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Guía paso a paso" sheetId="1" state="visible" r:id="rId3"/>
    <sheet name="Resumen del cruce" sheetId="2" state="visible" r:id="rId4"/>
    <sheet name="Conciliación" sheetId="3" state="visible" r:id="rId5"/>
    <sheet name="Dar de baja en SAP" sheetId="4" state="visible" r:id="rId6"/>
    <sheet name="Dar de alta en SAP" sheetId="5" state="visible" r:id="rId7"/>
    <sheet name="Sin correspondencia SAP" sheetId="6" state="visible" r:id="rId8"/>
    <sheet name="1120 SJ" sheetId="7" state="visible" r:id="rId9"/>
    <sheet name="1060 NQN" sheetId="8" state="visible" r:id="rId10"/>
    <sheet name="1130 Salta" sheetId="9" state="visible" r:id="rId11"/>
    <sheet name="Control de cantidades" sheetId="10" state="visible" r:id="rId12"/>
    <sheet name="Posibles duplicidades" sheetId="11" state="visible" r:id="rId13"/>
    <sheet name="Fuera del Master" sheetId="12" state="visible" r:id="rId14"/>
    <sheet name="Metodología" sheetId="13" state="visible" r:id="rId15"/>
  </sheets>
  <definedNames>
    <definedName function="false" hidden="true" localSheetId="7" name="_xlnm._FilterDatabase" vbProcedure="false">'1060 NQN'!$A$1:$AO$2074</definedName>
    <definedName function="false" hidden="true" localSheetId="6" name="_xlnm._FilterDatabase" vbProcedure="false">'1120 SJ'!$A$1:$AO$731</definedName>
    <definedName function="false" hidden="true" localSheetId="8" name="_xlnm._FilterDatabase" vbProcedure="false">'1130 Salta'!$A$1:$AO$578</definedName>
    <definedName function="false" hidden="true" localSheetId="2" name="_xlnm._FilterDatabase" vbProcedure="false">Conciliación!$A$5:$AA$1683</definedName>
    <definedName function="false" hidden="true" localSheetId="9" name="_xlnm._FilterDatabase" vbProcedure="false">'Control de cantidades'!$A$5:$H$18</definedName>
    <definedName function="false" hidden="true" localSheetId="4" name="_xlnm._FilterDatabase" vbProcedure="false">'Dar de alta en SAP'!$A$5:$P$110</definedName>
    <definedName function="false" hidden="true" localSheetId="3" name="_xlnm._FilterDatabase" vbProcedure="false">'Dar de baja en SAP'!$A$5:$P$324</definedName>
    <definedName function="false" hidden="true" localSheetId="11" name="_xlnm._FilterDatabase" vbProcedure="false">'Fuera del Master'!$A$5:$M$111</definedName>
    <definedName function="false" hidden="true" localSheetId="10" name="_xlnm._FilterDatabase" vbProcedure="false">'Posibles duplicidades'!$A$5:$M$55</definedName>
    <definedName function="false" hidden="true" localSheetId="5" name="_xlnm._FilterDatabase" vbProcedure="false">'Sin correspondencia SAP'!$A$5:$P$201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<sst xmlns="http://schemas.openxmlformats.org/spreadsheetml/2006/main" count="89066" uniqueCount="6273">
  <si>
    <t xml:space="preserve">Guía paso a paso</t>
  </si>
  <si>
    <t xml:space="preserve">Cómo usar este archivo, explicado desde cero. No hace falta conocer el proceso: cada paso dice qué mirar y en qué hoja.</t>
  </si>
  <si>
    <t xml:space="preserve">1 · ¿Qué hace este archivo?</t>
  </si>
  <si>
    <t xml:space="preserve">Compara DOS listas de lo mismo y muestra en qué no coinciden:</t>
  </si>
  <si>
    <t xml:space="preserve">La lista</t>
  </si>
  <si>
    <t xml:space="preserve">De dónde sale</t>
  </si>
  <si>
    <t xml:space="preserve">Qué dice</t>
  </si>
  <si>
    <t xml:space="preserve">1) Stock SAP</t>
  </si>
  <si>
    <t xml:space="preserve">Bajada del sistema SAP al 02/10</t>
  </si>
  <si>
    <t xml:space="preserve">Las unidades que SAP cree que hay en cada base</t>
  </si>
  <si>
    <t xml:space="preserve">2) Inventario físico</t>
  </si>
  <si>
    <t xml:space="preserve">Lo que Avain contó a mano, en los PDF</t>
  </si>
  <si>
    <t xml:space="preserve">Las unidades que realmente hay en el depósito</t>
  </si>
  <si>
    <t xml:space="preserve">Cuando los dos números no coinciden, hay que corregir SAP: sacarle lo que sobra o agregarle lo que falta. Este archivo dice exactamente qué y cuánto.</t>
  </si>
  <si>
    <t xml:space="preserve">Hay un problema en el medio: SAP y Avain le ponen nombres distintos al mismo producto. SAP dice «JERINGA 10 ML» y Avain dice «Jeringas 10 cc». Emparejar esos nombres es lo que llamamos HOMOLOGAR. Por eso cada fila trae un nivel de confianza: dice cuán seguro es que esos dos nombres sean el mismo producto.</t>
  </si>
  <si>
    <t xml:space="preserve">2 · Dos reglas para no confundirse nunca</t>
  </si>
  <si>
    <t xml:space="preserve">REGLA 1 — Unidades o pesos: el encabezado siempre lo aclara.</t>
  </si>
  <si>
    <t xml:space="preserve">Si el encabezado dice…</t>
  </si>
  <si>
    <t xml:space="preserve">Entonces el número es…</t>
  </si>
  <si>
    <t xml:space="preserve">Se ve así</t>
  </si>
  <si>
    <t xml:space="preserve">UNIDADES</t>
  </si>
  <si>
    <t xml:space="preserve">una cantidad de cosas: frascos, comprimidos, jeringas</t>
  </si>
  <si>
    <t xml:space="preserve">2.367</t>
  </si>
  <si>
    <t xml:space="preserve">IMPORTE $</t>
  </si>
  <si>
    <t xml:space="preserve">plata, pesos argentinos</t>
  </si>
  <si>
    <t xml:space="preserve">$ 137.512,84</t>
  </si>
  <si>
    <t xml:space="preserve">Todos los importes se muestran con el signo $ adelante. Si no tiene $, son unidades.</t>
  </si>
  <si>
    <t xml:space="preserve">REGLA 2 — El signo de la diferencia dice qué hacer.</t>
  </si>
  <si>
    <t xml:space="preserve">La cuenta es siempre la misma:  Diferencia = lo que dice SAP − lo que se contó.</t>
  </si>
  <si>
    <t xml:space="preserve">Si la diferencia es…</t>
  </si>
  <si>
    <t xml:space="preserve">Significa que…</t>
  </si>
  <si>
    <t xml:space="preserve">Hay que…</t>
  </si>
  <si>
    <t xml:space="preserve">POSITIVA (ej. 1.449)</t>
  </si>
  <si>
    <t xml:space="preserve">SAP tiene más de lo que hay en el depósito</t>
  </si>
  <si>
    <t xml:space="preserve">DAR DE BAJA en SAP esas unidades</t>
  </si>
  <si>
    <t xml:space="preserve">NEGATIVA (ej. −350)</t>
  </si>
  <si>
    <t xml:space="preserve">hay más en el depósito de lo que SAP registra</t>
  </si>
  <si>
    <t xml:space="preserve">DAR DE ALTA en SAP esas unidades</t>
  </si>
  <si>
    <t xml:space="preserve">CERO</t>
  </si>
  <si>
    <t xml:space="preserve">SAP y el depósito coinciden</t>
  </si>
  <si>
    <t xml:space="preserve">no hacer nada</t>
  </si>
  <si>
    <t xml:space="preserve">3 · Qué hay en cada hoja</t>
  </si>
  <si>
    <t xml:space="preserve">Hoja</t>
  </si>
  <si>
    <t xml:space="preserve">Para qué sirve</t>
  </si>
  <si>
    <t xml:space="preserve">Cuándo la uso</t>
  </si>
  <si>
    <t xml:space="preserve">Resumen del cruce</t>
  </si>
  <si>
    <t xml:space="preserve">Los números grandes de cada base, en una sola fila</t>
  </si>
  <si>
    <t xml:space="preserve">Para contar el resultado en una reunión</t>
  </si>
  <si>
    <t xml:space="preserve">Conciliación</t>
  </si>
  <si>
    <t xml:space="preserve">UNA FILA POR MATERIAL. El corazón del archivo</t>
  </si>
  <si>
    <t xml:space="preserve">Para buscar un material y ver todo junto</t>
  </si>
  <si>
    <t xml:space="preserve">Dar de baja en SAP</t>
  </si>
  <si>
    <t xml:space="preserve">Los materiales a los que hay que restar unidades</t>
  </si>
  <si>
    <t xml:space="preserve">Para hacer los ajustes de baja</t>
  </si>
  <si>
    <t xml:space="preserve">Dar de alta en SAP</t>
  </si>
  <si>
    <t xml:space="preserve">Los materiales a los que hay que sumar unidades</t>
  </si>
  <si>
    <t xml:space="preserve">Para hacer los ajustes de alta</t>
  </si>
  <si>
    <t xml:space="preserve">Sin correspondencia SAP</t>
  </si>
  <si>
    <t xml:space="preserve">Lo que Avain contó y no existe en SAP</t>
  </si>
  <si>
    <t xml:space="preserve">Para dar de alta materiales nuevos</t>
  </si>
  <si>
    <t xml:space="preserve">1120 SJ · 1060 NQN · 1130 Salta</t>
  </si>
  <si>
    <t xml:space="preserve">El detalle fino de SAP, fila por lote y almacén. Es el archivo de SAP original con el cruce agregado</t>
  </si>
  <si>
    <t xml:space="preserve">Para Contabilidad y para auditar una fila</t>
  </si>
  <si>
    <t xml:space="preserve">Control de cantidades</t>
  </si>
  <si>
    <t xml:space="preserve">Prueba de que los totales coinciden con los archivos originales</t>
  </si>
  <si>
    <t xml:space="preserve">Para verificar que nada se perdió</t>
  </si>
  <si>
    <t xml:space="preserve">Posibles duplicidades</t>
  </si>
  <si>
    <t xml:space="preserve">Casos donde dos códigos de SAP podrían ser el mismo producto</t>
  </si>
  <si>
    <t xml:space="preserve">Para que alguien decida cuál es el correcto</t>
  </si>
  <si>
    <t xml:space="preserve">Fuera del Master</t>
  </si>
  <si>
    <t xml:space="preserve">Materiales contados que no estaban en el Master de Seba</t>
  </si>
  <si>
    <t xml:space="preserve">Para completar el Master</t>
  </si>
  <si>
    <t xml:space="preserve">Metodología</t>
  </si>
  <si>
    <t xml:space="preserve">El detalle técnico de cómo se hizo todo</t>
  </si>
  <si>
    <t xml:space="preserve">Si alguien pregunta «¿cómo lo calcularon?»</t>
  </si>
  <si>
    <t xml:space="preserve">Si sólo vas a abrir una hoja, abrí CONCILIACIÓN.</t>
  </si>
  <si>
    <t xml:space="preserve">4 · Paso a paso: quiero revisar UN material</t>
  </si>
  <si>
    <t xml:space="preserve">Ejemplo real del archivo: las jeringas de 10 ml de San Juan.</t>
  </si>
  <si>
    <t xml:space="preserve">1</t>
  </si>
  <si>
    <t xml:space="preserve">Abrí la hoja CONCILIACIÓN.</t>
  </si>
  <si>
    <t xml:space="preserve">2</t>
  </si>
  <si>
    <t xml:space="preserve">Apretá Ctrl+B (Buscar) y escribí lo que conozcas: el código de SAP «2000028», o el nombre «JERINGA», o el nombre que usa Avain «Jeringas 10 cc». Cualquiera de los tres te lleva a la misma fila.</t>
  </si>
  <si>
    <t xml:space="preserve">3</t>
  </si>
  <si>
    <t xml:space="preserve">Mirá las tres columnas del medio, que son las que importan:</t>
  </si>
  <si>
    <t xml:space="preserve">Columna</t>
  </si>
  <si>
    <t xml:space="preserve">Dice</t>
  </si>
  <si>
    <t xml:space="preserve">En el ejemplo</t>
  </si>
  <si>
    <t xml:space="preserve">Cantidad SAP · UNIDADES</t>
  </si>
  <si>
    <t xml:space="preserve">lo que SAP cree que hay</t>
  </si>
  <si>
    <t xml:space="preserve">Cantidad física Avain · UNIDADES</t>
  </si>
  <si>
    <t xml:space="preserve">lo que Avain contó</t>
  </si>
  <si>
    <t xml:space="preserve">918</t>
  </si>
  <si>
    <t xml:space="preserve">Diferencia (SAP − físico) · UNIDADES</t>
  </si>
  <si>
    <t xml:space="preserve">cuánto no coincide</t>
  </si>
  <si>
    <t xml:space="preserve">1.449</t>
  </si>
  <si>
    <t xml:space="preserve">4</t>
  </si>
  <si>
    <t xml:space="preserve">Leé la columna ACCIÓN EN SAP. En el ejemplo dice «Dar de baja en SAP»: sobran 1.449 jeringas en el sistema.</t>
  </si>
  <si>
    <t xml:space="preserve">5</t>
  </si>
  <si>
    <t xml:space="preserve">Leé ESTADO DE HOMOLOGACIÓN. En el ejemplo dice «Homologado – confianza Alta»: estamos seguros de que «JERINGA 10 ML» de SAP y «Jeringas 10 cc» de Avain son el mismo producto, así que la diferencia es confiable.</t>
  </si>
  <si>
    <t xml:space="preserve">6</t>
  </si>
  <si>
    <t xml:space="preserve">Mirá la DIFERENCIA ECONÓMICA: $ 137.512,84. Es cuánta plata representa esa diferencia de 1.449 unidades.</t>
  </si>
  <si>
    <t xml:space="preserve">7</t>
  </si>
  <si>
    <t xml:space="preserve">Si la columna ALERTA DE VALORIZACIÓN tiene texto, el importe NO es confiable todavía. Está explicado en el punto 7 de esta guía.</t>
  </si>
  <si>
    <t xml:space="preserve">5 · Paso a paso: quiero saber qué ajustar en SAP</t>
  </si>
  <si>
    <t xml:space="preserve">Abrí DAR DE BAJA EN SAP. Son los materiales a los que SAP les tiene de más. Vienen ordenados por plata, así que los primeros son los que más importan.</t>
  </si>
  <si>
    <t xml:space="preserve">Abrí DAR DE ALTA EN SAP. Son los materiales a los que SAP les tiene de menos.</t>
  </si>
  <si>
    <t xml:space="preserve">Abrí SIN CORRESPONDENCIA SAP. Son productos que Avain contó y que SAP no tiene en esa base: no hay nada que corregir, hay que CREAR el material. Ejemplo del archivo: «Barbijos quirúrgicos x 1 ud», 350 unidades contadas en San Juan, sin código de SAP.</t>
  </si>
  <si>
    <t xml:space="preserve">En las tres hojas, la columna CANTIDAD A AJUSTAR es cuántas unidades mover, y VALOR ECONÓMICO DEL AJUSTE es cuánta plata es.</t>
  </si>
  <si>
    <t xml:space="preserve">Los totales de abajo responden al filtro: si filtrás una base, el total se recalcula solo para esa base.</t>
  </si>
  <si>
    <t xml:space="preserve">6 · Los seis estados posibles (columna «Acción en SAP»)</t>
  </si>
  <si>
    <t xml:space="preserve">Todo material cae en uno de estos seis casos. Los dos últimos NO son errores ni faltantes.</t>
  </si>
  <si>
    <t xml:space="preserve">Significa</t>
  </si>
  <si>
    <t xml:space="preserve">Qué hacer</t>
  </si>
  <si>
    <t xml:space="preserve">Se contó y hay menos de lo que dice SAP</t>
  </si>
  <si>
    <t xml:space="preserve">Restar unidades en SAP</t>
  </si>
  <si>
    <t xml:space="preserve">Se contó y hay más de lo que dice SAP</t>
  </si>
  <si>
    <t xml:space="preserve">Sumar unidades en SAP</t>
  </si>
  <si>
    <t xml:space="preserve">Sin diferencia</t>
  </si>
  <si>
    <t xml:space="preserve">Se contó y coincide exacto</t>
  </si>
  <si>
    <t xml:space="preserve">Nada</t>
  </si>
  <si>
    <t xml:space="preserve">Alta de material en SAP (sin código)</t>
  </si>
  <si>
    <t xml:space="preserve">Avain lo contó pero SAP no tiene ese material en la base</t>
  </si>
  <si>
    <t xml:space="preserve">Crear el material en SAP</t>
  </si>
  <si>
    <t xml:space="preserve">Sin recuento físico</t>
  </si>
  <si>
    <t xml:space="preserve">Es un medicamento o descartable que SAP tiene, pero el inventario no lo contó</t>
  </si>
  <si>
    <t xml:space="preserve">Averiguar si no se contó o no está. NO es un faltante</t>
  </si>
  <si>
    <t xml:space="preserve">Fuera del alcance del inventario físico</t>
  </si>
  <si>
    <t xml:space="preserve">Es un uniforme, un equipo o un repuesto. El inventario de Avain es de Farmacia y no los releva</t>
  </si>
  <si>
    <t xml:space="preserve">Nada. No es una falta de coincidencia</t>
  </si>
  <si>
    <t xml:space="preserve">7 · Las cuentas, con el ejemplo de las jeringas</t>
  </si>
  <si>
    <t xml:space="preserve">Qué se calcula</t>
  </si>
  <si>
    <t xml:space="preserve">Cómo</t>
  </si>
  <si>
    <t xml:space="preserve">Diferencia en unidades</t>
  </si>
  <si>
    <t xml:space="preserve">Cantidad SAP − Cantidad física</t>
  </si>
  <si>
    <t xml:space="preserve">2.367 − 918 = 1.449</t>
  </si>
  <si>
    <t xml:space="preserve">VU promedio ponderado</t>
  </si>
  <si>
    <t xml:space="preserve">Valor total del material en SAP ÷ unidades totales del material en SAP. Es el precio promedio de una unidad</t>
  </si>
  <si>
    <t xml:space="preserve">$ 94,90 por jeringa</t>
  </si>
  <si>
    <t xml:space="preserve">Diferencia económica</t>
  </si>
  <si>
    <t xml:space="preserve">Diferencia en unidades × VU promedio ponderado</t>
  </si>
  <si>
    <t xml:space="preserve">1.449 × $ 94,90 = $ 137.512,84</t>
  </si>
  <si>
    <t xml:space="preserve">Por qué «promedio ponderado»: el mismo material entra a SAP en distintas compras, a distintos precios. El promedio ponderado pesa cada compra por su cantidad, así que es el criterio correcto y es el que se definió para este análisis.</t>
  </si>
  <si>
    <t xml:space="preserve">Un material puede ocupar varias filas en las hojas de SAP, una por lote y almacén. Las jeringas del ejemplo ocupan las filas 8 y 73 de la hoja 1120 SJ. La cantidad contada se escribe UNA SOLA VEZ, en la primera fila del material, para no contarla dos veces. Por eso en la hoja Conciliación hay una sola fila por material: es más fácil de leer.</t>
  </si>
  <si>
    <t xml:space="preserve">8 · Cuándo NO confiar en el importe</t>
  </si>
  <si>
    <t xml:space="preserve">Algunas filas tienen texto en la columna ALERTA DE VALORIZACIÓN. Quiere decir que el importe puede estar muy mal, por una razón concreta: SAP y Avain miden en distinta unidad.</t>
  </si>
  <si>
    <t xml:space="preserve">El caso más grave del archivo:</t>
  </si>
  <si>
    <t xml:space="preserve">Material</t>
  </si>
  <si>
    <t xml:space="preserve">Qué dice el archivo</t>
  </si>
  <si>
    <t xml:space="preserve">Por qué no cierra</t>
  </si>
  <si>
    <t xml:space="preserve">ELECTRODOS C/CONECTOR PARA DESFIBRILADOR (2001077, Neuquén)</t>
  </si>
  <si>
    <t xml:space="preserve">SAP: 5 unidades por $ 1.047.361, o sea $ 209.472 cada una. Avain contó 1.465.</t>
  </si>
  <si>
    <t xml:space="preserve">Un electrodo no cuesta $ 209.472. Lo más probable es que SAP cuente CAJAS y Avain cuente UNIDADES sueltas.</t>
  </si>
  <si>
    <t xml:space="preserve">Ese único material mueve la diferencia económica de Neuquén de +$ 89,9 millones a −$ 215 millones. Por eso el Resumen muestra el importe en tres columnas: el total, la parte con alerta, y el importe confiable que queda al descontarla. Hasta que alguien confirme las unidades de medida, usá la columna confiable.</t>
  </si>
  <si>
    <t xml:space="preserve">También hay 196 ítems sin código en SAP: no tienen precio, así que su diferencia económica NO se puede calcular. No se inventó ningún valor: figuran como dato faltante.</t>
  </si>
  <si>
    <t xml:space="preserve">9 · Glosario</t>
  </si>
  <si>
    <t xml:space="preserve">Palabra</t>
  </si>
  <si>
    <t xml:space="preserve">Qué quiere decir</t>
  </si>
  <si>
    <t xml:space="preserve">Dónde aparece</t>
  </si>
  <si>
    <t xml:space="preserve">SAP</t>
  </si>
  <si>
    <t xml:space="preserve">El sistema de gestión de la empresa. Es la base de este archivo</t>
  </si>
  <si>
    <t xml:space="preserve">Todas las hojas</t>
  </si>
  <si>
    <t xml:space="preserve">Avain</t>
  </si>
  <si>
    <t xml:space="preserve">Quien hizo el recuento físico en cada base</t>
  </si>
  <si>
    <t xml:space="preserve">Columnas «físico» y «Avain»</t>
  </si>
  <si>
    <t xml:space="preserve">Base / Centro</t>
  </si>
  <si>
    <t xml:space="preserve">La sede: San Juan (1120), Neuquén (1060), Salta (1130)</t>
  </si>
  <si>
    <t xml:space="preserve">Primera columna</t>
  </si>
  <si>
    <t xml:space="preserve">Libre utilización</t>
  </si>
  <si>
    <t xml:space="preserve">Las unidades disponibles para usar según SAP. Es la cantidad de SAP que se compara</t>
  </si>
  <si>
    <t xml:space="preserve">Columna I del detalle</t>
  </si>
  <si>
    <t xml:space="preserve">Homologar</t>
  </si>
  <si>
    <t xml:space="preserve">Emparejar el nombre de SAP con el nombre de Avain cuando son el mismo producto</t>
  </si>
  <si>
    <t xml:space="preserve">Estado de homologación</t>
  </si>
  <si>
    <t xml:space="preserve">Master de Seba</t>
  </si>
  <si>
    <t xml:space="preserve">La lista de 284 productos que se usó como puente entre los nombres de SAP y los de Avain. Es parcial: no cubre todo</t>
  </si>
  <si>
    <t xml:space="preserve">«¿Informado en Master de Seba?»</t>
  </si>
  <si>
    <t xml:space="preserve">Nivel de confianza</t>
  </si>
  <si>
    <t xml:space="preserve">Cuán seguros estamos del emparejamiento: Alta, Media o Baja. Media y Baja hay que validarlas</t>
  </si>
  <si>
    <t xml:space="preserve">Nivel de coincidencia</t>
  </si>
  <si>
    <t xml:space="preserve">VU</t>
  </si>
  <si>
    <t xml:space="preserve">Valor unitario: cuánto cuesta una unidad</t>
  </si>
  <si>
    <t xml:space="preserve">Columna P y VU promedio</t>
  </si>
  <si>
    <t xml:space="preserve">Lote / Almacén</t>
  </si>
  <si>
    <t xml:space="preserve">Divisiones internas de SAP. Un mismo material aparece varias veces, una por lote y almacén</t>
  </si>
  <si>
    <t xml:space="preserve">Columnas C y G del detalle</t>
  </si>
  <si>
    <t xml:space="preserve">ZMED / ZDES / ZUNI / ZEQI / ZERS</t>
  </si>
  <si>
    <t xml:space="preserve">El tipo de material en SAP: medicamentos, descartables, uniformes, equipos, repuestos</t>
  </si>
  <si>
    <t xml:space="preserve">Clasificación SAP</t>
  </si>
  <si>
    <t xml:space="preserve">BUSCARV</t>
  </si>
  <si>
    <t xml:space="preserve">La función de Excel para buscar un dato en otra tabla. Cuando dos códigos de SAP podían ser el mismo producto, se tomó el primero</t>
  </si>
  <si>
    <t xml:space="preserve">Si algo no se entiende, está en la hoja METODOLOGÍA con el detalle técnico, o en el archivo CORRECCIONES.md del repositorio.</t>
  </si>
  <si>
    <t xml:space="preserve">Stock SAP vs inventario físico Avain · indicadores</t>
  </si>
  <si>
    <t xml:space="preserve">La base es el stock de SAP. El inventario físico se cruzó sobre esa base. Todos los valores son fórmulas sobre la hoja Conciliación, de modo que respetan cualquier corrección que se haga allí.</t>
  </si>
  <si>
    <t xml:space="preserve">1. Stock SAP · Libre utilización
UNIDADES</t>
  </si>
  <si>
    <t xml:space="preserve">2. Inventario físico Avain · todo el inventario
UNIDADES</t>
  </si>
  <si>
    <t xml:space="preserve">3. Diferencia = 1 − 2
UNIDADES</t>
  </si>
  <si>
    <t xml:space="preserve">4. Stock SAP de los materiales que SÍ se contaron
UNIDADES</t>
  </si>
  <si>
    <t xml:space="preserve">5. Diferencia neta de esos materiales contados (= 6 − 7)
UNIDADES</t>
  </si>
  <si>
    <t xml:space="preserve">6. A DAR DE BAJA en SAP (sobra en SAP)
UNIDADES</t>
  </si>
  <si>
    <t xml:space="preserve">7. A DAR DE ALTA en SAP (falta en SAP)
UNIDADES</t>
  </si>
  <si>
    <t xml:space="preserve">8. Ítems sin correspondencia en SAP
CANTIDAD DE ÍTEMS</t>
  </si>
  <si>
    <t xml:space="preserve">9. Unidades sin correspondencia en SAP
UNIDADES</t>
  </si>
  <si>
    <t xml:space="preserve">10. Diferencia económica (total de la columna S)
IMPORTE $</t>
  </si>
  <si>
    <t xml:space="preserve">11. Diferencia económica de los materiales contados
IMPORTE $</t>
  </si>
  <si>
    <t xml:space="preserve">12. De 11, con alerta de valorización
IMPORTE $</t>
  </si>
  <si>
    <t xml:space="preserve">13. Diferencia económica confiable (11 − 12)
IMPORTE $</t>
  </si>
  <si>
    <t xml:space="preserve">San Juan</t>
  </si>
  <si>
    <t xml:space="preserve">Neuquén</t>
  </si>
  <si>
    <t xml:space="preserve">Salta</t>
  </si>
  <si>
    <t xml:space="preserve">TOTAL</t>
  </si>
  <si>
    <t xml:space="preserve">Cómo leer estos indicadores</t>
  </si>
  <si>
    <t xml:space="preserve">Para una explicación desde cero, ver la hoja «Guía paso a paso».</t>
  </si>
  <si>
    <t xml:space="preserve">• Las columnas 1 a 9 están en UNIDADES. Las columnas 10 a 13 son IMPORTES en pesos y se muestran con el signo $.</t>
  </si>
  <si>
    <t xml:space="preserve">• Columna 3, diferencia = Stock SAP − inventario físico, con el inventario físico completo: los ítems con código SAP y los que todavía no lo tienen.</t>
  </si>
  <si>
    <t xml:space="preserve">• Diferencia POSITIVA: SAP informa más unidades que el recuento → cantidad a DAR DE BAJA en SAP (columna 6).</t>
  </si>
  <si>
    <t xml:space="preserve">• Diferencia NEGATIVA: el recuento supera lo informado en SAP → cantidad a DAR DE ALTA en SAP (columna 7).</t>
  </si>
  <si>
    <t xml:space="preserve">• Columna 5: es el ajuste NETO en unidades de los materiales que SÍ se contaron, es decir la columna 6 menos la columna 7. En Salta da −1.027 porque se contó más de lo que SAP informa.</t>
  </si>
  <si>
    <t xml:space="preserve">• La diferencia de la columna 3 incluye materiales que el inventario no contó; ésos no son faltantes. El ajuste operativo son las columnas 6 y 7, que sólo consideran materiales con recuento.</t>
  </si>
  <si>
    <t xml:space="preserve">• Columna 10: es la suma de la columna S «Diferencia economica» de las hojas de detalle. Incluye los materiales sin recuento.</t>
  </si>
  <si>
    <t xml:space="preserve">• Columna 11: la misma valorización, pero sólo de los materiales contados. Es el importe del ajuste.</t>
  </si>
  <si>
    <t xml:space="preserve">• Columnas 12 y 13: de ese importe, cuánto cae en filas con alerta de valorización (posible distinta unidad de medida entre SAP y el recuento) y cuánto queda como importe confiable. Mientras la alerta no se valide, usar la columna 13.</t>
  </si>
  <si>
    <t xml:space="preserve">• Los ítems sin correspondencia en SAP no tienen valor unitario, así que su diferencia económica no puede calcularse: figuran como dato faltante.</t>
  </si>
  <si>
    <t xml:space="preserve">Desglose por nivel de certeza del cruce (ítems del inventario físico)</t>
  </si>
  <si>
    <t xml:space="preserve">Se mantiene como información de respaldo del estado de la homologación. No forma parte del tablero principal.</t>
  </si>
  <si>
    <t xml:space="preserve">Base</t>
  </si>
  <si>
    <t xml:space="preserve">Ítems del inventario físico</t>
  </si>
  <si>
    <t xml:space="preserve">Alta</t>
  </si>
  <si>
    <t xml:space="preserve">Media</t>
  </si>
  <si>
    <t xml:space="preserve">Baja</t>
  </si>
  <si>
    <t xml:space="preserve">Sin correspondencia en SAP</t>
  </si>
  <si>
    <t xml:space="preserve">Materiales SAP</t>
  </si>
  <si>
    <t xml:space="preserve">Materiales con recuento</t>
  </si>
  <si>
    <t xml:space="preserve">Materiales fuera del alcance</t>
  </si>
  <si>
    <t xml:space="preserve">Materiales sin recuento (dentro del alcance)</t>
  </si>
  <si>
    <t xml:space="preserve">Conciliación unificada · una fila por material</t>
  </si>
  <si>
    <t xml:space="preserve">Permite tomar un material y verificar cantidad SAP, cantidad física, diferencia, valorización y estado de homologación. Filtrable por base, clasificación, código SAP, acción y estado. Las cantidades se traen por SUMIF de las hojas de detalle, de modo que todo queda trazable hasta la fila de SAP.</t>
  </si>
  <si>
    <t xml:space="preserve">Centro</t>
  </si>
  <si>
    <t xml:space="preserve">Origen del registro</t>
  </si>
  <si>
    <t xml:space="preserve">Tipo material SAP</t>
  </si>
  <si>
    <t xml:space="preserve">Alcance del inventario físico</t>
  </si>
  <si>
    <t xml:space="preserve">Código SAP (Material)</t>
  </si>
  <si>
    <t xml:space="preserve">Nomenclatura SAP</t>
  </si>
  <si>
    <t xml:space="preserve">Código Avain</t>
  </si>
  <si>
    <t xml:space="preserve">Nombre en inventario físico Avain</t>
  </si>
  <si>
    <t xml:space="preserve">Cantidad SAP (Libre utilización) · UNIDADES</t>
  </si>
  <si>
    <t xml:space="preserve">VU promedio ponderado · IMPORTE $ por unidad</t>
  </si>
  <si>
    <t xml:space="preserve">Valor SAP · IMPORTE $</t>
  </si>
  <si>
    <t xml:space="preserve">Valor del recuento físico · IMPORTE $</t>
  </si>
  <si>
    <t xml:space="preserve">Diferencia económica · IMPORTE $</t>
  </si>
  <si>
    <t xml:space="preserve">Alerta de valorización</t>
  </si>
  <si>
    <t xml:space="preserve">Estado de homologación / validación</t>
  </si>
  <si>
    <t xml:space="preserve">Acción en SAP</t>
  </si>
  <si>
    <t xml:space="preserve">Método de cruce</t>
  </si>
  <si>
    <t xml:space="preserve">¿Posible duplicidad SAP?</t>
  </si>
  <si>
    <t xml:space="preserve">Códigos SAP posibles equivalentes</t>
  </si>
  <si>
    <t xml:space="preserve">¿Informado en Master de Seba?</t>
  </si>
  <si>
    <t xml:space="preserve">ID común (Master)</t>
  </si>
  <si>
    <t xml:space="preserve">Observaciones</t>
  </si>
  <si>
    <t xml:space="preserve">1120</t>
  </si>
  <si>
    <t xml:space="preserve">Stock SAP</t>
  </si>
  <si>
    <t xml:space="preserve">Medicamentos</t>
  </si>
  <si>
    <t xml:space="preserve">ZMED</t>
  </si>
  <si>
    <t xml:space="preserve">Dentro del alcance</t>
  </si>
  <si>
    <t xml:space="preserve">1000124</t>
  </si>
  <si>
    <t xml:space="preserve">IBUPROFENO COMP 600MG</t>
  </si>
  <si>
    <t xml:space="preserve">MED102</t>
  </si>
  <si>
    <t xml:space="preserve">Ibuprofeno Comp x 600 mg</t>
  </si>
  <si>
    <t xml:space="preserve">Homologado – confianza Alta</t>
  </si>
  <si>
    <t xml:space="preserve">Homologación por código Avain (master M01-005)</t>
  </si>
  <si>
    <t xml:space="preserve">No</t>
  </si>
  <si>
    <t xml:space="preserve">Sí</t>
  </si>
  <si>
    <t xml:space="preserve">M01-005</t>
  </si>
  <si>
    <t xml:space="preserve">Homologación: confianza base Alta + confianza SAP Alta → Alta. El material ocupa 16 filas en la hoja 1120 SJ (lote/almacén). La cantidad SAP y la física de esta vista son el total del material.</t>
  </si>
  <si>
    <t xml:space="preserve">Descartables</t>
  </si>
  <si>
    <t xml:space="preserve">ZDES</t>
  </si>
  <si>
    <t xml:space="preserve">2001555</t>
  </si>
  <si>
    <t xml:space="preserve">SONDA T/K-27</t>
  </si>
  <si>
    <t xml:space="preserve">Sin recuento físico en el inventario de Avain</t>
  </si>
  <si>
    <t xml:space="preserve">1000470</t>
  </si>
  <si>
    <t xml:space="preserve">PARACETAMOL COMP 1 GRAMO</t>
  </si>
  <si>
    <t xml:space="preserve">MED150</t>
  </si>
  <si>
    <t xml:space="preserve">Paracetamol Comp x 1 gr</t>
  </si>
  <si>
    <t xml:space="preserve">Homologado – confianza Baja – pendiente de validación</t>
  </si>
  <si>
    <t xml:space="preserve">Homologación por código Avain (master M01-008)</t>
  </si>
  <si>
    <t xml:space="preserve">M01-008</t>
  </si>
  <si>
    <t xml:space="preserve">Homologación: confianza base Baja + confianza SAP Baja → Baja. El material ocupa 6 filas en la hoja 1120 SJ (lote/almacén). La cantidad SAP y la física de esta vista son el total del material.</t>
  </si>
  <si>
    <t xml:space="preserve">2000158</t>
  </si>
  <si>
    <t xml:space="preserve">GUANTES DE EXAMINACIÓN TALLE M</t>
  </si>
  <si>
    <t xml:space="preserve">DESC68</t>
  </si>
  <si>
    <t xml:space="preserve">Guantes de examinacion M c/u</t>
  </si>
  <si>
    <t xml:space="preserve">Cruce por nomenclatura SAP</t>
  </si>
  <si>
    <t xml:space="preserve">Cruce por nomenclatura: similitud 0.88.</t>
  </si>
  <si>
    <t xml:space="preserve">2000363</t>
  </si>
  <si>
    <t xml:space="preserve">MASCARA PARA O2 ADULTO CON RESERVORIO</t>
  </si>
  <si>
    <t xml:space="preserve">DESC93</t>
  </si>
  <si>
    <t xml:space="preserve">Mascaras para oxigeno c/ reservorio</t>
  </si>
  <si>
    <t xml:space="preserve">Valorización a validar: relación de cantidades 58 a 1 entre SAP y el recuento físico. Sugiere distinta unidad de medida (SAP por caja o envase y el recuento por unidad). La diferencia económica de esta fila no debe tomarse como definitiva.</t>
  </si>
  <si>
    <t xml:space="preserve">Homologado – confianza Media – pendiente de validación</t>
  </si>
  <si>
    <t xml:space="preserve">Homologación por código Avain (master D-159)</t>
  </si>
  <si>
    <t xml:space="preserve">D-159</t>
  </si>
  <si>
    <t xml:space="preserve">Homologación: confianza base Media + confianza SAP Media → Media. Otros códigos SAP del master no están en el stock de este centro: 2000364.</t>
  </si>
  <si>
    <t xml:space="preserve">1000478</t>
  </si>
  <si>
    <t xml:space="preserve">DEXAMETASONA 8MG/2ML AMP(DESCONTINUADO)</t>
  </si>
  <si>
    <t xml:space="preserve">MED55</t>
  </si>
  <si>
    <t xml:space="preserve">Dexametasona 8mg Amp x 2 ml</t>
  </si>
  <si>
    <t xml:space="preserve">Homologación por código Avain (master M06-001)</t>
  </si>
  <si>
    <t xml:space="preserve">M06-001</t>
  </si>
  <si>
    <t xml:space="preserve">Homologación: confianza base Alta + confianza SAP Alta → Alta. El material ocupa 12 filas en la hoja 1120 SJ (lote/almacén). La cantidad SAP y la física de esta vista son el total del material.</t>
  </si>
  <si>
    <t xml:space="preserve">2000011</t>
  </si>
  <si>
    <t xml:space="preserve">BAJALENGUAS DE MADERA</t>
  </si>
  <si>
    <t xml:space="preserve">DESC22</t>
  </si>
  <si>
    <t xml:space="preserve">Bajalenguas x 1 ud</t>
  </si>
  <si>
    <t xml:space="preserve">Cruce por nomenclatura: similitud 0.62.</t>
  </si>
  <si>
    <t xml:space="preserve">2000270</t>
  </si>
  <si>
    <t xml:space="preserve">GUANTES DE EXAMINACION TALLE S</t>
  </si>
  <si>
    <t xml:space="preserve">DESC66; DESC67; 32</t>
  </si>
  <si>
    <t xml:space="preserve">Guantes de examinacion Ch c/u; Guantes de examinacion G c/u; GUANTES DE EXAMINACIÓN TALLE S</t>
  </si>
  <si>
    <t xml:space="preserve">Cruce por nomenclatura SAP; Homologación por código Avain (master D-152); Homologación por código Avain (master K-234)</t>
  </si>
  <si>
    <t xml:space="preserve">2000270, 2000158, 2000157</t>
  </si>
  <si>
    <t xml:space="preserve">D-152; K-234</t>
  </si>
  <si>
    <t xml:space="preserve">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</si>
  <si>
    <t xml:space="preserve">2000028</t>
  </si>
  <si>
    <t xml:space="preserve">JERINGA 10 ML</t>
  </si>
  <si>
    <t xml:space="preserve">DESC78</t>
  </si>
  <si>
    <t xml:space="preserve">Jeringas 10 cc</t>
  </si>
  <si>
    <t xml:space="preserve">Homologación por código Avain (master D-136)</t>
  </si>
  <si>
    <t xml:space="preserve">D-136</t>
  </si>
  <si>
    <t xml:space="preserve">Homologación: confianza base Alta + confianza SAP Alta → Alta. El material ocupa 2 filas en la hoja 1120 SJ (lote/almacén). La cantidad SAP y la física de esta vista son el total del material.</t>
  </si>
  <si>
    <t xml:space="preserve">1000125</t>
  </si>
  <si>
    <t xml:space="preserve">DICLOFENAC 75 MG COMPRIMIDOS</t>
  </si>
  <si>
    <t xml:space="preserve">MED64</t>
  </si>
  <si>
    <t xml:space="preserve">Diclofenac Comp x 75 mg</t>
  </si>
  <si>
    <t xml:space="preserve">Homologación por nombre Avain (master M01-002)</t>
  </si>
  <si>
    <t xml:space="preserve">M01-002</t>
  </si>
  <si>
    <t xml:space="preserve">Homologación: confianza base Alta + confianza SAP Alta → Alta. El material ocupa 7 filas en la hoja 1120 SJ (lote/almacén). La cantidad SAP y la física de esta vista son el total del material.</t>
  </si>
  <si>
    <t xml:space="preserve">2000041</t>
  </si>
  <si>
    <t xml:space="preserve">BARBIJO TRIPLE RECTO C/ELÁSTI</t>
  </si>
  <si>
    <t xml:space="preserve">2000023</t>
  </si>
  <si>
    <t xml:space="preserve">GUIA MACROGOTERO Nª14</t>
  </si>
  <si>
    <t xml:space="preserve">DESC73</t>
  </si>
  <si>
    <t xml:space="preserve">Guia Macrogotero</t>
  </si>
  <si>
    <t xml:space="preserve">Homologación por código Avain (master D-131)</t>
  </si>
  <si>
    <t xml:space="preserve">D-131</t>
  </si>
  <si>
    <t xml:space="preserve">Homologación: confianza base Media + confianza SAP Alta → Media.</t>
  </si>
  <si>
    <t xml:space="preserve">1000045</t>
  </si>
  <si>
    <t xml:space="preserve">DICLOFENAC 75MG AMPOLLA 3ML</t>
  </si>
  <si>
    <t xml:space="preserve">MED62</t>
  </si>
  <si>
    <t xml:space="preserve">Diclofenac 75mg Amp x 3ml</t>
  </si>
  <si>
    <t xml:space="preserve">Homologación por código Avain (master M01-003)</t>
  </si>
  <si>
    <t xml:space="preserve">M01-003</t>
  </si>
  <si>
    <t xml:space="preserve">1000105</t>
  </si>
  <si>
    <t xml:space="preserve">METOCLOPRAMIDA 10MG/2ML AMPOLLA</t>
  </si>
  <si>
    <t xml:space="preserve">MED130</t>
  </si>
  <si>
    <t xml:space="preserve">Metoclopramida 10 mg Amp x 2 ml</t>
  </si>
  <si>
    <t xml:space="preserve">Homologación por código Avain (master M08-001)</t>
  </si>
  <si>
    <t xml:space="preserve">M08-001</t>
  </si>
  <si>
    <t xml:space="preserve">1000129</t>
  </si>
  <si>
    <t xml:space="preserve">KETOROLAC 10MG SUBLINGUAL</t>
  </si>
  <si>
    <t xml:space="preserve">MED110</t>
  </si>
  <si>
    <t xml:space="preserve">Ketorolac Comp SL X 10 mg</t>
  </si>
  <si>
    <t xml:space="preserve">Homologación por código Avain (master M01-006)</t>
  </si>
  <si>
    <t xml:space="preserve">M01-006</t>
  </si>
  <si>
    <t xml:space="preserve">2000008</t>
  </si>
  <si>
    <t xml:space="preserve">AGUJA HIPODERMICA 21G x 1 - 25/8</t>
  </si>
  <si>
    <t xml:space="preserve">DESC12</t>
  </si>
  <si>
    <t xml:space="preserve">Agujas 25/8</t>
  </si>
  <si>
    <t xml:space="preserve">Homologación por código Avain (master D-138)</t>
  </si>
  <si>
    <t xml:space="preserve">D-138</t>
  </si>
  <si>
    <t xml:space="preserve">Homologación: confianza base Alta + confianza SAP Alta → Alta.</t>
  </si>
  <si>
    <t xml:space="preserve">1000182</t>
  </si>
  <si>
    <t xml:space="preserve">METOCLOPRAMIDA COMPRIMIDO</t>
  </si>
  <si>
    <t xml:space="preserve">MED132</t>
  </si>
  <si>
    <t xml:space="preserve">Metoclopramida S/L comp</t>
  </si>
  <si>
    <t xml:space="preserve">Cruce por nomenclatura: similitud 0.87.</t>
  </si>
  <si>
    <t xml:space="preserve">1000816</t>
  </si>
  <si>
    <t xml:space="preserve">AMOXICILINA+AC.CLA 875MG/125MG x 14 COMP</t>
  </si>
  <si>
    <t xml:space="preserve">El material ocupa 2 filas en la hoja 1120 SJ (lote/almacén). La cantidad SAP y la física de esta vista son el total del material.</t>
  </si>
  <si>
    <t xml:space="preserve">1000089</t>
  </si>
  <si>
    <t xml:space="preserve">SOLUCION FISIOLOGICA DE 500CC</t>
  </si>
  <si>
    <t xml:space="preserve">MED168</t>
  </si>
  <si>
    <t xml:space="preserve">Solucion fisiológica x 500 ml</t>
  </si>
  <si>
    <t xml:space="preserve">Homologación por código Avain (master M13-001)</t>
  </si>
  <si>
    <t xml:space="preserve">M13-001</t>
  </si>
  <si>
    <t xml:space="preserve">Homologación: confianza base Media + confianza SAP Alta → Media. Otros códigos SAP del master no están en el stock de este centro: 1005145. El material ocupa 11 filas en la hoja 1120 SJ (lote/almacén). La cantidad SAP y la física de esta vista son el total del material.</t>
  </si>
  <si>
    <t xml:space="preserve">2000009</t>
  </si>
  <si>
    <t xml:space="preserve">AGUJA HIPODERMICA 21G x 1 ½ - 40/8</t>
  </si>
  <si>
    <t xml:space="preserve">DESC13</t>
  </si>
  <si>
    <t xml:space="preserve">Agujas 40/8</t>
  </si>
  <si>
    <t xml:space="preserve">Homologación por código Avain (master D-139)</t>
  </si>
  <si>
    <t xml:space="preserve">D-139</t>
  </si>
  <si>
    <t xml:space="preserve">1000144</t>
  </si>
  <si>
    <t xml:space="preserve">LORATADINA 10 MG COMP</t>
  </si>
  <si>
    <t xml:space="preserve">1000597</t>
  </si>
  <si>
    <t xml:space="preserve">LOPERAMIDA 2MG COMPRIMIDO</t>
  </si>
  <si>
    <t xml:space="preserve">MED118</t>
  </si>
  <si>
    <t xml:space="preserve">Loperamida Comp x 2 mg</t>
  </si>
  <si>
    <t xml:space="preserve">Cruce por nomenclatura: dosis coincide; similitud 0.97. El material ocupa 5 filas en la hoja 1120 SJ (lote/almacén). La cantidad SAP y la física de esta vista son el total del material.</t>
  </si>
  <si>
    <t xml:space="preserve">2000007</t>
  </si>
  <si>
    <t xml:space="preserve">AGUJA HIPODERMICA 25G x ⅝ - 16/5</t>
  </si>
  <si>
    <t xml:space="preserve">DESC11</t>
  </si>
  <si>
    <t xml:space="preserve">Agujas 16/5</t>
  </si>
  <si>
    <t xml:space="preserve">Homologación por código Avain (master D-140)</t>
  </si>
  <si>
    <t xml:space="preserve">D-140</t>
  </si>
  <si>
    <t xml:space="preserve">1000529</t>
  </si>
  <si>
    <t xml:space="preserve">DEXAMETASONA 4 MG COMPRIMIDOS</t>
  </si>
  <si>
    <t xml:space="preserve">El material ocupa 5 filas en la hoja 1120 SJ (lote/almacén). La cantidad SAP y la física de esta vista son el total del material.</t>
  </si>
  <si>
    <t xml:space="preserve">1001129</t>
  </si>
  <si>
    <t xml:space="preserve">BUCOANGIN CARAM ANTIB X9</t>
  </si>
  <si>
    <t xml:space="preserve">MED30</t>
  </si>
  <si>
    <t xml:space="preserve">Caramelos antigripales con benzocaina 20.7mg</t>
  </si>
  <si>
    <t xml:space="preserve">Homologación por código Avain (master M01-017)</t>
  </si>
  <si>
    <t xml:space="preserve">M01-017</t>
  </si>
  <si>
    <t xml:space="preserve">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</si>
  <si>
    <t xml:space="preserve">1000122</t>
  </si>
  <si>
    <t xml:space="preserve">METOCLOPRAMIDA DE 10MG SL</t>
  </si>
  <si>
    <t xml:space="preserve">MED131</t>
  </si>
  <si>
    <t xml:space="preserve">Metoclopramida Comp x 10 mg</t>
  </si>
  <si>
    <t xml:space="preserve">Homologación por código Avain (master M08-002)</t>
  </si>
  <si>
    <t xml:space="preserve">M08-002</t>
  </si>
  <si>
    <t xml:space="preserve">Homologación: confianza base Alta + confianza SAP Alta → Alta. El material ocupa 3 filas en la hoja 1120 SJ (lote/almacén). La cantidad SAP y la física de esta vista son el total del material.</t>
  </si>
  <si>
    <t xml:space="preserve">1000196</t>
  </si>
  <si>
    <t xml:space="preserve">KETOROLAC 30 MG/1ML AMP</t>
  </si>
  <si>
    <t xml:space="preserve">MED109</t>
  </si>
  <si>
    <t xml:space="preserve">Ketorolac 30mg Amp x 1 ml</t>
  </si>
  <si>
    <t xml:space="preserve">Homologación por código Avain (master M01-007)</t>
  </si>
  <si>
    <t xml:space="preserve">M01-007</t>
  </si>
  <si>
    <t xml:space="preserve">2000005</t>
  </si>
  <si>
    <t xml:space="preserve">CATETER INTRAVENOSO 20G T/ABBOCATH</t>
  </si>
  <si>
    <t xml:space="preserve">DESC4</t>
  </si>
  <si>
    <t xml:space="preserve">Abbocath Nº 20</t>
  </si>
  <si>
    <t xml:space="preserve">Homologación por código Avain (master D-128)</t>
  </si>
  <si>
    <t xml:space="preserve">D-128</t>
  </si>
  <si>
    <t xml:space="preserve">1001291</t>
  </si>
  <si>
    <t xml:space="preserve">KETOROLAC 30 MG/2ML AMP</t>
  </si>
  <si>
    <t xml:space="preserve">El material ocupa 4 filas en la hoja 1120 SJ (lote/almacén). La cantidad SAP y la física de esta vista son el total del material.</t>
  </si>
  <si>
    <t xml:space="preserve">2000522</t>
  </si>
  <si>
    <t xml:space="preserve">APOSITO 10X20 SYRA</t>
  </si>
  <si>
    <t xml:space="preserve">2000027</t>
  </si>
  <si>
    <t xml:space="preserve">JERINGA DE 5 ML</t>
  </si>
  <si>
    <t xml:space="preserve">DESC80</t>
  </si>
  <si>
    <t xml:space="preserve">Jeringas 5 cc</t>
  </si>
  <si>
    <t xml:space="preserve">Homologación por código Avain (master D-135)</t>
  </si>
  <si>
    <t xml:space="preserve">D-135</t>
  </si>
  <si>
    <t xml:space="preserve">1001297</t>
  </si>
  <si>
    <t xml:space="preserve">PULMONIX ANTIGRIP 20 COMP</t>
  </si>
  <si>
    <t xml:space="preserve">MED156</t>
  </si>
  <si>
    <t xml:space="preserve">Antigripal comp</t>
  </si>
  <si>
    <t xml:space="preserve">Cruce por nomenclatura: similitud 0.62. El material ocupa 3 filas en la hoja 1120 SJ (lote/almacén). La cantidad SAP y la física de esta vista son el total del material.</t>
  </si>
  <si>
    <t xml:space="preserve">1000022</t>
  </si>
  <si>
    <t xml:space="preserve">DIPIRONA 1G AMPOLLA DE 2ML INYECTABLE</t>
  </si>
  <si>
    <t xml:space="preserve">MED69</t>
  </si>
  <si>
    <t xml:space="preserve">Dipirona 1gr Amp x 2 ml</t>
  </si>
  <si>
    <t xml:space="preserve">Cruce por nomenclatura: dosis coincide; similitud 0.77. El material ocupa 4 filas en la hoja 1120 SJ (lote/almacén). La cantidad SAP y la física de esta vista son el total del material.</t>
  </si>
  <si>
    <t xml:space="preserve">1000035</t>
  </si>
  <si>
    <t xml:space="preserve">SOLUCIÓN RINGER LACTATO 500 ML</t>
  </si>
  <si>
    <t xml:space="preserve">MED169</t>
  </si>
  <si>
    <t xml:space="preserve">Solución ringer lactato x 500 ml</t>
  </si>
  <si>
    <t xml:space="preserve">Homologación por código Avain (master M13-003)</t>
  </si>
  <si>
    <t xml:space="preserve">M13-003</t>
  </si>
  <si>
    <t xml:space="preserve">Homologación: confianza base Alta + confianza SAP Alta → Alta. El material ocupa 6 filas en la hoja 1120 SJ (lote/almacén). La cantidad SAP y la física de esta vista son el total del material.</t>
  </si>
  <si>
    <t xml:space="preserve">1000059</t>
  </si>
  <si>
    <t xml:space="preserve">BUTIL BROMURO DE HIOSCINA 20MG AMPOLLA</t>
  </si>
  <si>
    <t xml:space="preserve">MED100</t>
  </si>
  <si>
    <t xml:space="preserve">Hioscina x 20 mg Amp x 1 ml</t>
  </si>
  <si>
    <t xml:space="preserve">Homologación por código Avain (master M08-003)</t>
  </si>
  <si>
    <t xml:space="preserve">M08-003</t>
  </si>
  <si>
    <t xml:space="preserve">Homologación: confianza base Media + confianza SAP Alta → Media. El material ocupa 6 filas en la hoja 1120 SJ (lote/almacén). La cantidad SAP y la física de esta vista son el total del material.</t>
  </si>
  <si>
    <t xml:space="preserve">1000520</t>
  </si>
  <si>
    <t xml:space="preserve">DICLOFENAC 50MG + PRIDINOL 4MG</t>
  </si>
  <si>
    <t xml:space="preserve">2001536</t>
  </si>
  <si>
    <t xml:space="preserve">CATETER ARGYLE N° 20</t>
  </si>
  <si>
    <t xml:space="preserve">1005260</t>
  </si>
  <si>
    <t xml:space="preserve">KETOROLAC 20MG SUBLINGUAL</t>
  </si>
  <si>
    <t xml:space="preserve">2000157</t>
  </si>
  <si>
    <t xml:space="preserve">GUANTES DE EXAMINACIÓN TALLE L</t>
  </si>
  <si>
    <t xml:space="preserve">2000022</t>
  </si>
  <si>
    <t xml:space="preserve">GUANTES ESTERILES Nº 8 POR PAR</t>
  </si>
  <si>
    <t xml:space="preserve">2001554</t>
  </si>
  <si>
    <t xml:space="preserve">CATETER ARGYLE N° 22</t>
  </si>
  <si>
    <t xml:space="preserve">2001709</t>
  </si>
  <si>
    <t xml:space="preserve">INSYTE 20MG 1.16</t>
  </si>
  <si>
    <t xml:space="preserve">1000977</t>
  </si>
  <si>
    <t xml:space="preserve">OMEPRAZOL 20MG 30U CAPSULAS</t>
  </si>
  <si>
    <t xml:space="preserve">1000094</t>
  </si>
  <si>
    <t xml:space="preserve">DEXAMETASONA INY 4MG/ML AMPOLLA</t>
  </si>
  <si>
    <t xml:space="preserve">El material ocupa 3 filas en la hoja 1120 SJ (lote/almacén). La cantidad SAP y la física de esta vista son el total del material.</t>
  </si>
  <si>
    <t xml:space="preserve">2000006</t>
  </si>
  <si>
    <t xml:space="preserve">CATETER INTRAVENOSO 22G T/ABBOCATH</t>
  </si>
  <si>
    <t xml:space="preserve">DESC5</t>
  </si>
  <si>
    <t xml:space="preserve">Abbocath Nº 22</t>
  </si>
  <si>
    <t xml:space="preserve">Homologación por código Avain (master D-129)</t>
  </si>
  <si>
    <t xml:space="preserve">D-129</t>
  </si>
  <si>
    <t xml:space="preserve">2000021</t>
  </si>
  <si>
    <t xml:space="preserve">GUANTES ESTERILES Nº 7.5 POR PAR</t>
  </si>
  <si>
    <t xml:space="preserve">2001761</t>
  </si>
  <si>
    <t xml:space="preserve">GUANTES ESTERILES Nº 6.5 POR PAR</t>
  </si>
  <si>
    <t xml:space="preserve">1000570</t>
  </si>
  <si>
    <t xml:space="preserve">VICK VITAPIRENA</t>
  </si>
  <si>
    <t xml:space="preserve">1000509</t>
  </si>
  <si>
    <t xml:space="preserve">DICLOFENAC + PRIDINOL</t>
  </si>
  <si>
    <t xml:space="preserve">El material ocupa 7 filas en la hoja 1120 SJ (lote/almacén). La cantidad SAP y la física de esta vista son el total del material.</t>
  </si>
  <si>
    <t xml:space="preserve">1000528</t>
  </si>
  <si>
    <t xml:space="preserve">KETOROLAC  20 MG COMPRIMIDOS</t>
  </si>
  <si>
    <t xml:space="preserve">MED111</t>
  </si>
  <si>
    <t xml:space="preserve">Ketorolac Comp x 20 mg</t>
  </si>
  <si>
    <t xml:space="preserve">Homologación por código Avain (master M01-018)</t>
  </si>
  <si>
    <t xml:space="preserve">M01-018</t>
  </si>
  <si>
    <t xml:space="preserve">1000889</t>
  </si>
  <si>
    <t xml:space="preserve">DICLOFENAC+PRIDINOL COMPRIMIDOS</t>
  </si>
  <si>
    <t xml:space="preserve">MED61</t>
  </si>
  <si>
    <t xml:space="preserve">Diclofenac + Pridinol Comp x 50/4 mg</t>
  </si>
  <si>
    <t xml:space="preserve">Valorización a validar: relación de cantidades 77 a 1 entre SAP y el recuento físico. Sugiere distinta unidad de medida (SAP por caja o envase y el recuento por unidad). La diferencia económica de esta fila no debe tomarse como definitiva.</t>
  </si>
  <si>
    <t xml:space="preserve">Homologación por código Avain (master M01-004)</t>
  </si>
  <si>
    <t xml:space="preserve">M01-004</t>
  </si>
  <si>
    <t xml:space="preserve">1000103</t>
  </si>
  <si>
    <t xml:space="preserve">FENITOINA 100MG /2ML AMPOLLA</t>
  </si>
  <si>
    <t xml:space="preserve">1000783</t>
  </si>
  <si>
    <t xml:space="preserve">HYPERSOL SOLUC X 25ML</t>
  </si>
  <si>
    <t xml:space="preserve">2001414</t>
  </si>
  <si>
    <t xml:space="preserve">AGUJA HIPODERMICA 18G x 1 ½ - 40/12</t>
  </si>
  <si>
    <t xml:space="preserve">1001233</t>
  </si>
  <si>
    <t xml:space="preserve">DIFENHIDRAMINA 10 MG X 1 ML AMP</t>
  </si>
  <si>
    <t xml:space="preserve">MED65</t>
  </si>
  <si>
    <t xml:space="preserve">Difenhidramina 10mg Amp x 1 ml</t>
  </si>
  <si>
    <t xml:space="preserve">Homologación por código Avain (master M07-001)</t>
  </si>
  <si>
    <t xml:space="preserve">M07-001</t>
  </si>
  <si>
    <t xml:space="preserve">Homologación: confianza base Alta + confianza SAP Alta → Alta. El material ocupa 4 filas en la hoja 1120 SJ (lote/almacén). La cantidad SAP y la física de esta vista son el total del material.</t>
  </si>
  <si>
    <t xml:space="preserve">2000462</t>
  </si>
  <si>
    <t xml:space="preserve">BIGOTERA DESCARTABLE</t>
  </si>
  <si>
    <t xml:space="preserve">DESC36</t>
  </si>
  <si>
    <t xml:space="preserve">Canula nasal</t>
  </si>
  <si>
    <t xml:space="preserve">Homologación por código Avain (master D-161)</t>
  </si>
  <si>
    <t xml:space="preserve">D-161</t>
  </si>
  <si>
    <t xml:space="preserve">Homologación: confianza base Media + confianza SAP Alta → Media. La nomenclatura del material imputado no respalda por sí sola la equivalencia (similitud 0.05); el vínculo proviene sólo de la homologación. Nivel degradado a Baja.</t>
  </si>
  <si>
    <t xml:space="preserve">1001195</t>
  </si>
  <si>
    <t xml:space="preserve">Omeprazol 20mg x14 caps</t>
  </si>
  <si>
    <t xml:space="preserve">1000530</t>
  </si>
  <si>
    <t xml:space="preserve">DIFENHIDRAMINA 50 MG COMPRIMIDOS</t>
  </si>
  <si>
    <t xml:space="preserve">MED66</t>
  </si>
  <si>
    <t xml:space="preserve">Difenhidramina 50mg Comp</t>
  </si>
  <si>
    <t xml:space="preserve">Cruce por nomenclatura: dosis coincide; similitud 1.00. El material ocupa 3 filas en la hoja 1120 SJ (lote/almacén). La cantidad SAP y la física de esta vista son el total del material.</t>
  </si>
  <si>
    <t xml:space="preserve">1000145</t>
  </si>
  <si>
    <t xml:space="preserve">DEXAMETASONA 0,5 MG COMP</t>
  </si>
  <si>
    <t xml:space="preserve">1000485</t>
  </si>
  <si>
    <t xml:space="preserve">CIPROFLOXACINA 500MG COMP</t>
  </si>
  <si>
    <t xml:space="preserve">MED37</t>
  </si>
  <si>
    <t xml:space="preserve">Ciprofloxacina Comp x 500 mg</t>
  </si>
  <si>
    <t xml:space="preserve">Homologación por código Avain (master M11-004)</t>
  </si>
  <si>
    <t xml:space="preserve">M11-004</t>
  </si>
  <si>
    <t xml:space="preserve">Homologación: confianza base Alta + confianza SAP Alta → Alta. Otros códigos SAP del master no están en el stock de este centro: 1000853. El material ocupa 2 filas en la hoja 1120 SJ (lote/almacén). La cantidad SAP y la física de esta vista son el total del material.</t>
  </si>
  <si>
    <t xml:space="preserve">1005149</t>
  </si>
  <si>
    <t xml:space="preserve">DIPIRONA 500MG COMPRIMIDOS</t>
  </si>
  <si>
    <t xml:space="preserve">2001553</t>
  </si>
  <si>
    <t xml:space="preserve">CATETER ARGYLE N° 18</t>
  </si>
  <si>
    <t xml:space="preserve">1000779</t>
  </si>
  <si>
    <t xml:space="preserve">METRONIDAZOL COMP. 500mg</t>
  </si>
  <si>
    <t xml:space="preserve">MED133</t>
  </si>
  <si>
    <t xml:space="preserve">Metronidazol 500 mg comp</t>
  </si>
  <si>
    <t xml:space="preserve">Cruce por nomenclatura: dosis coincide; similitud 0.95.</t>
  </si>
  <si>
    <t xml:space="preserve">1000524</t>
  </si>
  <si>
    <t xml:space="preserve">OMEPRAZOL DE 40 MG AMPOLLAS</t>
  </si>
  <si>
    <t xml:space="preserve">MED147</t>
  </si>
  <si>
    <t xml:space="preserve">Omeprazol 40 mg Fco amp polvo p/ rest</t>
  </si>
  <si>
    <t xml:space="preserve">Homologación por código Avain (master M08-006)</t>
  </si>
  <si>
    <t xml:space="preserve">M08-006</t>
  </si>
  <si>
    <t xml:space="preserve">Homologación: confianza base Alta + confianza SAP Media → Media. El material ocupa 4 filas en la hoja 1120 SJ (lote/almacén). La cantidad SAP y la física de esta vista son el total del material.</t>
  </si>
  <si>
    <t xml:space="preserve">1000561</t>
  </si>
  <si>
    <t xml:space="preserve">ACETILCISTEINA 600MG COMP</t>
  </si>
  <si>
    <t xml:space="preserve">MED139</t>
  </si>
  <si>
    <t xml:space="preserve">N-Acetilcisteina 600 COMP/SOBRE EFERV</t>
  </si>
  <si>
    <t xml:space="preserve">Cruce por nomenclatura: una nomenclatura no informa dosis; similitud 0.70. El material ocupa 2 filas en la hoja 1120 SJ (lote/almacén). La cantidad SAP y la física de esta vista son el total del material.</t>
  </si>
  <si>
    <t xml:space="preserve">1005231</t>
  </si>
  <si>
    <t xml:space="preserve">LOSARTAN 50MG COMP</t>
  </si>
  <si>
    <t xml:space="preserve">MED124</t>
  </si>
  <si>
    <t xml:space="preserve">Losartan 50 mg comp</t>
  </si>
  <si>
    <t xml:space="preserve">Homologación por nombre Avain (master M04-005)</t>
  </si>
  <si>
    <t xml:space="preserve">M04-005</t>
  </si>
  <si>
    <t xml:space="preserve">1005142</t>
  </si>
  <si>
    <t xml:space="preserve">KLONADRYL ANT 50MG COMP</t>
  </si>
  <si>
    <t xml:space="preserve">1005308</t>
  </si>
  <si>
    <t xml:space="preserve">DIPIRONA 400MG COMPRIMIDOS</t>
  </si>
  <si>
    <t xml:space="preserve">1005326</t>
  </si>
  <si>
    <t xml:space="preserve">BUTIL BROMURO DE HIOSCINA 10MG COMP</t>
  </si>
  <si>
    <t xml:space="preserve">1000387</t>
  </si>
  <si>
    <t xml:space="preserve">AMLODIPINA 10 mg COMPRIMIDOS</t>
  </si>
  <si>
    <t xml:space="preserve">1005236</t>
  </si>
  <si>
    <t xml:space="preserve">ECAPRILAT 10 MG COMP</t>
  </si>
  <si>
    <t xml:space="preserve">1005285</t>
  </si>
  <si>
    <t xml:space="preserve">AMBROXOL JBE X 100Ml</t>
  </si>
  <si>
    <t xml:space="preserve">2000128</t>
  </si>
  <si>
    <t xml:space="preserve">ELECTRODOS 3M PARCHES P/CABLE PACIENTE</t>
  </si>
  <si>
    <t xml:space="preserve">2000354</t>
  </si>
  <si>
    <t xml:space="preserve">APOSITO ESTERIL (G+A) 10X20CM</t>
  </si>
  <si>
    <t xml:space="preserve">DESC21</t>
  </si>
  <si>
    <t xml:space="preserve">Apositos estériles</t>
  </si>
  <si>
    <t xml:space="preserve">Homologación por código Avain (master D-142)</t>
  </si>
  <si>
    <t xml:space="preserve">D-142</t>
  </si>
  <si>
    <t xml:space="preserve">Homologación: confianza base Media + confianza SAP Alta → Media. Otros códigos SAP del master no están en el stock de este centro: 2000098, 2000278, 2000279.</t>
  </si>
  <si>
    <t xml:space="preserve">1000143</t>
  </si>
  <si>
    <t xml:space="preserve">BUTIL BROMURO DE HIOSCINA COMPRIMIDO</t>
  </si>
  <si>
    <t xml:space="preserve">1000204</t>
  </si>
  <si>
    <t xml:space="preserve">AMOXICILINA  850 MG COMPRIMIDOS</t>
  </si>
  <si>
    <t xml:space="preserve">1000136</t>
  </si>
  <si>
    <t xml:space="preserve">ASPIRINA DE 100 MG</t>
  </si>
  <si>
    <t xml:space="preserve">1000384</t>
  </si>
  <si>
    <t xml:space="preserve">RANITIDINA 50 MG AMP</t>
  </si>
  <si>
    <t xml:space="preserve">MED159</t>
  </si>
  <si>
    <t xml:space="preserve">Ranitidina 50 mg amp</t>
  </si>
  <si>
    <t xml:space="preserve">Valorización a validar: relación de cantidades 57 a 1 entre SAP y el recuento físico. Sugiere distinta unidad de medida (SAP por caja o envase y el recuento por unidad). La diferencia económica de esta fila no debe tomarse como definitiva.</t>
  </si>
  <si>
    <t xml:space="preserve">Cruce por nomenclatura: dosis coincide; similitud 1.00. El material ocupa 2 filas en la hoja 1120 SJ (lote/almacén). La cantidad SAP y la física de esta vista son el total del material.</t>
  </si>
  <si>
    <t xml:space="preserve">Uniformes</t>
  </si>
  <si>
    <t xml:space="preserve">ZUNI</t>
  </si>
  <si>
    <t xml:space="preserve">Fuera del alcance</t>
  </si>
  <si>
    <t xml:space="preserve">3000886</t>
  </si>
  <si>
    <t xml:space="preserve">MEDIAS TERMICAS LARGAS</t>
  </si>
  <si>
    <t xml:space="preserve">No aplica: uniformes, clasificación que el inventario físico de Farmacia no releva</t>
  </si>
  <si>
    <t xml:space="preserve">1001053</t>
  </si>
  <si>
    <t xml:space="preserve">Ambroxol susp x 120ml</t>
  </si>
  <si>
    <t xml:space="preserve">1000486</t>
  </si>
  <si>
    <t xml:space="preserve">AZITROMICINA 500 MG COMP</t>
  </si>
  <si>
    <t xml:space="preserve">MED18</t>
  </si>
  <si>
    <t xml:space="preserve">Azitromicina Comp x 500 mg</t>
  </si>
  <si>
    <t xml:space="preserve">Cruce por nomenclatura: dosis coincide; similitud 0.95. El material ocupa 3 filas en la hoja 1120 SJ (lote/almacén). La cantidad SAP y la física de esta vista son el total del material.</t>
  </si>
  <si>
    <t xml:space="preserve">1005092</t>
  </si>
  <si>
    <t xml:space="preserve">BUTEFINA 500MG X 80COMP</t>
  </si>
  <si>
    <t xml:space="preserve">1001013</t>
  </si>
  <si>
    <t xml:space="preserve">SODIO CLORURO 25ML SPRAY</t>
  </si>
  <si>
    <t xml:space="preserve">1000784</t>
  </si>
  <si>
    <t xml:space="preserve">LAGRIMAS NATURALES GOTAS OFTALM</t>
  </si>
  <si>
    <t xml:space="preserve">MED114</t>
  </si>
  <si>
    <t xml:space="preserve">Lagrimas naturales Gotas oftalm 15ml</t>
  </si>
  <si>
    <t xml:space="preserve">Valorización a validar: relación de cantidades 78 a 1 entre SAP y el recuento físico. Sugiere distinta unidad de medida (SAP por caja o envase y el recuento por unidad). La diferencia económica de esta fila no debe tomarse como definitiva.</t>
  </si>
  <si>
    <t xml:space="preserve">Cruce por nomenclatura: una nomenclatura no informa dosis; similitud 0.91. El material ocupa 6 filas en la hoja 1120 SJ (lote/almacén). La cantidad SAP y la física de esta vista son el total del material.</t>
  </si>
  <si>
    <t xml:space="preserve">1000752</t>
  </si>
  <si>
    <t xml:space="preserve">SALES DE HIDRATACION</t>
  </si>
  <si>
    <t xml:space="preserve">MED162</t>
  </si>
  <si>
    <t xml:space="preserve">Sales de Rehidratación (FM) sobre x 28gr</t>
  </si>
  <si>
    <t xml:space="preserve">Valorización a validar: relación de cantidades 76 a 1 entre SAP y el recuento físico. Sugiere distinta unidad de medida (SAP por caja o envase y el recuento por unidad). La diferencia económica de esta fila no debe tomarse como definitiva.</t>
  </si>
  <si>
    <t xml:space="preserve">Cruce por nomenclatura: una nomenclatura no informa dosis; similitud 0.68. El material ocupa 4 filas en la hoja 1120 SJ (lote/almacén). La cantidad SAP y la física de esta vista son el total del material.</t>
  </si>
  <si>
    <t xml:space="preserve">1000753</t>
  </si>
  <si>
    <t xml:space="preserve">MEDPREDNISONA</t>
  </si>
  <si>
    <t xml:space="preserve">2001218</t>
  </si>
  <si>
    <t xml:space="preserve">CATETER IV N° 16</t>
  </si>
  <si>
    <t xml:space="preserve">2000185</t>
  </si>
  <si>
    <t xml:space="preserve">PROLONGADOR DE JERINGA BT 26 X 1.5 MTRS</t>
  </si>
  <si>
    <t xml:space="preserve">1000021</t>
  </si>
  <si>
    <t xml:space="preserve">DIAZEPAM 10MG AMPOLLA DE 2ML INYECTABLE</t>
  </si>
  <si>
    <t xml:space="preserve">MED60</t>
  </si>
  <si>
    <t xml:space="preserve">Diazepam 10 mg (Ps) Amp x 2 ml</t>
  </si>
  <si>
    <t xml:space="preserve">Homologación por código Avain (master M09-001)</t>
  </si>
  <si>
    <t xml:space="preserve">M09-001</t>
  </si>
  <si>
    <t xml:space="preserve">1000290</t>
  </si>
  <si>
    <t xml:space="preserve">AGUA DESTILADA DE 10 ML</t>
  </si>
  <si>
    <t xml:space="preserve">1005140</t>
  </si>
  <si>
    <t xml:space="preserve">ENALAPRIL 10MG X 10COMP</t>
  </si>
  <si>
    <t xml:space="preserve">MED72</t>
  </si>
  <si>
    <t xml:space="preserve">Enalapril Comp x 10 mg</t>
  </si>
  <si>
    <t xml:space="preserve">Homologación por código Avain (master M04-003)</t>
  </si>
  <si>
    <t xml:space="preserve">M04-003</t>
  </si>
  <si>
    <t xml:space="preserve">3000884</t>
  </si>
  <si>
    <t xml:space="preserve">PASA MONTAÑAS TERMICOS</t>
  </si>
  <si>
    <t xml:space="preserve">1000100</t>
  </si>
  <si>
    <t xml:space="preserve">FUROSEMIDA AMPOLLA DE 20 MG/2ML</t>
  </si>
  <si>
    <t xml:space="preserve">1000901</t>
  </si>
  <si>
    <t xml:space="preserve">ESOMEPRAZOL 40MG 28U CAPSULAS</t>
  </si>
  <si>
    <t xml:space="preserve">1001106</t>
  </si>
  <si>
    <t xml:space="preserve">MEPREDNISONA 8MG COMP.</t>
  </si>
  <si>
    <t xml:space="preserve">1005284</t>
  </si>
  <si>
    <t xml:space="preserve">AMBROXOL + BUTEMAT JBE X 120Ml</t>
  </si>
  <si>
    <t xml:space="preserve">MED108</t>
  </si>
  <si>
    <t xml:space="preserve">Jarabe (Ambroxol - Clorhidrato) 120 ml</t>
  </si>
  <si>
    <t xml:space="preserve">1005284, 1005285</t>
  </si>
  <si>
    <t xml:space="preserve">Cruce por nomenclatura: dosis coincide; similitud 0.62. El cruce SAP–Avain identificó 2 códigos SAP como posibles equivalentes del mismo ítem de Avain (1005284, 1005285). Se imputó al primero (lógica BUSCARV); requiere validación posterior.</t>
  </si>
  <si>
    <t xml:space="preserve">3002055</t>
  </si>
  <si>
    <t xml:space="preserve">MAMELUCO DESCARTABLE</t>
  </si>
  <si>
    <t xml:space="preserve">3001446</t>
  </si>
  <si>
    <t xml:space="preserve">GUANTES TERMICOS IMPERMEABLES</t>
  </si>
  <si>
    <t xml:space="preserve">1000595</t>
  </si>
  <si>
    <t xml:space="preserve">RANITIDINA 50MG AMP 5ML</t>
  </si>
  <si>
    <t xml:space="preserve">1000372</t>
  </si>
  <si>
    <t xml:space="preserve">BARRA LABIAL PROTECTORA</t>
  </si>
  <si>
    <t xml:space="preserve">1000033</t>
  </si>
  <si>
    <t xml:space="preserve">SOLUCIÓN DEXTROSA AL 5% DE 500 CC</t>
  </si>
  <si>
    <t xml:space="preserve">MED58</t>
  </si>
  <si>
    <t xml:space="preserve">Dextrosa al 5% x 500 ml sachet</t>
  </si>
  <si>
    <t xml:space="preserve">Homologación por código Avain (master M13-002)</t>
  </si>
  <si>
    <t xml:space="preserve">M13-002</t>
  </si>
  <si>
    <t xml:space="preserve">Homologación: confianza base Media + confianza SAP Alta → Media. El material ocupa 3 filas en la hoja 1120 SJ (lote/almacén). La cantidad SAP y la física de esta vista son el total del material.</t>
  </si>
  <si>
    <t xml:space="preserve">1005158</t>
  </si>
  <si>
    <t xml:space="preserve">ACETILCISTEINA 600MG SOBRES X10UN</t>
  </si>
  <si>
    <t xml:space="preserve">1005243</t>
  </si>
  <si>
    <t xml:space="preserve">ATORVASTATINA 10MG COMP</t>
  </si>
  <si>
    <t xml:space="preserve">1000002</t>
  </si>
  <si>
    <t xml:space="preserve">ADRENALINA 1MG AMPOLLA DE 1 ML INYEC</t>
  </si>
  <si>
    <t xml:space="preserve">MED9</t>
  </si>
  <si>
    <t xml:space="preserve">Adrenalina amp 1 ml</t>
  </si>
  <si>
    <t xml:space="preserve">Homologación por código Avain (master M03-001)</t>
  </si>
  <si>
    <t xml:space="preserve">M03-001</t>
  </si>
  <si>
    <t xml:space="preserve">1000098</t>
  </si>
  <si>
    <t xml:space="preserve">MIDAZOLAN 15MG/3ML AMPOLLA INYECTABLE</t>
  </si>
  <si>
    <t xml:space="preserve">MED134</t>
  </si>
  <si>
    <t xml:space="preserve">Midazolan 5mg/ml Amp x 3 ml</t>
  </si>
  <si>
    <t xml:space="preserve">Homologación por código Avain (master M02-001)</t>
  </si>
  <si>
    <t xml:space="preserve">M02-001</t>
  </si>
  <si>
    <t xml:space="preserve">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</si>
  <si>
    <t xml:space="preserve">1000422</t>
  </si>
  <si>
    <t xml:space="preserve">ATENOLOL 50 mg</t>
  </si>
  <si>
    <t xml:space="preserve">MED16</t>
  </si>
  <si>
    <t xml:space="preserve">Atenolol Comp x 50 mg</t>
  </si>
  <si>
    <t xml:space="preserve">Homologación por nombre Avain (master M04-002)</t>
  </si>
  <si>
    <t xml:space="preserve">1000422, 1005233</t>
  </si>
  <si>
    <t xml:space="preserve">M04-002</t>
  </si>
  <si>
    <t xml:space="preserve">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</si>
  <si>
    <t xml:space="preserve">1001254</t>
  </si>
  <si>
    <t xml:space="preserve">DEXAMETASONA 8 MG COMP</t>
  </si>
  <si>
    <t xml:space="preserve">1005131</t>
  </si>
  <si>
    <t xml:space="preserve">DIFENHIDRAMINA 10 MG AMPOLLAS</t>
  </si>
  <si>
    <t xml:space="preserve">1005227</t>
  </si>
  <si>
    <t xml:space="preserve">SULFAMETOXAZOL + TRIMETOPRIMA 800 + 160M</t>
  </si>
  <si>
    <t xml:space="preserve">2000060</t>
  </si>
  <si>
    <t xml:space="preserve">LLAVE DE 3 VIAS</t>
  </si>
  <si>
    <t xml:space="preserve">DESC84</t>
  </si>
  <si>
    <t xml:space="preserve">Llave de 3 vías</t>
  </si>
  <si>
    <t xml:space="preserve">Homologación por código Avain (master D-130)</t>
  </si>
  <si>
    <t xml:space="preserve">D-130</t>
  </si>
  <si>
    <t xml:space="preserve">2000079</t>
  </si>
  <si>
    <t xml:space="preserve">VENDA TIPO CAMBRIC X 10 CM</t>
  </si>
  <si>
    <t xml:space="preserve">2000090</t>
  </si>
  <si>
    <t xml:space="preserve">MASCARA PARA NEBULIZAR ADULTO</t>
  </si>
  <si>
    <t xml:space="preserve">DESC92</t>
  </si>
  <si>
    <t xml:space="preserve">Mascaras para nebulizar</t>
  </si>
  <si>
    <t xml:space="preserve">Homologación por código Avain (master D-160)</t>
  </si>
  <si>
    <t xml:space="preserve">D-160</t>
  </si>
  <si>
    <t xml:space="preserve">Homologación: confianza base Media + confianza SAP Media → Media. Otros códigos SAP del master no están en el stock de este centro: 2000167.</t>
  </si>
  <si>
    <t xml:space="preserve">2001133</t>
  </si>
  <si>
    <t xml:space="preserve">CUBRECAMILLA C/TIRAS 20G 0,90 X 2,00 MT</t>
  </si>
  <si>
    <t xml:space="preserve">2001464</t>
  </si>
  <si>
    <t xml:space="preserve">ELECTRODOS ECG</t>
  </si>
  <si>
    <t xml:space="preserve">DESC55</t>
  </si>
  <si>
    <t xml:space="preserve">Electrodos</t>
  </si>
  <si>
    <t xml:space="preserve">Homologación por código Avain (master D-169)</t>
  </si>
  <si>
    <t xml:space="preserve">D-169</t>
  </si>
  <si>
    <t xml:space="preserve">2001773</t>
  </si>
  <si>
    <t xml:space="preserve">INSYTE 16G 1.77</t>
  </si>
  <si>
    <t xml:space="preserve">2002292</t>
  </si>
  <si>
    <t xml:space="preserve">CUBRECAMILLA ELAST. 0.90X2,00MT AZUL MDC</t>
  </si>
  <si>
    <t xml:space="preserve">Equipos</t>
  </si>
  <si>
    <t xml:space="preserve">ZEQI</t>
  </si>
  <si>
    <t xml:space="preserve">CR-13A</t>
  </si>
  <si>
    <t xml:space="preserve">ELECTRODOS ADULTO</t>
  </si>
  <si>
    <t xml:space="preserve">No aplica: equipos, clasificación que el inventario físico de Farmacia no releva</t>
  </si>
  <si>
    <t xml:space="preserve">2000900</t>
  </si>
  <si>
    <t xml:space="preserve">GASA ESTERIL 10X10CM</t>
  </si>
  <si>
    <t xml:space="preserve">DESC64</t>
  </si>
  <si>
    <t xml:space="preserve">Gasas 10 x 10 cm</t>
  </si>
  <si>
    <t xml:space="preserve">Homologación por código Avain (master D-141)</t>
  </si>
  <si>
    <t xml:space="preserve">D-141</t>
  </si>
  <si>
    <t xml:space="preserve">Homologación: confianza base Media + confianza SAP Alta → Media. Otros códigos SAP del master no están en el stock de este centro: 2000147, 2000281, 2000299.</t>
  </si>
  <si>
    <t xml:space="preserve">1000250</t>
  </si>
  <si>
    <t xml:space="preserve">DICLOFENAC GEL</t>
  </si>
  <si>
    <t xml:space="preserve">1000772</t>
  </si>
  <si>
    <t xml:space="preserve">AGUJA 40/12</t>
  </si>
  <si>
    <t xml:space="preserve">DESC10</t>
  </si>
  <si>
    <t xml:space="preserve">Aguja 40/12</t>
  </si>
  <si>
    <t xml:space="preserve">Cruce por nomenclatura: similitud 1.00.</t>
  </si>
  <si>
    <t xml:space="preserve">2000412</t>
  </si>
  <si>
    <t xml:space="preserve">JERINGA INSULINA x 1cc</t>
  </si>
  <si>
    <t xml:space="preserve">1000017</t>
  </si>
  <si>
    <t xml:space="preserve">ALCOHOL AL 70% X 1000ML</t>
  </si>
  <si>
    <t xml:space="preserve">DESC14</t>
  </si>
  <si>
    <t xml:space="preserve">Alcohol 70% x 1000 ml</t>
  </si>
  <si>
    <t xml:space="preserve">1000495</t>
  </si>
  <si>
    <t xml:space="preserve">LIDOCAINA  AL 2% SIN EPINEFRINA 5 ML</t>
  </si>
  <si>
    <t xml:space="preserve">1005144</t>
  </si>
  <si>
    <t xml:space="preserve">VASELINA SOLIDA POR 50 GRS</t>
  </si>
  <si>
    <t xml:space="preserve">DESC165</t>
  </si>
  <si>
    <t xml:space="preserve">Vaselina Solida x 60gr</t>
  </si>
  <si>
    <t xml:space="preserve">Cruce por nomenclatura: dosis/presentación distinta (60000MG vs 50000MG); similitud 0.74. El material ocupa 3 filas en la hoja 1120 SJ (lote/almacén). La cantidad SAP y la física de esta vista son el total del material.</t>
  </si>
  <si>
    <t xml:space="preserve">1000133</t>
  </si>
  <si>
    <t xml:space="preserve">OMEPRAZOL DE 20MG COMPRIMIDOS</t>
  </si>
  <si>
    <t xml:space="preserve">MED148</t>
  </si>
  <si>
    <t xml:space="preserve">Omeprazol Comp x 20 mg</t>
  </si>
  <si>
    <t xml:space="preserve">Homologación por código Avain (master M08-007)</t>
  </si>
  <si>
    <t xml:space="preserve">M08-007</t>
  </si>
  <si>
    <t xml:space="preserve">1001249</t>
  </si>
  <si>
    <t xml:space="preserve">Clindamicina 300mgs caps</t>
  </si>
  <si>
    <t xml:space="preserve">MED40</t>
  </si>
  <si>
    <t xml:space="preserve">Clindamicina 300 mg (FM) comp</t>
  </si>
  <si>
    <t xml:space="preserve">Homologación por código Avain (master M11-007)</t>
  </si>
  <si>
    <t xml:space="preserve">M11-007</t>
  </si>
  <si>
    <t xml:space="preserve">1000108</t>
  </si>
  <si>
    <t xml:space="preserve">HALOPERIDOL  5MG/1ML AMPOLLA</t>
  </si>
  <si>
    <t xml:space="preserve">1000526</t>
  </si>
  <si>
    <t xml:space="preserve">CLARITROMICINA 500 COMPRIMIDOS</t>
  </si>
  <si>
    <t xml:space="preserve">1001270</t>
  </si>
  <si>
    <t xml:space="preserve">FLUCONAZOL 150MG COMP</t>
  </si>
  <si>
    <t xml:space="preserve">MED81</t>
  </si>
  <si>
    <t xml:space="preserve">Fluconazol 150 mg(FM) comp</t>
  </si>
  <si>
    <t xml:space="preserve">Cruce por nomenclatura: dosis coincide; similitud 0.88. El material ocupa 2 filas en la hoja 1120 SJ (lote/almacén). La cantidad SAP y la física de esta vista son el total del material.</t>
  </si>
  <si>
    <t xml:space="preserve">1000476</t>
  </si>
  <si>
    <t xml:space="preserve">PARACETAMOL GRIP NF COMPRIMIDOS</t>
  </si>
  <si>
    <t xml:space="preserve">1000670</t>
  </si>
  <si>
    <t xml:space="preserve">PARACETAMOL + BROMEXINA COMP.</t>
  </si>
  <si>
    <t xml:space="preserve">1005230</t>
  </si>
  <si>
    <t xml:space="preserve">BETAMETASONA+LORATADINA X 20 COMP</t>
  </si>
  <si>
    <t xml:space="preserve">1000371</t>
  </si>
  <si>
    <t xml:space="preserve">PROTECTOR SOLAR</t>
  </si>
  <si>
    <t xml:space="preserve">DESC290</t>
  </si>
  <si>
    <t xml:space="preserve">Protector solar Labial</t>
  </si>
  <si>
    <t xml:space="preserve">Cruce por nomenclatura: similitud 0.86. El material ocupa 3 filas en la hoja 1120 SJ (lote/almacén). La cantidad SAP y la física de esta vista son el total del material.</t>
  </si>
  <si>
    <t xml:space="preserve">1000488</t>
  </si>
  <si>
    <t xml:space="preserve">CLOPIDOGREL 75MG COMP</t>
  </si>
  <si>
    <t xml:space="preserve">1000870</t>
  </si>
  <si>
    <t xml:space="preserve">CLOTRIMAZOL 1% 20 GR CREMA</t>
  </si>
  <si>
    <t xml:space="preserve">1001118</t>
  </si>
  <si>
    <t xml:space="preserve">SALES REHIDRATANTES SOBRE POLVO</t>
  </si>
  <si>
    <t xml:space="preserve">2000221</t>
  </si>
  <si>
    <t xml:space="preserve">APOSITO TRANSP HIPOALERGIC FILM DE 10CM</t>
  </si>
  <si>
    <t xml:space="preserve">1000078</t>
  </si>
  <si>
    <t xml:space="preserve">SOLUCION GLUCOSADA HIPERTONICA 25% AMP</t>
  </si>
  <si>
    <t xml:space="preserve">1000007</t>
  </si>
  <si>
    <t xml:space="preserve">ATROPINA 1MG AMPOLLA DE 1ML</t>
  </si>
  <si>
    <t xml:space="preserve">MED174</t>
  </si>
  <si>
    <t xml:space="preserve">Sulfato de Atropina 1mg Amp x 1 ml</t>
  </si>
  <si>
    <t xml:space="preserve">Homologación por código Avain (master M03-002)</t>
  </si>
  <si>
    <t xml:space="preserve">M03-002</t>
  </si>
  <si>
    <t xml:space="preserve">1000244</t>
  </si>
  <si>
    <t xml:space="preserve">Hioscina Butilbromuro 10 mg,Dipirona AMP</t>
  </si>
  <si>
    <t xml:space="preserve">1000672</t>
  </si>
  <si>
    <t xml:space="preserve">TOBRAMICINA + DEXAMETASONA</t>
  </si>
  <si>
    <t xml:space="preserve">1000725</t>
  </si>
  <si>
    <t xml:space="preserve">ATORVASTATINA 20MG</t>
  </si>
  <si>
    <t xml:space="preserve">1005103</t>
  </si>
  <si>
    <t xml:space="preserve">CLONAZEPAM 2MG COMPRIMIDO</t>
  </si>
  <si>
    <t xml:space="preserve">1005276</t>
  </si>
  <si>
    <t xml:space="preserve">LORAZEPAM 2.5MG COMP</t>
  </si>
  <si>
    <t xml:space="preserve">2000003</t>
  </si>
  <si>
    <t xml:space="preserve">CATETER INTRAVENOSO 16G T/ABBOCATH</t>
  </si>
  <si>
    <t xml:space="preserve">DESC2</t>
  </si>
  <si>
    <t xml:space="preserve">Abbocath Nº 16</t>
  </si>
  <si>
    <t xml:space="preserve">Homologación por código Avain (master D-126)</t>
  </si>
  <si>
    <t xml:space="preserve">2000003, 2001218</t>
  </si>
  <si>
    <t xml:space="preserve">D-126</t>
  </si>
  <si>
    <t xml:space="preserve">Homologación: confianza base Alta + confianza SAP Alta → Alta. El cruce SAP–Avain identificó 2 códigos SAP como posibles equivalentes del mismo ítem de Avain (2000003, 2001218). Se imputó al primero (lógica BUSCARV); requiere validación posterior.</t>
  </si>
  <si>
    <t xml:space="preserve">3001350</t>
  </si>
  <si>
    <t xml:space="preserve">GUANTE DE NITRILO TEJIDO</t>
  </si>
  <si>
    <t xml:space="preserve">3002056</t>
  </si>
  <si>
    <t xml:space="preserve">GUANTES DE VAQUETA (PAR)</t>
  </si>
  <si>
    <t xml:space="preserve">1000353</t>
  </si>
  <si>
    <t xml:space="preserve">LORATADINA+BETAMETASONA(HISTAMINOCORTERO</t>
  </si>
  <si>
    <t xml:space="preserve">1000005</t>
  </si>
  <si>
    <t xml:space="preserve">AMIODARONA 150MG AMPOLLA DE 3 ML INYEC</t>
  </si>
  <si>
    <t xml:space="preserve">MED11</t>
  </si>
  <si>
    <t xml:space="preserve">Amiodarona 150 mg Amp x 3 ml</t>
  </si>
  <si>
    <t xml:space="preserve">Homologación por código Avain (master M03-003)</t>
  </si>
  <si>
    <t xml:space="preserve">M03-003</t>
  </si>
  <si>
    <t xml:space="preserve">1000053</t>
  </si>
  <si>
    <t xml:space="preserve">ALCOHOL AL 96% X 1000ML</t>
  </si>
  <si>
    <t xml:space="preserve">DESC15</t>
  </si>
  <si>
    <t xml:space="preserve">Alcohol 96% x 1000ml</t>
  </si>
  <si>
    <t xml:space="preserve">Homologación por código Avain (master D-174)</t>
  </si>
  <si>
    <t xml:space="preserve">D-174</t>
  </si>
  <si>
    <t xml:space="preserve">1000016</t>
  </si>
  <si>
    <t xml:space="preserve">AGUA BIDESTILADA AMPOLLA POR 5ML</t>
  </si>
  <si>
    <t xml:space="preserve">1000497</t>
  </si>
  <si>
    <t xml:space="preserve">IODOPOVIDONA SOLUC 10% X 60 ML</t>
  </si>
  <si>
    <t xml:space="preserve">MED200</t>
  </si>
  <si>
    <t xml:space="preserve">iodopovidona 100 ml sol/topica</t>
  </si>
  <si>
    <t xml:space="preserve">Homologación por código Avain (master D-175)</t>
  </si>
  <si>
    <t xml:space="preserve">D-175</t>
  </si>
  <si>
    <t xml:space="preserve">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</si>
  <si>
    <t xml:space="preserve">1000511</t>
  </si>
  <si>
    <t xml:space="preserve">REFRIANEX COMPUESTO</t>
  </si>
  <si>
    <t xml:space="preserve">1000600</t>
  </si>
  <si>
    <t xml:space="preserve">TRAMADOL CLORHIDRATO 100MG AMP 2ML</t>
  </si>
  <si>
    <t xml:space="preserve">MED181</t>
  </si>
  <si>
    <t xml:space="preserve">Tramadol 50mg/2ml amp</t>
  </si>
  <si>
    <t xml:space="preserve">1000600, 1000683</t>
  </si>
  <si>
    <t xml:space="preserve">M01-011</t>
  </si>
  <si>
    <t xml:space="preserve">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</si>
  <si>
    <t xml:space="preserve">1001169</t>
  </si>
  <si>
    <t xml:space="preserve">SILDENAFIL PREP MAGISTRAL</t>
  </si>
  <si>
    <t xml:space="preserve">1001289</t>
  </si>
  <si>
    <t xml:space="preserve">RELIVERAN comp Sub x10</t>
  </si>
  <si>
    <t xml:space="preserve">1005217</t>
  </si>
  <si>
    <t xml:space="preserve">NAFAZOLINA SOLUC X 20ML</t>
  </si>
  <si>
    <t xml:space="preserve">1005278</t>
  </si>
  <si>
    <t xml:space="preserve">PARAC+PSEUDO+BROMH GRIP COMP</t>
  </si>
  <si>
    <t xml:space="preserve">2000024</t>
  </si>
  <si>
    <t xml:space="preserve">GUIA MICROGOTERO Nº17</t>
  </si>
  <si>
    <t xml:space="preserve">2000026</t>
  </si>
  <si>
    <t xml:space="preserve">JERINGA TUBERCULINA X 1 CC</t>
  </si>
  <si>
    <t xml:space="preserve">DESC77</t>
  </si>
  <si>
    <t xml:space="preserve">Jeringas 1 cc</t>
  </si>
  <si>
    <t xml:space="preserve">Homologación por código Avain (master D-134)</t>
  </si>
  <si>
    <t xml:space="preserve">D-134</t>
  </si>
  <si>
    <t xml:space="preserve">Homologación: confianza base Alta + confianza SAP Media → Media. Otros códigos SAP del master no están en el stock de este centro: 2000451.</t>
  </si>
  <si>
    <t xml:space="preserve">2000165</t>
  </si>
  <si>
    <t xml:space="preserve">JERINGA 50/60 ML DESC. ESTERIL</t>
  </si>
  <si>
    <t xml:space="preserve">2002459</t>
  </si>
  <si>
    <t xml:space="preserve">GUANTE ESTERIL Nº 7</t>
  </si>
  <si>
    <t xml:space="preserve">DESC69; DESC71; DESC72</t>
  </si>
  <si>
    <t xml:space="preserve">Guantes esteriles 6.5; Guantes Estériles 7.5; Guantes Estériles 8</t>
  </si>
  <si>
    <t xml:space="preserve">2002459, 2000022</t>
  </si>
  <si>
    <t xml:space="preserve">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</si>
  <si>
    <t xml:space="preserve">1000058</t>
  </si>
  <si>
    <t xml:space="preserve">ALCOHOL EN GEL X 500ML</t>
  </si>
  <si>
    <t xml:space="preserve">DESC18</t>
  </si>
  <si>
    <t xml:space="preserve">Alcohol en gel x 500 ml</t>
  </si>
  <si>
    <t xml:space="preserve">Cruce por nomenclatura: dosis coincide; similitud 1.00.</t>
  </si>
  <si>
    <t xml:space="preserve">1005232</t>
  </si>
  <si>
    <t xml:space="preserve">CIPROFLOXACINA+DEXAMETASONA GTS OFT</t>
  </si>
  <si>
    <t xml:space="preserve">MED35</t>
  </si>
  <si>
    <t xml:space="preserve">Ciprofloxacina + Dexametasona 0,1% / 0,03 % Gotas oftal x 5ml</t>
  </si>
  <si>
    <t xml:space="preserve">Cruce por nomenclatura: una nomenclatura no informa dosis; similitud 0.79.</t>
  </si>
  <si>
    <t xml:space="preserve">1005242</t>
  </si>
  <si>
    <t xml:space="preserve">SULFADIZINA+VITAMINA A+LIDOCAINA 30mgr</t>
  </si>
  <si>
    <t xml:space="preserve">1000695</t>
  </si>
  <si>
    <t xml:space="preserve">ACICLOVIR 5% CREMA X 10GR</t>
  </si>
  <si>
    <t xml:space="preserve">1000683</t>
  </si>
  <si>
    <t xml:space="preserve">FENITOINA 50MG/2ML AMPOLLA</t>
  </si>
  <si>
    <t xml:space="preserve">1001104</t>
  </si>
  <si>
    <t xml:space="preserve">TOBRAMICINA 5ML OFT GTS</t>
  </si>
  <si>
    <t xml:space="preserve">MED179</t>
  </si>
  <si>
    <t xml:space="preserve">Tobramicina 0,3% gotas oftalmicas x5ml</t>
  </si>
  <si>
    <t xml:space="preserve">Cruce por nomenclatura: dosis coincide; similitud 0.60.</t>
  </si>
  <si>
    <t xml:space="preserve">2000020</t>
  </si>
  <si>
    <t xml:space="preserve">TUBO ENDOTRAQ N° 8.5 C/BALON</t>
  </si>
  <si>
    <t xml:space="preserve">1000043</t>
  </si>
  <si>
    <t xml:space="preserve">ALCOHOL EN GEL X 250ML</t>
  </si>
  <si>
    <t xml:space="preserve">2000143</t>
  </si>
  <si>
    <t xml:space="preserve">FRASCO DE ORINA ESTERIL</t>
  </si>
  <si>
    <t xml:space="preserve">3001547</t>
  </si>
  <si>
    <t xml:space="preserve">ANTIPARRA C/INSERTO CC BANDA/PATILLA CLA</t>
  </si>
  <si>
    <t xml:space="preserve">1000063</t>
  </si>
  <si>
    <t xml:space="preserve">DIGOXINA 0,25 MG/ML AMPOLLA DE 1ML</t>
  </si>
  <si>
    <t xml:space="preserve">MED67</t>
  </si>
  <si>
    <t xml:space="preserve">Digoxina 0,25mg Amp x 1 ml</t>
  </si>
  <si>
    <t xml:space="preserve">Cruce por nomenclatura: dosis coincide; similitud 0.97.</t>
  </si>
  <si>
    <t xml:space="preserve">2000532</t>
  </si>
  <si>
    <t xml:space="preserve">CURITAS TELA ELASTICA</t>
  </si>
  <si>
    <t xml:space="preserve">DESC52</t>
  </si>
  <si>
    <t xml:space="preserve">Curitas x 1 ud</t>
  </si>
  <si>
    <t xml:space="preserve">Homologación por código Avain (master D-146)</t>
  </si>
  <si>
    <t xml:space="preserve">D-146</t>
  </si>
  <si>
    <t xml:space="preserve">2000870</t>
  </si>
  <si>
    <t xml:space="preserve">DESCARTADOR C/TAPA GIRATORIA MOD E1 1.4L</t>
  </si>
  <si>
    <t xml:space="preserve">1000013</t>
  </si>
  <si>
    <t xml:space="preserve">NITROGLICERINA 25 MG AMPOLLA</t>
  </si>
  <si>
    <t xml:space="preserve">MED143</t>
  </si>
  <si>
    <t xml:space="preserve">Nitroglicerina 5mg/ml Amp x 5 ml</t>
  </si>
  <si>
    <t xml:space="preserve">Cruce por nomenclatura: dosis/presentación distinta (5MG, 5ML vs 25MG); similitud 0.64. El material ocupa 3 filas en la hoja 1120 SJ (lote/almacén). La cantidad SAP y la física de esta vista son el total del material.</t>
  </si>
  <si>
    <t xml:space="preserve">2000038</t>
  </si>
  <si>
    <t xml:space="preserve">ALGODON HIDROFILO X 500GR</t>
  </si>
  <si>
    <t xml:space="preserve">DESC19</t>
  </si>
  <si>
    <t xml:space="preserve">Algodón x 500 g</t>
  </si>
  <si>
    <t xml:space="preserve">Homologación por código Avain (master D-149)</t>
  </si>
  <si>
    <t xml:space="preserve">D-149</t>
  </si>
  <si>
    <t xml:space="preserve">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</si>
  <si>
    <t xml:space="preserve">1005203</t>
  </si>
  <si>
    <t xml:space="preserve">BETAMETASONA+GENTA+CLOTRIMAZOL CREMA</t>
  </si>
  <si>
    <t xml:space="preserve">2000206</t>
  </si>
  <si>
    <t xml:space="preserve">TELA ADHESIVA 5CM HOSPITALARIA</t>
  </si>
  <si>
    <t xml:space="preserve">DESC132</t>
  </si>
  <si>
    <t xml:space="preserve">Tela Adhesiva Hospitalaria 2.5 cm</t>
  </si>
  <si>
    <t xml:space="preserve">Cruce por nomenclatura: dosis/presentación distinta (2.5CM vs 5CM); similitud 0.82.</t>
  </si>
  <si>
    <t xml:space="preserve">1000351</t>
  </si>
  <si>
    <t xml:space="preserve">DICLOFENACSODICO75mg+VITB 12+BETAMETASON</t>
  </si>
  <si>
    <t xml:space="preserve">1000010</t>
  </si>
  <si>
    <t xml:space="preserve">HIDROCORTISONA 500MG  AMPOLLA</t>
  </si>
  <si>
    <t xml:space="preserve">MED96</t>
  </si>
  <si>
    <t xml:space="preserve">Hidrocortisona Fco amp polvo p/rest 500 mg</t>
  </si>
  <si>
    <t xml:space="preserve">Homologación por código Avain (master M06-003)</t>
  </si>
  <si>
    <t xml:space="preserve">M06-003</t>
  </si>
  <si>
    <t xml:space="preserve">1000093</t>
  </si>
  <si>
    <t xml:space="preserve">SALBUTAMOL 0,5% GOTAS FRASCO DE 20ML</t>
  </si>
  <si>
    <t xml:space="preserve">MED161</t>
  </si>
  <si>
    <t xml:space="preserve">Salbutamol solución x 5 mg/ml gtas p/nzb x 20ml</t>
  </si>
  <si>
    <t xml:space="preserve">Homologación por código Avain (master M05-002)</t>
  </si>
  <si>
    <t xml:space="preserve">M05-002</t>
  </si>
  <si>
    <t xml:space="preserve">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</si>
  <si>
    <t xml:space="preserve">1000443</t>
  </si>
  <si>
    <t xml:space="preserve">HIOSCINA BUTILBROMURO INYECTABLE</t>
  </si>
  <si>
    <t xml:space="preserve">1000684</t>
  </si>
  <si>
    <t xml:space="preserve">HIOSCINA+DIPIRONA AMP X 5 ML IV/IM</t>
  </si>
  <si>
    <t xml:space="preserve">1001268</t>
  </si>
  <si>
    <t xml:space="preserve">DEXTROSA 10% X 500ML</t>
  </si>
  <si>
    <t xml:space="preserve">1001315</t>
  </si>
  <si>
    <t xml:space="preserve">CLORURO DE POTASIO AMP X 5ML</t>
  </si>
  <si>
    <t xml:space="preserve">1005292</t>
  </si>
  <si>
    <t xml:space="preserve">BISOPROLOL 5MG X 10COMP</t>
  </si>
  <si>
    <t xml:space="preserve">1005301</t>
  </si>
  <si>
    <t xml:space="preserve">BICARBONATO DE SODIO 20GRS</t>
  </si>
  <si>
    <t xml:space="preserve">2000014</t>
  </si>
  <si>
    <t xml:space="preserve">DESCARTADOR DE PUNZANTES CHICO DE 1/2LT</t>
  </si>
  <si>
    <t xml:space="preserve">DESC54</t>
  </si>
  <si>
    <t xml:space="preserve">Descartador Grande</t>
  </si>
  <si>
    <t xml:space="preserve">Homologación por código Avain (master D-157)</t>
  </si>
  <si>
    <t xml:space="preserve">D-157</t>
  </si>
  <si>
    <t xml:space="preserve">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</si>
  <si>
    <t xml:space="preserve">1000665</t>
  </si>
  <si>
    <t xml:space="preserve">CLOTRIMAZOL CREMA</t>
  </si>
  <si>
    <t xml:space="preserve">1005233</t>
  </si>
  <si>
    <t xml:space="preserve">ATENOLOL 50MG X 10COMP</t>
  </si>
  <si>
    <t xml:space="preserve">2000484</t>
  </si>
  <si>
    <t xml:space="preserve">SUJETADOR C/VELCRO LARGO</t>
  </si>
  <si>
    <t xml:space="preserve">1000938</t>
  </si>
  <si>
    <t xml:space="preserve">LACTULOSA 65G 120ML JARABE</t>
  </si>
  <si>
    <t xml:space="preserve">3000714</t>
  </si>
  <si>
    <t xml:space="preserve">PANTALON CARGO ANTI DESGARRO T44</t>
  </si>
  <si>
    <t xml:space="preserve">1000097</t>
  </si>
  <si>
    <t xml:space="preserve">ALCOHOL AL 96% X 250ML</t>
  </si>
  <si>
    <t xml:space="preserve">DESC16</t>
  </si>
  <si>
    <t xml:space="preserve">Alcohol 96% x 500ml</t>
  </si>
  <si>
    <t xml:space="preserve">1000097, 1000053</t>
  </si>
  <si>
    <t xml:space="preserve">Cruce por nomenclatura: dosis/presentación distinta (96%, 500ML vs 96%, 250ML); similitud 0.80. El cruce SAP–Avain identificó 2 códigos SAP como posibles equivalentes del mismo ítem de Avain (1000097, 1000053). Se imputó al primero (lógica BUSCARV); requiere validación posterior.</t>
  </si>
  <si>
    <t xml:space="preserve">1000792</t>
  </si>
  <si>
    <t xml:space="preserve">ORALSONE MAX TOPIC</t>
  </si>
  <si>
    <t xml:space="preserve">1005261</t>
  </si>
  <si>
    <t xml:space="preserve">BETAMETASONA+LORATADINA X 10 COMP</t>
  </si>
  <si>
    <t xml:space="preserve">MED120</t>
  </si>
  <si>
    <t xml:space="preserve">Loratadina/betametasona 10mg/0,6 mgcomp (FM)</t>
  </si>
  <si>
    <t xml:space="preserve">1005261, 1000144</t>
  </si>
  <si>
    <t xml:space="preserve">Cruce por nomenclatura: una nomenclatura no informa dosis; similitud 0.73. El cruce SAP–Avain identificó 2 códigos SAP como posibles equivalentes del mismo ítem de Avain (1005261, 1000144). Se imputó al primero (lógica BUSCARV); requiere validación posterior.</t>
  </si>
  <si>
    <t xml:space="preserve">2001391</t>
  </si>
  <si>
    <t xml:space="preserve">TELA ADHE MICROPORE 5CM - 3M 1530-2</t>
  </si>
  <si>
    <t xml:space="preserve">2001760</t>
  </si>
  <si>
    <t xml:space="preserve">BETASONE G RETARD AMP</t>
  </si>
  <si>
    <t xml:space="preserve">3001433</t>
  </si>
  <si>
    <t xml:space="preserve">CHOMBA NEGRA S</t>
  </si>
  <si>
    <t xml:space="preserve">2000015</t>
  </si>
  <si>
    <t xml:space="preserve">MANDRIL P/LARINGO ADULTO ESTERIL</t>
  </si>
  <si>
    <t xml:space="preserve">1000087</t>
  </si>
  <si>
    <t xml:space="preserve">SALBUTAMOL PUFF ("AEROS" 250 DOSIS) 100M</t>
  </si>
  <si>
    <t xml:space="preserve">MED160</t>
  </si>
  <si>
    <t xml:space="preserve">Salbutamol 100 mcg inhal Aer x 200 dosis</t>
  </si>
  <si>
    <t xml:space="preserve">Homologación por código Avain (master M05-001)</t>
  </si>
  <si>
    <t xml:space="preserve">M05-001</t>
  </si>
  <si>
    <t xml:space="preserve">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</si>
  <si>
    <t xml:space="preserve">2000004</t>
  </si>
  <si>
    <t xml:space="preserve">CATETER INTRAVENOSO 18G T/ABBOCATH</t>
  </si>
  <si>
    <t xml:space="preserve">1000664</t>
  </si>
  <si>
    <t xml:space="preserve">CIPROFLOXACINA + DEXAMETASONA</t>
  </si>
  <si>
    <t xml:space="preserve">1000698</t>
  </si>
  <si>
    <t xml:space="preserve">ANTIHEMORROIDAL CREMA X 20GR</t>
  </si>
  <si>
    <t xml:space="preserve">2000392</t>
  </si>
  <si>
    <t xml:space="preserve">GUANTES DE EXAMINACION NITRILO TALLE M</t>
  </si>
  <si>
    <t xml:space="preserve">1000023</t>
  </si>
  <si>
    <t xml:space="preserve">DOPAMINA 200MG AMPOLLA I.V DE 5 ML</t>
  </si>
  <si>
    <t xml:space="preserve">1000121</t>
  </si>
  <si>
    <t xml:space="preserve">BETAMETASONA 0,5MG/ML DE 20 ML</t>
  </si>
  <si>
    <t xml:space="preserve">1000165</t>
  </si>
  <si>
    <t xml:space="preserve">ISOPROTERENOL 1MG AMP</t>
  </si>
  <si>
    <t xml:space="preserve">1000381</t>
  </si>
  <si>
    <t xml:space="preserve">BUDESONIDA DENVER SOL 20ML</t>
  </si>
  <si>
    <t xml:space="preserve">MED25</t>
  </si>
  <si>
    <t xml:space="preserve">Budesonide (gotas para NBZ) x 20ml</t>
  </si>
  <si>
    <t xml:space="preserve">Cruce por nomenclatura: dosis coincide; similitud 0.47. El material ocupa 2 filas en la hoja 1120 SJ (lote/almacén). La cantidad SAP y la física de esta vista son el total del material.</t>
  </si>
  <si>
    <t xml:space="preserve">1000634</t>
  </si>
  <si>
    <t xml:space="preserve">LABETALOL 20MG AMPOLLA</t>
  </si>
  <si>
    <t xml:space="preserve">MED112</t>
  </si>
  <si>
    <t xml:space="preserve">Labetalol 5mg/ml Amp x 4 ml</t>
  </si>
  <si>
    <t xml:space="preserve">Cruce por nomenclatura: dosis/presentación distinta (4ML, 5MG vs 20MG); similitud 0.68.</t>
  </si>
  <si>
    <t xml:space="preserve">1001237</t>
  </si>
  <si>
    <t xml:space="preserve">ACIDO ACETILSALICILICO 100MG</t>
  </si>
  <si>
    <t xml:space="preserve">MED4</t>
  </si>
  <si>
    <t xml:space="preserve">Acido Acetil Salicílico Comp x 100 mg</t>
  </si>
  <si>
    <t xml:space="preserve">Homologación por código Avain (master M01-001)</t>
  </si>
  <si>
    <t xml:space="preserve">1001237, 1000136</t>
  </si>
  <si>
    <t xml:space="preserve">M01-001</t>
  </si>
  <si>
    <t xml:space="preserve">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</si>
  <si>
    <t xml:space="preserve">1005141</t>
  </si>
  <si>
    <t xml:space="preserve">ETOMIDATO 20MG AMP</t>
  </si>
  <si>
    <t xml:space="preserve">1005293</t>
  </si>
  <si>
    <t xml:space="preserve">DECIDEX X 10CAPS</t>
  </si>
  <si>
    <t xml:space="preserve">1005327</t>
  </si>
  <si>
    <t xml:space="preserve">CLOTRIMAZOL 100MG OVULO</t>
  </si>
  <si>
    <t xml:space="preserve">2000052</t>
  </si>
  <si>
    <t xml:space="preserve">DESCARTADOR GRANDE MODELO E4</t>
  </si>
  <si>
    <t xml:space="preserve">2000100</t>
  </si>
  <si>
    <t xml:space="preserve">BOLSA COLECTORA DE ORINA X 2000 ML</t>
  </si>
  <si>
    <t xml:space="preserve">DESC26</t>
  </si>
  <si>
    <t xml:space="preserve">Bolsa Colectora de orina T/K-207</t>
  </si>
  <si>
    <t xml:space="preserve">Cruce por nomenclatura: una nomenclatura no informa dosis; similitud 0.65.</t>
  </si>
  <si>
    <t xml:space="preserve">2001084</t>
  </si>
  <si>
    <t xml:space="preserve">APOSITO 10X10 SYRA</t>
  </si>
  <si>
    <t xml:space="preserve">2001530</t>
  </si>
  <si>
    <t xml:space="preserve">SONDA ASP CAMP QUIRUR T-K/67</t>
  </si>
  <si>
    <t xml:space="preserve">2002587</t>
  </si>
  <si>
    <t xml:space="preserve">VENDA OVATA 15CM</t>
  </si>
  <si>
    <t xml:space="preserve">DESC171</t>
  </si>
  <si>
    <t xml:space="preserve">Vendas de 7 cm.</t>
  </si>
  <si>
    <t xml:space="preserve">D-143</t>
  </si>
  <si>
    <t xml:space="preserve">Homologado al master D-143, pero sus códigos SAP (2000080, 2000314) no figuran en el stock SAP de este centro. Cruce por nomenclatura: dosis/presentación distinta (7CM vs 15CM); similitud 0.52.</t>
  </si>
  <si>
    <t xml:space="preserve">3000712</t>
  </si>
  <si>
    <t xml:space="preserve">PANTALON CARGO ANTI DESGARRO T42</t>
  </si>
  <si>
    <t xml:space="preserve">3001548</t>
  </si>
  <si>
    <t xml:space="preserve">ANTIPARRA C/INSERTO CC BANDA/PATILLA OSC</t>
  </si>
  <si>
    <t xml:space="preserve">1005111</t>
  </si>
  <si>
    <t xml:space="preserve">AMBROXOL HCL 20mg/5ml JARABE</t>
  </si>
  <si>
    <t xml:space="preserve">1005277</t>
  </si>
  <si>
    <t xml:space="preserve">LACRIGESTINA LAGRIMAS SOL. OFTALMOLOG</t>
  </si>
  <si>
    <t xml:space="preserve">2000033</t>
  </si>
  <si>
    <t xml:space="preserve">STERI STRIP 3M REF 1547</t>
  </si>
  <si>
    <t xml:space="preserve">2001912</t>
  </si>
  <si>
    <t xml:space="preserve">TWIST SCREEN SALIVA</t>
  </si>
  <si>
    <t xml:space="preserve">3000709</t>
  </si>
  <si>
    <t xml:space="preserve">PANTALON CARGO ANTI DESGARRO T40</t>
  </si>
  <si>
    <t xml:space="preserve">1000614</t>
  </si>
  <si>
    <t xml:space="preserve">BUSCAPINA PERLAS</t>
  </si>
  <si>
    <t xml:space="preserve">3001434</t>
  </si>
  <si>
    <t xml:space="preserve">CHOMBA NEGRA M</t>
  </si>
  <si>
    <t xml:space="preserve">1000004</t>
  </si>
  <si>
    <t xml:space="preserve">AGUA OXIGENADA 10 VOL. X 100ML</t>
  </si>
  <si>
    <t xml:space="preserve">DESC291; DESC9</t>
  </si>
  <si>
    <t xml:space="preserve">Agua Oxigenada 10 Vol x 500 ml; Agua oxigenada x 100ml</t>
  </si>
  <si>
    <t xml:space="preserve">D-176</t>
  </si>
  <si>
    <t xml:space="preserve">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</si>
  <si>
    <t xml:space="preserve">1000167</t>
  </si>
  <si>
    <t xml:space="preserve">HALOPIDOL 5 MG AMP</t>
  </si>
  <si>
    <t xml:space="preserve">1000611</t>
  </si>
  <si>
    <t xml:space="preserve">CIPROFLOXACINO 200MG SACHET x 100ML</t>
  </si>
  <si>
    <t xml:space="preserve">1000723</t>
  </si>
  <si>
    <t xml:space="preserve">SINCERUM GOTAS</t>
  </si>
  <si>
    <t xml:space="preserve">MED166</t>
  </si>
  <si>
    <t xml:space="preserve">Sincerum Gotas oticas x 5 ml</t>
  </si>
  <si>
    <t xml:space="preserve">Cruce por nomenclatura: una nomenclatura no informa dosis; similitud 0.78.</t>
  </si>
  <si>
    <t xml:space="preserve">1000731</t>
  </si>
  <si>
    <t xml:space="preserve">FUSIMED B EMULSION</t>
  </si>
  <si>
    <t xml:space="preserve">MED89</t>
  </si>
  <si>
    <t xml:space="preserve">Fusimed B 2% x 50gr Emulsion</t>
  </si>
  <si>
    <t xml:space="preserve">Cruce por nomenclatura: una nomenclatura no informa dosis; similitud 0.81. El material ocupa 2 filas en la hoja 1120 SJ (lote/almacén). La cantidad SAP y la física de esta vista son el total del material.</t>
  </si>
  <si>
    <t xml:space="preserve">1000919</t>
  </si>
  <si>
    <t xml:space="preserve">ACIDO FUSIDICO 15G CREMA</t>
  </si>
  <si>
    <t xml:space="preserve">1001001</t>
  </si>
  <si>
    <t xml:space="preserve">FUSIMED B OTONASAL 15grs</t>
  </si>
  <si>
    <t xml:space="preserve">MED90</t>
  </si>
  <si>
    <t xml:space="preserve">Fusimed B Otonasal x 15 gr</t>
  </si>
  <si>
    <t xml:space="preserve">Cruce por nomenclatura: dosis coincide; similitud 0.94.</t>
  </si>
  <si>
    <t xml:space="preserve">2000422</t>
  </si>
  <si>
    <t xml:space="preserve">DESCARTADOR EXCELENT E-1 X 1 LTR</t>
  </si>
  <si>
    <t xml:space="preserve">2000936</t>
  </si>
  <si>
    <t xml:space="preserve">SONDA T/K-29 SHINOBI</t>
  </si>
  <si>
    <t xml:space="preserve">2002612</t>
  </si>
  <si>
    <t xml:space="preserve">STERI STRIP 3M SUTURA 5T SOB. 3X7,5MM</t>
  </si>
  <si>
    <t xml:space="preserve">2002613</t>
  </si>
  <si>
    <t xml:space="preserve">STERI STRIP 3M SUTURA 5T SOB. 6.3X7,6MM</t>
  </si>
  <si>
    <t xml:space="preserve">2002614</t>
  </si>
  <si>
    <t xml:space="preserve">STERI STRIP 3M SUTURA 5T SOB. 60.3X102MM</t>
  </si>
  <si>
    <t xml:space="preserve">3001438</t>
  </si>
  <si>
    <t xml:space="preserve">CHOMBA NEGRA XXL</t>
  </si>
  <si>
    <t xml:space="preserve">2000396</t>
  </si>
  <si>
    <t xml:space="preserve">MASCARA LARINGEA Nº 3</t>
  </si>
  <si>
    <t xml:space="preserve">3001340</t>
  </si>
  <si>
    <t xml:space="preserve">PANTALON IMPERMEABLE S</t>
  </si>
  <si>
    <t xml:space="preserve">1000496</t>
  </si>
  <si>
    <t xml:space="preserve">NITROFURAZONA APÓS X 2O</t>
  </si>
  <si>
    <t xml:space="preserve">1000830</t>
  </si>
  <si>
    <t xml:space="preserve">BETAMETASONA+GENTA+MICON 20G CREMA</t>
  </si>
  <si>
    <t xml:space="preserve">2001013</t>
  </si>
  <si>
    <t xml:space="preserve">TELA ADHE 3M MICROPORE 1530-1 2.5CM</t>
  </si>
  <si>
    <t xml:space="preserve">2001551</t>
  </si>
  <si>
    <t xml:space="preserve">PROLONGADOR PT35 150CM</t>
  </si>
  <si>
    <t xml:space="preserve">3001463</t>
  </si>
  <si>
    <t xml:space="preserve">CONJUNTO PRIMERA PIEL XL</t>
  </si>
  <si>
    <t xml:space="preserve">3001543</t>
  </si>
  <si>
    <t xml:space="preserve">CAMPERA DE POLAR C/LOGO + REFLEC XXL</t>
  </si>
  <si>
    <t xml:space="preserve">3000914</t>
  </si>
  <si>
    <t xml:space="preserve">BOTIN DE SEGURIDAD T42</t>
  </si>
  <si>
    <t xml:space="preserve">1000162</t>
  </si>
  <si>
    <t xml:space="preserve">GEL CONDUCTOR KINESIO</t>
  </si>
  <si>
    <t xml:space="preserve">1000288</t>
  </si>
  <si>
    <t xml:space="preserve">SOLUCIÓN DEXTROSA AL 25% 500 CC</t>
  </si>
  <si>
    <t xml:space="preserve">1000309</t>
  </si>
  <si>
    <t xml:space="preserve">LORAZEPAM AMP 4mg/1ml</t>
  </si>
  <si>
    <t xml:space="preserve">1000391</t>
  </si>
  <si>
    <t xml:space="preserve">DIMENHIDRINATO LAFEDAR COMP</t>
  </si>
  <si>
    <t xml:space="preserve">1000424</t>
  </si>
  <si>
    <t xml:space="preserve">QURA PLUS</t>
  </si>
  <si>
    <t xml:space="preserve">1000581</t>
  </si>
  <si>
    <t xml:space="preserve">DECIDEX COMPUESTO</t>
  </si>
  <si>
    <t xml:space="preserve">1000624</t>
  </si>
  <si>
    <t xml:space="preserve">LACTULON JARABE</t>
  </si>
  <si>
    <t xml:space="preserve">1000671</t>
  </si>
  <si>
    <t xml:space="preserve">SULFATO DE MAGNESIO AL 25% AMP</t>
  </si>
  <si>
    <t xml:space="preserve">1000757</t>
  </si>
  <si>
    <t xml:space="preserve">ENTEROGERMINA</t>
  </si>
  <si>
    <t xml:space="preserve">1001217</t>
  </si>
  <si>
    <t xml:space="preserve">AC. POLIACRILICO  10GR GEL</t>
  </si>
  <si>
    <t xml:space="preserve">1005160</t>
  </si>
  <si>
    <t xml:space="preserve">SINAMIDA CREMA X 15GRS</t>
  </si>
  <si>
    <t xml:space="preserve">1005248</t>
  </si>
  <si>
    <t xml:space="preserve">GLUCONATO DE CALCIO 10% X 10ML AMPOLLA</t>
  </si>
  <si>
    <t xml:space="preserve">2000018</t>
  </si>
  <si>
    <t xml:space="preserve">TUBO ENDOTRAQ N° 6.5 C/BALON</t>
  </si>
  <si>
    <t xml:space="preserve">2000078</t>
  </si>
  <si>
    <t xml:space="preserve">TUBO ENDOTRAQ N° 8 C/BALON</t>
  </si>
  <si>
    <t xml:space="preserve">2000205</t>
  </si>
  <si>
    <t xml:space="preserve">TELA ADHE HIPOALERGENICA DE SEDA 5CM</t>
  </si>
  <si>
    <t xml:space="preserve">DESC134; DESC135</t>
  </si>
  <si>
    <t xml:space="preserve">Tela Hipoalergénica 2.5 cm; Tela Hipoalergénica 5cm</t>
  </si>
  <si>
    <t xml:space="preserve">Cruce por nomenclatura SAP; Homologación por código Avain (master D-145)</t>
  </si>
  <si>
    <t xml:space="preserve">D-145</t>
  </si>
  <si>
    <t xml:space="preserve">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</si>
  <si>
    <t xml:space="preserve">2000220</t>
  </si>
  <si>
    <t xml:space="preserve">JERINGA DE 60CC CON PICO THOMEY</t>
  </si>
  <si>
    <t xml:space="preserve">2000330</t>
  </si>
  <si>
    <t xml:space="preserve">SONDA FOLEY 2 VIAS Nº 18 100% SILICONA</t>
  </si>
  <si>
    <t xml:space="preserve">2000938</t>
  </si>
  <si>
    <t xml:space="preserve">SONDA T/K-10 SHINOBI</t>
  </si>
  <si>
    <t xml:space="preserve">2002477</t>
  </si>
  <si>
    <t xml:space="preserve">CANULA DE GUEDEL 60MM NEGRO</t>
  </si>
  <si>
    <t xml:space="preserve">3001332</t>
  </si>
  <si>
    <t xml:space="preserve">CAMPERA ALTA MONTAÑA S</t>
  </si>
  <si>
    <t xml:space="preserve">3001549</t>
  </si>
  <si>
    <t xml:space="preserve">CRAMPONES PARA NIEVE</t>
  </si>
  <si>
    <t xml:space="preserve">2000398</t>
  </si>
  <si>
    <t xml:space="preserve">MASCARA LARINGEA Nº 5</t>
  </si>
  <si>
    <t xml:space="preserve">2001219</t>
  </si>
  <si>
    <t xml:space="preserve">OXIMETRO DE PULSO</t>
  </si>
  <si>
    <t xml:space="preserve">DESC113</t>
  </si>
  <si>
    <t xml:space="preserve">Saturómetro</t>
  </si>
  <si>
    <t xml:space="preserve">Homologación por código Avain (master E-183)</t>
  </si>
  <si>
    <t xml:space="preserve">E-183</t>
  </si>
  <si>
    <t xml:space="preserve">Homologación: confianza base Media + confianza SAP Alta → Media. Otros códigos SAP del master no están en el stock de este centro: 5000971, 5004072, 2001510.</t>
  </si>
  <si>
    <t xml:space="preserve">1000748</t>
  </si>
  <si>
    <t xml:space="preserve">BENCIDAMINA COMP</t>
  </si>
  <si>
    <t xml:space="preserve">3001347</t>
  </si>
  <si>
    <t xml:space="preserve">CHALECO REFLECTIVO S</t>
  </si>
  <si>
    <t xml:space="preserve">3001439</t>
  </si>
  <si>
    <t xml:space="preserve">CHOMBA NEGRA XXXL</t>
  </si>
  <si>
    <t xml:space="preserve">3001469</t>
  </si>
  <si>
    <t xml:space="preserve">CHALECO REFLECTIVO XXL</t>
  </si>
  <si>
    <t xml:space="preserve">1000304</t>
  </si>
  <si>
    <t xml:space="preserve">ADENOSINA 2 ML AMP 3 MG/1 ML</t>
  </si>
  <si>
    <t xml:space="preserve">MED8</t>
  </si>
  <si>
    <t xml:space="preserve">Adenosina Amp x 2 ml</t>
  </si>
  <si>
    <t xml:space="preserve">Homologación por código Avain (master M03-004)</t>
  </si>
  <si>
    <t xml:space="preserve">M03-004</t>
  </si>
  <si>
    <t xml:space="preserve">1005279</t>
  </si>
  <si>
    <t xml:space="preserve">AGUA OXIGENADA 10VOL X 500CC</t>
  </si>
  <si>
    <t xml:space="preserve">2001232</t>
  </si>
  <si>
    <t xml:space="preserve">HILO DE SUTURA SUPRALON 4</t>
  </si>
  <si>
    <t xml:space="preserve">2002615</t>
  </si>
  <si>
    <t xml:space="preserve">VARA/INTROD. ESCHMANN ADULT 70</t>
  </si>
  <si>
    <t xml:space="preserve">3001334</t>
  </si>
  <si>
    <t xml:space="preserve">CAMPERA ALTA MONTAÑA M</t>
  </si>
  <si>
    <t xml:space="preserve">3001544</t>
  </si>
  <si>
    <t xml:space="preserve">CAMPERA DE POLAR C/LOGO + REFLEC XXXL</t>
  </si>
  <si>
    <t xml:space="preserve">1000885</t>
  </si>
  <si>
    <t xml:space="preserve">DICLOFENAC 75MG 30 COMPRIMIDOS</t>
  </si>
  <si>
    <t xml:space="preserve">1001300</t>
  </si>
  <si>
    <t xml:space="preserve">PANCLO B12 COMP REC X20</t>
  </si>
  <si>
    <t xml:space="preserve">2000553</t>
  </si>
  <si>
    <t xml:space="preserve">TORNIQUETE TACTICO</t>
  </si>
  <si>
    <t xml:space="preserve">2001794</t>
  </si>
  <si>
    <t xml:space="preserve">GUANTE EXAMINACION NITRILO CHICO</t>
  </si>
  <si>
    <t xml:space="preserve">2002511</t>
  </si>
  <si>
    <t xml:space="preserve">VALVAS LARINGOSCOPIO McGRATH COVIDEN</t>
  </si>
  <si>
    <t xml:space="preserve">3001215</t>
  </si>
  <si>
    <t xml:space="preserve">BOTAS CAÑA ALTA IMPERMEABLE TERM. T36</t>
  </si>
  <si>
    <t xml:space="preserve">3001221</t>
  </si>
  <si>
    <t xml:space="preserve">BOTAS CAÑA ALTA IMPERMEABLE TERM. T42</t>
  </si>
  <si>
    <t xml:space="preserve">3001298</t>
  </si>
  <si>
    <t xml:space="preserve">MENTONERA CASCO SEGURIDAD</t>
  </si>
  <si>
    <t xml:space="preserve">3001341</t>
  </si>
  <si>
    <t xml:space="preserve">PANTALON IMPERMEABLE M</t>
  </si>
  <si>
    <t xml:space="preserve">3001413</t>
  </si>
  <si>
    <t xml:space="preserve">CAMPERA DE POLAR C/LOGO + REFLEC  XL</t>
  </si>
  <si>
    <t xml:space="preserve">3001437</t>
  </si>
  <si>
    <t xml:space="preserve">CHOMBA NEGRA XL</t>
  </si>
  <si>
    <t xml:space="preserve">3002062</t>
  </si>
  <si>
    <t xml:space="preserve">CAMPERA ALTA MONTAÑA M GEO GORETEX</t>
  </si>
  <si>
    <t xml:space="preserve">3002063</t>
  </si>
  <si>
    <t xml:space="preserve">CAMPERA ALTA MONTAÑA S GEO GORETEX</t>
  </si>
  <si>
    <t xml:space="preserve">3002068</t>
  </si>
  <si>
    <t xml:space="preserve">JARDINERO S GEO GORETEX</t>
  </si>
  <si>
    <t xml:space="preserve">3002069</t>
  </si>
  <si>
    <t xml:space="preserve">JARDINERO M GEO GORETEX</t>
  </si>
  <si>
    <t xml:space="preserve">3002074</t>
  </si>
  <si>
    <t xml:space="preserve">CAMPERA POLARTEC QUEHUAR 8 PRO TS</t>
  </si>
  <si>
    <t xml:space="preserve">3002075</t>
  </si>
  <si>
    <t xml:space="preserve">CAMPERA POLARTEC QUEHUAR 8 PRO TM</t>
  </si>
  <si>
    <t xml:space="preserve">1000062</t>
  </si>
  <si>
    <t xml:space="preserve">CLORHEXIDINA AL 4% X 500ML JABONOSA</t>
  </si>
  <si>
    <t xml:space="preserve">1000118</t>
  </si>
  <si>
    <t xml:space="preserve">HEPARINA SODICA 5000UN/ML 5ML FAMP</t>
  </si>
  <si>
    <t xml:space="preserve">1000135</t>
  </si>
  <si>
    <t xml:space="preserve">VASELINA LIQUIDA DE 250 ML</t>
  </si>
  <si>
    <t xml:space="preserve">1000174</t>
  </si>
  <si>
    <t xml:space="preserve">SUERO ANTIOFIDICO AMP</t>
  </si>
  <si>
    <t xml:space="preserve">1000178</t>
  </si>
  <si>
    <t xml:space="preserve">DRAMAMINE COMPRIMIDO</t>
  </si>
  <si>
    <t xml:space="preserve">1000565</t>
  </si>
  <si>
    <t xml:space="preserve">LEVOFLOXACINA 500MG</t>
  </si>
  <si>
    <t xml:space="preserve">MED115</t>
  </si>
  <si>
    <t xml:space="preserve">Levofloxacina Comp x 500 mg</t>
  </si>
  <si>
    <t xml:space="preserve">Homologación por código Avain (master M11-005)</t>
  </si>
  <si>
    <t xml:space="preserve">M11-005</t>
  </si>
  <si>
    <t xml:space="preserve">1000886</t>
  </si>
  <si>
    <t xml:space="preserve">DICLOFENAC DIETILAMINA 50MG GEL</t>
  </si>
  <si>
    <t xml:space="preserve">1001267</t>
  </si>
  <si>
    <t xml:space="preserve">AMYLANTA COMP MAST FRUTI X24</t>
  </si>
  <si>
    <t xml:space="preserve">1001271</t>
  </si>
  <si>
    <t xml:space="preserve">SULFADIZINA DE PLATA X 30GRS</t>
  </si>
  <si>
    <t xml:space="preserve">1005150</t>
  </si>
  <si>
    <t xml:space="preserve">FOSF.MONO+F.SODIO ENEMA X135ML</t>
  </si>
  <si>
    <t xml:space="preserve">1005226</t>
  </si>
  <si>
    <t xml:space="preserve">FILTRO P/ANEST HME</t>
  </si>
  <si>
    <t xml:space="preserve">1005235</t>
  </si>
  <si>
    <t xml:space="preserve">MEPREDNISONA 8MG X 20COMP</t>
  </si>
  <si>
    <t xml:space="preserve">2000016</t>
  </si>
  <si>
    <t xml:space="preserve">ESTETOSCOPIO ADULTO</t>
  </si>
  <si>
    <t xml:space="preserve">DESC175; DESC136</t>
  </si>
  <si>
    <t xml:space="preserve">Estetoscopio; Tensiómetro c/estetoscopio Adulto</t>
  </si>
  <si>
    <t xml:space="preserve">Cruce por nomenclatura SAP; Homologación por código Avain (master E-207)</t>
  </si>
  <si>
    <t xml:space="preserve">2000016, 2000035</t>
  </si>
  <si>
    <t xml:space="preserve">E-207</t>
  </si>
  <si>
    <t xml:space="preserve">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</si>
  <si>
    <t xml:space="preserve">2000039</t>
  </si>
  <si>
    <t xml:space="preserve">BOLSA DE RESUCITACION MANUAL (TIPO AMBU)</t>
  </si>
  <si>
    <t xml:space="preserve">DESC27</t>
  </si>
  <si>
    <t xml:space="preserve">Bolsa de Resucitación manual (tipo Ambú) con reservorio adulto</t>
  </si>
  <si>
    <t xml:space="preserve">2001910</t>
  </si>
  <si>
    <t xml:space="preserve">MATETIN PLASTICO 6BJAS C/APERTURA SUP</t>
  </si>
  <si>
    <t xml:space="preserve">3000217</t>
  </si>
  <si>
    <t xml:space="preserve">BOTIN DE SEGURIDAD T38</t>
  </si>
  <si>
    <t xml:space="preserve">3000219</t>
  </si>
  <si>
    <t xml:space="preserve">BOTIN DE SEGURIDAD T41</t>
  </si>
  <si>
    <t xml:space="preserve">3000252</t>
  </si>
  <si>
    <t xml:space="preserve">BOTIN DE SEGURIDAD T40</t>
  </si>
  <si>
    <t xml:space="preserve">3000526</t>
  </si>
  <si>
    <t xml:space="preserve">PROTECTOR AUDITIVO P/CASCO SORDINA</t>
  </si>
  <si>
    <t xml:space="preserve">3001218</t>
  </si>
  <si>
    <t xml:space="preserve">BOTAS CAÑA ALTA IMPERMEABLE TERM. T39</t>
  </si>
  <si>
    <t xml:space="preserve">3001222</t>
  </si>
  <si>
    <t xml:space="preserve">BOTAS CAÑA ALTA IMPERMEABLE TERM. T43</t>
  </si>
  <si>
    <t xml:space="preserve">3001436</t>
  </si>
  <si>
    <t xml:space="preserve">CHOMBA NEGRA L</t>
  </si>
  <si>
    <t xml:space="preserve">3001460</t>
  </si>
  <si>
    <t xml:space="preserve">CONJUNTO PRIMERA PIEL S</t>
  </si>
  <si>
    <t xml:space="preserve">3001461</t>
  </si>
  <si>
    <t xml:space="preserve">CONJUNTO PRIMERA PIEL M</t>
  </si>
  <si>
    <t xml:space="preserve">1000112</t>
  </si>
  <si>
    <t xml:space="preserve">SOLUCION FISIOLOGICA X 100ML</t>
  </si>
  <si>
    <t xml:space="preserve">MED167</t>
  </si>
  <si>
    <t xml:space="preserve">Solucion Fisiologica 100ml Gotero</t>
  </si>
  <si>
    <t xml:space="preserve">Cruce por nomenclatura: dosis coincide; similitud 0.86.</t>
  </si>
  <si>
    <t xml:space="preserve">1000567</t>
  </si>
  <si>
    <t xml:space="preserve">CLINDAMICINA 100MG</t>
  </si>
  <si>
    <t xml:space="preserve">1000625</t>
  </si>
  <si>
    <t xml:space="preserve">DAFLON 500MG COMP</t>
  </si>
  <si>
    <t xml:space="preserve">1002229</t>
  </si>
  <si>
    <t xml:space="preserve">DIABO 250mg x 50comp</t>
  </si>
  <si>
    <t xml:space="preserve">1005135</t>
  </si>
  <si>
    <t xml:space="preserve">factorex x 60comp</t>
  </si>
  <si>
    <t xml:space="preserve">2000029</t>
  </si>
  <si>
    <t xml:space="preserve">JERINGA 20 ML</t>
  </si>
  <si>
    <t xml:space="preserve">DESC79</t>
  </si>
  <si>
    <t xml:space="preserve">Jeringas 20 cc</t>
  </si>
  <si>
    <t xml:space="preserve">Homologación por código Avain (master D-137)</t>
  </si>
  <si>
    <t xml:space="preserve">D-137</t>
  </si>
  <si>
    <t xml:space="preserve">Homologación: confianza base Alta + confianza SAP Alta → Alta. Otros códigos SAP del master no están en el stock de este centro: 2002429, 2002430.</t>
  </si>
  <si>
    <t xml:space="preserve">2000076</t>
  </si>
  <si>
    <t xml:space="preserve">TUBO ENDOTRAQ N° 6 C/BALON</t>
  </si>
  <si>
    <t xml:space="preserve">2000077</t>
  </si>
  <si>
    <t xml:space="preserve">TUBO ENDOTRAQ Nº 7 C/BALON</t>
  </si>
  <si>
    <t xml:space="preserve">DESC156</t>
  </si>
  <si>
    <t xml:space="preserve">Tubo endotraqueal N7.5</t>
  </si>
  <si>
    <t xml:space="preserve">Homologación por código Avain (master D-166)</t>
  </si>
  <si>
    <t xml:space="preserve">2000077, 2000078</t>
  </si>
  <si>
    <t xml:space="preserve">D-166</t>
  </si>
  <si>
    <t xml:space="preserve">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</si>
  <si>
    <t xml:space="preserve">2000403</t>
  </si>
  <si>
    <t xml:space="preserve">CANULA DE GUEDEL 90CM N2 AMARILLO</t>
  </si>
  <si>
    <t xml:space="preserve">3000216</t>
  </si>
  <si>
    <t xml:space="preserve">BOTIN DE SEGURIDAD T37</t>
  </si>
  <si>
    <t xml:space="preserve">3000915</t>
  </si>
  <si>
    <t xml:space="preserve">BOTIN DE SEGURIDAD T43</t>
  </si>
  <si>
    <t xml:space="preserve">3001337</t>
  </si>
  <si>
    <t xml:space="preserve">CAMPERA ALTA MONTAÑA XXL</t>
  </si>
  <si>
    <t xml:space="preserve">3001345</t>
  </si>
  <si>
    <t xml:space="preserve">PANTALON IMPERMEABLE XXXL</t>
  </si>
  <si>
    <t xml:space="preserve">3001465</t>
  </si>
  <si>
    <t xml:space="preserve">CONJUNTO PRIMERA PIEL XXXL</t>
  </si>
  <si>
    <t xml:space="preserve">3001466</t>
  </si>
  <si>
    <t xml:space="preserve">CHALECO REFLECTIVO M</t>
  </si>
  <si>
    <t xml:space="preserve">3001470</t>
  </si>
  <si>
    <t xml:space="preserve">CHALECO REFLECTIVO XXXL</t>
  </si>
  <si>
    <t xml:space="preserve">3002060</t>
  </si>
  <si>
    <t xml:space="preserve">CAMPERA ALTA MONTAÑA XL GEO GORETEX</t>
  </si>
  <si>
    <t xml:space="preserve">3002061</t>
  </si>
  <si>
    <t xml:space="preserve">CAMPERA ALTA MONTAÑA L GEO GORETEX</t>
  </si>
  <si>
    <t xml:space="preserve">3002070</t>
  </si>
  <si>
    <t xml:space="preserve">JARDINERO L GEO GORETEX</t>
  </si>
  <si>
    <t xml:space="preserve">3002071</t>
  </si>
  <si>
    <t xml:space="preserve">JARDINERO XL GEO GORETEX</t>
  </si>
  <si>
    <t xml:space="preserve">3002076</t>
  </si>
  <si>
    <t xml:space="preserve">CAMPERA POLARTEC QUEHUAR 8 PRO TL</t>
  </si>
  <si>
    <t xml:space="preserve">3002077</t>
  </si>
  <si>
    <t xml:space="preserve">CAMPERA POLARTEC QUEHUAR 8 PRO TXL</t>
  </si>
  <si>
    <t xml:space="preserve">1000027</t>
  </si>
  <si>
    <t xml:space="preserve">LARINGOSCOPIO ADULTO DE TRES RAMAS</t>
  </si>
  <si>
    <t xml:space="preserve">1000158</t>
  </si>
  <si>
    <t xml:space="preserve">FLUORESCEINA SODICA 0.25 %</t>
  </si>
  <si>
    <t xml:space="preserve">1000183</t>
  </si>
  <si>
    <t xml:space="preserve">MYLANTA TABLETAS COMPRIMIDOS</t>
  </si>
  <si>
    <t xml:space="preserve">1000572</t>
  </si>
  <si>
    <t xml:space="preserve">ENEMOL 135ML</t>
  </si>
  <si>
    <t xml:space="preserve">1000890</t>
  </si>
  <si>
    <t xml:space="preserve">CALADRYL 70CR 70G CREMA</t>
  </si>
  <si>
    <t xml:space="preserve">1001128</t>
  </si>
  <si>
    <t xml:space="preserve">IPRATROPIO SOL. X 20ML</t>
  </si>
  <si>
    <t xml:space="preserve">1001250</t>
  </si>
  <si>
    <t xml:space="preserve">Aciclovir 400mg comp</t>
  </si>
  <si>
    <t xml:space="preserve">1001262</t>
  </si>
  <si>
    <t xml:space="preserve">CATETER IV N14</t>
  </si>
  <si>
    <t xml:space="preserve">DESC1</t>
  </si>
  <si>
    <t xml:space="preserve">Abbocath Nº 14</t>
  </si>
  <si>
    <t xml:space="preserve">Homologación por código Avain (master D-125)</t>
  </si>
  <si>
    <t xml:space="preserve">D-125</t>
  </si>
  <si>
    <t xml:space="preserve">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</si>
  <si>
    <t xml:space="preserve">1005121</t>
  </si>
  <si>
    <t xml:space="preserve">BUENAS NOCHES X 30 COMP</t>
  </si>
  <si>
    <t xml:space="preserve">2000035</t>
  </si>
  <si>
    <t xml:space="preserve">TENSIOMETRO ADULTO</t>
  </si>
  <si>
    <t xml:space="preserve">2000397</t>
  </si>
  <si>
    <t xml:space="preserve">MASCARA LARINGEA Nº 4</t>
  </si>
  <si>
    <t xml:space="preserve">2000942</t>
  </si>
  <si>
    <t xml:space="preserve">AGUJA HIPODERMICA 21G x 2 - 50/8</t>
  </si>
  <si>
    <t xml:space="preserve">2001523</t>
  </si>
  <si>
    <t xml:space="preserve">CARTUCHO TROPONINA</t>
  </si>
  <si>
    <t xml:space="preserve">2001538</t>
  </si>
  <si>
    <t xml:space="preserve">GASA FURACINADA AL 0,2% x 20U</t>
  </si>
  <si>
    <t xml:space="preserve">2002392</t>
  </si>
  <si>
    <t xml:space="preserve">NOVADERM MICROPOROUS TAPE 2.5CMX9M X12U</t>
  </si>
  <si>
    <t xml:space="preserve">3000215</t>
  </si>
  <si>
    <t xml:space="preserve">BOTIN DE SEGURIDAD T36</t>
  </si>
  <si>
    <t xml:space="preserve">3000218</t>
  </si>
  <si>
    <t xml:space="preserve">BOTIN DE SEGURIDAD T39</t>
  </si>
  <si>
    <t xml:space="preserve">3001217</t>
  </si>
  <si>
    <t xml:space="preserve">BOTAS CAÑA ALTA IMPERMEABLE TERM. T38</t>
  </si>
  <si>
    <t xml:space="preserve">3001219</t>
  </si>
  <si>
    <t xml:space="preserve">BOTAS CAÑA ALTA IMPERMEABLE TERM. T40</t>
  </si>
  <si>
    <t xml:space="preserve">3001223</t>
  </si>
  <si>
    <t xml:space="preserve">BOTAS CAÑA ALTA IMPERMEABLE TERM. T44</t>
  </si>
  <si>
    <t xml:space="preserve">3001283</t>
  </si>
  <si>
    <t xml:space="preserve">ARNES CASCO DE SEGURIDAD</t>
  </si>
  <si>
    <t xml:space="preserve">3001338</t>
  </si>
  <si>
    <t xml:space="preserve">CAMPERA ALTA MONTAÑA XXXL</t>
  </si>
  <si>
    <t xml:space="preserve">3001462</t>
  </si>
  <si>
    <t xml:space="preserve">CONJUNTO PRIMERA PIEL L</t>
  </si>
  <si>
    <t xml:space="preserve">1000660</t>
  </si>
  <si>
    <t xml:space="preserve">ACIDO TRANEXAMICO</t>
  </si>
  <si>
    <t xml:space="preserve">1001251</t>
  </si>
  <si>
    <t xml:space="preserve">AC TOLFENAMICO 200mg caps</t>
  </si>
  <si>
    <t xml:space="preserve">1005148</t>
  </si>
  <si>
    <t xml:space="preserve">ALMAXIMO MAST 50MG X 20COMP</t>
  </si>
  <si>
    <t xml:space="preserve">1005354</t>
  </si>
  <si>
    <t xml:space="preserve">DINITRATO DE ISOSORBIDE X 30COMP</t>
  </si>
  <si>
    <t xml:space="preserve">2000102</t>
  </si>
  <si>
    <t xml:space="preserve">CAMPOS ESTERILES 90x90</t>
  </si>
  <si>
    <t xml:space="preserve">2000350</t>
  </si>
  <si>
    <t xml:space="preserve">ASPIRADOR MANUAL RES Q VAC</t>
  </si>
  <si>
    <t xml:space="preserve">2000619</t>
  </si>
  <si>
    <t xml:space="preserve">CABLE PACIENTE ECG</t>
  </si>
  <si>
    <t xml:space="preserve">3000524</t>
  </si>
  <si>
    <t xml:space="preserve">CASCO DE SEGURIDAD + ARNES+MENTONERA</t>
  </si>
  <si>
    <t xml:space="preserve">3000717</t>
  </si>
  <si>
    <t xml:space="preserve">PANTALON CARGO ANTI DESGARRO T50</t>
  </si>
  <si>
    <t xml:space="preserve">3000719</t>
  </si>
  <si>
    <t xml:space="preserve">PANTALON CARGO ANTI DESGARRO T54</t>
  </si>
  <si>
    <t xml:space="preserve">3000720</t>
  </si>
  <si>
    <t xml:space="preserve">PANTALON CARGO ANTI DESGARRO T56</t>
  </si>
  <si>
    <t xml:space="preserve">3000721</t>
  </si>
  <si>
    <t xml:space="preserve">PANTALON CARGO ANTI DESGARRO T58</t>
  </si>
  <si>
    <t xml:space="preserve">3001216</t>
  </si>
  <si>
    <t xml:space="preserve">BOTAS CAÑA ALTA IMPERMEABLE TERM. T37</t>
  </si>
  <si>
    <t xml:space="preserve">3001220</t>
  </si>
  <si>
    <t xml:space="preserve">BOTAS CAÑA ALTA IMPERMEABLE TERM. T41</t>
  </si>
  <si>
    <t xml:space="preserve">3001224</t>
  </si>
  <si>
    <t xml:space="preserve">BOTAS CAÑA ALTA IMPERMEABLE TERM. T45</t>
  </si>
  <si>
    <t xml:space="preserve">3001336</t>
  </si>
  <si>
    <t xml:space="preserve">CAMPERA ALTA MONTAÑA XL</t>
  </si>
  <si>
    <t xml:space="preserve">3001344</t>
  </si>
  <si>
    <t xml:space="preserve">PANTALON IMPERMEABLE XXL</t>
  </si>
  <si>
    <t xml:space="preserve">3001464</t>
  </si>
  <si>
    <t xml:space="preserve">CONJUNTO PRIMERA PIEL XXL</t>
  </si>
  <si>
    <t xml:space="preserve">3001467</t>
  </si>
  <si>
    <t xml:space="preserve">CHALECO REFLECTIVO L</t>
  </si>
  <si>
    <t xml:space="preserve">3001468</t>
  </si>
  <si>
    <t xml:space="preserve">CHALECO REFLECTIVO XL</t>
  </si>
  <si>
    <t xml:space="preserve">3002058</t>
  </si>
  <si>
    <t xml:space="preserve">CAMPERA ALTA MONTAÑA XXL GEO GORETEX</t>
  </si>
  <si>
    <t xml:space="preserve">3002072</t>
  </si>
  <si>
    <t xml:space="preserve">JARDINERO XXL GEO GORETEX</t>
  </si>
  <si>
    <t xml:space="preserve">3002078</t>
  </si>
  <si>
    <t xml:space="preserve">CAMPERA POLARTEC QUEHUAR 8 PRO TXXL</t>
  </si>
  <si>
    <t xml:space="preserve">1000019</t>
  </si>
  <si>
    <t xml:space="preserve">CHATA ORINAL FEMENINO</t>
  </si>
  <si>
    <t xml:space="preserve">1000029</t>
  </si>
  <si>
    <t xml:space="preserve">ORINAL MASCULINO (PAPAGAYO)</t>
  </si>
  <si>
    <t xml:space="preserve">1000193</t>
  </si>
  <si>
    <t xml:space="preserve">MIGRAL COMPRIMIDO</t>
  </si>
  <si>
    <t xml:space="preserve">1000471</t>
  </si>
  <si>
    <t xml:space="preserve">ACETAZOLAMIDA 250 MG</t>
  </si>
  <si>
    <t xml:space="preserve">1000480</t>
  </si>
  <si>
    <t xml:space="preserve">CEFALEXINA 500MG COMPRIMIDOS</t>
  </si>
  <si>
    <t xml:space="preserve">1000527</t>
  </si>
  <si>
    <t xml:space="preserve">AMOXIDAL CLAVULANICO 1 G</t>
  </si>
  <si>
    <t xml:space="preserve">MED14</t>
  </si>
  <si>
    <t xml:space="preserve">Amoxicilina + Clavulanato Comp x 1 mg</t>
  </si>
  <si>
    <t xml:space="preserve">Valorización a validar: relación de cantidades 371 a 1 entre SAP y el recuento físico. Sugiere distinta unidad de medida (SAP por caja o envase y el recuento por unidad). La diferencia económica de esta fila no debe tomarse como definitiva.</t>
  </si>
  <si>
    <t xml:space="preserve">Homologación por código Avain (master M11-001)</t>
  </si>
  <si>
    <t xml:space="preserve">1000527, 1000816</t>
  </si>
  <si>
    <t xml:space="preserve">M11-001</t>
  </si>
  <si>
    <t xml:space="preserve">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</si>
  <si>
    <t xml:space="preserve">1000562</t>
  </si>
  <si>
    <t xml:space="preserve">CONTRACTIL (FLEBOCONSTRICTOR) COMP</t>
  </si>
  <si>
    <t xml:space="preserve">1000673</t>
  </si>
  <si>
    <t xml:space="preserve">TRAMADOL + PARACETAMOL COMP.</t>
  </si>
  <si>
    <t xml:space="preserve">1000699</t>
  </si>
  <si>
    <t xml:space="preserve">VITACORTIL CR X 20GR</t>
  </si>
  <si>
    <t xml:space="preserve">1000790</t>
  </si>
  <si>
    <t xml:space="preserve">BUSCAPINA SIMPLE COMP.</t>
  </si>
  <si>
    <t xml:space="preserve">1001083</t>
  </si>
  <si>
    <t xml:space="preserve">ALCON LAGRIMAS II 15ML</t>
  </si>
  <si>
    <t xml:space="preserve">1001288</t>
  </si>
  <si>
    <t xml:space="preserve">FLEXIDOL 15mg COMP X 30comp</t>
  </si>
  <si>
    <t xml:space="preserve">1001290</t>
  </si>
  <si>
    <t xml:space="preserve">MEDOCOR SUBLINGUAL 5 MG X 30COMP</t>
  </si>
  <si>
    <t xml:space="preserve">1001292</t>
  </si>
  <si>
    <t xml:space="preserve">Miopropan S comp x30un</t>
  </si>
  <si>
    <t xml:space="preserve">1001294</t>
  </si>
  <si>
    <t xml:space="preserve">Miopropan S comp x 60un</t>
  </si>
  <si>
    <t xml:space="preserve">1005104</t>
  </si>
  <si>
    <t xml:space="preserve">CLONAZEPAM 0.5MG COMPRIMIDO</t>
  </si>
  <si>
    <t xml:space="preserve">1005272</t>
  </si>
  <si>
    <t xml:space="preserve">METALYSE 50GR AMP (10000U)</t>
  </si>
  <si>
    <t xml:space="preserve">1005331</t>
  </si>
  <si>
    <t xml:space="preserve">LORAZEPAM SL COMP X 1MG</t>
  </si>
  <si>
    <t xml:space="preserve">1005352</t>
  </si>
  <si>
    <t xml:space="preserve">ENOXAPARINA 60MG JER. PRELLENADA X 10UN</t>
  </si>
  <si>
    <t xml:space="preserve">1005353</t>
  </si>
  <si>
    <t xml:space="preserve">INSULINA ASPARTICA CART X5UN</t>
  </si>
  <si>
    <t xml:space="preserve">2000497</t>
  </si>
  <si>
    <t xml:space="preserve">PIE DE SUERO</t>
  </si>
  <si>
    <t xml:space="preserve">2001233</t>
  </si>
  <si>
    <t xml:space="preserve">HILO DE SUTURA SUPRALON 5</t>
  </si>
  <si>
    <t xml:space="preserve">2001327</t>
  </si>
  <si>
    <t xml:space="preserve">TIRAS REACTIVAS FREESTYLE OPTIUM S/CODIF</t>
  </si>
  <si>
    <t xml:space="preserve">2001522</t>
  </si>
  <si>
    <t xml:space="preserve">CARTUCHO EG7+</t>
  </si>
  <si>
    <t xml:space="preserve">2001766</t>
  </si>
  <si>
    <t xml:space="preserve">SONDA INHALACION DE 02 K29</t>
  </si>
  <si>
    <t xml:space="preserve">2002590</t>
  </si>
  <si>
    <t xml:space="preserve">BATERIA LARINGOSCOPIO McGRATH COVIDEN</t>
  </si>
  <si>
    <t xml:space="preserve">2002619</t>
  </si>
  <si>
    <t xml:space="preserve">SPONGOSTAN 7*5 1CM</t>
  </si>
  <si>
    <t xml:space="preserve">3000715</t>
  </si>
  <si>
    <t xml:space="preserve">PANTALON CARGO ANTI DESGARRO T46</t>
  </si>
  <si>
    <t xml:space="preserve">3001335</t>
  </si>
  <si>
    <t xml:space="preserve">CAMPERA ALTA MONTAÑA L</t>
  </si>
  <si>
    <t xml:space="preserve">1000131</t>
  </si>
  <si>
    <t xml:space="preserve">CORREAS VELCRO TABLA LARGAS DIAGONALES</t>
  </si>
  <si>
    <t xml:space="preserve">CT0999RS</t>
  </si>
  <si>
    <t xml:space="preserve">DEA SEMI MINDRAY MODELO BENEHEART C1A D</t>
  </si>
  <si>
    <t xml:space="preserve">Inventario físico sin código SAP</t>
  </si>
  <si>
    <t xml:space="preserve">Sin clasificar en SAP</t>
  </si>
  <si>
    <t xml:space="preserve">MED186</t>
  </si>
  <si>
    <t xml:space="preserve">amiodarona 200mg comp</t>
  </si>
  <si>
    <t xml:space="preserve">Sin coincidencia</t>
  </si>
  <si>
    <t xml:space="preserve">Sin correspondencia confirmada: hay aproximaciones en SAP, descartadas por presentación o evidencia débil</t>
  </si>
  <si>
    <t xml:space="preserve">Sin valor unitario en SAP: la diferencia económica de este ítem no puede calcularse (dato faltante). Mejor aproximación descartada: 1000005 AMIODARONA 150MG AMPOLLA DE 3 ML INYEC (dosis/presentación distinta (200MG vs 3ML, 150MG); similitud 0.43).</t>
  </si>
  <si>
    <t xml:space="preserve">DESC24</t>
  </si>
  <si>
    <t xml:space="preserve">Barbijos N95 c/válvula</t>
  </si>
  <si>
    <t xml:space="preserve">Pendiente de validación: el ítem está en el Master pero no tiene código SAP confirmado</t>
  </si>
  <si>
    <t xml:space="preserve">D-156</t>
  </si>
  <si>
    <t xml:space="preserve">Sin valor unitario en SAP: la diferencia económica de este ítem no puede calcularse (dato faltante). Homologado al master D-156, pero sus códigos SAP (2000917) no figuran en el stock SAP de este centro. Mejor aproximación descartada: 2000041 BARBIJO TRIPLE RECTO C/ELÁSTI (similitud 0.30).</t>
  </si>
  <si>
    <t xml:space="preserve">DESC25</t>
  </si>
  <si>
    <t xml:space="preserve">Barbijos quirúrgicos x 1 ud</t>
  </si>
  <si>
    <t xml:space="preserve">D-155</t>
  </si>
  <si>
    <t xml:space="preserve">Sin valor unitario en SAP: la diferencia económica de este ítem no puede calcularse (dato faltante). Homologado al master D-155, pero sus códigos SAP (2001263) no figuran en el stock SAP de este centro. Mejor aproximación descartada: 2000041 BARBIJO TRIPLE RECTO C/ELÁSTI (similitud 0.34).</t>
  </si>
  <si>
    <t xml:space="preserve">DESC285</t>
  </si>
  <si>
    <t xml:space="preserve">Brazalete para Tensiómetro</t>
  </si>
  <si>
    <t xml:space="preserve">Sin valor unitario en SAP: la diferencia económica de este ítem no puede calcularse (dato faltante). Mejor aproximación descartada: 2000035 TENSIOMETRO ADULTO (similitud 0.51).</t>
  </si>
  <si>
    <t xml:space="preserve">DESC35</t>
  </si>
  <si>
    <t xml:space="preserve">Canula de Yankauer T/K 67</t>
  </si>
  <si>
    <t xml:space="preserve">Sin valor unitario en SAP: la diferencia económica de este ítem no puede calcularse (dato faltante). Mejor aproximación descartada: 2001530 SONDA ASP CAMP QUIRUR T-K/67 (similitud 0.45).</t>
  </si>
  <si>
    <t xml:space="preserve">DESC280</t>
  </si>
  <si>
    <t xml:space="preserve">Canula Orofaringea N° 8</t>
  </si>
  <si>
    <t xml:space="preserve">Sin valor unitario en SAP: la diferencia económica de este ítem no puede calcularse (dato faltante). Mejor aproximación descartada: 2001553 CATETER ARGYLE N° 18 (calibre/talle/medida distinta; similitud 0.33).</t>
  </si>
  <si>
    <t xml:space="preserve">DESC281</t>
  </si>
  <si>
    <t xml:space="preserve">Chata Plástica</t>
  </si>
  <si>
    <t xml:space="preserve">Sin valor unitario en SAP: la diferencia económica de este ítem no puede calcularse (dato faltante). Mejor aproximación descartada: 1000019 CHATA ORINAL FEMENINO (similitud 0.39).</t>
  </si>
  <si>
    <t xml:space="preserve">DESC43</t>
  </si>
  <si>
    <t xml:space="preserve">Cintas de aproximacion tipo SteriStrip (3 mm x 7,5 cm)</t>
  </si>
  <si>
    <t xml:space="preserve">Sin valor unitario en SAP: la diferencia económica de este ítem no puede calcularse (dato faltante). Mejor aproximación descartada: 2002612 STERI STRIP 3M SUTURA 5T SOB. 3X7,5MM (dosis/presentación distinta (3MM, 7.5CM vs 7.5MM); similitud 0.43).</t>
  </si>
  <si>
    <t xml:space="preserve">DESC44</t>
  </si>
  <si>
    <t xml:space="preserve">Cintas de aproximacion tipo SteriStrip (6 mm x 10 cm)</t>
  </si>
  <si>
    <t xml:space="preserve">Sin valor unitario en SAP: la diferencia económica de este ítem no puede calcularse (dato faltante). Mejor aproximación descartada: 2000079 VENDA TIPO CAMBRIC X 10 CM (dosis coincide; similitud 0.39).</t>
  </si>
  <si>
    <t xml:space="preserve">DESC50</t>
  </si>
  <si>
    <t xml:space="preserve">Collar regulable</t>
  </si>
  <si>
    <t xml:space="preserve">Sin valor unitario en SAP: la diferencia económica de este ítem no puede calcularse (dato faltante). Mejor aproximación descartada: 3002055 MAMELUCO DESCARTABLE (similitud 0.13).</t>
  </si>
  <si>
    <t xml:space="preserve">DESC286</t>
  </si>
  <si>
    <t xml:space="preserve">Estetoscopio LITTMANN</t>
  </si>
  <si>
    <t xml:space="preserve">Sin valor unitario en SAP: la diferencia económica de este ítem no puede calcularse (dato faltante). Mejor aproximación descartada: 2000016 ESTETOSCOPIO ADULTO (similitud 0.55).</t>
  </si>
  <si>
    <t xml:space="preserve">MED78</t>
  </si>
  <si>
    <t xml:space="preserve">Famotidina Comp x 20 mg</t>
  </si>
  <si>
    <t xml:space="preserve">M08-008</t>
  </si>
  <si>
    <t xml:space="preserve">Sin valor unitario en SAP: la diferencia económica de este ítem no puede calcularse (dato faltante). Homologado al master M08-008, pero sus códigos SAP (1000667) no figuran en el stock SAP de este centro. Mejor aproximación descartada: 1000528 KETOROLAC  20 MG COMPRIMIDOS (dosis coincide; similitud 0.49).</t>
  </si>
  <si>
    <t xml:space="preserve">DESC58</t>
  </si>
  <si>
    <t xml:space="preserve">Ferula soft Chica</t>
  </si>
  <si>
    <t xml:space="preserve">Sin valor unitario en SAP: la diferencia económica de este ítem no puede calcularse (dato faltante). Mejor aproximación descartada: 2000532 CURITAS TELA ELASTICA (similitud 0.12).</t>
  </si>
  <si>
    <t xml:space="preserve">DESC59</t>
  </si>
  <si>
    <t xml:space="preserve">Ferula soft Grande</t>
  </si>
  <si>
    <t xml:space="preserve">Sin valor unitario en SAP: la diferencia económica de este ítem no puede calcularse (dato faltante). Mejor aproximación descartada: 2000052 DESCARTADOR GRANDE MODELO E4 (similitud 0.30).</t>
  </si>
  <si>
    <t xml:space="preserve">DESC61</t>
  </si>
  <si>
    <t xml:space="preserve">Filtro para ventilación artificial</t>
  </si>
  <si>
    <t xml:space="preserve">K-229</t>
  </si>
  <si>
    <t xml:space="preserve">Sin valor unitario en SAP: la diferencia económica de este ítem no puede calcularse (dato faltante). Homologado al master K-229, pero sus códigos SAP (2000256, 2001253) no figuran en el stock SAP de este centro. Mejor aproximación descartada: 1005226 FILTRO P/ANEST HME (similitud 0.28).</t>
  </si>
  <si>
    <t xml:space="preserve">MED85</t>
  </si>
  <si>
    <t xml:space="preserve">Fluticasona 250 mcg/dosis Aerosol</t>
  </si>
  <si>
    <t xml:space="preserve">Sin valor unitario en SAP: la diferencia económica de este ítem no puede calcularse (dato faltante). Mejor aproximación descartada: 1000087 SALBUTAMOL PUFF ("AEROS" 250 DOSIS) 100M (una nomenclatura no informa dosis; similitud 0.31).</t>
  </si>
  <si>
    <t xml:space="preserve">MED84</t>
  </si>
  <si>
    <t xml:space="preserve">Fluticasona Spray</t>
  </si>
  <si>
    <t xml:space="preserve">Sin valor unitario en SAP: la diferencia económica de este ítem no puede calcularse (dato faltante). Mejor aproximación descartada: 1001013 SODIO CLORURO 25ML SPRAY (una nomenclatura no informa dosis; similitud 0.34).</t>
  </si>
  <si>
    <t xml:space="preserve">DESC283</t>
  </si>
  <si>
    <t xml:space="preserve">Frasco de Drenaje Pleural</t>
  </si>
  <si>
    <t xml:space="preserve">Sin valor unitario en SAP: la diferencia económica de este ítem no puede calcularse (dato faltante). Mejor aproximación descartada: 2000143 FRASCO DE ORINA ESTERIL (similitud 0.35).</t>
  </si>
  <si>
    <t xml:space="preserve">MED95</t>
  </si>
  <si>
    <t xml:space="preserve">Hidroclorotiazida Comp x 50 mg</t>
  </si>
  <si>
    <t xml:space="preserve">Sin valor unitario en SAP: la diferencia económica de este ítem no puede calcularse (dato faltante). Mejor aproximación descartada: 1000530 DIFENHIDRAMINA 50 MG COMPRIMIDOS (dosis coincide; similitud 0.50).</t>
  </si>
  <si>
    <t xml:space="preserve">DESC83</t>
  </si>
  <si>
    <t xml:space="preserve">Linterna Chica</t>
  </si>
  <si>
    <t xml:space="preserve">Sin valor unitario en SAP: la diferencia económica de este ítem no puede calcularse (dato faltante). Mejor aproximación descartada: 2000553 TORNIQUETE TACTICO (similitud 0.12).</t>
  </si>
  <si>
    <t xml:space="preserve">DESC174</t>
  </si>
  <si>
    <t xml:space="preserve">Manta térmica (Aluminio)</t>
  </si>
  <si>
    <t xml:space="preserve">Sin valor unitario en SAP: la diferencia económica de este ítem no puede calcularse (dato faltante). Mejor aproximación descartada: 3000886 MEDIAS TERMICAS LARGAS (similitud 0.32).</t>
  </si>
  <si>
    <t xml:space="preserve">DESC284</t>
  </si>
  <si>
    <t xml:space="preserve">Martillo para Reflejo Neurológico</t>
  </si>
  <si>
    <t xml:space="preserve">Sin valor unitario en SAP: la diferencia económica de este ítem no puede calcularse (dato faltante). Mejor aproximación descartada: 2000403 CANULA DE GUEDEL 90CM N2 AMARILLO (una nomenclatura no informa dosis; similitud 0.21).</t>
  </si>
  <si>
    <t xml:space="preserve">MED141</t>
  </si>
  <si>
    <t xml:space="preserve">Naloxona 0,4mg Amp x 1 ml</t>
  </si>
  <si>
    <t xml:space="preserve">M10-001</t>
  </si>
  <si>
    <t xml:space="preserve">Sin valor unitario en SAP: la diferencia económica de este ítem no puede calcularse (dato faltante). Homologado al master M10-001, pero sus códigos SAP (1000307) no figuran en el stock SAP de este centro. Mejor aproximación descartada: 1000007 ATROPINA 1MG AMPOLLA DE 1ML (dosis/presentación distinta (0.4MG, 1ML vs 1MG, 1ML); similitud 0.43).</t>
  </si>
  <si>
    <t xml:space="preserve">DESC282</t>
  </si>
  <si>
    <t xml:space="preserve">Orinal Hombre</t>
  </si>
  <si>
    <t xml:space="preserve">Sin valor unitario en SAP: la diferencia económica de este ítem no puede calcularse (dato faltante). Mejor aproximación descartada: 1000019 CHATA ORINAL FEMENINO (similitud 0.38).</t>
  </si>
  <si>
    <t xml:space="preserve">DESC94</t>
  </si>
  <si>
    <t xml:space="preserve">Otoscopio</t>
  </si>
  <si>
    <t xml:space="preserve">E-209</t>
  </si>
  <si>
    <t xml:space="preserve">Sin valor unitario en SAP: la diferencia económica de este ítem no puede calcularse (dato faltante). Homologado al master E-209, pero sus códigos SAP (2000470) no figuran en el stock SAP de este centro. Mejor aproximación descartada: 2000016 ESTETOSCOPIO ADULTO (similitud 0.15).</t>
  </si>
  <si>
    <t xml:space="preserve">DESC99</t>
  </si>
  <si>
    <t xml:space="preserve">Pilas C2</t>
  </si>
  <si>
    <t xml:space="preserve">Sin valor unitario en SAP: la diferencia económica de este ítem no puede calcularse (dato faltante). Mejor aproximación descartada: 1000614 BUSCAPINA PERLAS (similitud 0.11).</t>
  </si>
  <si>
    <t xml:space="preserve">DESC287</t>
  </si>
  <si>
    <t xml:space="preserve">Pilas CR2032 3V</t>
  </si>
  <si>
    <t xml:space="preserve">Sin valor unitario en SAP: la diferencia económica de este ítem no puede calcularse (dato faltante). Mejor aproximación descartada: 1000699 VITACORTIL CR X 20GR (una nomenclatura no informa dosis; similitud 0.10).</t>
  </si>
  <si>
    <t xml:space="preserve">DESC108</t>
  </si>
  <si>
    <t xml:space="preserve">Prolongador para guía de suero</t>
  </si>
  <si>
    <t xml:space="preserve">Sin valor unitario en SAP: la diferencia económica de este ítem no puede calcularse (dato faltante). Mejor aproximación descartada: 2000497 PIE DE SUERO (similitud 0.41).</t>
  </si>
  <si>
    <t xml:space="preserve">DES104</t>
  </si>
  <si>
    <t xml:space="preserve">Rifamicina Spray x 30ml</t>
  </si>
  <si>
    <t xml:space="preserve">Sin valor unitario en SAP: la diferencia económica de este ítem no puede calcularse (dato faltante). Mejor aproximación descartada: 1001013 SODIO CLORURO 25ML SPRAY (dosis/presentación distinta (30ML vs 25ML); similitud 0.32).</t>
  </si>
  <si>
    <t xml:space="preserve">DESC109</t>
  </si>
  <si>
    <t xml:space="preserve">Rollo papel para Electrocardiograma 50mm x 30m (Rollo)</t>
  </si>
  <si>
    <t xml:space="preserve">D-173</t>
  </si>
  <si>
    <t xml:space="preserve">Sin valor unitario en SAP: la diferencia económica de este ítem no puede calcularse (dato faltante). Homologado al master D-173, pero sus códigos SAP (2001204) no figuran en el stock SAP de este centro. Mejor aproximación descartada: 1000384 RANITIDINA 50 MG AMP (similitud 0.26).</t>
  </si>
  <si>
    <t xml:space="preserve">DESC111</t>
  </si>
  <si>
    <t xml:space="preserve">Rollo papel para Electrocardiograma 80mm x 30m (Rollo)</t>
  </si>
  <si>
    <t xml:space="preserve">Sin valor unitario en SAP: la diferencia económica de este ítem no puede calcularse (dato faltante). Mejor aproximación descartada: 2002477 CANULA DE GUEDEL 60MM NEGRO (dosis/presentación distinta (80MM vs 60MM); similitud 0.18).</t>
  </si>
  <si>
    <t xml:space="preserve">DESC112</t>
  </si>
  <si>
    <t xml:space="preserve">Sabanas descartables</t>
  </si>
  <si>
    <t xml:space="preserve">K-244</t>
  </si>
  <si>
    <t xml:space="preserve">Sin valor unitario en SAP: la diferencia económica de este ítem no puede calcularse (dato faltante). Homologado al master K-244, pero sus códigos SAP (2000463) no figuran en el stock SAP de este centro. Mejor aproximación descartada: 2000462 BIGOTERA DESCARTABLE (similitud 0.47).</t>
  </si>
  <si>
    <t xml:space="preserve">DESC292</t>
  </si>
  <si>
    <t xml:space="preserve">Sonda Foley N° 14</t>
  </si>
  <si>
    <t xml:space="preserve">Sin valor unitario en SAP: la diferencia económica de este ítem no puede calcularse (dato faltante). Mejor aproximación descartada: 2000330 SONDA FOLEY 2 VIAS Nº 18 100% SILICONA (calibre/talle/medida distinta; una nomenclatura no informa dosis; similitud 0.49).</t>
  </si>
  <si>
    <t xml:space="preserve">DESC114</t>
  </si>
  <si>
    <t xml:space="preserve">Sonda gastrica K 11</t>
  </si>
  <si>
    <t xml:space="preserve">Sin valor unitario en SAP: la diferencia económica de este ítem no puede calcularse (dato faltante). Mejor aproximación descartada: 2001555 SONDA T/K-27 (calibre/talle/medida distinta; similitud 0.44).</t>
  </si>
  <si>
    <t xml:space="preserve">DESC116</t>
  </si>
  <si>
    <t xml:space="preserve">Sonda nasogástrica K 10</t>
  </si>
  <si>
    <t xml:space="preserve">D-163</t>
  </si>
  <si>
    <t xml:space="preserve">Sin valor unitario en SAP: la diferencia económica de este ítem no puede calcularse (dato faltante). Homologado al master D-163, pero sus códigos SAP (2000867) no figuran en el stock SAP de este centro. Mejor aproximación descartada: 2000938 SONDA T/K-10 SHINOBI (similitud 0.53).</t>
  </si>
  <si>
    <t xml:space="preserve">DESC117</t>
  </si>
  <si>
    <t xml:space="preserve">Sonda nasogástrica K 30</t>
  </si>
  <si>
    <t xml:space="preserve">K-260</t>
  </si>
  <si>
    <t xml:space="preserve">Sin valor unitario en SAP: la diferencia económica de este ítem no puede calcularse (dato faltante). Homologado al master K-260, pero sus códigos SAP (2000031, 2000416, 2000406) no figuran en el stock SAP de este centro. Mejor aproximación descartada: 2001555 SONDA T/K-27 (calibre/talle/medida distinta; similitud 0.43).</t>
  </si>
  <si>
    <t xml:space="preserve">DESC119</t>
  </si>
  <si>
    <t xml:space="preserve">Sonda para aspiración K 29</t>
  </si>
  <si>
    <t xml:space="preserve">D-162</t>
  </si>
  <si>
    <t xml:space="preserve">Sin valor unitario en SAP: la diferencia económica de este ítem no puede calcularse (dato faltante). Homologado al master D-162, pero sus códigos SAP (2000243, 2000369, 2000811, 2001270) no figuran en el stock SAP de este centro. Mejor aproximación descartada: 2000936 SONDA T/K-29 SHINOBI (similitud 0.57).</t>
  </si>
  <si>
    <t xml:space="preserve">DESC120</t>
  </si>
  <si>
    <t xml:space="preserve">Sonda vesical Nº 16</t>
  </si>
  <si>
    <t xml:space="preserve">Sin valor unitario en SAP: la diferencia económica de este ítem no puede calcularse (dato faltante). Mejor aproximación descartada: 2001218 CATETER IV N° 16 (similitud 0.34).</t>
  </si>
  <si>
    <t xml:space="preserve">MED170</t>
  </si>
  <si>
    <t xml:space="preserve">Succinilcolina Amp x 2 ml</t>
  </si>
  <si>
    <t xml:space="preserve">Sin valor unitario en SAP: la diferencia económica de este ítem no puede calcularse (dato faltante). Mejor aproximación descartada: 1000100 FUROSEMIDA AMPOLLA DE 20 MG/2ML (dosis coincide; similitud 0.42).</t>
  </si>
  <si>
    <t xml:space="preserve">DESC288</t>
  </si>
  <si>
    <t xml:space="preserve">Sujetador para tubo Endotraqueal</t>
  </si>
  <si>
    <t xml:space="preserve">Sin valor unitario en SAP: la diferencia económica de este ítem no puede calcularse (dato faltante). Mejor aproximación descartada: 2000484 SUJETADOR C/VELCRO LARGO (similitud 0.34).</t>
  </si>
  <si>
    <t xml:space="preserve">DESC122</t>
  </si>
  <si>
    <t xml:space="preserve">Sutura Mononylon 4-0</t>
  </si>
  <si>
    <t xml:space="preserve">Sin valor unitario en SAP: la diferencia económica de este ítem no puede calcularse (dato faltante). Mejor aproximación descartada: 2001232 HILO DE SUTURA SUPRALON 4 (similitud 0.41).</t>
  </si>
  <si>
    <t xml:space="preserve">DESC123</t>
  </si>
  <si>
    <t xml:space="preserve">Sutura Mononylon 5-0</t>
  </si>
  <si>
    <t xml:space="preserve">Sin valor unitario en SAP: la diferencia económica de este ítem no puede calcularse (dato faltante). Mejor aproximación descartada: 2001233 HILO DE SUTURA SUPRALON 5 (similitud 0.40).</t>
  </si>
  <si>
    <t xml:space="preserve">DESC125</t>
  </si>
  <si>
    <t xml:space="preserve">Sutura Prolene 4-0</t>
  </si>
  <si>
    <t xml:space="preserve">Sin valor unitario en SAP: la diferencia económica de este ítem no puede calcularse (dato faltante). Mejor aproximación descartada: 2001232 HILO DE SUTURA SUPRALON 4 (similitud 0.43).</t>
  </si>
  <si>
    <t xml:space="preserve">DESC126</t>
  </si>
  <si>
    <t xml:space="preserve">Sutura Prolene 5-0</t>
  </si>
  <si>
    <t xml:space="preserve">Sin valor unitario en SAP: la diferencia económica de este ítem no puede calcularse (dato faltante). Mejor aproximación descartada: 2001233 HILO DE SUTURA SUPRALON 5 (similitud 0.42).</t>
  </si>
  <si>
    <t xml:space="preserve">MED176</t>
  </si>
  <si>
    <t xml:space="preserve">Te vick sobre</t>
  </si>
  <si>
    <t xml:space="preserve">Sin valor unitario en SAP: la diferencia económica de este ítem no puede calcularse (dato faltante). Mejor aproximación descartada: 1000570 VICK VITAPIRENA (similitud 0.41).</t>
  </si>
  <si>
    <t xml:space="preserve">DESC138</t>
  </si>
  <si>
    <t xml:space="preserve">Termómetro digital</t>
  </si>
  <si>
    <t xml:space="preserve">E-208</t>
  </si>
  <si>
    <t xml:space="preserve">Sin valor unitario en SAP: la diferencia económica de este ítem no puede calcularse (dato faltante). Homologado al master E-208, pero sus códigos SAP (2000037) no figuran en el stock SAP de este centro. Mejor aproximación descartada: 2000035 TENSIOMETRO ADULTO (similitud 0.15).</t>
  </si>
  <si>
    <t xml:space="preserve">DESC176</t>
  </si>
  <si>
    <t xml:space="preserve">Test Multidrogas</t>
  </si>
  <si>
    <t xml:space="preserve">Sin valor unitario en SAP: la diferencia económica de este ítem no puede calcularse (dato faltante). Mejor aproximación descartada: 3001350 GUANTE DE NITRILO TEJIDO (similitud 0.13).</t>
  </si>
  <si>
    <t xml:space="preserve">DESC150</t>
  </si>
  <si>
    <t xml:space="preserve">Trimebutina / Simeticona comp</t>
  </si>
  <si>
    <t xml:space="preserve">M08-011</t>
  </si>
  <si>
    <t xml:space="preserve">Sin valor unitario en SAP: la diferencia económica de este ítem no puede calcularse (dato faltante). Homologado al master M08-011, pero sus códigos SAP (1001039) no figuran en el stock SAP de este centro. Mejor aproximación descartada: 1000182 METOCLOPRAMIDA COMPRIMIDO (similitud 0.29).</t>
  </si>
  <si>
    <t xml:space="preserve">DESC153</t>
  </si>
  <si>
    <t xml:space="preserve">Tubo endotraqueal N6</t>
  </si>
  <si>
    <t xml:space="preserve">Sin valor unitario en SAP: la diferencia económica de este ítem no puede calcularse (dato faltante). Mejor aproximación descartada: 2000077 TUBO ENDOTRAQ Nº 7 C/BALON (similitud 0.35).</t>
  </si>
  <si>
    <t xml:space="preserve">DESC155</t>
  </si>
  <si>
    <t xml:space="preserve">Tubo endotraqueal N7</t>
  </si>
  <si>
    <t xml:space="preserve">DESC157</t>
  </si>
  <si>
    <t xml:space="preserve">Tubo endotraqueal N8</t>
  </si>
  <si>
    <t xml:space="preserve">DESC158</t>
  </si>
  <si>
    <t xml:space="preserve">Tubo endotraqueal N8.5</t>
  </si>
  <si>
    <t xml:space="preserve">Sin valor unitario en SAP: la diferencia económica de este ítem no puede calcularse (dato faltante). Mejor aproximación descartada: 2000020 TUBO ENDOTRAQ N° 8.5 C/BALON (similitud 0.35).</t>
  </si>
  <si>
    <t xml:space="preserve">1060</t>
  </si>
  <si>
    <t xml:space="preserve">El material ocupa 3 filas en la hoja 1060 NQN (lote/almacén). La cantidad SAP y la física de esta vista son el total del material.</t>
  </si>
  <si>
    <t xml:space="preserve">El material ocupa 2 filas en la hoja 1060 NQN (lote/almacén). La cantidad SAP y la física de esta vista son el total del material.</t>
  </si>
  <si>
    <t xml:space="preserve">254</t>
  </si>
  <si>
    <t xml:space="preserve">JERINGAS 5 ML</t>
  </si>
  <si>
    <t xml:space="preserve">Homologación: confianza base Alta + confianza SAP Alta → Alta. El material ocupa 3 filas en la hoja 1060 NQN (lote/almacén). La cantidad SAP y la física de esta vista son el total del material.</t>
  </si>
  <si>
    <t xml:space="preserve">2001249</t>
  </si>
  <si>
    <t xml:space="preserve">TIRAS REACTIVAS OPTIUM NEO H</t>
  </si>
  <si>
    <t xml:space="preserve">340; 385</t>
  </si>
  <si>
    <t xml:space="preserve">TIRAS REACTIVAS HGT; TIRAS REACTIVAS OPTIUM NEO H (CAJA X 50)</t>
  </si>
  <si>
    <t xml:space="preserve">Cruce por nomenclatura SAP; Homologación por código Avain (master D-170)</t>
  </si>
  <si>
    <t xml:space="preserve">D-170</t>
  </si>
  <si>
    <t xml:space="preserve">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</si>
  <si>
    <t xml:space="preserve">396</t>
  </si>
  <si>
    <t xml:space="preserve">IBUPROFENO 600MG COMP RECUBIERTOS</t>
  </si>
  <si>
    <t xml:space="preserve">Homologación: confianza base Media + confianza SAP Alta → Media. El material ocupa 34 filas en la hoja 1060 NQN (lote/almacén). La cantidad SAP y la física de esta vista son el total del material.</t>
  </si>
  <si>
    <t xml:space="preserve">2000058</t>
  </si>
  <si>
    <t xml:space="preserve">LANCETA ESTERIL</t>
  </si>
  <si>
    <t xml:space="preserve">527</t>
  </si>
  <si>
    <t xml:space="preserve">LANCETAS</t>
  </si>
  <si>
    <t xml:space="preserve">Valorización a validar: relación de cantidades 69 a 1 entre SAP y el recuento físico. Sugiere distinta unidad de medida (SAP por caja o envase y el recuento por unidad). La diferencia económica de esta fila no debe tomarse como definitiva.</t>
  </si>
  <si>
    <t xml:space="preserve">Homologación por nombre Avain (master D-171)</t>
  </si>
  <si>
    <t xml:space="preserve">D-171</t>
  </si>
  <si>
    <t xml:space="preserve">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</si>
  <si>
    <t xml:space="preserve">246</t>
  </si>
  <si>
    <t xml:space="preserve">JERINGAS 10 ML</t>
  </si>
  <si>
    <t xml:space="preserve">270</t>
  </si>
  <si>
    <t xml:space="preserve">Aguja 40/8</t>
  </si>
  <si>
    <t xml:space="preserve">Homologación: confianza base Alta + confianza SAP Alta → Alta. El material ocupa 2 filas en la hoja 1060 NQN (lote/almacén). La cantidad SAP y la física de esta vista son el total del material.</t>
  </si>
  <si>
    <t xml:space="preserve">2000952</t>
  </si>
  <si>
    <t xml:space="preserve">BOQUILLAS DESCARTABLE ALCOHOLIMETROS</t>
  </si>
  <si>
    <t xml:space="preserve">274</t>
  </si>
  <si>
    <t xml:space="preserve">Guantes Esteriles N° 7</t>
  </si>
  <si>
    <t xml:space="preserve">Valorización a validar: relación de cantidades 254 a 1 entre SAP y el recuento físico. Sugiere distinta unidad de medida (SAP por caja o envase y el recuento por unidad). La diferencia económica de esta fila no debe tomarse como definitiva.</t>
  </si>
  <si>
    <t xml:space="preserve">Homologación por código Avain (master K-234)</t>
  </si>
  <si>
    <t xml:space="preserve">K-234</t>
  </si>
  <si>
    <t xml:space="preserve">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</si>
  <si>
    <t xml:space="preserve">273</t>
  </si>
  <si>
    <t xml:space="preserve">Aguja 25/8</t>
  </si>
  <si>
    <t xml:space="preserve">1000030</t>
  </si>
  <si>
    <t xml:space="preserve">PARACETAMOL COMPRIMIDOS POR 500MG</t>
  </si>
  <si>
    <t xml:space="preserve">El material ocupa 16 filas en la hoja 1060 NQN (lote/almacén). La cantidad SAP y la física de esta vista son el total del material.</t>
  </si>
  <si>
    <t xml:space="preserve">80</t>
  </si>
  <si>
    <t xml:space="preserve">DICLOFENAC AMP</t>
  </si>
  <si>
    <t xml:space="preserve">Valorización a validar: relación de cantidades 342 a 1 entre SAP y el recuento físico. Sugiere distinta unidad de medida (SAP por caja o envase y el recuento por unidad). La diferencia económica de esta fila no debe tomarse como definitiva.</t>
  </si>
  <si>
    <t xml:space="preserve">Cruce por nomenclatura: una nomenclatura no informa dosis; similitud 0.76. El material ocupa 42 filas en la hoja 1060 NQN (lote/almacén). La cantidad SAP y la física de esta vista son el total del material.</t>
  </si>
  <si>
    <t xml:space="preserve">351</t>
  </si>
  <si>
    <t xml:space="preserve">baja lenguas</t>
  </si>
  <si>
    <t xml:space="preserve">Cruce por nomenclatura: similitud 0.50. El material ocupa 3 filas en la hoja 1060 NQN (lote/almacén). La cantidad SAP y la física de esta vista son el total del material.</t>
  </si>
  <si>
    <t xml:space="preserve">83</t>
  </si>
  <si>
    <t xml:space="preserve">DICLOFENAC 75 COMP</t>
  </si>
  <si>
    <t xml:space="preserve">Valorización a validar: relación de cantidades 1,222 a 1 entre SAP y el recuento físico. Sugiere distinta unidad de medida (SAP por caja o envase y el recuento por unidad). La diferencia económica de esta fila no debe tomarse como definitiva.</t>
  </si>
  <si>
    <t xml:space="preserve">Homologación por código Avain (master M01-002)</t>
  </si>
  <si>
    <t xml:space="preserve">Homologación: confianza base Alta + confianza SAP Alta → Alta. El material ocupa 16 filas en la hoja 1060 NQN (lote/almacén). La cantidad SAP y la física de esta vista son el total del material.</t>
  </si>
  <si>
    <t xml:space="preserve">2000299</t>
  </si>
  <si>
    <t xml:space="preserve">GASA ESTERIL 10X10 - SYRA</t>
  </si>
  <si>
    <t xml:space="preserve">2000306</t>
  </si>
  <si>
    <t xml:space="preserve">TIRAS REACTIVAS</t>
  </si>
  <si>
    <t xml:space="preserve">1000066</t>
  </si>
  <si>
    <t xml:space="preserve">ENALAPRIL MALEATO 10MG COMPRIMIDO</t>
  </si>
  <si>
    <t xml:space="preserve">101</t>
  </si>
  <si>
    <t xml:space="preserve">ENALAPRIL COMP</t>
  </si>
  <si>
    <t xml:space="preserve">1000066, 1000343</t>
  </si>
  <si>
    <t xml:space="preserve">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</si>
  <si>
    <t xml:space="preserve">153</t>
  </si>
  <si>
    <t xml:space="preserve">LORATADINA COMP</t>
  </si>
  <si>
    <t xml:space="preserve">Valorización a validar: relación de cantidades 51 a 1 entre SAP y el recuento físico. Sugiere distinta unidad de medida (SAP por caja o envase y el recuento por unidad). La diferencia económica de esta fila no debe tomarse como definitiva.</t>
  </si>
  <si>
    <t xml:space="preserve">Cruce por nomenclatura: una nomenclatura no informa dosis; similitud 0.87. El material ocupa 20 filas en la hoja 1060 NQN (lote/almacén). La cantidad SAP y la física de esta vista son el total del material.</t>
  </si>
  <si>
    <t xml:space="preserve">64</t>
  </si>
  <si>
    <t xml:space="preserve">CURITAS X UNID</t>
  </si>
  <si>
    <t xml:space="preserve">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</si>
  <si>
    <t xml:space="preserve">73</t>
  </si>
  <si>
    <t xml:space="preserve">DEXAMETASONA AMP</t>
  </si>
  <si>
    <t xml:space="preserve">1000094, 1000478</t>
  </si>
  <si>
    <t xml:space="preserve">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</si>
  <si>
    <t xml:space="preserve">369; 179</t>
  </si>
  <si>
    <t xml:space="preserve">PARACETAMOL 1 G; PARACETAMOL 500 MG</t>
  </si>
  <si>
    <t xml:space="preserve">Cruce por nomenclatura SAP; Homologación por código Avain (master M01-008)</t>
  </si>
  <si>
    <t xml:space="preserve">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</si>
  <si>
    <t xml:space="preserve">1000170</t>
  </si>
  <si>
    <t xml:space="preserve">BUSCAPINA SIMPLE AMP</t>
  </si>
  <si>
    <t xml:space="preserve">El material ocupa 23 filas en la hoja 1060 NQN (lote/almacén). La cantidad SAP y la física de esta vista son el total del material.</t>
  </si>
  <si>
    <t xml:space="preserve">1000181</t>
  </si>
  <si>
    <t xml:space="preserve">LOPERAMIDA COMPRIMIDO</t>
  </si>
  <si>
    <t xml:space="preserve">El material ocupa 13 filas en la hoja 1060 NQN (lote/almacén). La cantidad SAP y la física de esta vista son el total del material.</t>
  </si>
  <si>
    <t xml:space="preserve">160</t>
  </si>
  <si>
    <t xml:space="preserve">METOCLOPRAMIDA AMP</t>
  </si>
  <si>
    <t xml:space="preserve">Cruce por nomenclatura: una nomenclatura no informa dosis; similitud 0.79. El material ocupa 30 filas en la hoja 1060 NQN (lote/almacén). La cantidad SAP y la física de esta vista son el total del material.</t>
  </si>
  <si>
    <t xml:space="preserve">MED-006; 2</t>
  </si>
  <si>
    <t xml:space="preserve">Adrenalina 1mg/mL; ADRENALINA INY</t>
  </si>
  <si>
    <t xml:space="preserve">Cruce por nomenclatura SAP; Homologación por código Avain (master M03-001)</t>
  </si>
  <si>
    <t xml:space="preserve">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</si>
  <si>
    <t xml:space="preserve">165</t>
  </si>
  <si>
    <t xml:space="preserve">MYLANTA</t>
  </si>
  <si>
    <t xml:space="preserve">1000183, 1000188</t>
  </si>
  <si>
    <t xml:space="preserve">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</si>
  <si>
    <t xml:space="preserve">1000011</t>
  </si>
  <si>
    <t xml:space="preserve">DINITRATO DE ISOSORBIDE 5 MG COMP SL</t>
  </si>
  <si>
    <t xml:space="preserve">El material ocupa 14 filas en la hoja 1060 NQN (lote/almacén). La cantidad SAP y la física de esta vista son el total del material.</t>
  </si>
  <si>
    <t xml:space="preserve">1000449</t>
  </si>
  <si>
    <t xml:space="preserve">DEXALERGIN COMPRIMIDOS</t>
  </si>
  <si>
    <t xml:space="preserve">23</t>
  </si>
  <si>
    <t xml:space="preserve">ASPIRINA</t>
  </si>
  <si>
    <t xml:space="preserve">Homologación: confianza base Alta + confianza SAP Alta → Alta. Otros códigos SAP del master no están en el stock de este centro: 1001237, 1000802. El material ocupa 16 filas en la hoja 1060 NQN (lote/almacén). La cantidad SAP y la física de esta vista son el total del material.</t>
  </si>
  <si>
    <t xml:space="preserve">1000532</t>
  </si>
  <si>
    <t xml:space="preserve">BUSCAPINA COMPUESTA COMRIMIDOS</t>
  </si>
  <si>
    <t xml:space="preserve">El material ocupa 12 filas en la hoja 1060 NQN (lote/almacén). La cantidad SAP y la física de esta vista son el total del material.</t>
  </si>
  <si>
    <t xml:space="preserve">26</t>
  </si>
  <si>
    <t xml:space="preserve">ATROPINA AMP</t>
  </si>
  <si>
    <t xml:space="preserve">Homologación: confianza base Media + confianza SAP Alta → Media. El material ocupa 25 filas en la hoja 1060 NQN (lote/almacén). La cantidad SAP y la física de esta vista son el total del material.</t>
  </si>
  <si>
    <t xml:space="preserve">257</t>
  </si>
  <si>
    <t xml:space="preserve">Gasas 10x10cm</t>
  </si>
  <si>
    <t xml:space="preserve">Homologación por código Avain (master K-243)</t>
  </si>
  <si>
    <t xml:space="preserve">2000900, 2000147, 2000281, 2000299</t>
  </si>
  <si>
    <t xml:space="preserve">K-243</t>
  </si>
  <si>
    <t xml:space="preserve">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</si>
  <si>
    <t xml:space="preserve">2000281</t>
  </si>
  <si>
    <t xml:space="preserve">GASA ESTERIL 10X10 LA CEADE</t>
  </si>
  <si>
    <t xml:space="preserve">2000138</t>
  </si>
  <si>
    <t xml:space="preserve">HISOPOS COMUNES</t>
  </si>
  <si>
    <t xml:space="preserve">278</t>
  </si>
  <si>
    <t xml:space="preserve">GUIA MACROGOTERO V13/14</t>
  </si>
  <si>
    <t xml:space="preserve">Homologación: confianza base Media + confianza SAP Alta → Media. El material ocupa 2 filas en la hoja 1060 NQN (lote/almacén). La cantidad SAP y la física de esta vista son el total del material.</t>
  </si>
  <si>
    <t xml:space="preserve">1000090</t>
  </si>
  <si>
    <t xml:space="preserve">LORAZEPAM COMPRIMIDO SUBLINGUAL 1GR</t>
  </si>
  <si>
    <t xml:space="preserve">329</t>
  </si>
  <si>
    <t xml:space="preserve">LORAZEPAM SUBLINGUAL COMP</t>
  </si>
  <si>
    <t xml:space="preserve">Homologación por código Avain (master M09-004)</t>
  </si>
  <si>
    <t xml:space="preserve">M09-004</t>
  </si>
  <si>
    <t xml:space="preserve">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</si>
  <si>
    <t xml:space="preserve">356</t>
  </si>
  <si>
    <t xml:space="preserve">AGUJA 16X5</t>
  </si>
  <si>
    <t xml:space="preserve">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</si>
  <si>
    <t xml:space="preserve">20</t>
  </si>
  <si>
    <t xml:space="preserve">APOSITO ALGODON ESTERIL</t>
  </si>
  <si>
    <t xml:space="preserve">2000354, 2000355, 2000095, 2000096</t>
  </si>
  <si>
    <t xml:space="preserve">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</si>
  <si>
    <t xml:space="preserve">El material ocupa 19 filas en la hoja 1060 NQN (lote/almacén). La cantidad SAP y la física de esta vista son el total del material.</t>
  </si>
  <si>
    <t xml:space="preserve">212</t>
  </si>
  <si>
    <t xml:space="preserve">SOLUCIÓN FISIOLÓGICA</t>
  </si>
  <si>
    <t xml:space="preserve">Homologación: confianza base Media + confianza SAP Alta → Media. Otros códigos SAP del master no están en el stock de este centro: 1005145. El material ocupa 23 filas en la hoja 1060 NQN (lote/almacén). La cantidad SAP y la física de esta vista son el total del material.</t>
  </si>
  <si>
    <t xml:space="preserve">342</t>
  </si>
  <si>
    <t xml:space="preserve">AMIODARONA AMP</t>
  </si>
  <si>
    <t xml:space="preserve">Valorización a validar: relación de cantidades 63 a 1 entre SAP y el recuento físico. Sugiere distinta unidad de medida (SAP por caja o envase y el recuento por unidad). La diferencia económica de esta fila no debe tomarse como definitiva.</t>
  </si>
  <si>
    <t xml:space="preserve">Homologación: confianza base Media + confianza SAP Alta → Media. El material ocupa 26 filas en la hoja 1060 NQN (lote/almacén). La cantidad SAP y la física de esta vista son el total del material.</t>
  </si>
  <si>
    <t xml:space="preserve">116</t>
  </si>
  <si>
    <t xml:space="preserve">FUROSEMIDA AMP</t>
  </si>
  <si>
    <t xml:space="preserve">Homologación por código Avain (master M12-001)</t>
  </si>
  <si>
    <t xml:space="preserve">M12-001</t>
  </si>
  <si>
    <t xml:space="preserve">Homologación: confianza base Media + confianza SAP Alta → Media. El material ocupa 21 filas en la hoja 1060 NQN (lote/almacén). La cantidad SAP y la física de esta vista son el total del material.</t>
  </si>
  <si>
    <t xml:space="preserve">1000199</t>
  </si>
  <si>
    <t xml:space="preserve">GLUCONATO DE CALCIO</t>
  </si>
  <si>
    <t xml:space="preserve">122</t>
  </si>
  <si>
    <t xml:space="preserve">GLUCONATO DE CALCIO AMP</t>
  </si>
  <si>
    <t xml:space="preserve">M03-006</t>
  </si>
  <si>
    <t xml:space="preserve">Homologado al master M03-006, pero sus códigos SAP (1005248) no figuran en el stock SAP de este centro. Cruce por nomenclatura: similitud 0.93. El material ocupa 2 filas en la hoja 1060 NQN (lote/almacén). La cantidad SAP y la física de esta vista son el total del material.</t>
  </si>
  <si>
    <t xml:space="preserve">93</t>
  </si>
  <si>
    <t xml:space="preserve">DIPIRONA AMP</t>
  </si>
  <si>
    <t xml:space="preserve">Homologación por código Avain (master M01-010)</t>
  </si>
  <si>
    <t xml:space="preserve">M01-010</t>
  </si>
  <si>
    <t xml:space="preserve">Homologación: confianza base Media + confianza SAP Alta → Media. El material ocupa 18 filas en la hoja 1060 NQN (lote/almacén). La cantidad SAP y la física de esta vista son el total del material.</t>
  </si>
  <si>
    <t xml:space="preserve">335; 339</t>
  </si>
  <si>
    <t xml:space="preserve">VENDA CAMBRIC 10CM; VENDA CAMBRIC 7CM</t>
  </si>
  <si>
    <t xml:space="preserve">Cruce por nomenclatura SAP; Homologación por código Avain (master D-144)</t>
  </si>
  <si>
    <t xml:space="preserve">2000079, 2000080, 2000314, 2000526</t>
  </si>
  <si>
    <t xml:space="preserve">D-144</t>
  </si>
  <si>
    <t xml:space="preserve">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</si>
  <si>
    <t xml:space="preserve">2000048</t>
  </si>
  <si>
    <t xml:space="preserve">CAMISOLIN AZUL 25GR PUÑO C/ELASTICO 1MT</t>
  </si>
  <si>
    <t xml:space="preserve">471</t>
  </si>
  <si>
    <t xml:space="preserve">CAMISOLINES</t>
  </si>
  <si>
    <t xml:space="preserve">Homologación por código Avain (master K-286)</t>
  </si>
  <si>
    <t xml:space="preserve">K-286</t>
  </si>
  <si>
    <t xml:space="preserve">Homologación: confianza base Alta + confianza SAP Media → Media. Otros códigos SAP del master no están en el stock de este centro: 2001124. El material ocupa 3 filas en la hoja 1060 NQN (lote/almacén). La cantidad SAP y la física de esta vista son el total del material.</t>
  </si>
  <si>
    <t xml:space="preserve">2000147</t>
  </si>
  <si>
    <t xml:space="preserve">GASA ESTERIL 10X10 GASANA</t>
  </si>
  <si>
    <t xml:space="preserve">1000046</t>
  </si>
  <si>
    <t xml:space="preserve">IBUPROFENO 400 MG COMPRIMIDOS</t>
  </si>
  <si>
    <t xml:space="preserve">135</t>
  </si>
  <si>
    <t xml:space="preserve">IBUPROFENO 400 MG</t>
  </si>
  <si>
    <t xml:space="preserve">Cruce por nomenclatura: dosis coincide; similitud 0.89. El material ocupa 5 filas en la hoja 1060 NQN (lote/almacén). La cantidad SAP y la física de esta vista son el total del material.</t>
  </si>
  <si>
    <t xml:space="preserve">2000081</t>
  </si>
  <si>
    <t xml:space="preserve">VENDA TIPO CAMBRIC X  7.5 cm</t>
  </si>
  <si>
    <t xml:space="preserve">1000008</t>
  </si>
  <si>
    <t xml:space="preserve">DIFENHIDRAMINA 10MG AMPOLLA DE 1ML</t>
  </si>
  <si>
    <t xml:space="preserve">244</t>
  </si>
  <si>
    <t xml:space="preserve">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</si>
  <si>
    <t xml:space="preserve">266</t>
  </si>
  <si>
    <t xml:space="preserve">Abocath n° 20</t>
  </si>
  <si>
    <t xml:space="preserve">265</t>
  </si>
  <si>
    <t xml:space="preserve">Abocath n° 18</t>
  </si>
  <si>
    <t xml:space="preserve">Homologación por código Avain (master D-127)</t>
  </si>
  <si>
    <t xml:space="preserve">D-127</t>
  </si>
  <si>
    <t xml:space="preserve">65</t>
  </si>
  <si>
    <t xml:space="preserve">DECADRON</t>
  </si>
  <si>
    <t xml:space="preserve">Valorización a validar: relación de cantidades 146 a 1 entre SAP y el recuento físico. Sugiere distinta unidad de medida (SAP por caja o envase y el recuento por unidad). La diferencia económica de esta fila no debe tomarse como definitiva.</t>
  </si>
  <si>
    <t xml:space="preserve">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</si>
  <si>
    <t xml:space="preserve">249</t>
  </si>
  <si>
    <t xml:space="preserve">FENITOINA AMP</t>
  </si>
  <si>
    <t xml:space="preserve">Homologación por código Avain (master M09-002)</t>
  </si>
  <si>
    <t xml:space="preserve">M09-002</t>
  </si>
  <si>
    <t xml:space="preserve">Homologación: confianza base Media + confianza SAP Alta → Media. El material ocupa 17 filas en la hoja 1060 NQN (lote/almacén). La cantidad SAP y la física de esta vista son el total del material.</t>
  </si>
  <si>
    <t xml:space="preserve">2000473</t>
  </si>
  <si>
    <t xml:space="preserve">PILA AA</t>
  </si>
  <si>
    <t xml:space="preserve">260</t>
  </si>
  <si>
    <t xml:space="preserve">Pilas AA</t>
  </si>
  <si>
    <t xml:space="preserve">Valorización a validar: relación de cantidades 736 a 1 entre SAP y el recuento físico. Sugiere distinta unidad de medida (SAP por caja o envase y el recuento por unidad). La diferencia económica de esta fila no debe tomarse como definitiva.</t>
  </si>
  <si>
    <t xml:space="preserve">Cruce por nomenclatura: similitud 1.00. El material ocupa 2 filas en la hoja 1060 NQN (lote/almacén). La cantidad SAP y la física de esta vista son el total del material.</t>
  </si>
  <si>
    <t xml:space="preserve">302</t>
  </si>
  <si>
    <t xml:space="preserve">JERINGAS 1 ML</t>
  </si>
  <si>
    <t xml:space="preserve">2000026, 2000451</t>
  </si>
  <si>
    <t xml:space="preserve">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</si>
  <si>
    <t xml:space="preserve">1000171</t>
  </si>
  <si>
    <t xml:space="preserve">RANITIDINA 300 MG AMP</t>
  </si>
  <si>
    <t xml:space="preserve">77</t>
  </si>
  <si>
    <t xml:space="preserve">DIAZEPAM AMP</t>
  </si>
  <si>
    <t xml:space="preserve">Cruce por nomenclatura: una nomenclatura no informa dosis; similitud 0.72. El material ocupa 16 filas en la hoja 1060 NQN (lote/almacén). La cantidad SAP y la física de esta vista son el total del material.</t>
  </si>
  <si>
    <t xml:space="preserve">130</t>
  </si>
  <si>
    <t xml:space="preserve">HIDROCORTISONA 500 MG AMP</t>
  </si>
  <si>
    <t xml:space="preserve">Homologación: confianza base Alta + confianza SAP Alta → Alta. El material ocupa 17 filas en la hoja 1060 NQN (lote/almacén). La cantidad SAP y la física de esta vista son el total del material.</t>
  </si>
  <si>
    <t xml:space="preserve">1001312</t>
  </si>
  <si>
    <t xml:space="preserve">GASA SOBRE 10x10</t>
  </si>
  <si>
    <t xml:space="preserve">1000368</t>
  </si>
  <si>
    <t xml:space="preserve">UVASAL SOBRES X30</t>
  </si>
  <si>
    <t xml:space="preserve">1000164</t>
  </si>
  <si>
    <t xml:space="preserve">ATENOLOL 100 MG COMPRIMIDO</t>
  </si>
  <si>
    <t xml:space="preserve">399</t>
  </si>
  <si>
    <t xml:space="preserve">ATENOLOL 100 MG COMPRIMIDOS</t>
  </si>
  <si>
    <t xml:space="preserve">Valorización a validar: relación de cantidades 67 a 1 entre SAP y el recuento físico. Sugiere distinta unidad de medida (SAP por caja o envase y el recuento por unidad). La diferencia económica de esta fila no debe tomarse como definitiva.</t>
  </si>
  <si>
    <t xml:space="preserve">Cruce por nomenclatura: dosis coincide; similitud 1.00. El material ocupa 10 filas en la hoja 1060 NQN (lote/almacén). La cantidad SAP y la física de esta vista son el total del material.</t>
  </si>
  <si>
    <t xml:space="preserve">1000343</t>
  </si>
  <si>
    <t xml:space="preserve">ENALAPRIL MALEATO 5MG COMPRIMIDO</t>
  </si>
  <si>
    <t xml:space="preserve">216</t>
  </si>
  <si>
    <t xml:space="preserve">SOLUCIÓN RINGER LACTATO</t>
  </si>
  <si>
    <t xml:space="preserve">2001251</t>
  </si>
  <si>
    <t xml:space="preserve">BARBIJO KN95</t>
  </si>
  <si>
    <t xml:space="preserve">338; 343</t>
  </si>
  <si>
    <t xml:space="preserve">BARBIJOS; BARBIJOS N95</t>
  </si>
  <si>
    <t xml:space="preserve">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</si>
  <si>
    <t xml:space="preserve">1000431</t>
  </si>
  <si>
    <t xml:space="preserve">LIDOCAINA 1% 5 ML AMPOLLA</t>
  </si>
  <si>
    <t xml:space="preserve">328</t>
  </si>
  <si>
    <t xml:space="preserve">LIDOCAINA S/EPI 1% AMP</t>
  </si>
  <si>
    <t xml:space="preserve">Cruce por nomenclatura: dosis coincide; similitud 0.68.</t>
  </si>
  <si>
    <t xml:space="preserve">463</t>
  </si>
  <si>
    <t xml:space="preserve">Alcohol en gel x500ml</t>
  </si>
  <si>
    <t xml:space="preserve">Valorización a validar: relación de cantidades 1,598 a 1 entre SAP y el recuento físico. Sugiere distinta unidad de medida (SAP por caja o envase y el recuento por unidad). La diferencia económica de esta fila no debe tomarse como definitiva.</t>
  </si>
  <si>
    <t xml:space="preserve">Cruce por nomenclatura: dosis coincide; similitud 1.00. El material ocupa 6 filas en la hoja 1060 NQN (lote/almacén). La cantidad SAP y la física de esta vista son el total del material.</t>
  </si>
  <si>
    <t xml:space="preserve">170</t>
  </si>
  <si>
    <t xml:space="preserve">OMEPRAZOL 20 MG COMP</t>
  </si>
  <si>
    <t xml:space="preserve">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</si>
  <si>
    <t xml:space="preserve">211</t>
  </si>
  <si>
    <t xml:space="preserve">SOLUCION DEXTROSA</t>
  </si>
  <si>
    <t xml:space="preserve">Homologación: confianza base Baja + confianza SAP Alta → Baja. El material ocupa 17 filas en la hoja 1060 NQN (lote/almacén). La cantidad SAP y la física de esta vista son el total del material.</t>
  </si>
  <si>
    <t xml:space="preserve">2000472</t>
  </si>
  <si>
    <t xml:space="preserve">PILA AAA</t>
  </si>
  <si>
    <t xml:space="preserve">259</t>
  </si>
  <si>
    <t xml:space="preserve">Pilas AAA</t>
  </si>
  <si>
    <t xml:space="preserve">Valorización a validar: relación de cantidades 378 a 1 entre SAP y el recuento físico. Sugiere distinta unidad de medida (SAP por caja o envase y el recuento por unidad). La diferencia económica de esta fila no debe tomarse como definitiva.</t>
  </si>
  <si>
    <t xml:space="preserve">16</t>
  </si>
  <si>
    <t xml:space="preserve">AMOXICILINA + AC. CLAVULANICO</t>
  </si>
  <si>
    <t xml:space="preserve">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</si>
  <si>
    <t xml:space="preserve">AGUA DESTILADA AMP</t>
  </si>
  <si>
    <t xml:space="preserve">Homologación por código Avain (master M13-006)</t>
  </si>
  <si>
    <t xml:space="preserve">M13-006</t>
  </si>
  <si>
    <t xml:space="preserve">Homologación: confianza base Media + confianza SAP Media → Media. El material ocupa 9 filas en la hoja 1060 NQN (lote/almacén). La cantidad SAP y la física de esta vista son el total del material.</t>
  </si>
  <si>
    <t xml:space="preserve">2000148</t>
  </si>
  <si>
    <t xml:space="preserve">GASA ESTERIL 10X10CM - IGALTEX</t>
  </si>
  <si>
    <t xml:space="preserve">1000104</t>
  </si>
  <si>
    <t xml:space="preserve">NALBUFINA 10MG/1ML AMPOLLA</t>
  </si>
  <si>
    <t xml:space="preserve">272</t>
  </si>
  <si>
    <t xml:space="preserve">NALBUFINA AMP</t>
  </si>
  <si>
    <t xml:space="preserve">Homologación por código Avain (master M02-004)</t>
  </si>
  <si>
    <t xml:space="preserve">M02-004</t>
  </si>
  <si>
    <t xml:space="preserve">Homologación: confianza base Media + confianza SAP Alta → Media. El material ocupa 11 filas en la hoja 1060 NQN (lote/almacén). La cantidad SAP y la física de esta vista son el total del material.</t>
  </si>
  <si>
    <t xml:space="preserve">1000404</t>
  </si>
  <si>
    <t xml:space="preserve">FLUMAZENIL AMP 5 ML</t>
  </si>
  <si>
    <t xml:space="preserve">321</t>
  </si>
  <si>
    <t xml:space="preserve">FLUMAZENIL AMP</t>
  </si>
  <si>
    <t xml:space="preserve">Cruce por nomenclatura: una nomenclatura no informa dosis; similitud 0.86. El material ocupa 10 filas en la hoja 1060 NQN (lote/almacén). La cantidad SAP y la física de esta vista son el total del material.</t>
  </si>
  <si>
    <t xml:space="preserve">2000034</t>
  </si>
  <si>
    <t xml:space="preserve">TELA ADHESIVA 2.5CM HOSPITALARIA</t>
  </si>
  <si>
    <t xml:space="preserve">1000168</t>
  </si>
  <si>
    <t xml:space="preserve">BICARBONATO DE SODIO SOL. 1 MOL. 100 CM3</t>
  </si>
  <si>
    <t xml:space="preserve">El material ocupa 15 filas en la hoja 1060 NQN (lote/almacén). La cantidad SAP y la física de esta vista son el total del material.</t>
  </si>
  <si>
    <t xml:space="preserve">2000096</t>
  </si>
  <si>
    <t xml:space="preserve">APOSITO NO ESTERIL (G+A) 15X20CM</t>
  </si>
  <si>
    <t xml:space="preserve">2000101</t>
  </si>
  <si>
    <t xml:space="preserve">BOLSA ROJA GRANDE</t>
  </si>
  <si>
    <t xml:space="preserve">311</t>
  </si>
  <si>
    <t xml:space="preserve">ADENOSINA AMP</t>
  </si>
  <si>
    <t xml:space="preserve">Homologación: confianza base Media + confianza SAP Alta → Media. El material ocupa 15 filas en la hoja 1060 NQN (lote/almacén). La cantidad SAP y la física de esta vista son el total del material.</t>
  </si>
  <si>
    <t xml:space="preserve">504</t>
  </si>
  <si>
    <t xml:space="preserve">Hioscina+Dipirona</t>
  </si>
  <si>
    <t xml:space="preserve">Homologación por código Avain (master M08-005)</t>
  </si>
  <si>
    <t xml:space="preserve">M08-005</t>
  </si>
  <si>
    <t xml:space="preserve">Homologación: confianza base Alta + confianza SAP Alta → Alta. Otros códigos SAP del master no están en el stock de este centro: 1000684. El material ocupa 3 filas en la hoja 1060 NQN (lote/almacén). La cantidad SAP y la física de esta vista son el total del material.</t>
  </si>
  <si>
    <t xml:space="preserve">1000425</t>
  </si>
  <si>
    <t xml:space="preserve">KLOSIDOL (TRAMADOL) 5ml Ampolla</t>
  </si>
  <si>
    <t xml:space="preserve">327</t>
  </si>
  <si>
    <t xml:space="preserve">TRAMADOL 100 MG AMP</t>
  </si>
  <si>
    <t xml:space="preserve">1000425, 1000128</t>
  </si>
  <si>
    <t xml:space="preserve">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</si>
  <si>
    <t xml:space="preserve">308</t>
  </si>
  <si>
    <t xml:space="preserve">DIGOXINA</t>
  </si>
  <si>
    <t xml:space="preserve">Homologación por código Avain (master M04-008)</t>
  </si>
  <si>
    <t xml:space="preserve">M04-008</t>
  </si>
  <si>
    <t xml:space="preserve">330</t>
  </si>
  <si>
    <t xml:space="preserve">MIDAZOLAM 5MG AMP</t>
  </si>
  <si>
    <t xml:space="preserve">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</si>
  <si>
    <t xml:space="preserve">253</t>
  </si>
  <si>
    <t xml:space="preserve">RANITIDINA AMP</t>
  </si>
  <si>
    <t xml:space="preserve">1000384, 1000171</t>
  </si>
  <si>
    <t xml:space="preserve">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</si>
  <si>
    <t xml:space="preserve">1000107</t>
  </si>
  <si>
    <t xml:space="preserve">ACIDO ACETIL SALICILICO 500MG COMPRIMIDO</t>
  </si>
  <si>
    <t xml:space="preserve">2000095</t>
  </si>
  <si>
    <t xml:space="preserve">APOSITO NO ESTERIL (G+A) 10X20CM</t>
  </si>
  <si>
    <t xml:space="preserve">325</t>
  </si>
  <si>
    <t xml:space="preserve">HALOPERIDOL AMP</t>
  </si>
  <si>
    <t xml:space="preserve">Homologación por código Avain (master M09-005)</t>
  </si>
  <si>
    <t xml:space="preserve">M09-005</t>
  </si>
  <si>
    <t xml:space="preserve">Homologación: confianza base Media + confianza SAP Alta → Media. El material ocupa 7 filas en la hoja 1060 NQN (lote/almacén). La cantidad SAP y la física de esta vista son el total del material.</t>
  </si>
  <si>
    <t xml:space="preserve">1000426</t>
  </si>
  <si>
    <t xml:space="preserve">DECADRON 8MG / 2ML F. AMP</t>
  </si>
  <si>
    <t xml:space="preserve">1000003</t>
  </si>
  <si>
    <t xml:space="preserve">AGUA BIDESTILADA AMPOLLA POR 10ML</t>
  </si>
  <si>
    <t xml:space="preserve">El material ocupa 5 filas en la hoja 1060 NQN (lote/almacén). La cantidad SAP y la física de esta vista son el total del material.</t>
  </si>
  <si>
    <t xml:space="preserve">313 | 314</t>
  </si>
  <si>
    <t xml:space="preserve">ATENOLOL 50 MG COMP</t>
  </si>
  <si>
    <t xml:space="preserve">Homologación: confianza base Media + confianza SAP Alta → Media. Otros códigos SAP del master no están en el stock de este centro: 1005233, 5004158. El material ocupa 6 filas en la hoja 1060 NQN (lote/almacén). La cantidad SAP y la física de esta vista son el total del material.</t>
  </si>
  <si>
    <t xml:space="preserve">1000330</t>
  </si>
  <si>
    <t xml:space="preserve">ANGINOTRAC COMPRIMIDO</t>
  </si>
  <si>
    <t xml:space="preserve">271</t>
  </si>
  <si>
    <t xml:space="preserve">ANGINOTRAT</t>
  </si>
  <si>
    <t xml:space="preserve">Cruce por nomenclatura: similitud 0.57. El material ocupa 12 filas en la hoja 1060 NQN (lote/almacén). La cantidad SAP y la física de esta vista son el total del material.</t>
  </si>
  <si>
    <t xml:space="preserve">1000177</t>
  </si>
  <si>
    <t xml:space="preserve">DIPIRONA COMPRIMIDO</t>
  </si>
  <si>
    <t xml:space="preserve">515</t>
  </si>
  <si>
    <t xml:space="preserve">DIPIRONA COMP</t>
  </si>
  <si>
    <t xml:space="preserve">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</si>
  <si>
    <t xml:space="preserve">2000526</t>
  </si>
  <si>
    <t xml:space="preserve">VENDA TIPO CAMBRIC X 20 CM</t>
  </si>
  <si>
    <t xml:space="preserve">380</t>
  </si>
  <si>
    <t xml:space="preserve">VENDA CAMBRIC 20 CM</t>
  </si>
  <si>
    <t xml:space="preserve">Cruce por nomenclatura: dosis coincide; similitud 0.91. El material ocupa 3 filas en la hoja 1060 NQN (lote/almacén). La cantidad SAP y la física de esta vista son el total del material.</t>
  </si>
  <si>
    <t xml:space="preserve">1000166</t>
  </si>
  <si>
    <t xml:space="preserve">AMINOFILINA 250 MG AMPOLLA</t>
  </si>
  <si>
    <t xml:space="preserve">312</t>
  </si>
  <si>
    <t xml:space="preserve">AMINOFILINA AMP</t>
  </si>
  <si>
    <t xml:space="preserve">Cruce por nomenclatura: una nomenclatura no informa dosis; similitud 0.84. El material ocupa 7 filas en la hoja 1060 NQN (lote/almacén). La cantidad SAP y la física de esta vista son el total del material.</t>
  </si>
  <si>
    <t xml:space="preserve">319</t>
  </si>
  <si>
    <t xml:space="preserve">HIOSCINA SIMPLE COMP</t>
  </si>
  <si>
    <t xml:space="preserve">Cruce por nomenclatura: similitud 0.54. El material ocupa 5 filas en la hoja 1060 NQN (lote/almacén). La cantidad SAP y la física de esta vista son el total del material.</t>
  </si>
  <si>
    <t xml:space="preserve">1000314</t>
  </si>
  <si>
    <t xml:space="preserve">MORFINA CLORHIDRATO 10MG</t>
  </si>
  <si>
    <t xml:space="preserve">331</t>
  </si>
  <si>
    <t xml:space="preserve">MORFINA 10MG AMP</t>
  </si>
  <si>
    <t xml:space="preserve">Cruce por nomenclatura: dosis coincide; similitud 0.70. El material ocupa 6 filas en la hoja 1060 NQN (lote/almacén). La cantidad SAP y la física de esta vista son el total del material.</t>
  </si>
  <si>
    <t xml:space="preserve">1001236</t>
  </si>
  <si>
    <t xml:space="preserve">RELIVERAN COMP X 10</t>
  </si>
  <si>
    <t xml:space="preserve">2000528</t>
  </si>
  <si>
    <t xml:space="preserve">VENDA TIPO CAMBRIC X 15 CM</t>
  </si>
  <si>
    <t xml:space="preserve">381</t>
  </si>
  <si>
    <t xml:space="preserve">VENDA CAMBRIC 15 CM</t>
  </si>
  <si>
    <t xml:space="preserve">Valorización a validar: relación de cantidades 79 a 1 entre SAP y el recuento físico. Sugiere distinta unidad de medida (SAP por caja o envase y el recuento por unidad). La diferencia económica de esta fila no debe tomarse como definitiva.</t>
  </si>
  <si>
    <t xml:space="preserve">Cruce por nomenclatura: dosis coincide; similitud 0.91. El material ocupa 2 filas en la hoja 1060 NQN (lote/almacén). La cantidad SAP y la física de esta vista son el total del material.</t>
  </si>
  <si>
    <t xml:space="preserve">255</t>
  </si>
  <si>
    <t xml:space="preserve">ALCOHOL ETILICO 96% X 1 LTS</t>
  </si>
  <si>
    <t xml:space="preserve">Valorización a validar: relación de cantidades 182 a 1 entre SAP y el recuento físico. Sugiere distinta unidad de medida (SAP por caja o envase y el recuento por unidad). La diferencia económica de esta fila no debe tomarse como definitiva.</t>
  </si>
  <si>
    <t xml:space="preserve">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</si>
  <si>
    <t xml:space="preserve">1000294</t>
  </si>
  <si>
    <t xml:space="preserve">IBUPROFENO AMP 400MG/3ML</t>
  </si>
  <si>
    <t xml:space="preserve">2000031</t>
  </si>
  <si>
    <t xml:space="preserve">SONDA NASOGASTRICA K-30 KOLLER</t>
  </si>
  <si>
    <t xml:space="preserve">2000366</t>
  </si>
  <si>
    <t xml:space="preserve">COFIA PLISADA 20GR. BLANCA C/AJUST ELAST</t>
  </si>
  <si>
    <t xml:space="preserve">510</t>
  </si>
  <si>
    <t xml:space="preserve">COFIA</t>
  </si>
  <si>
    <t xml:space="preserve">Homologación por nombre Avain (master K-287)</t>
  </si>
  <si>
    <t xml:space="preserve">K-287</t>
  </si>
  <si>
    <t xml:space="preserve">La homologación no confirma la equivalencia (confianza base Sin coincidencia / confianza SAP Alta). Se imputó al código SAP del master con nivel Baja para no perder el recuento; requiere validación. Homologación: confianza base Sin coincidencia + confianza SAP Alta → Baja.</t>
  </si>
  <si>
    <t xml:space="preserve">1000205</t>
  </si>
  <si>
    <t xml:space="preserve">BAÑO OCULAR POEN 80 ML</t>
  </si>
  <si>
    <t xml:space="preserve">1000307</t>
  </si>
  <si>
    <t xml:space="preserve">NALOXONA AMPOLLA 0,4mg/1ml</t>
  </si>
  <si>
    <t xml:space="preserve">166</t>
  </si>
  <si>
    <t xml:space="preserve">NALOXONA AMP</t>
  </si>
  <si>
    <t xml:space="preserve">Cruce por nomenclatura: una nomenclatura no informa dosis; similitud 0.77. El material ocupa 15 filas en la hoja 1060 NQN (lote/almacén). La cantidad SAP y la física de esta vista son el total del material.</t>
  </si>
  <si>
    <t xml:space="preserve">1000430</t>
  </si>
  <si>
    <t xml:space="preserve">POEN BIOPTAL GOTAS</t>
  </si>
  <si>
    <t xml:space="preserve">188; 390</t>
  </si>
  <si>
    <t xml:space="preserve">POEN-BIOPTAL NF COLIRIO; POENBIOPTAL GOTAS OFT X 5 ML</t>
  </si>
  <si>
    <t xml:space="preserve">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</si>
  <si>
    <t xml:space="preserve">59</t>
  </si>
  <si>
    <t xml:space="preserve">CLARITROMICINA</t>
  </si>
  <si>
    <t xml:space="preserve">Homologación por código Avain (master M11-006)</t>
  </si>
  <si>
    <t xml:space="preserve">M11-006</t>
  </si>
  <si>
    <t xml:space="preserve">Homologación: confianza base Media + confianza SAP Media → Media. El material ocupa 4 filas en la hoja 1060 NQN (lote/almacén). La cantidad SAP y la física de esta vista son el total del material.</t>
  </si>
  <si>
    <t xml:space="preserve">1000082</t>
  </si>
  <si>
    <t xml:space="preserve">LIDOCAINA AL 2% SIN EPINEFRINA AMPOLLA</t>
  </si>
  <si>
    <t xml:space="preserve">150; 502</t>
  </si>
  <si>
    <t xml:space="preserve">LIDOCAINA 2 % SIN EPINEFRINA X 5 ML; LIDOCAINA 2% C/EPINEFRINA</t>
  </si>
  <si>
    <t xml:space="preserve">Cruce por nomenclatura SAP; Homologación por código Avain (master M15-001)</t>
  </si>
  <si>
    <t xml:space="preserve">M15-001</t>
  </si>
  <si>
    <t xml:space="preserve">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</si>
  <si>
    <t xml:space="preserve">2000939</t>
  </si>
  <si>
    <t xml:space="preserve">SONDA T/K-11 SHINOBI</t>
  </si>
  <si>
    <t xml:space="preserve">El material ocupa 4 filas en la hoja 1060 NQN (lote/almacén). La cantidad SAP y la física de esta vista son el total del material.</t>
  </si>
  <si>
    <t xml:space="preserve">401</t>
  </si>
  <si>
    <t xml:space="preserve">SALES DE REHIDRATACION ORAL X 28 GS</t>
  </si>
  <si>
    <t xml:space="preserve">Homologación por código Avain (master M08-012)</t>
  </si>
  <si>
    <t xml:space="preserve">M08-012</t>
  </si>
  <si>
    <t xml:space="preserve">Homologación: confianza base Alta + confianza SAP Alta → Alta. La nomenclatura del material imputado no respalda por sí sola la equivalencia (similitud 0.32); el vínculo proviene sólo de la homologación. Nivel degradado a Baja.</t>
  </si>
  <si>
    <t xml:space="preserve">483</t>
  </si>
  <si>
    <t xml:space="preserve">CINTA ADHESIVA 5 CM</t>
  </si>
  <si>
    <t xml:space="preserve">Homologación por código Avain (master D-145)</t>
  </si>
  <si>
    <t xml:space="preserve">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</si>
  <si>
    <t xml:space="preserve">2000300</t>
  </si>
  <si>
    <t xml:space="preserve">SONDA DE ASPIRACION K-9 SIN REGULADOR</t>
  </si>
  <si>
    <t xml:space="preserve">366</t>
  </si>
  <si>
    <t xml:space="preserve">MASCARA PARA NEBULIZAR</t>
  </si>
  <si>
    <t xml:space="preserve">Cruce por nomenclatura: similitud 0.87. El material ocupa 3 filas en la hoja 1060 NQN (lote/almacén). La cantidad SAP y la física de esta vista son el total del material.</t>
  </si>
  <si>
    <t xml:space="preserve">307</t>
  </si>
  <si>
    <t xml:space="preserve">BOLSA COLECTORA ORINA</t>
  </si>
  <si>
    <t xml:space="preserve">Homologación por código Avain (master D-165)</t>
  </si>
  <si>
    <t xml:space="preserve">D-165</t>
  </si>
  <si>
    <t xml:space="preserve">2001234</t>
  </si>
  <si>
    <t xml:space="preserve">REGULADOR DE FLUJO</t>
  </si>
  <si>
    <t xml:space="preserve">348</t>
  </si>
  <si>
    <t xml:space="preserve">regulador de flujo</t>
  </si>
  <si>
    <t xml:space="preserve">1000402</t>
  </si>
  <si>
    <t xml:space="preserve">SUCCINILCOLINA 100 mg</t>
  </si>
  <si>
    <t xml:space="preserve">262</t>
  </si>
  <si>
    <t xml:space="preserve">SUCCINILCOLINA 500 MG</t>
  </si>
  <si>
    <t xml:space="preserve">Homologación por código Avain (master M02-007)</t>
  </si>
  <si>
    <t xml:space="preserve">M02-007</t>
  </si>
  <si>
    <t xml:space="preserve">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</si>
  <si>
    <t xml:space="preserve">El material ocupa 11 filas en la hoja 1060 NQN (lote/almacén). La cantidad SAP y la física de esta vista son el total del material.</t>
  </si>
  <si>
    <t xml:space="preserve">2000002</t>
  </si>
  <si>
    <t xml:space="preserve">CATETER INTRAVENOSO 14G T/ABBOCATH</t>
  </si>
  <si>
    <t xml:space="preserve">264</t>
  </si>
  <si>
    <t xml:space="preserve">Abocath n° 14</t>
  </si>
  <si>
    <t xml:space="preserve">Homologación: confianza base Alta + confianza SAP Alta → Alta. Otros códigos SAP del master no están en el stock de este centro: 1001262. El material ocupa 3 filas en la hoja 1060 NQN (lote/almacén). La cantidad SAP y la física de esta vista son el total del material.</t>
  </si>
  <si>
    <t xml:space="preserve">1000095</t>
  </si>
  <si>
    <t xml:space="preserve">LIDOCAINA AL 2% JALEA</t>
  </si>
  <si>
    <t xml:space="preserve">305</t>
  </si>
  <si>
    <t xml:space="preserve">LIDOCAINA EN JALEA</t>
  </si>
  <si>
    <t xml:space="preserve">Cruce por nomenclatura: una nomenclatura no informa dosis; similitud 0.88. El material ocupa 13 filas en la hoja 1060 NQN (lote/almacén). La cantidad SAP y la física de esta vista son el total del material.</t>
  </si>
  <si>
    <t xml:space="preserve">1000052</t>
  </si>
  <si>
    <t xml:space="preserve">AGUA OXIGENADA 10 VOL. X 500ML</t>
  </si>
  <si>
    <t xml:space="preserve">El material ocupa 7 filas en la hoja 1060 NQN (lote/almacén). La cantidad SAP y la física de esta vista son el total del material.</t>
  </si>
  <si>
    <t xml:space="preserve">268</t>
  </si>
  <si>
    <t xml:space="preserve">Abocath n° 16</t>
  </si>
  <si>
    <t xml:space="preserve">Homologación: confianza base Alta + confianza SAP Alta → Alta. Otros códigos SAP del master no están en el stock de este centro: 2001218. El material ocupa 3 filas en la hoja 1060 NQN (lote/almacén). La cantidad SAP y la física de esta vista son el total del material.</t>
  </si>
  <si>
    <t xml:space="preserve">2000080</t>
  </si>
  <si>
    <t xml:space="preserve">VENDA TIPO CAMBRIC X 5 CM</t>
  </si>
  <si>
    <t xml:space="preserve">334</t>
  </si>
  <si>
    <t xml:space="preserve">VENDA CAMBRIC 5CM</t>
  </si>
  <si>
    <t xml:space="preserve">Homologación por código Avain (master D-143)</t>
  </si>
  <si>
    <t xml:space="preserve">2000080, 2000314</t>
  </si>
  <si>
    <t xml:space="preserve">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</si>
  <si>
    <t xml:space="preserve">352; 353</t>
  </si>
  <si>
    <t xml:space="preserve">bigoteras; CANULAS DE MAYO N°2</t>
  </si>
  <si>
    <t xml:space="preserve">Homologación por código Avain (master D-161); Homologación por código Avain (master K-228)</t>
  </si>
  <si>
    <t xml:space="preserve">D-161; K-228</t>
  </si>
  <si>
    <t xml:space="preserve">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</si>
  <si>
    <t xml:space="preserve">1000656</t>
  </si>
  <si>
    <t xml:space="preserve">HEXALER CORT</t>
  </si>
  <si>
    <t xml:space="preserve">El material ocupa 6 filas en la hoja 1060 NQN (lote/almacén). La cantidad SAP y la física de esta vista son el total del material.</t>
  </si>
  <si>
    <t xml:space="preserve">276</t>
  </si>
  <si>
    <t xml:space="preserve">Guantes Esteriles N° 7,5</t>
  </si>
  <si>
    <t xml:space="preserve">Homologación por código Avain (master D-153)</t>
  </si>
  <si>
    <t xml:space="preserve">D-153</t>
  </si>
  <si>
    <t xml:space="preserve">523</t>
  </si>
  <si>
    <t xml:space="preserve">JERINGAS 20 ML</t>
  </si>
  <si>
    <t xml:space="preserve">Homologación: confianza base Baja + confianza SAP Alta → Baja. Otros códigos SAP del master no están en el stock de este centro: 2002429, 2002430. El material ocupa 2 filas en la hoja 1060 NQN (lote/almacén). La cantidad SAP y la física de esta vista son el total del material.</t>
  </si>
  <si>
    <t xml:space="preserve">2001240</t>
  </si>
  <si>
    <t xml:space="preserve">TEST ANTIGENO PANBIO COVID</t>
  </si>
  <si>
    <t xml:space="preserve">1000451</t>
  </si>
  <si>
    <t xml:space="preserve">ESOMEPRAZOL COMPRIMIDOS X 40MG</t>
  </si>
  <si>
    <t xml:space="preserve">535</t>
  </si>
  <si>
    <t xml:space="preserve">esomeprazol</t>
  </si>
  <si>
    <t xml:space="preserve">Cruce por nomenclatura: una nomenclatura no informa dosis; similitud 0.73. El material ocupa 3 filas en la hoja 1060 NQN (lote/almacén). La cantidad SAP y la física de esta vista son el total del material.</t>
  </si>
  <si>
    <t xml:space="preserve">337</t>
  </si>
  <si>
    <t xml:space="preserve">TUBO ENDOTRAQUEAL 7.5</t>
  </si>
  <si>
    <t xml:space="preserve">2000077, 2000019, 2000078</t>
  </si>
  <si>
    <t xml:space="preserve">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</si>
  <si>
    <t xml:space="preserve">204</t>
  </si>
  <si>
    <t xml:space="preserve">SALBUTAMOL</t>
  </si>
  <si>
    <t xml:space="preserve">Homologación: confianza base Media + confianza SAP Alta → Media. El material ocupa 14 filas en la hoja 1060 NQN (lote/almacén). La cantidad SAP y la física de esta vista son el total del material.</t>
  </si>
  <si>
    <t xml:space="preserve">1000173</t>
  </si>
  <si>
    <t xml:space="preserve">BAYASPIRINA COMPRIMIDOS</t>
  </si>
  <si>
    <t xml:space="preserve">1000406</t>
  </si>
  <si>
    <t xml:space="preserve">FURASIN DE 1L</t>
  </si>
  <si>
    <t xml:space="preserve">1000305</t>
  </si>
  <si>
    <t xml:space="preserve">FENTANILO AMP 0,25mg/5ml</t>
  </si>
  <si>
    <t xml:space="preserve">309</t>
  </si>
  <si>
    <t xml:space="preserve">FENTANILO AMP</t>
  </si>
  <si>
    <t xml:space="preserve">Cruce por nomenclatura: una nomenclatura no informa dosis; similitud 0.77. El material ocupa 6 filas en la hoja 1060 NQN (lote/almacén). La cantidad SAP y la física de esta vista son el total del material.</t>
  </si>
  <si>
    <t xml:space="preserve">1000657</t>
  </si>
  <si>
    <t xml:space="preserve">HEXALER PLUS</t>
  </si>
  <si>
    <t xml:space="preserve">1000659</t>
  </si>
  <si>
    <t xml:space="preserve">BUSCA FEM COMP.</t>
  </si>
  <si>
    <t xml:space="preserve">1000041</t>
  </si>
  <si>
    <t xml:space="preserve">IODOPOVIDONA SOLUCION 10% X 1000ML</t>
  </si>
  <si>
    <t xml:space="preserve">1000730</t>
  </si>
  <si>
    <t xml:space="preserve">SUPRADYN</t>
  </si>
  <si>
    <t xml:space="preserve">397</t>
  </si>
  <si>
    <t xml:space="preserve">METOCLOPRAMIDA COMP SUBLINGUALES</t>
  </si>
  <si>
    <t xml:space="preserve">Cruce por nomenclatura: similitud 0.77. El material ocupa 5 filas en la hoja 1060 NQN (lote/almacén). La cantidad SAP y la física de esta vista son el total del material.</t>
  </si>
  <si>
    <t xml:space="preserve">275; 279; 280</t>
  </si>
  <si>
    <t xml:space="preserve">Guantes Esteriles N°8; GUANTES NO ESTERILES M; GUANTES NO ESTERILES S</t>
  </si>
  <si>
    <t xml:space="preserve">Cruce por nomenclatura SAP; Homologación por código Avain (master D-154)</t>
  </si>
  <si>
    <t xml:space="preserve">2000022, 2000156, 2000021, 2000089</t>
  </si>
  <si>
    <t xml:space="preserve">D-154</t>
  </si>
  <si>
    <t xml:space="preserve">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</si>
  <si>
    <t xml:space="preserve">2000168</t>
  </si>
  <si>
    <t xml:space="preserve">MASCARA PARA O2 ADULT C/INTERCAMBIADOR D</t>
  </si>
  <si>
    <t xml:space="preserve">2000278</t>
  </si>
  <si>
    <t xml:space="preserve">APOS ESTERIL (G+A) 10X20 IGALTEX S/POUCH</t>
  </si>
  <si>
    <t xml:space="preserve">2000658</t>
  </si>
  <si>
    <t xml:space="preserve">KIT CANULAS NASOFARINGEAS (GUEDEL)</t>
  </si>
  <si>
    <t xml:space="preserve">1000525</t>
  </si>
  <si>
    <t xml:space="preserve">OMEPRAZOL DE 40 MG COMPRIMIDOS</t>
  </si>
  <si>
    <t xml:space="preserve">2001051</t>
  </si>
  <si>
    <t xml:space="preserve">SUTURA MONONYLON 3-0 AGUJA REDONDA</t>
  </si>
  <si>
    <t xml:space="preserve">137; 469</t>
  </si>
  <si>
    <t xml:space="preserve">IODOPOVIDONA 1000 ML; iodopovidona x 60 ml</t>
  </si>
  <si>
    <t xml:space="preserve">Cruce por nomenclatura SAP; Homologación por código Avain (master D-175)</t>
  </si>
  <si>
    <t xml:space="preserve">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</si>
  <si>
    <t xml:space="preserve">2000402</t>
  </si>
  <si>
    <t xml:space="preserve">CANULA DE GUEDEL 80CM N1.5 VERDE</t>
  </si>
  <si>
    <t xml:space="preserve">2001752</t>
  </si>
  <si>
    <t xml:space="preserve">TEST 6 DROGAS x saliva</t>
  </si>
  <si>
    <t xml:space="preserve">374</t>
  </si>
  <si>
    <t xml:space="preserve">TEST DE DROGA SALIVA (CAJA X 25 UNIDADES)</t>
  </si>
  <si>
    <t xml:space="preserve">Cruce por nomenclatura: calibre/talle/medida distinta; similitud 0.62. El material ocupa 2 filas en la hoja 1060 NQN (lote/almacén). La cantidad SAP y la física de esta vista son el total del material.</t>
  </si>
  <si>
    <t xml:space="preserve">1000468</t>
  </si>
  <si>
    <t xml:space="preserve">AMOXICILINA  500 MGR</t>
  </si>
  <si>
    <t xml:space="preserve">MED-003</t>
  </si>
  <si>
    <t xml:space="preserve">Amoxicilina 500mg</t>
  </si>
  <si>
    <t xml:space="preserve">Cruce por nomenclatura: dosis coincide; similitud 1.00. El material ocupa 5 filas en la hoja 1060 NQN (lote/almacén). La cantidad SAP y la física de esta vista son el total del material.</t>
  </si>
  <si>
    <t xml:space="preserve">1000754</t>
  </si>
  <si>
    <t xml:space="preserve">PLATSUL  30GR</t>
  </si>
  <si>
    <t xml:space="preserve">185</t>
  </si>
  <si>
    <t xml:space="preserve">PLATSUL</t>
  </si>
  <si>
    <t xml:space="preserve">1000754, 1000185</t>
  </si>
  <si>
    <t xml:space="preserve">M15-004</t>
  </si>
  <si>
    <t xml:space="preserve">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</si>
  <si>
    <t xml:space="preserve">1000106</t>
  </si>
  <si>
    <t xml:space="preserve">RIFAMICINA SPRAY 30ML</t>
  </si>
  <si>
    <t xml:space="preserve">199</t>
  </si>
  <si>
    <t xml:space="preserve">RIFAMICINA SV 1% X 30ML</t>
  </si>
  <si>
    <t xml:space="preserve">Cruce por nomenclatura: dosis coincide; similitud 0.62. El material ocupa 12 filas en la hoja 1060 NQN (lote/almacén). La cantidad SAP y la física de esta vista son el total del material.</t>
  </si>
  <si>
    <t xml:space="preserve">1000645</t>
  </si>
  <si>
    <t xml:space="preserve">BIL 13 COMPRIMIDOS</t>
  </si>
  <si>
    <t xml:space="preserve">2000019</t>
  </si>
  <si>
    <t xml:space="preserve">TUBO ENDOTRAQ N° 7.5 C/BALON</t>
  </si>
  <si>
    <t xml:space="preserve">50</t>
  </si>
  <si>
    <t xml:space="preserve">CEFALEXINA</t>
  </si>
  <si>
    <t xml:space="preserve">Homologación por código Avain (master M11-002)</t>
  </si>
  <si>
    <t xml:space="preserve">M11-002</t>
  </si>
  <si>
    <t xml:space="preserve">Homologación: confianza base Alta + confianza SAP Alta → Alta. Otros códigos SAP del master no están en el stock de este centro: 1005092. El material ocupa 2 filas en la hoja 1060 NQN (lote/almacén). La cantidad SAP y la física de esta vista son el total del material.</t>
  </si>
  <si>
    <t xml:space="preserve">12</t>
  </si>
  <si>
    <t xml:space="preserve">ALGODÓN</t>
  </si>
  <si>
    <t xml:space="preserve">2000038, 2001054</t>
  </si>
  <si>
    <t xml:space="preserve">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</si>
  <si>
    <t xml:space="preserve">1000648</t>
  </si>
  <si>
    <t xml:space="preserve">BISOPROLOL COMP</t>
  </si>
  <si>
    <t xml:space="preserve">522</t>
  </si>
  <si>
    <t xml:space="preserve">Abbocath n° 22</t>
  </si>
  <si>
    <t xml:space="preserve">Homologación: confianza base Baja + confianza SAP Alta → Baja. El material ocupa 2 filas en la hoja 1060 NQN (lote/almacén). La cantidad SAP y la física de esta vista son el total del material.</t>
  </si>
  <si>
    <t xml:space="preserve">2000156</t>
  </si>
  <si>
    <t xml:space="preserve">GUANTES ESTERILES Nº 7 POR PAR</t>
  </si>
  <si>
    <t xml:space="preserve">281</t>
  </si>
  <si>
    <t xml:space="preserve">GUANTES NO ESTERILES L</t>
  </si>
  <si>
    <t xml:space="preserve">Valorización a validar: relación de cantidades 75 a 1 entre SAP y el recuento físico. Sugiere distinta unidad de medida (SAP por caja o envase y el recuento por unidad). La diferencia económica de esta fila no debe tomarse como definitiva.</t>
  </si>
  <si>
    <t xml:space="preserve">Homologación por código Avain (master K-281)</t>
  </si>
  <si>
    <t xml:space="preserve">2000156, 2000022, 2000270, 2000158, 2000157</t>
  </si>
  <si>
    <t xml:space="preserve">K-281</t>
  </si>
  <si>
    <t xml:space="preserve">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</si>
  <si>
    <t xml:space="preserve">479</t>
  </si>
  <si>
    <t xml:space="preserve">NITROGLICERINA 25 MG</t>
  </si>
  <si>
    <t xml:space="preserve">Homologación por código Avain (master M04-007)</t>
  </si>
  <si>
    <t xml:space="preserve">M04-007</t>
  </si>
  <si>
    <t xml:space="preserve">Homologación: confianza base Alta + confianza SAP Media → Media. El material ocupa 3 filas en la hoja 1060 NQN (lote/almacén). La cantidad SAP y la física de esta vista son el total del material.</t>
  </si>
  <si>
    <t xml:space="preserve">1000360</t>
  </si>
  <si>
    <t xml:space="preserve">GOTAS OTOSPORIN</t>
  </si>
  <si>
    <t xml:space="preserve">173</t>
  </si>
  <si>
    <t xml:space="preserve">OTOSPORIN</t>
  </si>
  <si>
    <t xml:space="preserve">Cruce por nomenclatura: similitud 0.81. El material ocupa 14 filas en la hoja 1060 NQN (lote/almacén). La cantidad SAP y la física de esta vista son el total del material.</t>
  </si>
  <si>
    <t xml:space="preserve">2000244</t>
  </si>
  <si>
    <t xml:space="preserve">SONDA FOLEY 2 VIAS Nº16 DE LÁTEX</t>
  </si>
  <si>
    <t xml:space="preserve">346</t>
  </si>
  <si>
    <t xml:space="preserve">sonda foley 16</t>
  </si>
  <si>
    <t xml:space="preserve">Homologación por código Avain (master D-164)</t>
  </si>
  <si>
    <t xml:space="preserve">2000244, 2000093, 2000066, 2000330, 2000201</t>
  </si>
  <si>
    <t xml:space="preserve">D-164</t>
  </si>
  <si>
    <t xml:space="preserve">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</si>
  <si>
    <t xml:space="preserve">2000404</t>
  </si>
  <si>
    <t xml:space="preserve">CANULA DE GUEDEL 10CM N4 ROJO</t>
  </si>
  <si>
    <t xml:space="preserve">536</t>
  </si>
  <si>
    <t xml:space="preserve">MARTILLO</t>
  </si>
  <si>
    <t xml:space="preserve">Valorización a validar: relación de cantidades 68 a 1 entre SAP y el recuento físico. Sugiere distinta unidad de medida (SAP por caja o envase y el recuento por unidad). La diferencia económica de esta fila no debe tomarse como definitiva.</t>
  </si>
  <si>
    <t xml:space="preserve">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</si>
  <si>
    <t xml:space="preserve">2000662</t>
  </si>
  <si>
    <t xml:space="preserve">MASCARA DE RESUCITACION POCKET CPR</t>
  </si>
  <si>
    <t xml:space="preserve">518</t>
  </si>
  <si>
    <t xml:space="preserve">TUBO ENDOTRAQUEAL N° 6,5</t>
  </si>
  <si>
    <t xml:space="preserve">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</si>
  <si>
    <t xml:space="preserve">2000089</t>
  </si>
  <si>
    <t xml:space="preserve">GUANTES ESTERILES Nº 8.5 POR PAR</t>
  </si>
  <si>
    <t xml:space="preserve">277</t>
  </si>
  <si>
    <t xml:space="preserve">Guantes Esteriles N° 8,5</t>
  </si>
  <si>
    <t xml:space="preserve">Cruce por nomenclatura: similitud 0.90.</t>
  </si>
  <si>
    <t xml:space="preserve">2000867</t>
  </si>
  <si>
    <t xml:space="preserve">SONDA NASOGASTRICA K-10</t>
  </si>
  <si>
    <t xml:space="preserve">287; 288</t>
  </si>
  <si>
    <t xml:space="preserve">Sonda nasogastrica N° 10; Sonda nasogastrica N°11</t>
  </si>
  <si>
    <t xml:space="preserve">Cruce por nomenclatura SAP; Homologación por código Avain (master D-163)</t>
  </si>
  <si>
    <t xml:space="preserve">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</si>
  <si>
    <t xml:space="preserve">1000179</t>
  </si>
  <si>
    <t xml:space="preserve">FUROSEMIDA COMPRIMIDO</t>
  </si>
  <si>
    <t xml:space="preserve">1000369</t>
  </si>
  <si>
    <t xml:space="preserve">TOBRAMICINA+ DEX G</t>
  </si>
  <si>
    <t xml:space="preserve">228</t>
  </si>
  <si>
    <t xml:space="preserve">TOBRAMICINA</t>
  </si>
  <si>
    <t xml:space="preserve">Cruce por nomenclatura: similitud 0.78. El material ocupa 8 filas en la hoja 1060 NQN (lote/almacén). La cantidad SAP y la física de esta vista son el total del material.</t>
  </si>
  <si>
    <t xml:space="preserve">1000001</t>
  </si>
  <si>
    <t xml:space="preserve">AGUA OXIGENADA 10 VOL. X 1000ML</t>
  </si>
  <si>
    <t xml:space="preserve">395</t>
  </si>
  <si>
    <t xml:space="preserve">AGUA OXIGENADA 1 LTS</t>
  </si>
  <si>
    <t xml:space="preserve">Homologación por código Avain (master D-176)</t>
  </si>
  <si>
    <t xml:space="preserve">1000655</t>
  </si>
  <si>
    <t xml:space="preserve">DOMPERIDONA COMP.</t>
  </si>
  <si>
    <t xml:space="preserve">358</t>
  </si>
  <si>
    <t xml:space="preserve">CAMPO ESTERIL</t>
  </si>
  <si>
    <t xml:space="preserve">Homologación por código Avain (master K-288)</t>
  </si>
  <si>
    <t xml:space="preserve">K-288</t>
  </si>
  <si>
    <t xml:space="preserve">SUT.CUTANEA</t>
  </si>
  <si>
    <t xml:space="preserve">Homologación por código Avain (master D-147)</t>
  </si>
  <si>
    <t xml:space="preserve">D-147</t>
  </si>
  <si>
    <t xml:space="preserve">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</si>
  <si>
    <t xml:space="preserve">1000651</t>
  </si>
  <si>
    <t xml:space="preserve">HIDROCLOROTIAZIDA COMP</t>
  </si>
  <si>
    <t xml:space="preserve">1000295</t>
  </si>
  <si>
    <t xml:space="preserve">NORADRENALINA 1MG AMPOLLA DE 1 ML INYEC</t>
  </si>
  <si>
    <t xml:space="preserve">480</t>
  </si>
  <si>
    <t xml:space="preserve">NORADRENALINA</t>
  </si>
  <si>
    <t xml:space="preserve">Homologación por código Avain (master M03-008)</t>
  </si>
  <si>
    <t xml:space="preserve">M03-008</t>
  </si>
  <si>
    <t xml:space="preserve">Homologación: confianza base Alta + confianza SAP Media → Media.</t>
  </si>
  <si>
    <t xml:space="preserve">1000128</t>
  </si>
  <si>
    <t xml:space="preserve">TRAMADOL GOTAS</t>
  </si>
  <si>
    <t xml:space="preserve">14</t>
  </si>
  <si>
    <t xml:space="preserve">AMLODIPINA</t>
  </si>
  <si>
    <t xml:space="preserve">Homologación por código Avain (master M04-004)</t>
  </si>
  <si>
    <t xml:space="preserve">M04-004</t>
  </si>
  <si>
    <t xml:space="preserve">1000652</t>
  </si>
  <si>
    <t xml:space="preserve">ONDANSETRON AMP</t>
  </si>
  <si>
    <t xml:space="preserve">1000653</t>
  </si>
  <si>
    <t xml:space="preserve">PROPOFOL AMP</t>
  </si>
  <si>
    <t xml:space="preserve">2000194</t>
  </si>
  <si>
    <t xml:space="preserve">SONDA DE ASPIRACION K-32P TOM FAC C/REG</t>
  </si>
  <si>
    <t xml:space="preserve">2000320</t>
  </si>
  <si>
    <t xml:space="preserve">SONDA VESICAL Nº 10 DE LÁTEX</t>
  </si>
  <si>
    <t xml:space="preserve">2000449</t>
  </si>
  <si>
    <t xml:space="preserve">VENDA ELASTICA 10 CM x 2,5 MTS</t>
  </si>
  <si>
    <t xml:space="preserve">1000194</t>
  </si>
  <si>
    <t xml:space="preserve">CAINA GOTAS</t>
  </si>
  <si>
    <t xml:space="preserve">El material ocupa 8 filas en la hoja 1060 NQN (lote/almacén). La cantidad SAP y la física de esta vista son el total del material.</t>
  </si>
  <si>
    <t xml:space="preserve">2000245</t>
  </si>
  <si>
    <t xml:space="preserve">SONDA DE ASPIRACION K-32P KOLLER</t>
  </si>
  <si>
    <t xml:space="preserve">392</t>
  </si>
  <si>
    <t xml:space="preserve">PAPAGAYO</t>
  </si>
  <si>
    <t xml:space="preserve">Cruce por nomenclatura: similitud 0.68. El material ocupa 6 filas en la hoja 1060 NQN (lote/almacén). La cantidad SAP y la física de esta vista son el total del material.</t>
  </si>
  <si>
    <t xml:space="preserve">2000037</t>
  </si>
  <si>
    <t xml:space="preserve">TERMOMETRO DIGITAL</t>
  </si>
  <si>
    <t xml:space="preserve">423</t>
  </si>
  <si>
    <t xml:space="preserve">Homologación por código Avain (master E-208)</t>
  </si>
  <si>
    <t xml:space="preserve">Homologación: confianza base Alta + confianza SAP Alta → Alta. El material ocupa 4 filas en la hoja 1060 NQN (lote/almacén). La cantidad SAP y la física de esta vista son el total del material.</t>
  </si>
  <si>
    <t xml:space="preserve">1000251</t>
  </si>
  <si>
    <t xml:space="preserve">AMOXIXILINA 875 Mg (AMOXIDAL DUO)</t>
  </si>
  <si>
    <t xml:space="preserve">284; 283</t>
  </si>
  <si>
    <t xml:space="preserve">Mascara laringea N° 5; Mascara laringea n°4</t>
  </si>
  <si>
    <t xml:space="preserve">Cruce por nomenclatura SAP; Homologación por código Avain (master D-168)</t>
  </si>
  <si>
    <t xml:space="preserve">2000397, 2000398</t>
  </si>
  <si>
    <t xml:space="preserve">D-168</t>
  </si>
  <si>
    <t xml:space="preserve">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</si>
  <si>
    <t xml:space="preserve">524</t>
  </si>
  <si>
    <t xml:space="preserve">TENSIOMETRO</t>
  </si>
  <si>
    <t xml:space="preserve">Valorización a validar: relación de cantidades 155 a 1 entre SAP y el recuento físico. Sugiere distinta unidad de medida (SAP por caja o envase y el recuento por unidad). La diferencia económica de esta fila no debe tomarse como definitiva.</t>
  </si>
  <si>
    <t xml:space="preserve">2000035, 2001121</t>
  </si>
  <si>
    <t xml:space="preserve">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</si>
  <si>
    <t xml:space="preserve">3000435</t>
  </si>
  <si>
    <t xml:space="preserve">Chaqueta Blanca ML yacimiento T XL</t>
  </si>
  <si>
    <t xml:space="preserve">1000452</t>
  </si>
  <si>
    <t xml:space="preserve">INSULINA RAPIDA LISPRO</t>
  </si>
  <si>
    <t xml:space="preserve">2000067</t>
  </si>
  <si>
    <t xml:space="preserve">TUBO ENDOTRAQ. Nº 2 C/BALON</t>
  </si>
  <si>
    <t xml:space="preserve">2000072</t>
  </si>
  <si>
    <t xml:space="preserve">TUBO ENDOTRAQ. Nº 4 C/BALON</t>
  </si>
  <si>
    <t xml:space="preserve">2000314</t>
  </si>
  <si>
    <t xml:space="preserve">2000355</t>
  </si>
  <si>
    <t xml:space="preserve">APOSITO ESTERIL (G+A) 15X20CM</t>
  </si>
  <si>
    <t xml:space="preserve">2000868</t>
  </si>
  <si>
    <t xml:space="preserve">DESCARTADOR C/TAPA GIRATORIA MOD M5 4.8L</t>
  </si>
  <si>
    <t xml:space="preserve">2000659</t>
  </si>
  <si>
    <t xml:space="preserve">KIT CANULAS OROFARINGEAS (TUBOS DE MAYO)</t>
  </si>
  <si>
    <t xml:space="preserve">394; 500</t>
  </si>
  <si>
    <t xml:space="preserve">CANULAS DE MAYO N°4; CANULAS DE MAYO N°5</t>
  </si>
  <si>
    <t xml:space="preserve">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</si>
  <si>
    <t xml:space="preserve">391</t>
  </si>
  <si>
    <t xml:space="preserve">CHATA</t>
  </si>
  <si>
    <t xml:space="preserve">Cruce por nomenclatura: similitud 0.66. El material ocupa 5 filas en la hoja 1060 NQN (lote/almacén). La cantidad SAP y la física de esta vista son el total del material.</t>
  </si>
  <si>
    <t xml:space="preserve">1000410</t>
  </si>
  <si>
    <t xml:space="preserve">DOPAMINA 200MG/5 ML</t>
  </si>
  <si>
    <t xml:space="preserve">2000073</t>
  </si>
  <si>
    <t xml:space="preserve">TUBO ENDOTRAQ N° 4.5 C/BALON</t>
  </si>
  <si>
    <t xml:space="preserve">2000075</t>
  </si>
  <si>
    <t xml:space="preserve">TUBO ENDOTRAQ N° 5.5 C/BALON</t>
  </si>
  <si>
    <t xml:space="preserve">1000054</t>
  </si>
  <si>
    <t xml:space="preserve">ALCOHOL AL 96% X 500ML</t>
  </si>
  <si>
    <t xml:space="preserve">2000717</t>
  </si>
  <si>
    <t xml:space="preserve">CIRCUITO ARM ADULTO LEISTUNG</t>
  </si>
  <si>
    <t xml:space="preserve">3000434</t>
  </si>
  <si>
    <t xml:space="preserve">Chaqueta Blanca ML yacimiento T L</t>
  </si>
  <si>
    <t xml:space="preserve">1000146</t>
  </si>
  <si>
    <t xml:space="preserve">OXA B12 X 30COMP</t>
  </si>
  <si>
    <t xml:space="preserve">SULFATO DE MAGNESIO AMP X 5 ML</t>
  </si>
  <si>
    <t xml:space="preserve">Cruce por nomenclatura: similitud 0.74. El material ocupa 2 filas en la hoja 1060 NQN (lote/almacén). La cantidad SAP y la física de esta vista son el total del material.</t>
  </si>
  <si>
    <t xml:space="preserve">2000068</t>
  </si>
  <si>
    <t xml:space="preserve">TUBO ENDOTRAQ. Nº 2.5 C/BALON</t>
  </si>
  <si>
    <t xml:space="preserve">2000609</t>
  </si>
  <si>
    <t xml:space="preserve">SABANA PARA QUEMADO CUERPO COMPLETO</t>
  </si>
  <si>
    <t xml:space="preserve">2001329</t>
  </si>
  <si>
    <t xml:space="preserve">JUEGOS DE PERAS PRECORDIALES</t>
  </si>
  <si>
    <t xml:space="preserve">1000646</t>
  </si>
  <si>
    <t xml:space="preserve">FACTOR AG200 200MG COMPRIMIDOS</t>
  </si>
  <si>
    <t xml:space="preserve">2000074</t>
  </si>
  <si>
    <t xml:space="preserve">TUBO ENDOTRAQ. Nº 5 C/BALON</t>
  </si>
  <si>
    <t xml:space="preserve">2000193</t>
  </si>
  <si>
    <t xml:space="preserve">SONDA DE ASPIRACION K-29P KOLLER C/REG</t>
  </si>
  <si>
    <t xml:space="preserve">2000438</t>
  </si>
  <si>
    <t xml:space="preserve">TUBO ENDOTRAQ Nº 3.5 S/BALON</t>
  </si>
  <si>
    <t xml:space="preserve">2001254</t>
  </si>
  <si>
    <t xml:space="preserve">CANULA DE GUEDEL 12CM N5 NARANJA</t>
  </si>
  <si>
    <t xml:space="preserve">1000206</t>
  </si>
  <si>
    <t xml:space="preserve">LIDOCAINA SPRAY SIN EPINEFRINA</t>
  </si>
  <si>
    <t xml:space="preserve">2000094</t>
  </si>
  <si>
    <t xml:space="preserve">TUBO ENDOTRAQ Nº 9 C/BALON</t>
  </si>
  <si>
    <t xml:space="preserve">2000069</t>
  </si>
  <si>
    <t xml:space="preserve">TUBO ENDOTRAQ. Nº 3 C/BALON</t>
  </si>
  <si>
    <t xml:space="preserve">2000414</t>
  </si>
  <si>
    <t xml:space="preserve">CANULA DE GUEDEL 11CM N3 CELESTE</t>
  </si>
  <si>
    <t xml:space="preserve">354</t>
  </si>
  <si>
    <t xml:space="preserve">CANULAS DE MAYO N°3</t>
  </si>
  <si>
    <t xml:space="preserve">Homologación por código Avain (master D-167)</t>
  </si>
  <si>
    <t xml:space="preserve">2000414, 2000404, 2001254</t>
  </si>
  <si>
    <t xml:space="preserve">D-167</t>
  </si>
  <si>
    <t xml:space="preserve">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</si>
  <si>
    <t xml:space="preserve">315</t>
  </si>
  <si>
    <t xml:space="preserve">Budesonide</t>
  </si>
  <si>
    <t xml:space="preserve">M05-004</t>
  </si>
  <si>
    <t xml:space="preserve">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</si>
  <si>
    <t xml:space="preserve">363</t>
  </si>
  <si>
    <t xml:space="preserve">mascara laríngea n3</t>
  </si>
  <si>
    <t xml:space="preserve">2000396, 2000398, 2000397</t>
  </si>
  <si>
    <t xml:space="preserve">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</si>
  <si>
    <t xml:space="preserve">460</t>
  </si>
  <si>
    <t xml:space="preserve">GEL CONDUCTOR 500 GRS</t>
  </si>
  <si>
    <t xml:space="preserve">Cruce por nomenclatura: una nomenclatura no informa dosis; similitud 0.60. El material ocupa 6 filas en la hoja 1060 NQN (lote/almacén). La cantidad SAP y la física de esta vista son el total del material.</t>
  </si>
  <si>
    <t xml:space="preserve">3000689</t>
  </si>
  <si>
    <t xml:space="preserve">Chaqueta Chofer ML Gris yac T XXL</t>
  </si>
  <si>
    <t xml:space="preserve">2000429</t>
  </si>
  <si>
    <t xml:space="preserve">AGUJA HIPODERMICA 30G x ½ - 13/3</t>
  </si>
  <si>
    <t xml:space="preserve">1000234</t>
  </si>
  <si>
    <t xml:space="preserve">GLUCOSADO HIPERTÓNICO 50% AMPOLLA</t>
  </si>
  <si>
    <t xml:space="preserve">123</t>
  </si>
  <si>
    <t xml:space="preserve">GLUCOSADO HIPERTONICO AMP</t>
  </si>
  <si>
    <t xml:space="preserve">M05-005</t>
  </si>
  <si>
    <t xml:space="preserve">Homologado al master M05-005, pero sus códigos SAP (1000783) no figuran en el stock SAP de este centro. Cruce por nomenclatura: una nomenclatura no informa dosis; similitud 0.89.</t>
  </si>
  <si>
    <t xml:space="preserve">1000440</t>
  </si>
  <si>
    <t xml:space="preserve">DEXAMETASONA 0.5MG COMPRIMIDOS</t>
  </si>
  <si>
    <t xml:space="preserve">152</t>
  </si>
  <si>
    <t xml:space="preserve">LOPERAMIDA COMP</t>
  </si>
  <si>
    <t xml:space="preserve">Homologación por código Avain (master M08-010)</t>
  </si>
  <si>
    <t xml:space="preserve">M08-010</t>
  </si>
  <si>
    <t xml:space="preserve">1000615</t>
  </si>
  <si>
    <t xml:space="preserve">GOTAS OFTALMICAS CON GLICERINA</t>
  </si>
  <si>
    <t xml:space="preserve">528</t>
  </si>
  <si>
    <t xml:space="preserve">GUIA V-17 S/AGUJA MICROGOTERO</t>
  </si>
  <si>
    <t xml:space="preserve">2000024, 2000023</t>
  </si>
  <si>
    <t xml:space="preserve">Cruce por nomenclatura: similitud 0.57. El cruce SAP–Avain identificó 2 códigos SAP como posibles equivalentes del mismo ítem de Avain (2000024, 2000023). Se imputó al primero (lógica BUSCARV); requiere validación posterior.</t>
  </si>
  <si>
    <t xml:space="preserve">2000085</t>
  </si>
  <si>
    <t xml:space="preserve">BOLSAS ROJA CHICAS CON CIERRE ZIPLOC</t>
  </si>
  <si>
    <t xml:space="preserve">2000103</t>
  </si>
  <si>
    <t xml:space="preserve">CANULA NASAL O2T SIL 100% COD 230-09 PED</t>
  </si>
  <si>
    <t xml:space="preserve">2000291</t>
  </si>
  <si>
    <t xml:space="preserve">AGUJA HUBER</t>
  </si>
  <si>
    <t xml:space="preserve">2000349</t>
  </si>
  <si>
    <t xml:space="preserve">CANULA O2 SILMAG COD 230-12</t>
  </si>
  <si>
    <t xml:space="preserve">2000364</t>
  </si>
  <si>
    <t xml:space="preserve">MASCARA PARA O2 PEDIATRICA CON RESERVORI</t>
  </si>
  <si>
    <t xml:space="preserve">2000371</t>
  </si>
  <si>
    <t xml:space="preserve">BOLSA DE ORINA AMBULATORIA</t>
  </si>
  <si>
    <t xml:space="preserve">2000455</t>
  </si>
  <si>
    <t xml:space="preserve">HOJA DE BISTURI Nº 24</t>
  </si>
  <si>
    <t xml:space="preserve">564</t>
  </si>
  <si>
    <t xml:space="preserve">HOJA DE BISTURI Nº24</t>
  </si>
  <si>
    <t xml:space="preserve">2000474</t>
  </si>
  <si>
    <t xml:space="preserve">PILA GRANDE</t>
  </si>
  <si>
    <t xml:space="preserve">2000980</t>
  </si>
  <si>
    <t xml:space="preserve">BATERIAS 9 VOLTIOS</t>
  </si>
  <si>
    <t xml:space="preserve">2001118</t>
  </si>
  <si>
    <t xml:space="preserve">1006</t>
  </si>
  <si>
    <t xml:space="preserve">Guantes Esteriles N° 6,5</t>
  </si>
  <si>
    <t xml:space="preserve">2000491</t>
  </si>
  <si>
    <t xml:space="preserve">BOLSA RESUCITACION MANUAL(TIPO AMBU)ADUL</t>
  </si>
  <si>
    <t xml:space="preserve">379</t>
  </si>
  <si>
    <t xml:space="preserve">AMBU</t>
  </si>
  <si>
    <t xml:space="preserve">Homologación por código Avain (master E-199)</t>
  </si>
  <si>
    <t xml:space="preserve">E-199</t>
  </si>
  <si>
    <t xml:space="preserve">1000169</t>
  </si>
  <si>
    <t xml:space="preserve">BUSCAPINA COMPUESTA AMP</t>
  </si>
  <si>
    <t xml:space="preserve">317</t>
  </si>
  <si>
    <t xml:space="preserve">BUSCAPINA COMPUESTA</t>
  </si>
  <si>
    <t xml:space="preserve">Cruce por nomenclatura: similitud 0.92. El material ocupa 2 filas en la hoja 1060 NQN (lote/almacén). La cantidad SAP y la física de esta vista son el total del material.</t>
  </si>
  <si>
    <t xml:space="preserve">2000059</t>
  </si>
  <si>
    <t xml:space="preserve">LAZO  DE GOMA POR MTS (HEMOSTATICO)</t>
  </si>
  <si>
    <t xml:space="preserve">2001054</t>
  </si>
  <si>
    <t xml:space="preserve">ALGODÓN HIDROFILO CLASICO X 300 Grs</t>
  </si>
  <si>
    <t xml:space="preserve">393; 530</t>
  </si>
  <si>
    <t xml:space="preserve">OXIMETRO DE PULSO; SATUROMETRO</t>
  </si>
  <si>
    <t xml:space="preserve">Cruce por nomenclatura SAP; Homologación por código Avain (master K-230)</t>
  </si>
  <si>
    <t xml:space="preserve">K-230</t>
  </si>
  <si>
    <t xml:space="preserve">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</si>
  <si>
    <t xml:space="preserve">1000535</t>
  </si>
  <si>
    <t xml:space="preserve">MEDIDOR GLUCEMIA FREESTYLE OPTIUM NEO H</t>
  </si>
  <si>
    <t xml:space="preserve">383</t>
  </si>
  <si>
    <t xml:space="preserve">GLUCOMETRO</t>
  </si>
  <si>
    <t xml:space="preserve">Homologación por código Avain (master E-182)</t>
  </si>
  <si>
    <t xml:space="preserve">E-182</t>
  </si>
  <si>
    <t xml:space="preserve">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</si>
  <si>
    <t xml:space="preserve">303</t>
  </si>
  <si>
    <t xml:space="preserve">TORNIQUETE</t>
  </si>
  <si>
    <t xml:space="preserve">Homologación por código Avain (master E-195)</t>
  </si>
  <si>
    <t xml:space="preserve">E-195</t>
  </si>
  <si>
    <t xml:space="preserve">Homologación: confianza base Media + confianza SAP Alta → Media. El material ocupa 3 filas en la hoja 1060 NQN (lote/almacén). La cantidad SAP y la física de esta vista son el total del material.</t>
  </si>
  <si>
    <t xml:space="preserve">1000026</t>
  </si>
  <si>
    <t xml:space="preserve">HIDROCORTISONA 100 MG. (Fada / Richmond)</t>
  </si>
  <si>
    <t xml:space="preserve">1000441</t>
  </si>
  <si>
    <t xml:space="preserve">SERTAL COMPUESTO COMPRIMIDOS</t>
  </si>
  <si>
    <t xml:space="preserve">206</t>
  </si>
  <si>
    <t xml:space="preserve">SERTAL</t>
  </si>
  <si>
    <t xml:space="preserve">Cruce por nomenclatura: similitud 0.68. El material ocupa 5 filas en la hoja 1060 NQN (lote/almacén). La cantidad SAP y la física de esta vista son el total del material.</t>
  </si>
  <si>
    <t xml:space="preserve">3000441</t>
  </si>
  <si>
    <t xml:space="preserve">Chaqueta Chofer ML Gris yac T M</t>
  </si>
  <si>
    <t xml:space="preserve">3000698</t>
  </si>
  <si>
    <t xml:space="preserve">Chaqueta Blanca ML yacimiento M</t>
  </si>
  <si>
    <t xml:space="preserve">2000066</t>
  </si>
  <si>
    <t xml:space="preserve">SONDA FOLEY 100% SILICONA 2 VÍAS Nº18</t>
  </si>
  <si>
    <t xml:space="preserve">2000294</t>
  </si>
  <si>
    <t xml:space="preserve">SONDA URETRAL K-97 TOM-FAC</t>
  </si>
  <si>
    <t xml:space="preserve">2000973</t>
  </si>
  <si>
    <t xml:space="preserve">MANTA BURN FREE</t>
  </si>
  <si>
    <t xml:space="preserve">2001704</t>
  </si>
  <si>
    <t xml:space="preserve">YERBA 500G</t>
  </si>
  <si>
    <t xml:space="preserve">1000117</t>
  </si>
  <si>
    <t xml:space="preserve">SULFADIZINA DE PLATA X 400GR</t>
  </si>
  <si>
    <t xml:space="preserve">3000438</t>
  </si>
  <si>
    <t xml:space="preserve">Chaqueta Celeste ML yacimiento XL</t>
  </si>
  <si>
    <t xml:space="preserve">2001024</t>
  </si>
  <si>
    <t xml:space="preserve">VALVULA ESPIRATORIA</t>
  </si>
  <si>
    <t xml:space="preserve">3000876</t>
  </si>
  <si>
    <t xml:space="preserve">REMERA PRIMERA PIEL TALLE 46</t>
  </si>
  <si>
    <t xml:space="preserve">2001114</t>
  </si>
  <si>
    <t xml:space="preserve">DESCARTADOR GRANDE MODELO E7</t>
  </si>
  <si>
    <t xml:space="preserve">3000916</t>
  </si>
  <si>
    <t xml:space="preserve">BOTIN DE SEGURIDAD T44</t>
  </si>
  <si>
    <t xml:space="preserve">2001052</t>
  </si>
  <si>
    <t xml:space="preserve">SUTURA MONONYLON 4-0 AGUJA REDONDA</t>
  </si>
  <si>
    <t xml:space="preserve">2001053</t>
  </si>
  <si>
    <t xml:space="preserve">SUTURA MONONYLON 5-0 AGUJA REDONDA</t>
  </si>
  <si>
    <t xml:space="preserve">2000470</t>
  </si>
  <si>
    <t xml:space="preserve">OTOSCOPIO</t>
  </si>
  <si>
    <t xml:space="preserve">530</t>
  </si>
  <si>
    <t xml:space="preserve">Homologación por nombre Avain (master E-209)</t>
  </si>
  <si>
    <t xml:space="preserve">1000175</t>
  </si>
  <si>
    <t xml:space="preserve">AMOXICILINA 1 GR</t>
  </si>
  <si>
    <t xml:space="preserve">2000082</t>
  </si>
  <si>
    <t xml:space="preserve">ROLLO PARA E.C.G DE 50X30CM</t>
  </si>
  <si>
    <t xml:space="preserve">3000125</t>
  </si>
  <si>
    <t xml:space="preserve">PANTALON CARGO AZUL T40</t>
  </si>
  <si>
    <t xml:space="preserve">3000734</t>
  </si>
  <si>
    <t xml:space="preserve">CHAQUETA GRIS MCORTA YACIMIENTO T XL</t>
  </si>
  <si>
    <t xml:space="preserve">3000440</t>
  </si>
  <si>
    <t xml:space="preserve">Chaqueta Chofer ML Gris yac T S</t>
  </si>
  <si>
    <t xml:space="preserve">3000443</t>
  </si>
  <si>
    <t xml:space="preserve">Chaqueta Chofer ML Gris yac T XL</t>
  </si>
  <si>
    <t xml:space="preserve">1000367</t>
  </si>
  <si>
    <t xml:space="preserve">GEL REFRIGERANTE PARA TRAUMATOLOGIA</t>
  </si>
  <si>
    <t xml:space="preserve">3000696</t>
  </si>
  <si>
    <t xml:space="preserve">Chaqueta Blanca ML yacimiento T S</t>
  </si>
  <si>
    <t xml:space="preserve">3001303</t>
  </si>
  <si>
    <t xml:space="preserve">BUZO ALGODON AZUL C/LOGO L</t>
  </si>
  <si>
    <t xml:space="preserve">3001562</t>
  </si>
  <si>
    <t xml:space="preserve">CAMPERON NARANJA DE GRAFA M</t>
  </si>
  <si>
    <t xml:space="preserve">3000966</t>
  </si>
  <si>
    <t xml:space="preserve">CHAQUETA BLANCA ML YACIMIENTO XXXL</t>
  </si>
  <si>
    <t xml:space="preserve">3001563</t>
  </si>
  <si>
    <t xml:space="preserve">CAMPERON NARANJA DE GRAFA L</t>
  </si>
  <si>
    <t xml:space="preserve">1000049</t>
  </si>
  <si>
    <t xml:space="preserve">TIJERA  DE MAYO RECTA</t>
  </si>
  <si>
    <t xml:space="preserve">1000163</t>
  </si>
  <si>
    <t xml:space="preserve">ALCOHOL AL 96 % POR 100 ML</t>
  </si>
  <si>
    <t xml:space="preserve">2001366</t>
  </si>
  <si>
    <t xml:space="preserve">RIÑONERA DE ACERO</t>
  </si>
  <si>
    <t xml:space="preserve">RIÑONERA</t>
  </si>
  <si>
    <t xml:space="preserve">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</si>
  <si>
    <t xml:space="preserve">1000086</t>
  </si>
  <si>
    <t xml:space="preserve">PLATSUL CREMA X 300 GRS</t>
  </si>
  <si>
    <t xml:space="preserve">1000037</t>
  </si>
  <si>
    <t xml:space="preserve">TUBO DE OXIGENO PORTATIL</t>
  </si>
  <si>
    <t xml:space="preserve">3000497</t>
  </si>
  <si>
    <t xml:space="preserve">PANTALON JEAN C/LOGO YAC T40</t>
  </si>
  <si>
    <t xml:space="preserve">1000324</t>
  </si>
  <si>
    <t xml:space="preserve">GOTABIOTIC POEN</t>
  </si>
  <si>
    <t xml:space="preserve">1000693</t>
  </si>
  <si>
    <t xml:space="preserve">DOMPERIDONA AMP.</t>
  </si>
  <si>
    <t xml:space="preserve">3000697</t>
  </si>
  <si>
    <t xml:space="preserve">Chaqueta Blanca ML yacimiento T XXL</t>
  </si>
  <si>
    <t xml:space="preserve">526</t>
  </si>
  <si>
    <t xml:space="preserve">ASPIRADOR MANUAL</t>
  </si>
  <si>
    <t xml:space="preserve">Cruce por nomenclatura: similitud 0.77. El material ocupa 2 filas en la hoja 1060 NQN (lote/almacén). La cantidad SAP y la física de esta vista son el total del material.</t>
  </si>
  <si>
    <t xml:space="preserve">1000065</t>
  </si>
  <si>
    <t xml:space="preserve">DIPIRONA 2,5 MG AMP INYECTABLE</t>
  </si>
  <si>
    <t xml:space="preserve">1000127</t>
  </si>
  <si>
    <t xml:space="preserve">MEDIDOR DE GLUCEMIA</t>
  </si>
  <si>
    <t xml:space="preserve">1000141</t>
  </si>
  <si>
    <t xml:space="preserve">IODOPOVIDONA X 120ML</t>
  </si>
  <si>
    <t xml:space="preserve">1000185</t>
  </si>
  <si>
    <t xml:space="preserve">PLATSUL  X 100 CREMA</t>
  </si>
  <si>
    <t xml:space="preserve">1000649</t>
  </si>
  <si>
    <t xml:space="preserve">GENTAMICINA CREMA</t>
  </si>
  <si>
    <t xml:space="preserve">2000064</t>
  </si>
  <si>
    <t xml:space="preserve">ROLLO PARA E.C.G DE 50 x 20CM</t>
  </si>
  <si>
    <t xml:space="preserve">2000065</t>
  </si>
  <si>
    <t xml:space="preserve">SONDA NASOGASTRICA K-29P KOLLER</t>
  </si>
  <si>
    <t xml:space="preserve">2000091</t>
  </si>
  <si>
    <t xml:space="preserve">SONDA DE ASPIRACION K-10P</t>
  </si>
  <si>
    <t xml:space="preserve">2000201</t>
  </si>
  <si>
    <t xml:space="preserve">SONDA VESICAL DE 2 VIAS Nº 18 (LATEX)</t>
  </si>
  <si>
    <t xml:space="preserve">2000305</t>
  </si>
  <si>
    <t xml:space="preserve">SONDA KOLLER K-27 PED P/INHALACION DE O2</t>
  </si>
  <si>
    <t xml:space="preserve">2000332</t>
  </si>
  <si>
    <t xml:space="preserve">SONDA T/K 30P PVC EST P/ASP MUCUS TOMFAC</t>
  </si>
  <si>
    <t xml:space="preserve">2000388</t>
  </si>
  <si>
    <t xml:space="preserve">CANULA DE GUEDEL 70 MM N1 BLANCO</t>
  </si>
  <si>
    <t xml:space="preserve">2000405</t>
  </si>
  <si>
    <t xml:space="preserve">GASA PARAFINADA 10X40CM</t>
  </si>
  <si>
    <t xml:space="preserve">2000451</t>
  </si>
  <si>
    <t xml:space="preserve">JERINGA DE 1ML C AGUJA 25G</t>
  </si>
  <si>
    <t xml:space="preserve">2000749</t>
  </si>
  <si>
    <t xml:space="preserve">SET FERULAS RIGIDAS 4 PIEZAS</t>
  </si>
  <si>
    <t xml:space="preserve">3000878</t>
  </si>
  <si>
    <t xml:space="preserve">REMERA PRIMERA PIEL TALLE 50</t>
  </si>
  <si>
    <t xml:space="preserve">2000568</t>
  </si>
  <si>
    <t xml:space="preserve">MORDILLOS DE FIJACION TUBO ENDOTRAQUEAL</t>
  </si>
  <si>
    <t xml:space="preserve">519; 520; 521; 336; 344</t>
  </si>
  <si>
    <t xml:space="preserve">TUBO ENDOTRAQUEAL N°; TUBO ENDOTRAQUEAL N°; TUBO ENDOTRAQUEAL N°; TUBO ENDOTRAQUEALES 8.5; TUBOS ENDOTRAQUEAL</t>
  </si>
  <si>
    <t xml:space="preserve">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</si>
  <si>
    <t xml:space="preserve">1000187</t>
  </si>
  <si>
    <t xml:space="preserve">CALADRYL SOLUCION</t>
  </si>
  <si>
    <t xml:space="preserve">501</t>
  </si>
  <si>
    <t xml:space="preserve">CALADRYL</t>
  </si>
  <si>
    <t xml:space="preserve">Cruce por nomenclatura: similitud 0.82. El material ocupa 8 filas en la hoja 1060 NQN (lote/almacén). La cantidad SAP y la física de esta vista son el total del material.</t>
  </si>
  <si>
    <t xml:space="preserve">3000733</t>
  </si>
  <si>
    <t xml:space="preserve">CHAQUETA GRIS MCORTA YACIMIENTO T L</t>
  </si>
  <si>
    <t xml:space="preserve">3000716</t>
  </si>
  <si>
    <t xml:space="preserve">PANTALON CARGO ANTI DESGARRO T48</t>
  </si>
  <si>
    <t xml:space="preserve">3000730</t>
  </si>
  <si>
    <t xml:space="preserve">CHAQUETA CELESTE MCORTA YACIMIENTO T XL</t>
  </si>
  <si>
    <t xml:space="preserve">2000292</t>
  </si>
  <si>
    <t xml:space="preserve">CIRCUITO PARA ARM ADULTO REF 5703</t>
  </si>
  <si>
    <t xml:space="preserve">1000610</t>
  </si>
  <si>
    <t xml:space="preserve">CALMURID CREMA X 20 GRS</t>
  </si>
  <si>
    <t xml:space="preserve">3000975</t>
  </si>
  <si>
    <t xml:space="preserve">BOTIN DE SEGURIDAD T45</t>
  </si>
  <si>
    <t xml:space="preserve">3001304</t>
  </si>
  <si>
    <t xml:space="preserve">BUZO ALGODON AZUL C/LOGO XL</t>
  </si>
  <si>
    <t xml:space="preserve">1000113</t>
  </si>
  <si>
    <t xml:space="preserve">SULFADIAZINA DE PLATA DF CREMA X 200G</t>
  </si>
  <si>
    <t xml:space="preserve">3000965</t>
  </si>
  <si>
    <t xml:space="preserve">CHAQUETA BLANCA ML YACIMIENTO XS</t>
  </si>
  <si>
    <t xml:space="preserve">3000437</t>
  </si>
  <si>
    <t xml:space="preserve">Chaqueta celeste ML yacimiento L</t>
  </si>
  <si>
    <t xml:space="preserve">1000134</t>
  </si>
  <si>
    <t xml:space="preserve">1000184</t>
  </si>
  <si>
    <t xml:space="preserve">RANITIDINA 300MG COMPRIMIDOS</t>
  </si>
  <si>
    <t xml:space="preserve">1001210</t>
  </si>
  <si>
    <t xml:space="preserve">Norfloxacina comprimidos 400mg</t>
  </si>
  <si>
    <t xml:space="preserve">1001211</t>
  </si>
  <si>
    <t xml:space="preserve">Simeticona comprimidos 250mg</t>
  </si>
  <si>
    <t xml:space="preserve">2000384</t>
  </si>
  <si>
    <t xml:space="preserve">TUBO DE MAYO N°2</t>
  </si>
  <si>
    <t xml:space="preserve">2000385</t>
  </si>
  <si>
    <t xml:space="preserve">TUBO DE MAYO N°3</t>
  </si>
  <si>
    <t xml:space="preserve">2000483</t>
  </si>
  <si>
    <t xml:space="preserve">LINTERNA LAPICERA</t>
  </si>
  <si>
    <t xml:space="preserve">521</t>
  </si>
  <si>
    <t xml:space="preserve">LINTERNA</t>
  </si>
  <si>
    <t xml:space="preserve">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</si>
  <si>
    <t xml:space="preserve">2000050</t>
  </si>
  <si>
    <t xml:space="preserve">COLLAR CERV. GRANDE</t>
  </si>
  <si>
    <t xml:space="preserve">1000130</t>
  </si>
  <si>
    <t xml:space="preserve">BROMURO IPRATROPIO 0.25 MG/ ML GOTAS</t>
  </si>
  <si>
    <t xml:space="preserve">34</t>
  </si>
  <si>
    <t xml:space="preserve">BROMURO DE IPRATROPIO</t>
  </si>
  <si>
    <t xml:space="preserve">Homologación por código Avain (master M05-003)</t>
  </si>
  <si>
    <t xml:space="preserve">M05-003</t>
  </si>
  <si>
    <t xml:space="preserve">Homologación: confianza base Media + confianza SAP Media → Media. Otros códigos SAP del master no están en el stock de este centro: 1001128. El material ocupa 3 filas en la hoja 1060 NQN (lote/almacén). La cantidad SAP y la física de esta vista son el total del material.</t>
  </si>
  <si>
    <t xml:space="preserve">3000439</t>
  </si>
  <si>
    <t xml:space="preserve">Chaqueta Celeste ML yacimiento XXL</t>
  </si>
  <si>
    <t xml:space="preserve">3000442</t>
  </si>
  <si>
    <t xml:space="preserve">Chaqueta Chofer ML Gris yac T L</t>
  </si>
  <si>
    <t xml:space="preserve">2000043</t>
  </si>
  <si>
    <t xml:space="preserve">BOLSO DE VIA AEREA AZUL</t>
  </si>
  <si>
    <t xml:space="preserve">2001753</t>
  </si>
  <si>
    <t xml:space="preserve">TEST 6 DROGAS x orina</t>
  </si>
  <si>
    <t xml:space="preserve">2001866</t>
  </si>
  <si>
    <t xml:space="preserve">SONDA P/ ASPIRACION K30</t>
  </si>
  <si>
    <t xml:space="preserve">349</t>
  </si>
  <si>
    <t xml:space="preserve">sonda k30</t>
  </si>
  <si>
    <t xml:space="preserve">Cruce por nomenclatura: similitud 0.75.</t>
  </si>
  <si>
    <t xml:space="preserve">3000436</t>
  </si>
  <si>
    <t xml:space="preserve">Chaqueta Celeste ML yacimiento M</t>
  </si>
  <si>
    <t xml:space="preserve">3000506</t>
  </si>
  <si>
    <t xml:space="preserve">PANTALON JEAN C/LOGO YAC T56</t>
  </si>
  <si>
    <t xml:space="preserve">3000708</t>
  </si>
  <si>
    <t xml:space="preserve">PANTALON CARGO ANTI DESGARRO T38</t>
  </si>
  <si>
    <t xml:space="preserve">3000731</t>
  </si>
  <si>
    <t xml:space="preserve">CHAQUETA CELESTE MCORTA YACIMIENTO T XXL</t>
  </si>
  <si>
    <t xml:space="preserve">3000732</t>
  </si>
  <si>
    <t xml:space="preserve">CHAQUETA GRIS MCORTA YACIMIENTO T M</t>
  </si>
  <si>
    <t xml:space="preserve">1000072</t>
  </si>
  <si>
    <t xml:space="preserve">FRAZADA CON LOGO</t>
  </si>
  <si>
    <t xml:space="preserve">3000729</t>
  </si>
  <si>
    <t xml:space="preserve">CHAQUETA CELESTE MCORTA YACIMIENTO T L</t>
  </si>
  <si>
    <t xml:space="preserve">1000139</t>
  </si>
  <si>
    <t xml:space="preserve">DIAZEPAM 10MG COMPRIMIDOS</t>
  </si>
  <si>
    <t xml:space="preserve">1000444</t>
  </si>
  <si>
    <t xml:space="preserve">DELTISONA 4MG COMPRIMIDOS</t>
  </si>
  <si>
    <t xml:space="preserve">476</t>
  </si>
  <si>
    <t xml:space="preserve">DELTISONA B 4 mg</t>
  </si>
  <si>
    <t xml:space="preserve">Cruce por nomenclatura: dosis coincide; similitud 0.73.</t>
  </si>
  <si>
    <t xml:space="preserve">2000093</t>
  </si>
  <si>
    <t xml:space="preserve">SONDA VESICAL DE 2 VIAS Nº 16  (LÁTEX)</t>
  </si>
  <si>
    <t xml:space="preserve">2000209</t>
  </si>
  <si>
    <t xml:space="preserve">TIJERA  PARA VENDAJES  (TRAUMA)</t>
  </si>
  <si>
    <t xml:space="preserve">2000298</t>
  </si>
  <si>
    <t xml:space="preserve">AEROCAMARA ADULTO CON MASCARA</t>
  </si>
  <si>
    <t xml:space="preserve">2000488</t>
  </si>
  <si>
    <t xml:space="preserve">COLLAR CERVICAL EXTRA GRANDE</t>
  </si>
  <si>
    <t xml:space="preserve">2000728</t>
  </si>
  <si>
    <t xml:space="preserve">TABLA ESPINAL ADULTO PLASTICA</t>
  </si>
  <si>
    <t xml:space="preserve">3000976</t>
  </si>
  <si>
    <t xml:space="preserve">BOTIN DE SEGURIDAD T46</t>
  </si>
  <si>
    <t xml:space="preserve">2000606</t>
  </si>
  <si>
    <t xml:space="preserve">TERMOMETRO PARA HIPOTERMIA</t>
  </si>
  <si>
    <t xml:space="preserve">2001515</t>
  </si>
  <si>
    <t xml:space="preserve">INMOVILIZADOR LATERO CERVICAL</t>
  </si>
  <si>
    <t xml:space="preserve">513</t>
  </si>
  <si>
    <t xml:space="preserve">INMOVILIZADOR LATEROCERVICAL</t>
  </si>
  <si>
    <t xml:space="preserve">Valorización a validar: VU atípico ($50,948.64 contra una mediana de $2,000.00 en la base). Sugiere distinta unidad de medida (SAP por caja o envase y el recuento por unidad). La diferencia económica de esta fila no debe tomarse como definitiva.</t>
  </si>
  <si>
    <t xml:space="preserve">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</si>
  <si>
    <t xml:space="preserve">3001302</t>
  </si>
  <si>
    <t xml:space="preserve">BUZO ALGODON AZUL C/LOGO M</t>
  </si>
  <si>
    <t xml:space="preserve">417</t>
  </si>
  <si>
    <t xml:space="preserve">LARINGOSCOPIO</t>
  </si>
  <si>
    <t xml:space="preserve">Homologación por código Avain (master E-200)</t>
  </si>
  <si>
    <t xml:space="preserve">E-200</t>
  </si>
  <si>
    <t xml:space="preserve">3000992</t>
  </si>
  <si>
    <t xml:space="preserve">Chaqueta Chofer ML Gris yac XXXL</t>
  </si>
  <si>
    <t xml:space="preserve">3001056</t>
  </si>
  <si>
    <t xml:space="preserve">MAMELUCO IGNIFUGO NOMEX 4.5 OZ TALLE L</t>
  </si>
  <si>
    <t xml:space="preserve">3001311</t>
  </si>
  <si>
    <t xml:space="preserve">GUARDAPOLVO BLANCO MEDICO XL</t>
  </si>
  <si>
    <t xml:space="preserve">2000087</t>
  </si>
  <si>
    <t xml:space="preserve">SET FERULAS INFLABLES PARA MIEMBROS INF.</t>
  </si>
  <si>
    <t xml:space="preserve">2000356</t>
  </si>
  <si>
    <t xml:space="preserve">AGUJAS BARD TIPO HUBER REF 2206220</t>
  </si>
  <si>
    <t xml:space="preserve">2000217</t>
  </si>
  <si>
    <t xml:space="preserve">CUBRECAMILLA ELASTIZADA 0.90 X 2,00 MT</t>
  </si>
  <si>
    <t xml:space="preserve">2001261</t>
  </si>
  <si>
    <t xml:space="preserve">BOLSA DE OBITO NEGRA 200MIC C/CIERRE</t>
  </si>
  <si>
    <t xml:space="preserve">506</t>
  </si>
  <si>
    <t xml:space="preserve">BOLSA DE OBITO</t>
  </si>
  <si>
    <t xml:space="preserve">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</si>
  <si>
    <t xml:space="preserve">2001401</t>
  </si>
  <si>
    <t xml:space="preserve">TEST RAPIDO ANTIGENO COVID19</t>
  </si>
  <si>
    <t xml:space="preserve">3000703</t>
  </si>
  <si>
    <t xml:space="preserve">Chaqueta Celeste ML yacimiento XXXL</t>
  </si>
  <si>
    <t xml:space="preserve">3000949</t>
  </si>
  <si>
    <t xml:space="preserve">CHAQUETA GRIS ML YACIMIENTO T XS</t>
  </si>
  <si>
    <t xml:space="preserve">3001305</t>
  </si>
  <si>
    <t xml:space="preserve">BUZO ALGODON AZUL C/LOGO XXL</t>
  </si>
  <si>
    <t xml:space="preserve">2000297</t>
  </si>
  <si>
    <t xml:space="preserve">REGULADOR 02 C/MANOMETRO A208 VAL 0-15</t>
  </si>
  <si>
    <t xml:space="preserve">418</t>
  </si>
  <si>
    <t xml:space="preserve">MANOMETROS</t>
  </si>
  <si>
    <t xml:space="preserve">Cruce por nomenclatura: similitud 0.50. El material ocupa 2 filas en la hoja 1060 NQN (lote/almacén). La cantidad SAP y la física de esta vista son el total del material.</t>
  </si>
  <si>
    <t xml:space="preserve">3001580</t>
  </si>
  <si>
    <t xml:space="preserve">PANTALON GABARDINA HOMBRE</t>
  </si>
  <si>
    <t xml:space="preserve">3000130</t>
  </si>
  <si>
    <t xml:space="preserve">PANTALON CARGO AZUL T50</t>
  </si>
  <si>
    <t xml:space="preserve">3000411</t>
  </si>
  <si>
    <t xml:space="preserve">PROTECTOR AUDITIVO TIPO COPA</t>
  </si>
  <si>
    <t xml:space="preserve">3000499</t>
  </si>
  <si>
    <t xml:space="preserve">PANTALON JEAN C/LOGO YAC T44</t>
  </si>
  <si>
    <t xml:space="preserve">3000735</t>
  </si>
  <si>
    <t xml:space="preserve">CHAQUETA GRIS MCORTA YACIMIENTO T XXL</t>
  </si>
  <si>
    <t xml:space="preserve">1000503</t>
  </si>
  <si>
    <t xml:space="preserve">CARBON ACTIVADO 250MG COMPRIMIDOS</t>
  </si>
  <si>
    <t xml:space="preserve">477</t>
  </si>
  <si>
    <t xml:space="preserve">IRIX LAGRIMAS</t>
  </si>
  <si>
    <t xml:space="preserve">Homologación por código Avain (master M14-003)</t>
  </si>
  <si>
    <t xml:space="preserve">M14-003</t>
  </si>
  <si>
    <t xml:space="preserve">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</si>
  <si>
    <t xml:space="preserve">2000071</t>
  </si>
  <si>
    <t xml:space="preserve">BOLSO BIOSEGURIDAD</t>
  </si>
  <si>
    <t xml:space="preserve">2000084</t>
  </si>
  <si>
    <t xml:space="preserve">PARCHES PARA MARCAPASO</t>
  </si>
  <si>
    <t xml:space="preserve">2000163</t>
  </si>
  <si>
    <t xml:space="preserve">INFLADOR MANUAL PARA FERULA CON ADAPT.</t>
  </si>
  <si>
    <t xml:space="preserve">2000341</t>
  </si>
  <si>
    <t xml:space="preserve">ROLLO PARA  E.C.G 8 X 25</t>
  </si>
  <si>
    <t xml:space="preserve">2000386</t>
  </si>
  <si>
    <t xml:space="preserve">CANULA DE GUEDEL 40MM N000 ROSA</t>
  </si>
  <si>
    <t xml:space="preserve">2000387</t>
  </si>
  <si>
    <t xml:space="preserve">CANULA DE GUEDEL 50 MM N00 AZUL</t>
  </si>
  <si>
    <t xml:space="preserve">2000480</t>
  </si>
  <si>
    <t xml:space="preserve">INMOVILIZADOR ADULTO DE MUÑECA</t>
  </si>
  <si>
    <t xml:space="preserve">2001377</t>
  </si>
  <si>
    <t xml:space="preserve">TIJERA LISTER CURVA</t>
  </si>
  <si>
    <t xml:space="preserve">2001770</t>
  </si>
  <si>
    <t xml:space="preserve">OLIVAS P/ESTETOSCOPIO</t>
  </si>
  <si>
    <t xml:space="preserve">3000127</t>
  </si>
  <si>
    <t xml:space="preserve">PANTALON CARGO AZUL T44</t>
  </si>
  <si>
    <t xml:space="preserve">3000505</t>
  </si>
  <si>
    <t xml:space="preserve">PANTALON JEAN C/LOGO YAC T54</t>
  </si>
  <si>
    <t xml:space="preserve">3000728</t>
  </si>
  <si>
    <t xml:space="preserve">CHAQUETA CELESTE MCORTA YACIMIENTO T M</t>
  </si>
  <si>
    <t xml:space="preserve">3000124</t>
  </si>
  <si>
    <t xml:space="preserve">PANTALON CARGO AZUL T38</t>
  </si>
  <si>
    <t xml:space="preserve">3000126</t>
  </si>
  <si>
    <t xml:space="preserve">PANTALON CARGO AZUL T42</t>
  </si>
  <si>
    <t xml:space="preserve">3001329</t>
  </si>
  <si>
    <t xml:space="preserve">BOTIN DE SEGURIDAD T47</t>
  </si>
  <si>
    <t xml:space="preserve">2000502</t>
  </si>
  <si>
    <t xml:space="preserve">CLAMPS PARA ECG</t>
  </si>
  <si>
    <t xml:space="preserve">3000190</t>
  </si>
  <si>
    <t xml:space="preserve">CHOMBA BLANCA HBRE TL</t>
  </si>
  <si>
    <t xml:space="preserve">3000718</t>
  </si>
  <si>
    <t xml:space="preserve">PANTALON CARGO ANTI DESGARRO T52</t>
  </si>
  <si>
    <t xml:space="preserve">3000131</t>
  </si>
  <si>
    <t xml:space="preserve">PANTALON CARGO AZUL T52</t>
  </si>
  <si>
    <t xml:space="preserve">3000700</t>
  </si>
  <si>
    <t xml:space="preserve">Chaqueta Celeste ML yacimiento S</t>
  </si>
  <si>
    <t xml:space="preserve">1000202</t>
  </si>
  <si>
    <t xml:space="preserve">PINZA DE MAGUIL ADULTO</t>
  </si>
  <si>
    <t xml:space="preserve">3000189</t>
  </si>
  <si>
    <t xml:space="preserve">CHOMBA BLANCA HBRE TM</t>
  </si>
  <si>
    <t xml:space="preserve">3000191</t>
  </si>
  <si>
    <t xml:space="preserve">CHOMBA BLANCA HBRE TXL</t>
  </si>
  <si>
    <t xml:space="preserve">3000504</t>
  </si>
  <si>
    <t xml:space="preserve">PANTALON JEAN C/LOGO YAC T52</t>
  </si>
  <si>
    <t xml:space="preserve">3001306</t>
  </si>
  <si>
    <t xml:space="preserve">BUZO ALGODON AZUL C/LOGO XXXL</t>
  </si>
  <si>
    <t xml:space="preserve">3001396</t>
  </si>
  <si>
    <t xml:space="preserve">MAMELUCO IGNIFUGO NOMEX 4.5 OZ TALLE M</t>
  </si>
  <si>
    <t xml:space="preserve">3001564</t>
  </si>
  <si>
    <t xml:space="preserve">CAMPERON NARANJA DE GRAFA XL</t>
  </si>
  <si>
    <t xml:space="preserve">1000644</t>
  </si>
  <si>
    <t xml:space="preserve">MIRUS OFT SOLUCION X ML</t>
  </si>
  <si>
    <t xml:space="preserve">2000051</t>
  </si>
  <si>
    <t xml:space="preserve">COLLAR CERVICAL MEDIANO</t>
  </si>
  <si>
    <t xml:space="preserve">3000132</t>
  </si>
  <si>
    <t xml:space="preserve">PANTALON CARGO AZUL T54</t>
  </si>
  <si>
    <t xml:space="preserve">3000574</t>
  </si>
  <si>
    <t xml:space="preserve">CAMISETA POLERA AZUL FRANCIA T 3XL</t>
  </si>
  <si>
    <t xml:space="preserve">3000630</t>
  </si>
  <si>
    <t xml:space="preserve">Chomba Medico Blanca yacimiento T XXXL</t>
  </si>
  <si>
    <t xml:space="preserve">3000823</t>
  </si>
  <si>
    <t xml:space="preserve">CAPA IMPERMEABLE TALLE XL</t>
  </si>
  <si>
    <t xml:space="preserve">3000948</t>
  </si>
  <si>
    <t xml:space="preserve">CHAQUETA GRIS MCORTA YACIMIENTO T S</t>
  </si>
  <si>
    <t xml:space="preserve">3001560</t>
  </si>
  <si>
    <t xml:space="preserve">CAMPERON NARANJA DE GRAFA XS</t>
  </si>
  <si>
    <t xml:space="preserve">3000300</t>
  </si>
  <si>
    <t xml:space="preserve">CAMPERA SOFT SHELL GRIS ECA M</t>
  </si>
  <si>
    <t xml:space="preserve">3000503</t>
  </si>
  <si>
    <t xml:space="preserve">PANTALON JEAN C/LOGO YAC T50</t>
  </si>
  <si>
    <t xml:space="preserve">3001050</t>
  </si>
  <si>
    <t xml:space="preserve">MAMELUCO IGNIFUGO NOMEX 4.5 OZ TALLE XL</t>
  </si>
  <si>
    <t xml:space="preserve">3001063</t>
  </si>
  <si>
    <t xml:space="preserve">MAMELUCO IGNIFUGO NOMEX 6 OZ TALLE S</t>
  </si>
  <si>
    <t xml:space="preserve">2001861</t>
  </si>
  <si>
    <t xml:space="preserve">SONDA P/ ALIMENTACION NASOGASTRICA K10</t>
  </si>
  <si>
    <t xml:space="preserve">3000652</t>
  </si>
  <si>
    <t xml:space="preserve">PANTALON JEAN C/LOGO YAC T46 DAMA</t>
  </si>
  <si>
    <t xml:space="preserve">3001301</t>
  </si>
  <si>
    <t xml:space="preserve">BUZO ALGODON AZUL C/LOGO S</t>
  </si>
  <si>
    <t xml:space="preserve">3001565</t>
  </si>
  <si>
    <t xml:space="preserve">CAMPERON NARANJA DE GRAFA XXL</t>
  </si>
  <si>
    <t xml:space="preserve">2001483</t>
  </si>
  <si>
    <t xml:space="preserve">BRAZALETE ADULTO</t>
  </si>
  <si>
    <t xml:space="preserve">3000651</t>
  </si>
  <si>
    <t xml:space="preserve">PANTALON JEAN C/LOGO YAC T44 DAMA</t>
  </si>
  <si>
    <t xml:space="preserve">3001299</t>
  </si>
  <si>
    <t xml:space="preserve">BUZO ALGODON AZUL C/LOGO XS</t>
  </si>
  <si>
    <t xml:space="preserve">3001326</t>
  </si>
  <si>
    <t xml:space="preserve">CAMPERA IGNIFUGA C/LOGO XL</t>
  </si>
  <si>
    <t xml:space="preserve">1000116</t>
  </si>
  <si>
    <t xml:space="preserve">NITROFURAZONA CREMA X 500ML</t>
  </si>
  <si>
    <t xml:space="preserve">322</t>
  </si>
  <si>
    <t xml:space="preserve">NITROFURAZONA</t>
  </si>
  <si>
    <t xml:space="preserve">K-267</t>
  </si>
  <si>
    <t xml:space="preserve">Homologado al master K-267, pero sus códigos SAP (2001538) no figuran en el stock SAP de este centro. Cruce por nomenclatura: una nomenclatura no informa dosis; similitud 0.77.</t>
  </si>
  <si>
    <t xml:space="preserve">1000286</t>
  </si>
  <si>
    <t xml:space="preserve">CLORURO DE POTASIO 15mEq/5ml</t>
  </si>
  <si>
    <t xml:space="preserve">529</t>
  </si>
  <si>
    <t xml:space="preserve">CLORURO DE POTASIO</t>
  </si>
  <si>
    <t xml:space="preserve">M03-010</t>
  </si>
  <si>
    <t xml:space="preserve">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</si>
  <si>
    <t xml:space="preserve">1005128</t>
  </si>
  <si>
    <t xml:space="preserve">NAFAZOLINA</t>
  </si>
  <si>
    <t xml:space="preserve">2000010</t>
  </si>
  <si>
    <t xml:space="preserve">ANTIPARRA DE PLASTICO</t>
  </si>
  <si>
    <t xml:space="preserve">2000912</t>
  </si>
  <si>
    <t xml:space="preserve">CARGADOR P/ECG JOTATEC TAURUS TOUCH</t>
  </si>
  <si>
    <t xml:space="preserve">2001039</t>
  </si>
  <si>
    <t xml:space="preserve">BOLSO CARDIO CARDIOMAX EMERGENCIAS</t>
  </si>
  <si>
    <t xml:space="preserve">2001121</t>
  </si>
  <si>
    <t xml:space="preserve">TENSIOMETRO DIGITAL</t>
  </si>
  <si>
    <t xml:space="preserve">525</t>
  </si>
  <si>
    <t xml:space="preserve">2001137</t>
  </si>
  <si>
    <t xml:space="preserve">TERMOMETRO INFRARROJO</t>
  </si>
  <si>
    <t xml:space="preserve">2001512</t>
  </si>
  <si>
    <t xml:space="preserve">TENSIOMETRO DIGITAL ADU.OMRON HEM-7130</t>
  </si>
  <si>
    <t xml:space="preserve">2001539</t>
  </si>
  <si>
    <t xml:space="preserve">BOLSO MONITOR</t>
  </si>
  <si>
    <t xml:space="preserve">3000192</t>
  </si>
  <si>
    <t xml:space="preserve">CHOMBA BLANCA HBRE T2XL</t>
  </si>
  <si>
    <t xml:space="preserve">3000508</t>
  </si>
  <si>
    <t xml:space="preserve">PANTALON JEAN C/LOGO YAC T60</t>
  </si>
  <si>
    <t xml:space="preserve">3000568</t>
  </si>
  <si>
    <t xml:space="preserve">CHOMBA CELESTE ENFERMO YACIMIENTOS T3XL</t>
  </si>
  <si>
    <t xml:space="preserve">3000951</t>
  </si>
  <si>
    <t xml:space="preserve">CHAQUETA GRIS MCORTA YACIMIENTO T 3XL</t>
  </si>
  <si>
    <t xml:space="preserve">3001561</t>
  </si>
  <si>
    <t xml:space="preserve">CAMPERON NARANJA DE GRAFA S</t>
  </si>
  <si>
    <t xml:space="preserve">2000453</t>
  </si>
  <si>
    <t xml:space="preserve">HOJA DE BISTURI Nº 11</t>
  </si>
  <si>
    <t xml:space="preserve">3000534</t>
  </si>
  <si>
    <t xml:space="preserve">CAMISA JEAN CLASICA T42</t>
  </si>
  <si>
    <t xml:space="preserve">3001057</t>
  </si>
  <si>
    <t xml:space="preserve">MAMELUCO IGNIFUGO NOMEX 4.5 OZ TALLE XXL</t>
  </si>
  <si>
    <t xml:space="preserve">2000049</t>
  </si>
  <si>
    <t xml:space="preserve">COLLAR CERVICAL CHICO</t>
  </si>
  <si>
    <t xml:space="preserve">2000086</t>
  </si>
  <si>
    <t xml:space="preserve">COLLAR CERVICAL PEQUEÑO</t>
  </si>
  <si>
    <t xml:space="preserve">2000145</t>
  </si>
  <si>
    <t xml:space="preserve">Kit  DE  H.I.V.</t>
  </si>
  <si>
    <t xml:space="preserve">2000475</t>
  </si>
  <si>
    <t xml:space="preserve">PILA  C 2</t>
  </si>
  <si>
    <t xml:space="preserve">282; 247; 503; 505; 504</t>
  </si>
  <si>
    <t xml:space="preserve">PILA C; Pilas 2032; PILAS 9V; PILAS A76; PILAS LR41</t>
  </si>
  <si>
    <t xml:space="preserve">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</si>
  <si>
    <t xml:space="preserve">3000302</t>
  </si>
  <si>
    <t xml:space="preserve">CAMPERA SOFT SHELL GRIS ECA XL</t>
  </si>
  <si>
    <t xml:space="preserve">3000498</t>
  </si>
  <si>
    <t xml:space="preserve">PANTALON JEAN C/LOGO YAC T42</t>
  </si>
  <si>
    <t xml:space="preserve">3000507</t>
  </si>
  <si>
    <t xml:space="preserve">PANTALON JEAN C/LOGO YAC T58</t>
  </si>
  <si>
    <t xml:space="preserve">3000650</t>
  </si>
  <si>
    <t xml:space="preserve">PANTALON JEAN C/LOGO YAC T42 DAMA</t>
  </si>
  <si>
    <t xml:space="preserve">3000944</t>
  </si>
  <si>
    <t xml:space="preserve">CHAQUETA CELESTE MCORTA YACIMIENTO T 3XL</t>
  </si>
  <si>
    <t xml:space="preserve">3001534</t>
  </si>
  <si>
    <t xml:space="preserve">ANTEOJO SOLUS IN/OUT + BANDA Y MARCO</t>
  </si>
  <si>
    <t xml:space="preserve">3001594</t>
  </si>
  <si>
    <t xml:space="preserve">CAMPERON NARANJA DE GRAFA XXXXL</t>
  </si>
  <si>
    <t xml:space="preserve">1000099</t>
  </si>
  <si>
    <t xml:space="preserve">DINITRATO DE ISOSORBIBE DE 5MG  COMP. SU</t>
  </si>
  <si>
    <t xml:space="preserve">3000301</t>
  </si>
  <si>
    <t xml:space="preserve">CAMPERA SOFT SHELL GRIS ECA L</t>
  </si>
  <si>
    <t xml:space="preserve">3000538</t>
  </si>
  <si>
    <t xml:space="preserve">CAMISA JEAN CLASICA T48</t>
  </si>
  <si>
    <t xml:space="preserve">3001495</t>
  </si>
  <si>
    <t xml:space="preserve">CAMPERA SAN NICOLAS</t>
  </si>
  <si>
    <t xml:space="preserve">3001522</t>
  </si>
  <si>
    <t xml:space="preserve">AMBO VERDE T. S</t>
  </si>
  <si>
    <t xml:space="preserve">1000533</t>
  </si>
  <si>
    <t xml:space="preserve">BETAMETASONA A+F AMPOLLA</t>
  </si>
  <si>
    <t xml:space="preserve">1000592</t>
  </si>
  <si>
    <t xml:space="preserve">PLATSUL  X 200grs CREMA</t>
  </si>
  <si>
    <t xml:space="preserve">2000876</t>
  </si>
  <si>
    <t xml:space="preserve">PINZA PARA ECG (JUEGO POR 6 UNIDADES)</t>
  </si>
  <si>
    <t xml:space="preserve">3000188</t>
  </si>
  <si>
    <t xml:space="preserve">CHOMBA BLANCA HBRE TS</t>
  </si>
  <si>
    <t xml:space="preserve">3000298</t>
  </si>
  <si>
    <t xml:space="preserve">CAMPERA SOFT SHELL GRIS ECA XS</t>
  </si>
  <si>
    <t xml:space="preserve">3000299</t>
  </si>
  <si>
    <t xml:space="preserve">CAMPERA SOFT SHELL GRIS ECA S</t>
  </si>
  <si>
    <t xml:space="preserve">3000659</t>
  </si>
  <si>
    <t xml:space="preserve">PANTALON JEAN C/LOGO YAC T52 DAMA</t>
  </si>
  <si>
    <t xml:space="preserve">3000706</t>
  </si>
  <si>
    <t xml:space="preserve">PANTALON CARGO ANTI DESGARRO T36</t>
  </si>
  <si>
    <t xml:space="preserve">3001214</t>
  </si>
  <si>
    <t xml:space="preserve">MAMELUCO IGNIFUGO NOMEX 6 OZ TALLE XS</t>
  </si>
  <si>
    <t xml:space="preserve">3001452</t>
  </si>
  <si>
    <t xml:space="preserve">PANTALON JEAN C/LOGO YAC T36 DAMA</t>
  </si>
  <si>
    <t xml:space="preserve">3001453</t>
  </si>
  <si>
    <t xml:space="preserve">MAMELUCO IGNIFUGO NOMEX 9 OZ TALLE XXXL</t>
  </si>
  <si>
    <t xml:space="preserve">2000025</t>
  </si>
  <si>
    <t xml:space="preserve">HOJA DE BISTURI Nº20</t>
  </si>
  <si>
    <t xml:space="preserve">474; 563</t>
  </si>
  <si>
    <t xml:space="preserve">HOJA DE BISTURI Nº10; HOJA DE BISTURI Nº21</t>
  </si>
  <si>
    <t xml:space="preserve">2000025, 2000453, 2000456, 2000455</t>
  </si>
  <si>
    <t xml:space="preserve">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</si>
  <si>
    <t xml:space="preserve">2000057</t>
  </si>
  <si>
    <t xml:space="preserve">KIT DE OBSTETRICIA</t>
  </si>
  <si>
    <t xml:space="preserve">2000063</t>
  </si>
  <si>
    <t xml:space="preserve">PINZA MAGILL PEDIATRICA</t>
  </si>
  <si>
    <t xml:space="preserve">533</t>
  </si>
  <si>
    <t xml:space="preserve">PINZA MAGILL</t>
  </si>
  <si>
    <t xml:space="preserve">Cruce por nomenclatura: similitud 0.82.</t>
  </si>
  <si>
    <t xml:space="preserve">2000406</t>
  </si>
  <si>
    <t xml:space="preserve">SONDA NASOGASTRICA K-33 KOLLER</t>
  </si>
  <si>
    <t xml:space="preserve">2001077</t>
  </si>
  <si>
    <t xml:space="preserve">ELECTRODOS C/CONECTOR PARA DESFIBRILADOR</t>
  </si>
  <si>
    <t xml:space="preserve">345</t>
  </si>
  <si>
    <t xml:space="preserve">ELECTRODOS</t>
  </si>
  <si>
    <t xml:space="preserve">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</si>
  <si>
    <t xml:space="preserve">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</si>
  <si>
    <t xml:space="preserve">2001158</t>
  </si>
  <si>
    <t xml:space="preserve">SENSOR PARA OXIMETRO NONIN</t>
  </si>
  <si>
    <t xml:space="preserve">2001164</t>
  </si>
  <si>
    <t xml:space="preserve">BOLSAS DE BIOSEGURIDAD</t>
  </si>
  <si>
    <t xml:space="preserve">2001357</t>
  </si>
  <si>
    <t xml:space="preserve">CRONOCORTEROID AMPOLLA</t>
  </si>
  <si>
    <t xml:space="preserve">3000332</t>
  </si>
  <si>
    <t xml:space="preserve">AMBO AZUL C/LOGO EMERG XL</t>
  </si>
  <si>
    <t xml:space="preserve">3000699</t>
  </si>
  <si>
    <t xml:space="preserve">Chaqueta Celeste ML yacimiento XS</t>
  </si>
  <si>
    <t xml:space="preserve">3001324</t>
  </si>
  <si>
    <t xml:space="preserve">CAMPERA IGNIFUGA C/LOGO M</t>
  </si>
  <si>
    <t xml:space="preserve">CT0209RF</t>
  </si>
  <si>
    <t xml:space="preserve">PARCHES ADULTO DEA</t>
  </si>
  <si>
    <t xml:space="preserve">1000780</t>
  </si>
  <si>
    <t xml:space="preserve">ALTEPLASA AMP. X2</t>
  </si>
  <si>
    <t xml:space="preserve">2001507</t>
  </si>
  <si>
    <t xml:space="preserve">KIT BOTIQUIN PLASTICO 13.5X11X5CM C/INSU</t>
  </si>
  <si>
    <t xml:space="preserve">3000183</t>
  </si>
  <si>
    <t xml:space="preserve">CHOMBA BLANCA DAMA TL</t>
  </si>
  <si>
    <t xml:space="preserve">3000202</t>
  </si>
  <si>
    <t xml:space="preserve">AMBOS BLANCOS MEDICO TM</t>
  </si>
  <si>
    <t xml:space="preserve">3000330</t>
  </si>
  <si>
    <t xml:space="preserve">AMBO AZUL C/LOGO EMERG M</t>
  </si>
  <si>
    <t xml:space="preserve">3000407</t>
  </si>
  <si>
    <t xml:space="preserve">Faja Lumbar M</t>
  </si>
  <si>
    <t xml:space="preserve">3000536</t>
  </si>
  <si>
    <t xml:space="preserve">CAMISA JEAN CLASICA T46</t>
  </si>
  <si>
    <t xml:space="preserve">3000655</t>
  </si>
  <si>
    <t xml:space="preserve">PANTALON JEAN C/LOGO YAC T48 DAMA</t>
  </si>
  <si>
    <t xml:space="preserve">3000660</t>
  </si>
  <si>
    <t xml:space="preserve">PANTALON JEAN C/LOGO YAC T54 DAMA</t>
  </si>
  <si>
    <t xml:space="preserve">3001116</t>
  </si>
  <si>
    <t xml:space="preserve">CAMPERA POLAR NARANJA CON CAPUCHA T-2XL</t>
  </si>
  <si>
    <t xml:space="preserve">3001442</t>
  </si>
  <si>
    <t xml:space="preserve">CONJUNTO PRIMERA PIEL XS</t>
  </si>
  <si>
    <t xml:space="preserve">3001523</t>
  </si>
  <si>
    <t xml:space="preserve">CAMISA JEAN CLASICA T38</t>
  </si>
  <si>
    <t xml:space="preserve">1000040</t>
  </si>
  <si>
    <t xml:space="preserve">PINZA KOCHER RECTA 14CM</t>
  </si>
  <si>
    <t xml:space="preserve">534</t>
  </si>
  <si>
    <t xml:space="preserve">PINZA KOCHER</t>
  </si>
  <si>
    <t xml:space="preserve">Cruce por nomenclatura: una nomenclatura no informa dosis; similitud 0.76.</t>
  </si>
  <si>
    <t xml:space="preserve">1000510</t>
  </si>
  <si>
    <t xml:space="preserve">POLIETILENGLICOL+PROPILENGLICOL SYSTANE</t>
  </si>
  <si>
    <t xml:space="preserve">2000565</t>
  </si>
  <si>
    <t xml:space="preserve">Tabla para asistencia de RCP / Paro</t>
  </si>
  <si>
    <t xml:space="preserve">3000182</t>
  </si>
  <si>
    <t xml:space="preserve">CHOMBA BLANCA DAMA TM</t>
  </si>
  <si>
    <t xml:space="preserve">3000193</t>
  </si>
  <si>
    <t xml:space="preserve">CHOMBA BLANCA HBRE T3XL</t>
  </si>
  <si>
    <t xml:space="preserve">3000246</t>
  </si>
  <si>
    <t xml:space="preserve">BUZO POLAR AZUL L</t>
  </si>
  <si>
    <t xml:space="preserve">3000303</t>
  </si>
  <si>
    <t xml:space="preserve">CAMPERA SOFT SHELL GRIS ECA XXL</t>
  </si>
  <si>
    <t xml:space="preserve">3000329</t>
  </si>
  <si>
    <t xml:space="preserve">AMBO AZUL C/LOGO EMERG S</t>
  </si>
  <si>
    <t xml:space="preserve">3000406</t>
  </si>
  <si>
    <t xml:space="preserve">Faja Lumbar L</t>
  </si>
  <si>
    <t xml:space="preserve">3000423</t>
  </si>
  <si>
    <t xml:space="preserve">CHOMBA CELESTE ENFERMO YACIMIENTOS TXL</t>
  </si>
  <si>
    <t xml:space="preserve">3000463</t>
  </si>
  <si>
    <t xml:space="preserve">CAMPERON TRUKER GRIS YAC TM</t>
  </si>
  <si>
    <t xml:space="preserve">3000509</t>
  </si>
  <si>
    <t xml:space="preserve">PANTALON JEAN C/LOGO YAC T62</t>
  </si>
  <si>
    <t xml:space="preserve">3000567</t>
  </si>
  <si>
    <t xml:space="preserve">CHOMBA CELESTE ENFERMO YACIMIENTOS T2XL</t>
  </si>
  <si>
    <t xml:space="preserve">3000877</t>
  </si>
  <si>
    <t xml:space="preserve">REMERA PRIMERA PIEL TALLE 48</t>
  </si>
  <si>
    <t xml:space="preserve">3000879</t>
  </si>
  <si>
    <t xml:space="preserve">REMERA PRIMERA PIEL TALLE 52</t>
  </si>
  <si>
    <t xml:space="preserve">3001066</t>
  </si>
  <si>
    <t xml:space="preserve">PANTALON DE JEAN YAC TALLE 38 DAMA</t>
  </si>
  <si>
    <t xml:space="preserve">3001115</t>
  </si>
  <si>
    <t xml:space="preserve">CAMPERA POLAR NARANJA CON CAPUCHA T-XL</t>
  </si>
  <si>
    <t xml:space="preserve">3001325</t>
  </si>
  <si>
    <t xml:space="preserve">CAMPERA IGNIFUGA C/LOGO L</t>
  </si>
  <si>
    <t xml:space="preserve">3001524</t>
  </si>
  <si>
    <t xml:space="preserve">CAMISA JEAN CLASICA T40</t>
  </si>
  <si>
    <t xml:space="preserve">2000447</t>
  </si>
  <si>
    <t xml:space="preserve">CABLE SENSOR PARA OXIMETRO ADULTO</t>
  </si>
  <si>
    <t xml:space="preserve">2000476</t>
  </si>
  <si>
    <t xml:space="preserve">PORTA OBJETO</t>
  </si>
  <si>
    <t xml:space="preserve">2000485</t>
  </si>
  <si>
    <t xml:space="preserve">CAJA CURACIONES CHICA</t>
  </si>
  <si>
    <t xml:space="preserve">2000694</t>
  </si>
  <si>
    <t xml:space="preserve">PINZA PARA ECG (JUEGO POR 4 UNIDADES)</t>
  </si>
  <si>
    <t xml:space="preserve">3000134</t>
  </si>
  <si>
    <t xml:space="preserve">PANTALON CARGO AZUL T58</t>
  </si>
  <si>
    <t xml:space="preserve">3000184</t>
  </si>
  <si>
    <t xml:space="preserve">CHOMBA BLANCA DAMA TXL</t>
  </si>
  <si>
    <t xml:space="preserve">3000331</t>
  </si>
  <si>
    <t xml:space="preserve">AMBO AZUL C/LOGO EMERG L</t>
  </si>
  <si>
    <t xml:space="preserve">3000410</t>
  </si>
  <si>
    <t xml:space="preserve">Faja Lumbar XXL</t>
  </si>
  <si>
    <t xml:space="preserve">3000500</t>
  </si>
  <si>
    <t xml:space="preserve">PANTALON JEAN C/LOGO YAC T46</t>
  </si>
  <si>
    <t xml:space="preserve">3000573</t>
  </si>
  <si>
    <t xml:space="preserve">CAMISETA POLERA AZUL FRANCIA T 2XL</t>
  </si>
  <si>
    <t xml:space="preserve">3001054</t>
  </si>
  <si>
    <t xml:space="preserve">MAMELUCO IGNIFUGO NOMEX 6 OZ TALLE XXXXL</t>
  </si>
  <si>
    <t xml:space="preserve">3001060</t>
  </si>
  <si>
    <t xml:space="preserve">CAMPERA DE POLAR NARANJA CON CAPUCHA T-M</t>
  </si>
  <si>
    <t xml:space="preserve">3001432</t>
  </si>
  <si>
    <t xml:space="preserve">CHOMBA NEGRA XS</t>
  </si>
  <si>
    <t xml:space="preserve">3001521</t>
  </si>
  <si>
    <t xml:space="preserve">AMBO VERDE T. M</t>
  </si>
  <si>
    <t xml:space="preserve">1000006</t>
  </si>
  <si>
    <t xml:space="preserve">CLORPROMAZINA 25MG AMPOLLA DE 5 ML I.M</t>
  </si>
  <si>
    <t xml:space="preserve">1000647</t>
  </si>
  <si>
    <t xml:space="preserve">PINZA RECTA COMUN</t>
  </si>
  <si>
    <t xml:space="preserve">1005146</t>
  </si>
  <si>
    <t xml:space="preserve">ANPHOTEROL 200ML AEROSOL</t>
  </si>
  <si>
    <t xml:space="preserve">505</t>
  </si>
  <si>
    <t xml:space="preserve">SALBUTAMOL AEROSOL</t>
  </si>
  <si>
    <t xml:space="preserve">Valorización a validar: VU atípico ($442,644.63 contra una mediana de $2,000.00 en la base). Sugiere distinta unidad de medida (SAP por caja o envase y el recuento por unidad). La diferencia económica de esta fila no debe tomarse como definitiva.</t>
  </si>
  <si>
    <t xml:space="preserve">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</si>
  <si>
    <t xml:space="preserve">2000228</t>
  </si>
  <si>
    <t xml:space="preserve">GASA ESTERIL 15X15CM - GASANA</t>
  </si>
  <si>
    <t xml:space="preserve">2000391</t>
  </si>
  <si>
    <t xml:space="preserve">RESUCITADOR  NEO</t>
  </si>
  <si>
    <t xml:space="preserve">2000456</t>
  </si>
  <si>
    <t xml:space="preserve">HOJA DE BISTURI Nº 15</t>
  </si>
  <si>
    <t xml:space="preserve">475</t>
  </si>
  <si>
    <t xml:space="preserve">HOJA DE BISTURI Nº15</t>
  </si>
  <si>
    <t xml:space="preserve">2000463</t>
  </si>
  <si>
    <t xml:space="preserve">SABANAS ESTERILES DESCARTABLES</t>
  </si>
  <si>
    <t xml:space="preserve">386</t>
  </si>
  <si>
    <t xml:space="preserve">Sabanas</t>
  </si>
  <si>
    <t xml:space="preserve">Cruce por nomenclatura: similitud 0.69. El material ocupa 2 filas en la hoja 1060 NQN (lote/almacén). La cantidad SAP y la física de esta vista son el total del material.</t>
  </si>
  <si>
    <t xml:space="preserve">2000617</t>
  </si>
  <si>
    <t xml:space="preserve">PINZA MANO IZQUIERDA DE DISECCION</t>
  </si>
  <si>
    <t xml:space="preserve">2001386</t>
  </si>
  <si>
    <t xml:space="preserve">PORTA BISTURI N°3</t>
  </si>
  <si>
    <t xml:space="preserve">2001644</t>
  </si>
  <si>
    <t xml:space="preserve">TORSO MANIQUI P/PRACTICAS</t>
  </si>
  <si>
    <t xml:space="preserve">3000129</t>
  </si>
  <si>
    <t xml:space="preserve">PANTALON CARGO AZUL T48</t>
  </si>
  <si>
    <t xml:space="preserve">3000185</t>
  </si>
  <si>
    <t xml:space="preserve">CHOMBA BLANCA DAMA T2XL</t>
  </si>
  <si>
    <t xml:space="preserve">3000186</t>
  </si>
  <si>
    <t xml:space="preserve">CHOMBA BLANCA DAMA T3XL</t>
  </si>
  <si>
    <t xml:space="preserve">3000203</t>
  </si>
  <si>
    <t xml:space="preserve">AMBOS BLANCOS MEDICO TXL</t>
  </si>
  <si>
    <t xml:space="preserve">3000220</t>
  </si>
  <si>
    <t xml:space="preserve">ZAPATOS DE SEGURIDAD T42</t>
  </si>
  <si>
    <t xml:space="preserve">3000221</t>
  </si>
  <si>
    <t xml:space="preserve">ZAPATOS DE SEGURIDAD T43</t>
  </si>
  <si>
    <t xml:space="preserve">3000222</t>
  </si>
  <si>
    <t xml:space="preserve">ZAPATOS DE SEGURIDAD T44</t>
  </si>
  <si>
    <t xml:space="preserve">3000223</t>
  </si>
  <si>
    <t xml:space="preserve">ZAPATOS DE SEGURIDAD T45</t>
  </si>
  <si>
    <t xml:space="preserve">3000388</t>
  </si>
  <si>
    <t xml:space="preserve">CHOMBA BLANCA HBRE T4XL</t>
  </si>
  <si>
    <t xml:space="preserve">3000658</t>
  </si>
  <si>
    <t xml:space="preserve">PANTALON JEAN C/LOGO YAC T50 DAMA</t>
  </si>
  <si>
    <t xml:space="preserve">3000828</t>
  </si>
  <si>
    <t xml:space="preserve">ZAPATOS DE SEGURIDAD T38</t>
  </si>
  <si>
    <t xml:space="preserve">3000904</t>
  </si>
  <si>
    <t xml:space="preserve">LOGO</t>
  </si>
  <si>
    <t xml:space="preserve">3000942</t>
  </si>
  <si>
    <t xml:space="preserve">CHAQUETA CELESTE MCORTA YACIMIENTO T S</t>
  </si>
  <si>
    <t xml:space="preserve">3000943</t>
  </si>
  <si>
    <t xml:space="preserve">CHAQUETA CELESTE MCORTA YACIMIENTO T XS</t>
  </si>
  <si>
    <t xml:space="preserve">3001493</t>
  </si>
  <si>
    <t xml:space="preserve">CAMISA HOMBRE</t>
  </si>
  <si>
    <t xml:space="preserve">3001494</t>
  </si>
  <si>
    <t xml:space="preserve">CHOMBA HOMBRE</t>
  </si>
  <si>
    <t xml:space="preserve">3001500</t>
  </si>
  <si>
    <t xml:space="preserve">Sweatter San Nicolas</t>
  </si>
  <si>
    <t xml:space="preserve">1000009</t>
  </si>
  <si>
    <t xml:space="preserve">DIFENHIDRAMINA 10MG AMPOLLA DE 1 ML(Park</t>
  </si>
  <si>
    <t xml:space="preserve">1000024</t>
  </si>
  <si>
    <t xml:space="preserve">GASA FURACINADA  AL  0.2%</t>
  </si>
  <si>
    <t xml:space="preserve">1000110</t>
  </si>
  <si>
    <t xml:space="preserve">SOLUCION FISIOLOGICA DE  5ML AMPOLLA</t>
  </si>
  <si>
    <t xml:space="preserve">147; 148</t>
  </si>
  <si>
    <t xml:space="preserve">KETOROLAC; KETOROLAC SL</t>
  </si>
  <si>
    <t xml:space="preserve">Cruce por nomenclatura SAP; Homologación por código Avain (master M01-006)</t>
  </si>
  <si>
    <t xml:space="preserve">1000129, 1000196</t>
  </si>
  <si>
    <t xml:space="preserve">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</si>
  <si>
    <t xml:space="preserve">1000176</t>
  </si>
  <si>
    <t xml:space="preserve">CURA PLUS COMPRIMIDO</t>
  </si>
  <si>
    <t xml:space="preserve">1000180</t>
  </si>
  <si>
    <t xml:space="preserve">HISTAMINO CORTEROID L COMPRIMIDO</t>
  </si>
  <si>
    <t xml:space="preserve">1000186</t>
  </si>
  <si>
    <t xml:space="preserve">XYLOPROCTO POMADA CREMA</t>
  </si>
  <si>
    <t xml:space="preserve">1000188</t>
  </si>
  <si>
    <t xml:space="preserve">MYLANTA SUSPENSIÓN SOLUCION</t>
  </si>
  <si>
    <t xml:space="preserve">1000191</t>
  </si>
  <si>
    <t xml:space="preserve">GOTAS LUBRICANTES GLICERINA 1% 10ML</t>
  </si>
  <si>
    <t xml:space="preserve">1000203</t>
  </si>
  <si>
    <t xml:space="preserve">GLUCONATO DE CA +2 AMPOLLAS</t>
  </si>
  <si>
    <t xml:space="preserve">1000352</t>
  </si>
  <si>
    <t xml:space="preserve">DICLOFENAC SÓDICO 75 mg (DIOXAFLEX 75)</t>
  </si>
  <si>
    <t xml:space="preserve">ESTETOSCOPIO</t>
  </si>
  <si>
    <t xml:space="preserve">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</si>
  <si>
    <t xml:space="preserve">2000017</t>
  </si>
  <si>
    <t xml:space="preserve">ESTETOSCOPIO PEDIATRICO</t>
  </si>
  <si>
    <t xml:space="preserve">2000036</t>
  </si>
  <si>
    <t xml:space="preserve">TENSIOMETRO PEDIATRICO</t>
  </si>
  <si>
    <t xml:space="preserve">500</t>
  </si>
  <si>
    <t xml:space="preserve">AMBU PEDIATRICO</t>
  </si>
  <si>
    <t xml:space="preserve">2000036, 2000017</t>
  </si>
  <si>
    <t xml:space="preserve">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</si>
  <si>
    <t xml:space="preserve">2000044</t>
  </si>
  <si>
    <t xml:space="preserve">AGUJA PERICRANEAL 21G T/BUTTERFLY</t>
  </si>
  <si>
    <t xml:space="preserve">2000046</t>
  </si>
  <si>
    <t xml:space="preserve">AGUJA PERICRANEAL 25G T/BUTTERFLY</t>
  </si>
  <si>
    <t xml:space="preserve">2000047</t>
  </si>
  <si>
    <t xml:space="preserve">AGUJA PERICRANEAL 27G T/BUTTERFLY</t>
  </si>
  <si>
    <t xml:space="preserve">2000061</t>
  </si>
  <si>
    <t xml:space="preserve">MANDRIL ESTERIL PEDIATRICO 2MM</t>
  </si>
  <si>
    <t xml:space="preserve">2000098</t>
  </si>
  <si>
    <t xml:space="preserve">APOSITO QUIRURGICO ESTERIL 10X20CM-SYRA</t>
  </si>
  <si>
    <t xml:space="preserve">2000167</t>
  </si>
  <si>
    <t xml:space="preserve">MASCARA PARA NEBULIZAR PEDIATRICA</t>
  </si>
  <si>
    <t xml:space="preserve">2000207</t>
  </si>
  <si>
    <t xml:space="preserve">TELA ADH AL ZnO NO HIPOALERG 2.5CM</t>
  </si>
  <si>
    <t xml:space="preserve">2000211</t>
  </si>
  <si>
    <t xml:space="preserve">TUBULADURA PARA O2  DE 2 MTS</t>
  </si>
  <si>
    <t xml:space="preserve">2000464</t>
  </si>
  <si>
    <t xml:space="preserve">PARCHE OCULAR DESCARTABLE</t>
  </si>
  <si>
    <t xml:space="preserve">2000471</t>
  </si>
  <si>
    <t xml:space="preserve">SUJETADOR C/VELCRO CORTO</t>
  </si>
  <si>
    <t xml:space="preserve">2000901</t>
  </si>
  <si>
    <t xml:space="preserve">GASA ESTERIL 20X20CM</t>
  </si>
  <si>
    <t xml:space="preserve">CT0207RS</t>
  </si>
  <si>
    <t xml:space="preserve">DEA SEMIAUTOMATICO CARDIAID D</t>
  </si>
  <si>
    <t xml:space="preserve">GAB123</t>
  </si>
  <si>
    <t xml:space="preserve">GABINETE D</t>
  </si>
  <si>
    <t xml:space="preserve">269</t>
  </si>
  <si>
    <t xml:space="preserve">Aguja 15/8</t>
  </si>
  <si>
    <t xml:space="preserve">Sin valor unitario en SAP: la diferencia económica de este ítem no puede calcularse (dato faltante). Mejor aproximación descartada: 2000291 AGUJA HUBER (similitud 0.39).</t>
  </si>
  <si>
    <t xml:space="preserve">473</t>
  </si>
  <si>
    <t xml:space="preserve">AGUJA PARA LAPICERA INSULINA 31G 5MM</t>
  </si>
  <si>
    <t xml:space="preserve">Sin valor unitario en SAP: la diferencia económica de este ítem no puede calcularse (dato faltante). Mejor aproximación descartada: 2000483 LINTERNA LAPICERA (una nomenclatura no informa dosis; similitud 0.38).</t>
  </si>
  <si>
    <t xml:space="preserve">468</t>
  </si>
  <si>
    <t xml:space="preserve">Camilleros pack x10</t>
  </si>
  <si>
    <t xml:space="preserve">Sin valor unitario en SAP: la diferencia económica de este ítem no puede calcularse (dato faltante). Mejor aproximación descartada: 3000463 CAMPERON TRUKER GRIS YAC TM (similitud 0.11).</t>
  </si>
  <si>
    <t xml:space="preserve">508</t>
  </si>
  <si>
    <t xml:space="preserve">CAMISOLIN IMPERMEABLE + TOALLA CHICA</t>
  </si>
  <si>
    <t xml:space="preserve">Sin valor unitario en SAP: la diferencia económica de este ítem no puede calcularse (dato faltante). 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</si>
  <si>
    <t xml:space="preserve">CAMPO IMPERMEABLE CHICO</t>
  </si>
  <si>
    <t xml:space="preserve">Sin valor unitario en SAP: la diferencia económica de este ítem no puede calcularse (dato faltante). 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</si>
  <si>
    <t xml:space="preserve">507</t>
  </si>
  <si>
    <t xml:space="preserve">CAMPO IMPERMEABLE GRANDE</t>
  </si>
  <si>
    <t xml:space="preserve">Sin valor unitario en SAP: la diferencia económica de este ítem no puede calcularse (dato faltante). 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</si>
  <si>
    <t xml:space="preserve">289</t>
  </si>
  <si>
    <t xml:space="preserve">Cinta adhesiva traspore</t>
  </si>
  <si>
    <t xml:space="preserve">Sin valor unitario en SAP: la diferencia económica de este ítem no puede calcularse (dato faltante). Mejor aproximación descartada: 2000206 TELA ADHESIVA 5CM HOSPITALARIA (una nomenclatura no informa dosis; similitud 0.30).</t>
  </si>
  <si>
    <t xml:space="preserve">301</t>
  </si>
  <si>
    <t xml:space="preserve">CIRCUITO RESPIRATORIO UTIM</t>
  </si>
  <si>
    <t xml:space="preserve">Sin valor unitario en SAP: la diferencia económica de este ítem no puede calcularse (dato faltante). Mejor aproximación descartada: 2001024 VALVULA ESPIRATORIA (similitud 0.39).</t>
  </si>
  <si>
    <t xml:space="preserve">532</t>
  </si>
  <si>
    <t xml:space="preserve">CLONAZEPAM 2 MG</t>
  </si>
  <si>
    <t xml:space="preserve">Sin valor unitario en SAP: la diferencia económica de este ítem no puede calcularse (dato faltante). Mejor aproximación descartada: 1000597 LOPERAMIDA 2MG COMPRIMIDO (dosis coincide; similitud 0.32).</t>
  </si>
  <si>
    <t xml:space="preserve">511</t>
  </si>
  <si>
    <t xml:space="preserve">CLORURO DE SODIO HIPERTONICO 20%</t>
  </si>
  <si>
    <t xml:space="preserve">Sin valor unitario en SAP: la diferencia económica de este ítem no puede calcularse (dato faltante). 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</si>
  <si>
    <t xml:space="preserve">411</t>
  </si>
  <si>
    <t xml:space="preserve">COLLAR FILADELFIA (distintas med.)</t>
  </si>
  <si>
    <t xml:space="preserve">E-193</t>
  </si>
  <si>
    <t xml:space="preserve">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</si>
  <si>
    <t xml:space="preserve">509</t>
  </si>
  <si>
    <t xml:space="preserve">COLLAR FILADELFIA AJUSTABLE</t>
  </si>
  <si>
    <t xml:space="preserve">Sin valor unitario en SAP: la diferencia económica de este ítem no puede calcularse (dato faltante). 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</si>
  <si>
    <t xml:space="preserve">412</t>
  </si>
  <si>
    <t xml:space="preserve">COLLAR FILADELFIA PEDIATRICO</t>
  </si>
  <si>
    <t xml:space="preserve">Sin valor unitario en SAP: la diferencia económica de este ítem no puede calcularse (dato faltante). 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</si>
  <si>
    <t xml:space="preserve">384</t>
  </si>
  <si>
    <t xml:space="preserve">CUBRECAMILLAS PACK X 10 UNIDADES</t>
  </si>
  <si>
    <t xml:space="preserve">Sin valor unitario en SAP: la diferencia económica de este ítem no puede calcularse (dato faltante). Mejor aproximación descartada: 2000217 CUBRECAMILLA ELASTIZADA 0.90 X 2,00 MT (calibre/talle/medida distinta; similitud 0.27).</t>
  </si>
  <si>
    <t xml:space="preserve">DESCARTADOR CORTOPUNZANTES 1,4 L</t>
  </si>
  <si>
    <t xml:space="preserve">Sin valor unitario en SAP: la diferencia económica de este ítem no puede calcularse (dato faltante). 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</si>
  <si>
    <t xml:space="preserve">512</t>
  </si>
  <si>
    <t xml:space="preserve">DESCARTADOR CORTOPUNZANTES 2,2 L</t>
  </si>
  <si>
    <t xml:space="preserve">Sin valor unitario en SAP: la diferencia económica de este ítem no puede calcularse (dato faltante). 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</si>
  <si>
    <t xml:space="preserve">361</t>
  </si>
  <si>
    <t xml:space="preserve">DESCARTADOR CORTOPUNZANTES 4,5 LTS</t>
  </si>
  <si>
    <t xml:space="preserve">Sin valor unitario en SAP: la diferencia económica de este ítem no puede calcularse (dato faltante). 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</si>
  <si>
    <t xml:space="preserve">360</t>
  </si>
  <si>
    <t xml:space="preserve">DESCARTADOR CORTOPUZANTES 7 LTS</t>
  </si>
  <si>
    <t xml:space="preserve">Sin valor unitario en SAP: la diferencia económica de este ítem no puede calcularse (dato faltante). Mejor aproximación descartada: 2000870 DESCARTADOR C/TAPA GIRATORIA MOD E1 1.4L (dosis/presentación distinta (7000ML vs 1400ML); similitud 0.34).</t>
  </si>
  <si>
    <t xml:space="preserve">desloratadina</t>
  </si>
  <si>
    <t xml:space="preserve">Sin valor unitario en SAP: la diferencia económica de este ítem no puede calcularse (dato faltante). Mejor aproximación descartada: 1000144 LORATADINA 10 MG COMP (una nomenclatura no informa dosis; similitud 0.43).</t>
  </si>
  <si>
    <t xml:space="preserve">470</t>
  </si>
  <si>
    <t xml:space="preserve">FERULAS DIGITALES</t>
  </si>
  <si>
    <t xml:space="preserve">Sin valor unitario en SAP: la diferencia económica de este ítem no puede calcularse (dato faltante). Mejor aproximación descartada: 2000749 SET FERULAS RIGIDAS 4 PIEZAS (similitud 0.41).</t>
  </si>
  <si>
    <t xml:space="preserve">370</t>
  </si>
  <si>
    <t xml:space="preserve">FIJADOR DE TUBO ENDOTRAQUEAL</t>
  </si>
  <si>
    <t xml:space="preserve">Sin valor unitario en SAP: la diferencia económica de este ítem no puede calcularse (dato faltante). Mejor aproximación descartada: 2000568 MORDILLOS DE FIJACION TUBO ENDOTRAQUEAL (similitud 0.54).</t>
  </si>
  <si>
    <t xml:space="preserve">124</t>
  </si>
  <si>
    <t xml:space="preserve">GOTA PC ® TETRAHIDRAZOLINA CLORHIDRATO</t>
  </si>
  <si>
    <t xml:space="preserve">Sin valor unitario en SAP: la diferencia económica de este ítem no puede calcularse (dato faltante). Mejor aproximación descartada: 1000314 MORFINA CLORHIDRATO 10MG (una nomenclatura no informa dosis; similitud 0.36).</t>
  </si>
  <si>
    <t xml:space="preserve">125</t>
  </si>
  <si>
    <t xml:space="preserve">GOTAS OFTÁLMICAS (TOBRA + DEXA)</t>
  </si>
  <si>
    <t xml:space="preserve">Sin valor unitario en SAP: la diferencia económica de este ítem no puede calcularse (dato faltante). Mejor aproximación descartada: 1000615 GOTAS OFTALMICAS CON GLICERINA (similitud 0.55).</t>
  </si>
  <si>
    <t xml:space="preserve">heparina</t>
  </si>
  <si>
    <t xml:space="preserve">Sin valor unitario en SAP: la diferencia económica de este ítem no puede calcularse (dato faltante). Mejor aproximación descartada: 2000027 JERINGA DE 5 ML (una nomenclatura no informa dosis; similitud 0.14).</t>
  </si>
  <si>
    <t xml:space="preserve">131</t>
  </si>
  <si>
    <t xml:space="preserve">HIOSCINA SIMPLE AMP</t>
  </si>
  <si>
    <t xml:space="preserve">Sin valor unitario en SAP: la diferencia económica de este ítem no puede calcularse (dato faltante). Mejor aproximación descartada: 1000170 BUSCAPINA SIMPLE AMP (similitud 0.59).</t>
  </si>
  <si>
    <t xml:space="preserve">326</t>
  </si>
  <si>
    <t xml:space="preserve">ISOSORBIDA SUBLINGUAL COMPR</t>
  </si>
  <si>
    <t xml:space="preserve">Sin valor unitario en SAP: la diferencia económica de este ítem no puede calcularse (dato faltante). Mejor aproximación descartada: 1000129 KETOROLAC 10MG SUBLINGUAL (una nomenclatura no informa dosis; similitud 0.34).</t>
  </si>
  <si>
    <t xml:space="preserve">516</t>
  </si>
  <si>
    <t xml:space="preserve">KIT DE PARTO</t>
  </si>
  <si>
    <t xml:space="preserve">Sin valor unitario en SAP: la diferencia económica de este ítem no puede calcularse (dato faltante). 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</si>
  <si>
    <t xml:space="preserve">562</t>
  </si>
  <si>
    <t xml:space="preserve">LUBRICANTE OCULAR</t>
  </si>
  <si>
    <t xml:space="preserve">Sin valor unitario en SAP: la diferencia económica de este ítem no puede calcularse (dato faltante). Mejor aproximación descartada: 1000191 GOTAS LUBRICANTES GLICERINA 1% 10ML (una nomenclatura no informa dosis; similitud 0.40).</t>
  </si>
  <si>
    <t xml:space="preserve">531</t>
  </si>
  <si>
    <t xml:space="preserve">MANGO DE BISTURI N° 3</t>
  </si>
  <si>
    <t xml:space="preserve">Sin valor unitario en SAP: la diferencia económica de este ítem no puede calcularse (dato faltante). Mejor aproximación descartada: 2001386 PORTA BISTURI N°3 (similitud 0.60).</t>
  </si>
  <si>
    <t xml:space="preserve">MANGO DE BISTURI N° 4</t>
  </si>
  <si>
    <t xml:space="preserve">Sin valor unitario en SAP: la diferencia económica de este ítem no puede calcularse (dato faltante). Mejor aproximación descartada: 2000455 HOJA DE BISTURI Nº 24 (calibre/talle/medida distinta; similitud 0.58).</t>
  </si>
  <si>
    <t xml:space="preserve">365</t>
  </si>
  <si>
    <t xml:space="preserve">MASCARA DE OXIGENO CON RESERVORIO</t>
  </si>
  <si>
    <t xml:space="preserve">Sin valor unitario en SAP: la diferencia económica de este ítem no puede calcularse (dato faltante). Mejor aproximación descartada: 2000363 MASCARA PARA O2 ADULTO CON RESERVORIO (similitud 0.60).</t>
  </si>
  <si>
    <t xml:space="preserve">377</t>
  </si>
  <si>
    <t xml:space="preserve">MASCARA PARA ANESTESIA #6</t>
  </si>
  <si>
    <t xml:space="preserve">Sin valor unitario en SAP: la diferencia económica de este ítem no puede calcularse (dato faltante). Mejor aproximación descartada: 2000396 MASCARA LARINGEA Nº 3 (similitud 0.32).</t>
  </si>
  <si>
    <t xml:space="preserve">378</t>
  </si>
  <si>
    <t xml:space="preserve">MASCARA PARA ANESTESIA L</t>
  </si>
  <si>
    <t xml:space="preserve">Sin valor unitario en SAP: la diferencia económica de este ítem no puede calcularse (dato faltante). Mejor aproximación descartada: 2000396 MASCARA LARINGEA Nº 3 (similitud 0.34).</t>
  </si>
  <si>
    <t xml:space="preserve">367</t>
  </si>
  <si>
    <t xml:space="preserve">MASCARA VENTURI</t>
  </si>
  <si>
    <t xml:space="preserve">Sin valor unitario en SAP: la diferencia económica de este ítem no puede calcularse (dato faltante). Mejor aproximación descartada: 2000396 MASCARA LARINGEA Nº 3 (similitud 0.35).</t>
  </si>
  <si>
    <t xml:space="preserve">MED-008</t>
  </si>
  <si>
    <t xml:space="preserve">Metronidazol 500mg</t>
  </si>
  <si>
    <t xml:space="preserve">Sin valor unitario en SAP: la diferencia económica de este ítem no puede calcularse (dato faltante). Mejor aproximación descartada: 1000468 AMOXICILINA  500 MGR (dosis coincide; similitud 0.39). Informe Avain: Diferencia stock actual - saldo de movimientos: 20</t>
  </si>
  <si>
    <t xml:space="preserve">368</t>
  </si>
  <si>
    <t xml:space="preserve">OTOLEF HC GOTAS OTICAS</t>
  </si>
  <si>
    <t xml:space="preserve">Sin valor unitario en SAP: la diferencia económica de este ítem no puede calcularse (dato faltante). Mejor aproximación descartada: 1000360 GOTAS OTOSPORIN (similitud 0.36).</t>
  </si>
  <si>
    <t xml:space="preserve">481</t>
  </si>
  <si>
    <t xml:space="preserve">PENICILINA G. 2.4 MILLONES</t>
  </si>
  <si>
    <t xml:space="preserve">Sin valor unitario en SAP: la diferencia económica de este ítem no puede calcularse (dato faltante). 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</si>
  <si>
    <t xml:space="preserve">187</t>
  </si>
  <si>
    <t xml:space="preserve">POEN CAINAPOEN CAINA ® PROPARACAINA CLORHIDRATO 500 MG</t>
  </si>
  <si>
    <t xml:space="preserve">Sin valor unitario en SAP: la diferencia económica de este ítem no puede calcularse (dato faltante). Mejor aproximación descartada: 1000314 MORFINA CLORHIDRATO 10MG (dosis/presentación distinta (500MG vs 10MG); similitud 0.39).</t>
  </si>
  <si>
    <t xml:space="preserve">341</t>
  </si>
  <si>
    <t xml:space="preserve">SOLUCION MOLAR DE BICARBONATO DE SODIO X 100 ML</t>
  </si>
  <si>
    <t xml:space="preserve">Sin valor unitario en SAP: la diferencia económica de este ítem no puede calcularse (dato faltante). 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</si>
  <si>
    <t xml:space="preserve">387</t>
  </si>
  <si>
    <t xml:space="preserve">Sonda de succión tipo K29P</t>
  </si>
  <si>
    <t xml:space="preserve">Sin valor unitario en SAP: la diferencia económica de este ítem no puede calcularse (dato faltante). Mejor aproximación descartada: 2000193 SONDA DE ASPIRACION K-29P KOLLER C/REG (similitud 0.45).</t>
  </si>
  <si>
    <t xml:space="preserve">347</t>
  </si>
  <si>
    <t xml:space="preserve">sonda foley 18</t>
  </si>
  <si>
    <t xml:space="preserve">Sin valor unitario en SAP: la diferencia económica de este ítem no puede calcularse (dato faltante). Mejor aproximación descartada: 2000244 SONDA FOLEY 2 VIAS Nº16 DE LÁTEX (calibre/talle/medida distinta; similitud 0.48).</t>
  </si>
  <si>
    <t xml:space="preserve">286</t>
  </si>
  <si>
    <t xml:space="preserve">Sonda nasogastrica N° 9</t>
  </si>
  <si>
    <t xml:space="preserve">Sin valor unitario en SAP: la diferencia económica de este ítem no puede calcularse (dato faltante). Mejor aproximación descartada: 2000867 SONDA NASOGASTRICA K-10 (calibre/talle/medida distinta; similitud 0.59).</t>
  </si>
  <si>
    <t xml:space="preserve">372</t>
  </si>
  <si>
    <t xml:space="preserve">SONDA PARA SUCCION SK-32P</t>
  </si>
  <si>
    <t xml:space="preserve">Sin valor unitario en SAP: la diferencia económica de este ítem no puede calcularse (dato faltante). Mejor aproximación descartada: 2000245 SONDA DE ASPIRACION K-32P KOLLER (similitud 0.42).</t>
  </si>
  <si>
    <t xml:space="preserve">TERMOMETRO INFRARED</t>
  </si>
  <si>
    <t xml:space="preserve">Sin valor unitario en SAP: la diferencia económica de este ítem no puede calcularse (dato faltante). Mejor aproximación descartada: 2001137 TERMOMETRO INFRARROJO (similitud 0.49).</t>
  </si>
  <si>
    <t xml:space="preserve">TIJERA MULTIUSO</t>
  </si>
  <si>
    <t xml:space="preserve">Sin valor unitario en SAP: la diferencia económica de este ítem no puede calcularse (dato faltante). Mejor aproximación descartada: 1000049 TIJERA  DE MAYO RECTA (similitud 0.40).</t>
  </si>
  <si>
    <t xml:space="preserve">TIJERA PUNTA ROMA</t>
  </si>
  <si>
    <t xml:space="preserve">Sin valor unitario en SAP: la diferencia económica de este ítem no puede calcularse (dato faltante). 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</si>
  <si>
    <t xml:space="preserve">478</t>
  </si>
  <si>
    <t xml:space="preserve">TOBRAMICINA+DEXAMET ASONA</t>
  </si>
  <si>
    <t xml:space="preserve">Sin valor unitario en SAP: la diferencia económica de este ítem no puede calcularse (dato faltante). Mejor aproximación descartada: 1000369 TOBRAMICINA+ DEX G (similitud 0.41).</t>
  </si>
  <si>
    <t xml:space="preserve">364</t>
  </si>
  <si>
    <t xml:space="preserve">TUBO ENDOTRAQUEAL N°7</t>
  </si>
  <si>
    <t xml:space="preserve">Sin valor unitario en SAP: la diferencia económica de este ítem no puede calcularse (dato faltante). Mejor aproximación descartada: 2000077 TUBO ENDOTRAQ Nº 7 C/BALON (similitud 0.58).</t>
  </si>
  <si>
    <t xml:space="preserve">333</t>
  </si>
  <si>
    <t xml:space="preserve">UVASAL SOBRES X 2 UNIDADES</t>
  </si>
  <si>
    <t xml:space="preserve">Sin valor unitario en SAP: la diferencia económica de este ítem no puede calcularse (dato faltante). Mejor aproximación descartada: 1000368 UVASAL SOBRES X30 (similitud 0.58).</t>
  </si>
  <si>
    <t xml:space="preserve">232</t>
  </si>
  <si>
    <t xml:space="preserve">VACUNA ANTIGRIPAL</t>
  </si>
  <si>
    <t xml:space="preserve">Sin valor unitario en SAP: la diferencia económica de este ítem no puede calcularse (dato faltante). Mejor aproximación descartada: 2001024 VALVULA ESPIRATORIA (similitud 0.13).</t>
  </si>
  <si>
    <t xml:space="preserve">537</t>
  </si>
  <si>
    <t xml:space="preserve">vía central</t>
  </si>
  <si>
    <t xml:space="preserve">E-204</t>
  </si>
  <si>
    <t xml:space="preserve">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</si>
  <si>
    <t xml:space="preserve">1130</t>
  </si>
  <si>
    <t xml:space="preserve">150</t>
  </si>
  <si>
    <t xml:space="preserve">Ibuprofeno Comprimidos x 600mg</t>
  </si>
  <si>
    <t xml:space="preserve">Homologación: confianza base Alta + confianza SAP Alta → Alta. El material ocupa 5 filas en la hoja 1130 Salta (lote/almacén). La cantidad SAP y la física de esta vista son el total del material.</t>
  </si>
  <si>
    <t xml:space="preserve">197; 198</t>
  </si>
  <si>
    <t xml:space="preserve">Paracetamol comprimidos 1gr; Paracetamol comprimidos 500mg</t>
  </si>
  <si>
    <t xml:space="preserve">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</si>
  <si>
    <t xml:space="preserve">1000722</t>
  </si>
  <si>
    <t xml:space="preserve">CARAMELOS ANTI FECOFAR</t>
  </si>
  <si>
    <t xml:space="preserve">42</t>
  </si>
  <si>
    <t xml:space="preserve">Bajalenguas</t>
  </si>
  <si>
    <t xml:space="preserve">Cruce por nomenclatura: similitud 0.80. El material ocupa 2 filas en la hoja 1130 Salta (lote/almacén). La cantidad SAP y la física de esta vista son el total del material.</t>
  </si>
  <si>
    <t xml:space="preserve">92</t>
  </si>
  <si>
    <t xml:space="preserve">Dexametasona inyectable 1 amp=2ml x8mg</t>
  </si>
  <si>
    <t xml:space="preserve">Homologación: confianza base Alta + confianza SAP Alta → Alta. El material ocupa 3 filas en la hoja 1130 Salta (lote/almacén). La cantidad SAP y la física de esta vista son el total del material.</t>
  </si>
  <si>
    <t xml:space="preserve">99</t>
  </si>
  <si>
    <t xml:space="preserve">Diclofenac Sódico Comprimidos x75mg</t>
  </si>
  <si>
    <t xml:space="preserve">Homologación: confianza base Alta + confianza SAP Alta → Alta. El material ocupa 2 filas en la hoja 1130 Salta (lote/almacén). La cantidad SAP y la física de esta vista son el total del material.</t>
  </si>
  <si>
    <t xml:space="preserve">237</t>
  </si>
  <si>
    <t xml:space="preserve">Tiras reactivas FREESTYLE</t>
  </si>
  <si>
    <t xml:space="preserve">Homologación por código Avain (master D-170)</t>
  </si>
  <si>
    <t xml:space="preserve">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</si>
  <si>
    <t xml:space="preserve">161</t>
  </si>
  <si>
    <t xml:space="preserve">Ketorolac comp comprimidos x 20mg</t>
  </si>
  <si>
    <t xml:space="preserve">Cruce por nomenclatura: dosis coincide; similitud 0.87. El material ocupa 2 filas en la hoja 1130 Salta (lote/almacén). La cantidad SAP y la física de esta vista son el total del material.</t>
  </si>
  <si>
    <t xml:space="preserve">El material ocupa 2 filas en la hoja 1130 Salta (lote/almacén). La cantidad SAP y la física de esta vista son el total del material.</t>
  </si>
  <si>
    <t xml:space="preserve">162</t>
  </si>
  <si>
    <t xml:space="preserve">Ketorolac S/L Comprimidos x 10mg sl</t>
  </si>
  <si>
    <t xml:space="preserve">37</t>
  </si>
  <si>
    <t xml:space="preserve">Apósitos estériles</t>
  </si>
  <si>
    <t xml:space="preserve">Ketorolac 1 amp=30 mgr x 1ml</t>
  </si>
  <si>
    <t xml:space="preserve">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</si>
  <si>
    <t xml:space="preserve">129</t>
  </si>
  <si>
    <t xml:space="preserve">Gasas 10 x 10</t>
  </si>
  <si>
    <t xml:space="preserve">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</si>
  <si>
    <t xml:space="preserve">97</t>
  </si>
  <si>
    <t xml:space="preserve">Diclofenac inyectable 1 amp=3ml x 75mg</t>
  </si>
  <si>
    <t xml:space="preserve">389</t>
  </si>
  <si>
    <t xml:space="preserve">Dexametasona comp 4 mg</t>
  </si>
  <si>
    <t xml:space="preserve">Homologación por código Avain (master M06-002)</t>
  </si>
  <si>
    <t xml:space="preserve">M06-002</t>
  </si>
  <si>
    <t xml:space="preserve">158</t>
  </si>
  <si>
    <t xml:space="preserve">183</t>
  </si>
  <si>
    <t xml:space="preserve">Metoclopramida 1 amp=2ml x10mg</t>
  </si>
  <si>
    <t xml:space="preserve">19</t>
  </si>
  <si>
    <t xml:space="preserve">102</t>
  </si>
  <si>
    <t xml:space="preserve">Difenhidramina Comprimidos x 50mg</t>
  </si>
  <si>
    <t xml:space="preserve">Cruce por nomenclatura: dosis coincide; similitud 0.96.</t>
  </si>
  <si>
    <t xml:space="preserve">184; 260</t>
  </si>
  <si>
    <t xml:space="preserve">Metoclopramida Comp Comprimidos x 10mg; Metoclopramida subl. 10 mgs</t>
  </si>
  <si>
    <t xml:space="preserve">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</si>
  <si>
    <t xml:space="preserve">385</t>
  </si>
  <si>
    <t xml:space="preserve">Hioscina 1 amp x 20mg</t>
  </si>
  <si>
    <t xml:space="preserve">Homologación: confianza base Media + confianza SAP Alta → Media. El material ocupa 2 filas en la hoja 1130 Salta (lote/almacén). La cantidad SAP y la física de esta vista son el total del material.</t>
  </si>
  <si>
    <t xml:space="preserve">1000373</t>
  </si>
  <si>
    <t xml:space="preserve">DICLOFENAC 50MG COMPRIMIDO</t>
  </si>
  <si>
    <t xml:space="preserve">215</t>
  </si>
  <si>
    <t xml:space="preserve">Sales de rehidratación Polvo oral</t>
  </si>
  <si>
    <t xml:space="preserve">Homologación: confianza base Alta + confianza SAP Alta → Alta. La nomenclatura del material imputado no respalda por sí sola la equivalencia (similitud 0.50); el vínculo proviene sólo de la homologación. Nivel degradado a Baja.</t>
  </si>
  <si>
    <t xml:space="preserve">Loratadina Comprimidos 10mgr</t>
  </si>
  <si>
    <t xml:space="preserve">Homologación por código Avain (master M07-002)</t>
  </si>
  <si>
    <t xml:space="preserve">M07-002</t>
  </si>
  <si>
    <t xml:space="preserve">155</t>
  </si>
  <si>
    <t xml:space="preserve">Difenhidramina amp Ampolla x 10 mg</t>
  </si>
  <si>
    <t xml:space="preserve">111</t>
  </si>
  <si>
    <t xml:space="preserve">Enalapril Comprimidos x 10mg</t>
  </si>
  <si>
    <t xml:space="preserve">105</t>
  </si>
  <si>
    <t xml:space="preserve">Dipirona comprimidos x500mg</t>
  </si>
  <si>
    <t xml:space="preserve">M01-009</t>
  </si>
  <si>
    <t xml:space="preserve">Homologado al master M01-009, pero sus códigos SAP (1005149) no figuran en el stock SAP de este centro. Cruce por nomenclatura: dosis/presentación distinta (500MG vs 400MG); similitud 0.66.</t>
  </si>
  <si>
    <t xml:space="preserve">Abbocath N° 16</t>
  </si>
  <si>
    <t xml:space="preserve">Homologación: confianza base Alta + confianza SAP Alta → Alta. Otros códigos SAP del master no están en el stock de este centro: 2001218. El material ocupa 2 filas en la hoja 1130 Salta (lote/almacén). La cantidad SAP y la física de esta vista son el total del material.</t>
  </si>
  <si>
    <t xml:space="preserve">Abbocath N° 20</t>
  </si>
  <si>
    <t xml:space="preserve">192</t>
  </si>
  <si>
    <t xml:space="preserve">Omeprazol comp Comprimidos x 20mg</t>
  </si>
  <si>
    <t xml:space="preserve">36</t>
  </si>
  <si>
    <t xml:space="preserve">Amoxicilina + Clavulanato Comprimidos X 1g</t>
  </si>
  <si>
    <t xml:space="preserve">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</si>
  <si>
    <t xml:space="preserve">88</t>
  </si>
  <si>
    <t xml:space="preserve">Curitas</t>
  </si>
  <si>
    <t xml:space="preserve">1005299</t>
  </si>
  <si>
    <t xml:space="preserve">AMOXICILINA +AC. CLAVULONICO 1GR COMP</t>
  </si>
  <si>
    <t xml:space="preserve">35</t>
  </si>
  <si>
    <t xml:space="preserve">Amoxicilina Comp. X1gr</t>
  </si>
  <si>
    <t xml:space="preserve">Cruce por nomenclatura: dosis coincide; similitud 0.81.</t>
  </si>
  <si>
    <t xml:space="preserve">33</t>
  </si>
  <si>
    <t xml:space="preserve">Amlodipina Comprimidos x 10mg</t>
  </si>
  <si>
    <t xml:space="preserve">1000340</t>
  </si>
  <si>
    <t xml:space="preserve">AMLODIPINA COMP. 5MG</t>
  </si>
  <si>
    <t xml:space="preserve">Amlodipina Comprimidos x 5 mg</t>
  </si>
  <si>
    <t xml:space="preserve">218; 219</t>
  </si>
  <si>
    <t xml:space="preserve">Solucion fisiológica 500ml Baxter 500ml; Solucion Fisiologica x 100ml gotero</t>
  </si>
  <si>
    <t xml:space="preserve">Homologación por código Avain (master D-177); Homologación por código Avain (master M13-001)</t>
  </si>
  <si>
    <t xml:space="preserve">1000089, 1000791</t>
  </si>
  <si>
    <t xml:space="preserve">D-177; M13-001</t>
  </si>
  <si>
    <t xml:space="preserve">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</si>
  <si>
    <t xml:space="preserve">51</t>
  </si>
  <si>
    <t xml:space="preserve">Hioscina Comprimidos x 10 mg</t>
  </si>
  <si>
    <t xml:space="preserve">Homologación por código Avain (master M08-004)</t>
  </si>
  <si>
    <t xml:space="preserve">M08-004</t>
  </si>
  <si>
    <t xml:space="preserve">45</t>
  </si>
  <si>
    <t xml:space="preserve">Betametasona inyectable 4mg/1ml amp</t>
  </si>
  <si>
    <t xml:space="preserve">Cruce por nomenclatura: dosis coincide; similitud 0.76.</t>
  </si>
  <si>
    <t xml:space="preserve">1005273</t>
  </si>
  <si>
    <t xml:space="preserve">DEXALERGIN 10MG COMP</t>
  </si>
  <si>
    <t xml:space="preserve">1005334</t>
  </si>
  <si>
    <t xml:space="preserve">LORATADINA 2 MG COMP</t>
  </si>
  <si>
    <t xml:space="preserve">Abbocath N° 18</t>
  </si>
  <si>
    <t xml:space="preserve">182</t>
  </si>
  <si>
    <t xml:space="preserve">Máscaras para oxigeno c/ reservorio</t>
  </si>
  <si>
    <t xml:space="preserve">2000363, 2000364</t>
  </si>
  <si>
    <t xml:space="preserve">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</si>
  <si>
    <t xml:space="preserve">287</t>
  </si>
  <si>
    <t xml:space="preserve">Dinitrato de Isosorbide 5mg comp SBL</t>
  </si>
  <si>
    <t xml:space="preserve">Homologación por código Avain (master M04-006)</t>
  </si>
  <si>
    <t xml:space="preserve">M04-006</t>
  </si>
  <si>
    <t xml:space="preserve">96</t>
  </si>
  <si>
    <t xml:space="preserve">Diclofenac + Pridinol Compromidos x50/4mg</t>
  </si>
  <si>
    <t xml:space="preserve">172</t>
  </si>
  <si>
    <t xml:space="preserve">Loperamida Comprimidos x 2mg</t>
  </si>
  <si>
    <t xml:space="preserve">Homologado al master M08-010, pero sus códigos SAP (1000597) no figuran en el stock SAP de este centro. Cruce por nomenclatura: una nomenclatura no informa dosis; similitud 0.87.</t>
  </si>
  <si>
    <t xml:space="preserve">Hioscina 20mg + Dipirona 2500mg. 1 amp</t>
  </si>
  <si>
    <t xml:space="preserve">1000684, 1000244</t>
  </si>
  <si>
    <t xml:space="preserve">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</si>
  <si>
    <t xml:space="preserve">176</t>
  </si>
  <si>
    <t xml:space="preserve">Losartan Comprimidos x 50mg</t>
  </si>
  <si>
    <t xml:space="preserve">Homologación por código Avain (master M04-005)</t>
  </si>
  <si>
    <t xml:space="preserve">32</t>
  </si>
  <si>
    <t xml:space="preserve">Amiodarona 1 amp=3ml 150 mg/3ml</t>
  </si>
  <si>
    <t xml:space="preserve">141</t>
  </si>
  <si>
    <t xml:space="preserve">Haloperidol 1 amp=1ml</t>
  </si>
  <si>
    <t xml:space="preserve">76</t>
  </si>
  <si>
    <t xml:space="preserve">Clopidogrel Comprimidos x 75mg</t>
  </si>
  <si>
    <t xml:space="preserve">Homologación por código Avain (master M04-001)</t>
  </si>
  <si>
    <t xml:space="preserve">M04-001</t>
  </si>
  <si>
    <t xml:space="preserve">72</t>
  </si>
  <si>
    <t xml:space="preserve">Ciprofloxacina Comprimidos x 500mg</t>
  </si>
  <si>
    <t xml:space="preserve">Homologación: confianza base Alta + confianza SAP Alta → Alta. Otros códigos SAP del master no están en el stock de este centro: 1000853.</t>
  </si>
  <si>
    <t xml:space="preserve">2002475</t>
  </si>
  <si>
    <t xml:space="preserve">VENDAS TIPO CAMBRIC - 7CM</t>
  </si>
  <si>
    <t xml:space="preserve">440</t>
  </si>
  <si>
    <t xml:space="preserve">Venda de 7 cm</t>
  </si>
  <si>
    <t xml:space="preserve">Homologación por código Avain (master K-270)</t>
  </si>
  <si>
    <t xml:space="preserve">2002475, 2000079</t>
  </si>
  <si>
    <t xml:space="preserve">K-270</t>
  </si>
  <si>
    <t xml:space="preserve">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</si>
  <si>
    <t xml:space="preserve">9</t>
  </si>
  <si>
    <t xml:space="preserve">Acetazolamida Comprimidos x 250mg</t>
  </si>
  <si>
    <t xml:space="preserve">Homologación por código Avain (master M12-002)</t>
  </si>
  <si>
    <t xml:space="preserve">M12-002</t>
  </si>
  <si>
    <t xml:space="preserve">Claritromicina Comprimidos x 500mg</t>
  </si>
  <si>
    <t xml:space="preserve">106</t>
  </si>
  <si>
    <t xml:space="preserve">Dipirona inyectable 1amp=2ml 1gr</t>
  </si>
  <si>
    <t xml:space="preserve">132</t>
  </si>
  <si>
    <t xml:space="preserve">Glucosado hipertónico al 25% 1 amp=10ml 250mg/1ml</t>
  </si>
  <si>
    <t xml:space="preserve">M13-004</t>
  </si>
  <si>
    <t xml:space="preserve">Homologado al master M13-004, pero sus códigos SAP (1000288) no figuran en el stock SAP de este centro. Cruce por nomenclatura: dosis coincide; similitud 0.59.</t>
  </si>
  <si>
    <t xml:space="preserve">Furosemida 1 amp=2ml x 20mg</t>
  </si>
  <si>
    <t xml:space="preserve">103</t>
  </si>
  <si>
    <t xml:space="preserve">Fenitoina 1 amp=2ml x100mg</t>
  </si>
  <si>
    <t xml:space="preserve">38</t>
  </si>
  <si>
    <t xml:space="preserve">Aspirina Comprimidos x 500mg</t>
  </si>
  <si>
    <t xml:space="preserve">Cruce por nomenclatura: dosis/presentación distinta (500MG vs 100MG); similitud 0.60.</t>
  </si>
  <si>
    <t xml:space="preserve">1001231</t>
  </si>
  <si>
    <t xml:space="preserve">HIOSCINA 20 MG AMP cjax100</t>
  </si>
  <si>
    <t xml:space="preserve">Abbocath N° 14</t>
  </si>
  <si>
    <t xml:space="preserve">1001306</t>
  </si>
  <si>
    <t xml:space="preserve">LIDOCAINA 2% 5 ML AMPOLLA</t>
  </si>
  <si>
    <t xml:space="preserve">168</t>
  </si>
  <si>
    <t xml:space="preserve">Lidocaina 2% 1 amp=5ml</t>
  </si>
  <si>
    <t xml:space="preserve">Homologación por código Avain (master M15-001)</t>
  </si>
  <si>
    <t xml:space="preserve">Homologación: confianza base Alta + confianza SAP Alta → Alta. Otros códigos SAP del master no están en el stock de este centro: 1000082.</t>
  </si>
  <si>
    <t xml:space="preserve">5; 6</t>
  </si>
  <si>
    <t xml:space="preserve">Abbocath N° 22; Abbocath N° 24</t>
  </si>
  <si>
    <t xml:space="preserve">Homologación por código Avain (master D-129); Homologación por código Avain (master K-263)</t>
  </si>
  <si>
    <t xml:space="preserve">D-129; K-263</t>
  </si>
  <si>
    <t xml:space="preserve">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</si>
  <si>
    <t xml:space="preserve">154</t>
  </si>
  <si>
    <t xml:space="preserve">156</t>
  </si>
  <si>
    <t xml:space="preserve">296</t>
  </si>
  <si>
    <t xml:space="preserve">Cofias</t>
  </si>
  <si>
    <t xml:space="preserve">Homologación por código Avain (master K-287)</t>
  </si>
  <si>
    <t xml:space="preserve">280; 249; 250</t>
  </si>
  <si>
    <t xml:space="preserve">Venda de 20 cm; Vendas de 10 cm; Vendas de 5 cm</t>
  </si>
  <si>
    <t xml:space="preserve">2000079, 2002475, 2000449</t>
  </si>
  <si>
    <t xml:space="preserve">D-143; D-144</t>
  </si>
  <si>
    <t xml:space="preserve">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</si>
  <si>
    <t xml:space="preserve">58</t>
  </si>
  <si>
    <t xml:space="preserve">Caramelos con Antibioticos Caramelos</t>
  </si>
  <si>
    <t xml:space="preserve">Homologación: confianza base Alta + confianza SAP Alta → Alta. La nomenclatura del material imputado no respalda por sí sola la equivalencia (similitud 0.10); el vínculo proviene sólo de la homologación. Nivel degradado a Baja.</t>
  </si>
  <si>
    <t xml:space="preserve">220</t>
  </si>
  <si>
    <t xml:space="preserve">Solución ringer lactato 500ml Baxter 500ml</t>
  </si>
  <si>
    <t xml:space="preserve">1000484</t>
  </si>
  <si>
    <t xml:space="preserve">PENICILINA G BENZATINICA 2.400.000 U.I</t>
  </si>
  <si>
    <t xml:space="preserve">200</t>
  </si>
  <si>
    <t xml:space="preserve">Penicilina Benzatinica fco ampolla 2400000UI</t>
  </si>
  <si>
    <t xml:space="preserve">Homologación por código Avain (master M11-012)</t>
  </si>
  <si>
    <t xml:space="preserve">M11-012</t>
  </si>
  <si>
    <t xml:space="preserve">2001334</t>
  </si>
  <si>
    <t xml:space="preserve">TELA ADHE MICROPOROSA HIPOALER 5CM</t>
  </si>
  <si>
    <t xml:space="preserve">69</t>
  </si>
  <si>
    <t xml:space="preserve">Cinta Hipoalergénica 5cmx9m</t>
  </si>
  <si>
    <t xml:space="preserve">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</si>
  <si>
    <t xml:space="preserve">175</t>
  </si>
  <si>
    <t xml:space="preserve">Lorazepam comprimidos 1mgr SL</t>
  </si>
  <si>
    <t xml:space="preserve">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</si>
  <si>
    <t xml:space="preserve">1000571</t>
  </si>
  <si>
    <t xml:space="preserve">ACEMUK 600MG</t>
  </si>
  <si>
    <t xml:space="preserve">Simeticona comprimidos x200mg</t>
  </si>
  <si>
    <t xml:space="preserve">Cruce por nomenclatura: dosis/presentación distinta (200MG vs 250MG); similitud 0.69.</t>
  </si>
  <si>
    <t xml:space="preserve">1000590</t>
  </si>
  <si>
    <t xml:space="preserve">IODOPOVIDONA SOLUCION 10% X 100ML</t>
  </si>
  <si>
    <t xml:space="preserve">Agua Oxigenada x100 ml</t>
  </si>
  <si>
    <t xml:space="preserve">Cruce por nomenclatura: dosis coincide; similitud 0.87.</t>
  </si>
  <si>
    <t xml:space="preserve">188</t>
  </si>
  <si>
    <t xml:space="preserve">Nalbufina 1 amp=1ml/10mg</t>
  </si>
  <si>
    <t xml:space="preserve">1000635</t>
  </si>
  <si>
    <t xml:space="preserve">TRAMADOL 50MG AMPOLLA</t>
  </si>
  <si>
    <t xml:space="preserve">240</t>
  </si>
  <si>
    <t xml:space="preserve">Tramadol clorhidrato 1 amp=2ml/100mg</t>
  </si>
  <si>
    <t xml:space="preserve">Homologación por código Avain (master M01-011)</t>
  </si>
  <si>
    <t xml:space="preserve">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</si>
  <si>
    <t xml:space="preserve">1000827</t>
  </si>
  <si>
    <t xml:space="preserve">BETAMETASONA 15G CREMA</t>
  </si>
  <si>
    <t xml:space="preserve">44</t>
  </si>
  <si>
    <t xml:space="preserve">Betametasona Crema</t>
  </si>
  <si>
    <t xml:space="preserve">Cruce por nomenclatura: una nomenclatura no informa dosis; similitud 0.84.</t>
  </si>
  <si>
    <t xml:space="preserve">1000837</t>
  </si>
  <si>
    <t xml:space="preserve">BROMHEXINA 120ML JARABE</t>
  </si>
  <si>
    <t xml:space="preserve">49</t>
  </si>
  <si>
    <t xml:space="preserve">Bromhexina Jbe</t>
  </si>
  <si>
    <t xml:space="preserve">Cruce por nomenclatura: una nomenclatura no informa dosis; similitud 0.85.</t>
  </si>
  <si>
    <t xml:space="preserve">1001265</t>
  </si>
  <si>
    <t xml:space="preserve">REPELENTE LOCION SPRAY 100ML</t>
  </si>
  <si>
    <t xml:space="preserve">137</t>
  </si>
  <si>
    <t xml:space="preserve">Guantes esteriles 7.5</t>
  </si>
  <si>
    <t xml:space="preserve">138</t>
  </si>
  <si>
    <t xml:space="preserve">Guantes Estériles 8.0</t>
  </si>
  <si>
    <t xml:space="preserve">Homologación por código Avain (master D-154)</t>
  </si>
  <si>
    <t xml:space="preserve">139; 140</t>
  </si>
  <si>
    <t xml:space="preserve">Guia Macrogotero; Guia Microgotero</t>
  </si>
  <si>
    <t xml:space="preserve">Cruce por nomenclatura SAP; Homologación por código Avain (master D-131)</t>
  </si>
  <si>
    <t xml:space="preserve">D-131; D-132</t>
  </si>
  <si>
    <t xml:space="preserve">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</si>
  <si>
    <t xml:space="preserve">227</t>
  </si>
  <si>
    <t xml:space="preserve">Steri-Strip</t>
  </si>
  <si>
    <t xml:space="preserve">181</t>
  </si>
  <si>
    <t xml:space="preserve">Mascara NBZ</t>
  </si>
  <si>
    <t xml:space="preserve">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</si>
  <si>
    <t xml:space="preserve">2001116</t>
  </si>
  <si>
    <t xml:space="preserve">MICRONEBULIZADOR PEDIATRICO C/ MASC</t>
  </si>
  <si>
    <t xml:space="preserve">2001853</t>
  </si>
  <si>
    <t xml:space="preserve">JERINGA 60 ML PICO LUER SLIP</t>
  </si>
  <si>
    <t xml:space="preserve">159</t>
  </si>
  <si>
    <t xml:space="preserve">Jeringas 60 cc</t>
  </si>
  <si>
    <t xml:space="preserve">Cruce por nomenclatura: dosis coincide; similitud 0.72.</t>
  </si>
  <si>
    <t xml:space="preserve">2002622</t>
  </si>
  <si>
    <t xml:space="preserve">2001278</t>
  </si>
  <si>
    <t xml:space="preserve">TELA ADHE HIPOALERGENICA DE SEDA 2.5CM</t>
  </si>
  <si>
    <t xml:space="preserve">Alcohol 96% x500 ml</t>
  </si>
  <si>
    <t xml:space="preserve">Cruce por nomenclatura: dosis coincide; similitud 1.00. El material ocupa 2 filas en la hoja 1130 Salta (lote/almacén). La cantidad SAP y la física de esta vista son el total del material.</t>
  </si>
  <si>
    <t xml:space="preserve">230</t>
  </si>
  <si>
    <t xml:space="preserve">Sulfato de Atropina (Klonatropina) 1 amp=1 ml</t>
  </si>
  <si>
    <t xml:space="preserve">Homologación: confianza base Media + confianza SAP Alta → Media. La nomenclatura del material imputado no respalda por sí sola la equivalencia (similitud 0.59); el vínculo proviene sólo de la homologación. Nivel degradado a Baja.</t>
  </si>
  <si>
    <t xml:space="preserve">Alcohol 96% x 250 ml</t>
  </si>
  <si>
    <t xml:space="preserve">1000390</t>
  </si>
  <si>
    <t xml:space="preserve">TETRAHIDROZOLINA GTAS 15 ML</t>
  </si>
  <si>
    <t xml:space="preserve">235</t>
  </si>
  <si>
    <t xml:space="preserve">Tetrahidrozolina clorhidrato 0,5 mg Gotas Oftalmicas x 15 ml</t>
  </si>
  <si>
    <t xml:space="preserve">Cruce por nomenclatura: dosis coincide; similitud 0.70. El material ocupa 2 filas en la hoja 1130 Salta (lote/almacén). La cantidad SAP y la física de esta vista son el total del material.</t>
  </si>
  <si>
    <t xml:space="preserve">Digoxina 0.25mg/ml</t>
  </si>
  <si>
    <t xml:space="preserve">144</t>
  </si>
  <si>
    <t xml:space="preserve">Mylanta masticable (Hidroxido Al + Hidróxido Mg)</t>
  </si>
  <si>
    <t xml:space="preserve">Homologación por código Avain (master M08-009)</t>
  </si>
  <si>
    <t xml:space="preserve">1000183, 1001267</t>
  </si>
  <si>
    <t xml:space="preserve">M08-009</t>
  </si>
  <si>
    <t xml:space="preserve">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</si>
  <si>
    <t xml:space="preserve">193</t>
  </si>
  <si>
    <t xml:space="preserve">Oralsone Topic</t>
  </si>
  <si>
    <t xml:space="preserve">1001024</t>
  </si>
  <si>
    <t xml:space="preserve">SULFAMETOXAZOL+TRIMETO 80MG/400MG 20 COM</t>
  </si>
  <si>
    <t xml:space="preserve">1005357</t>
  </si>
  <si>
    <t xml:space="preserve">94</t>
  </si>
  <si>
    <t xml:space="preserve">Dextrosa al 5% 500ml Baxter 500ml</t>
  </si>
  <si>
    <t xml:space="preserve">Homologado al master M13-002, pero sus códigos SAP (1000033) no figuran en el stock SAP de este centro. Cruce por nomenclatura: dosis coincide; similitud 0.68.</t>
  </si>
  <si>
    <t xml:space="preserve">24</t>
  </si>
  <si>
    <t xml:space="preserve">Alcohol 96% x1000 ml</t>
  </si>
  <si>
    <t xml:space="preserve">2002586</t>
  </si>
  <si>
    <t xml:space="preserve">GASA HEMOSTATICA</t>
  </si>
  <si>
    <t xml:space="preserve">Gasas Hemostaticas 10x20cm</t>
  </si>
  <si>
    <t xml:space="preserve">K-280</t>
  </si>
  <si>
    <t xml:space="preserve">Homologado al master K-280, pero sus códigos SAP (2001545, 2001546) no figuran en el stock SAP de este centro. Cruce por nomenclatura: una nomenclatura no informa dosis; similitud 0.79.</t>
  </si>
  <si>
    <t xml:space="preserve">388</t>
  </si>
  <si>
    <t xml:space="preserve">Diclofenac gel (dietilamina 1,16%)</t>
  </si>
  <si>
    <t xml:space="preserve">Cruce por nomenclatura: una nomenclatura no informa dosis; similitud 0.71.</t>
  </si>
  <si>
    <t xml:space="preserve">109</t>
  </si>
  <si>
    <t xml:space="preserve">Dopamina, clorhidrato 1 amp=5ml/200mg</t>
  </si>
  <si>
    <t xml:space="preserve">M03-007</t>
  </si>
  <si>
    <t xml:space="preserve">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</si>
  <si>
    <t xml:space="preserve">Acido tranexamico 1 amp=5ml, 500mg/5ml</t>
  </si>
  <si>
    <t xml:space="preserve">Homologación por código Avain (master M04-014)</t>
  </si>
  <si>
    <t xml:space="preserve">M04-014</t>
  </si>
  <si>
    <t xml:space="preserve">3000901</t>
  </si>
  <si>
    <t xml:space="preserve">ANTIPARRAS DE SEGURIDAD</t>
  </si>
  <si>
    <t xml:space="preserve">Nitroglicerina</t>
  </si>
  <si>
    <t xml:space="preserve">Homologación: confianza base Media + confianza SAP Media → Media. El material ocupa 2 filas en la hoja 1130 Salta (lote/almacén). La cantidad SAP y la física de esta vista son el total del material.</t>
  </si>
  <si>
    <t xml:space="preserve">95</t>
  </si>
  <si>
    <t xml:space="preserve">Diazepam 1 amp=2ml x10mg</t>
  </si>
  <si>
    <t xml:space="preserve">1001112</t>
  </si>
  <si>
    <t xml:space="preserve">PH LAGRIMAS 15ML GOTAS</t>
  </si>
  <si>
    <t xml:space="preserve">1005229</t>
  </si>
  <si>
    <t xml:space="preserve">CIPROFLOXACINA + HIDROCORTISONA 5ML</t>
  </si>
  <si>
    <t xml:space="preserve">398</t>
  </si>
  <si>
    <t xml:space="preserve">Ciprofloxacina/Hidrocortisona gtas oticas</t>
  </si>
  <si>
    <t xml:space="preserve">Cruce por nomenclatura: una nomenclatura no informa dosis; similitud 0.61.</t>
  </si>
  <si>
    <t xml:space="preserve">70</t>
  </si>
  <si>
    <t xml:space="preserve">Ciprofloxacina + Dexametasona Gotas oftálmicas x5ml</t>
  </si>
  <si>
    <t xml:space="preserve">Homologación por código Avain (master M14-001)</t>
  </si>
  <si>
    <t xml:space="preserve">M14-001</t>
  </si>
  <si>
    <t xml:space="preserve">3001137</t>
  </si>
  <si>
    <t xml:space="preserve">CHOMBA GRIS YACIMIENTO TALLE M</t>
  </si>
  <si>
    <t xml:space="preserve">3001553</t>
  </si>
  <si>
    <t xml:space="preserve">CAMPERA POLAR AZUL XL</t>
  </si>
  <si>
    <t xml:space="preserve">10</t>
  </si>
  <si>
    <t xml:space="preserve">Aciclovir crema Pomo 5,0% x10gr</t>
  </si>
  <si>
    <t xml:space="preserve">Flumazenil 1 amp=5ml x0,5ml</t>
  </si>
  <si>
    <t xml:space="preserve">Cruce por nomenclatura: dosis coincide; similitud 0.67.</t>
  </si>
  <si>
    <t xml:space="preserve">1005202</t>
  </si>
  <si>
    <t xml:space="preserve">LABETALOL 5MG AMP</t>
  </si>
  <si>
    <t xml:space="preserve">91</t>
  </si>
  <si>
    <t xml:space="preserve">Dexametasona comprimidos 0,5 mgr</t>
  </si>
  <si>
    <t xml:space="preserve">2001333</t>
  </si>
  <si>
    <t xml:space="preserve">TELA ADHE MICROPOROSA HIPOALER 2.5CM</t>
  </si>
  <si>
    <t xml:space="preserve">Repuestos</t>
  </si>
  <si>
    <t xml:space="preserve">ZERS</t>
  </si>
  <si>
    <t xml:space="preserve">SAP11825</t>
  </si>
  <si>
    <t xml:space="preserve">CHECK POINT 21MM</t>
  </si>
  <si>
    <t xml:space="preserve">No aplica: repuestos, clasificación que el inventario físico de Farmacia no releva</t>
  </si>
  <si>
    <t xml:space="preserve">3001582</t>
  </si>
  <si>
    <t xml:space="preserve">CASCO DE SEGURIDAD</t>
  </si>
  <si>
    <t xml:space="preserve">15</t>
  </si>
  <si>
    <t xml:space="preserve">Agua Oxigenada x 1 L.</t>
  </si>
  <si>
    <t xml:space="preserve">1001186</t>
  </si>
  <si>
    <t xml:space="preserve">MICONAZOL 2% Crema x 35g</t>
  </si>
  <si>
    <t xml:space="preserve">128</t>
  </si>
  <si>
    <t xml:space="preserve">Gasa Furacinada caja</t>
  </si>
  <si>
    <t xml:space="preserve">Homologación por código Avain (master K-267)</t>
  </si>
  <si>
    <t xml:space="preserve">151</t>
  </si>
  <si>
    <t xml:space="preserve">Ibuprofeno comprimidos x 400mg</t>
  </si>
  <si>
    <t xml:space="preserve">213</t>
  </si>
  <si>
    <t xml:space="preserve">Salbutamol 100 mcg Inhal. Aer. x 200 Dosis + aplic.</t>
  </si>
  <si>
    <t xml:space="preserve">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</si>
  <si>
    <t xml:space="preserve">Lidocaina jalea pomo</t>
  </si>
  <si>
    <t xml:space="preserve">Homologación por código Avain (master M15-003)</t>
  </si>
  <si>
    <t xml:space="preserve">M15-003</t>
  </si>
  <si>
    <t xml:space="preserve">1000147</t>
  </si>
  <si>
    <t xml:space="preserve">RADITIDINA AMP</t>
  </si>
  <si>
    <t xml:space="preserve">Ranitidina 50mg x 5ml</t>
  </si>
  <si>
    <t xml:space="preserve">Cruce por nomenclatura: una nomenclatura no informa dosis; similitud 0.53.</t>
  </si>
  <si>
    <t xml:space="preserve">17</t>
  </si>
  <si>
    <t xml:space="preserve">Agua para Inyectable 1 amp=10ml</t>
  </si>
  <si>
    <t xml:space="preserve">1000290, 1000003</t>
  </si>
  <si>
    <t xml:space="preserve">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</si>
  <si>
    <t xml:space="preserve">231</t>
  </si>
  <si>
    <t xml:space="preserve">Sulfato de Magnesio al 25% 1 amp=5ml</t>
  </si>
  <si>
    <t xml:space="preserve">Homologación por código Avain (master M04-015)</t>
  </si>
  <si>
    <t xml:space="preserve">M04-015</t>
  </si>
  <si>
    <t xml:space="preserve">239</t>
  </si>
  <si>
    <t xml:space="preserve">Tobramicina+Dexametasona gotas oftalmicas x5ml</t>
  </si>
  <si>
    <t xml:space="preserve">Cruce por nomenclatura: una nomenclatura no informa dosis; similitud 0.74.</t>
  </si>
  <si>
    <t xml:space="preserve">1000759</t>
  </si>
  <si>
    <t xml:space="preserve">PIECIDEX</t>
  </si>
  <si>
    <t xml:space="preserve">203</t>
  </si>
  <si>
    <t xml:space="preserve">Piecidex terbinafina 1% promo</t>
  </si>
  <si>
    <t xml:space="preserve">Cruce por nomenclatura: una nomenclatura no informa dosis; similitud 0.64.</t>
  </si>
  <si>
    <t xml:space="preserve">133; 134; 135; 136</t>
  </si>
  <si>
    <t xml:space="preserve">Guantes de latex chico no esteriles; Guantes de latex grande no esteril; Guantes de latex mediano no esteril; Guantes estériles 6.5</t>
  </si>
  <si>
    <t xml:space="preserve">Homologación por código Avain (master D-152); Homologación por código Avain (master K-284)</t>
  </si>
  <si>
    <t xml:space="preserve">2000270, 2000158, 2000157, 2001761, 2000021, 2000022</t>
  </si>
  <si>
    <t xml:space="preserve">D-152; K-284</t>
  </si>
  <si>
    <t xml:space="preserve">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</si>
  <si>
    <t xml:space="preserve">2001616</t>
  </si>
  <si>
    <t xml:space="preserve">LIDOCAINA C/EPINEFRINA 2% 20 ML</t>
  </si>
  <si>
    <t xml:space="preserve">2002417</t>
  </si>
  <si>
    <t xml:space="preserve">VASELINA SOLIDA X 60 GRS DROGAL</t>
  </si>
  <si>
    <t xml:space="preserve">352</t>
  </si>
  <si>
    <t xml:space="preserve">Vaselina Solida 60mg</t>
  </si>
  <si>
    <t xml:space="preserve">Cruce por nomenclatura: dosis/presentación distinta (60MG vs 60000MG); similitud 0.79.</t>
  </si>
  <si>
    <t xml:space="preserve">2002576</t>
  </si>
  <si>
    <t xml:space="preserve">CAMPO QUIRURGICO ESTERIL 60X90CM</t>
  </si>
  <si>
    <t xml:space="preserve">3001576</t>
  </si>
  <si>
    <t xml:space="preserve">GUANTE VAQUETA</t>
  </si>
  <si>
    <t xml:space="preserve">SAP00984</t>
  </si>
  <si>
    <t xml:space="preserve">GUANTES DE SEGURIDAD tejido</t>
  </si>
  <si>
    <t xml:space="preserve">297</t>
  </si>
  <si>
    <t xml:space="preserve">Hilo de sutura N°3</t>
  </si>
  <si>
    <t xml:space="preserve">Cruce por nomenclatura: calibre/talle/medida distinta; similitud 0.60.</t>
  </si>
  <si>
    <t xml:space="preserve">3001552</t>
  </si>
  <si>
    <t xml:space="preserve">CAMPERA POLAR AZUL L</t>
  </si>
  <si>
    <t xml:space="preserve">189</t>
  </si>
  <si>
    <t xml:space="preserve">Naloxona 1 amp=1ml x0,4mg</t>
  </si>
  <si>
    <t xml:space="preserve">Homologación por código Avain (master M10-001)</t>
  </si>
  <si>
    <t xml:space="preserve">3001415</t>
  </si>
  <si>
    <t xml:space="preserve">CAMPERA TERMICA C/LOGO + REFLEC</t>
  </si>
  <si>
    <t xml:space="preserve">3001551</t>
  </si>
  <si>
    <t xml:space="preserve">CAMPERA POLAR AZUL M</t>
  </si>
  <si>
    <t xml:space="preserve">201</t>
  </si>
  <si>
    <t xml:space="preserve">Pervinox 1 lt</t>
  </si>
  <si>
    <t xml:space="preserve">1000497, 1000590</t>
  </si>
  <si>
    <t xml:space="preserve">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</si>
  <si>
    <t xml:space="preserve">55</t>
  </si>
  <si>
    <t xml:space="preserve">Campo Esteril</t>
  </si>
  <si>
    <t xml:space="preserve">1000791</t>
  </si>
  <si>
    <t xml:space="preserve">SOLUCION FISIOLOGICA 100ML</t>
  </si>
  <si>
    <t xml:space="preserve">29</t>
  </si>
  <si>
    <t xml:space="preserve">Algodón (paquete)</t>
  </si>
  <si>
    <t xml:space="preserve">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</si>
  <si>
    <t xml:space="preserve">393</t>
  </si>
  <si>
    <t xml:space="preserve">Gluconato de calcio amp 40mg/10ml</t>
  </si>
  <si>
    <t xml:space="preserve">Homologado al master M03-006, pero sus códigos SAP (1005248) no figuran en el stock SAP de este centro. Cruce por nomenclatura: una nomenclatura no informa dosis; similitud 0.75.</t>
  </si>
  <si>
    <t xml:space="preserve">1000985</t>
  </si>
  <si>
    <t xml:space="preserve">PANTENOL+POLIACRILICO ACIDO 10GR CREMA</t>
  </si>
  <si>
    <t xml:space="preserve">234; 277</t>
  </si>
  <si>
    <t xml:space="preserve">Termometro axilar; Termometro Infrarojo</t>
  </si>
  <si>
    <t xml:space="preserve">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</si>
  <si>
    <t xml:space="preserve">3001554</t>
  </si>
  <si>
    <t xml:space="preserve">CAMPERA POLAR AZUL XXL</t>
  </si>
  <si>
    <t xml:space="preserve">190</t>
  </si>
  <si>
    <t xml:space="preserve">Noradrenalina 1 amp=4ml/4mg</t>
  </si>
  <si>
    <t xml:space="preserve">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</si>
  <si>
    <t xml:space="preserve">Adrenalina 1 amp=1ml</t>
  </si>
  <si>
    <t xml:space="preserve">318; 27; 28</t>
  </si>
  <si>
    <t xml:space="preserve">Alcohol en gel 1000 ml; Alcohol en gel 250 ml; Alcohol en gel 500 ml</t>
  </si>
  <si>
    <t xml:space="preserve">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</si>
  <si>
    <t xml:space="preserve">Ipratropio bromuro 1 fco gotero=20ml</t>
  </si>
  <si>
    <t xml:space="preserve">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</si>
  <si>
    <t xml:space="preserve">1000663</t>
  </si>
  <si>
    <t xml:space="preserve">CEFTRIAXONA 1G FRA.AMPOLLA</t>
  </si>
  <si>
    <t xml:space="preserve">63</t>
  </si>
  <si>
    <t xml:space="preserve">Ceftriaxona fco ampolla</t>
  </si>
  <si>
    <t xml:space="preserve">Homologación por código Avain (master M11-010)</t>
  </si>
  <si>
    <t xml:space="preserve">M11-010</t>
  </si>
  <si>
    <t xml:space="preserve">164</t>
  </si>
  <si>
    <t xml:space="preserve">Lagrimas Artificiales gotas oftalmicas x 15ml</t>
  </si>
  <si>
    <t xml:space="preserve">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</si>
  <si>
    <t xml:space="preserve">1005136</t>
  </si>
  <si>
    <t xml:space="preserve">MUCOLITIC ANTITUSIVO JBE</t>
  </si>
  <si>
    <t xml:space="preserve">1005182</t>
  </si>
  <si>
    <t xml:space="preserve">BUDESONIDE AEROSOL 200MCG X 200DOSIS</t>
  </si>
  <si>
    <t xml:space="preserve">407</t>
  </si>
  <si>
    <t xml:space="preserve">Budesonide mcg/ aerosol 200 dosis</t>
  </si>
  <si>
    <t xml:space="preserve">Homologado al master M05-004, pero sus códigos SAP (1000839) no figuran en el stock SAP de este centro. Cruce por nomenclatura: una nomenclatura no informa dosis; similitud 0.78.</t>
  </si>
  <si>
    <t xml:space="preserve">1005358</t>
  </si>
  <si>
    <t xml:space="preserve">Amoxicilina 500 mg</t>
  </si>
  <si>
    <t xml:space="preserve">243; 244; 245; 246</t>
  </si>
  <si>
    <t xml:space="preserve">Tubo endotraqueal Fr 28 N7; Tubo endotraqueal Fr 30 N7.5; Tubo endotraqueal Fr 32 N8; Tubo endotraqueal Fr 34 N8.5</t>
  </si>
  <si>
    <t xml:space="preserve">Homologación por código Avain (master D-166); Homologación por código Avain (master K-220)</t>
  </si>
  <si>
    <t xml:space="preserve">2000019, 2000078, 2000020</t>
  </si>
  <si>
    <t xml:space="preserve">D-166; K-220</t>
  </si>
  <si>
    <t xml:space="preserve">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</si>
  <si>
    <t xml:space="preserve">48</t>
  </si>
  <si>
    <t xml:space="preserve">Bolsa Colectora p/orina</t>
  </si>
  <si>
    <t xml:space="preserve">258; 412; 312; 304</t>
  </si>
  <si>
    <t xml:space="preserve">Canula de Guedel 100mm; Canula de Guedel 120mm; Canula de Guedel 80mm; Canula de guedel 90mm</t>
  </si>
  <si>
    <t xml:space="preserve">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</si>
  <si>
    <t xml:space="preserve">Sabana descartable</t>
  </si>
  <si>
    <t xml:space="preserve">Homologación por código Avain (master K-244)</t>
  </si>
  <si>
    <t xml:space="preserve">425</t>
  </si>
  <si>
    <t xml:space="preserve">Linterna de examinacion</t>
  </si>
  <si>
    <t xml:space="preserve">Homologación por código Avain (master E-210)</t>
  </si>
  <si>
    <t xml:space="preserve">E-210</t>
  </si>
  <si>
    <t xml:space="preserve">Homologación: confianza base Media + confianza SAP Media → Media. Otros códigos SAP del master no están en el stock de este centro: 2000030.</t>
  </si>
  <si>
    <t xml:space="preserve">432; 224; 306</t>
  </si>
  <si>
    <t xml:space="preserve">Sonda Gastrica Fr 12; Sonda Gastrica Fr 16; SONDA NASOGASTRICA K11 o 18FR</t>
  </si>
  <si>
    <t xml:space="preserve">Homologación por código Avain (master D-163)</t>
  </si>
  <si>
    <t xml:space="preserve">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</si>
  <si>
    <t xml:space="preserve">2001672</t>
  </si>
  <si>
    <t xml:space="preserve">MANTA DE LANA</t>
  </si>
  <si>
    <t xml:space="preserve">180</t>
  </si>
  <si>
    <t xml:space="preserve">Manta Termica</t>
  </si>
  <si>
    <t xml:space="preserve">K-245</t>
  </si>
  <si>
    <t xml:space="preserve">Homologado al master K-245, pero sus códigos SAP (3000521) no figuran en el stock SAP de este centro. Cruce por nomenclatura: similitud 0.47.</t>
  </si>
  <si>
    <t xml:space="preserve">430</t>
  </si>
  <si>
    <t xml:space="preserve">Sonda de Aspiracion K30</t>
  </si>
  <si>
    <t xml:space="preserve">Homologado al master D-162, pero sus códigos SAP (2000243, 2000369, 2000811, 2001270) no figuran en el stock SAP de este centro. Cruce por nomenclatura: similitud 0.92.</t>
  </si>
  <si>
    <t xml:space="preserve">2002568</t>
  </si>
  <si>
    <t xml:space="preserve">PROLONGADOR PT26 150CM</t>
  </si>
  <si>
    <t xml:space="preserve">2002575</t>
  </si>
  <si>
    <t xml:space="preserve">CAMPO QUIRURGICO ESTERIL 60X60CM</t>
  </si>
  <si>
    <t xml:space="preserve">3001259</t>
  </si>
  <si>
    <t xml:space="preserve">CONJUNTO TERMICO M</t>
  </si>
  <si>
    <t xml:space="preserve">3001260</t>
  </si>
  <si>
    <t xml:space="preserve">CONJUNTO TERMICO L</t>
  </si>
  <si>
    <t xml:space="preserve">3001343</t>
  </si>
  <si>
    <t xml:space="preserve">PANTALON IMPERMEABLE XL</t>
  </si>
  <si>
    <t xml:space="preserve">3001573</t>
  </si>
  <si>
    <t xml:space="preserve">CAMPERON NARANJA TERMICO XL</t>
  </si>
  <si>
    <t xml:space="preserve">Aerocamara para adulto</t>
  </si>
  <si>
    <t xml:space="preserve">Homologación por código Avain (master K-254)</t>
  </si>
  <si>
    <t xml:space="preserve">K-254</t>
  </si>
  <si>
    <t xml:space="preserve">Homologación: confianza base Alta + confianza SAP Media → Media. Otros códigos SAP del master no están en el stock de este centro: 2000428, 2000825.</t>
  </si>
  <si>
    <t xml:space="preserve">3001263</t>
  </si>
  <si>
    <t xml:space="preserve">CONJUNTO TERMICO XL</t>
  </si>
  <si>
    <t xml:space="preserve">3001342</t>
  </si>
  <si>
    <t xml:space="preserve">PANTALON IMPERMEABLE L</t>
  </si>
  <si>
    <t xml:space="preserve">3001571</t>
  </si>
  <si>
    <t xml:space="preserve">CAMPERON NARANJA TERMICO M</t>
  </si>
  <si>
    <t xml:space="preserve">3001572</t>
  </si>
  <si>
    <t xml:space="preserve">CAMPERON NARANJA TERMICO L</t>
  </si>
  <si>
    <t xml:space="preserve">1000039</t>
  </si>
  <si>
    <t xml:space="preserve">VASELINA SOLIDA POR 1 KG</t>
  </si>
  <si>
    <t xml:space="preserve">Vaselina solida x 1 kg</t>
  </si>
  <si>
    <t xml:space="preserve">1001147</t>
  </si>
  <si>
    <t xml:space="preserve">FACTOR AG 200MG x 20 COMPRIMIDOS</t>
  </si>
  <si>
    <t xml:space="preserve">1005346</t>
  </si>
  <si>
    <t xml:space="preserve">DUO-DECADRON AMP X 2ML + JERINGA</t>
  </si>
  <si>
    <t xml:space="preserve">2002008</t>
  </si>
  <si>
    <t xml:space="preserve">TUBO DE MAYO N°4</t>
  </si>
  <si>
    <t xml:space="preserve">1001039</t>
  </si>
  <si>
    <t xml:space="preserve">TRIMEBUTINA+SIMETICONA 200MG/120MG 30 CO</t>
  </si>
  <si>
    <t xml:space="preserve">241</t>
  </si>
  <si>
    <t xml:space="preserve">Trimebutina-Simeticona comprimido x200mg /120mg</t>
  </si>
  <si>
    <t xml:space="preserve">Homologación por código Avain (master M08-011)</t>
  </si>
  <si>
    <t xml:space="preserve">233</t>
  </si>
  <si>
    <t xml:space="preserve">Tensiometro Manual</t>
  </si>
  <si>
    <t xml:space="preserve">Homologación por código Avain (master E-206)</t>
  </si>
  <si>
    <t xml:space="preserve">E-206</t>
  </si>
  <si>
    <t xml:space="preserve">2001378</t>
  </si>
  <si>
    <t xml:space="preserve">TIJERA QUIRURGICA</t>
  </si>
  <si>
    <t xml:space="preserve">3000128</t>
  </si>
  <si>
    <t xml:space="preserve">PANTALON CARGO AZUL T46</t>
  </si>
  <si>
    <t xml:space="preserve">3001550</t>
  </si>
  <si>
    <t xml:space="preserve">CAMPERA POLAR AZUL S</t>
  </si>
  <si>
    <t xml:space="preserve">3001555</t>
  </si>
  <si>
    <t xml:space="preserve">CAMPERA POLAR AZUL XXXL</t>
  </si>
  <si>
    <t xml:space="preserve">Hidrocortisona 500mg fco ampolla</t>
  </si>
  <si>
    <t xml:space="preserve">236</t>
  </si>
  <si>
    <t xml:space="preserve">Tijera de Mayo</t>
  </si>
  <si>
    <t xml:space="preserve">Cruce por nomenclatura: similitud 0.84.</t>
  </si>
  <si>
    <t xml:space="preserve">1000961</t>
  </si>
  <si>
    <t xml:space="preserve">MELATONINA x 30 COMPRIMIDOS</t>
  </si>
  <si>
    <t xml:space="preserve">409</t>
  </si>
  <si>
    <t xml:space="preserve">Melatonina 3mg comprimido</t>
  </si>
  <si>
    <t xml:space="preserve">Cruce por nomenclatura: una nomenclatura no informa dosis; similitud 0.64. El material ocupa 2 filas en la hoja 1130 Salta (lote/almacén). La cantidad SAP y la física de esta vista son el total del material.</t>
  </si>
  <si>
    <t xml:space="preserve">2000197</t>
  </si>
  <si>
    <t xml:space="preserve">SONDA FOLEY DE 2 VIAS Nº20 100% SIL</t>
  </si>
  <si>
    <t xml:space="preserve">221; 222</t>
  </si>
  <si>
    <t xml:space="preserve">Sonda Foley Fr 16; Sonda Foley Fr 18</t>
  </si>
  <si>
    <t xml:space="preserve">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</si>
  <si>
    <t xml:space="preserve">404; 405; 406</t>
  </si>
  <si>
    <t xml:space="preserve">Mascara Laringea N 3; Mascara Laringea N 4; Mascara Laringea N 5</t>
  </si>
  <si>
    <t xml:space="preserve">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</si>
  <si>
    <t xml:space="preserve">2001570</t>
  </si>
  <si>
    <t xml:space="preserve">SONDA DE ASPIRACION K-29P POLYMED</t>
  </si>
  <si>
    <t xml:space="preserve">3000964</t>
  </si>
  <si>
    <t xml:space="preserve">FRAZADA CON LOGO EMERGENCIAS</t>
  </si>
  <si>
    <t xml:space="preserve">3001419</t>
  </si>
  <si>
    <t xml:space="preserve">PANTALON TERMICO 48</t>
  </si>
  <si>
    <t xml:space="preserve">3001531</t>
  </si>
  <si>
    <t xml:space="preserve">ANTEOJO DE SEGURIDAD CLARO</t>
  </si>
  <si>
    <t xml:space="preserve">3001574</t>
  </si>
  <si>
    <t xml:space="preserve">CAMPERON NARANJA TERMICO XXL</t>
  </si>
  <si>
    <t xml:space="preserve">1000056</t>
  </si>
  <si>
    <t xml:space="preserve">ALCOHOL AL 70% X 500ML</t>
  </si>
  <si>
    <t xml:space="preserve">1000534</t>
  </si>
  <si>
    <t xml:space="preserve">SULFADIAZINA DE PLATA CREMA X 400 GR</t>
  </si>
  <si>
    <t xml:space="preserve">288; 228</t>
  </si>
  <si>
    <t xml:space="preserve">Sulfadiazina de Plata 30mg; Sulfadiazina de Plata 400gr</t>
  </si>
  <si>
    <t xml:space="preserve">Homologación por código Avain (master M15-004)</t>
  </si>
  <si>
    <t xml:space="preserve">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</si>
  <si>
    <t xml:space="preserve">1000573</t>
  </si>
  <si>
    <t xml:space="preserve">1000623</t>
  </si>
  <si>
    <t xml:space="preserve">MYLANTA 160ML</t>
  </si>
  <si>
    <t xml:space="preserve">1001216</t>
  </si>
  <si>
    <t xml:space="preserve">TAVINEX ANTIGRIPAL COMP.</t>
  </si>
  <si>
    <t xml:space="preserve">74</t>
  </si>
  <si>
    <t xml:space="preserve">Clindamicina capsulas</t>
  </si>
  <si>
    <t xml:space="preserve">1002225</t>
  </si>
  <si>
    <t xml:space="preserve">DESLORATADINA + BETAMET x 10 COMP</t>
  </si>
  <si>
    <t xml:space="preserve">22</t>
  </si>
  <si>
    <t xml:space="preserve">Valorización a validar: relación de cantidades 181 a 1 entre SAP y el recuento físico. Sugiere distinta unidad de medida (SAP por caja o envase y el recuento por unidad). La diferencia económica de esta fila no debe tomarse como definitiva.</t>
  </si>
  <si>
    <t xml:space="preserve">2001863</t>
  </si>
  <si>
    <t xml:space="preserve">SONDA P/ ASPIRACION K29</t>
  </si>
  <si>
    <t xml:space="preserve">429</t>
  </si>
  <si>
    <t xml:space="preserve">Sonda de Aspiracion K29</t>
  </si>
  <si>
    <t xml:space="preserve">Cruce por nomenclatura: similitud 0.92.</t>
  </si>
  <si>
    <t xml:space="preserve">3000866</t>
  </si>
  <si>
    <t xml:space="preserve">PANTALON PRIMERA PIEL TALLE 42</t>
  </si>
  <si>
    <t xml:space="preserve">3001265</t>
  </si>
  <si>
    <t xml:space="preserve">CONJUNTO TERMICO S</t>
  </si>
  <si>
    <t xml:space="preserve">3001570</t>
  </si>
  <si>
    <t xml:space="preserve">CAMPERON NARANJA TERMICO S</t>
  </si>
  <si>
    <t xml:space="preserve">1000189</t>
  </si>
  <si>
    <t xml:space="preserve">COLIRIO ANTIBIOTICO GOTAS</t>
  </si>
  <si>
    <t xml:space="preserve">186</t>
  </si>
  <si>
    <t xml:space="preserve">Migral (ergotamina antimigrañoso) Comprimidos</t>
  </si>
  <si>
    <t xml:space="preserve">Homologación por código Avain (master M01-015)</t>
  </si>
  <si>
    <t xml:space="preserve">M01-015</t>
  </si>
  <si>
    <t xml:space="preserve">1005171</t>
  </si>
  <si>
    <t xml:space="preserve">poviral 400mg</t>
  </si>
  <si>
    <t xml:space="preserve">1005330</t>
  </si>
  <si>
    <t xml:space="preserve">HIDROCORTISONA 100MG AMP</t>
  </si>
  <si>
    <t xml:space="preserve">143</t>
  </si>
  <si>
    <t xml:space="preserve">Hidrocortisona 1 fco amp polvo p/rest x100mg</t>
  </si>
  <si>
    <t xml:space="preserve">Cruce por nomenclatura: dosis coincide; similitud 0.70.</t>
  </si>
  <si>
    <t xml:space="preserve">207</t>
  </si>
  <si>
    <t xml:space="preserve">Resucitador Manual Tipo Ambu</t>
  </si>
  <si>
    <t xml:space="preserve">Torniquete</t>
  </si>
  <si>
    <t xml:space="preserve">2002621</t>
  </si>
  <si>
    <t xml:space="preserve">CAJA QUIRURGICA STANDAR</t>
  </si>
  <si>
    <t xml:space="preserve">54</t>
  </si>
  <si>
    <t xml:space="preserve">Caja quirurgica</t>
  </si>
  <si>
    <t xml:space="preserve">3000867</t>
  </si>
  <si>
    <t xml:space="preserve">PANTALON PRIMERA PIEL TALLE 44</t>
  </si>
  <si>
    <t xml:space="preserve">3000870</t>
  </si>
  <si>
    <t xml:space="preserve">PANTALON PRIMERA PIEL TALLE 46</t>
  </si>
  <si>
    <t xml:space="preserve">3000871</t>
  </si>
  <si>
    <t xml:space="preserve">PANTALON PRIMERA PIEL TALLE 48</t>
  </si>
  <si>
    <t xml:space="preserve">3000947</t>
  </si>
  <si>
    <t xml:space="preserve">Chomba Chofer Gris yacimiento S</t>
  </si>
  <si>
    <t xml:space="preserve">3001138</t>
  </si>
  <si>
    <t xml:space="preserve">CHOMBA GRIS YACIMIENTO TALLE L</t>
  </si>
  <si>
    <t xml:space="preserve">3001139</t>
  </si>
  <si>
    <t xml:space="preserve">CHOMBA GRIS YACIMIENTO TALLE XL</t>
  </si>
  <si>
    <t xml:space="preserve">3001398</t>
  </si>
  <si>
    <t xml:space="preserve">REMERA PRIMERA PIEL TALLE M</t>
  </si>
  <si>
    <t xml:space="preserve">3001399</t>
  </si>
  <si>
    <t xml:space="preserve">REMERA PRIMERA PIEL TALLE S</t>
  </si>
  <si>
    <t xml:space="preserve">3001400</t>
  </si>
  <si>
    <t xml:space="preserve">REMERA PRIMERA PIEL TALLE L</t>
  </si>
  <si>
    <t xml:space="preserve">3001401</t>
  </si>
  <si>
    <t xml:space="preserve">REMERA PRIMERA PIEL TALLE XL</t>
  </si>
  <si>
    <t xml:space="preserve">3001410</t>
  </si>
  <si>
    <t xml:space="preserve">CAMPERA DE POLAR C/LOGO + REFLEC  S</t>
  </si>
  <si>
    <t xml:space="preserve">3001411</t>
  </si>
  <si>
    <t xml:space="preserve">CAMPERA DE POLAR C/LOGO + REFLEC  M</t>
  </si>
  <si>
    <t xml:space="preserve">3001412</t>
  </si>
  <si>
    <t xml:space="preserve">CAMPERA DE POLAR C/LOGO + REFLEC  L</t>
  </si>
  <si>
    <t xml:space="preserve">3001416</t>
  </si>
  <si>
    <t xml:space="preserve">PANTALON TERMICO 38</t>
  </si>
  <si>
    <t xml:space="preserve">3001417</t>
  </si>
  <si>
    <t xml:space="preserve">PANTALON TERMICO 42</t>
  </si>
  <si>
    <t xml:space="preserve">3001418</t>
  </si>
  <si>
    <t xml:space="preserve">PANTALON TERMICO 44</t>
  </si>
  <si>
    <t xml:space="preserve">3001420</t>
  </si>
  <si>
    <t xml:space="preserve">PANTALON TERMICO 50</t>
  </si>
  <si>
    <t xml:space="preserve">424; 165</t>
  </si>
  <si>
    <t xml:space="preserve">Lagingoscopio pediatrico c/ 3 ramas rectas; Laringoscopio adulto de tres ramas</t>
  </si>
  <si>
    <t xml:space="preserve">Cruce por nomenclatura SAP; Homologación por código Avain (master E-200)</t>
  </si>
  <si>
    <t xml:space="preserve">E-200; K-259</t>
  </si>
  <si>
    <t xml:space="preserve">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</si>
  <si>
    <t xml:space="preserve">ACEMUK (N-Acetilcisteina) 600 Comprimidos efervecesntes</t>
  </si>
  <si>
    <t xml:space="preserve">Cruce por nomenclatura: una nomenclatura no informa dosis; similitud 0.68.</t>
  </si>
  <si>
    <t xml:space="preserve">1001034</t>
  </si>
  <si>
    <t xml:space="preserve">TRAMADOL 50MG 20 UN COMPRIMIDOS</t>
  </si>
  <si>
    <t xml:space="preserve">3001513</t>
  </si>
  <si>
    <t xml:space="preserve">CAMPERA POLAR AZUL XS</t>
  </si>
  <si>
    <t xml:space="preserve">3001575</t>
  </si>
  <si>
    <t xml:space="preserve">CAMPERON NARANJA TERMICO XXXL</t>
  </si>
  <si>
    <t xml:space="preserve">1000953</t>
  </si>
  <si>
    <t xml:space="preserve">LORATADINA 10MG 30UN COMPRIMIDOS</t>
  </si>
  <si>
    <t xml:space="preserve">11</t>
  </si>
  <si>
    <t xml:space="preserve">Aciclovir oral 400 mg Comprimidos</t>
  </si>
  <si>
    <t xml:space="preserve">Homologación por código Avain (master M11-013)</t>
  </si>
  <si>
    <t xml:space="preserve">M11-013</t>
  </si>
  <si>
    <t xml:space="preserve">1005342</t>
  </si>
  <si>
    <t xml:space="preserve">DEXAMETASONA 8 MG X 30COMP</t>
  </si>
  <si>
    <t xml:space="preserve">1005345</t>
  </si>
  <si>
    <t xml:space="preserve">DICLOFENACSOD75mg+VITB12+BETA X 20COMP</t>
  </si>
  <si>
    <t xml:space="preserve">1005351</t>
  </si>
  <si>
    <t xml:space="preserve">NALBUFINA 10MG/1ML X 10AMP</t>
  </si>
  <si>
    <t xml:space="preserve">2000012</t>
  </si>
  <si>
    <t xml:space="preserve">BICARBONATO DE SODIO 100 ML</t>
  </si>
  <si>
    <t xml:space="preserve">46</t>
  </si>
  <si>
    <t xml:space="preserve">Bicarbonato de sodio 1 fco =100ml /8.4gr</t>
  </si>
  <si>
    <t xml:space="preserve">Homologación por código Avain (master M03-005)</t>
  </si>
  <si>
    <t xml:space="preserve">M03-005</t>
  </si>
  <si>
    <t xml:space="preserve">Otoscopio C/Pilas</t>
  </si>
  <si>
    <t xml:space="preserve">Homologación por código Avain (master E-209)</t>
  </si>
  <si>
    <t xml:space="preserve">2001670</t>
  </si>
  <si>
    <t xml:space="preserve">Glucometro</t>
  </si>
  <si>
    <t xml:space="preserve">Homologado al master E-182, pero sus códigos SAP (1000535) no figuran en el stock SAP de este centro. Cruce por nomenclatura: similitud 1.00.</t>
  </si>
  <si>
    <t xml:space="preserve">3001179</t>
  </si>
  <si>
    <t xml:space="preserve">CAMPERA SOFT SHELL GRIS EMERGENCIAS S</t>
  </si>
  <si>
    <t xml:space="preserve">3001261</t>
  </si>
  <si>
    <t xml:space="preserve">CONJUNTO TERMICO XXL</t>
  </si>
  <si>
    <t xml:space="preserve">3001266</t>
  </si>
  <si>
    <t xml:space="preserve">CONJUNTO TERMICO XXXL</t>
  </si>
  <si>
    <t xml:space="preserve">3001339</t>
  </si>
  <si>
    <t xml:space="preserve">PANTALON IMPERMEABLE XS</t>
  </si>
  <si>
    <t xml:space="preserve">3001405</t>
  </si>
  <si>
    <t xml:space="preserve">BORCEGUI DE SEGURIDAD 37</t>
  </si>
  <si>
    <t xml:space="preserve">3001406</t>
  </si>
  <si>
    <t xml:space="preserve">BORCEGUI DE SEGURIDAD 38</t>
  </si>
  <si>
    <t xml:space="preserve">3001407</t>
  </si>
  <si>
    <t xml:space="preserve">BORCEGUI DE SEGURIDAD 39</t>
  </si>
  <si>
    <t xml:space="preserve">3001408</t>
  </si>
  <si>
    <t xml:space="preserve">BORCEGUI DE SEGURIDAD 41</t>
  </si>
  <si>
    <t xml:space="preserve">3001568</t>
  </si>
  <si>
    <t xml:space="preserve">CAMPERON NARANJA TERMICO XS</t>
  </si>
  <si>
    <t xml:space="preserve">3001650</t>
  </si>
  <si>
    <t xml:space="preserve">CHALECO REFLECTIVO xs</t>
  </si>
  <si>
    <t xml:space="preserve">410</t>
  </si>
  <si>
    <t xml:space="preserve">Aspirina comprimidos 100mg</t>
  </si>
  <si>
    <t xml:space="preserve">Valorización a validar: relación de cantidades 428 a 1 entre SAP y el recuento físico. Sugiere distinta unidad de medida (SAP por caja o envase y el recuento por unidad). La diferencia económica de esta fila no debe tomarse como definitiva.</t>
  </si>
  <si>
    <t xml:space="preserve">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</si>
  <si>
    <t xml:space="preserve">CLONAZEPAN 0,5 mg</t>
  </si>
  <si>
    <t xml:space="preserve">1005339</t>
  </si>
  <si>
    <t xml:space="preserve">DEXAMETASONA 0,5 MG X 20COMP</t>
  </si>
  <si>
    <t xml:space="preserve">1005340</t>
  </si>
  <si>
    <t xml:space="preserve">DEXAMETASONA 0,5 MG X 30COMP</t>
  </si>
  <si>
    <t xml:space="preserve">1005341</t>
  </si>
  <si>
    <t xml:space="preserve">DEXAMETASONA 8 MG X 20COMP</t>
  </si>
  <si>
    <t xml:space="preserve">1005347</t>
  </si>
  <si>
    <t xml:space="preserve">BISMUTO C/PECTINA X 20COMP MAST</t>
  </si>
  <si>
    <t xml:space="preserve">1005348</t>
  </si>
  <si>
    <t xml:space="preserve">DIUREX 50MG X 60COMP</t>
  </si>
  <si>
    <t xml:space="preserve">1005350</t>
  </si>
  <si>
    <t xml:space="preserve">CLONAZEPAM 2MG X 50COMP</t>
  </si>
  <si>
    <t xml:space="preserve">75</t>
  </si>
  <si>
    <t xml:space="preserve">Clonazepam comprimidos 2mg</t>
  </si>
  <si>
    <t xml:space="preserve">1005350, 1005104</t>
  </si>
  <si>
    <t xml:space="preserve">M09-006</t>
  </si>
  <si>
    <t xml:space="preserve">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</si>
  <si>
    <t xml:space="preserve">1005359</t>
  </si>
  <si>
    <t xml:space="preserve">NITROFURAZONA APÓS X 2OUN</t>
  </si>
  <si>
    <t xml:space="preserve">2000486</t>
  </si>
  <si>
    <t xml:space="preserve">CAJA CURACIONES GRANDE</t>
  </si>
  <si>
    <t xml:space="preserve">2001363</t>
  </si>
  <si>
    <t xml:space="preserve">CIRCUITO RESPIRADOR ADULT REF 300/13315</t>
  </si>
  <si>
    <t xml:space="preserve">2001450</t>
  </si>
  <si>
    <t xml:space="preserve">TAMBOR DE ACERO INOXIDABLE</t>
  </si>
  <si>
    <t xml:space="preserve">3001409</t>
  </si>
  <si>
    <t xml:space="preserve">BORCEGUI DE SEGURIDAD 44</t>
  </si>
  <si>
    <t xml:space="preserve">13</t>
  </si>
  <si>
    <t xml:space="preserve">Adenosina 1 amp=2ml 3 mg/1ml</t>
  </si>
  <si>
    <t xml:space="preserve">Sin valor unitario en SAP: la diferencia económica de este ítem no puede calcularse (dato faltante). Homologado al master M03-004, pero sus códigos SAP (1000304) no figuran en el stock SAP de este centro. Mejor aproximación descartada: 1000007 ATROPINA 1MG AMPOLLA DE 1ML (dosis/presentación distinta (1ML, 2ML, 3MG vs 1MG, 1ML); similitud 0.45).</t>
  </si>
  <si>
    <t xml:space="preserve">21</t>
  </si>
  <si>
    <t xml:space="preserve">Agujas 40/12</t>
  </si>
  <si>
    <t xml:space="preserve">Sin valor unitario en SAP: la diferencia económica de este ítem no puede calcularse (dato faltante). Mejor aproximación descartada: 2000009 AGUJA HIPODERMICA 21G x 1 ½ - 40/8 (calibre/talle/medida distinta; similitud 0.33).</t>
  </si>
  <si>
    <t xml:space="preserve">Agujas epicraneales N°27</t>
  </si>
  <si>
    <t xml:space="preserve">D-133</t>
  </si>
  <si>
    <t xml:space="preserve">Sin valor unitario en SAP: la diferencia económica de este ítem no puede calcularse (dato faltante). Homologado al master D-133, pero sus códigos SAP (2000044, 2000045) no figuran en el stock SAP de este centro. Mejor aproximación descartada: 2000008 AGUJA HIPODERMICA 21G x 1 - 25/8 (calibre/talle/medida distinta; similitud 0.29).</t>
  </si>
  <si>
    <t xml:space="preserve">Alcohol etilico 70% 1Lts</t>
  </si>
  <si>
    <t xml:space="preserve">Sin valor unitario en SAP: la diferencia económica de este ítem no puede calcularse (dato faltante). Mejor aproximación descartada: 1000056 ALCOHOL AL 70% X 500ML (dosis/presentación distinta (70%, 1000ML vs 70%, 500ML); similitud 0.56).</t>
  </si>
  <si>
    <t xml:space="preserve">30</t>
  </si>
  <si>
    <t xml:space="preserve">Alprazolam comprimidos 0,5 mg</t>
  </si>
  <si>
    <t xml:space="preserve">Sin valor unitario en SAP: la diferencia económica de este ítem no puede calcularse (dato faltante). Mejor aproximación descartada: 1000145 DEXAMETASONA 0,5 MG COMP (dosis coincide; similitud 0.56).</t>
  </si>
  <si>
    <t xml:space="preserve">31</t>
  </si>
  <si>
    <t xml:space="preserve">Ambroxol+butetamato jbe</t>
  </si>
  <si>
    <t xml:space="preserve">Sin valor unitario en SAP: la diferencia económica de este ítem no puede calcularse (dato faltante). Mejor aproximación descartada: 1000624 LACTULON JARABE (similitud 0.36).</t>
  </si>
  <si>
    <t xml:space="preserve">313</t>
  </si>
  <si>
    <t xml:space="preserve">Ambroxol/Loratadina</t>
  </si>
  <si>
    <t xml:space="preserve">Sin valor unitario en SAP: la diferencia económica de este ítem no puede calcularse (dato faltante). Mejor aproximación descartada: 1000144 LORATADINA 10 MG COMP (una nomenclatura no informa dosis; similitud 0.40).</t>
  </si>
  <si>
    <t xml:space="preserve">Antiparras transparentes</t>
  </si>
  <si>
    <t xml:space="preserve">K-235</t>
  </si>
  <si>
    <t xml:space="preserve">Sin valor unitario en SAP: la diferencia económica de este ítem no puede calcularse (dato faltante). Homologado al master K-235, pero sus códigos SAP (2000010) no figuran en el stock SAP de este centro. Mejor aproximación descartada: 3000901 ANTIPARRAS DE SEGURIDAD (similitud 0.57).</t>
  </si>
  <si>
    <t xml:space="preserve">291</t>
  </si>
  <si>
    <t xml:space="preserve">Atenolol 25mg Comp</t>
  </si>
  <si>
    <t xml:space="preserve">Sin valor unitario en SAP: la diferencia económica de este ítem no puede calcularse (dato faltante). Homologado al master M04-002, pero sus códigos SAP (1000422, 1005233, 5004158) no figuran en el stock SAP de este centro. Mejor aproximación descartada: 1000013 NITROGLICERINA 25 MG AMPOLLA (dosis coincide; similitud 0.37).</t>
  </si>
  <si>
    <t xml:space="preserve">41</t>
  </si>
  <si>
    <t xml:space="preserve">Azitromicina Comprimidos x 500mg</t>
  </si>
  <si>
    <t xml:space="preserve">M11-003</t>
  </si>
  <si>
    <t xml:space="preserve">Sin valor unitario en SAP: la diferencia económica de este ítem no puede calcularse (dato faltante). Homologado al master M11-003, pero sus códigos SAP (1000486) no figuran en el stock SAP de este centro. Mejor aproximación descartada: 1000485 CIPROFLOXACINA 500MG COMP (dosis coincide; similitud 0.53).</t>
  </si>
  <si>
    <t xml:space="preserve">403</t>
  </si>
  <si>
    <t xml:space="preserve">Barbijo N95</t>
  </si>
  <si>
    <t xml:space="preserve">Sin valor unitario en SAP: la diferencia económica de este ítem no puede calcularse (dato faltante). Homologado al master D-156, pero sus códigos SAP (2000917) no figuran en el stock SAP de este centro. Mejor aproximación descartada: 2000041 BARBIJO TRIPLE RECTO C/ELÁSTI (similitud 0.35).</t>
  </si>
  <si>
    <t xml:space="preserve">43</t>
  </si>
  <si>
    <t xml:space="preserve">Barbijos quirúrgicos pqte 50u.</t>
  </si>
  <si>
    <t xml:space="preserve">Sin valor unitario en SAP: la diferencia económica de este ítem no puede calcularse (dato faltante). Homologado al master D-155, pero sus códigos SAP (2001263) no figuran en el stock SAP de este centro. Mejor aproximación descartada: 2002575 CAMPO QUIRURGICO ESTERIL 60X60CM (una nomenclatura no informa dosis; similitud 0.27).</t>
  </si>
  <si>
    <t xml:space="preserve">47</t>
  </si>
  <si>
    <t xml:space="preserve">Bisturi</t>
  </si>
  <si>
    <t xml:space="preserve">D-148</t>
  </si>
  <si>
    <t xml:space="preserve">Sin valor unitario en SAP: la diferencia económica de este ítem no puede calcularse (dato faltante). Homologado al master D-148, pero sus códigos SAP (2000025) no figuran en el stock SAP de este centro. Mejor aproximación descartada: 2000497 PIE DE SUERO (similitud 0.13).</t>
  </si>
  <si>
    <t xml:space="preserve">Budesonide gts 20ml para NBZ</t>
  </si>
  <si>
    <t xml:space="preserve">Sin valor unitario en SAP: la diferencia económica de este ítem no puede calcularse (dato faltante). Mejor aproximación descartada: 2000029 JERINGA 20 ML (dosis coincide; similitud 0.43).</t>
  </si>
  <si>
    <t xml:space="preserve">56</t>
  </si>
  <si>
    <t xml:space="preserve">Canula nasal para oxigeno</t>
  </si>
  <si>
    <t xml:space="preserve">Sin valor unitario en SAP: la diferencia económica de este ítem no puede calcularse (dato faltante). Homologado al master D-161, pero sus códigos SAP (2000462) no figuran en el stock SAP de este centro. Mejor aproximación descartada: 2000403 CANULA DE GUEDEL 90CM N2 AMARILLO (una nomenclatura no informa dosis; similitud 0.27).</t>
  </si>
  <si>
    <t xml:space="preserve">414</t>
  </si>
  <si>
    <t xml:space="preserve">Canula Nasofaringea 24fr N5.5ml</t>
  </si>
  <si>
    <t xml:space="preserve">Sin valor unitario en SAP: la diferencia económica de este ítem no puede calcularse (dato faltante). Mejor aproximación descartada: 2000403 CANULA DE GUEDEL 90CM N2 AMARILLO (una nomenclatura no informa dosis; similitud 0.22).</t>
  </si>
  <si>
    <t xml:space="preserve">415</t>
  </si>
  <si>
    <t xml:space="preserve">Canula Nasofaringea 28fr N6.5</t>
  </si>
  <si>
    <t xml:space="preserve">Sin valor unitario en SAP: la diferencia económica de este ítem no puede calcularse (dato faltante). Mejor aproximación descartada: 2001254 CANULA DE GUEDEL 12CM N5 NARANJA (una nomenclatura no informa dosis; similitud 0.22).</t>
  </si>
  <si>
    <t xml:space="preserve">416</t>
  </si>
  <si>
    <t xml:space="preserve">Canula Nasofaringea 32fr N7.5</t>
  </si>
  <si>
    <t xml:space="preserve">Canula Nasofaringea30fr N7.0</t>
  </si>
  <si>
    <t xml:space="preserve">Sin valor unitario en SAP: la diferencia económica de este ítem no puede calcularse (dato faltante). Mejor aproximación descartada: 2001254 CANULA DE GUEDEL 12CM N5 NARANJA (una nomenclatura no informa dosis; similitud 0.25).</t>
  </si>
  <si>
    <t xml:space="preserve">57</t>
  </si>
  <si>
    <t xml:space="preserve">Canula Yankauer con tubo de conexion</t>
  </si>
  <si>
    <t xml:space="preserve">Sin valor unitario en SAP: la diferencia económica de este ítem no puede calcularse (dato faltante). Mejor aproximación descartada: 2000385 TUBO DE MAYO N°3 (similitud 0.24).</t>
  </si>
  <si>
    <t xml:space="preserve">408</t>
  </si>
  <si>
    <t xml:space="preserve">Carbon activado</t>
  </si>
  <si>
    <t xml:space="preserve">Sin valor unitario en SAP: la diferencia económica de este ítem no puede calcularse (dato faltante). Mejor aproximación descartada: 2000012 BICARBONATO DE SODIO 100 ML (una nomenclatura no informa dosis; similitud 0.14).</t>
  </si>
  <si>
    <t xml:space="preserve">61</t>
  </si>
  <si>
    <t xml:space="preserve">Carboximetilcisteina/dextrometorfano bromhidrato jbe 100ml</t>
  </si>
  <si>
    <t xml:space="preserve">Sin valor unitario en SAP: la diferencia económica de este ítem no puede calcularse (dato faltante). Mejor aproximación descartada: 1000624 LACTULON JARABE (una nomenclatura no informa dosis; similitud 0.30).</t>
  </si>
  <si>
    <t xml:space="preserve">402</t>
  </si>
  <si>
    <t xml:space="preserve">Cetirizina diclorhidrato 10 mg</t>
  </si>
  <si>
    <t xml:space="preserve">Sin valor unitario en SAP: la diferencia económica de este ítem no puede calcularse (dato faltante). Mejor aproximación descartada: 1000122 METOCLOPRAMIDA DE 10MG SL (dosis coincide; similitud 0.32).</t>
  </si>
  <si>
    <t xml:space="preserve">67</t>
  </si>
  <si>
    <t xml:space="preserve">Cinta Hipoalergénica 1,25cmx9m</t>
  </si>
  <si>
    <t xml:space="preserve">Sin valor unitario en SAP: la diferencia económica de este ítem no puede calcularse (dato faltante). Mejor aproximación descartada: 2001278 TELA ADHE HIPOALERGENICA DE SEDA 2.5CM (dosis/presentación distinta (1.25CM vs 2.5CM); similitud 0.36).</t>
  </si>
  <si>
    <t xml:space="preserve">68</t>
  </si>
  <si>
    <t xml:space="preserve">Cinta Hipoalergénica 2,5cmx9m</t>
  </si>
  <si>
    <t xml:space="preserve">Sin valor unitario en SAP: la diferencia económica de este ítem no puede calcularse (dato faltante). Mejor aproximación descartada: 2001278 TELA ADHE HIPOALERGENICA DE SEDA 2.5CM (dosis coincide; similitud 0.51).</t>
  </si>
  <si>
    <t xml:space="preserve">Circuito p/respirador s/ valvula espiratoria</t>
  </si>
  <si>
    <t xml:space="preserve">Sin valor unitario en SAP: la diferencia económica de este ítem no puede calcularse (dato faltante). Mejor aproximación descartada: 2001363 CIRCUITO RESPIRADOR ADULT REF 300/13315 (similitud 0.40).</t>
  </si>
  <si>
    <t xml:space="preserve">Clindamicina ampolla 600mg</t>
  </si>
  <si>
    <t xml:space="preserve">Sin valor unitario en SAP: la diferencia económica de este ítem no puede calcularse (dato faltante). Mejor aproximación descartada: 1001249 Clindamicina 300mgs caps (dosis/presentación distinta (600MG vs 300MG); similitud 0.50).</t>
  </si>
  <si>
    <t xml:space="preserve">400</t>
  </si>
  <si>
    <t xml:space="preserve">Clorhidrato de Labetalol 20mg</t>
  </si>
  <si>
    <t xml:space="preserve">M04-009</t>
  </si>
  <si>
    <t xml:space="preserve">Sin valor unitario en SAP: la diferencia económica de este ítem no puede calcularse (dato faltante). Homologado al master M04-009, pero sus códigos SAP (1000634) no figuran en el stock SAP de este centro. Mejor aproximación descartada: 1005202 LABETALOL 5MG AMP (dosis/presentación distinta (20MG vs 5MG); similitud 0.48).</t>
  </si>
  <si>
    <t xml:space="preserve">149</t>
  </si>
  <si>
    <t xml:space="preserve">Cloruro de Sodio 25ml spray nasal</t>
  </si>
  <si>
    <t xml:space="preserve">Sin valor unitario en SAP: la diferencia económica de este ítem no puede calcularse (dato faltante). Mejor aproximación descartada: 2000012 BICARBONATO DE SODIO 100 ML (dosis/presentación distinta (25ML vs 100ML); similitud 0.36).</t>
  </si>
  <si>
    <t xml:space="preserve">Clotrimazol Crema 1% x 20gr</t>
  </si>
  <si>
    <t xml:space="preserve">M15-006</t>
  </si>
  <si>
    <t xml:space="preserve">Sin valor unitario en SAP: la diferencia económica de este ítem no puede calcularse (dato faltante). Homologado al master M15-006, pero sus códigos SAP (1000665, 1000870) no figuran en el stock SAP de este centro. Mejor aproximación descartada: 1000695 ACICLOVIR 5% CREMA X 10GR (dosis/presentación distinta (1%, 20000MG vs 5%, 10000MG); similitud 0.53).</t>
  </si>
  <si>
    <t xml:space="preserve">79</t>
  </si>
  <si>
    <t xml:space="preserve">Colirio (Nafazolina- Feniramina) gotas oftalmicas x 15 ml</t>
  </si>
  <si>
    <t xml:space="preserve">Sin valor unitario en SAP: la diferencia económica de este ítem no puede calcularse (dato faltante). Mejor aproximación descartada: 1000189 COLIRIO ANTIBIOTICO GOTAS (una nomenclatura no informa dosis; similitud 0.47).</t>
  </si>
  <si>
    <t xml:space="preserve">Collar Cervical TU regulable</t>
  </si>
  <si>
    <t xml:space="preserve">Sin valor unitario en SAP: la diferencia económica de este ítem no puede calcularse (dato faltante). Homologado al master E-193, pero sus códigos SAP (2001447) no figuran en el stock SAP de este centro. Mejor aproximación descartada: 2000051 COLLAR CERVICAL MEDIANO (similitud 0.57).</t>
  </si>
  <si>
    <t xml:space="preserve">81</t>
  </si>
  <si>
    <t xml:space="preserve">Collarín Cervical T. M</t>
  </si>
  <si>
    <t xml:space="preserve">Sin valor unitario en SAP: la diferencia económica de este ítem no puede calcularse (dato faltante). Mejor aproximación descartada: 2000051 COLLAR CERVICAL MEDIANO (similitud 0.38).</t>
  </si>
  <si>
    <t xml:space="preserve">82</t>
  </si>
  <si>
    <t xml:space="preserve">Collarín Cervical T. Philadelphia CH</t>
  </si>
  <si>
    <t xml:space="preserve">Sin valor unitario en SAP: la diferencia económica de este ítem no puede calcularse (dato faltante). Mejor aproximación descartada: 2000051 COLLAR CERVICAL MEDIANO (similitud 0.34).</t>
  </si>
  <si>
    <t xml:space="preserve">Collarín Cervical T. Philadelphia G</t>
  </si>
  <si>
    <t xml:space="preserve">Sin valor unitario en SAP: la diferencia económica de este ítem no puede calcularse (dato faltante). Mejor aproximación descartada: 2000051 COLLAR CERVICAL MEDIANO (similitud 0.35).</t>
  </si>
  <si>
    <t xml:space="preserve">84</t>
  </si>
  <si>
    <t xml:space="preserve">Contractil (Ácido ascórbico + Extracto Seco de Ruscus Aculeatus + Hesperidina Metilchalcona) Comprimidos</t>
  </si>
  <si>
    <t xml:space="preserve">Sin valor unitario en SAP: la diferencia económica de este ítem no puede calcularse (dato faltante). Mejor aproximación descartada: 1000562 CONTRACTIL (FLEBOCONSTRICTOR) COMP (similitud 0.41).</t>
  </si>
  <si>
    <t xml:space="preserve">85</t>
  </si>
  <si>
    <t xml:space="preserve">Contractil crema rectal (Ácido ascórbico + Extracto Seco de Ruscus Aculeatus + Hesperidina Metilchalcona)</t>
  </si>
  <si>
    <t xml:space="preserve">Sin valor unitario en SAP: la diferencia económica de este ítem no puede calcularse (dato faltante). Mejor aproximación descartada: 1000562 CONTRACTIL (FLEBOCONSTRICTOR) COMP (similitud 0.29).</t>
  </si>
  <si>
    <t xml:space="preserve">419</t>
  </si>
  <si>
    <t xml:space="preserve">Corteroid (betametasona fosfato/acetato) fco ampolla</t>
  </si>
  <si>
    <t xml:space="preserve">M06-004</t>
  </si>
  <si>
    <t xml:space="preserve">Sin valor unitario en SAP: la diferencia económica de este ítem no puede calcularse (dato faltante). Homologado al master M06-004, pero sus códigos SAP (1001091) no figuran en el stock SAP de este centro. Mejor aproximación descartada: 1000353 LORATADINA+BETAMETASONA(HISTAMINOCORTERO (similitud 0.31).</t>
  </si>
  <si>
    <t xml:space="preserve">86</t>
  </si>
  <si>
    <t xml:space="preserve">Crema de Bismuto susp. x90ml</t>
  </si>
  <si>
    <t xml:space="preserve">Sin valor unitario en SAP: la diferencia económica de este ítem no puede calcularse (dato faltante). Mejor aproximación descartada: 1005347 BISMUTO C/PECTINA X 20COMP MAST (una nomenclatura no informa dosis; similitud 0.28).</t>
  </si>
  <si>
    <t xml:space="preserve">87</t>
  </si>
  <si>
    <t xml:space="preserve">Crema dermica Miclogen Antimicotico pomo 20gr</t>
  </si>
  <si>
    <t xml:space="preserve">Sin valor unitario en SAP: la diferencia económica de este ítem no puede calcularse (dato faltante). Mejor aproximación descartada: 1000695 ACICLOVIR 5% CREMA X 10GR (dosis/presentación distinta (20000MG vs 5%, 10000MG); similitud 0.34).</t>
  </si>
  <si>
    <t xml:space="preserve">89</t>
  </si>
  <si>
    <t xml:space="preserve">Descongestivo PC</t>
  </si>
  <si>
    <t xml:space="preserve">Sin valor unitario en SAP: la diferencia económica de este ítem no puede calcularse (dato faltante). Mejor aproximación descartada: 1000792 ORALSONE MAX TOPIC (similitud 0.13).</t>
  </si>
  <si>
    <t xml:space="preserve">390</t>
  </si>
  <si>
    <t xml:space="preserve">Diclofenac - Vitamina B12- Betametasona Comprimido</t>
  </si>
  <si>
    <t xml:space="preserve">Sin valor unitario en SAP: la diferencia económica de este ítem no puede calcularse (dato faltante). Mejor aproximación descartada: 1000889 DICLOFENAC+PRIDINOL COMPRIMIDOS (similitud 0.47).</t>
  </si>
  <si>
    <t xml:space="preserve">98</t>
  </si>
  <si>
    <t xml:space="preserve">Diclofenac Sodico comprimidos x100mg</t>
  </si>
  <si>
    <t xml:space="preserve">Sin valor unitario en SAP: la diferencia económica de este ítem no puede calcularse (dato faltante). Mejor aproximación descartada: 1000125 DICLOFENAC 75 MG COMPRIMIDOS (dosis/presentación distinta (100MG vs 75MG); similitud 0.59).</t>
  </si>
  <si>
    <t xml:space="preserve">104</t>
  </si>
  <si>
    <t xml:space="preserve">Dimenhidrinato Comprimidos x 50mg</t>
  </si>
  <si>
    <t xml:space="preserve">M07-003</t>
  </si>
  <si>
    <t xml:space="preserve">Sin valor unitario en SAP: la diferencia económica de este ítem no puede calcularse (dato faltante). Homologado al master M07-003, pero sus códigos SAP (1000178) no figuran en el stock SAP de este centro. Mejor aproximación descartada: 1000530 DIFENHIDRAMINA 50 MG COMPRIMIDOS (dosis coincide; similitud 0.59).</t>
  </si>
  <si>
    <t xml:space="preserve">421</t>
  </si>
  <si>
    <t xml:space="preserve">Sin valor unitario en SAP: la diferencia económica de este ítem no puede calcularse (dato faltante). Homologado al master D-169, pero sus códigos SAP (2001464) no figuran en el stock SAP de este centro. Mejor aproximación descartada: 2000035 TENSIOMETRO ADULTO (similitud 0.13).</t>
  </si>
  <si>
    <t xml:space="preserve">112</t>
  </si>
  <si>
    <t xml:space="preserve">Enemol Pomos</t>
  </si>
  <si>
    <t xml:space="preserve">Sin valor unitario en SAP: la diferencia económica de este ítem no puede calcularse (dato faltante). Mejor aproximación descartada: 1000573 ENEMOL 135ML (una nomenclatura no informa dosis; similitud 0.45).</t>
  </si>
  <si>
    <t xml:space="preserve">119</t>
  </si>
  <si>
    <t xml:space="preserve">Famotidina Comprimidos x 20mg</t>
  </si>
  <si>
    <t xml:space="preserve">Sin valor unitario en SAP: la diferencia económica de este ítem no puede calcularse (dato faltante). Mejor aproximación descartada: 1000528 KETOROLAC  20 MG COMPRIMIDOS (dosis coincide; similitud 0.51).</t>
  </si>
  <si>
    <t xml:space="preserve">Film-parche</t>
  </si>
  <si>
    <t xml:space="preserve">Sin valor unitario en SAP: la diferencia económica de este ítem no puede calcularse (dato faltante). Mejor aproximación descartada: 1000049 TIJERA  DE MAYO RECTA (similitud 0.10).</t>
  </si>
  <si>
    <t xml:space="preserve">Fluticasona Azelastina spray nasal 12ml/12,36g 120 dosis</t>
  </si>
  <si>
    <t xml:space="preserve">Sin valor unitario en SAP: la diferencia económica de este ítem no puede calcularse (dato faltante). Mejor aproximación descartada: 1000938 LACTULOSA 65G 120ML JARABE (dosis/presentación distinta (12ML, 12360MG vs 120ML, 65000MG); similitud 0.28).</t>
  </si>
  <si>
    <t xml:space="preserve">422</t>
  </si>
  <si>
    <t xml:space="preserve">Frasco esteril para orina</t>
  </si>
  <si>
    <t xml:space="preserve">Sin valor unitario en SAP: la diferencia económica de este ítem no puede calcularse (dato faltante). Mejor aproximación descartada: 2000100 BOLSA COLECTORA DE ORINA X 2000 ML (una nomenclatura no informa dosis; similitud 0.29).</t>
  </si>
  <si>
    <t xml:space="preserve">Gafas transparentes</t>
  </si>
  <si>
    <t xml:space="preserve">Sin valor unitario en SAP: la diferencia económica de este ítem no puede calcularse (dato faltante). Mejor aproximación descartada: 3000886 MEDIAS TERMICAS LARGAS (similitud 0.12).</t>
  </si>
  <si>
    <t xml:space="preserve">Gel conductor 5kg</t>
  </si>
  <si>
    <t xml:space="preserve">Sin valor unitario en SAP: la diferencia económica de este ítem no puede calcularse (dato faltante). Mejor aproximación descartada: 1000250 DICLOFENAC GEL (similitud 0.38).</t>
  </si>
  <si>
    <t xml:space="preserve">Guia de intubacion EICHMAN</t>
  </si>
  <si>
    <t xml:space="preserve">E-202</t>
  </si>
  <si>
    <t xml:space="preserve">Sin valor unitario en SAP: la diferencia económica de este ítem no puede calcularse (dato faltante). Homologado al master E-202, pero sus códigos SAP (2002615) no figuran en el stock SAP de este centro. Mejor aproximación descartada: 2000023 GUIA MACROGOTERO Nª14 (similitud 0.31).</t>
  </si>
  <si>
    <t xml:space="preserve">Heparina 5000ul/5 ml</t>
  </si>
  <si>
    <t xml:space="preserve">Sin valor unitario en SAP: la diferencia económica de este ítem no puede calcularse (dato faltante). Mejor aproximación descartada: 1000118 HEPARINA SODICA 5000UN/ML 5ML FAMP (dosis coincide; similitud 0.54).</t>
  </si>
  <si>
    <t xml:space="preserve">142</t>
  </si>
  <si>
    <t xml:space="preserve">Hidroclorotiazida Comprimidosx 50mg</t>
  </si>
  <si>
    <t xml:space="preserve">Sin valor unitario en SAP: la diferencia económica de este ítem no puede calcularse (dato faltante). Mejor aproximación descartada: 1000373 DICLOFENAC 50MG COMPRIMIDO (dosis coincide; similitud 0.52).</t>
  </si>
  <si>
    <t xml:space="preserve">147</t>
  </si>
  <si>
    <t xml:space="preserve">Hilo Sutura Atramat N° 5</t>
  </si>
  <si>
    <t xml:space="preserve">D-150</t>
  </si>
  <si>
    <t xml:space="preserve">Sin valor unitario en SAP: la diferencia económica de este ítem no puede calcularse (dato faltante). Homologado al master D-150, pero sus códigos SAP (2001051, 2001052, 2001053) no figuran en el stock SAP de este centro. Mejor aproximación descartada: 2001233 HILO DE SUTURA SUPRALON 5 (similitud 0.53).</t>
  </si>
  <si>
    <t xml:space="preserve">275</t>
  </si>
  <si>
    <t xml:space="preserve">Jeringas 60 cc Tummy</t>
  </si>
  <si>
    <t xml:space="preserve">Sin valor unitario en SAP: la diferencia económica de este ítem no puede calcularse (dato faltante). Mejor aproximación descartada: 2000028 JERINGA 10 ML (dosis/presentación distinta (60ML vs 10ML); similitud 0.59).</t>
  </si>
  <si>
    <t xml:space="preserve">163</t>
  </si>
  <si>
    <t xml:space="preserve">Lactulon (Lactulon) 250 ml Frascos</t>
  </si>
  <si>
    <t xml:space="preserve">Sin valor unitario en SAP: la diferencia económica de este ítem no puede calcularse (dato faltante). Mejor aproximación descartada: 1000624 LACTULON JARABE (una nomenclatura no informa dosis; similitud 0.44).</t>
  </si>
  <si>
    <t xml:space="preserve">169</t>
  </si>
  <si>
    <t xml:space="preserve">Lidocaina fco ampolla 20ml</t>
  </si>
  <si>
    <t xml:space="preserve">Sin valor unitario en SAP: la diferencia económica de este ítem no puede calcularse (dato faltante). Mejor aproximación descartada: 1000431 LIDOCAINA 1% 5 ML AMPOLLA (dosis/presentación distinta (20ML vs 1%, 5ML); similitud 0.48).</t>
  </si>
  <si>
    <t xml:space="preserve">171</t>
  </si>
  <si>
    <t xml:space="preserve">Llave de 3 vias</t>
  </si>
  <si>
    <t xml:space="preserve">Sin valor unitario en SAP: la diferencia económica de este ítem no puede calcularse (dato faltante). Homologado al master D-130, pero sus códigos SAP (2000060) no figuran en el stock SAP de este centro. Mejor aproximación descartada: 2000244 SONDA FOLEY 2 VIAS Nº16 DE LÁTEX (calibre/talle/medida distinta; similitud 0.27).</t>
  </si>
  <si>
    <t xml:space="preserve">178</t>
  </si>
  <si>
    <t xml:space="preserve">Manometro</t>
  </si>
  <si>
    <t xml:space="preserve">Sin valor unitario en SAP: la diferencia económica de este ítem no puede calcularse (dato faltante). Mejor aproximación descartada: 2001670 GLUCOMETRO (similitud 0.16).</t>
  </si>
  <si>
    <t xml:space="preserve">179</t>
  </si>
  <si>
    <t xml:space="preserve">Manometro para tubo ultraliviano</t>
  </si>
  <si>
    <t xml:space="preserve">Sin valor unitario en SAP: la diferencia económica de este ítem no puede calcularse (dato faltante). Mejor aproximación descartada: 2000385 TUBO DE MAYO N°3 (similitud 0.26).</t>
  </si>
  <si>
    <t xml:space="preserve">Mascara Pocket Adulto</t>
  </si>
  <si>
    <t xml:space="preserve">Sin valor unitario en SAP: la diferencia económica de este ítem no puede calcularse (dato faltante). Mejor aproximación descartada: 2000090 MASCARA PARA NEBULIZAR ADULTO (similitud 0.56).</t>
  </si>
  <si>
    <t xml:space="preserve">Midazolam 1 amp=3ml/15mg</t>
  </si>
  <si>
    <t xml:space="preserve">Sin valor unitario en SAP: la diferencia económica de este ítem no puede calcularse (dato faltante). Homologado al master M02-001, pero sus códigos SAP (1000098) no figuran en el stock SAP de este centro. Mejor aproximación descartada: 1000045 DICLOFENAC 75MG AMPOLLA 3ML (dosis/presentación distinta (3ML, 15MG vs 3ML, 75MG); similitud 0.34).</t>
  </si>
  <si>
    <t xml:space="preserve">382</t>
  </si>
  <si>
    <t xml:space="preserve">Monitrato de Isorsobida comp 20mg</t>
  </si>
  <si>
    <t xml:space="preserve">Sin valor unitario en SAP: la diferencia económica de este ítem no puede calcularse (dato faltante). Mejor aproximación descartada: 1000528 KETOROLAC  20 MG COMPRIMIDOS (dosis coincide; similitud 0.48).</t>
  </si>
  <si>
    <t xml:space="preserve">Norfloxacina 400mg</t>
  </si>
  <si>
    <t xml:space="preserve">Sin valor unitario en SAP: la diferencia económica de este ítem no puede calcularse (dato faltante). Mejor aproximación descartada: 1005171 poviral 400mg (dosis coincide; similitud 0.46).</t>
  </si>
  <si>
    <t xml:space="preserve">191</t>
  </si>
  <si>
    <t xml:space="preserve">Omeprazol 1 fco amp polvo p/rest 40mg/ml</t>
  </si>
  <si>
    <t xml:space="preserve">Sin valor unitario en SAP: la diferencia económica de este ítem no puede calcularse (dato faltante). Homologado al master M08-006, pero sus códigos SAP (1000524) no figuran en el stock SAP de este centro. Mejor aproximación descartada: 1000133 OMEPRAZOL DE 20MG COMPRIMIDOS (dosis/presentación distinta (40MG vs 20MG); similitud 0.40).</t>
  </si>
  <si>
    <t xml:space="preserve">194</t>
  </si>
  <si>
    <t xml:space="preserve">Oximetro</t>
  </si>
  <si>
    <t xml:space="preserve">Sin valor unitario en SAP: la diferencia económica de este ítem no puede calcularse (dato faltante). Mejor aproximación descartada: 2001670 GLUCOMETRO (similitud 0.17).</t>
  </si>
  <si>
    <t xml:space="preserve">195</t>
  </si>
  <si>
    <t xml:space="preserve">Oximetro de pulso digital</t>
  </si>
  <si>
    <t xml:space="preserve">Sin valor unitario en SAP: la diferencia económica de este ítem no puede calcularse (dato faltante). Homologado al master E-183, pero sus códigos SAP (2001219, 5000971, 5004072, 2001510) no figuran en el stock SAP de este centro. Mejor aproximación descartada: 2000037 TERMOMETRO DIGITAL (similitud 0.47).</t>
  </si>
  <si>
    <t xml:space="preserve">Papel para ECG</t>
  </si>
  <si>
    <t xml:space="preserve">Sin valor unitario en SAP: la diferencia económica de este ítem no puede calcularse (dato faltante). Homologado al master D-173, pero sus códigos SAP (2001204) no figuran en el stock SAP de este centro. Mejor aproximación descartada: 3001410 CAMPERA DE POLAR C/LOGO + REFLEC  S (similitud 0.12).</t>
  </si>
  <si>
    <t xml:space="preserve">202</t>
  </si>
  <si>
    <t xml:space="preserve">Pervinox 100 ml</t>
  </si>
  <si>
    <t xml:space="preserve">Sin valor unitario en SAP: la diferencia económica de este ítem no puede calcularse (dato faltante). Mejor aproximación descartada: 2000012 BICARBONATO DE SODIO 100 ML (dosis coincide; similitud 0.38).</t>
  </si>
  <si>
    <t xml:space="preserve">332</t>
  </si>
  <si>
    <t xml:space="preserve">Pinza de Magill 20cm</t>
  </si>
  <si>
    <t xml:space="preserve">Sin valor unitario en SAP: la diferencia económica de este ítem no puede calcularse (dato faltante). Mejor aproximación descartada: 1000202 PINZA DE MAGUIL ADULTO (una nomenclatura no informa dosis; similitud 0.40).</t>
  </si>
  <si>
    <t xml:space="preserve">426</t>
  </si>
  <si>
    <t xml:space="preserve">Prolongadores largos</t>
  </si>
  <si>
    <t xml:space="preserve">Sin valor unitario en SAP: la diferencia económica de este ítem no puede calcularse (dato faltante). Mejor aproximación descartada: 2000484 SUJETADOR C/VELCRO LARGO (similitud 0.36).</t>
  </si>
  <si>
    <t xml:space="preserve">427</t>
  </si>
  <si>
    <t xml:space="preserve">Protector Solar fps80</t>
  </si>
  <si>
    <t xml:space="preserve">Sin valor unitario en SAP: la diferencia económica de este ítem no puede calcularse (dato faltante). Mejor aproximación descartada: 3000411 PROTECTOR AUDITIVO TIPO COPA (similitud 0.30).</t>
  </si>
  <si>
    <t xml:space="preserve">Pulmonix(Paracet 556mg, Bromhex 8mg, Lorat 2,5mg,Pseudo60mg) Comprimidos</t>
  </si>
  <si>
    <t xml:space="preserve">Sin valor unitario en SAP: la diferencia económica de este ítem no puede calcularse (dato faltante). Mejor aproximación descartada: 1001297 PULMONIX ANTIGRIP 20 COMP (una nomenclatura no informa dosis; similitud 0.36).</t>
  </si>
  <si>
    <t xml:space="preserve">323</t>
  </si>
  <si>
    <t xml:space="preserve">Regulador de Flujo/Goteo</t>
  </si>
  <si>
    <t xml:space="preserve">Sin valor unitario en SAP: la diferencia económica de este ítem no puede calcularse (dato faltante). Mejor aproximación descartada: 2000300 SONDA DE ASPIRACION K-9 SIN REGULADOR (similitud 0.28).</t>
  </si>
  <si>
    <t xml:space="preserve">208</t>
  </si>
  <si>
    <t xml:space="preserve">Sin valor unitario en SAP: la diferencia económica de este ítem no puede calcularse (dato faltante). Mejor aproximación descartada: 1001265 REPELENTE LOCION SPRAY 100ML (dosis/presentación distinta (30ML vs 100ML); similitud 0.38).</t>
  </si>
  <si>
    <t xml:space="preserve">210</t>
  </si>
  <si>
    <t xml:space="preserve">Rosuvastatina Comprimidos x 40mg</t>
  </si>
  <si>
    <t xml:space="preserve">Sin valor unitario en SAP: la diferencia económica de este ítem no puede calcularse (dato faltante). Mejor aproximación descartada: 1000144 LORATADINA 10 MG COMP (dosis/presentación distinta (40MG vs 10MG); similitud 0.36).</t>
  </si>
  <si>
    <t xml:space="preserve">214</t>
  </si>
  <si>
    <t xml:space="preserve">Salbutamol solución p/neb gotas 5mg/ml</t>
  </si>
  <si>
    <t xml:space="preserve">Sin valor unitario en SAP: la diferencia económica de este ítem no puede calcularse (dato faltante). Homologado al master M05-002, pero sus códigos SAP (1000093) no figuran en el stock SAP de este centro. Mejor aproximación descartada: 1005357 SOLUCIÓN DEXTROSA AL 5% DE 500 CC (similitud 0.37).</t>
  </si>
  <si>
    <t xml:space="preserve">217</t>
  </si>
  <si>
    <t xml:space="preserve">Sincerum Gotas Oticas x 5 ml</t>
  </si>
  <si>
    <t xml:space="preserve">Sin valor unitario en SAP: la diferencia económica de este ítem no puede calcularse (dato faltante). Mejor aproximación descartada: 2000027 JERINGA DE 5 ML (dosis coincide; similitud 0.41).</t>
  </si>
  <si>
    <t xml:space="preserve">428</t>
  </si>
  <si>
    <t xml:space="preserve">Sol Fca x 100ml sachet</t>
  </si>
  <si>
    <t xml:space="preserve">Sin valor unitario en SAP: la diferencia económica de este ítem no puede calcularse (dato faltante). Mejor aproximación descartada: 1000112 SOLUCION FISIOLOGICA X 100ML (dosis coincide; similitud 0.56).</t>
  </si>
  <si>
    <t xml:space="preserve">431</t>
  </si>
  <si>
    <t xml:space="preserve">Sonda Foley Fr 14</t>
  </si>
  <si>
    <t xml:space="preserve">Sin valor unitario en SAP: la diferencia económica de este ítem no puede calcularse (dato faltante). Mejor aproximación descartada: 2000244 SONDA FOLEY 2 VIAS Nº16 DE LÁTEX (calibre/talle/medida distinta; similitud 0.39).</t>
  </si>
  <si>
    <t xml:space="preserve">223</t>
  </si>
  <si>
    <t xml:space="preserve">Sonda Foley Fr 20</t>
  </si>
  <si>
    <t xml:space="preserve">Sin valor unitario en SAP: la diferencia económica de este ítem no puede calcularse (dato faltante). Mejor aproximación descartada: 2000244 SONDA FOLEY 2 VIAS Nº16 DE LÁTEX (calibre/talle/medida distinta; similitud 0.42).</t>
  </si>
  <si>
    <t xml:space="preserve">225</t>
  </si>
  <si>
    <t xml:space="preserve">Sonda Gastrica Fr 5</t>
  </si>
  <si>
    <t xml:space="preserve">Sin valor unitario en SAP: la diferencia económica de este ítem no puede calcularse (dato faltante). Homologado al master K-260, pero sus códigos SAP (2000031, 2000416, 2000406) no figuran en el stock SAP de este centro. Mejor aproximación descartada: 2000867 SONDA NASOGASTRICA K-10 (calibre/talle/medida distinta; similitud 0.32).</t>
  </si>
  <si>
    <t xml:space="preserve">Suero antiofidico polivalente</t>
  </si>
  <si>
    <t xml:space="preserve">Sin valor unitario en SAP: la diferencia económica de este ítem no puede calcularse (dato faltante). Mejor aproximación descartada: 2000497 PIE DE SUERO (similitud 0.36).</t>
  </si>
  <si>
    <t xml:space="preserve">434</t>
  </si>
  <si>
    <t xml:space="preserve">Tijera de trauma 18cm</t>
  </si>
  <si>
    <t xml:space="preserve">E-196</t>
  </si>
  <si>
    <t xml:space="preserve">Sin valor unitario en SAP: la diferencia económica de este ítem no puede calcularse (dato faltante). Homologado al master E-196, pero sus códigos SAP (2000209) no figuran en el stock SAP de este centro. Mejor aproximación descartada: 2001378 TIJERA QUIRURGICA (una nomenclatura no informa dosis; similitud 0.41).</t>
  </si>
  <si>
    <t xml:space="preserve">Tramadol clorhidrato gotas 100mg/10ml</t>
  </si>
  <si>
    <t xml:space="preserve">Sin valor unitario en SAP: la diferencia económica de este ítem no puede calcularse (dato faltante). Mejor aproximación descartada: 1000635 TRAMADOL 50MG AMPOLLA (dosis/presentación distinta (10ML, 100MG vs 50MG); similitud 0.42).</t>
  </si>
  <si>
    <t xml:space="preserve">435</t>
  </si>
  <si>
    <t xml:space="preserve">Trimetoprina / sulfametoxazol, Comprimidos x 800 mg/160 mg</t>
  </si>
  <si>
    <t xml:space="preserve">M11-009</t>
  </si>
  <si>
    <t xml:space="preserve">Sin valor unitario en SAP: la diferencia económica de este ítem no puede calcularse (dato faltante). Homologado al master M11-009, pero sus códigos SAP (1005227) no figuran en el stock SAP de este centro. Mejor aproximación descartada: 1001024 SULFAMETOXAZOL+TRIMETO 80MG/400MG 20 COM (dosis/presentación distinta (160MG, 800MG vs 80MG, 400MG); similitud 0.33).</t>
  </si>
  <si>
    <t xml:space="preserve">436</t>
  </si>
  <si>
    <t xml:space="preserve">Tubo endotraqueal Fr 22 N5.5</t>
  </si>
  <si>
    <t xml:space="preserve">Sin valor unitario en SAP: la diferencia económica de este ítem no puede calcularse (dato faltante). Mejor aproximación descartada: 2000019 TUBO ENDOTRAQ N° 7.5 C/BALON (calibre/talle/medida distinta; similitud 0.30).</t>
  </si>
  <si>
    <t xml:space="preserve">437</t>
  </si>
  <si>
    <t xml:space="preserve">Tubo endotraqueal Fr 24 N6</t>
  </si>
  <si>
    <t xml:space="preserve">Sin valor unitario en SAP: la diferencia económica de este ítem no puede calcularse (dato faltante). Mejor aproximación descartada: 2000078 TUBO ENDOTRAQ N° 8 C/BALON (calibre/talle/medida distinta; similitud 0.31).</t>
  </si>
  <si>
    <t xml:space="preserve">247</t>
  </si>
  <si>
    <t xml:space="preserve">Vaselina 1000 ml</t>
  </si>
  <si>
    <t xml:space="preserve">Sin valor unitario en SAP: la diferencia económica de este ítem no puede calcularse (dato faltante). Mejor aproximación descartada: 1000053 ALCOHOL AL 96% X 1000ML (dosis coincide; similitud 0.46).</t>
  </si>
  <si>
    <t xml:space="preserve">441</t>
  </si>
  <si>
    <t xml:space="preserve">Venda de 7 cm deportivas</t>
  </si>
  <si>
    <t xml:space="preserve">Sin valor unitario en SAP: la diferencia económica de este ítem no puede calcularse (dato faltante). Mejor aproximación descartada: 2002475 VENDAS TIPO CAMBRIC - 7CM (dosis coincide; similitud 0.55).</t>
  </si>
  <si>
    <t xml:space="preserve">251</t>
  </si>
  <si>
    <t xml:space="preserve">Vitamina K 1amp=10mlx10mg</t>
  </si>
  <si>
    <t xml:space="preserve">M16-003</t>
  </si>
  <si>
    <t xml:space="preserve">Sin valor unitario en SAP: la diferencia económica de este ítem no puede calcularse (dato faltante). Homologado al master M16-003, pero sus códigos SAP (1000310) no figuran en el stock SAP de este centro. Mejor aproximación descartada: 2000028 JERINGA 10 ML (dosis coincide; similitud 0.38).</t>
  </si>
  <si>
    <t xml:space="preserve">(los totales responden al filtro aplicado)</t>
  </si>
  <si>
    <t xml:space="preserve">Materiales a dar de baja en SAP</t>
  </si>
  <si>
    <t xml:space="preserve">Materiales con recuento físico donde SAP informa MÁS unidades que el recuento. La cantidad a ajustar es la diferencia y se valoriza al valor promedio ponderado. Ordenado por impacto económico.</t>
  </si>
  <si>
    <t xml:space="preserve">Cantidad física · UNIDADES</t>
  </si>
  <si>
    <t xml:space="preserve">Cantidad a ajustar · UNIDADES</t>
  </si>
  <si>
    <t xml:space="preserve">Valor económico del ajuste · IMPORTE $</t>
  </si>
  <si>
    <t xml:space="preserve">(responde al filtro)</t>
  </si>
  <si>
    <t xml:space="preserve">Materiales a dar de alta en SAP</t>
  </si>
  <si>
    <t xml:space="preserve">Materiales con recuento físico donde el recuento SUPERA lo informado en SAP. La cantidad a ajustar es la diferencia y se valoriza al valor promedio ponderado. Ordenado por impacto económico.</t>
  </si>
  <si>
    <t xml:space="preserve">sin VU en SAP (dato faltante)</t>
  </si>
  <si>
    <t xml:space="preserve">Ítems del inventario físico sin correspondencia en SAP</t>
  </si>
  <si>
    <t xml:space="preserve">Ítems relevados por Avain que no tienen código SAP en este centro. Requieren alta de material o completar la homologación. No tienen valor unitario en SAP, por lo que la valorización no puede calcularse.</t>
  </si>
  <si>
    <t xml:space="preserve">Texto breve de material</t>
  </si>
  <si>
    <t xml:space="preserve">Lote</t>
  </si>
  <si>
    <t xml:space="preserve">Grupo de artículos</t>
  </si>
  <si>
    <t xml:space="preserve">Tipo material</t>
  </si>
  <si>
    <t xml:space="preserve">Almacén</t>
  </si>
  <si>
    <t xml:space="preserve">Unidad medida base</t>
  </si>
  <si>
    <t xml:space="preserve">Trans./Trasl.</t>
  </si>
  <si>
    <t xml:space="preserve">Moneda</t>
  </si>
  <si>
    <t xml:space="preserve">Valor tránsito</t>
  </si>
  <si>
    <t xml:space="preserve">Valor libre util.</t>
  </si>
  <si>
    <t xml:space="preserve">Cuenta</t>
  </si>
  <si>
    <t xml:space="preserve">%</t>
  </si>
  <si>
    <t xml:space="preserve">Cantidad fisica(recuento)</t>
  </si>
  <si>
    <t xml:space="preserve">Diferencia Q</t>
  </si>
  <si>
    <t xml:space="preserve">Diferencia economica</t>
  </si>
  <si>
    <t xml:space="preserve">Comentarios</t>
  </si>
  <si>
    <t xml:space="preserve">Nivel de coincidencia SAP–Avain</t>
  </si>
  <si>
    <t xml:space="preserve">Cantidad SAP del material · UNIDADES</t>
  </si>
  <si>
    <t xml:space="preserve">Inventario físico Avain del material · UNIDADES</t>
  </si>
  <si>
    <t xml:space="preserve">Diferencia del material (SAP − físico) · UNIDADES</t>
  </si>
  <si>
    <t xml:space="preserve">VU promedio ponderado del material · IMPORTE $ por unidad</t>
  </si>
  <si>
    <t xml:space="preserve">Diferencia económica del material · IMPORTE $</t>
  </si>
  <si>
    <t xml:space="preserve">Valor del recuento físico (VU × cantidad física) · IMPORTE $</t>
  </si>
  <si>
    <t xml:space="preserve">Observaciones del cruce</t>
  </si>
  <si>
    <t xml:space="preserve">MDES</t>
  </si>
  <si>
    <t xml:space="preserve">2021</t>
  </si>
  <si>
    <t xml:space="preserve">C/U</t>
  </si>
  <si>
    <t xml:space="preserve">ARS</t>
  </si>
  <si>
    <t xml:space="preserve">1600009 BC - DESCARTABLES</t>
  </si>
  <si>
    <t xml:space="preserve">033</t>
  </si>
  <si>
    <t xml:space="preserve">00000</t>
  </si>
  <si>
    <t xml:space="preserve">1600003 BC - MEDICAMENTOS</t>
  </si>
  <si>
    <t xml:space="preserve">00172</t>
  </si>
  <si>
    <t xml:space="preserve">La cantidad física del material se imputó en la fila 13 (primera fila del material). Homologación: confianza base Alta + confianza SAP Alta → Alta. El material ocupa 16 filas en la hoja 1120 SJ (lote/almacén). La cantidad SAP y la física de esta vista son el total del material.</t>
  </si>
  <si>
    <t xml:space="preserve">53727</t>
  </si>
  <si>
    <t xml:space="preserve">783492</t>
  </si>
  <si>
    <t xml:space="preserve">2010</t>
  </si>
  <si>
    <t xml:space="preserve">03161</t>
  </si>
  <si>
    <t xml:space="preserve">La cantidad física del material se imputó en la fila 4 (primera fila del material). Homologación: confianza base Baja + confianza SAP Baja → Baja. El material ocupa 6 filas en la hoja 1120 SJ (lote/almacén). La cantidad SAP y la física de esta vista son el total del material.</t>
  </si>
  <si>
    <t xml:space="preserve">MEGE</t>
  </si>
  <si>
    <t xml:space="preserve">16278</t>
  </si>
  <si>
    <t xml:space="preserve">La cantidad física del material se imputó en la fila 32 (primera fila del material). Homologación: confianza base Alta + confianza SAP Alta → Alta. El material ocupa 7 filas en la hoja 1120 SJ (lote/almacén). La cantidad SAP y la física de esta vista son el total del material.</t>
  </si>
  <si>
    <t xml:space="preserve">MAVA</t>
  </si>
  <si>
    <t xml:space="preserve">50567</t>
  </si>
  <si>
    <t xml:space="preserve">1A80224</t>
  </si>
  <si>
    <t xml:space="preserve">591</t>
  </si>
  <si>
    <t xml:space="preserve">95832</t>
  </si>
  <si>
    <t xml:space="preserve">La cantidad física del material se imputó en la fila 19 (primera fila del material). Homologación: confianza base Alta + confianza SAP Alta → Alta. El material ocupa 7 filas en la hoja 1120 SJ (lote/almacén). La cantidad SAP y la física de esta vista son el total del material.</t>
  </si>
  <si>
    <t xml:space="preserve">La cantidad física del material se imputó en la fila 21 (primera fila del material). Homologación: confianza base Alta + confianza SAP Alta → Alta. El material ocupa 7 filas en la hoja 1120 SJ (lote/almacén). La cantidad SAP y la física de esta vista son el total del material.</t>
  </si>
  <si>
    <t xml:space="preserve">00518</t>
  </si>
  <si>
    <t xml:space="preserve">24236</t>
  </si>
  <si>
    <t xml:space="preserve">316-264</t>
  </si>
  <si>
    <t xml:space="preserve">La cantidad física del material se imputó en la fila 17 (primera fila del material). Homologación: confianza base Alta + confianza SAP Alta → Alta. El material ocupa 7 filas en la hoja 1120 SJ (lote/almacén). La cantidad SAP y la física de esta vista son el total del material.</t>
  </si>
  <si>
    <t xml:space="preserve">115076</t>
  </si>
  <si>
    <t xml:space="preserve">La cantidad física del material se imputó en la fila 51 (primera fila del material). Homologación: confianza base Alta + confianza SAP Alta → Alta. El material ocupa 3 filas en la hoja 1120 SJ (lote/almacén). La cantidad SAP y la física de esta vista son el total del material.</t>
  </si>
  <si>
    <t xml:space="preserve">1A70516</t>
  </si>
  <si>
    <t xml:space="preserve">50304</t>
  </si>
  <si>
    <t xml:space="preserve">La cantidad física del material se imputó en la fila 16 (primera fila del material). Homologación: confianza base Alta + confianza SAP Alta → Alta. El material ocupa 12 filas en la hoja 1120 SJ (lote/almacén). La cantidad SAP y la física de esta vista son el total del material.</t>
  </si>
  <si>
    <t xml:space="preserve">54767</t>
  </si>
  <si>
    <t xml:space="preserve">57188</t>
  </si>
  <si>
    <t xml:space="preserve">24125</t>
  </si>
  <si>
    <t xml:space="preserve">60002</t>
  </si>
  <si>
    <t xml:space="preserve">49161</t>
  </si>
  <si>
    <t xml:space="preserve">25114</t>
  </si>
  <si>
    <t xml:space="preserve">La cantidad física del material se imputó en la fila 8 (primera fila del material). Homologación: confianza base Alta + confianza SAP Alta → Alta. El material ocupa 2 filas en la hoja 1120 SJ (lote/almacén). La cantidad SAP y la física de esta vista son el total del material.</t>
  </si>
  <si>
    <t xml:space="preserve">31159</t>
  </si>
  <si>
    <t xml:space="preserve">25433</t>
  </si>
  <si>
    <t xml:space="preserve">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</si>
  <si>
    <t xml:space="preserve">25187</t>
  </si>
  <si>
    <t xml:space="preserve">La cantidad física del material se imputó en la fila 83 (primera fila del material). Homologación: confianza base Alta + confianza SAP Alta → Alta. El material ocupa 6 filas en la hoja 1120 SJ (lote/almacén). La cantidad SAP y la física de esta vista son el total del material.</t>
  </si>
  <si>
    <t xml:space="preserve">50317</t>
  </si>
  <si>
    <t xml:space="preserve">40230</t>
  </si>
  <si>
    <t xml:space="preserve">30716</t>
  </si>
  <si>
    <t xml:space="preserve">104915</t>
  </si>
  <si>
    <t xml:space="preserve">6004</t>
  </si>
  <si>
    <t xml:space="preserve">15634</t>
  </si>
  <si>
    <t xml:space="preserve">29796</t>
  </si>
  <si>
    <t xml:space="preserve">7902/920</t>
  </si>
  <si>
    <t xml:space="preserve">461-006</t>
  </si>
  <si>
    <t xml:space="preserve">04682</t>
  </si>
  <si>
    <t xml:space="preserve">361217</t>
  </si>
  <si>
    <t xml:space="preserve">La cantidad física del material se imputó en la fila 47 (primera fila del material). Cruce por nomenclatura: dosis coincide; similitud 0.97. El material ocupa 5 filas en la hoja 1120 SJ (lote/almacén). La cantidad SAP y la física de esta vista son el total del material.</t>
  </si>
  <si>
    <t xml:space="preserve">4315</t>
  </si>
  <si>
    <t xml:space="preserve">23049</t>
  </si>
  <si>
    <t xml:space="preserve">10164</t>
  </si>
  <si>
    <t xml:space="preserve">F6301</t>
  </si>
  <si>
    <t xml:space="preserve">6788</t>
  </si>
  <si>
    <t xml:space="preserve">La cantidad física del material se imputó en la fila 98 (primera fila del material). Homologación: confianza base Alta + confianza SAP Alta → Alta. El material ocupa 3 filas en la hoja 1120 SJ (lote/almacén). La cantidad SAP y la física de esta vista son el total del material.</t>
  </si>
  <si>
    <t xml:space="preserve">X7501</t>
  </si>
  <si>
    <t xml:space="preserve">INDU</t>
  </si>
  <si>
    <t xml:space="preserve">2040</t>
  </si>
  <si>
    <t xml:space="preserve">1600007 BC - UNIFORMES</t>
  </si>
  <si>
    <t xml:space="preserve">18500</t>
  </si>
  <si>
    <t xml:space="preserve">23203</t>
  </si>
  <si>
    <t xml:space="preserve">120014</t>
  </si>
  <si>
    <t xml:space="preserve">La cantidad física del material se imputó en la fila 56 (primera fila del material). Homologación: confianza base Media + confianza SAP Alta → Media. El material ocupa 6 filas en la hoja 1120 SJ (lote/almacén). La cantidad SAP y la física de esta vista son el total del material.</t>
  </si>
  <si>
    <t xml:space="preserve">29115</t>
  </si>
  <si>
    <t xml:space="preserve">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</si>
  <si>
    <t xml:space="preserve">17396</t>
  </si>
  <si>
    <t xml:space="preserve">041278</t>
  </si>
  <si>
    <t xml:space="preserve">A57094B</t>
  </si>
  <si>
    <t xml:space="preserve">C7413</t>
  </si>
  <si>
    <t xml:space="preserve">J9302</t>
  </si>
  <si>
    <t xml:space="preserve">69533</t>
  </si>
  <si>
    <t xml:space="preserve">16276</t>
  </si>
  <si>
    <t xml:space="preserve">4640</t>
  </si>
  <si>
    <t xml:space="preserve">La cantidad física del material se imputó en la fila 36 (primera fila del material). Cruce por nomenclatura: dosis coincide; similitud 0.77. El material ocupa 4 filas en la hoja 1120 SJ (lote/almacén). La cantidad SAP y la física de esta vista son el total del material.</t>
  </si>
  <si>
    <t xml:space="preserve">120026</t>
  </si>
  <si>
    <t xml:space="preserve">8384</t>
  </si>
  <si>
    <t xml:space="preserve">23057</t>
  </si>
  <si>
    <t xml:space="preserve">8374/119</t>
  </si>
  <si>
    <t xml:space="preserve">6516</t>
  </si>
  <si>
    <t xml:space="preserve">50014</t>
  </si>
  <si>
    <t xml:space="preserve">432086</t>
  </si>
  <si>
    <t xml:space="preserve">20738</t>
  </si>
  <si>
    <t xml:space="preserve">7866/886</t>
  </si>
  <si>
    <t xml:space="preserve">30603</t>
  </si>
  <si>
    <t xml:space="preserve">Z7305</t>
  </si>
  <si>
    <t xml:space="preserve">La cantidad física del material se imputó en la fila 156 (primera fila del material). Homologación: confianza base Alta + confianza SAP Alta → Alta. El material ocupa 4 filas en la hoja 1120 SJ (lote/almacén). La cantidad SAP y la física de esta vista son el total del material.</t>
  </si>
  <si>
    <t xml:space="preserve">025053</t>
  </si>
  <si>
    <t xml:space="preserve">50569</t>
  </si>
  <si>
    <t xml:space="preserve">6469</t>
  </si>
  <si>
    <t xml:space="preserve">202410LH</t>
  </si>
  <si>
    <t xml:space="preserve">ELEC</t>
  </si>
  <si>
    <t xml:space="preserve">1600004 BC - DISPOSITIVO DE ALERTA</t>
  </si>
  <si>
    <t xml:space="preserve">OMO130</t>
  </si>
  <si>
    <t xml:space="preserve">361194</t>
  </si>
  <si>
    <t xml:space="preserve">24052302</t>
  </si>
  <si>
    <t xml:space="preserve">134157</t>
  </si>
  <si>
    <t xml:space="preserve">0165</t>
  </si>
  <si>
    <t xml:space="preserve">La cantidad física del material se imputó en la fila 148 (primera fila del material). Cruce por nomenclatura: dosis coincide; similitud 1.00. El material ocupa 2 filas en la hoja 1120 SJ (lote/almacén). La cantidad SAP y la física de esta vista son el total del material.</t>
  </si>
  <si>
    <t xml:space="preserve">87385</t>
  </si>
  <si>
    <t xml:space="preserve">290-396</t>
  </si>
  <si>
    <t xml:space="preserve">DA3589</t>
  </si>
  <si>
    <t xml:space="preserve">221021-34</t>
  </si>
  <si>
    <t xml:space="preserve">7545</t>
  </si>
  <si>
    <t xml:space="preserve">50307</t>
  </si>
  <si>
    <t xml:space="preserve">106-507</t>
  </si>
  <si>
    <t xml:space="preserve">38090824</t>
  </si>
  <si>
    <t xml:space="preserve">La cantidad física del material se imputó en la fila 170 (primera fila del material). Cruce por nomenclatura: dosis coincide; similitud 0.95. El material ocupa 3 filas en la hoja 1120 SJ (lote/almacén). La cantidad SAP y la física de esta vista son el total del material.</t>
  </si>
  <si>
    <t xml:space="preserve">6173</t>
  </si>
  <si>
    <t xml:space="preserve">160046</t>
  </si>
  <si>
    <t xml:space="preserve">2439579061</t>
  </si>
  <si>
    <t xml:space="preserve">100155</t>
  </si>
  <si>
    <t xml:space="preserve">120044</t>
  </si>
  <si>
    <t xml:space="preserve">23051</t>
  </si>
  <si>
    <t xml:space="preserve">350105</t>
  </si>
  <si>
    <t xml:space="preserve">034211</t>
  </si>
  <si>
    <t xml:space="preserve">082604</t>
  </si>
  <si>
    <t xml:space="preserve">TC555</t>
  </si>
  <si>
    <t xml:space="preserve">071125</t>
  </si>
  <si>
    <t xml:space="preserve">La cantidad física del material se imputó en la fila 94 (primera fila del material). Homologación: confianza base Alta + confianza SAP Alta → Alta. Otros códigos SAP del master no están en el stock de este centro: 1000853. El material ocupa 2 filas en la hoja 1120 SJ (lote/almacén). La cantidad SAP y la física de esta vista son el total del material.</t>
  </si>
  <si>
    <t xml:space="preserve">T9479</t>
  </si>
  <si>
    <t xml:space="preserve">La cantidad física del material se imputó en la fila 121 (primera fila del material). Homologación: confianza base Alta + confianza SAP Media → Media. El material ocupa 4 filas en la hoja 1120 SJ (lote/almacén). La cantidad SAP y la física de esta vista son el total del material.</t>
  </si>
  <si>
    <t xml:space="preserve">0022</t>
  </si>
  <si>
    <t xml:space="preserve">1235</t>
  </si>
  <si>
    <t xml:space="preserve">87375</t>
  </si>
  <si>
    <t xml:space="preserve">03816</t>
  </si>
  <si>
    <t xml:space="preserve">G25025</t>
  </si>
  <si>
    <t xml:space="preserve">22476</t>
  </si>
  <si>
    <t xml:space="preserve">FP499-0</t>
  </si>
  <si>
    <t xml:space="preserve">6350</t>
  </si>
  <si>
    <t xml:space="preserve">50231</t>
  </si>
  <si>
    <t xml:space="preserve">22853</t>
  </si>
  <si>
    <t xml:space="preserve">La cantidad física del material se imputó en la fila 197 (primera fila del material). Homologación: confianza base Media + confianza SAP Alta → Media. El material ocupa 3 filas en la hoja 1120 SJ (lote/almacén). La cantidad SAP y la física de esta vista son el total del material.</t>
  </si>
  <si>
    <t xml:space="preserve">7212/8010</t>
  </si>
  <si>
    <t xml:space="preserve">100063</t>
  </si>
  <si>
    <t xml:space="preserve">24160</t>
  </si>
  <si>
    <t xml:space="preserve">134137</t>
  </si>
  <si>
    <t xml:space="preserve">134156</t>
  </si>
  <si>
    <t xml:space="preserve">PH112325</t>
  </si>
  <si>
    <t xml:space="preserve">43066</t>
  </si>
  <si>
    <t xml:space="preserve">La cantidad física del material se imputó en la fila 261 (primera fila del material). Cruce por nomenclatura: dosis coincide; similitud 0.88. El material ocupa 2 filas en la hoja 1120 SJ (lote/almacén). La cantidad SAP y la física de esta vista son el total del material.</t>
  </si>
  <si>
    <t xml:space="preserve">23K165</t>
  </si>
  <si>
    <t xml:space="preserve">MB75C</t>
  </si>
  <si>
    <t xml:space="preserve">T9303</t>
  </si>
  <si>
    <t xml:space="preserve">46535</t>
  </si>
  <si>
    <t xml:space="preserve">089-163</t>
  </si>
  <si>
    <t xml:space="preserve">La cantidad física del material se imputó en la fila 214 (primera fila del material). Homologación: confianza base Alta + confianza SAP Alta → Alta. El material ocupa 3 filas en la hoja 1120 SJ (lote/almacén). La cantidad SAP y la física de esta vista son el total del material.</t>
  </si>
  <si>
    <t xml:space="preserve">056-806</t>
  </si>
  <si>
    <t xml:space="preserve">La cantidad física del material se imputó en la fila 139 (primera fila del material). Homologación: confianza base Alta + confianza SAP Alta → Alta. El material ocupa 2 filas en la hoja 1120 SJ (lote/almacén). La cantidad SAP y la física de esta vista son el total del material.</t>
  </si>
  <si>
    <t xml:space="preserve">230914</t>
  </si>
  <si>
    <t xml:space="preserve">110165</t>
  </si>
  <si>
    <t xml:space="preserve">00161</t>
  </si>
  <si>
    <t xml:space="preserve">00169</t>
  </si>
  <si>
    <t xml:space="preserve">120105</t>
  </si>
  <si>
    <t xml:space="preserve">138-925</t>
  </si>
  <si>
    <t xml:space="preserve">03039</t>
  </si>
  <si>
    <t xml:space="preserve">135-756</t>
  </si>
  <si>
    <t xml:space="preserve">PH115323</t>
  </si>
  <si>
    <t xml:space="preserve">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</si>
  <si>
    <t xml:space="preserve">D031</t>
  </si>
  <si>
    <t xml:space="preserve">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</si>
  <si>
    <t xml:space="preserve">D037</t>
  </si>
  <si>
    <t xml:space="preserve">6484</t>
  </si>
  <si>
    <t xml:space="preserve">98884</t>
  </si>
  <si>
    <t xml:space="preserve">98994</t>
  </si>
  <si>
    <t xml:space="preserve">La cantidad física del material se imputó en la fila 160 (primera fila del material). Homologación: confianza base Alta + confianza SAP Alta → Alta. El material ocupa 2 filas en la hoja 1120 SJ (lote/almacén). La cantidad SAP y la física de esta vista son el total del material.</t>
  </si>
  <si>
    <t xml:space="preserve">VS161020</t>
  </si>
  <si>
    <t xml:space="preserve">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</si>
  <si>
    <t xml:space="preserve">25J253</t>
  </si>
  <si>
    <t xml:space="preserve">T9444</t>
  </si>
  <si>
    <t xml:space="preserve">43987</t>
  </si>
  <si>
    <t xml:space="preserve">420013</t>
  </si>
  <si>
    <t xml:space="preserve">VS040925</t>
  </si>
  <si>
    <t xml:space="preserve">28515</t>
  </si>
  <si>
    <t xml:space="preserve">7874/906</t>
  </si>
  <si>
    <t xml:space="preserve">CB215805</t>
  </si>
  <si>
    <t xml:space="preserve">CB2167479</t>
  </si>
  <si>
    <t xml:space="preserve">La cantidad física del material se imputó en la fila 317 (primera fila del material). Homologación: confianza base Alta + confianza SAP Alta → Alta. El material ocupa 3 filas en la hoja 1120 SJ (lote/almacén). La cantidad SAP y la física de esta vista son el total del material.</t>
  </si>
  <si>
    <t xml:space="preserve">LMB75C</t>
  </si>
  <si>
    <t xml:space="preserve">06202</t>
  </si>
  <si>
    <t xml:space="preserve">10202</t>
  </si>
  <si>
    <t xml:space="preserve">PG255</t>
  </si>
  <si>
    <t xml:space="preserve">La cantidad física del material se imputó en la fila 31 (primera fila del material). Cruce por nomenclatura: similitud 0.62. El material ocupa 3 filas en la hoja 1120 SJ (lote/almacén). La cantidad SAP y la física de esta vista son el total del material.</t>
  </si>
  <si>
    <t xml:space="preserve">La cantidad física del material se imputó en la fila 309 (primera fila del material). Homologación: confianza base Alta + confianza SAP Alta → Alta. El material ocupa 3 filas en la hoja 1120 SJ (lote/almacén). La cantidad SAP y la física de esta vista son el total del material.</t>
  </si>
  <si>
    <t xml:space="preserve">029-757</t>
  </si>
  <si>
    <t xml:space="preserve">52602</t>
  </si>
  <si>
    <t xml:space="preserve">160007</t>
  </si>
  <si>
    <t xml:space="preserve">2232639</t>
  </si>
  <si>
    <t xml:space="preserve">3140304LA</t>
  </si>
  <si>
    <t xml:space="preserve">116364</t>
  </si>
  <si>
    <t xml:space="preserve">R3134</t>
  </si>
  <si>
    <t xml:space="preserve">D030</t>
  </si>
  <si>
    <t xml:space="preserve">000000</t>
  </si>
  <si>
    <t xml:space="preserve">La cantidad física del material se imputó en la fila 353 (primera fila del material). Homologación: confianza base Alta + confianza SAP Alta → Alta. El material ocupa 2 filas en la hoja 1120 SJ (lote/almacén). La cantidad SAP y la física de esta vista son el total del material.</t>
  </si>
  <si>
    <t xml:space="preserve">426622</t>
  </si>
  <si>
    <t xml:space="preserve">1058</t>
  </si>
  <si>
    <t xml:space="preserve">1441</t>
  </si>
  <si>
    <t xml:space="preserve">6148A</t>
  </si>
  <si>
    <t xml:space="preserve">A0290925-1</t>
  </si>
  <si>
    <t xml:space="preserve">54760</t>
  </si>
  <si>
    <t xml:space="preserve">30606</t>
  </si>
  <si>
    <t xml:space="preserve">024X4</t>
  </si>
  <si>
    <t xml:space="preserve">La cantidad física del material se imputó en la fila 212 (primera fila del material). Cruce por nomenclatura: similitud 0.86. El material ocupa 3 filas en la hoja 1120 SJ (lote/almacén). La cantidad SAP y la física de esta vista son el total del material.</t>
  </si>
  <si>
    <t xml:space="preserve">89785</t>
  </si>
  <si>
    <t xml:space="preserve">La cantidad física del material se imputó en la fila 268 (primera fila del material). 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</si>
  <si>
    <t xml:space="preserve">153F08</t>
  </si>
  <si>
    <t xml:space="preserve">073568</t>
  </si>
  <si>
    <t xml:space="preserve">D022</t>
  </si>
  <si>
    <t xml:space="preserve">093763</t>
  </si>
  <si>
    <t xml:space="preserve">La cantidad física del material se imputó en la fila 24 (primera fila del material). Homologación: confianza base Alta + confianza SAP Alta → Alta. El material ocupa 2 filas en la hoja 1120 SJ (lote/almacén). La cantidad SAP y la física de esta vista son el total del material.</t>
  </si>
  <si>
    <t xml:space="preserve">31129</t>
  </si>
  <si>
    <t xml:space="preserve">6378</t>
  </si>
  <si>
    <t xml:space="preserve">226Y3</t>
  </si>
  <si>
    <t xml:space="preserve">50408</t>
  </si>
  <si>
    <t xml:space="preserve">La cantidad física del material se imputó en la fila 79 (primera fila del material). Cruce por nomenclatura: una nomenclatura no informa dosis; similitud 0.70. El material ocupa 2 filas en la hoja 1120 SJ (lote/almacén). La cantidad SAP y la física de esta vista son el total del material.</t>
  </si>
  <si>
    <t xml:space="preserve">15555</t>
  </si>
  <si>
    <t xml:space="preserve">C0402</t>
  </si>
  <si>
    <t xml:space="preserve">724-016</t>
  </si>
  <si>
    <t xml:space="preserve">15730</t>
  </si>
  <si>
    <t xml:space="preserve">178-963</t>
  </si>
  <si>
    <t xml:space="preserve">03202</t>
  </si>
  <si>
    <t xml:space="preserve">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</si>
  <si>
    <t xml:space="preserve">S173</t>
  </si>
  <si>
    <t xml:space="preserve">030925/1</t>
  </si>
  <si>
    <t xml:space="preserve">20334</t>
  </si>
  <si>
    <t xml:space="preserve">93221</t>
  </si>
  <si>
    <t xml:space="preserve">93324</t>
  </si>
  <si>
    <t xml:space="preserve">24070532</t>
  </si>
  <si>
    <t xml:space="preserve">1057</t>
  </si>
  <si>
    <t xml:space="preserve">40498</t>
  </si>
  <si>
    <t xml:space="preserve">25116</t>
  </si>
  <si>
    <t xml:space="preserve">La cantidad física del material se imputó en la fila 49 (primera fila del material). Homologación: confianza base Alta + confianza SAP Alta → Alta. El material ocupa 2 filas en la hoja 1120 SJ (lote/almacén). La cantidad SAP y la física de esta vista son el total del material.</t>
  </si>
  <si>
    <t xml:space="preserve">002012</t>
  </si>
  <si>
    <t xml:space="preserve">ARMEB1</t>
  </si>
  <si>
    <t xml:space="preserve">E002</t>
  </si>
  <si>
    <t xml:space="preserve">075035</t>
  </si>
  <si>
    <t xml:space="preserve">221Y3</t>
  </si>
  <si>
    <t xml:space="preserve">75035</t>
  </si>
  <si>
    <t xml:space="preserve">FARM</t>
  </si>
  <si>
    <t xml:space="preserve">74765</t>
  </si>
  <si>
    <t xml:space="preserve">W5501</t>
  </si>
  <si>
    <t xml:space="preserve">13484</t>
  </si>
  <si>
    <t xml:space="preserve">00038</t>
  </si>
  <si>
    <t xml:space="preserve">6534</t>
  </si>
  <si>
    <t xml:space="preserve">74684</t>
  </si>
  <si>
    <t xml:space="preserve">OE40C</t>
  </si>
  <si>
    <t xml:space="preserve">4L099</t>
  </si>
  <si>
    <t xml:space="preserve">7798/861</t>
  </si>
  <si>
    <t xml:space="preserve">004</t>
  </si>
  <si>
    <t xml:space="preserve">30124</t>
  </si>
  <si>
    <t xml:space="preserve">00017</t>
  </si>
  <si>
    <t xml:space="preserve">50808</t>
  </si>
  <si>
    <t xml:space="preserve">26003</t>
  </si>
  <si>
    <t xml:space="preserve">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</si>
  <si>
    <t xml:space="preserve">12868</t>
  </si>
  <si>
    <t xml:space="preserve">La cantidad física del material se imputó en la fila 368 (primera fila del material). 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</si>
  <si>
    <t xml:space="preserve">00190</t>
  </si>
  <si>
    <t xml:space="preserve">79074</t>
  </si>
  <si>
    <t xml:space="preserve">P1313</t>
  </si>
  <si>
    <t xml:space="preserve">La cantidad física del material se imputó en la fila 310 (primera fila del material). Homologación: confianza base Alta + confianza SAP Alta → Alta. El material ocupa 3 filas en la hoja 1120 SJ (lote/almacén). La cantidad SAP y la física de esta vista son el total del material.</t>
  </si>
  <si>
    <t xml:space="preserve">24061</t>
  </si>
  <si>
    <t xml:space="preserve">7288</t>
  </si>
  <si>
    <t xml:space="preserve">160824-1</t>
  </si>
  <si>
    <t xml:space="preserve">7836/8776</t>
  </si>
  <si>
    <t xml:space="preserve">881651</t>
  </si>
  <si>
    <t xml:space="preserve">La cantidad física del material se imputó en la fila 376 (primera fila del material). Cruce por nomenclatura: dosis coincide; similitud 0.47. El material ocupa 2 filas en la hoja 1120 SJ (lote/almacén). La cantidad SAP y la física de esta vista son el total del material.</t>
  </si>
  <si>
    <t xml:space="preserve">38020724</t>
  </si>
  <si>
    <t xml:space="preserve">71217</t>
  </si>
  <si>
    <t xml:space="preserve">7655</t>
  </si>
  <si>
    <t xml:space="preserve">CP100-1253</t>
  </si>
  <si>
    <t xml:space="preserve">922034</t>
  </si>
  <si>
    <t xml:space="preserve">La cantidad física del material se imputó en la fila 436 (primera fila del material). Cruce por nomenclatura: una nomenclatura no informa dosis; similitud 0.81. El material ocupa 2 filas en la hoja 1120 SJ (lote/almacén). La cantidad SAP y la física de esta vista son el total del material.</t>
  </si>
  <si>
    <t xml:space="preserve">93308</t>
  </si>
  <si>
    <t xml:space="preserve">04357</t>
  </si>
  <si>
    <t xml:space="preserve">95294</t>
  </si>
  <si>
    <t xml:space="preserve">30288</t>
  </si>
  <si>
    <t xml:space="preserve">03342</t>
  </si>
  <si>
    <t xml:space="preserve">325001665</t>
  </si>
  <si>
    <t xml:space="preserve">IN24008615</t>
  </si>
  <si>
    <t xml:space="preserve">104919</t>
  </si>
  <si>
    <t xml:space="preserve">NK005</t>
  </si>
  <si>
    <t xml:space="preserve">92036</t>
  </si>
  <si>
    <t xml:space="preserve">02880</t>
  </si>
  <si>
    <t xml:space="preserve">PG210</t>
  </si>
  <si>
    <t xml:space="preserve">44112F1</t>
  </si>
  <si>
    <t xml:space="preserve">68737</t>
  </si>
  <si>
    <t xml:space="preserve">DESC</t>
  </si>
  <si>
    <t xml:space="preserve">CW7040</t>
  </si>
  <si>
    <t xml:space="preserve">1048</t>
  </si>
  <si>
    <t xml:space="preserve">133524</t>
  </si>
  <si>
    <t xml:space="preserve">97621</t>
  </si>
  <si>
    <t xml:space="preserve">03117</t>
  </si>
  <si>
    <t xml:space="preserve">03075</t>
  </si>
  <si>
    <t xml:space="preserve">La cantidad física del material se imputó en la fila 185 (primera fila del material). Homologación: confianza base Alta + confianza SAP Alta → Alta. El material ocupa 2 filas en la hoja 1120 SJ (lote/almacén). La cantidad SAP y la física de esta vista son el total del material.</t>
  </si>
  <si>
    <t xml:space="preserve">50354</t>
  </si>
  <si>
    <t xml:space="preserve">RD97C</t>
  </si>
  <si>
    <t xml:space="preserve">7763</t>
  </si>
  <si>
    <t xml:space="preserve">AU23</t>
  </si>
  <si>
    <t xml:space="preserve">LY2958</t>
  </si>
  <si>
    <t xml:space="preserve">MG0799</t>
  </si>
  <si>
    <t xml:space="preserve">CW074-0</t>
  </si>
  <si>
    <t xml:space="preserve">015602</t>
  </si>
  <si>
    <t xml:space="preserve">4262AF2</t>
  </si>
  <si>
    <t xml:space="preserve">50127</t>
  </si>
  <si>
    <t xml:space="preserve">La cantidad física del material se imputó en la fila 71 (primera fila del material). Cruce por nomenclatura: dosis coincide; similitud 1.00. El material ocupa 3 filas en la hoja 1120 SJ (lote/almacén). La cantidad SAP y la física de esta vista son el total del material.</t>
  </si>
  <si>
    <t xml:space="preserve">94303</t>
  </si>
  <si>
    <t xml:space="preserve">La cantidad física del material se imputó en la fila 561 (primera fila del material). Homologación: confianza base Alta + confianza SAP Alta → Alta. El material ocupa 2 filas en la hoja 1120 SJ (lote/almacén). La cantidad SAP y la física de esta vista son el total del material.</t>
  </si>
  <si>
    <t xml:space="preserve">54247</t>
  </si>
  <si>
    <t xml:space="preserve">7696/7877</t>
  </si>
  <si>
    <t xml:space="preserve">31637</t>
  </si>
  <si>
    <t xml:space="preserve">2145</t>
  </si>
  <si>
    <t xml:space="preserve">218</t>
  </si>
  <si>
    <t xml:space="preserve">48092</t>
  </si>
  <si>
    <t xml:space="preserve">5624</t>
  </si>
  <si>
    <t xml:space="preserve">La cantidad física del material se imputó en la fila 176 (primera fila del material). Cruce por nomenclatura: dosis coincide; similitud 1.00. El material ocupa 2 filas en la hoja 1120 SJ (lote/almacén). La cantidad SAP y la física de esta vista son el total del material.</t>
  </si>
  <si>
    <t xml:space="preserve">7853</t>
  </si>
  <si>
    <t xml:space="preserve">100029</t>
  </si>
  <si>
    <t xml:space="preserve">17443</t>
  </si>
  <si>
    <t xml:space="preserve">335-685</t>
  </si>
  <si>
    <t xml:space="preserve">358-1117</t>
  </si>
  <si>
    <t xml:space="preserve">EA981-0</t>
  </si>
  <si>
    <t xml:space="preserve">132258</t>
  </si>
  <si>
    <t xml:space="preserve">42621F1</t>
  </si>
  <si>
    <t xml:space="preserve">00415</t>
  </si>
  <si>
    <t xml:space="preserve">5175</t>
  </si>
  <si>
    <t xml:space="preserve">53003</t>
  </si>
  <si>
    <t xml:space="preserve">6114892</t>
  </si>
  <si>
    <t xml:space="preserve">6114895</t>
  </si>
  <si>
    <t xml:space="preserve">6123618</t>
  </si>
  <si>
    <t xml:space="preserve">68054</t>
  </si>
  <si>
    <t xml:space="preserve">79543</t>
  </si>
  <si>
    <t xml:space="preserve">68424</t>
  </si>
  <si>
    <t xml:space="preserve">0885</t>
  </si>
  <si>
    <t xml:space="preserve">2810E</t>
  </si>
  <si>
    <t xml:space="preserve">4900</t>
  </si>
  <si>
    <t xml:space="preserve">97514</t>
  </si>
  <si>
    <t xml:space="preserve">013564</t>
  </si>
  <si>
    <t xml:space="preserve">761038A</t>
  </si>
  <si>
    <t xml:space="preserve">2155</t>
  </si>
  <si>
    <t xml:space="preserve">RM16C</t>
  </si>
  <si>
    <t xml:space="preserve">6003</t>
  </si>
  <si>
    <t xml:space="preserve">009</t>
  </si>
  <si>
    <t xml:space="preserve">Ítem del inventario físico de Avain sin código SAP en este centro. Se mantiene la línea sin código de material: la diferencia indica una cantidad a dar de alta en SAP.</t>
  </si>
  <si>
    <t xml:space="preserve">TOTAL — Stock SAP + inventario físico sin código SAP</t>
  </si>
  <si>
    <t xml:space="preserve">6022</t>
  </si>
  <si>
    <t xml:space="preserve">6021</t>
  </si>
  <si>
    <t xml:space="preserve">6010</t>
  </si>
  <si>
    <t xml:space="preserve">La cantidad física del material se imputó en la fila 5 (primera fila del material). 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</si>
  <si>
    <t xml:space="preserve">La cantidad física del material se imputó en la fila 11 (primera fila del material). Homologación: confianza base Alta + confianza SAP Alta → Alta. El material ocupa 2 filas en la hoja 1060 NQN (lote/almacén). La cantidad SAP y la física de esta vista son el total del material.</t>
  </si>
  <si>
    <t xml:space="preserve">La cantidad física del material se imputó en la fila 9 (primera fila del material). Homologación: confianza base Alta + confianza SAP Alta → Alta. El material ocupa 3 filas en la hoja 1060 NQN (lote/almacén). La cantidad SAP y la física de esta vista son el total del material.</t>
  </si>
  <si>
    <t xml:space="preserve">La cantidad física del material se imputó en la fila 3 (primera fila del material). Homologación: confianza base Alta + confianza SAP Alta → Alta. El material ocupa 3 filas en la hoja 1060 NQN (lote/almacén). La cantidad SAP y la física de esta vista son el total del material.</t>
  </si>
  <si>
    <t xml:space="preserve">11020122</t>
  </si>
  <si>
    <t xml:space="preserve">La cantidad física del material se imputó en la fila 14 (primera fila del material). Homologación: confianza base Alta + confianza SAP Alta → Alta. El material ocupa 3 filas en la hoja 1060 NQN (lote/almacén). La cantidad SAP y la física de esta vista son el total del material.</t>
  </si>
  <si>
    <t xml:space="preserve">La cantidad física del material se imputó en la fila 7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</si>
  <si>
    <t xml:space="preserve">13262</t>
  </si>
  <si>
    <t xml:space="preserve">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</si>
  <si>
    <t xml:space="preserve">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</si>
  <si>
    <t xml:space="preserve">X30733A</t>
  </si>
  <si>
    <t xml:space="preserve">3108</t>
  </si>
  <si>
    <t xml:space="preserve">La cantidad física del material se imputó en la fila 42 (primera fila del material). Homologación: confianza base Media + confianza SAP Alta → Media. El material ocupa 34 filas en la hoja 1060 NQN (lote/almacén). La cantidad SAP y la física de esta vista son el total del material.</t>
  </si>
  <si>
    <t xml:space="preserve">FF9203</t>
  </si>
  <si>
    <t xml:space="preserve">196</t>
  </si>
  <si>
    <t xml:space="preserve">069</t>
  </si>
  <si>
    <t xml:space="preserve">220420</t>
  </si>
  <si>
    <t xml:space="preserve">La cantidad física del material se imputó en la fila 56 (primera fila del material). Homologación: confianza base Alta + confianza SAP Alta → Alta. El material ocupa 16 filas en la hoja 1060 NQN (lote/almacén). La cantidad SAP y la física de esta vista son el total del material.</t>
  </si>
  <si>
    <t xml:space="preserve">6319</t>
  </si>
  <si>
    <t xml:space="preserve">La cantidad física del material se imputó en la fila 35 (primera fila del material). 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</si>
  <si>
    <t xml:space="preserve">La cantidad física del material se imputó en la fila 33 (primera fila del material). Homologación: confianza base Media + confianza SAP Alta → Media. El material ocupa 2 filas en la hoja 1060 NQN (lote/almacén). La cantidad SAP y la física de esta vista son el total del material.</t>
  </si>
  <si>
    <t xml:space="preserve">6668</t>
  </si>
  <si>
    <t xml:space="preserve">G7202</t>
  </si>
  <si>
    <t xml:space="preserve">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</si>
  <si>
    <t xml:space="preserve">1011</t>
  </si>
  <si>
    <t xml:space="preserve">019057</t>
  </si>
  <si>
    <t xml:space="preserve">AEWSRF</t>
  </si>
  <si>
    <t xml:space="preserve">ARABC1</t>
  </si>
  <si>
    <t xml:space="preserve">63051</t>
  </si>
  <si>
    <t xml:space="preserve">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</si>
  <si>
    <t xml:space="preserve">5522</t>
  </si>
  <si>
    <t xml:space="preserve">002</t>
  </si>
  <si>
    <t xml:space="preserve">ARD1H8</t>
  </si>
  <si>
    <t xml:space="preserve">2A001</t>
  </si>
  <si>
    <t xml:space="preserve">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</si>
  <si>
    <t xml:space="preserve">017036</t>
  </si>
  <si>
    <t xml:space="preserve">017037</t>
  </si>
  <si>
    <t xml:space="preserve">019042</t>
  </si>
  <si>
    <t xml:space="preserve">883</t>
  </si>
  <si>
    <t xml:space="preserve">H204</t>
  </si>
  <si>
    <t xml:space="preserve">H4903</t>
  </si>
  <si>
    <t xml:space="preserve">20074</t>
  </si>
  <si>
    <t xml:space="preserve">AFW</t>
  </si>
  <si>
    <t xml:space="preserve">FWEF</t>
  </si>
  <si>
    <t xml:space="preserve">La cantidad física del material se imputó en la fila 88 (primera fila del material). Cruce por nomenclatura: dosis coincide; similitud 0.89. El material ocupa 5 filas en la hoja 1060 NQN (lote/almacén). La cantidad SAP y la física de esta vista son el total del material.</t>
  </si>
  <si>
    <t xml:space="preserve">30540</t>
  </si>
  <si>
    <t xml:space="preserve">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</si>
  <si>
    <t xml:space="preserve">946</t>
  </si>
  <si>
    <t xml:space="preserve">14922</t>
  </si>
  <si>
    <t xml:space="preserve">30668</t>
  </si>
  <si>
    <t xml:space="preserve">053411</t>
  </si>
  <si>
    <t xml:space="preserve">102846</t>
  </si>
  <si>
    <t xml:space="preserve">1A75424</t>
  </si>
  <si>
    <t xml:space="preserve">IG905</t>
  </si>
  <si>
    <t xml:space="preserve">3002</t>
  </si>
  <si>
    <t xml:space="preserve">514</t>
  </si>
  <si>
    <t xml:space="preserve">6421</t>
  </si>
  <si>
    <t xml:space="preserve">ABCRB6</t>
  </si>
  <si>
    <t xml:space="preserve">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</si>
  <si>
    <t xml:space="preserve">EA837-0</t>
  </si>
  <si>
    <t xml:space="preserve">G7901</t>
  </si>
  <si>
    <t xml:space="preserve">RYEHJS</t>
  </si>
  <si>
    <t xml:space="preserve">019055</t>
  </si>
  <si>
    <t xml:space="preserve">018856</t>
  </si>
  <si>
    <t xml:space="preserve">1000312</t>
  </si>
  <si>
    <t xml:space="preserve">2540</t>
  </si>
  <si>
    <t xml:space="preserve">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</si>
  <si>
    <t xml:space="preserve">874</t>
  </si>
  <si>
    <t xml:space="preserve">9914</t>
  </si>
  <si>
    <t xml:space="preserve">EA761-0</t>
  </si>
  <si>
    <t xml:space="preserve">000480</t>
  </si>
  <si>
    <t xml:space="preserve">042250</t>
  </si>
  <si>
    <t xml:space="preserve">ARJGT8</t>
  </si>
  <si>
    <t xml:space="preserve">00479</t>
  </si>
  <si>
    <t xml:space="preserve">020142</t>
  </si>
  <si>
    <t xml:space="preserve">G20285</t>
  </si>
  <si>
    <t xml:space="preserve">59521</t>
  </si>
  <si>
    <t xml:space="preserve">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</si>
  <si>
    <t xml:space="preserve">30137</t>
  </si>
  <si>
    <t xml:space="preserve">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</si>
  <si>
    <t xml:space="preserve">063543</t>
  </si>
  <si>
    <t xml:space="preserve">38759</t>
  </si>
  <si>
    <t xml:space="preserve">X33207A</t>
  </si>
  <si>
    <t xml:space="preserve">120102</t>
  </si>
  <si>
    <t xml:space="preserve">031</t>
  </si>
  <si>
    <t xml:space="preserve">876</t>
  </si>
  <si>
    <t xml:space="preserve">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</si>
  <si>
    <t xml:space="preserve">10169</t>
  </si>
  <si>
    <t xml:space="preserve">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</si>
  <si>
    <t xml:space="preserve">30917</t>
  </si>
  <si>
    <t xml:space="preserve">ANTISEPTIC</t>
  </si>
  <si>
    <t xml:space="preserve">La cantidad física del material se imputó en la fila 123 (primera fila del material). Cruce por nomenclatura: dosis coincide; similitud 1.00. El material ocupa 6 filas en la hoja 1060 NQN (lote/almacén). La cantidad SAP y la física de esta vista son el total del material.</t>
  </si>
  <si>
    <t xml:space="preserve">00005</t>
  </si>
  <si>
    <t xml:space="preserve">00480</t>
  </si>
  <si>
    <t xml:space="preserve">30039</t>
  </si>
  <si>
    <t xml:space="preserve">40089</t>
  </si>
  <si>
    <t xml:space="preserve">6418</t>
  </si>
  <si>
    <t xml:space="preserve">43201</t>
  </si>
  <si>
    <t xml:space="preserve">48453</t>
  </si>
  <si>
    <t xml:space="preserve">035</t>
  </si>
  <si>
    <t xml:space="preserve">OP903</t>
  </si>
  <si>
    <t xml:space="preserve">G7301</t>
  </si>
  <si>
    <t xml:space="preserve">FRJ</t>
  </si>
  <si>
    <t xml:space="preserve">A20228</t>
  </si>
  <si>
    <t xml:space="preserve">La cantidad física del material se imputó en la fila 47 (primera fila del material). Cruce por nomenclatura: similitud 1.00. El material ocupa 2 filas en la hoja 1060 NQN (lote/almacén). La cantidad SAP y la física de esta vista son el total del material.</t>
  </si>
  <si>
    <t xml:space="preserve">FVCA</t>
  </si>
  <si>
    <t xml:space="preserve">181120</t>
  </si>
  <si>
    <t xml:space="preserve">9001</t>
  </si>
  <si>
    <t xml:space="preserve">094</t>
  </si>
  <si>
    <t xml:space="preserve">5496</t>
  </si>
  <si>
    <t xml:space="preserve">La cantidad física del material se imputó en la fila 109 (primera fila del material). Cruce por nomenclatura: similitud 1.00. El material ocupa 2 filas en la hoja 1060 NQN (lote/almacén). La cantidad SAP y la física de esta vista son el total del material.</t>
  </si>
  <si>
    <t xml:space="preserve">097-836</t>
  </si>
  <si>
    <t xml:space="preserve">22157</t>
  </si>
  <si>
    <t xml:space="preserve">29507</t>
  </si>
  <si>
    <t xml:space="preserve">520</t>
  </si>
  <si>
    <t xml:space="preserve">10509</t>
  </si>
  <si>
    <t xml:space="preserve">31029</t>
  </si>
  <si>
    <t xml:space="preserve">JMED</t>
  </si>
  <si>
    <t xml:space="preserve">02627</t>
  </si>
  <si>
    <t xml:space="preserve">03</t>
  </si>
  <si>
    <t xml:space="preserve">49722</t>
  </si>
  <si>
    <t xml:space="preserve">30714</t>
  </si>
  <si>
    <t xml:space="preserve">547652</t>
  </si>
  <si>
    <t xml:space="preserve">853</t>
  </si>
  <si>
    <t xml:space="preserve">Y343</t>
  </si>
  <si>
    <t xml:space="preserve">071114</t>
  </si>
  <si>
    <t xml:space="preserve">14042</t>
  </si>
  <si>
    <t xml:space="preserve">711072</t>
  </si>
  <si>
    <t xml:space="preserve">170520</t>
  </si>
  <si>
    <t xml:space="preserve">361186</t>
  </si>
  <si>
    <t xml:space="preserve">551195</t>
  </si>
  <si>
    <t xml:space="preserve">EB795-0</t>
  </si>
  <si>
    <t xml:space="preserve">019056</t>
  </si>
  <si>
    <t xml:space="preserve">10524</t>
  </si>
  <si>
    <t xml:space="preserve">242</t>
  </si>
  <si>
    <t xml:space="preserve">40038</t>
  </si>
  <si>
    <t xml:space="preserve">12W3</t>
  </si>
  <si>
    <t xml:space="preserve">La cantidad física del material se imputó en la fila 40 (primera fila del material). Homologación: confianza base Alta + confianza SAP Alta → Alta. El material ocupa 3 filas en la hoja 1060 NQN (lote/almacén). La cantidad SAP y la física de esta vista son el total del material.</t>
  </si>
  <si>
    <t xml:space="preserve">16V</t>
  </si>
  <si>
    <t xml:space="preserve">950</t>
  </si>
  <si>
    <t xml:space="preserve">4X273</t>
  </si>
  <si>
    <t xml:space="preserve">AHRR</t>
  </si>
  <si>
    <t xml:space="preserve">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</si>
  <si>
    <t xml:space="preserve">10/450106</t>
  </si>
  <si>
    <t xml:space="preserve">95285</t>
  </si>
  <si>
    <t xml:space="preserve">K1801</t>
  </si>
  <si>
    <t xml:space="preserve">La cantidad física del material se imputó en la fila 198 (primera fila del material). Cruce por nomenclatura: dosis coincide; similitud 1.00. El material ocupa 10 filas en la hoja 1060 NQN (lote/almacén). La cantidad SAP y la física de esta vista son el total del material.</t>
  </si>
  <si>
    <t xml:space="preserve">121824</t>
  </si>
  <si>
    <t xml:space="preserve">ARWW87</t>
  </si>
  <si>
    <t xml:space="preserve">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</si>
  <si>
    <t xml:space="preserve">087003</t>
  </si>
  <si>
    <t xml:space="preserve">095-782</t>
  </si>
  <si>
    <t xml:space="preserve">30545</t>
  </si>
  <si>
    <t xml:space="preserve">La cantidad física del material se imputó en la fila 169 (primera fila del material). Homologación: confianza base Media + confianza SAP Alta → Media. El material ocupa 25 filas en la hoja 1060 NQN (lote/almacén). La cantidad SAP y la física de esta vista son el total del material.</t>
  </si>
  <si>
    <t xml:space="preserve">100093</t>
  </si>
  <si>
    <t xml:space="preserve">90629</t>
  </si>
  <si>
    <t xml:space="preserve">RYHRSYH</t>
  </si>
  <si>
    <t xml:space="preserve">GOH090</t>
  </si>
  <si>
    <t xml:space="preserve">YKJM</t>
  </si>
  <si>
    <t xml:space="preserve">7357</t>
  </si>
  <si>
    <t xml:space="preserve">30817</t>
  </si>
  <si>
    <t xml:space="preserve">31000</t>
  </si>
  <si>
    <t xml:space="preserve">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</si>
  <si>
    <t xml:space="preserve">ERROR</t>
  </si>
  <si>
    <t xml:space="preserve">30366</t>
  </si>
  <si>
    <t xml:space="preserve">RESDGA</t>
  </si>
  <si>
    <t xml:space="preserve">067</t>
  </si>
  <si>
    <t xml:space="preserve">14631</t>
  </si>
  <si>
    <t xml:space="preserve">43111</t>
  </si>
  <si>
    <t xml:space="preserve">010-292</t>
  </si>
  <si>
    <t xml:space="preserve">ERT</t>
  </si>
  <si>
    <t xml:space="preserve">WERFWEF</t>
  </si>
  <si>
    <t xml:space="preserve">49599</t>
  </si>
  <si>
    <t xml:space="preserve">49947</t>
  </si>
  <si>
    <t xml:space="preserve">7210</t>
  </si>
  <si>
    <t xml:space="preserve">5637</t>
  </si>
  <si>
    <t xml:space="preserve">ERQTE</t>
  </si>
  <si>
    <t xml:space="preserve">TURS</t>
  </si>
  <si>
    <t xml:space="preserve">51618</t>
  </si>
  <si>
    <t xml:space="preserve">HE8J</t>
  </si>
  <si>
    <t xml:space="preserve">ASDEDD</t>
  </si>
  <si>
    <t xml:space="preserve">11234RDF</t>
  </si>
  <si>
    <t xml:space="preserve">74008</t>
  </si>
  <si>
    <t xml:space="preserve">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</si>
  <si>
    <t xml:space="preserve">078050</t>
  </si>
  <si>
    <t xml:space="preserve">084723</t>
  </si>
  <si>
    <t xml:space="preserve">74007</t>
  </si>
  <si>
    <t xml:space="preserve">74011</t>
  </si>
  <si>
    <t xml:space="preserve">7827</t>
  </si>
  <si>
    <t xml:space="preserve">RWR</t>
  </si>
  <si>
    <t xml:space="preserve">30954</t>
  </si>
  <si>
    <t xml:space="preserve">1557</t>
  </si>
  <si>
    <t xml:space="preserve">41237</t>
  </si>
  <si>
    <t xml:space="preserve">La cantidad física del material se imputó en la fila 269 (primera fila del material). Homologación: confianza base Media + confianza SAP Alta → Media. El material ocupa 26 filas en la hoja 1060 NQN (lote/almacén). La cantidad SAP y la física de esta vista son el total del material.</t>
  </si>
  <si>
    <t xml:space="preserve">00001</t>
  </si>
  <si>
    <t xml:space="preserve">062-527</t>
  </si>
  <si>
    <t xml:space="preserve">30930|</t>
  </si>
  <si>
    <t xml:space="preserve">15213</t>
  </si>
  <si>
    <t xml:space="preserve">P1108</t>
  </si>
  <si>
    <t xml:space="preserve">00015</t>
  </si>
  <si>
    <t xml:space="preserve">0014</t>
  </si>
  <si>
    <t xml:space="preserve">0015</t>
  </si>
  <si>
    <t xml:space="preserve">TC102</t>
  </si>
  <si>
    <t xml:space="preserve">12200</t>
  </si>
  <si>
    <t xml:space="preserve">156.348</t>
  </si>
  <si>
    <t xml:space="preserve">La cantidad física del material se imputó en la fila 170 (primera fila del material). Homologación: confianza base Media + confianza SAP Alta → Media. El material ocupa 18 filas en la hoja 1060 NQN (lote/almacén). La cantidad SAP y la física de esta vista son el total del material.</t>
  </si>
  <si>
    <t xml:space="preserve">31001</t>
  </si>
  <si>
    <t xml:space="preserve">12082</t>
  </si>
  <si>
    <t xml:space="preserve">00366</t>
  </si>
  <si>
    <t xml:space="preserve">100422</t>
  </si>
  <si>
    <t xml:space="preserve">40236</t>
  </si>
  <si>
    <t xml:space="preserve">40757</t>
  </si>
  <si>
    <t xml:space="preserve">90643</t>
  </si>
  <si>
    <t xml:space="preserve">SDAG</t>
  </si>
  <si>
    <t xml:space="preserve">F7213</t>
  </si>
  <si>
    <t xml:space="preserve">051-182</t>
  </si>
  <si>
    <t xml:space="preserve">14772</t>
  </si>
  <si>
    <t xml:space="preserve">L20160</t>
  </si>
  <si>
    <t xml:space="preserve">13290</t>
  </si>
  <si>
    <t xml:space="preserve">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</si>
  <si>
    <t xml:space="preserve">2317279060</t>
  </si>
  <si>
    <t xml:space="preserve">39075</t>
  </si>
  <si>
    <t xml:space="preserve">L52819</t>
  </si>
  <si>
    <t xml:space="preserve">20767</t>
  </si>
  <si>
    <t xml:space="preserve">30031</t>
  </si>
  <si>
    <t xml:space="preserve">40627</t>
  </si>
  <si>
    <t xml:space="preserve">6UU</t>
  </si>
  <si>
    <t xml:space="preserve">ERGEG</t>
  </si>
  <si>
    <t xml:space="preserve">WFWF</t>
  </si>
  <si>
    <t xml:space="preserve">93083</t>
  </si>
  <si>
    <t xml:space="preserve">110033</t>
  </si>
  <si>
    <t xml:space="preserve">La cantidad física del material se imputó en la fila 224 (primera fila del material). Homologación: confianza base Media + confianza SAP Alta → Media. El material ocupa 21 filas en la hoja 1060 NQN (lote/almacén). La cantidad SAP y la física de esta vista son el total del material.</t>
  </si>
  <si>
    <t xml:space="preserve">19517</t>
  </si>
  <si>
    <t xml:space="preserve">30002</t>
  </si>
  <si>
    <t xml:space="preserve">20008</t>
  </si>
  <si>
    <t xml:space="preserve">6302</t>
  </si>
  <si>
    <t xml:space="preserve">La cantidad física del material se imputó en la fila 310 (primera fila del material). Homologación: confianza base Media + confianza SAP Alta → Media. El material ocupa 17 filas en la hoja 1060 NQN (lote/almacén). La cantidad SAP y la física de esta vista son el total del material.</t>
  </si>
  <si>
    <t xml:space="preserve">30066</t>
  </si>
  <si>
    <t xml:space="preserve">40622</t>
  </si>
  <si>
    <t xml:space="preserve">La cantidad física del material se imputó en la fila 312 (primera fila del material). Homologación: confianza base Media + confianza SAP Alta → Media. El material ocupa 11 filas en la hoja 1060 NQN (lote/almacén). La cantidad SAP y la física de esta vista son el total del material.</t>
  </si>
  <si>
    <t xml:space="preserve">03811</t>
  </si>
  <si>
    <t xml:space="preserve">15653</t>
  </si>
  <si>
    <t xml:space="preserve">30816</t>
  </si>
  <si>
    <t xml:space="preserve">T4Q4TQA</t>
  </si>
  <si>
    <t xml:space="preserve">041000</t>
  </si>
  <si>
    <t xml:space="preserve">04640</t>
  </si>
  <si>
    <t xml:space="preserve">167</t>
  </si>
  <si>
    <t xml:space="preserve">31128</t>
  </si>
  <si>
    <t xml:space="preserve">107508</t>
  </si>
  <si>
    <t xml:space="preserve">La cantidad física del material se imputó en la fila 214 (primera fila del material). Cruce por nomenclatura: similitud 0.54. El material ocupa 5 filas en la hoja 1060 NQN (lote/almacén). La cantidad SAP y la física de esta vista son el total del material.</t>
  </si>
  <si>
    <t xml:space="preserve">71106</t>
  </si>
  <si>
    <t xml:space="preserve">48416</t>
  </si>
  <si>
    <t xml:space="preserve">48421</t>
  </si>
  <si>
    <t xml:space="preserve">48441</t>
  </si>
  <si>
    <t xml:space="preserve">48461</t>
  </si>
  <si>
    <t xml:space="preserve">48543</t>
  </si>
  <si>
    <t xml:space="preserve">DDFFS</t>
  </si>
  <si>
    <t xml:space="preserve">F6401</t>
  </si>
  <si>
    <t xml:space="preserve">F7101</t>
  </si>
  <si>
    <t xml:space="preserve">NBL</t>
  </si>
  <si>
    <t xml:space="preserve">ROR</t>
  </si>
  <si>
    <t xml:space="preserve">20393</t>
  </si>
  <si>
    <t xml:space="preserve">30611</t>
  </si>
  <si>
    <t xml:space="preserve">04132</t>
  </si>
  <si>
    <t xml:space="preserve">361197</t>
  </si>
  <si>
    <t xml:space="preserve">EB8720</t>
  </si>
  <si>
    <t xml:space="preserve">EB904</t>
  </si>
  <si>
    <t xml:space="preserve">160014</t>
  </si>
  <si>
    <t xml:space="preserve">FUH</t>
  </si>
  <si>
    <t xml:space="preserve">83T</t>
  </si>
  <si>
    <t xml:space="preserve">20596</t>
  </si>
  <si>
    <t xml:space="preserve">20J141</t>
  </si>
  <si>
    <t xml:space="preserve">11111</t>
  </si>
  <si>
    <t xml:space="preserve">20791</t>
  </si>
  <si>
    <t xml:space="preserve">1020</t>
  </si>
  <si>
    <t xml:space="preserve">2414</t>
  </si>
  <si>
    <t xml:space="preserve">ARTP5</t>
  </si>
  <si>
    <t xml:space="preserve">La cantidad física del material se imputó en la fila 37 (primera fila del material). Homologación: confianza base Alta + confianza SAP Alta → Alta. El material ocupa 3 filas en la hoja 1060 NQN (lote/almacén). La cantidad SAP y la física de esta vista son el total del material.</t>
  </si>
  <si>
    <t xml:space="preserve">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</si>
  <si>
    <t xml:space="preserve">490</t>
  </si>
  <si>
    <t xml:space="preserve">SDTAE</t>
  </si>
  <si>
    <t xml:space="preserve">SFWF</t>
  </si>
  <si>
    <t xml:space="preserve">01328</t>
  </si>
  <si>
    <t xml:space="preserve">14369</t>
  </si>
  <si>
    <t xml:space="preserve">La cantidad física del material se imputó en la fila 279 (primera fila del material). Homologación: confianza base Media + confianza SAP Media → Media. El material ocupa 9 filas en la hoja 1060 NQN (lote/almacén). La cantidad SAP y la física de esta vista son el total del material.</t>
  </si>
  <si>
    <t xml:space="preserve">28772</t>
  </si>
  <si>
    <t xml:space="preserve">6824</t>
  </si>
  <si>
    <t xml:space="preserve">HFDHD</t>
  </si>
  <si>
    <t xml:space="preserve">HFGDH</t>
  </si>
  <si>
    <t xml:space="preserve">40823</t>
  </si>
  <si>
    <t xml:space="preserve">A9430</t>
  </si>
  <si>
    <t xml:space="preserve">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</si>
  <si>
    <t xml:space="preserve">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</si>
  <si>
    <t xml:space="preserve">20023</t>
  </si>
  <si>
    <t xml:space="preserve">La cantidad física del material se imputó en la fila 283 (primera fila del material). Homologación: confianza base Media + confianza SAP Alta → Media. El material ocupa 18 filas en la hoja 1060 NQN (lote/almacén). La cantidad SAP y la física de esta vista son el total del material.</t>
  </si>
  <si>
    <t xml:space="preserve">3001</t>
  </si>
  <si>
    <t xml:space="preserve">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</si>
  <si>
    <t xml:space="preserve">091031</t>
  </si>
  <si>
    <t xml:space="preserve">EB838-0</t>
  </si>
  <si>
    <t xml:space="preserve">ARBPCO</t>
  </si>
  <si>
    <t xml:space="preserve">ARF</t>
  </si>
  <si>
    <t xml:space="preserve">La cantidad física del material se imputó en la fila 157 (primera fila del material). Cruce por nomenclatura: dosis coincide; similitud 0.91. El material ocupa 2 filas en la hoja 1060 NQN (lote/almacén). La cantidad SAP y la física de esta vista son el total del material.</t>
  </si>
  <si>
    <t xml:space="preserve">BHGB</t>
  </si>
  <si>
    <t xml:space="preserve">CJBN</t>
  </si>
  <si>
    <t xml:space="preserve">NA4578-1</t>
  </si>
  <si>
    <t xml:space="preserve">La cantidad física del material se imputó en la fila 361 (primera fila del material). 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</si>
  <si>
    <t xml:space="preserve">La cantidad física del material se imputó en la fila 252 (primera fila del material). Cruce por nomenclatura: similitud 1.00. El material ocupa 2 filas en la hoja 1060 NQN (lote/almacén). La cantidad SAP y la física de esta vista son el total del material.</t>
  </si>
  <si>
    <t xml:space="preserve">120954</t>
  </si>
  <si>
    <t xml:space="preserve">39893</t>
  </si>
  <si>
    <t xml:space="preserve">10712</t>
  </si>
  <si>
    <t xml:space="preserve">210423</t>
  </si>
  <si>
    <t xml:space="preserve">6110</t>
  </si>
  <si>
    <t xml:space="preserve">087-003</t>
  </si>
  <si>
    <t xml:space="preserve">16039</t>
  </si>
  <si>
    <t xml:space="preserve">60522</t>
  </si>
  <si>
    <t xml:space="preserve">8367/12019</t>
  </si>
  <si>
    <t xml:space="preserve">REGTE</t>
  </si>
  <si>
    <t xml:space="preserve">15389</t>
  </si>
  <si>
    <t xml:space="preserve">L2431064</t>
  </si>
  <si>
    <t xml:space="preserve">TW4QTW4E</t>
  </si>
  <si>
    <t xml:space="preserve">15757</t>
  </si>
  <si>
    <t xml:space="preserve">16264</t>
  </si>
  <si>
    <t xml:space="preserve">38674</t>
  </si>
  <si>
    <t xml:space="preserve">42113</t>
  </si>
  <si>
    <t xml:space="preserve">054429</t>
  </si>
  <si>
    <t xml:space="preserve">060</t>
  </si>
  <si>
    <t xml:space="preserve">060-270</t>
  </si>
  <si>
    <t xml:space="preserve">07913</t>
  </si>
  <si>
    <t xml:space="preserve">7893/91321</t>
  </si>
  <si>
    <t xml:space="preserve">7893/9331</t>
  </si>
  <si>
    <t xml:space="preserve">OJIUGFJH</t>
  </si>
  <si>
    <t xml:space="preserve">S0002</t>
  </si>
  <si>
    <t xml:space="preserve">S0202</t>
  </si>
  <si>
    <t xml:space="preserve">S0401</t>
  </si>
  <si>
    <t xml:space="preserve">30521</t>
  </si>
  <si>
    <t xml:space="preserve">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</si>
  <si>
    <t xml:space="preserve">7008</t>
  </si>
  <si>
    <t xml:space="preserve">QT3Q</t>
  </si>
  <si>
    <t xml:space="preserve">Z7006</t>
  </si>
  <si>
    <t xml:space="preserve">230426</t>
  </si>
  <si>
    <t xml:space="preserve">La cantidad física del material se imputó en la fila 275 (primera fila del material). Homologación: confianza base Alta + confianza SAP Alta → Alta. El material ocupa 17 filas en la hoja 1060 NQN (lote/almacén). La cantidad SAP y la física de esta vista son el total del material.</t>
  </si>
  <si>
    <t xml:space="preserve">43358</t>
  </si>
  <si>
    <t xml:space="preserve">P1005</t>
  </si>
  <si>
    <t xml:space="preserve">16972</t>
  </si>
  <si>
    <t xml:space="preserve">20037</t>
  </si>
  <si>
    <t xml:space="preserve">30573</t>
  </si>
  <si>
    <t xml:space="preserve">054-748</t>
  </si>
  <si>
    <t xml:space="preserve">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</si>
  <si>
    <t xml:space="preserve">12215</t>
  </si>
  <si>
    <t xml:space="preserve">6002</t>
  </si>
  <si>
    <t xml:space="preserve">B6402</t>
  </si>
  <si>
    <t xml:space="preserve">15740</t>
  </si>
  <si>
    <t xml:space="preserve">29487</t>
  </si>
  <si>
    <t xml:space="preserve">C0002</t>
  </si>
  <si>
    <t xml:space="preserve">RETA</t>
  </si>
  <si>
    <t xml:space="preserve">16563</t>
  </si>
  <si>
    <t xml:space="preserve">2312379060</t>
  </si>
  <si>
    <t xml:space="preserve">La cantidad física del material se imputó en la fila 455 (primera fila del material). Homologación: confianza base Baja + confianza SAP Alta → Baja. El material ocupa 17 filas en la hoja 1060 NQN (lote/almacén). La cantidad SAP y la física de esta vista son el total del material.</t>
  </si>
  <si>
    <t xml:space="preserve">0556</t>
  </si>
  <si>
    <t xml:space="preserve">21527</t>
  </si>
  <si>
    <t xml:space="preserve">71419</t>
  </si>
  <si>
    <t xml:space="preserve">100023</t>
  </si>
  <si>
    <t xml:space="preserve">90605</t>
  </si>
  <si>
    <t xml:space="preserve">90612</t>
  </si>
  <si>
    <t xml:space="preserve">90668</t>
  </si>
  <si>
    <t xml:space="preserve">CNTN</t>
  </si>
  <si>
    <t xml:space="preserve">CSLU</t>
  </si>
  <si>
    <t xml:space="preserve">L15357</t>
  </si>
  <si>
    <t xml:space="preserve">RETY</t>
  </si>
  <si>
    <t xml:space="preserve">01252</t>
  </si>
  <si>
    <t xml:space="preserve">40852</t>
  </si>
  <si>
    <t xml:space="preserve">L943</t>
  </si>
  <si>
    <t xml:space="preserve">14773</t>
  </si>
  <si>
    <t xml:space="preserve">30969</t>
  </si>
  <si>
    <t xml:space="preserve">35TRQ3</t>
  </si>
  <si>
    <t xml:space="preserve">EWRW</t>
  </si>
  <si>
    <t xml:space="preserve">QTRQ</t>
  </si>
  <si>
    <t xml:space="preserve">2507</t>
  </si>
  <si>
    <t xml:space="preserve">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</si>
  <si>
    <t xml:space="preserve">221026-33</t>
  </si>
  <si>
    <t xml:space="preserve">70616</t>
  </si>
  <si>
    <t xml:space="preserve">71742</t>
  </si>
  <si>
    <t xml:space="preserve">71849</t>
  </si>
  <si>
    <t xml:space="preserve">13120</t>
  </si>
  <si>
    <t xml:space="preserve">31521</t>
  </si>
  <si>
    <t xml:space="preserve">10848</t>
  </si>
  <si>
    <t xml:space="preserve">402094</t>
  </si>
  <si>
    <t xml:space="preserve">C7006</t>
  </si>
  <si>
    <t xml:space="preserve">370014</t>
  </si>
  <si>
    <t xml:space="preserve">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</si>
  <si>
    <t xml:space="preserve">93066</t>
  </si>
  <si>
    <t xml:space="preserve">110132</t>
  </si>
  <si>
    <t xml:space="preserve">140-730</t>
  </si>
  <si>
    <t xml:space="preserve">152-815</t>
  </si>
  <si>
    <t xml:space="preserve">B004</t>
  </si>
  <si>
    <t xml:space="preserve">KIYRUJIY</t>
  </si>
  <si>
    <t xml:space="preserve">QWS</t>
  </si>
  <si>
    <t xml:space="preserve">10003</t>
  </si>
  <si>
    <t xml:space="preserve">14748</t>
  </si>
  <si>
    <t xml:space="preserve">31039</t>
  </si>
  <si>
    <t xml:space="preserve">TRW3</t>
  </si>
  <si>
    <t xml:space="preserve">40423</t>
  </si>
  <si>
    <t xml:space="preserve">13797</t>
  </si>
  <si>
    <t xml:space="preserve">20180</t>
  </si>
  <si>
    <t xml:space="preserve">21003</t>
  </si>
  <si>
    <t xml:space="preserve">2103</t>
  </si>
  <si>
    <t xml:space="preserve">21135</t>
  </si>
  <si>
    <t xml:space="preserve">258-735</t>
  </si>
  <si>
    <t xml:space="preserve">286-300</t>
  </si>
  <si>
    <t xml:space="preserve">286300</t>
  </si>
  <si>
    <t xml:space="preserve">7694/7791</t>
  </si>
  <si>
    <t xml:space="preserve">A2004</t>
  </si>
  <si>
    <t xml:space="preserve">ZDFG</t>
  </si>
  <si>
    <t xml:space="preserve">3453Q</t>
  </si>
  <si>
    <t xml:space="preserve">Q3Q3</t>
  </si>
  <si>
    <t xml:space="preserve">006</t>
  </si>
  <si>
    <t xml:space="preserve">071099</t>
  </si>
  <si>
    <t xml:space="preserve">14229</t>
  </si>
  <si>
    <t xml:space="preserve">15902</t>
  </si>
  <si>
    <t xml:space="preserve">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</si>
  <si>
    <t xml:space="preserve">0093</t>
  </si>
  <si>
    <t xml:space="preserve">164047</t>
  </si>
  <si>
    <t xml:space="preserve">420005</t>
  </si>
  <si>
    <t xml:space="preserve">F3708</t>
  </si>
  <si>
    <t xml:space="preserve">F7003</t>
  </si>
  <si>
    <t xml:space="preserve">F7308</t>
  </si>
  <si>
    <t xml:space="preserve">2223</t>
  </si>
  <si>
    <t xml:space="preserve">30858</t>
  </si>
  <si>
    <t xml:space="preserve">440117</t>
  </si>
  <si>
    <t xml:space="preserve">QWR</t>
  </si>
  <si>
    <t xml:space="preserve">D2101</t>
  </si>
  <si>
    <t xml:space="preserve">0019</t>
  </si>
  <si>
    <t xml:space="preserve">361193</t>
  </si>
  <si>
    <t xml:space="preserve">50477</t>
  </si>
  <si>
    <t xml:space="preserve">WTFG</t>
  </si>
  <si>
    <t xml:space="preserve">La cantidad física del material se imputó en la fila 533 (primera fila del material). Cruce por nomenclatura: dosis coincide; similitud 0.70. El material ocupa 6 filas en la hoja 1060 NQN (lote/almacén). La cantidad SAP y la física de esta vista son el total del material.</t>
  </si>
  <si>
    <t xml:space="preserve">R2471</t>
  </si>
  <si>
    <t xml:space="preserve">10745</t>
  </si>
  <si>
    <t xml:space="preserve">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</si>
  <si>
    <t xml:space="preserve">440011</t>
  </si>
  <si>
    <t xml:space="preserve">440115</t>
  </si>
  <si>
    <t xml:space="preserve">180355</t>
  </si>
  <si>
    <t xml:space="preserve">360025</t>
  </si>
  <si>
    <t xml:space="preserve">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</si>
  <si>
    <t xml:space="preserve">049179</t>
  </si>
  <si>
    <t xml:space="preserve">1017989</t>
  </si>
  <si>
    <t xml:space="preserve">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</si>
  <si>
    <t xml:space="preserve">COYC</t>
  </si>
  <si>
    <t xml:space="preserve">GRE</t>
  </si>
  <si>
    <t xml:space="preserve">20031</t>
  </si>
  <si>
    <t xml:space="preserve">20697</t>
  </si>
  <si>
    <t xml:space="preserve">30914</t>
  </si>
  <si>
    <t xml:space="preserve">7013</t>
  </si>
  <si>
    <t xml:space="preserve">41699F1</t>
  </si>
  <si>
    <t xml:space="preserve">C2WU</t>
  </si>
  <si>
    <t xml:space="preserve">63923</t>
  </si>
  <si>
    <t xml:space="preserve">La cantidad física del material se imputó en la fila 244 (primera fila del material). Cruce por nomenclatura: similitud 0.87. El material ocupa 3 filas en la hoja 1060 NQN (lote/almacén). La cantidad SAP y la física de esta vista son el total del material.</t>
  </si>
  <si>
    <t xml:space="preserve">004776</t>
  </si>
  <si>
    <t xml:space="preserve">7893</t>
  </si>
  <si>
    <t xml:space="preserve">6687</t>
  </si>
  <si>
    <t xml:space="preserve">La cantidad física del material se imputó en la fila 532 (primera fila del material). Homologación: confianza base Media + confianza SAP Alta → Media. El material ocupa 15 filas en la hoja 1060 NQN (lote/almacén). La cantidad SAP y la física de esta vista son el total del material.</t>
  </si>
  <si>
    <t xml:space="preserve">00014</t>
  </si>
  <si>
    <t xml:space="preserve">20193</t>
  </si>
  <si>
    <t xml:space="preserve">51981</t>
  </si>
  <si>
    <t xml:space="preserve">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</si>
  <si>
    <t xml:space="preserve">52108</t>
  </si>
  <si>
    <t xml:space="preserve">La cantidad física del material se imputó en la fila 240 (primera fila del material). Homologación: confianza base Alta + confianza SAP Alta → Alta. El material ocupa 3 filas en la hoja 1060 NQN (lote/almacén). La cantidad SAP y la física de esta vista son el total del material.</t>
  </si>
  <si>
    <t xml:space="preserve">6314</t>
  </si>
  <si>
    <t xml:space="preserve">021075</t>
  </si>
  <si>
    <t xml:space="preserve">90531</t>
  </si>
  <si>
    <t xml:space="preserve">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</si>
  <si>
    <t xml:space="preserve">35163</t>
  </si>
  <si>
    <t xml:space="preserve">36046</t>
  </si>
  <si>
    <t xml:space="preserve">0060</t>
  </si>
  <si>
    <t xml:space="preserve">071056</t>
  </si>
  <si>
    <t xml:space="preserve">20925</t>
  </si>
  <si>
    <t xml:space="preserve">R1926</t>
  </si>
  <si>
    <t xml:space="preserve">La cantidad física del material se imputó en la fila 535 (primera fila del material). Cruce por nomenclatura: similitud 0.57. El material ocupa 12 filas en la hoja 1060 NQN (lote/almacén). La cantidad SAP y la física de esta vista son el total del material.</t>
  </si>
  <si>
    <t xml:space="preserve">R1927</t>
  </si>
  <si>
    <t xml:space="preserve">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</si>
  <si>
    <t xml:space="preserve">X849</t>
  </si>
  <si>
    <t xml:space="preserve">02530</t>
  </si>
  <si>
    <t xml:space="preserve">42845</t>
  </si>
  <si>
    <t xml:space="preserve">21085</t>
  </si>
  <si>
    <t xml:space="preserve">SDAF</t>
  </si>
  <si>
    <t xml:space="preserve">10614</t>
  </si>
  <si>
    <t xml:space="preserve">04021</t>
  </si>
  <si>
    <t xml:space="preserve">GFDBS</t>
  </si>
  <si>
    <t xml:space="preserve">07006</t>
  </si>
  <si>
    <t xml:space="preserve">7846/8952</t>
  </si>
  <si>
    <t xml:space="preserve">00517A</t>
  </si>
  <si>
    <t xml:space="preserve">42508</t>
  </si>
  <si>
    <t xml:space="preserve">008</t>
  </si>
  <si>
    <t xml:space="preserve">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</si>
  <si>
    <t xml:space="preserve">00646</t>
  </si>
  <si>
    <t xml:space="preserve">9223</t>
  </si>
  <si>
    <t xml:space="preserve">22846</t>
  </si>
  <si>
    <t xml:space="preserve">WSFRWF</t>
  </si>
  <si>
    <t xml:space="preserve">250221/1</t>
  </si>
  <si>
    <t xml:space="preserve">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</si>
  <si>
    <t xml:space="preserve">6031</t>
  </si>
  <si>
    <t xml:space="preserve">8360</t>
  </si>
  <si>
    <t xml:space="preserve">18206</t>
  </si>
  <si>
    <t xml:space="preserve">055488</t>
  </si>
  <si>
    <t xml:space="preserve">198A01</t>
  </si>
  <si>
    <t xml:space="preserve">026</t>
  </si>
  <si>
    <t xml:space="preserve">AO260124/2</t>
  </si>
  <si>
    <t xml:space="preserve">30504</t>
  </si>
  <si>
    <t xml:space="preserve">F9106</t>
  </si>
  <si>
    <t xml:space="preserve">71446</t>
  </si>
  <si>
    <t xml:space="preserve">NA3238</t>
  </si>
  <si>
    <t xml:space="preserve">E4T1</t>
  </si>
  <si>
    <t xml:space="preserve">9792</t>
  </si>
  <si>
    <t xml:space="preserve">14998</t>
  </si>
  <si>
    <t xml:space="preserve">0001</t>
  </si>
  <si>
    <t xml:space="preserve">La cantidad física del material se imputó en la fila 162 (primera fila del material). Homologación: confianza base Media + confianza SAP Media → Media. El material ocupa 4 filas en la hoja 1060 NQN (lote/almacén). La cantidad SAP y la física de esta vista son el total del material.</t>
  </si>
  <si>
    <t xml:space="preserve">ARDJHD</t>
  </si>
  <si>
    <t xml:space="preserve">ARGEB2</t>
  </si>
  <si>
    <t xml:space="preserve">ARFTR8</t>
  </si>
  <si>
    <t xml:space="preserve">ADGW</t>
  </si>
  <si>
    <t xml:space="preserve">La cantidad física del material se imputó en la fila 649 (primera fila del material). Homologación: confianza base Alta + confianza SAP Alta → Alta. El material ocupa 2 filas en la hoja 1060 NQN (lote/almacén). La cantidad SAP y la física de esta vista son el total del material.</t>
  </si>
  <si>
    <t xml:space="preserve">La cantidad física del material se imputó en la fila 575 (primera fila del material). 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</si>
  <si>
    <t xml:space="preserve">927069</t>
  </si>
  <si>
    <t xml:space="preserve">F7911</t>
  </si>
  <si>
    <t xml:space="preserve">077992</t>
  </si>
  <si>
    <t xml:space="preserve">16218</t>
  </si>
  <si>
    <t xml:space="preserve">16896</t>
  </si>
  <si>
    <t xml:space="preserve">74005</t>
  </si>
  <si>
    <t xml:space="preserve">74012</t>
  </si>
  <si>
    <t xml:space="preserve">7874/9069</t>
  </si>
  <si>
    <t xml:space="preserve">992</t>
  </si>
  <si>
    <t xml:space="preserve">14324</t>
  </si>
  <si>
    <t xml:space="preserve">14325</t>
  </si>
  <si>
    <t xml:space="preserve">14491</t>
  </si>
  <si>
    <t xml:space="preserve">14672</t>
  </si>
  <si>
    <t xml:space="preserve">1575</t>
  </si>
  <si>
    <t xml:space="preserve">15758</t>
  </si>
  <si>
    <t xml:space="preserve">15832</t>
  </si>
  <si>
    <t xml:space="preserve">15833</t>
  </si>
  <si>
    <t xml:space="preserve">39956</t>
  </si>
  <si>
    <t xml:space="preserve">40280</t>
  </si>
  <si>
    <t xml:space="preserve">43333</t>
  </si>
  <si>
    <t xml:space="preserve">43738</t>
  </si>
  <si>
    <t xml:space="preserve">44205</t>
  </si>
  <si>
    <t xml:space="preserve">WFRTQ</t>
  </si>
  <si>
    <t xml:space="preserve">30434</t>
  </si>
  <si>
    <t xml:space="preserve">6UOWY</t>
  </si>
  <si>
    <t xml:space="preserve">DXWE</t>
  </si>
  <si>
    <t xml:space="preserve">SDFGEDSGVD</t>
  </si>
  <si>
    <t xml:space="preserve">02211</t>
  </si>
  <si>
    <t xml:space="preserve">10248</t>
  </si>
  <si>
    <t xml:space="preserve">10518</t>
  </si>
  <si>
    <t xml:space="preserve">1351</t>
  </si>
  <si>
    <t xml:space="preserve">16407</t>
  </si>
  <si>
    <t xml:space="preserve">20015</t>
  </si>
  <si>
    <t xml:space="preserve">2Z7207</t>
  </si>
  <si>
    <t xml:space="preserve">300043</t>
  </si>
  <si>
    <t xml:space="preserve">30122</t>
  </si>
  <si>
    <t xml:space="preserve">30480</t>
  </si>
  <si>
    <t xml:space="preserve">30521|</t>
  </si>
  <si>
    <t xml:space="preserve">30683</t>
  </si>
  <si>
    <t xml:space="preserve">31017</t>
  </si>
  <si>
    <t xml:space="preserve">40389</t>
  </si>
  <si>
    <t xml:space="preserve">40501</t>
  </si>
  <si>
    <t xml:space="preserve">1005</t>
  </si>
  <si>
    <t xml:space="preserve">420014</t>
  </si>
  <si>
    <t xml:space="preserve">43367</t>
  </si>
  <si>
    <t xml:space="preserve">ERW</t>
  </si>
  <si>
    <t xml:space="preserve">QTQ</t>
  </si>
  <si>
    <t xml:space="preserve">RT4E35Y</t>
  </si>
  <si>
    <t xml:space="preserve">WRFWED</t>
  </si>
  <si>
    <t xml:space="preserve">00010</t>
  </si>
  <si>
    <t xml:space="preserve">7C401</t>
  </si>
  <si>
    <t xml:space="preserve">050-653</t>
  </si>
  <si>
    <t xml:space="preserve">051-748</t>
  </si>
  <si>
    <t xml:space="preserve">11215</t>
  </si>
  <si>
    <t xml:space="preserve">122215</t>
  </si>
  <si>
    <t xml:space="preserve">15622</t>
  </si>
  <si>
    <t xml:space="preserve">25220</t>
  </si>
  <si>
    <t xml:space="preserve">40833</t>
  </si>
  <si>
    <t xml:space="preserve">DAFGD</t>
  </si>
  <si>
    <t xml:space="preserve">15093</t>
  </si>
  <si>
    <t xml:space="preserve">30509</t>
  </si>
  <si>
    <t xml:space="preserve">30627</t>
  </si>
  <si>
    <t xml:space="preserve">34535</t>
  </si>
  <si>
    <t xml:space="preserve">34TR314G</t>
  </si>
  <si>
    <t xml:space="preserve">40285</t>
  </si>
  <si>
    <t xml:space="preserve">L15740</t>
  </si>
  <si>
    <t xml:space="preserve">LC0405</t>
  </si>
  <si>
    <t xml:space="preserve">LOKLO</t>
  </si>
  <si>
    <t xml:space="preserve">0012</t>
  </si>
  <si>
    <t xml:space="preserve">40478</t>
  </si>
  <si>
    <t xml:space="preserve">70678</t>
  </si>
  <si>
    <t xml:space="preserve">0414</t>
  </si>
  <si>
    <t xml:space="preserve">7564</t>
  </si>
  <si>
    <t xml:space="preserve">0221</t>
  </si>
  <si>
    <t xml:space="preserve">10822</t>
  </si>
  <si>
    <t xml:space="preserve">31RQ</t>
  </si>
  <si>
    <t xml:space="preserve">400089</t>
  </si>
  <si>
    <t xml:space="preserve">90597</t>
  </si>
  <si>
    <t xml:space="preserve">P4002</t>
  </si>
  <si>
    <t xml:space="preserve">AO260124</t>
  </si>
  <si>
    <t xml:space="preserve">0255</t>
  </si>
  <si>
    <t xml:space="preserve">5754</t>
  </si>
  <si>
    <t xml:space="preserve">0002</t>
  </si>
  <si>
    <t xml:space="preserve">La cantidad física del material se imputó en la fila 747 (primera fila del material). Homologación: confianza base Media + confianza SAP Alta → Media. El material ocupa 11 filas en la hoja 1060 NQN (lote/almacén). La cantidad SAP y la física de esta vista son el total del material.</t>
  </si>
  <si>
    <t xml:space="preserve">34513</t>
  </si>
  <si>
    <t xml:space="preserve">7212/8021</t>
  </si>
  <si>
    <t xml:space="preserve">7712</t>
  </si>
  <si>
    <t xml:space="preserve">7799</t>
  </si>
  <si>
    <t xml:space="preserve">H0001</t>
  </si>
  <si>
    <t xml:space="preserve">H0102</t>
  </si>
  <si>
    <t xml:space="preserve">W4T</t>
  </si>
  <si>
    <t xml:space="preserve">WEQTQW</t>
  </si>
  <si>
    <t xml:space="preserve">33Q4WFRQ</t>
  </si>
  <si>
    <t xml:space="preserve">055-849</t>
  </si>
  <si>
    <t xml:space="preserve">056-850</t>
  </si>
  <si>
    <t xml:space="preserve">15499</t>
  </si>
  <si>
    <t xml:space="preserve">39108</t>
  </si>
  <si>
    <t xml:space="preserve">42001</t>
  </si>
  <si>
    <t xml:space="preserve">ERTAE</t>
  </si>
  <si>
    <t xml:space="preserve">FSFS</t>
  </si>
  <si>
    <t xml:space="preserve">650</t>
  </si>
  <si>
    <t xml:space="preserve">SF5000410</t>
  </si>
  <si>
    <t xml:space="preserve">1526</t>
  </si>
  <si>
    <t xml:space="preserve">2533</t>
  </si>
  <si>
    <t xml:space="preserve">S150</t>
  </si>
  <si>
    <t xml:space="preserve">30923</t>
  </si>
  <si>
    <t xml:space="preserve">ETY3TGH</t>
  </si>
  <si>
    <t xml:space="preserve">M22053</t>
  </si>
  <si>
    <t xml:space="preserve">11084</t>
  </si>
  <si>
    <t xml:space="preserve">41332</t>
  </si>
  <si>
    <t xml:space="preserve">93100</t>
  </si>
  <si>
    <t xml:space="preserve">140730</t>
  </si>
  <si>
    <t xml:space="preserve">19490</t>
  </si>
  <si>
    <t xml:space="preserve">19523</t>
  </si>
  <si>
    <t xml:space="preserve">19528</t>
  </si>
  <si>
    <t xml:space="preserve">30860</t>
  </si>
  <si>
    <t xml:space="preserve">10421</t>
  </si>
  <si>
    <t xml:space="preserve">15220</t>
  </si>
  <si>
    <t xml:space="preserve">30448</t>
  </si>
  <si>
    <t xml:space="preserve">3Q5RQWE</t>
  </si>
  <si>
    <t xml:space="preserve">40941</t>
  </si>
  <si>
    <t xml:space="preserve">41871</t>
  </si>
  <si>
    <t xml:space="preserve">WETRFWE</t>
  </si>
  <si>
    <t xml:space="preserve">00478</t>
  </si>
  <si>
    <t xml:space="preserve">076150</t>
  </si>
  <si>
    <t xml:space="preserve">41674</t>
  </si>
  <si>
    <t xml:space="preserve">41774</t>
  </si>
  <si>
    <t xml:space="preserve">GNB111</t>
  </si>
  <si>
    <t xml:space="preserve">13811</t>
  </si>
  <si>
    <t xml:space="preserve">13856</t>
  </si>
  <si>
    <t xml:space="preserve">275-973</t>
  </si>
  <si>
    <t xml:space="preserve">30.08.2025</t>
  </si>
  <si>
    <t xml:space="preserve">KOIK</t>
  </si>
  <si>
    <t xml:space="preserve">WEQATFWA</t>
  </si>
  <si>
    <t xml:space="preserve">10054</t>
  </si>
  <si>
    <t xml:space="preserve">La cantidad física del material se imputó en la fila 228 (primera fila del material). Homologación: confianza base Media + confianza SAP Alta → Media. El material ocupa 7 filas en la hoja 1060 NQN (lote/almacén). La cantidad SAP y la física de esta vista son el total del material.</t>
  </si>
  <si>
    <t xml:space="preserve">10829</t>
  </si>
  <si>
    <t xml:space="preserve">15532</t>
  </si>
  <si>
    <t xml:space="preserve">16293</t>
  </si>
  <si>
    <t xml:space="preserve">WYW</t>
  </si>
  <si>
    <t xml:space="preserve">5816</t>
  </si>
  <si>
    <t xml:space="preserve">071064</t>
  </si>
  <si>
    <t xml:space="preserve">020</t>
  </si>
  <si>
    <t xml:space="preserve">WERFWA</t>
  </si>
  <si>
    <t xml:space="preserve">30484</t>
  </si>
  <si>
    <t xml:space="preserve">43170</t>
  </si>
  <si>
    <t xml:space="preserve">240301-01-</t>
  </si>
  <si>
    <t xml:space="preserve">260126</t>
  </si>
  <si>
    <t xml:space="preserve">2QE1</t>
  </si>
  <si>
    <t xml:space="preserve">RFTWF</t>
  </si>
  <si>
    <t xml:space="preserve">10792</t>
  </si>
  <si>
    <t xml:space="preserve">15364</t>
  </si>
  <si>
    <t xml:space="preserve">310032</t>
  </si>
  <si>
    <t xml:space="preserve">440017</t>
  </si>
  <si>
    <t xml:space="preserve">440042</t>
  </si>
  <si>
    <t xml:space="preserve">440089</t>
  </si>
  <si>
    <t xml:space="preserve">TRYETRY</t>
  </si>
  <si>
    <t xml:space="preserve">091032A</t>
  </si>
  <si>
    <t xml:space="preserve">La cantidad física del material se imputó en la fila 390 (primera fila del material). Cruce por nomenclatura: similitud 0.77. El material ocupa 5 filas en la hoja 1060 NQN (lote/almacén). La cantidad SAP y la física de esta vista son el total del material.</t>
  </si>
  <si>
    <t xml:space="preserve">EB887-0</t>
  </si>
  <si>
    <t xml:space="preserve">1018657</t>
  </si>
  <si>
    <t xml:space="preserve">15276</t>
  </si>
  <si>
    <t xml:space="preserve">39481</t>
  </si>
  <si>
    <t xml:space="preserve">48759</t>
  </si>
  <si>
    <t xml:space="preserve">QW31</t>
  </si>
  <si>
    <t xml:space="preserve">DLOFO</t>
  </si>
  <si>
    <t xml:space="preserve">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</si>
  <si>
    <t xml:space="preserve">20186</t>
  </si>
  <si>
    <t xml:space="preserve">2383/6849</t>
  </si>
  <si>
    <t xml:space="preserve">180133</t>
  </si>
  <si>
    <t xml:space="preserve">30377</t>
  </si>
  <si>
    <t xml:space="preserve">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</si>
  <si>
    <t xml:space="preserve">WE3TY</t>
  </si>
  <si>
    <t xml:space="preserve">60122</t>
  </si>
  <si>
    <t xml:space="preserve">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</si>
  <si>
    <t xml:space="preserve">10306</t>
  </si>
  <si>
    <t xml:space="preserve">23709</t>
  </si>
  <si>
    <t xml:space="preserve">3716</t>
  </si>
  <si>
    <t xml:space="preserve">VER</t>
  </si>
  <si>
    <t xml:space="preserve">R2698</t>
  </si>
  <si>
    <t xml:space="preserve">385609</t>
  </si>
  <si>
    <t xml:space="preserve">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</si>
  <si>
    <t xml:space="preserve">41715</t>
  </si>
  <si>
    <t xml:space="preserve">42287</t>
  </si>
  <si>
    <t xml:space="preserve">066-126</t>
  </si>
  <si>
    <t xml:space="preserve">1004438</t>
  </si>
  <si>
    <t xml:space="preserve">360035</t>
  </si>
  <si>
    <t xml:space="preserve">867</t>
  </si>
  <si>
    <t xml:space="preserve">10856</t>
  </si>
  <si>
    <t xml:space="preserve">42502</t>
  </si>
  <si>
    <t xml:space="preserve">LTRC072</t>
  </si>
  <si>
    <t xml:space="preserve">10085228</t>
  </si>
  <si>
    <t xml:space="preserve">096</t>
  </si>
  <si>
    <t xml:space="preserve">ARJNE2</t>
  </si>
  <si>
    <t xml:space="preserve">3QQ3</t>
  </si>
  <si>
    <t xml:space="preserve">3066</t>
  </si>
  <si>
    <t xml:space="preserve">26115</t>
  </si>
  <si>
    <t xml:space="preserve">La cantidad física del material se imputó en la fila 355 (primera fila del material). 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</si>
  <si>
    <t xml:space="preserve">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</si>
  <si>
    <t xml:space="preserve">La cantidad física del material se imputó en la fila 556 (primera fila del material). 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</si>
  <si>
    <t xml:space="preserve">La cantidad física del material se imputó en la fila 138 (primera fila del material). Cruce por nomenclatura: dosis coincide; similitud 0.91. El material ocupa 3 filas en la hoja 1060 NQN (lote/almacén). La cantidad SAP y la física de esta vista son el total del material.</t>
  </si>
  <si>
    <t xml:space="preserve">4653</t>
  </si>
  <si>
    <t xml:space="preserve">009-941</t>
  </si>
  <si>
    <t xml:space="preserve">B100182</t>
  </si>
  <si>
    <t xml:space="preserve">BI0041-1</t>
  </si>
  <si>
    <t xml:space="preserve">BL0059</t>
  </si>
  <si>
    <t xml:space="preserve">HJLY98OY</t>
  </si>
  <si>
    <t xml:space="preserve">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</si>
  <si>
    <t xml:space="preserve">00009</t>
  </si>
  <si>
    <t xml:space="preserve">REGER</t>
  </si>
  <si>
    <t xml:space="preserve">RL1725</t>
  </si>
  <si>
    <t xml:space="preserve">20156</t>
  </si>
  <si>
    <t xml:space="preserve">ARHTV1</t>
  </si>
  <si>
    <t xml:space="preserve">EH5801</t>
  </si>
  <si>
    <t xml:space="preserve">38719</t>
  </si>
  <si>
    <t xml:space="preserve">03066</t>
  </si>
  <si>
    <t xml:space="preserve">ARHRW1</t>
  </si>
  <si>
    <t xml:space="preserve">2029905</t>
  </si>
  <si>
    <t xml:space="preserve">2023LO55</t>
  </si>
  <si>
    <t xml:space="preserve">010</t>
  </si>
  <si>
    <t xml:space="preserve">39515</t>
  </si>
  <si>
    <t xml:space="preserve">WQERF</t>
  </si>
  <si>
    <t xml:space="preserve">24620</t>
  </si>
  <si>
    <t xml:space="preserve">346TQ</t>
  </si>
  <si>
    <t xml:space="preserve">IGC680</t>
  </si>
  <si>
    <t xml:space="preserve">G8806</t>
  </si>
  <si>
    <t xml:space="preserve">58203</t>
  </si>
  <si>
    <t xml:space="preserve">646</t>
  </si>
  <si>
    <t xml:space="preserve">La cantidad física del material se imputó en la fila 607 (primera fila del material). Cruce por nomenclatura: dosis coincide; similitud 1.00. El material ocupa 5 filas en la hoja 1060 NQN (lote/almacén). La cantidad SAP y la física de esta vista son el total del material.</t>
  </si>
  <si>
    <t xml:space="preserve">OKIJ</t>
  </si>
  <si>
    <t xml:space="preserve">EA155</t>
  </si>
  <si>
    <t xml:space="preserve">99279</t>
  </si>
  <si>
    <t xml:space="preserve">03868</t>
  </si>
  <si>
    <t xml:space="preserve">00046</t>
  </si>
  <si>
    <t xml:space="preserve">15579</t>
  </si>
  <si>
    <t xml:space="preserve">A20280</t>
  </si>
  <si>
    <t xml:space="preserve">2795</t>
  </si>
  <si>
    <t xml:space="preserve">23036</t>
  </si>
  <si>
    <t xml:space="preserve">1007</t>
  </si>
  <si>
    <t xml:space="preserve">21000</t>
  </si>
  <si>
    <t xml:space="preserve">H0901</t>
  </si>
  <si>
    <t xml:space="preserve">85039</t>
  </si>
  <si>
    <t xml:space="preserve">SERG</t>
  </si>
  <si>
    <t xml:space="preserve">NA3240S1</t>
  </si>
  <si>
    <t xml:space="preserve">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</si>
  <si>
    <t xml:space="preserve">WERJUEW</t>
  </si>
  <si>
    <t xml:space="preserve">8N911</t>
  </si>
  <si>
    <t xml:space="preserve">30012022</t>
  </si>
  <si>
    <t xml:space="preserve">458</t>
  </si>
  <si>
    <t xml:space="preserve">494</t>
  </si>
  <si>
    <t xml:space="preserve">NC2182</t>
  </si>
  <si>
    <t xml:space="preserve">3047</t>
  </si>
  <si>
    <t xml:space="preserve">M22032</t>
  </si>
  <si>
    <t xml:space="preserve">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</si>
  <si>
    <t xml:space="preserve">2170</t>
  </si>
  <si>
    <t xml:space="preserve">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</si>
  <si>
    <t xml:space="preserve">La cantidad física del material se imputó en la fila 656 (primera fila del material). Homologación: confianza base Alta + confianza SAP Alta → Alta. El material ocupa 4 filas en la hoja 1060 NQN (lote/almacén). La cantidad SAP y la física de esta vista son el total del material.</t>
  </si>
  <si>
    <t xml:space="preserve">2026379660</t>
  </si>
  <si>
    <t xml:space="preserve">379060</t>
  </si>
  <si>
    <t xml:space="preserve">08420</t>
  </si>
  <si>
    <t xml:space="preserve">ASR</t>
  </si>
  <si>
    <t xml:space="preserve">A0223</t>
  </si>
  <si>
    <t xml:space="preserve">04061</t>
  </si>
  <si>
    <t xml:space="preserve">M23060</t>
  </si>
  <si>
    <t xml:space="preserve">2747</t>
  </si>
  <si>
    <t xml:space="preserve">3TRWQ</t>
  </si>
  <si>
    <t xml:space="preserve">RRRREWW</t>
  </si>
  <si>
    <t xml:space="preserve">D38937</t>
  </si>
  <si>
    <t xml:space="preserve">OMO1244</t>
  </si>
  <si>
    <t xml:space="preserve">5581</t>
  </si>
  <si>
    <t xml:space="preserve">095838</t>
  </si>
  <si>
    <t xml:space="preserve">02990</t>
  </si>
  <si>
    <t xml:space="preserve">109630</t>
  </si>
  <si>
    <t xml:space="preserve">15663</t>
  </si>
  <si>
    <t xml:space="preserve">90973</t>
  </si>
  <si>
    <t xml:space="preserve">0</t>
  </si>
  <si>
    <t xml:space="preserve">90060</t>
  </si>
  <si>
    <t xml:space="preserve">WE</t>
  </si>
  <si>
    <t xml:space="preserve">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</si>
  <si>
    <t xml:space="preserve">160320</t>
  </si>
  <si>
    <t xml:space="preserve">1L86246</t>
  </si>
  <si>
    <t xml:space="preserve">PG168</t>
  </si>
  <si>
    <t xml:space="preserve">60</t>
  </si>
  <si>
    <t xml:space="preserve">ARDK5</t>
  </si>
  <si>
    <t xml:space="preserve">ARDPED</t>
  </si>
  <si>
    <t xml:space="preserve">La cantidad física del material se imputó en la fila 13 (primera fila del material). Cruce por nomenclatura: similitud 0.50. El material ocupa 3 filas en la hoja 1060 NQN (lote/almacén). La cantidad SAP y la física de esta vista son el total del material.</t>
  </si>
  <si>
    <t xml:space="preserve">20056</t>
  </si>
  <si>
    <t xml:space="preserve">JIOGHJHJBK</t>
  </si>
  <si>
    <t xml:space="preserve">S0912</t>
  </si>
  <si>
    <t xml:space="preserve">20159</t>
  </si>
  <si>
    <t xml:space="preserve">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</si>
  <si>
    <t xml:space="preserve">7827/8836</t>
  </si>
  <si>
    <t xml:space="preserve">DADERF</t>
  </si>
  <si>
    <t xml:space="preserve">16403</t>
  </si>
  <si>
    <t xml:space="preserve">3QTQ</t>
  </si>
  <si>
    <t xml:space="preserve">0011</t>
  </si>
  <si>
    <t xml:space="preserve">45263</t>
  </si>
  <si>
    <t xml:space="preserve">La cantidad física del material se imputó en la fila 1037 (primera fila del material). Cruce por nomenclatura: similitud 0.66. El material ocupa 5 filas en la hoja 1060 NQN (lote/almacén). La cantidad SAP y la física de esta vista son el total del material.</t>
  </si>
  <si>
    <t xml:space="preserve">0000</t>
  </si>
  <si>
    <t xml:space="preserve">VFJKHB</t>
  </si>
  <si>
    <t xml:space="preserve">10154</t>
  </si>
  <si>
    <t xml:space="preserve">D2402</t>
  </si>
  <si>
    <t xml:space="preserve">10083</t>
  </si>
  <si>
    <t xml:space="preserve">La cantidad física del material se imputó en la fila 765 (primera fila del material). Homologación: confianza base Media + confianza SAP Alta → Media. El material ocupa 14 filas en la hoja 1060 NQN (lote/almacén). La cantidad SAP y la física de esta vista son el total del material.</t>
  </si>
  <si>
    <t xml:space="preserve">05117</t>
  </si>
  <si>
    <t xml:space="preserve">M21066</t>
  </si>
  <si>
    <t xml:space="preserve">T4Y</t>
  </si>
  <si>
    <t xml:space="preserve">90672</t>
  </si>
  <si>
    <t xml:space="preserve">3414</t>
  </si>
  <si>
    <t xml:space="preserve">3512</t>
  </si>
  <si>
    <t xml:space="preserve">La cantidad física del material se imputó en la fila 1055 (primera fila del material). Cruce por nomenclatura: dosis coincide; similitud 0.62. El material ocupa 12 filas en la hoja 1060 NQN (lote/almacén). La cantidad SAP y la física de esta vista son el total del material.</t>
  </si>
  <si>
    <t xml:space="preserve">43QTQ</t>
  </si>
  <si>
    <t xml:space="preserve">ERTE</t>
  </si>
  <si>
    <t xml:space="preserve">IE042</t>
  </si>
  <si>
    <t xml:space="preserve">KJYITG</t>
  </si>
  <si>
    <t xml:space="preserve">000</t>
  </si>
  <si>
    <t xml:space="preserve">15232</t>
  </si>
  <si>
    <t xml:space="preserve">L240301-01</t>
  </si>
  <si>
    <t xml:space="preserve">DJKET</t>
  </si>
  <si>
    <t xml:space="preserve">3056430</t>
  </si>
  <si>
    <t xml:space="preserve">EB7180</t>
  </si>
  <si>
    <t xml:space="preserve">0010A</t>
  </si>
  <si>
    <t xml:space="preserve">69281460</t>
  </si>
  <si>
    <t xml:space="preserve">7093</t>
  </si>
  <si>
    <t xml:space="preserve">7377/6408</t>
  </si>
  <si>
    <t xml:space="preserve">7434/7933</t>
  </si>
  <si>
    <t xml:space="preserve">7798/8615</t>
  </si>
  <si>
    <t xml:space="preserve">WQRFWQ</t>
  </si>
  <si>
    <t xml:space="preserve">18062</t>
  </si>
  <si>
    <t xml:space="preserve">29068</t>
  </si>
  <si>
    <t xml:space="preserve">10005</t>
  </si>
  <si>
    <t xml:space="preserve">90004</t>
  </si>
  <si>
    <t xml:space="preserve">SEFG</t>
  </si>
  <si>
    <t xml:space="preserve">3337</t>
  </si>
  <si>
    <t xml:space="preserve">La cantidad física del material se imputó en la fila 660 (primera fila del material). Cruce por nomenclatura: similitud 0.78. El material ocupa 8 filas en la hoja 1060 NQN (lote/almacén). La cantidad SAP y la física de esta vista son el total del material.</t>
  </si>
  <si>
    <t xml:space="preserve">03419</t>
  </si>
  <si>
    <t xml:space="preserve">43443</t>
  </si>
  <si>
    <t xml:space="preserve">7484</t>
  </si>
  <si>
    <t xml:space="preserve">38722</t>
  </si>
  <si>
    <t xml:space="preserve">C0YC</t>
  </si>
  <si>
    <t xml:space="preserve">CDYC</t>
  </si>
  <si>
    <t xml:space="preserve">10096988</t>
  </si>
  <si>
    <t xml:space="preserve">200102774</t>
  </si>
  <si>
    <t xml:space="preserve">RTE</t>
  </si>
  <si>
    <t xml:space="preserve">90449</t>
  </si>
  <si>
    <t xml:space="preserve">56661</t>
  </si>
  <si>
    <t xml:space="preserve">022</t>
  </si>
  <si>
    <t xml:space="preserve">7384</t>
  </si>
  <si>
    <t xml:space="preserve">3075</t>
  </si>
  <si>
    <t xml:space="preserve">La cantidad física del material se imputó en la fila 211 (primera fila del material). Homologación: confianza base Alta + confianza SAP Alta → Alta. El material ocupa 2 filas en la hoja 1060 NQN (lote/almacén). La cantidad SAP y la física de esta vista son el total del material.</t>
  </si>
  <si>
    <t xml:space="preserve">6070</t>
  </si>
  <si>
    <t xml:space="preserve">DA2341</t>
  </si>
  <si>
    <t xml:space="preserve">7388</t>
  </si>
  <si>
    <t xml:space="preserve">2428</t>
  </si>
  <si>
    <t xml:space="preserve">727</t>
  </si>
  <si>
    <t xml:space="preserve">06083</t>
  </si>
  <si>
    <t xml:space="preserve">BI00121</t>
  </si>
  <si>
    <t xml:space="preserve">BI0101</t>
  </si>
  <si>
    <t xml:space="preserve">BL0029</t>
  </si>
  <si>
    <t xml:space="preserve">3Y3</t>
  </si>
  <si>
    <t xml:space="preserve">4616</t>
  </si>
  <si>
    <t xml:space="preserve">39097F7</t>
  </si>
  <si>
    <t xml:space="preserve">La cantidad física del material se imputó en la fila 623 (primera fila del material). 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</si>
  <si>
    <t xml:space="preserve">19063</t>
  </si>
  <si>
    <t xml:space="preserve">La cantidad física del material se imputó en la fila 732 (primera fila del material). Cruce por nomenclatura: similitud 0.68. El material ocupa 6 filas en la hoja 1060 NQN (lote/almacén). La cantidad SAP y la física de esta vista son el total del material.</t>
  </si>
  <si>
    <t xml:space="preserve">579060</t>
  </si>
  <si>
    <t xml:space="preserve">07534</t>
  </si>
  <si>
    <t xml:space="preserve">0018</t>
  </si>
  <si>
    <t xml:space="preserve">FWRFDQW</t>
  </si>
  <si>
    <t xml:space="preserve">AO101023/1</t>
  </si>
  <si>
    <t xml:space="preserve">S101</t>
  </si>
  <si>
    <t xml:space="preserve">20694</t>
  </si>
  <si>
    <t xml:space="preserve">L6903</t>
  </si>
  <si>
    <t xml:space="preserve">102845</t>
  </si>
  <si>
    <t xml:space="preserve">815023</t>
  </si>
  <si>
    <t xml:space="preserve">11519</t>
  </si>
  <si>
    <t xml:space="preserve">21113</t>
  </si>
  <si>
    <t xml:space="preserve">1W67368</t>
  </si>
  <si>
    <t xml:space="preserve">5618</t>
  </si>
  <si>
    <t xml:space="preserve">7087</t>
  </si>
  <si>
    <t xml:space="preserve">10091721</t>
  </si>
  <si>
    <t xml:space="preserve">134122</t>
  </si>
  <si>
    <t xml:space="preserve">1A78546</t>
  </si>
  <si>
    <t xml:space="preserve">CX0C</t>
  </si>
  <si>
    <t xml:space="preserve">1726V</t>
  </si>
  <si>
    <t xml:space="preserve">1762C</t>
  </si>
  <si>
    <t xml:space="preserve">103771</t>
  </si>
  <si>
    <t xml:space="preserve">3073</t>
  </si>
  <si>
    <t xml:space="preserve">73543</t>
  </si>
  <si>
    <t xml:space="preserve">7364</t>
  </si>
  <si>
    <t xml:space="preserve">04952</t>
  </si>
  <si>
    <t xml:space="preserve">BI0122-1</t>
  </si>
  <si>
    <t xml:space="preserve">1000104724</t>
  </si>
  <si>
    <t xml:space="preserve">La cantidad física del material se imputó en la fila 261 (primera fila del material). Cruce por nomenclatura: calibre/talle/medida distinta; similitud 0.62. El material ocupa 2 filas en la hoja 1060 NQN (lote/almacén). La cantidad SAP y la física de esta vista son el total del material.</t>
  </si>
  <si>
    <t xml:space="preserve">TQE</t>
  </si>
  <si>
    <t xml:space="preserve">98A</t>
  </si>
  <si>
    <t xml:space="preserve">910</t>
  </si>
  <si>
    <t xml:space="preserve">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</si>
  <si>
    <t xml:space="preserve">1168</t>
  </si>
  <si>
    <t xml:space="preserve">1111</t>
  </si>
  <si>
    <t xml:space="preserve">JC0947</t>
  </si>
  <si>
    <t xml:space="preserve">L5533</t>
  </si>
  <si>
    <t xml:space="preserve">SFCWA</t>
  </si>
  <si>
    <t xml:space="preserve">20026</t>
  </si>
  <si>
    <t xml:space="preserve">Q34Q</t>
  </si>
  <si>
    <t xml:space="preserve">S168</t>
  </si>
  <si>
    <t xml:space="preserve">28219</t>
  </si>
  <si>
    <t xml:space="preserve">D2007</t>
  </si>
  <si>
    <t xml:space="preserve">838</t>
  </si>
  <si>
    <t xml:space="preserve">B9101</t>
  </si>
  <si>
    <t xml:space="preserve">55488</t>
  </si>
  <si>
    <t xml:space="preserve">112A</t>
  </si>
  <si>
    <t xml:space="preserve">38297</t>
  </si>
  <si>
    <t xml:space="preserve">011</t>
  </si>
  <si>
    <t xml:space="preserve">R0960</t>
  </si>
  <si>
    <t xml:space="preserve">10482</t>
  </si>
  <si>
    <t xml:space="preserve">05683</t>
  </si>
  <si>
    <t xml:space="preserve">La cantidad física del material se imputó en la fila 1081 (primera fila del material). Cruce por nomenclatura: similitud 0.81. El material ocupa 14 filas en la hoja 1060 NQN (lote/almacén). La cantidad SAP y la física de esta vista son el total del material.</t>
  </si>
  <si>
    <t xml:space="preserve">40602</t>
  </si>
  <si>
    <t xml:space="preserve">90669</t>
  </si>
  <si>
    <t xml:space="preserve">1212</t>
  </si>
  <si>
    <t xml:space="preserve">1365</t>
  </si>
  <si>
    <t xml:space="preserve">301100231</t>
  </si>
  <si>
    <t xml:space="preserve">DSAGA</t>
  </si>
  <si>
    <t xml:space="preserve">10232</t>
  </si>
  <si>
    <t xml:space="preserve">X7002</t>
  </si>
  <si>
    <t xml:space="preserve">03074</t>
  </si>
  <si>
    <t xml:space="preserve">AR1AN2</t>
  </si>
  <si>
    <t xml:space="preserve">La cantidad física del material se imputó en la fila 871 (primera fila del material). Cruce por nomenclatura: similitud 0.74. El material ocupa 2 filas en la hoja 1060 NQN (lote/almacén). La cantidad SAP y la física de esta vista son el total del material.</t>
  </si>
  <si>
    <t xml:space="preserve">018</t>
  </si>
  <si>
    <t xml:space="preserve">La cantidad física del material se imputó en la fila 1026 (primera fila del material). Homologación: confianza base Media + confianza SAP Alta → Media. El material ocupa 3 filas en la hoja 1060 NQN (lote/almacén). La cantidad SAP y la física de esta vista son el total del material.</t>
  </si>
  <si>
    <t xml:space="preserve">51030</t>
  </si>
  <si>
    <t xml:space="preserve">JW4749</t>
  </si>
  <si>
    <t xml:space="preserve">21065</t>
  </si>
  <si>
    <t xml:space="preserve">La cantidad física del material se imputó en la fila 1137 (primera fila del material). Homologación: confianza base Alta + confianza SAP Alta → Alta. El material ocupa 2 filas en la hoja 1060 NQN (lote/almacén). La cantidad SAP y la física de esta vista son el total del material.</t>
  </si>
  <si>
    <t xml:space="preserve">5678</t>
  </si>
  <si>
    <t xml:space="preserve">1083</t>
  </si>
  <si>
    <t xml:space="preserve">158472</t>
  </si>
  <si>
    <t xml:space="preserve">ERQGF</t>
  </si>
  <si>
    <t xml:space="preserve">S084</t>
  </si>
  <si>
    <t xml:space="preserve">43T</t>
  </si>
  <si>
    <t xml:space="preserve">DFGW</t>
  </si>
  <si>
    <t xml:space="preserve">UYHWEY</t>
  </si>
  <si>
    <t xml:space="preserve">ETQ3Q34T6Q</t>
  </si>
  <si>
    <t xml:space="preserve">EWQR</t>
  </si>
  <si>
    <t xml:space="preserve">FHDHD</t>
  </si>
  <si>
    <t xml:space="preserve">GSDGESW</t>
  </si>
  <si>
    <t xml:space="preserve">HCVGJG</t>
  </si>
  <si>
    <t xml:space="preserve">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</si>
  <si>
    <t xml:space="preserve">10927</t>
  </si>
  <si>
    <t xml:space="preserve">23315</t>
  </si>
  <si>
    <t xml:space="preserve">30232</t>
  </si>
  <si>
    <t xml:space="preserve">91005</t>
  </si>
  <si>
    <t xml:space="preserve">35425</t>
  </si>
  <si>
    <t xml:space="preserve">Q4WERTQ</t>
  </si>
  <si>
    <t xml:space="preserve">EWRQ</t>
  </si>
  <si>
    <t xml:space="preserve">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</si>
  <si>
    <t xml:space="preserve">REGF</t>
  </si>
  <si>
    <t xml:space="preserve">AG08013</t>
  </si>
  <si>
    <t xml:space="preserve">La cantidad física del material se imputó en la fila 411 (primera fila del material). Homologación: confianza base Alta + confianza SAP Alta → Alta. El material ocupa 2 filas en la hoja 1060 NQN (lote/almacén). La cantidad SAP y la física de esta vista son el total del material.</t>
  </si>
  <si>
    <t xml:space="preserve">7349</t>
  </si>
  <si>
    <t xml:space="preserve">1254</t>
  </si>
  <si>
    <t xml:space="preserve">1927</t>
  </si>
  <si>
    <t xml:space="preserve">11451</t>
  </si>
  <si>
    <t xml:space="preserve">10183</t>
  </si>
  <si>
    <t xml:space="preserve">90180</t>
  </si>
  <si>
    <t xml:space="preserve">01110</t>
  </si>
  <si>
    <t xml:space="preserve">25-02-2026</t>
  </si>
  <si>
    <t xml:space="preserve">10069</t>
  </si>
  <si>
    <t xml:space="preserve">98930</t>
  </si>
  <si>
    <t xml:space="preserve">FHUI</t>
  </si>
  <si>
    <t xml:space="preserve">11334</t>
  </si>
  <si>
    <t xml:space="preserve">La cantidad física del material se imputó en la fila 374 (primera fila del material). Homologación: confianza base Alta + confianza SAP Media → Media. El material ocupa 3 filas en la hoja 1060 NQN (lote/almacén). La cantidad SAP y la física de esta vista son el total del material.</t>
  </si>
  <si>
    <t xml:space="preserve">1777</t>
  </si>
  <si>
    <t xml:space="preserve">2028279060</t>
  </si>
  <si>
    <t xml:space="preserve">01112</t>
  </si>
  <si>
    <t xml:space="preserve">100312</t>
  </si>
  <si>
    <t xml:space="preserve">40759</t>
  </si>
  <si>
    <t xml:space="preserve">EJYTUK</t>
  </si>
  <si>
    <t xml:space="preserve">HXSFYHEA</t>
  </si>
  <si>
    <t xml:space="preserve">1189</t>
  </si>
  <si>
    <t xml:space="preserve">20533</t>
  </si>
  <si>
    <t xml:space="preserve">30117</t>
  </si>
  <si>
    <t xml:space="preserve">30119</t>
  </si>
  <si>
    <t xml:space="preserve">91006</t>
  </si>
  <si>
    <t xml:space="preserve">M20071</t>
  </si>
  <si>
    <t xml:space="preserve">OLKO</t>
  </si>
  <si>
    <t xml:space="preserve">91012</t>
  </si>
  <si>
    <t xml:space="preserve">M22007</t>
  </si>
  <si>
    <t xml:space="preserve">44537</t>
  </si>
  <si>
    <t xml:space="preserve">DGDSA</t>
  </si>
  <si>
    <t xml:space="preserve">DSFRGSD</t>
  </si>
  <si>
    <t xml:space="preserve">02Z098F</t>
  </si>
  <si>
    <t xml:space="preserve">123456</t>
  </si>
  <si>
    <t xml:space="preserve">071055</t>
  </si>
  <si>
    <t xml:space="preserve">1811</t>
  </si>
  <si>
    <t xml:space="preserve">ERTW</t>
  </si>
  <si>
    <t xml:space="preserve">EREA</t>
  </si>
  <si>
    <t xml:space="preserve">ERA</t>
  </si>
  <si>
    <t xml:space="preserve">00334</t>
  </si>
  <si>
    <t xml:space="preserve">KM21</t>
  </si>
  <si>
    <t xml:space="preserve">EA4TYA</t>
  </si>
  <si>
    <t xml:space="preserve">25072</t>
  </si>
  <si>
    <t xml:space="preserve">00187</t>
  </si>
  <si>
    <t xml:space="preserve">7331</t>
  </si>
  <si>
    <t xml:space="preserve">924</t>
  </si>
  <si>
    <t xml:space="preserve">YW745</t>
  </si>
  <si>
    <t xml:space="preserve">100105136</t>
  </si>
  <si>
    <t xml:space="preserve">119714</t>
  </si>
  <si>
    <t xml:space="preserve">JHDGH</t>
  </si>
  <si>
    <t xml:space="preserve">350</t>
  </si>
  <si>
    <t xml:space="preserve">355</t>
  </si>
  <si>
    <t xml:space="preserve">383-899</t>
  </si>
  <si>
    <t xml:space="preserve">5802</t>
  </si>
  <si>
    <t xml:space="preserve">01B106F</t>
  </si>
  <si>
    <t xml:space="preserve">5003</t>
  </si>
  <si>
    <t xml:space="preserve">23222</t>
  </si>
  <si>
    <t xml:space="preserve">1010</t>
  </si>
  <si>
    <t xml:space="preserve">237-587</t>
  </si>
  <si>
    <t xml:space="preserve">La cantidad física del material se imputó en la fila 1224 (primera fila del material). Cruce por nomenclatura: similitud 0.77. El material ocupa 2 filas en la hoja 1060 NQN (lote/almacén). La cantidad SAP y la física de esta vista son el total del material.</t>
  </si>
  <si>
    <t xml:space="preserve">La cantidad física del material se imputó en la fila 1279 (primera fila del material). 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</si>
  <si>
    <t xml:space="preserve">14088</t>
  </si>
  <si>
    <t xml:space="preserve">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</si>
  <si>
    <t xml:space="preserve">235013</t>
  </si>
  <si>
    <t xml:space="preserve">040620</t>
  </si>
  <si>
    <t xml:space="preserve">La cantidad física del material se imputó en la fila 348 (primera fila del material). Homologación: confianza base Alta + confianza SAP Alta → Alta. Otros códigos SAP del master no están en el stock de este centro: 1005092. El material ocupa 2 filas en la hoja 1060 NQN (lote/almacén). La cantidad SAP y la física de esta vista son el total del material.</t>
  </si>
  <si>
    <t xml:space="preserve">8</t>
  </si>
  <si>
    <t xml:space="preserve">088</t>
  </si>
  <si>
    <t xml:space="preserve">S/L</t>
  </si>
  <si>
    <t xml:space="preserve">VACIO</t>
  </si>
  <si>
    <t xml:space="preserve">2634</t>
  </si>
  <si>
    <t xml:space="preserve">Q35Q</t>
  </si>
  <si>
    <t xml:space="preserve">5485</t>
  </si>
  <si>
    <t xml:space="preserve">58364</t>
  </si>
  <si>
    <t xml:space="preserve">344YO</t>
  </si>
  <si>
    <t xml:space="preserve">00341</t>
  </si>
  <si>
    <t xml:space="preserve">3QTQW</t>
  </si>
  <si>
    <t xml:space="preserve">QETQ</t>
  </si>
  <si>
    <t xml:space="preserve">909</t>
  </si>
  <si>
    <t xml:space="preserve">5525LO</t>
  </si>
  <si>
    <t xml:space="preserve">D227654E</t>
  </si>
  <si>
    <t xml:space="preserve">D450966</t>
  </si>
  <si>
    <t xml:space="preserve">100100279</t>
  </si>
  <si>
    <t xml:space="preserve">30108702</t>
  </si>
  <si>
    <t xml:space="preserve">R2977</t>
  </si>
  <si>
    <t xml:space="preserve">100106378</t>
  </si>
  <si>
    <t xml:space="preserve">RL0588</t>
  </si>
  <si>
    <t xml:space="preserve">2515</t>
  </si>
  <si>
    <t xml:space="preserve">652</t>
  </si>
  <si>
    <t xml:space="preserve">5490</t>
  </si>
  <si>
    <t xml:space="preserve">90270</t>
  </si>
  <si>
    <t xml:space="preserve">05081</t>
  </si>
  <si>
    <t xml:space="preserve">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</si>
  <si>
    <t xml:space="preserve">65514</t>
  </si>
  <si>
    <t xml:space="preserve">UKJTUJTY</t>
  </si>
  <si>
    <t xml:space="preserve">UYIKR</t>
  </si>
  <si>
    <t xml:space="preserve">La cantidad física del material se imputó en la fila 926 (primera fila del material). Cruce por nomenclatura: similitud 0.92. El material ocupa 2 filas en la hoja 1060 NQN (lote/almacén). La cantidad SAP y la física de esta vista son el total del material.</t>
  </si>
  <si>
    <t xml:space="preserve">0411</t>
  </si>
  <si>
    <t xml:space="preserve">899</t>
  </si>
  <si>
    <t xml:space="preserve">100094571</t>
  </si>
  <si>
    <t xml:space="preserve">211119</t>
  </si>
  <si>
    <t xml:space="preserve">04C357F</t>
  </si>
  <si>
    <t xml:space="preserve">6071</t>
  </si>
  <si>
    <t xml:space="preserve">3076</t>
  </si>
  <si>
    <t xml:space="preserve">7891/9241</t>
  </si>
  <si>
    <t xml:space="preserve">SWEGFA</t>
  </si>
  <si>
    <t xml:space="preserve">ERGY</t>
  </si>
  <si>
    <t xml:space="preserve">FSF</t>
  </si>
  <si>
    <t xml:space="preserve">HJFYTFJHF</t>
  </si>
  <si>
    <t xml:space="preserve">7414</t>
  </si>
  <si>
    <t xml:space="preserve">LPOK</t>
  </si>
  <si>
    <t xml:space="preserve">797</t>
  </si>
  <si>
    <t xml:space="preserve">OLOMGFMN</t>
  </si>
  <si>
    <t xml:space="preserve">03B209F</t>
  </si>
  <si>
    <t xml:space="preserve">OMO144V</t>
  </si>
  <si>
    <t xml:space="preserve">SERFTWR</t>
  </si>
  <si>
    <t xml:space="preserve">1655</t>
  </si>
  <si>
    <t xml:space="preserve">45W645</t>
  </si>
  <si>
    <t xml:space="preserve">La cantidad física del material se imputó en la fila 1501 (primera fila del material). Cruce por nomenclatura: similitud 0.82. El material ocupa 8 filas en la hoja 1060 NQN (lote/almacén). La cantidad SAP y la física de esta vista son el total del material.</t>
  </si>
  <si>
    <t xml:space="preserve">DSEDJ</t>
  </si>
  <si>
    <t xml:space="preserve">26056</t>
  </si>
  <si>
    <t xml:space="preserve">EQRTQ</t>
  </si>
  <si>
    <t xml:space="preserve">STR4UKT</t>
  </si>
  <si>
    <t xml:space="preserve">30037</t>
  </si>
  <si>
    <t xml:space="preserve">3037</t>
  </si>
  <si>
    <t xml:space="preserve">F39N</t>
  </si>
  <si>
    <t xml:space="preserve">ERTQ34</t>
  </si>
  <si>
    <t xml:space="preserve">La cantidad física del material se imputó en la fila 1091 (primera fila del material). Cruce por nomenclatura: similitud 0.68. El material ocupa 5 filas en la hoja 1060 NQN (lote/almacén). La cantidad SAP y la física de esta vista son el total del material.</t>
  </si>
  <si>
    <t xml:space="preserve">D625785</t>
  </si>
  <si>
    <t xml:space="preserve">6717</t>
  </si>
  <si>
    <t xml:space="preserve">ARKAB0</t>
  </si>
  <si>
    <t xml:space="preserve">04D205F</t>
  </si>
  <si>
    <t xml:space="preserve">05C251F00</t>
  </si>
  <si>
    <t xml:space="preserve">100279</t>
  </si>
  <si>
    <t xml:space="preserve">RERYU5</t>
  </si>
  <si>
    <t xml:space="preserve">44295</t>
  </si>
  <si>
    <t xml:space="preserve">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</si>
  <si>
    <t xml:space="preserve">La cantidad física del material se imputó en la fila 1115 (primera fila del material). 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</si>
  <si>
    <t xml:space="preserve">02D00F</t>
  </si>
  <si>
    <t xml:space="preserve">082</t>
  </si>
  <si>
    <t xml:space="preserve">00047</t>
  </si>
  <si>
    <t xml:space="preserve">ERFE3WG</t>
  </si>
  <si>
    <t xml:space="preserve">132525</t>
  </si>
  <si>
    <t xml:space="preserve">6032</t>
  </si>
  <si>
    <t xml:space="preserve">La cantidad física del material se imputó en la fila 1465 (primera fila del material). Cruce por nomenclatura: similitud 0.50. El material ocupa 2 filas en la hoja 1060 NQN (lote/almacén). La cantidad SAP y la física de esta vista son el total del material.</t>
  </si>
  <si>
    <t xml:space="preserve">La cantidad física del material se imputó en la fila 1352 (primera fila del material). Homologación: confianza base Media + confianza SAP Alta → Media. El material ocupa 2 filas en la hoja 1060 NQN (lote/almacén). La cantidad SAP y la física de esta vista son el total del material.</t>
  </si>
  <si>
    <t xml:space="preserve">C0183</t>
  </si>
  <si>
    <t xml:space="preserve">ASVF</t>
  </si>
  <si>
    <t xml:space="preserve">100103533</t>
  </si>
  <si>
    <t xml:space="preserve">D233301</t>
  </si>
  <si>
    <t xml:space="preserve">03E094F00</t>
  </si>
  <si>
    <t xml:space="preserve">La cantidad física del material se imputó en la fila 10 (primera fila del material). 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</si>
  <si>
    <t xml:space="preserve">16048</t>
  </si>
  <si>
    <t xml:space="preserve">10752</t>
  </si>
  <si>
    <t xml:space="preserve">1725</t>
  </si>
  <si>
    <t xml:space="preserve">00552</t>
  </si>
  <si>
    <t xml:space="preserve">5486</t>
  </si>
  <si>
    <t xml:space="preserve">4548</t>
  </si>
  <si>
    <t xml:space="preserve">R3055</t>
  </si>
  <si>
    <t xml:space="preserve">30023</t>
  </si>
  <si>
    <t xml:space="preserve">RRRA</t>
  </si>
  <si>
    <t xml:space="preserve">04353</t>
  </si>
  <si>
    <t xml:space="preserve">L0908</t>
  </si>
  <si>
    <t xml:space="preserve">019</t>
  </si>
  <si>
    <t xml:space="preserve">113</t>
  </si>
  <si>
    <t xml:space="preserve">RETGERUHJF</t>
  </si>
  <si>
    <t xml:space="preserve">T45</t>
  </si>
  <si>
    <t xml:space="preserve">E2E43</t>
  </si>
  <si>
    <t xml:space="preserve">ZA363</t>
  </si>
  <si>
    <t xml:space="preserve">S0003</t>
  </si>
  <si>
    <t xml:space="preserve">68556</t>
  </si>
  <si>
    <t xml:space="preserve">16200</t>
  </si>
  <si>
    <t xml:space="preserve">22911</t>
  </si>
  <si>
    <t xml:space="preserve">JHYUTKMFT</t>
  </si>
  <si>
    <t xml:space="preserve">TRSYSRT</t>
  </si>
  <si>
    <t xml:space="preserve">4024</t>
  </si>
  <si>
    <t xml:space="preserve">00020</t>
  </si>
  <si>
    <t xml:space="preserve">A20105</t>
  </si>
  <si>
    <t xml:space="preserve">90185</t>
  </si>
  <si>
    <t xml:space="preserve">3322</t>
  </si>
  <si>
    <t xml:space="preserve">F601</t>
  </si>
  <si>
    <t xml:space="preserve">52D5FD</t>
  </si>
  <si>
    <t xml:space="preserve">F75H</t>
  </si>
  <si>
    <t xml:space="preserve">105007</t>
  </si>
  <si>
    <t xml:space="preserve">14875</t>
  </si>
  <si>
    <t xml:space="preserve">5U5IIKI</t>
  </si>
  <si>
    <t xml:space="preserve">Q35</t>
  </si>
  <si>
    <t xml:space="preserve">SAFW</t>
  </si>
  <si>
    <t xml:space="preserve">WERWE</t>
  </si>
  <si>
    <t xml:space="preserve">40572</t>
  </si>
  <si>
    <t xml:space="preserve">2261</t>
  </si>
  <si>
    <t xml:space="preserve">2282</t>
  </si>
  <si>
    <t xml:space="preserve">CX00</t>
  </si>
  <si>
    <t xml:space="preserve">QTRFQE</t>
  </si>
  <si>
    <t xml:space="preserve">7EKDD</t>
  </si>
  <si>
    <t xml:space="preserve">EDRGSEAWTR</t>
  </si>
  <si>
    <t xml:space="preserve">O09PPÑ</t>
  </si>
  <si>
    <t xml:space="preserve">Q35613Q</t>
  </si>
  <si>
    <t xml:space="preserve">BS3130</t>
  </si>
  <si>
    <t xml:space="preserve">01</t>
  </si>
  <si>
    <t xml:space="preserve">007</t>
  </si>
  <si>
    <t xml:space="preserve">1147</t>
  </si>
  <si>
    <t xml:space="preserve">754854</t>
  </si>
  <si>
    <t xml:space="preserve">0086</t>
  </si>
  <si>
    <t xml:space="preserve">2079</t>
  </si>
  <si>
    <t xml:space="preserve">623023</t>
  </si>
  <si>
    <t xml:space="preserve">3128220925</t>
  </si>
  <si>
    <t xml:space="preserve">205681</t>
  </si>
  <si>
    <t xml:space="preserve">2561</t>
  </si>
  <si>
    <t xml:space="preserve">6129</t>
  </si>
  <si>
    <t xml:space="preserve">WRW</t>
  </si>
  <si>
    <t xml:space="preserve">30982</t>
  </si>
  <si>
    <t xml:space="preserve">3038/9943</t>
  </si>
  <si>
    <t xml:space="preserve">8216</t>
  </si>
  <si>
    <t xml:space="preserve">20707</t>
  </si>
  <si>
    <t xml:space="preserve">8938</t>
  </si>
  <si>
    <t xml:space="preserve">100105828</t>
  </si>
  <si>
    <t xml:space="preserve">10106871</t>
  </si>
  <si>
    <t xml:space="preserve">101KJ</t>
  </si>
  <si>
    <t xml:space="preserve">02F203F</t>
  </si>
  <si>
    <t xml:space="preserve">102440</t>
  </si>
  <si>
    <t xml:space="preserve">2276</t>
  </si>
  <si>
    <t xml:space="preserve">241120</t>
  </si>
  <si>
    <t xml:space="preserve">22C18G8</t>
  </si>
  <si>
    <t xml:space="preserve">TQ3</t>
  </si>
  <si>
    <t xml:space="preserve">2298</t>
  </si>
  <si>
    <t xml:space="preserve">80737</t>
  </si>
  <si>
    <t xml:space="preserve">ARJVD1</t>
  </si>
  <si>
    <t xml:space="preserve">ARKIW1</t>
  </si>
  <si>
    <t xml:space="preserve">67359</t>
  </si>
  <si>
    <t xml:space="preserve">TYUJTITY7I</t>
  </si>
  <si>
    <t xml:space="preserve">5481</t>
  </si>
  <si>
    <t xml:space="preserve">HP3323</t>
  </si>
  <si>
    <t xml:space="preserve">MKIJ</t>
  </si>
  <si>
    <t xml:space="preserve">36Y43</t>
  </si>
  <si>
    <t xml:space="preserve">MMM</t>
  </si>
  <si>
    <t xml:space="preserve">00112</t>
  </si>
  <si>
    <t xml:space="preserve">KIUTM</t>
  </si>
  <si>
    <t xml:space="preserve">032158</t>
  </si>
  <si>
    <t xml:space="preserve">30219</t>
  </si>
  <si>
    <t xml:space="preserve">S103</t>
  </si>
  <si>
    <t xml:space="preserve">RTSYRSY</t>
  </si>
  <si>
    <t xml:space="preserve">C556</t>
  </si>
  <si>
    <t xml:space="preserve">YUFI9YOJO</t>
  </si>
  <si>
    <t xml:space="preserve">Q3Q</t>
  </si>
  <si>
    <t xml:space="preserve">20K19</t>
  </si>
  <si>
    <t xml:space="preserve">XXX</t>
  </si>
  <si>
    <t xml:space="preserve">YTBKJBHCF</t>
  </si>
  <si>
    <t xml:space="preserve">156D4GF63S</t>
  </si>
  <si>
    <t xml:space="preserve">TEG</t>
  </si>
  <si>
    <t xml:space="preserve">La cantidad física del material se imputó en la fila 27 (primera fila del material). Homologado al master M03-006, pero sus códigos SAP (1005248) no figuran en el stock SAP de este centro. Cruce por nomenclatura: similitud 0.93. El material ocupa 2 filas en la hoja 1060 NQN (lote/almacén). La cantidad SAP y la física de esta vista son el total del material.</t>
  </si>
  <si>
    <t xml:space="preserve">La cantidad física del material se imputó en la fila 354 (primera fila del material). Homologación: confianza base Baja + confianza SAP Alta → Baja. El material ocupa 2 filas en la hoja 1060 NQN (lote/almacén). La cantidad SAP y la física de esta vista son el total del material.</t>
  </si>
  <si>
    <t xml:space="preserve">La cantidad física del material se imputó en la fila 193 (primera fila del material). Homologación: confianza base Baja + confianza SAP Alta → Baja. Otros códigos SAP del master no están en el stock de este centro: 2002429, 2002430. El material ocupa 2 filas en la hoja 1060 NQN (lote/almacén). La cantidad SAP y la física de esta vista son el total del material.</t>
  </si>
  <si>
    <t xml:space="preserve">La cantidad física del material se imputó en la fila 402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</si>
  <si>
    <t xml:space="preserve">La cantidad física del material se imputó en la fila 1836 (primera fila del material). Cruce por nomenclatura: similitud 1.00. El material ocupa 2 filas en la hoja 1060 NQN (lote/almacén). La cantidad SAP y la física de esta vista son el total del material.</t>
  </si>
  <si>
    <t xml:space="preserve">La cantidad física del material se imputó en la fila 1837 (primera fila del material). Cruce por nomenclatura: similitud 0.69. El material ocupa 2 filas en la hoja 1060 NQN (lote/almacén). La cantidad SAP y la física de esta vista son el total del material.</t>
  </si>
  <si>
    <t xml:space="preserve">La cantidad física del material se imputó en la fila 897 (primera fila del material). Homologación: confianza base Media + confianza SAP Alta → Media. El material ocupa 2 filas en la hoja 1060 NQN (lote/almacén). La cantidad SAP y la física de esta vista son el total del material.</t>
  </si>
  <si>
    <t xml:space="preserve">La cantidad física del material se imputó en la fila 386 (primera fila del material). 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</si>
  <si>
    <t xml:space="preserve">La cantidad física del material se imputó en la fila 23 (primera fila del material). 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</si>
  <si>
    <t xml:space="preserve">3013</t>
  </si>
  <si>
    <t xml:space="preserve">3014</t>
  </si>
  <si>
    <t xml:space="preserve">184</t>
  </si>
  <si>
    <t xml:space="preserve">La cantidad física del material se imputó en la fila 2 (primera fila del material). Homologación: confianza base Alta + confianza SAP Alta → Alta. El material ocupa 5 filas en la hoja 1130 Salta (lote/almacén). La cantidad SAP y la física de esta vista son el total del material.</t>
  </si>
  <si>
    <t xml:space="preserve">La cantidad física del material se imputó en la fila 13 (primera fila del material). Homologación: confianza base Alta + confianza SAP Alta → Alta. El material ocupa 2 filas en la hoja 1130 Salta (lote/almacén). La cantidad SAP y la física de esta vista son el total del material.</t>
  </si>
  <si>
    <t xml:space="preserve">51453</t>
  </si>
  <si>
    <t xml:space="preserve">38242</t>
  </si>
  <si>
    <t xml:space="preserve">La cantidad física del material se imputó en la fila 5 (primera fila del material). 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</si>
  <si>
    <t xml:space="preserve">220145</t>
  </si>
  <si>
    <t xml:space="preserve">La cantidad física del material se imputó en la fila 28 (primera fila del material). 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</si>
  <si>
    <t xml:space="preserve">29798</t>
  </si>
  <si>
    <t xml:space="preserve">La cantidad física del material se imputó en la fila 15 (primera fila del material). Homologación: confianza base Alta + confianza SAP Alta → Alta. El material ocupa 3 filas en la hoja 1130 Salta (lote/almacén). La cantidad SAP y la física de esta vista son el total del material.</t>
  </si>
  <si>
    <t xml:space="preserve">F6501</t>
  </si>
  <si>
    <t xml:space="preserve">1001</t>
  </si>
  <si>
    <t xml:space="preserve">La cantidad física del material se imputó en la fila 30 (primera fila del material). Homologación: confianza base Alta + confianza SAP Alta → Alta. El material ocupa 2 filas en la hoja 1130 Salta (lote/almacén). La cantidad SAP y la física de esta vista son el total del material.</t>
  </si>
  <si>
    <t xml:space="preserve">La cantidad física del material se imputó en la fila 39 (primera fila del material). 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</si>
  <si>
    <t xml:space="preserve">50234</t>
  </si>
  <si>
    <t xml:space="preserve">La cantidad física del material se imputó en la fila 22 (primera fila del material). Homologación: confianza base Alta + confianza SAP Alta → Alta. El material ocupa 2 filas en la hoja 1130 Salta (lote/almacén). La cantidad SAP y la física de esta vista son el total del material.</t>
  </si>
  <si>
    <t xml:space="preserve">115019</t>
  </si>
  <si>
    <t xml:space="preserve">A1501</t>
  </si>
  <si>
    <t xml:space="preserve">La cantidad física del material se imputó en la fila 29 (primera fila del material). Homologación: confianza base Media + confianza SAP Alta → Media. El material ocupa 2 filas en la hoja 1130 Salta (lote/almacén). La cantidad SAP y la física de esta vista son el total del material.</t>
  </si>
  <si>
    <t xml:space="preserve">15244</t>
  </si>
  <si>
    <t xml:space="preserve">16335</t>
  </si>
  <si>
    <t xml:space="preserve">La cantidad física del material se imputó en la fila 11 (primera fila del material). Cruce por nomenclatura: dosis coincide; similitud 0.87. El material ocupa 2 filas en la hoja 1130 Salta (lote/almacén). La cantidad SAP y la física de esta vista son el total del material.</t>
  </si>
  <si>
    <t xml:space="preserve">136-574</t>
  </si>
  <si>
    <t xml:space="preserve">La cantidad física del material se imputó en la fila 58 (primera fila del material). Homologación: confianza base Alta + confianza SAP Alta → Alta. Otros códigos SAP del master no están en el stock de este centro: 2001218. El material ocupa 2 filas en la hoja 1130 Salta (lote/almacén). La cantidad SAP y la física de esta vista son el total del material.</t>
  </si>
  <si>
    <t xml:space="preserve">La cantidad física del material se imputó en la fila 94 (primera fila del material). 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</si>
  <si>
    <t xml:space="preserve">La cantidad física del material se imputó en la fila 18 (primera fila del material). 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</si>
  <si>
    <t xml:space="preserve">La cantidad física del material se imputó en la fila 71 (primera fila del material). Homologación: confianza base Alta + confianza SAP Alta → Alta. El material ocupa 2 filas en la hoja 1130 Salta (lote/almacén). La cantidad SAP y la física de esta vista son el total del material.</t>
  </si>
  <si>
    <t xml:space="preserve">1004511</t>
  </si>
  <si>
    <t xml:space="preserve">25169</t>
  </si>
  <si>
    <t xml:space="preserve">La cantidad física del material se imputó en la fila 60 (primera fila del material). 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</si>
  <si>
    <t xml:space="preserve">La cantidad física del material se imputó en la fila 112 (primera fila del material). Homologación: confianza base Alta + confianza SAP Alta → Alta. El material ocupa 2 filas en la hoja 1130 Salta (lote/almacén). La cantidad SAP y la física de esta vista son el total del material.</t>
  </si>
  <si>
    <t xml:space="preserve">50838</t>
  </si>
  <si>
    <t xml:space="preserve">16214</t>
  </si>
  <si>
    <t xml:space="preserve">La cantidad física del material se imputó en la fila 84 (primera fila del material). 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</si>
  <si>
    <t xml:space="preserve">5689</t>
  </si>
  <si>
    <t xml:space="preserve">3010</t>
  </si>
  <si>
    <t xml:space="preserve">00508</t>
  </si>
  <si>
    <t xml:space="preserve">3011</t>
  </si>
  <si>
    <t xml:space="preserve">9846</t>
  </si>
  <si>
    <t xml:space="preserve">11A114</t>
  </si>
  <si>
    <t xml:space="preserve">44152</t>
  </si>
  <si>
    <t xml:space="preserve">La cantidad física del material se imputó en la fila 70 (primera fila del material). Homologación: confianza base Alta + confianza SAP Alta → Alta. El material ocupa 2 filas en la hoja 1130 Salta (lote/almacén). La cantidad SAP y la física de esta vista son el total del material.</t>
  </si>
  <si>
    <t xml:space="preserve">76108</t>
  </si>
  <si>
    <t xml:space="preserve">3029</t>
  </si>
  <si>
    <t xml:space="preserve">AL24052</t>
  </si>
  <si>
    <t xml:space="preserve">La cantidad física del material se imputó en la fila 104 (primera fila del material). Homologación: confianza base Alta + confianza SAP Alta → Alta. El material ocupa 2 filas en la hoja 1130 Salta (lote/almacén). La cantidad SAP y la física de esta vista son el total del material.</t>
  </si>
  <si>
    <t xml:space="preserve">04196</t>
  </si>
  <si>
    <t xml:space="preserve">REPA</t>
  </si>
  <si>
    <t xml:space="preserve">A24385</t>
  </si>
  <si>
    <t xml:space="preserve">La cantidad física del material se imputó en la fila 167 (primera fila del material). Cruce por nomenclatura: dosis coincide; similitud 1.00. El material ocupa 2 filas en la hoja 1130 Salta (lote/almacén). La cantidad SAP y la física de esta vista son el total del material.</t>
  </si>
  <si>
    <t xml:space="preserve">2531830</t>
  </si>
  <si>
    <t xml:space="preserve">La cantidad física del material se imputó en la fila 81 (primera fila del material). Homologación: confianza base Media + confianza SAP Alta → Media. El material ocupa 2 filas en la hoja 1130 Salta (lote/almacén). La cantidad SAP y la física de esta vista son el total del material.</t>
  </si>
  <si>
    <t xml:space="preserve">25158</t>
  </si>
  <si>
    <t xml:space="preserve">40447</t>
  </si>
  <si>
    <t xml:space="preserve">260420012</t>
  </si>
  <si>
    <t xml:space="preserve">12352</t>
  </si>
  <si>
    <t xml:space="preserve">La cantidad física del material se imputó en la fila 108 (primera fila del material). Homologación: confianza base Alta + confianza SAP Alta → Alta. El material ocupa 2 filas en la hoja 1130 Salta (lote/almacén). La cantidad SAP y la física de esta vista son el total del material.</t>
  </si>
  <si>
    <t xml:space="preserve">La cantidad física del material se imputó en la fila 47 (primera fila del material). Homologación: confianza base Alta + confianza SAP Alta → Alta. El material ocupa 2 filas en la hoja 1130 Salta (lote/almacén). La cantidad SAP y la física de esta vista son el total del material.</t>
  </si>
  <si>
    <t xml:space="preserve">La cantidad física del material se imputó en la fila 6 (primera fila del material). Cruce por nomenclatura: similitud 0.80. El material ocupa 2 filas en la hoja 1130 Salta (lote/almacén). La cantidad SAP y la física de esta vista son el total del material.</t>
  </si>
  <si>
    <t xml:space="preserve">Z2502</t>
  </si>
  <si>
    <t xml:space="preserve">La cantidad física del material se imputó en la fila 166 (primera fila del material). Homologación: confianza base Alta + confianza SAP Alta → Alta. El material ocupa 2 filas en la hoja 1130 Salta (lote/almacén). La cantidad SAP y la física de esta vista son el total del material.</t>
  </si>
  <si>
    <t xml:space="preserve">00147</t>
  </si>
  <si>
    <t xml:space="preserve">La cantidad física del material se imputó en la fila 147 (primera fila del material). Cruce por nomenclatura: dosis coincide; similitud 0.70. El material ocupa 2 filas en la hoja 1130 Salta (lote/almacén). La cantidad SAP y la física de esta vista son el total del material.</t>
  </si>
  <si>
    <t xml:space="preserve">La cantidad física del material se imputó en la fila 219 (primera fila del material). Homologación: confianza base Alta + confianza SAP Alta → Alta. El material ocupa 2 filas en la hoja 1130 Salta (lote/almacén). La cantidad SAP y la física de esta vista son el total del material.</t>
  </si>
  <si>
    <t xml:space="preserve">16160</t>
  </si>
  <si>
    <t xml:space="preserve">La cantidad física del material se imputó en la fila 233 (primera fila del material). 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</si>
  <si>
    <t xml:space="preserve">M25021</t>
  </si>
  <si>
    <t xml:space="preserve">La cantidad física del material se imputó en la fila 235 (primera fila del material). Homologación: confianza base Media + confianza SAP Alta → Media. El material ocupa 2 filas en la hoja 1130 Salta (lote/almacén). La cantidad SAP y la física de esta vista son el total del material.</t>
  </si>
  <si>
    <t xml:space="preserve">417980</t>
  </si>
  <si>
    <t xml:space="preserve">La cantidad física del material se imputó en la fila 158 (primera fila del material). 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</si>
  <si>
    <t xml:space="preserve">10888</t>
  </si>
  <si>
    <t xml:space="preserve">24D030</t>
  </si>
  <si>
    <t xml:space="preserve">La cantidad física del material se imputó en la fila 100 (primera fila del material). 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</si>
  <si>
    <t xml:space="preserve">3012</t>
  </si>
  <si>
    <t xml:space="preserve">12-3033</t>
  </si>
  <si>
    <t xml:space="preserve">25-008-VS0</t>
  </si>
  <si>
    <t xml:space="preserve">ND25C</t>
  </si>
  <si>
    <t xml:space="preserve">27408</t>
  </si>
  <si>
    <t xml:space="preserve">La cantidad física del material se imputó en la fila 163 (primera fila del material). Homologación: confianza base Media + confianza SAP Media → Media. El material ocupa 2 filas en la hoja 1130 Salta (lote/almacén). La cantidad SAP y la física de esta vista son el total del material.</t>
  </si>
  <si>
    <t xml:space="preserve">230215</t>
  </si>
  <si>
    <t xml:space="preserve">La cantidad física del material se imputó en la fila 239 (primera fila del material). Homologación: confianza base Alta + confianza SAP Alta → Alta. El material ocupa 2 filas en la hoja 1130 Salta (lote/almacén). La cantidad SAP y la física de esta vista son el total del material.</t>
  </si>
  <si>
    <t xml:space="preserve">La cantidad física del material se imputó en la fila 17 (primera fila del material). Homologación: confianza base Alta + confianza SAP Alta → Alta. El material ocupa 2 filas en la hoja 1130 Salta (lote/almacén). La cantidad SAP y la física de esta vista son el total del material.</t>
  </si>
  <si>
    <t xml:space="preserve">2450</t>
  </si>
  <si>
    <t xml:space="preserve">La cantidad física del material se imputó en la fila 135 (primera fila del material). Cruce por nomenclatura: dosis coincide; similitud 1.00. El material ocupa 2 filas en la hoja 1130 Salta (lote/almacén). La cantidad SAP y la física de esta vista son el total del material.</t>
  </si>
  <si>
    <t xml:space="preserve">La cantidad física del material se imputó en la fila 314 (primera fila del material). 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</si>
  <si>
    <t xml:space="preserve">La cantidad física del material se imputó en la fila 49 (primera fila del material). Homologación: confianza base Alta + confianza SAP Alta → Alta. El material ocupa 2 filas en la hoja 1130 Salta (lote/almacén). La cantidad SAP y la física de esta vista son el total del material.</t>
  </si>
  <si>
    <t xml:space="preserve">La cantidad física del material se imputó en la fila 36 (primera fila del material). Homologación: confianza base Alta + confianza SAP Alta → Alta. El material ocupa 2 filas en la hoja 1130 Salta (lote/almacén). La cantidad SAP y la física de esta vista son el total del material.</t>
  </si>
  <si>
    <t xml:space="preserve">La cantidad física del material se imputó en la fila 255 (primera fila del material). Homologación: confianza base Alta + confianza SAP Alta → Alta. El material ocupa 2 filas en la hoja 1130 Salta (lote/almacén). La cantidad SAP y la física de esta vista son el total del material.</t>
  </si>
  <si>
    <t xml:space="preserve">La cantidad física del material se imputó en la fila 368 (primera fila del material). Cruce por nomenclatura: una nomenclatura no informa dosis; similitud 0.64. El material ocupa 2 filas en la hoja 1130 Salta (lote/almacén). La cantidad SAP y la física de esta vista son el total del material.</t>
  </si>
  <si>
    <t xml:space="preserve">La cantidad física del material se imputó en la fila 409 (primera fila del material). Homologación: confianza base Media + confianza SAP Media → Media. El material ocupa 2 filas en la hoja 1130 Salta (lote/almacén). La cantidad SAP y la física de esta vista son el total del material.</t>
  </si>
  <si>
    <t xml:space="preserve">La cantidad física del material se imputó en la fila 190 (primera fila del material). Homologación: confianza base Media + confianza SAP Alta → Media. El material ocupa 2 filas en la hoja 1130 Salta (lote/almacén). La cantidad SAP y la física de esta vista son el total del material.</t>
  </si>
  <si>
    <t xml:space="preserve">Control de cantidades contra las fuentes originales</t>
  </si>
  <si>
    <t xml:space="preserve">La columna «Total en la fuente original» es el dato de los archivos originales. La columna «Total usado» es una FÓRMULA VIVA sobre las hojas de detalle: si el libro pierde o cambia una fila, el estado pasa a A REVISAR automáticamente. Todo debe decir Coincide salvo la última línea, que es una diferencia del propio informe de origen.</t>
  </si>
  <si>
    <t xml:space="preserve">Fuente</t>
  </si>
  <si>
    <t xml:space="preserve">Concepto</t>
  </si>
  <si>
    <t xml:space="preserve">Total en la fuente original</t>
  </si>
  <si>
    <t xml:space="preserve">Total usado en el análisis</t>
  </si>
  <si>
    <t xml:space="preserve">Diferencia</t>
  </si>
  <si>
    <t xml:space="preserve">Estado</t>
  </si>
  <si>
    <t xml:space="preserve">Detalle</t>
  </si>
  <si>
    <t xml:space="preserve">Bajada SAP · hoja 1120 SJ</t>
  </si>
  <si>
    <t xml:space="preserve">Cantidad de filas de material de SAP</t>
  </si>
  <si>
    <t xml:space="preserve">Si este control dice A REVISAR, la hoja perdió o ganó filas respecto de la bajada original y el resto de los números no es confiable.</t>
  </si>
  <si>
    <t xml:space="preserve">Bajada SAP · hoja 1060 NQN</t>
  </si>
  <si>
    <t xml:space="preserve">Bajada SAP · hoja 1130 Salta</t>
  </si>
  <si>
    <t xml:space="preserve">Suma de la columna Libre utilización</t>
  </si>
  <si>
    <t xml:space="preserve">678 filas de SAP (material / lote / almacén) agrupadas en 424 materiales. La hoja de detalle conserva las filas originales sin modificar.</t>
  </si>
  <si>
    <t xml:space="preserve">2022 filas de SAP (material / lote / almacén) agrupadas en 655 materiales. La hoja de detalle conserva las filas originales sin modificar.</t>
  </si>
  <si>
    <t xml:space="preserve">484 filas de SAP (material / lote / almacén) agrupadas en 403 materiales. La hoja de detalle conserva las filas originales sin modificar.</t>
  </si>
  <si>
    <t xml:space="preserve">Suma de la columna Valor libre util.</t>
  </si>
  <si>
    <t xml:space="preserve">Control de la valorización contra el importe informado por SAP.</t>
  </si>
  <si>
    <t xml:space="preserve">Inventario físico · San Juan</t>
  </si>
  <si>
    <t xml:space="preserve">Suma del recuento físico informado en el PDF</t>
  </si>
  <si>
    <t xml:space="preserve">202 renglones de lote agrupados en 163 ítems. El rótulo «TOTAL: 202» del PDF es la cantidad de renglones, no la suma de stock.</t>
  </si>
  <si>
    <t xml:space="preserve">Inventario físico · Neuquén</t>
  </si>
  <si>
    <t xml:space="preserve">243 ítems, 201 con stock, que coincide con el encabezado del informe («Con stock: 201 medicamentos»).</t>
  </si>
  <si>
    <t xml:space="preserve">Inventario físico · Salta</t>
  </si>
  <si>
    <t xml:space="preserve">650 renglones de lote agrupados en 281 ítems. El rótulo «TOTAL: 650» del PDF es la cantidad de renglones, no la suma de stock.</t>
  </si>
  <si>
    <t xml:space="preserve">Suma de los saldos por lote del informe</t>
  </si>
  <si>
    <t xml:space="preserve">Diferencia propia del informe, no del cruce: Adrenalina 1mg/mL (15) y Metronidazol 500mg (20) difieren entre el stock actual y el saldo de movimientos. Se conservó el stock actual, que es el total declarado.</t>
  </si>
  <si>
    <t xml:space="preserve">Posibles duplicidades de código SAP</t>
  </si>
  <si>
    <t xml:space="preserve">El cruce identificó más de un código SAP como posible equivalente del mismo ítem de Avain. Se imputó al primero (lógica BUSCARV). Requiere validación.</t>
  </si>
  <si>
    <t xml:space="preserve">Código SAP</t>
  </si>
  <si>
    <t xml:space="preserve">Cantidad SAP</t>
  </si>
  <si>
    <t xml:space="preserve">Cantidad física</t>
  </si>
  <si>
    <t xml:space="preserve">Nivel</t>
  </si>
  <si>
    <t xml:space="preserve">Materiales con recuento que no estaban en el Master de Seba</t>
  </si>
  <si>
    <t xml:space="preserve">Tienen recuento físico y código SAP, pero no figuran en el Master. La homologación cubre 284 ítems: el universo real del cruce es mayor.</t>
  </si>
  <si>
    <t xml:space="preserve">Metodología, criterios y correcciones aplicadas</t>
  </si>
  <si>
    <t xml:space="preserve">Correcciones de esta versión</t>
  </si>
  <si>
    <t xml:space="preserve">• El bloque de datos de cada hoja SAP quedó contiguo: se quitaron la fila en blanco, la fila de rótulo y la fila de totales que lo cortaban, y el AUTOFILTRO ahora cubre todas las filas, también las del inventario físico sin código SAP. Antes el filtro terminaba en la última fila de SAP y esas filas quedaban fuera.</t>
  </si>
  <si>
    <t xml:space="preserve">• El origen de cada fila se identifica por la columna «Origen del registro» y no por su posición en la hoja, así el filtro alcanza para separar stock SAP de inventario físico sin código.</t>
  </si>
  <si>
    <t xml:space="preserve">• La columna O (%) ya no depende de la celda de totales: usa SUM($M$2:$M$n) sobre el bloque de SAP.</t>
  </si>
  <si>
    <t xml:space="preserve">• La columna P (VU) se envolvió en IFERROR: antes devolvía #DIV/0! en 160 filas con cantidad 0 (en todas ellas el valor en SAP también es 0).</t>
  </si>
  <si>
    <t xml:space="preserve">• La columna S «Diferencia económica» calculaba VU × cantidad física, que es el valor del recuento y no una diferencia. Ahora calcula VU × Diferencia Q. El cálculo anterior se conserva en la columna «Valor del recuento físico».</t>
  </si>
  <si>
    <t xml:space="preserve">• Se agregó la hoja Conciliación: una fila por material, con todo lo necesario para validar un material de punta a punta.</t>
  </si>
  <si>
    <t xml:space="preserve">• Se agregaron las hojas operativas Dar de baja en SAP, Dar de alta en SAP y Sin correspondencia SAP.</t>
  </si>
  <si>
    <t xml:space="preserve">• Se agregó la hoja Control de cantidades, que compara los totales de los archivos originales con los usados en el análisis.</t>
  </si>
  <si>
    <t xml:space="preserve">Clasificaciones de SAP y alcance del inventario físico</t>
  </si>
  <si>
    <t xml:space="preserve">• Se contempla todo el inventario de SAP, no sólo medicamentos y descartables. Las clasificaciones presentes son: Medicamentos (ZMED), Descartables (ZDES), Uniformes (ZUNI), Equipos (ZEQI) y Repuestos (ZERS).</t>
  </si>
  <si>
    <t xml:space="preserve">• Los inventarios físicos de Avain son de Farmacia y cubren medicamentos y descartables. Uniformes, equipos y repuestos quedan FUERA DEL ALCANCE del recuento: no se interpretan como falta de coincidencia. La acción de esas filas es «Fuera del alcance del inventario físico».</t>
  </si>
  <si>
    <t xml:space="preserve">• Un material de medicamentos o descartables sin recuento queda como «Sin recuento físico», que es distinto de no tener homologación.</t>
  </si>
  <si>
    <t xml:space="preserve">• El estado de homologación distingue: homologado (con su nivel de confianza), pendiente de validación, sin homologación, sin correspondencia confirmada y fuera del alcance.</t>
  </si>
  <si>
    <t xml:space="preserve">Diferencias y signo</t>
  </si>
  <si>
    <t xml:space="preserve">• Diferencia = Libre utilización (SAP) − Cantidad física (recuento). Es la fórmula que ya traía el archivo de SAP en la columna R.</t>
  </si>
  <si>
    <t xml:space="preserve">• Diferencia POSITIVA: SAP informa más que el recuento → DAR DE BAJA.</t>
  </si>
  <si>
    <t xml:space="preserve">• Diferencia NEGATIVA: el recuento supera a SAP → DAR DE ALTA.</t>
  </si>
  <si>
    <t xml:space="preserve">• Los ítems del inventario físico sin código SAP tienen cantidad SAP 0, de modo que su diferencia es negativa: son altas de material.</t>
  </si>
  <si>
    <t xml:space="preserve">• La diferencia global de una base incluye materiales que el recuento no cubrió; ésos no son faltantes. El ajuste operativo son las cantidades a dar de baja y a dar de alta, que sólo consideran materiales con recuento.</t>
  </si>
  <si>
    <t xml:space="preserve">Valorización: valor promedio ponderado</t>
  </si>
  <si>
    <t xml:space="preserve">• VU promedio ponderado del material = suma de Valor libre util. / suma de Libre utilización de todas las filas del material.</t>
  </si>
  <si>
    <t xml:space="preserve">• Diferencia económica = diferencia de cantidades × VU promedio ponderado. Se calcula sólo donde hay recuento y la diferencia es real.</t>
  </si>
  <si>
    <t xml:space="preserve">• Los ítems sin código SAP no tienen valor unitario: su diferencia económica no puede calcularse y queda identificada como dato faltante. No se estimó ningún valor.</t>
  </si>
  <si>
    <t xml:space="preserve">• ALERTA DE VALORIZACIÓN: se marcan las filas cuyo VU supera 20 veces la mediana de la base con una diferencia mayor a 10 unidades, o cuya relación de cantidades entre SAP y recuento supera 50 a 1. Sugieren distinta unidad de medida (SAP por caja y recuento por unidad).</t>
  </si>
  <si>
    <t xml:space="preserve">• El caso más relevante es ELECTRODOS C/CONECTOR PARA DESFIBRILADOR (2001077, Neuquén): 5 unidades en SAP por $1.047.361 (VU $209.472) contra 1.465 contadas. Por sí solo mueve la diferencia económica de Neuquén de +$89,9 M a −$215 M. El resumen muestra la diferencia económica con y sin las filas marcadas.</t>
  </si>
  <si>
    <t xml:space="preserve">Imputación de la cantidad física en las hojas de detalle</t>
  </si>
  <si>
    <t xml:space="preserve">• Un material puede ocupar varias filas en SAP (lote y almacén). La cantidad física se imputa en la PRIMERA fila del material y las demás quedan en blanco, para que el total de la columna sea el inventario físico real y no se duplique.</t>
  </si>
  <si>
    <t xml:space="preserve">• Para leer a nivel material están las columnas «Cantidad SAP del material», «Inventario físico Avain del material» y «Diferencia del material», y sobre todo la hoja Conciliación, que ya trae una fila por material.</t>
  </si>
  <si>
    <t xml:space="preserve">Orden de precedencia del cruce</t>
  </si>
  <si>
    <t xml:space="preserve">• 1. Homologación (Catálogo común): código o nombre de Avain → ítem del Master → código SAP. La confianza resultante es la más débil de los dos tramos.</t>
  </si>
  <si>
    <t xml:space="preserve">• 2. Nomenclatura: comparación del nombre de Avain con el texto breve de material de SAP del mismo centro, con control de dosis, volumen y calibre o talle.</t>
  </si>
  <si>
    <t xml:space="preserve">• 3. Sin correspondencia: se conserva la línea y el código SAP queda vacío.</t>
  </si>
  <si>
    <t xml:space="preserve">• Control de consistencia: si el código de Avain está homologado a un ítem del Master cuyo nombre no se parece al del inventario, el vínculo por código se descarta y se cruza por nomenclatura. Son 29 casos, todos en Neuquén.</t>
  </si>
  <si>
    <t xml:space="preserve">Trazabilidad de las fórmulas</t>
  </si>
  <si>
    <t xml:space="preserve">• En la hoja Conciliación, Cantidad SAP, Cantidad física y VU se traen por SUMIF desde la hoja de detalle de cada centro, así que cualquier corrección en el detalle se refleja automáticamente.</t>
  </si>
  <si>
    <t xml:space="preserve">• Diferencia, Valor SAP, Valor del recuento y Diferencia económica son fórmulas sobre esas columnas.</t>
  </si>
  <si>
    <t xml:space="preserve">• Los indicadores del Resumen son SUMIFS y COUNTIFS sobre la hoja Conciliación: no hay valores fijos.</t>
  </si>
  <si>
    <t xml:space="preserve">• Los totales de Conciliación y de las hojas operativas usan SUBTOTAL, de modo que responden al filtro aplicado.</t>
  </si>
  <si>
    <t xml:space="preserve">Pendientes de validación</t>
  </si>
  <si>
    <t xml:space="preserve">• 29 códigos de Neuquén cuya homologación no coincide con el producto del inventario físico.</t>
  </si>
  <si>
    <t xml:space="preserve">• 17 códigos de Neuquén que identifican dos productos distintos cada uno: el cruce se hace por código + denominación.</t>
  </si>
  <si>
    <t xml:space="preserve">• Posibles duplicidades de código SAP y materiales que reciben varias denominaciones de Avain.</t>
  </si>
  <si>
    <t xml:space="preserve">• Diferencias internas del informe de Avain en Neuquén: Adrenalina 1mg/mL (15) y Metronidazol 500mg (20).</t>
  </si>
  <si>
    <t xml:space="preserve">• 89 ítems del Master con más de un código SAP candidato y 17 sin candidato.</t>
  </si>
  <si>
    <t xml:space="preserve">• Filas con alerta de valorización: posible diferencia de unidad de medida entre SAP y el recuento.</t>
  </si>
</sst>
</file>

<file path=xl/styles.xml><?xml version="1.0" encoding="utf-8"?>
<styleSheet xmlns="http://schemas.openxmlformats.org/spreadsheetml/2006/main">
  <numFmts count="4">
    <numFmt numFmtId="164" formatCode="General"/>
    <numFmt numFmtId="165" formatCode="#,##0"/>
    <numFmt numFmtId="166" formatCode="&quot;$ &quot;#,##0.00"/>
    <numFmt numFmtId="167" formatCode="0%"/>
  </numFmts>
  <fonts count="11">
    <font>
      <sz val="10"/>
      <name val="Arial"/>
      <family val="0"/>
      <charset val="1"/>
    </font>
    <font>
      <sz val="10"/>
      <name val="Arial"/>
      <family val="0"/>
    </font>
    <font>
      <sz val="10"/>
      <name val="Arial"/>
      <family val="0"/>
    </font>
    <font>
      <sz val="10"/>
      <name val="Arial"/>
      <family val="0"/>
    </font>
    <font>
      <b val="true"/>
      <sz val="20"/>
      <color rgb="FF1F4E78"/>
      <name val="Arial"/>
      <family val="0"/>
      <charset val="1"/>
    </font>
    <font>
      <b val="true"/>
      <sz val="14"/>
      <color rgb="FFFFFFFF"/>
      <name val="Arial"/>
      <family val="0"/>
      <charset val="1"/>
    </font>
    <font>
      <b val="true"/>
      <sz val="10"/>
      <color rgb="FFFFFFFF"/>
      <name val="Arial"/>
      <family val="0"/>
      <charset val="1"/>
    </font>
    <font>
      <b val="true"/>
      <sz val="10"/>
      <name val="Arial"/>
      <family val="0"/>
      <charset val="1"/>
    </font>
    <font>
      <b val="true"/>
      <sz val="11"/>
      <color rgb="FF1F4E78"/>
      <name val="Arial"/>
      <family val="0"/>
      <charset val="1"/>
    </font>
    <font>
      <b val="true"/>
      <sz val="13"/>
      <color rgb="FF1F4E78"/>
      <name val="Arial"/>
      <family val="0"/>
      <charset val="1"/>
    </font>
    <font>
      <i val="true"/>
      <sz val="9"/>
      <color rgb="FF595959"/>
      <name val="Arial"/>
      <family val="0"/>
      <charset val="1"/>
    </font>
  </fonts>
  <fills count="17">
    <fill>
      <patternFill patternType="none"/>
    </fill>
    <fill>
      <patternFill patternType="gray125"/>
    </fill>
    <fill>
      <patternFill patternType="solid">
        <fgColor rgb="FF1F4E78"/>
        <bgColor rgb="FF003366"/>
      </patternFill>
    </fill>
    <fill>
      <patternFill patternType="solid">
        <fgColor rgb="FF2E75B6"/>
        <bgColor rgb="FF0066CC"/>
      </patternFill>
    </fill>
    <fill>
      <patternFill patternType="solid">
        <fgColor rgb="FFEDEDED"/>
        <bgColor rgb="FFF2F2F2"/>
      </patternFill>
    </fill>
    <fill>
      <patternFill patternType="solid">
        <fgColor rgb="FFFFF2CC"/>
        <bgColor rgb="FFFCE4D6"/>
      </patternFill>
    </fill>
    <fill>
      <patternFill patternType="solid">
        <fgColor rgb="FFFCD5B4"/>
        <bgColor rgb="FFFFC7CE"/>
      </patternFill>
    </fill>
    <fill>
      <patternFill patternType="solid">
        <fgColor rgb="FFC6EFCE"/>
        <bgColor rgb="FFE2EFDA"/>
      </patternFill>
    </fill>
    <fill>
      <patternFill patternType="solid">
        <fgColor rgb="FFFFC7CE"/>
        <bgColor rgb="FFFCD5B4"/>
      </patternFill>
    </fill>
    <fill>
      <patternFill patternType="solid">
        <fgColor rgb="FFE2EFDA"/>
        <bgColor rgb="FFEDEDED"/>
      </patternFill>
    </fill>
    <fill>
      <patternFill patternType="solid">
        <fgColor rgb="FFDDEBF7"/>
        <bgColor rgb="FFEDEDED"/>
      </patternFill>
    </fill>
    <fill>
      <patternFill patternType="solid">
        <fgColor rgb="FFFFEB9C"/>
        <bgColor rgb="FFFFF2CC"/>
      </patternFill>
    </fill>
    <fill>
      <patternFill patternType="solid">
        <fgColor rgb="FFF2F2F2"/>
        <bgColor rgb="FFEDEDED"/>
      </patternFill>
    </fill>
    <fill>
      <patternFill patternType="solid">
        <fgColor rgb="FFFCE4D6"/>
        <bgColor rgb="FFFFF2CC"/>
      </patternFill>
    </fill>
    <fill>
      <patternFill patternType="solid">
        <fgColor rgb="FFC0C0C0"/>
        <bgColor rgb="FFBFBFBF"/>
      </patternFill>
    </fill>
    <fill>
      <patternFill patternType="solid">
        <fgColor theme="4" tint="0.3999"/>
        <bgColor rgb="FF00CCFF"/>
      </patternFill>
    </fill>
    <fill>
      <patternFill patternType="solid">
        <fgColor rgb="FFFFFF00"/>
        <bgColor rgb="FFFFCC00"/>
      </patternFill>
    </fill>
  </fills>
  <borders count="5">
    <border diagonalUp="false" diagonalDown="false">
      <left/>
      <right/>
      <top/>
      <bottom/>
      <diagonal/>
    </border>
    <border diagonalUp="false" diagonalDown="false">
      <left/>
      <right/>
      <top/>
      <bottom style="thin">
        <color rgb="FFD9D9D9"/>
      </bottom>
      <diagonal/>
    </border>
    <border diagonalUp="false" diagonalDown="false">
      <left/>
      <right/>
      <top/>
      <bottom style="thin">
        <color rgb="FFBFBFBF"/>
      </bottom>
      <diagonal/>
    </border>
    <border diagonalUp="false" diagonalDown="false">
      <left/>
      <right/>
      <top style="medium">
        <color rgb="FF1F4E78"/>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2" borderId="0" xfId="0" applyFont="true" applyBorder="true" applyAlignment="true" applyProtection="false">
      <alignment horizontal="general" vertical="center" textRotation="0" wrapText="false" indent="1"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6" fillId="2" borderId="2" xfId="0" applyFont="true" applyBorder="true" applyAlignment="true" applyProtection="false">
      <alignment horizontal="center" vertical="center"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4" fontId="7" fillId="9" borderId="3" xfId="0" applyFont="true" applyBorder="true" applyAlignment="false" applyProtection="false">
      <alignment horizontal="general" vertical="bottom" textRotation="0" wrapText="false" indent="0" shrinkToFit="false"/>
      <protection locked="true" hidden="false"/>
    </xf>
    <xf numFmtId="165" fontId="7" fillId="9" borderId="3" xfId="0" applyFont="true" applyBorder="true" applyAlignment="false" applyProtection="false">
      <alignment horizontal="general" vertical="bottom" textRotation="0" wrapText="false" indent="0" shrinkToFit="false"/>
      <protection locked="true" hidden="false"/>
    </xf>
    <xf numFmtId="166" fontId="7" fillId="9"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3" borderId="2" xfId="0" applyFont="true" applyBorder="true" applyAlignment="true" applyProtection="false">
      <alignment horizontal="center" vertical="center" textRotation="0" wrapText="tru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10" fillId="9" borderId="3" xfId="0" applyFont="true" applyBorder="tru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0" fillId="14" borderId="4" xfId="0" applyFont="true" applyBorder="true" applyAlignment="true" applyProtection="false">
      <alignment horizontal="general" vertical="top" textRotation="0" wrapText="false" indent="0" shrinkToFit="false"/>
      <protection locked="true" hidden="false"/>
    </xf>
    <xf numFmtId="164" fontId="0" fillId="14" borderId="4" xfId="0" applyFont="true" applyBorder="true" applyAlignment="true" applyProtection="false">
      <alignment horizontal="general" vertical="top" textRotation="0" wrapText="true" indent="0" shrinkToFit="false"/>
      <protection locked="true" hidden="false"/>
    </xf>
    <xf numFmtId="164" fontId="0" fillId="15" borderId="4" xfId="0" applyFont="true" applyBorder="true" applyAlignment="true" applyProtection="false">
      <alignment horizontal="general" vertical="top" textRotation="0" wrapText="true" indent="0" shrinkToFit="false"/>
      <protection locked="true" hidden="false"/>
    </xf>
    <xf numFmtId="164" fontId="0" fillId="16" borderId="4"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true" applyBorder="false" applyAlignment="true" applyProtection="false">
      <alignment horizontal="right" vertical="top" textRotation="0" wrapText="false" indent="0" shrinkToFit="false"/>
      <protection locked="true" hidden="false"/>
    </xf>
    <xf numFmtId="166" fontId="0" fillId="0" borderId="0" xfId="0" applyFont="true" applyBorder="false" applyAlignment="true" applyProtection="false">
      <alignment horizontal="right" vertical="top" textRotation="0" wrapText="false" indent="0" shrinkToFit="false"/>
      <protection locked="true" hidden="false"/>
    </xf>
    <xf numFmtId="167" fontId="0" fillId="0" borderId="0" xfId="19" applyFont="true" applyBorder="false" applyAlignment="true" applyProtection="false">
      <alignment horizontal="general" vertical="top" textRotation="0" wrapText="false" indent="0" shrinkToFit="false"/>
      <protection locked="true" hidden="false"/>
    </xf>
    <xf numFmtId="166" fontId="0"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true" applyBorder="false" applyAlignment="true" applyProtection="false">
      <alignment horizontal="general" vertical="top" textRotation="0" wrapText="false" indent="0" shrinkToFit="false"/>
      <protection locked="true" hidden="false"/>
    </xf>
    <xf numFmtId="165" fontId="0" fillId="10" borderId="0" xfId="0" applyFont="true" applyBorder="false" applyAlignment="false" applyProtection="false">
      <alignment horizontal="general" vertical="bottom" textRotation="0" wrapText="false" indent="0" shrinkToFit="false"/>
      <protection locked="true" hidden="false"/>
    </xf>
    <xf numFmtId="166" fontId="0" fillId="10" borderId="0" xfId="0" applyFont="true" applyBorder="false" applyAlignment="false" applyProtection="false">
      <alignment horizontal="general" vertical="bottom" textRotation="0" wrapText="false" indent="0" shrinkToFit="false"/>
      <protection locked="true" hidden="false"/>
    </xf>
    <xf numFmtId="165" fontId="0" fillId="1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CD5B4"/>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EDEDED"/>
          <bgColor rgb="FF000000"/>
        </patternFill>
      </fill>
    </dxf>
    <dxf>
      <fill>
        <patternFill patternType="solid">
          <fgColor rgb="FFF2F2F2"/>
          <bgColor rgb="FF000000"/>
        </patternFill>
      </fill>
    </dxf>
    <dxf>
      <fill>
        <patternFill patternType="solid">
          <fgColor rgb="FF595959"/>
          <bgColor rgb="FF000000"/>
        </patternFill>
      </fill>
    </dxf>
    <dxf>
      <fill>
        <patternFill patternType="solid">
          <fgColor rgb="FFC0C0C0"/>
          <bgColor rgb="FF000000"/>
        </patternFill>
      </fill>
    </dxf>
    <dxf>
      <fill>
        <patternFill patternType="solid">
          <fgColor rgb="FF46B1E1"/>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EDEDED"/>
      <rgbColor rgb="FF993366"/>
      <rgbColor rgb="FFFFF2CC"/>
      <rgbColor rgb="FFDDEBF7"/>
      <rgbColor rgb="FF660066"/>
      <rgbColor rgb="FFFF8080"/>
      <rgbColor rgb="FF0066CC"/>
      <rgbColor rgb="FFD9D9D9"/>
      <rgbColor rgb="FF000080"/>
      <rgbColor rgb="FFFF00FF"/>
      <rgbColor rgb="FFF2F2F2"/>
      <rgbColor rgb="FF00FFFF"/>
      <rgbColor rgb="FF800080"/>
      <rgbColor rgb="FF800000"/>
      <rgbColor rgb="FF008080"/>
      <rgbColor rgb="FF0000FF"/>
      <rgbColor rgb="FF00CCFF"/>
      <rgbColor rgb="FFE2EFDA"/>
      <rgbColor rgb="FFC6EFCE"/>
      <rgbColor rgb="FFFFEB9C"/>
      <rgbColor rgb="FFBFBFBF"/>
      <rgbColor rgb="FFFFC7CE"/>
      <rgbColor rgb="FFFCE4D6"/>
      <rgbColor rgb="FFFCD5B4"/>
      <rgbColor rgb="FF2E75B6"/>
      <rgbColor rgb="FF46B1E1"/>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1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4" min="3" style="1" width="34"/>
    <col collapsed="false" customWidth="true" hidden="false" outlineLevel="0" max="5" min="5" style="1" width="30"/>
  </cols>
  <sheetData>
    <row r="2" customFormat="false" ht="24.45" hidden="false" customHeight="false" outlineLevel="0" collapsed="false">
      <c r="A2" s="2" t="s">
        <v>0</v>
      </c>
    </row>
    <row r="3" customFormat="false" ht="15" hidden="false" customHeight="true" outlineLevel="0" collapsed="false">
      <c r="A3" s="3" t="s">
        <v>1</v>
      </c>
      <c r="B3" s="3"/>
      <c r="C3" s="3"/>
      <c r="D3" s="3"/>
      <c r="E3" s="3"/>
    </row>
    <row r="5" customFormat="false" ht="25.5" hidden="false" customHeight="true" outlineLevel="0" collapsed="false">
      <c r="A5" s="4" t="s">
        <v>2</v>
      </c>
      <c r="B5" s="4"/>
      <c r="C5" s="4"/>
      <c r="D5" s="4"/>
      <c r="E5" s="4"/>
    </row>
    <row r="7" customFormat="false" ht="15" hidden="false" customHeight="true" outlineLevel="0" collapsed="false">
      <c r="A7" s="3" t="s">
        <v>3</v>
      </c>
      <c r="B7" s="3"/>
      <c r="C7" s="3"/>
      <c r="D7" s="3"/>
      <c r="E7" s="3"/>
    </row>
    <row r="8" customFormat="false" ht="30" hidden="false" customHeight="true" outlineLevel="0" collapsed="false">
      <c r="B8" s="5" t="s">
        <v>4</v>
      </c>
      <c r="C8" s="5" t="s">
        <v>5</v>
      </c>
      <c r="D8" s="5" t="s">
        <v>6</v>
      </c>
    </row>
    <row r="9" customFormat="false" ht="25.5" hidden="false" customHeight="true" outlineLevel="0" collapsed="false">
      <c r="B9" s="6" t="s">
        <v>7</v>
      </c>
      <c r="C9" s="6" t="s">
        <v>8</v>
      </c>
      <c r="D9" s="6" t="s">
        <v>9</v>
      </c>
    </row>
    <row r="10" customFormat="false" ht="25.5" hidden="false" customHeight="true" outlineLevel="0" collapsed="false">
      <c r="B10" s="6" t="s">
        <v>10</v>
      </c>
      <c r="C10" s="6" t="s">
        <v>11</v>
      </c>
      <c r="D10" s="6" t="s">
        <v>12</v>
      </c>
    </row>
    <row r="12" customFormat="false" ht="25.5" hidden="false" customHeight="true" outlineLevel="0" collapsed="false">
      <c r="A12" s="3" t="s">
        <v>13</v>
      </c>
      <c r="B12" s="3"/>
      <c r="C12" s="3"/>
      <c r="D12" s="3"/>
      <c r="E12" s="3"/>
    </row>
    <row r="14" customFormat="false" ht="39" hidden="false" customHeight="true" outlineLevel="0" collapsed="false">
      <c r="A14" s="3" t="s">
        <v>14</v>
      </c>
      <c r="B14" s="3"/>
      <c r="C14" s="3"/>
      <c r="D14" s="3"/>
      <c r="E14" s="3"/>
    </row>
    <row r="16" customFormat="false" ht="25.5" hidden="false" customHeight="true" outlineLevel="0" collapsed="false">
      <c r="A16" s="4" t="s">
        <v>15</v>
      </c>
      <c r="B16" s="4"/>
      <c r="C16" s="4"/>
      <c r="D16" s="4"/>
      <c r="E16" s="4"/>
    </row>
    <row r="18" customFormat="false" ht="15" hidden="false" customHeight="true" outlineLevel="0" collapsed="false">
      <c r="A18" s="7" t="s">
        <v>16</v>
      </c>
      <c r="B18" s="7"/>
      <c r="C18" s="7"/>
      <c r="D18" s="7"/>
      <c r="E18" s="7"/>
    </row>
    <row r="19" customFormat="false" ht="30" hidden="false" customHeight="true" outlineLevel="0" collapsed="false">
      <c r="B19" s="5" t="s">
        <v>17</v>
      </c>
      <c r="C19" s="5" t="s">
        <v>18</v>
      </c>
      <c r="D19" s="5" t="s">
        <v>19</v>
      </c>
    </row>
    <row r="20" customFormat="false" ht="25.5" hidden="false" customHeight="true" outlineLevel="0" collapsed="false">
      <c r="B20" s="8" t="s">
        <v>20</v>
      </c>
      <c r="C20" s="6" t="s">
        <v>21</v>
      </c>
      <c r="D20" s="6" t="s">
        <v>22</v>
      </c>
    </row>
    <row r="21" customFormat="false" ht="15" hidden="false" customHeight="true" outlineLevel="0" collapsed="false">
      <c r="B21" s="9" t="s">
        <v>23</v>
      </c>
      <c r="C21" s="6" t="s">
        <v>24</v>
      </c>
      <c r="D21" s="6" t="s">
        <v>25</v>
      </c>
    </row>
    <row r="23" customFormat="false" ht="15" hidden="false" customHeight="true" outlineLevel="0" collapsed="false">
      <c r="A23" s="3" t="s">
        <v>26</v>
      </c>
      <c r="B23" s="3"/>
      <c r="C23" s="3"/>
      <c r="D23" s="3"/>
      <c r="E23" s="3"/>
    </row>
    <row r="25" customFormat="false" ht="15" hidden="false" customHeight="true" outlineLevel="0" collapsed="false">
      <c r="A25" s="7" t="s">
        <v>27</v>
      </c>
      <c r="B25" s="7"/>
      <c r="C25" s="7"/>
      <c r="D25" s="7"/>
      <c r="E25" s="7"/>
    </row>
    <row r="26" customFormat="false" ht="15" hidden="false" customHeight="true" outlineLevel="0" collapsed="false">
      <c r="A26" s="3" t="s">
        <v>28</v>
      </c>
      <c r="B26" s="3"/>
      <c r="C26" s="3"/>
      <c r="D26" s="3"/>
      <c r="E26" s="3"/>
    </row>
    <row r="27" customFormat="false" ht="30" hidden="false" customHeight="true" outlineLevel="0" collapsed="false">
      <c r="B27" s="5" t="s">
        <v>29</v>
      </c>
      <c r="C27" s="5" t="s">
        <v>30</v>
      </c>
      <c r="D27" s="5" t="s">
        <v>31</v>
      </c>
    </row>
    <row r="28" customFormat="false" ht="25.5" hidden="false" customHeight="true" outlineLevel="0" collapsed="false">
      <c r="B28" s="10" t="s">
        <v>32</v>
      </c>
      <c r="C28" s="6" t="s">
        <v>33</v>
      </c>
      <c r="D28" s="6" t="s">
        <v>34</v>
      </c>
    </row>
    <row r="29" customFormat="false" ht="25.5" hidden="false" customHeight="true" outlineLevel="0" collapsed="false">
      <c r="B29" s="11" t="s">
        <v>35</v>
      </c>
      <c r="C29" s="6" t="s">
        <v>36</v>
      </c>
      <c r="D29" s="6" t="s">
        <v>37</v>
      </c>
    </row>
    <row r="30" customFormat="false" ht="15" hidden="false" customHeight="true" outlineLevel="0" collapsed="false">
      <c r="B30" s="8" t="s">
        <v>38</v>
      </c>
      <c r="C30" s="6" t="s">
        <v>39</v>
      </c>
      <c r="D30" s="6" t="s">
        <v>40</v>
      </c>
    </row>
    <row r="33" customFormat="false" ht="25.5" hidden="false" customHeight="true" outlineLevel="0" collapsed="false">
      <c r="A33" s="4" t="s">
        <v>41</v>
      </c>
      <c r="B33" s="4"/>
      <c r="C33" s="4"/>
      <c r="D33" s="4"/>
      <c r="E33" s="4"/>
    </row>
    <row r="35" customFormat="false" ht="30" hidden="false" customHeight="true" outlineLevel="0" collapsed="false">
      <c r="B35" s="5" t="s">
        <v>42</v>
      </c>
      <c r="C35" s="5" t="s">
        <v>43</v>
      </c>
      <c r="D35" s="5" t="s">
        <v>44</v>
      </c>
    </row>
    <row r="36" customFormat="false" ht="25.5" hidden="false" customHeight="true" outlineLevel="0" collapsed="false">
      <c r="B36" s="6" t="s">
        <v>45</v>
      </c>
      <c r="C36" s="6" t="s">
        <v>46</v>
      </c>
      <c r="D36" s="6" t="s">
        <v>47</v>
      </c>
    </row>
    <row r="37" customFormat="false" ht="25.5" hidden="false" customHeight="true" outlineLevel="0" collapsed="false">
      <c r="B37" s="6" t="s">
        <v>48</v>
      </c>
      <c r="C37" s="6" t="s">
        <v>49</v>
      </c>
      <c r="D37" s="6" t="s">
        <v>50</v>
      </c>
    </row>
    <row r="38" customFormat="false" ht="25.5" hidden="false" customHeight="true" outlineLevel="0" collapsed="false">
      <c r="B38" s="6" t="s">
        <v>51</v>
      </c>
      <c r="C38" s="6" t="s">
        <v>52</v>
      </c>
      <c r="D38" s="6" t="s">
        <v>53</v>
      </c>
    </row>
    <row r="39" customFormat="false" ht="25.5" hidden="false" customHeight="true" outlineLevel="0" collapsed="false">
      <c r="B39" s="6" t="s">
        <v>54</v>
      </c>
      <c r="C39" s="6" t="s">
        <v>55</v>
      </c>
      <c r="D39" s="6" t="s">
        <v>56</v>
      </c>
    </row>
    <row r="40" customFormat="false" ht="25.5" hidden="false" customHeight="true" outlineLevel="0" collapsed="false">
      <c r="B40" s="6" t="s">
        <v>57</v>
      </c>
      <c r="C40" s="6" t="s">
        <v>58</v>
      </c>
      <c r="D40" s="6" t="s">
        <v>59</v>
      </c>
    </row>
    <row r="41" customFormat="false" ht="39" hidden="false" customHeight="true" outlineLevel="0" collapsed="false">
      <c r="B41" s="6" t="s">
        <v>60</v>
      </c>
      <c r="C41" s="6" t="s">
        <v>61</v>
      </c>
      <c r="D41" s="6" t="s">
        <v>62</v>
      </c>
    </row>
    <row r="42" customFormat="false" ht="25.5" hidden="false" customHeight="true" outlineLevel="0" collapsed="false">
      <c r="B42" s="6" t="s">
        <v>63</v>
      </c>
      <c r="C42" s="6" t="s">
        <v>64</v>
      </c>
      <c r="D42" s="6" t="s">
        <v>65</v>
      </c>
    </row>
    <row r="43" customFormat="false" ht="25.5" hidden="false" customHeight="true" outlineLevel="0" collapsed="false">
      <c r="B43" s="6" t="s">
        <v>66</v>
      </c>
      <c r="C43" s="6" t="s">
        <v>67</v>
      </c>
      <c r="D43" s="6" t="s">
        <v>68</v>
      </c>
    </row>
    <row r="44" customFormat="false" ht="25.5" hidden="false" customHeight="true" outlineLevel="0" collapsed="false">
      <c r="B44" s="6" t="s">
        <v>69</v>
      </c>
      <c r="C44" s="6" t="s">
        <v>70</v>
      </c>
      <c r="D44" s="6" t="s">
        <v>71</v>
      </c>
    </row>
    <row r="45" customFormat="false" ht="25.5" hidden="false" customHeight="true" outlineLevel="0" collapsed="false">
      <c r="B45" s="6" t="s">
        <v>72</v>
      </c>
      <c r="C45" s="6" t="s">
        <v>73</v>
      </c>
      <c r="D45" s="6" t="s">
        <v>74</v>
      </c>
    </row>
    <row r="47" customFormat="false" ht="15" hidden="false" customHeight="true" outlineLevel="0" collapsed="false">
      <c r="A47" s="7" t="s">
        <v>75</v>
      </c>
      <c r="B47" s="7"/>
      <c r="C47" s="7"/>
      <c r="D47" s="7"/>
      <c r="E47" s="7"/>
    </row>
    <row r="49" customFormat="false" ht="25.5" hidden="false" customHeight="true" outlineLevel="0" collapsed="false">
      <c r="A49" s="4" t="s">
        <v>76</v>
      </c>
      <c r="B49" s="4"/>
      <c r="C49" s="4"/>
      <c r="D49" s="4"/>
      <c r="E49" s="4"/>
    </row>
    <row r="51" customFormat="false" ht="15" hidden="false" customHeight="true" outlineLevel="0" collapsed="false">
      <c r="A51" s="3" t="s">
        <v>77</v>
      </c>
      <c r="B51" s="3"/>
      <c r="C51" s="3"/>
      <c r="D51" s="3"/>
      <c r="E51" s="3"/>
    </row>
    <row r="53" customFormat="false" ht="15" hidden="false" customHeight="true" outlineLevel="0" collapsed="false">
      <c r="A53" s="12" t="s">
        <v>78</v>
      </c>
      <c r="B53" s="3" t="s">
        <v>79</v>
      </c>
      <c r="C53" s="3"/>
      <c r="D53" s="3"/>
      <c r="E53" s="3"/>
    </row>
    <row r="54" customFormat="false" ht="25.5" hidden="false" customHeight="true" outlineLevel="0" collapsed="false">
      <c r="A54" s="12" t="s">
        <v>80</v>
      </c>
      <c r="B54" s="3" t="s">
        <v>81</v>
      </c>
      <c r="C54" s="3"/>
      <c r="D54" s="3"/>
      <c r="E54" s="3"/>
    </row>
    <row r="55" customFormat="false" ht="15" hidden="false" customHeight="true" outlineLevel="0" collapsed="false">
      <c r="A55" s="12" t="s">
        <v>82</v>
      </c>
      <c r="B55" s="3" t="s">
        <v>83</v>
      </c>
      <c r="C55" s="3"/>
      <c r="D55" s="3"/>
      <c r="E55" s="3"/>
    </row>
    <row r="56" customFormat="false" ht="30" hidden="false" customHeight="true" outlineLevel="0" collapsed="false">
      <c r="B56" s="5" t="s">
        <v>84</v>
      </c>
      <c r="C56" s="5" t="s">
        <v>85</v>
      </c>
      <c r="D56" s="5" t="s">
        <v>86</v>
      </c>
    </row>
    <row r="57" customFormat="false" ht="15" hidden="false" customHeight="true" outlineLevel="0" collapsed="false">
      <c r="B57" s="8" t="s">
        <v>87</v>
      </c>
      <c r="C57" s="6" t="s">
        <v>88</v>
      </c>
      <c r="D57" s="6" t="s">
        <v>22</v>
      </c>
    </row>
    <row r="58" customFormat="false" ht="15" hidden="false" customHeight="true" outlineLevel="0" collapsed="false">
      <c r="B58" s="8" t="s">
        <v>89</v>
      </c>
      <c r="C58" s="6" t="s">
        <v>90</v>
      </c>
      <c r="D58" s="6" t="s">
        <v>91</v>
      </c>
    </row>
    <row r="59" customFormat="false" ht="25.5" hidden="false" customHeight="true" outlineLevel="0" collapsed="false">
      <c r="B59" s="10" t="s">
        <v>92</v>
      </c>
      <c r="C59" s="6" t="s">
        <v>93</v>
      </c>
      <c r="D59" s="6" t="s">
        <v>94</v>
      </c>
    </row>
    <row r="61" customFormat="false" ht="15" hidden="false" customHeight="true" outlineLevel="0" collapsed="false">
      <c r="A61" s="12" t="s">
        <v>95</v>
      </c>
      <c r="B61" s="3" t="s">
        <v>96</v>
      </c>
      <c r="C61" s="3"/>
      <c r="D61" s="3"/>
      <c r="E61" s="3"/>
    </row>
    <row r="62" customFormat="false" ht="25.5" hidden="false" customHeight="true" outlineLevel="0" collapsed="false">
      <c r="A62" s="12" t="s">
        <v>97</v>
      </c>
      <c r="B62" s="3" t="s">
        <v>98</v>
      </c>
      <c r="C62" s="3"/>
      <c r="D62" s="3"/>
      <c r="E62" s="3"/>
    </row>
    <row r="63" customFormat="false" ht="15" hidden="false" customHeight="true" outlineLevel="0" collapsed="false">
      <c r="A63" s="12" t="s">
        <v>99</v>
      </c>
      <c r="B63" s="3" t="s">
        <v>100</v>
      </c>
      <c r="C63" s="3"/>
      <c r="D63" s="3"/>
      <c r="E63" s="3"/>
    </row>
    <row r="64" customFormat="false" ht="25.5" hidden="false" customHeight="true" outlineLevel="0" collapsed="false">
      <c r="A64" s="12" t="s">
        <v>101</v>
      </c>
      <c r="B64" s="3" t="s">
        <v>102</v>
      </c>
      <c r="C64" s="3"/>
      <c r="D64" s="3"/>
      <c r="E64" s="3"/>
    </row>
    <row r="66" customFormat="false" ht="25.5" hidden="false" customHeight="true" outlineLevel="0" collapsed="false">
      <c r="A66" s="4" t="s">
        <v>103</v>
      </c>
      <c r="B66" s="4"/>
      <c r="C66" s="4"/>
      <c r="D66" s="4"/>
      <c r="E66" s="4"/>
    </row>
    <row r="68" customFormat="false" ht="25.5" hidden="false" customHeight="true" outlineLevel="0" collapsed="false">
      <c r="A68" s="12" t="s">
        <v>78</v>
      </c>
      <c r="B68" s="3" t="s">
        <v>104</v>
      </c>
      <c r="C68" s="3"/>
      <c r="D68" s="3"/>
      <c r="E68" s="3"/>
    </row>
    <row r="69" customFormat="false" ht="15" hidden="false" customHeight="true" outlineLevel="0" collapsed="false">
      <c r="A69" s="12" t="s">
        <v>80</v>
      </c>
      <c r="B69" s="3" t="s">
        <v>105</v>
      </c>
      <c r="C69" s="3"/>
      <c r="D69" s="3"/>
      <c r="E69" s="3"/>
    </row>
    <row r="70" customFormat="false" ht="25.5" hidden="false" customHeight="true" outlineLevel="0" collapsed="false">
      <c r="A70" s="12" t="s">
        <v>82</v>
      </c>
      <c r="B70" s="3" t="s">
        <v>106</v>
      </c>
      <c r="C70" s="3"/>
      <c r="D70" s="3"/>
      <c r="E70" s="3"/>
    </row>
    <row r="71" customFormat="false" ht="15" hidden="false" customHeight="true" outlineLevel="0" collapsed="false">
      <c r="A71" s="12" t="s">
        <v>95</v>
      </c>
      <c r="B71" s="3" t="s">
        <v>107</v>
      </c>
      <c r="C71" s="3"/>
      <c r="D71" s="3"/>
      <c r="E71" s="3"/>
    </row>
    <row r="72" customFormat="false" ht="15" hidden="false" customHeight="true" outlineLevel="0" collapsed="false">
      <c r="A72" s="12" t="s">
        <v>97</v>
      </c>
      <c r="B72" s="3" t="s">
        <v>108</v>
      </c>
      <c r="C72" s="3"/>
      <c r="D72" s="3"/>
      <c r="E72" s="3"/>
    </row>
    <row r="74" customFormat="false" ht="25.5" hidden="false" customHeight="true" outlineLevel="0" collapsed="false">
      <c r="A74" s="4" t="s">
        <v>109</v>
      </c>
      <c r="B74" s="4"/>
      <c r="C74" s="4"/>
      <c r="D74" s="4"/>
      <c r="E74" s="4"/>
    </row>
    <row r="76" customFormat="false" ht="15" hidden="false" customHeight="true" outlineLevel="0" collapsed="false">
      <c r="A76" s="3" t="s">
        <v>110</v>
      </c>
      <c r="B76" s="3"/>
      <c r="C76" s="3"/>
      <c r="D76" s="3"/>
      <c r="E76" s="3"/>
    </row>
    <row r="77" customFormat="false" ht="30" hidden="false" customHeight="true" outlineLevel="0" collapsed="false">
      <c r="B77" s="5" t="s">
        <v>85</v>
      </c>
      <c r="C77" s="5" t="s">
        <v>111</v>
      </c>
      <c r="D77" s="5" t="s">
        <v>112</v>
      </c>
    </row>
    <row r="78" customFormat="false" ht="25.5" hidden="false" customHeight="true" outlineLevel="0" collapsed="false">
      <c r="B78" s="10" t="s">
        <v>51</v>
      </c>
      <c r="C78" s="6" t="s">
        <v>113</v>
      </c>
      <c r="D78" s="6" t="s">
        <v>114</v>
      </c>
    </row>
    <row r="79" customFormat="false" ht="25.5" hidden="false" customHeight="true" outlineLevel="0" collapsed="false">
      <c r="B79" s="11" t="s">
        <v>54</v>
      </c>
      <c r="C79" s="6" t="s">
        <v>115</v>
      </c>
      <c r="D79" s="6" t="s">
        <v>116</v>
      </c>
    </row>
    <row r="80" customFormat="false" ht="15" hidden="false" customHeight="true" outlineLevel="0" collapsed="false">
      <c r="B80" s="8" t="s">
        <v>117</v>
      </c>
      <c r="C80" s="6" t="s">
        <v>118</v>
      </c>
      <c r="D80" s="6" t="s">
        <v>119</v>
      </c>
    </row>
    <row r="81" customFormat="false" ht="25.5" hidden="false" customHeight="true" outlineLevel="0" collapsed="false">
      <c r="B81" s="13" t="s">
        <v>120</v>
      </c>
      <c r="C81" s="6" t="s">
        <v>121</v>
      </c>
      <c r="D81" s="6" t="s">
        <v>122</v>
      </c>
    </row>
    <row r="82" customFormat="false" ht="39" hidden="false" customHeight="true" outlineLevel="0" collapsed="false">
      <c r="B82" s="9" t="s">
        <v>123</v>
      </c>
      <c r="C82" s="6" t="s">
        <v>124</v>
      </c>
      <c r="D82" s="6" t="s">
        <v>125</v>
      </c>
    </row>
    <row r="83" customFormat="false" ht="39" hidden="false" customHeight="true" outlineLevel="0" collapsed="false">
      <c r="B83" s="8" t="s">
        <v>126</v>
      </c>
      <c r="C83" s="6" t="s">
        <v>127</v>
      </c>
      <c r="D83" s="6" t="s">
        <v>128</v>
      </c>
    </row>
    <row r="86" customFormat="false" ht="25.5" hidden="false" customHeight="true" outlineLevel="0" collapsed="false">
      <c r="A86" s="4" t="s">
        <v>129</v>
      </c>
      <c r="B86" s="4"/>
      <c r="C86" s="4"/>
      <c r="D86" s="4"/>
      <c r="E86" s="4"/>
    </row>
    <row r="88" customFormat="false" ht="30" hidden="false" customHeight="true" outlineLevel="0" collapsed="false">
      <c r="B88" s="5" t="s">
        <v>130</v>
      </c>
      <c r="C88" s="5" t="s">
        <v>131</v>
      </c>
      <c r="D88" s="5" t="s">
        <v>86</v>
      </c>
    </row>
    <row r="89" customFormat="false" ht="15" hidden="false" customHeight="true" outlineLevel="0" collapsed="false">
      <c r="B89" s="6" t="s">
        <v>132</v>
      </c>
      <c r="C89" s="6" t="s">
        <v>133</v>
      </c>
      <c r="D89" s="6" t="s">
        <v>134</v>
      </c>
    </row>
    <row r="90" customFormat="false" ht="51.75" hidden="false" customHeight="true" outlineLevel="0" collapsed="false">
      <c r="B90" s="6" t="s">
        <v>135</v>
      </c>
      <c r="C90" s="6" t="s">
        <v>136</v>
      </c>
      <c r="D90" s="6" t="s">
        <v>137</v>
      </c>
    </row>
    <row r="91" customFormat="false" ht="25.5" hidden="false" customHeight="true" outlineLevel="0" collapsed="false">
      <c r="B91" s="6" t="s">
        <v>138</v>
      </c>
      <c r="C91" s="6" t="s">
        <v>139</v>
      </c>
      <c r="D91" s="6" t="s">
        <v>140</v>
      </c>
    </row>
    <row r="93" customFormat="false" ht="25.5" hidden="false" customHeight="true" outlineLevel="0" collapsed="false">
      <c r="A93" s="3" t="s">
        <v>141</v>
      </c>
      <c r="B93" s="3"/>
      <c r="C93" s="3"/>
      <c r="D93" s="3"/>
      <c r="E93" s="3"/>
    </row>
    <row r="95" customFormat="false" ht="39" hidden="false" customHeight="true" outlineLevel="0" collapsed="false">
      <c r="A95" s="3" t="s">
        <v>142</v>
      </c>
      <c r="B95" s="3"/>
      <c r="C95" s="3"/>
      <c r="D95" s="3"/>
      <c r="E95" s="3"/>
    </row>
    <row r="97" customFormat="false" ht="25.5" hidden="false" customHeight="true" outlineLevel="0" collapsed="false">
      <c r="A97" s="4" t="s">
        <v>143</v>
      </c>
      <c r="B97" s="4"/>
      <c r="C97" s="4"/>
      <c r="D97" s="4"/>
      <c r="E97" s="4"/>
    </row>
    <row r="99" customFormat="false" ht="25.5" hidden="false" customHeight="true" outlineLevel="0" collapsed="false">
      <c r="A99" s="3" t="s">
        <v>144</v>
      </c>
      <c r="B99" s="3"/>
      <c r="C99" s="3"/>
      <c r="D99" s="3"/>
      <c r="E99" s="3"/>
    </row>
    <row r="101" customFormat="false" ht="15" hidden="false" customHeight="true" outlineLevel="0" collapsed="false">
      <c r="A101" s="7" t="s">
        <v>145</v>
      </c>
      <c r="B101" s="7"/>
      <c r="C101" s="7"/>
      <c r="D101" s="7"/>
      <c r="E101" s="7"/>
    </row>
    <row r="102" customFormat="false" ht="30" hidden="false" customHeight="true" outlineLevel="0" collapsed="false">
      <c r="B102" s="5" t="s">
        <v>146</v>
      </c>
      <c r="C102" s="5" t="s">
        <v>147</v>
      </c>
      <c r="D102" s="5" t="s">
        <v>148</v>
      </c>
    </row>
    <row r="103" customFormat="false" ht="51.75" hidden="false" customHeight="true" outlineLevel="0" collapsed="false">
      <c r="B103" s="13" t="s">
        <v>149</v>
      </c>
      <c r="C103" s="6" t="s">
        <v>150</v>
      </c>
      <c r="D103" s="6" t="s">
        <v>151</v>
      </c>
    </row>
    <row r="105" customFormat="false" ht="39" hidden="false" customHeight="true" outlineLevel="0" collapsed="false">
      <c r="A105" s="3" t="s">
        <v>152</v>
      </c>
      <c r="B105" s="3"/>
      <c r="C105" s="3"/>
      <c r="D105" s="3"/>
      <c r="E105" s="3"/>
    </row>
    <row r="107" customFormat="false" ht="25.5" hidden="false" customHeight="true" outlineLevel="0" collapsed="false">
      <c r="A107" s="3" t="s">
        <v>153</v>
      </c>
      <c r="B107" s="3"/>
      <c r="C107" s="3"/>
      <c r="D107" s="3"/>
      <c r="E107" s="3"/>
    </row>
    <row r="109" customFormat="false" ht="25.5" hidden="false" customHeight="true" outlineLevel="0" collapsed="false">
      <c r="A109" s="4" t="s">
        <v>154</v>
      </c>
      <c r="B109" s="4"/>
      <c r="C109" s="4"/>
      <c r="D109" s="4"/>
      <c r="E109" s="4"/>
    </row>
    <row r="111" customFormat="false" ht="30" hidden="false" customHeight="true" outlineLevel="0" collapsed="false">
      <c r="B111" s="5" t="s">
        <v>155</v>
      </c>
      <c r="C111" s="5" t="s">
        <v>156</v>
      </c>
      <c r="D111" s="5" t="s">
        <v>157</v>
      </c>
    </row>
    <row r="112" customFormat="false" ht="25.5" hidden="false" customHeight="true" outlineLevel="0" collapsed="false">
      <c r="B112" s="6" t="s">
        <v>158</v>
      </c>
      <c r="C112" s="6" t="s">
        <v>159</v>
      </c>
      <c r="D112" s="6" t="s">
        <v>160</v>
      </c>
    </row>
    <row r="113" customFormat="false" ht="25.5" hidden="false" customHeight="true" outlineLevel="0" collapsed="false">
      <c r="B113" s="6" t="s">
        <v>161</v>
      </c>
      <c r="C113" s="6" t="s">
        <v>162</v>
      </c>
      <c r="D113" s="6" t="s">
        <v>163</v>
      </c>
    </row>
    <row r="114" customFormat="false" ht="25.5" hidden="false" customHeight="true" outlineLevel="0" collapsed="false">
      <c r="B114" s="6" t="s">
        <v>164</v>
      </c>
      <c r="C114" s="6" t="s">
        <v>165</v>
      </c>
      <c r="D114" s="6" t="s">
        <v>166</v>
      </c>
    </row>
    <row r="115" customFormat="false" ht="39" hidden="false" customHeight="true" outlineLevel="0" collapsed="false">
      <c r="B115" s="6" t="s">
        <v>167</v>
      </c>
      <c r="C115" s="6" t="s">
        <v>168</v>
      </c>
      <c r="D115" s="6" t="s">
        <v>169</v>
      </c>
    </row>
    <row r="116" customFormat="false" ht="39" hidden="false" customHeight="true" outlineLevel="0" collapsed="false">
      <c r="B116" s="6" t="s">
        <v>170</v>
      </c>
      <c r="C116" s="6" t="s">
        <v>171</v>
      </c>
      <c r="D116" s="6" t="s">
        <v>172</v>
      </c>
    </row>
    <row r="117" customFormat="false" ht="51.75" hidden="false" customHeight="true" outlineLevel="0" collapsed="false">
      <c r="B117" s="6" t="s">
        <v>173</v>
      </c>
      <c r="C117" s="6" t="s">
        <v>174</v>
      </c>
      <c r="D117" s="6" t="s">
        <v>175</v>
      </c>
    </row>
    <row r="118" customFormat="false" ht="39" hidden="false" customHeight="true" outlineLevel="0" collapsed="false">
      <c r="B118" s="6" t="s">
        <v>176</v>
      </c>
      <c r="C118" s="6" t="s">
        <v>177</v>
      </c>
      <c r="D118" s="6" t="s">
        <v>178</v>
      </c>
    </row>
    <row r="119" customFormat="false" ht="25.5" hidden="false" customHeight="true" outlineLevel="0" collapsed="false">
      <c r="B119" s="6" t="s">
        <v>179</v>
      </c>
      <c r="C119" s="6" t="s">
        <v>180</v>
      </c>
      <c r="D119" s="6" t="s">
        <v>181</v>
      </c>
    </row>
    <row r="120" customFormat="false" ht="39" hidden="false" customHeight="true" outlineLevel="0" collapsed="false">
      <c r="B120" s="6" t="s">
        <v>182</v>
      </c>
      <c r="C120" s="6" t="s">
        <v>183</v>
      </c>
      <c r="D120" s="6" t="s">
        <v>184</v>
      </c>
    </row>
    <row r="121" customFormat="false" ht="39" hidden="false" customHeight="true" outlineLevel="0" collapsed="false">
      <c r="B121" s="6" t="s">
        <v>185</v>
      </c>
      <c r="C121" s="6" t="s">
        <v>186</v>
      </c>
      <c r="D121" s="6" t="s">
        <v>187</v>
      </c>
    </row>
    <row r="122" customFormat="false" ht="51.75" hidden="false" customHeight="true" outlineLevel="0" collapsed="false">
      <c r="B122" s="6" t="s">
        <v>188</v>
      </c>
      <c r="C122" s="6" t="s">
        <v>189</v>
      </c>
      <c r="D122" s="6" t="s">
        <v>66</v>
      </c>
    </row>
    <row r="125" customFormat="false" ht="15" hidden="false" customHeight="true" outlineLevel="0" collapsed="false">
      <c r="A125" s="3" t="s">
        <v>190</v>
      </c>
      <c r="B125" s="3"/>
      <c r="C125" s="3"/>
      <c r="D125" s="3"/>
      <c r="E125" s="3"/>
    </row>
  </sheetData>
  <mergeCells count="39">
    <mergeCell ref="A3:E3"/>
    <mergeCell ref="A5:E5"/>
    <mergeCell ref="A7:E7"/>
    <mergeCell ref="A12:E12"/>
    <mergeCell ref="A14:E14"/>
    <mergeCell ref="A16:E16"/>
    <mergeCell ref="A18:E18"/>
    <mergeCell ref="A23:E23"/>
    <mergeCell ref="A25:E25"/>
    <mergeCell ref="A26:E26"/>
    <mergeCell ref="A33:E33"/>
    <mergeCell ref="A47:E47"/>
    <mergeCell ref="A49:E49"/>
    <mergeCell ref="A51:E51"/>
    <mergeCell ref="B53:E53"/>
    <mergeCell ref="B54:E54"/>
    <mergeCell ref="B55:E55"/>
    <mergeCell ref="B61:E61"/>
    <mergeCell ref="B62:E62"/>
    <mergeCell ref="B63:E63"/>
    <mergeCell ref="B64:E64"/>
    <mergeCell ref="A66:E66"/>
    <mergeCell ref="B68:E68"/>
    <mergeCell ref="B69:E69"/>
    <mergeCell ref="B70:E70"/>
    <mergeCell ref="B71:E71"/>
    <mergeCell ref="B72:E72"/>
    <mergeCell ref="A74:E74"/>
    <mergeCell ref="A76:E76"/>
    <mergeCell ref="A86:E86"/>
    <mergeCell ref="A93:E93"/>
    <mergeCell ref="A95:E95"/>
    <mergeCell ref="A97:E97"/>
    <mergeCell ref="A99:E99"/>
    <mergeCell ref="A101:E101"/>
    <mergeCell ref="A105:E105"/>
    <mergeCell ref="A107:E107"/>
    <mergeCell ref="A109:E109"/>
    <mergeCell ref="A125:E1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7"/>
    <col collapsed="false" customWidth="true" hidden="false" outlineLevel="0" max="2" min="2" style="1" width="14"/>
    <col collapsed="false" customWidth="true" hidden="false" outlineLevel="0" max="5" min="3" style="1" width="10"/>
    <col collapsed="false" customWidth="true" hidden="false" outlineLevel="0" max="6" min="6" style="1" width="14"/>
    <col collapsed="false" customWidth="true" hidden="false" outlineLevel="0" max="7" min="7" style="1" width="12"/>
    <col collapsed="false" customWidth="true" hidden="false" outlineLevel="0" max="9" min="8" style="1" width="14"/>
    <col collapsed="false" customWidth="true" hidden="false" outlineLevel="0" max="10" min="10" style="1" width="16"/>
    <col collapsed="false" customWidth="true" hidden="false" outlineLevel="0" max="14" min="11" style="1" width="19"/>
  </cols>
  <sheetData>
    <row r="2" customFormat="false" ht="16.15" hidden="false" customHeight="false" outlineLevel="0" collapsed="false">
      <c r="A2" s="14" t="s">
        <v>191</v>
      </c>
    </row>
    <row r="3" customFormat="false" ht="15" hidden="false" customHeight="false" outlineLevel="0" collapsed="false">
      <c r="A3" s="15" t="s">
        <v>192</v>
      </c>
    </row>
    <row r="5" customFormat="false" ht="61.5" hidden="false" customHeight="true" outlineLevel="0" collapsed="false">
      <c r="A5" s="16" t="s">
        <v>164</v>
      </c>
      <c r="B5" s="16" t="s">
        <v>193</v>
      </c>
      <c r="C5" s="16" t="s">
        <v>194</v>
      </c>
      <c r="D5" s="16" t="s">
        <v>195</v>
      </c>
      <c r="E5" s="16" t="s">
        <v>196</v>
      </c>
      <c r="F5" s="16" t="s">
        <v>197</v>
      </c>
      <c r="G5" s="16" t="s">
        <v>198</v>
      </c>
      <c r="H5" s="16" t="s">
        <v>199</v>
      </c>
      <c r="I5" s="16" t="s">
        <v>200</v>
      </c>
      <c r="J5" s="16" t="s">
        <v>201</v>
      </c>
      <c r="K5" s="16" t="s">
        <v>202</v>
      </c>
      <c r="L5" s="16" t="s">
        <v>203</v>
      </c>
      <c r="M5" s="16" t="s">
        <v>204</v>
      </c>
      <c r="N5" s="16" t="s">
        <v>205</v>
      </c>
    </row>
    <row r="6" customFormat="false" ht="15" hidden="false" customHeight="false" outlineLevel="0" collapsed="false">
      <c r="A6" s="1" t="s">
        <v>206</v>
      </c>
      <c r="B6" s="17" t="n">
        <f aca="false">SUMIFS(Conciliación!$K$6:$K$1683,Conciliación!$A$6:$A$1683,"San Juan",Conciliación!$C$6:$C$1683,"Stock SAP")</f>
        <v>87123</v>
      </c>
      <c r="C6" s="17" t="n">
        <f aca="false">SUMIFS(Conciliación!$L$6:$L$1683,Conciliación!$A$6:$A$1683,"San Juan")</f>
        <v>21732</v>
      </c>
      <c r="D6" s="17" t="n">
        <f aca="false">$B6-$C6</f>
        <v>65391</v>
      </c>
      <c r="E6" s="17" t="n">
        <f aca="false">SUMIFS(Conciliación!$K$6:$K$1683,Conciliación!$A$6:$A$1683,"San Juan",Conciliación!$U$6:$U$1683,"Dar de baja en SAP")+SUMIFS(Conciliación!$K$6:$K$1683,Conciliación!$A$6:$A$1683,"San Juan",Conciliación!$U$6:$U$1683,"Dar de alta en SAP")+SUMIFS(Conciliación!$K$6:$K$1683,Conciliación!$A$6:$A$1683,"San Juan",Conciliación!$U$6:$U$1683,"Sin diferencia")</f>
        <v>57722</v>
      </c>
      <c r="F6" s="17" t="n">
        <f aca="false">SUMIFS(Conciliación!$M$6:$M$1683,Conciliación!$A$6:$A$1683,"San Juan",Conciliación!$U$6:$U$1683,"Dar de baja en SAP")+SUMIFS(Conciliación!$M$6:$M$1683,Conciliación!$A$6:$A$1683,"San Juan",Conciliación!$U$6:$U$1683,"Dar de alta en SAP")+SUMIFS(Conciliación!$M$6:$M$1683,Conciliación!$A$6:$A$1683,"San Juan",Conciliación!$U$6:$U$1683,"Sin diferencia")</f>
        <v>37087</v>
      </c>
      <c r="G6" s="17" t="n">
        <f aca="false">SUMIFS(Conciliación!$M$6:$M$1683,Conciliación!$A$6:$A$1683,"San Juan",Conciliación!$U$6:$U$1683,"Dar de baja en SAP")</f>
        <v>39454</v>
      </c>
      <c r="H6" s="17" t="n">
        <f aca="false">-SUMIFS(Conciliación!$M$6:$M$1683,Conciliación!$A$6:$A$1683,"San Juan",Conciliación!$U$6:$U$1683,"Dar de alta en SAP")</f>
        <v>2367</v>
      </c>
      <c r="I6" s="17" t="n">
        <f aca="false">COUNTIFS(Conciliación!$A$6:$A$1683,"San Juan",Conciliación!$C$6:$C$1683,"Inventario físico sin código SAP")</f>
        <v>52</v>
      </c>
      <c r="J6" s="17" t="n">
        <f aca="false">SUMIFS(Conciliación!$L$6:$L$1683,Conciliación!$A$6:$A$1683,"San Juan",Conciliación!$C$6:$C$1683,"Inventario físico sin código SAP")</f>
        <v>1097</v>
      </c>
      <c r="K6" s="18" t="n">
        <f aca="false">SUM('1120 SJ'!$S$2:$S$731)</f>
        <v>123634045.230644</v>
      </c>
      <c r="L6" s="18" t="n">
        <f aca="false">SUMIFS(Conciliación!$Q$6:$Q$1683,Conciliación!$A$6:$A$1683,"San Juan",Conciliación!$U$6:$U$1683,"Dar de baja en SAP")+SUMIFS(Conciliación!$Q$6:$Q$1683,Conciliación!$A$6:$A$1683,"San Juan",Conciliación!$U$6:$U$1683,"Dar de alta en SAP")</f>
        <v>21477853.2606439</v>
      </c>
      <c r="M6" s="18" t="n">
        <f aca="false">SUMIFS(Conciliación!$Q$6:$Q$1683,Conciliación!$A$6:$A$1683,"San Juan",Conciliación!$U$6:$U$1683,"Dar de baja en SAP",Conciliación!$R$6:$R$1683,"?*")+SUMIFS(Conciliación!$Q$6:$Q$1683,Conciliación!$A$6:$A$1683,"San Juan",Conciliación!$U$6:$U$1683,"Dar de alta en SAP",Conciliación!$R$6:$R$1683,"?*")</f>
        <v>5539485.84268377</v>
      </c>
      <c r="N6" s="18" t="n">
        <f aca="false">$L6-$M6</f>
        <v>15938367.4179601</v>
      </c>
    </row>
    <row r="7" customFormat="false" ht="15" hidden="false" customHeight="false" outlineLevel="0" collapsed="false">
      <c r="A7" s="1" t="s">
        <v>207</v>
      </c>
      <c r="B7" s="17" t="n">
        <f aca="false">SUMIFS(Conciliación!$K$6:$K$1683,Conciliación!$A$6:$A$1683,"Neuquén",Conciliación!$C$6:$C$1683,"Stock SAP")</f>
        <v>671967</v>
      </c>
      <c r="C7" s="17" t="n">
        <f aca="false">SUMIFS(Conciliación!$L$6:$L$1683,Conciliación!$A$6:$A$1683,"Neuquén")</f>
        <v>33107</v>
      </c>
      <c r="D7" s="17" t="n">
        <f aca="false">$B7-$C7</f>
        <v>638860</v>
      </c>
      <c r="E7" s="17" t="n">
        <f aca="false">SUMIFS(Conciliación!$K$6:$K$1683,Conciliación!$A$6:$A$1683,"Neuquén",Conciliación!$U$6:$U$1683,"Dar de baja en SAP")+SUMIFS(Conciliación!$K$6:$K$1683,Conciliación!$A$6:$A$1683,"Neuquén",Conciliación!$U$6:$U$1683,"Dar de alta en SAP")+SUMIFS(Conciliación!$K$6:$K$1683,Conciliación!$A$6:$A$1683,"Neuquén",Conciliación!$U$6:$U$1683,"Sin diferencia")</f>
        <v>381618</v>
      </c>
      <c r="F7" s="17" t="n">
        <f aca="false">SUMIFS(Conciliación!$M$6:$M$1683,Conciliación!$A$6:$A$1683,"Neuquén",Conciliación!$U$6:$U$1683,"Dar de baja en SAP")+SUMIFS(Conciliación!$M$6:$M$1683,Conciliación!$A$6:$A$1683,"Neuquén",Conciliación!$U$6:$U$1683,"Dar de alta en SAP")+SUMIFS(Conciliación!$M$6:$M$1683,Conciliación!$A$6:$A$1683,"Neuquén",Conciliación!$U$6:$U$1683,"Sin diferencia")</f>
        <v>351255</v>
      </c>
      <c r="G7" s="17" t="n">
        <f aca="false">SUMIFS(Conciliación!$M$6:$M$1683,Conciliación!$A$6:$A$1683,"Neuquén",Conciliación!$U$6:$U$1683,"Dar de baja en SAP")</f>
        <v>354178</v>
      </c>
      <c r="H7" s="17" t="n">
        <f aca="false">-SUMIFS(Conciliación!$M$6:$M$1683,Conciliación!$A$6:$A$1683,"Neuquén",Conciliación!$U$6:$U$1683,"Dar de alta en SAP")</f>
        <v>2923</v>
      </c>
      <c r="I7" s="17" t="n">
        <f aca="false">COUNTIFS(Conciliación!$A$6:$A$1683,"Neuquén",Conciliación!$C$6:$C$1683,"Inventario físico sin código SAP")</f>
        <v>51</v>
      </c>
      <c r="J7" s="17" t="n">
        <f aca="false">SUMIFS(Conciliación!$L$6:$L$1683,Conciliación!$A$6:$A$1683,"Neuquén",Conciliación!$C$6:$C$1683,"Inventario físico sin código SAP")</f>
        <v>2744</v>
      </c>
      <c r="K7" s="18" t="n">
        <f aca="false">SUM('1060 NQN'!$S$2:$S$2074)</f>
        <v>23871499.0647484</v>
      </c>
      <c r="L7" s="18" t="n">
        <f aca="false">SUMIFS(Conciliación!$Q$6:$Q$1683,Conciliación!$A$6:$A$1683,"Neuquén",Conciliación!$U$6:$U$1683,"Dar de baja en SAP")+SUMIFS(Conciliación!$Q$6:$Q$1683,Conciliación!$A$6:$A$1683,"Neuquén",Conciliación!$U$6:$U$1683,"Dar de alta en SAP")</f>
        <v>-215089951.945252</v>
      </c>
      <c r="M7" s="18" t="n">
        <f aca="false">SUMIFS(Conciliación!$Q$6:$Q$1683,Conciliación!$A$6:$A$1683,"Neuquén",Conciliación!$U$6:$U$1683,"Dar de baja en SAP",Conciliación!$R$6:$R$1683,"?*")+SUMIFS(Conciliación!$Q$6:$Q$1683,Conciliación!$A$6:$A$1683,"Neuquén",Conciliación!$U$6:$U$1683,"Dar de alta en SAP",Conciliación!$R$6:$R$1683,"?*")</f>
        <v>-304977770.815849</v>
      </c>
      <c r="N7" s="18" t="n">
        <f aca="false">$L7-$M7</f>
        <v>89887818.8705976</v>
      </c>
    </row>
    <row r="8" customFormat="false" ht="15" hidden="false" customHeight="false" outlineLevel="0" collapsed="false">
      <c r="A8" s="1" t="s">
        <v>208</v>
      </c>
      <c r="B8" s="17" t="n">
        <f aca="false">SUMIFS(Conciliación!$K$6:$K$1683,Conciliación!$A$6:$A$1683,"Salta",Conciliación!$C$6:$C$1683,"Stock SAP")</f>
        <v>37614</v>
      </c>
      <c r="C8" s="17" t="n">
        <f aca="false">SUMIFS(Conciliación!$L$6:$L$1683,Conciliación!$A$6:$A$1683,"Salta")</f>
        <v>32524</v>
      </c>
      <c r="D8" s="17" t="n">
        <f aca="false">$B8-$C8</f>
        <v>5090</v>
      </c>
      <c r="E8" s="17" t="n">
        <f aca="false">SUMIFS(Conciliación!$K$6:$K$1683,Conciliación!$A$6:$A$1683,"Salta",Conciliación!$U$6:$U$1683,"Dar de baja en SAP")+SUMIFS(Conciliación!$K$6:$K$1683,Conciliación!$A$6:$A$1683,"Salta",Conciliación!$U$6:$U$1683,"Dar de alta en SAP")+SUMIFS(Conciliación!$K$6:$K$1683,Conciliación!$A$6:$A$1683,"Salta",Conciliación!$U$6:$U$1683,"Sin diferencia")</f>
        <v>27872</v>
      </c>
      <c r="F8" s="17" t="n">
        <f aca="false">SUMIFS(Conciliación!$M$6:$M$1683,Conciliación!$A$6:$A$1683,"Salta",Conciliación!$U$6:$U$1683,"Dar de baja en SAP")+SUMIFS(Conciliación!$M$6:$M$1683,Conciliación!$A$6:$A$1683,"Salta",Conciliación!$U$6:$U$1683,"Dar de alta en SAP")+SUMIFS(Conciliación!$M$6:$M$1683,Conciliación!$A$6:$A$1683,"Salta",Conciliación!$U$6:$U$1683,"Sin diferencia")</f>
        <v>-1027</v>
      </c>
      <c r="G8" s="17" t="n">
        <f aca="false">SUMIFS(Conciliación!$M$6:$M$1683,Conciliación!$A$6:$A$1683,"Salta",Conciliación!$U$6:$U$1683,"Dar de baja en SAP")</f>
        <v>10862</v>
      </c>
      <c r="H8" s="17" t="n">
        <f aca="false">-SUMIFS(Conciliación!$M$6:$M$1683,Conciliación!$A$6:$A$1683,"Salta",Conciliación!$U$6:$U$1683,"Dar de alta en SAP")</f>
        <v>11889</v>
      </c>
      <c r="I8" s="17" t="n">
        <f aca="false">COUNTIFS(Conciliación!$A$6:$A$1683,"Salta",Conciliación!$C$6:$C$1683,"Inventario físico sin código SAP")</f>
        <v>93</v>
      </c>
      <c r="J8" s="17" t="n">
        <f aca="false">SUMIFS(Conciliación!$L$6:$L$1683,Conciliación!$A$6:$A$1683,"Salta",Conciliación!$C$6:$C$1683,"Inventario físico sin código SAP")</f>
        <v>3625</v>
      </c>
      <c r="K8" s="18" t="n">
        <f aca="false">SUM('1130 Salta'!$S$2:$S$578)</f>
        <v>28834110.7202554</v>
      </c>
      <c r="L8" s="18" t="n">
        <f aca="false">SUMIFS(Conciliación!$Q$6:$Q$1683,Conciliación!$A$6:$A$1683,"Salta",Conciliación!$U$6:$U$1683,"Dar de baja en SAP")+SUMIFS(Conciliación!$Q$6:$Q$1683,Conciliación!$A$6:$A$1683,"Salta",Conciliación!$U$6:$U$1683,"Dar de alta en SAP")</f>
        <v>-16990654.4297446</v>
      </c>
      <c r="M8" s="18" t="n">
        <f aca="false">SUMIFS(Conciliación!$Q$6:$Q$1683,Conciliación!$A$6:$A$1683,"Salta",Conciliación!$U$6:$U$1683,"Dar de baja en SAP",Conciliación!$R$6:$R$1683,"?*")+SUMIFS(Conciliación!$Q$6:$Q$1683,Conciliación!$A$6:$A$1683,"Salta",Conciliación!$U$6:$U$1683,"Dar de alta en SAP",Conciliación!$R$6:$R$1683,"?*")</f>
        <v>-7437795.78</v>
      </c>
      <c r="N8" s="18" t="n">
        <f aca="false">$L8-$M8</f>
        <v>-9552858.64974458</v>
      </c>
    </row>
    <row r="9" customFormat="false" ht="15" hidden="false" customHeight="false" outlineLevel="0" collapsed="false">
      <c r="A9" s="19" t="s">
        <v>209</v>
      </c>
      <c r="B9" s="20" t="n">
        <f aca="false">SUM(B6:B8)</f>
        <v>796704</v>
      </c>
      <c r="C9" s="20" t="n">
        <f aca="false">SUM(C6:C8)</f>
        <v>87363</v>
      </c>
      <c r="D9" s="20" t="n">
        <f aca="false">SUM(D6:D8)</f>
        <v>709341</v>
      </c>
      <c r="E9" s="20" t="n">
        <f aca="false">SUM(E6:E8)</f>
        <v>467212</v>
      </c>
      <c r="F9" s="20" t="n">
        <f aca="false">SUM(F6:F8)</f>
        <v>387315</v>
      </c>
      <c r="G9" s="20" t="n">
        <f aca="false">SUM(G6:G8)</f>
        <v>404494</v>
      </c>
      <c r="H9" s="20" t="n">
        <f aca="false">SUM(H6:H8)</f>
        <v>17179</v>
      </c>
      <c r="I9" s="20" t="n">
        <f aca="false">SUM(I6:I8)</f>
        <v>196</v>
      </c>
      <c r="J9" s="20" t="n">
        <f aca="false">SUM(J6:J8)</f>
        <v>7466</v>
      </c>
      <c r="K9" s="21" t="n">
        <f aca="false">SUM(K6:K8)</f>
        <v>176339655.015648</v>
      </c>
      <c r="L9" s="21" t="n">
        <f aca="false">SUM(L6:L8)</f>
        <v>-210602753.114352</v>
      </c>
      <c r="M9" s="21" t="n">
        <f aca="false">SUM(M6:M8)</f>
        <v>-306876080.753165</v>
      </c>
      <c r="N9" s="21" t="n">
        <f aca="false">SUM(N6:N8)</f>
        <v>96273327.6388132</v>
      </c>
    </row>
    <row r="11" customFormat="false" ht="15" hidden="false" customHeight="false" outlineLevel="0" collapsed="false">
      <c r="A11" s="22" t="s">
        <v>210</v>
      </c>
    </row>
    <row r="12" customFormat="false" ht="15" hidden="false" customHeight="false" outlineLevel="0" collapsed="false">
      <c r="A12" s="15" t="s">
        <v>211</v>
      </c>
    </row>
    <row r="13" customFormat="false" ht="15" hidden="false" customHeight="false" outlineLevel="0" collapsed="false">
      <c r="A13" s="15" t="s">
        <v>212</v>
      </c>
    </row>
    <row r="14" customFormat="false" ht="15" hidden="false" customHeight="false" outlineLevel="0" collapsed="false">
      <c r="A14" s="15" t="s">
        <v>213</v>
      </c>
    </row>
    <row r="15" customFormat="false" ht="15" hidden="false" customHeight="false" outlineLevel="0" collapsed="false">
      <c r="A15" s="15" t="s">
        <v>214</v>
      </c>
    </row>
    <row r="16" customFormat="false" ht="15" hidden="false" customHeight="false" outlineLevel="0" collapsed="false">
      <c r="A16" s="15" t="s">
        <v>215</v>
      </c>
    </row>
    <row r="17" customFormat="false" ht="15" hidden="false" customHeight="false" outlineLevel="0" collapsed="false">
      <c r="A17" s="15" t="s">
        <v>216</v>
      </c>
    </row>
    <row r="18" customFormat="false" ht="15" hidden="false" customHeight="false" outlineLevel="0" collapsed="false">
      <c r="A18" s="15" t="s">
        <v>217</v>
      </c>
    </row>
    <row r="19" customFormat="false" ht="15" hidden="false" customHeight="false" outlineLevel="0" collapsed="false">
      <c r="A19" s="15" t="s">
        <v>218</v>
      </c>
    </row>
    <row r="20" customFormat="false" ht="15" hidden="false" customHeight="false" outlineLevel="0" collapsed="false">
      <c r="A20" s="15" t="s">
        <v>219</v>
      </c>
    </row>
    <row r="21" customFormat="false" ht="15" hidden="false" customHeight="false" outlineLevel="0" collapsed="false">
      <c r="A21" s="15" t="s">
        <v>220</v>
      </c>
    </row>
    <row r="22" customFormat="false" ht="15" hidden="false" customHeight="false" outlineLevel="0" collapsed="false">
      <c r="A22" s="15" t="s">
        <v>221</v>
      </c>
    </row>
    <row r="24" customFormat="false" ht="15" hidden="false" customHeight="false" outlineLevel="0" collapsed="false">
      <c r="A24" s="22" t="s">
        <v>222</v>
      </c>
    </row>
    <row r="25" customFormat="false" ht="15" hidden="false" customHeight="false" outlineLevel="0" collapsed="false">
      <c r="A25" s="15" t="s">
        <v>223</v>
      </c>
    </row>
    <row r="26" customFormat="false" ht="45.75" hidden="false" customHeight="true" outlineLevel="0" collapsed="false">
      <c r="A26" s="23" t="s">
        <v>224</v>
      </c>
      <c r="B26" s="23" t="s">
        <v>225</v>
      </c>
      <c r="C26" s="23" t="s">
        <v>226</v>
      </c>
      <c r="D26" s="23" t="s">
        <v>227</v>
      </c>
      <c r="E26" s="23" t="s">
        <v>228</v>
      </c>
      <c r="F26" s="23" t="s">
        <v>229</v>
      </c>
      <c r="G26" s="23" t="s">
        <v>230</v>
      </c>
      <c r="H26" s="23" t="s">
        <v>231</v>
      </c>
      <c r="I26" s="23" t="s">
        <v>232</v>
      </c>
      <c r="J26" s="23" t="s">
        <v>233</v>
      </c>
    </row>
    <row r="27" customFormat="false" ht="15" hidden="false" customHeight="false" outlineLevel="0" collapsed="false">
      <c r="A27" s="1" t="s">
        <v>206</v>
      </c>
      <c r="B27" s="17" t="n">
        <v>156</v>
      </c>
      <c r="C27" s="17" t="n">
        <v>55</v>
      </c>
      <c r="D27" s="17" t="n">
        <v>21</v>
      </c>
      <c r="E27" s="17" t="n">
        <v>28</v>
      </c>
      <c r="F27" s="17" t="n">
        <v>52</v>
      </c>
      <c r="G27" s="17" t="n">
        <v>424</v>
      </c>
      <c r="H27" s="17" t="n">
        <v>104</v>
      </c>
      <c r="I27" s="17" t="n">
        <v>87</v>
      </c>
      <c r="J27" s="17" t="n">
        <v>233</v>
      </c>
    </row>
    <row r="28" customFormat="false" ht="15" hidden="false" customHeight="false" outlineLevel="0" collapsed="false">
      <c r="A28" s="1" t="s">
        <v>207</v>
      </c>
      <c r="B28" s="17" t="n">
        <v>218</v>
      </c>
      <c r="C28" s="17" t="n">
        <v>56</v>
      </c>
      <c r="D28" s="17" t="n">
        <v>64</v>
      </c>
      <c r="E28" s="17" t="n">
        <v>47</v>
      </c>
      <c r="F28" s="17" t="n">
        <v>51</v>
      </c>
      <c r="G28" s="17" t="n">
        <v>655</v>
      </c>
      <c r="H28" s="17" t="n">
        <v>167</v>
      </c>
      <c r="I28" s="17" t="n">
        <v>202</v>
      </c>
      <c r="J28" s="17" t="n">
        <v>286</v>
      </c>
    </row>
    <row r="29" customFormat="false" ht="15" hidden="false" customHeight="false" outlineLevel="0" collapsed="false">
      <c r="A29" s="1" t="s">
        <v>208</v>
      </c>
      <c r="B29" s="17" t="n">
        <v>255</v>
      </c>
      <c r="C29" s="17" t="n">
        <v>72</v>
      </c>
      <c r="D29" s="17" t="n">
        <v>40</v>
      </c>
      <c r="E29" s="17" t="n">
        <v>50</v>
      </c>
      <c r="F29" s="17" t="n">
        <v>93</v>
      </c>
      <c r="G29" s="17" t="n">
        <v>403</v>
      </c>
      <c r="H29" s="17" t="n">
        <v>162</v>
      </c>
      <c r="I29" s="17" t="n">
        <v>121</v>
      </c>
      <c r="J29" s="17" t="n">
        <v>120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A16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8"/>
    <col collapsed="false" customWidth="true" hidden="false" outlineLevel="0" max="3" min="3" style="1" width="24"/>
    <col collapsed="false" customWidth="true" hidden="false" outlineLevel="0" max="4" min="4" style="1" width="15"/>
    <col collapsed="false" customWidth="true" hidden="false" outlineLevel="0" max="5" min="5" style="1" width="11"/>
    <col collapsed="false" customWidth="true" hidden="false" outlineLevel="0" max="6" min="6" style="1" width="15"/>
    <col collapsed="false" customWidth="true" hidden="false" outlineLevel="0" max="7" min="7" style="1" width="13"/>
    <col collapsed="false" customWidth="true" hidden="false" outlineLevel="0" max="8" min="8" style="1" width="42"/>
    <col collapsed="false" customWidth="true" hidden="false" outlineLevel="0" max="9" min="9" style="1" width="13"/>
    <col collapsed="false" customWidth="true" hidden="false" outlineLevel="0" max="10" min="10" style="1" width="42"/>
    <col collapsed="false" customWidth="true" hidden="false" outlineLevel="0" max="11" min="11" style="1" width="14"/>
    <col collapsed="false" customWidth="true" hidden="false" outlineLevel="0" max="13" min="12" style="1" width="13"/>
    <col collapsed="false" customWidth="true" hidden="false" outlineLevel="0" max="16" min="14" style="1" width="15"/>
    <col collapsed="false" customWidth="true" hidden="false" outlineLevel="0" max="17" min="17" style="1" width="17"/>
    <col collapsed="false" customWidth="true" hidden="false" outlineLevel="0" max="18" min="18" style="1" width="52"/>
    <col collapsed="false" customWidth="true" hidden="false" outlineLevel="0" max="19" min="19" style="1" width="15"/>
    <col collapsed="false" customWidth="true" hidden="false" outlineLevel="0" max="20" min="20" style="1" width="46"/>
    <col collapsed="false" customWidth="true" hidden="false" outlineLevel="0" max="21" min="21" style="1" width="22"/>
    <col collapsed="false" customWidth="true" hidden="false" outlineLevel="0" max="22" min="22" style="1" width="30"/>
    <col collapsed="false" customWidth="true" hidden="false" outlineLevel="0" max="23" min="23" style="1" width="11"/>
    <col collapsed="false" customWidth="true" hidden="false" outlineLevel="0" max="24" min="24" style="1" width="22"/>
    <col collapsed="false" customWidth="true" hidden="false" outlineLevel="0" max="26" min="25" style="1" width="12"/>
    <col collapsed="false" customWidth="true" hidden="false" outlineLevel="0" max="27" min="27" style="1" width="100"/>
  </cols>
  <sheetData>
    <row r="2" customFormat="false" ht="16.15" hidden="false" customHeight="false" outlineLevel="0" collapsed="false">
      <c r="A2" s="14" t="s">
        <v>234</v>
      </c>
    </row>
    <row r="3" customFormat="false" ht="15" hidden="false" customHeight="false" outlineLevel="0" collapsed="false">
      <c r="A3" s="15" t="s">
        <v>235</v>
      </c>
    </row>
    <row r="5" customFormat="false" ht="45.75" hidden="false" customHeight="true" outlineLevel="0" collapsed="false">
      <c r="A5" s="16" t="s">
        <v>224</v>
      </c>
      <c r="B5" s="16" t="s">
        <v>236</v>
      </c>
      <c r="C5" s="16" t="s">
        <v>237</v>
      </c>
      <c r="D5" s="16" t="s">
        <v>187</v>
      </c>
      <c r="E5" s="16" t="s">
        <v>238</v>
      </c>
      <c r="F5" s="16" t="s">
        <v>239</v>
      </c>
      <c r="G5" s="16" t="s">
        <v>240</v>
      </c>
      <c r="H5" s="16" t="s">
        <v>241</v>
      </c>
      <c r="I5" s="16" t="s">
        <v>242</v>
      </c>
      <c r="J5" s="16" t="s">
        <v>243</v>
      </c>
      <c r="K5" s="16" t="s">
        <v>244</v>
      </c>
      <c r="L5" s="16" t="s">
        <v>89</v>
      </c>
      <c r="M5" s="16" t="s">
        <v>92</v>
      </c>
      <c r="N5" s="16" t="s">
        <v>245</v>
      </c>
      <c r="O5" s="16" t="s">
        <v>246</v>
      </c>
      <c r="P5" s="16" t="s">
        <v>247</v>
      </c>
      <c r="Q5" s="16" t="s">
        <v>248</v>
      </c>
      <c r="R5" s="16" t="s">
        <v>249</v>
      </c>
      <c r="S5" s="16" t="s">
        <v>178</v>
      </c>
      <c r="T5" s="16" t="s">
        <v>250</v>
      </c>
      <c r="U5" s="16" t="s">
        <v>251</v>
      </c>
      <c r="V5" s="16" t="s">
        <v>252</v>
      </c>
      <c r="W5" s="16" t="s">
        <v>253</v>
      </c>
      <c r="X5" s="16" t="s">
        <v>254</v>
      </c>
      <c r="Y5" s="16" t="s">
        <v>255</v>
      </c>
      <c r="Z5" s="16" t="s">
        <v>256</v>
      </c>
      <c r="AA5" s="16" t="s">
        <v>257</v>
      </c>
    </row>
    <row r="6" customFormat="false" ht="15" hidden="false" customHeight="false" outlineLevel="0" collapsed="false">
      <c r="A6" s="1" t="s">
        <v>206</v>
      </c>
      <c r="B6" s="1" t="s">
        <v>258</v>
      </c>
      <c r="C6" s="1" t="s">
        <v>259</v>
      </c>
      <c r="D6" s="1" t="s">
        <v>260</v>
      </c>
      <c r="E6" s="1" t="s">
        <v>261</v>
      </c>
      <c r="F6" s="1" t="s">
        <v>262</v>
      </c>
      <c r="G6" s="1" t="s">
        <v>263</v>
      </c>
      <c r="H6" s="1" t="s">
        <v>264</v>
      </c>
      <c r="I6" s="1" t="s">
        <v>265</v>
      </c>
      <c r="J6" s="1" t="s">
        <v>266</v>
      </c>
      <c r="K6" s="17" t="n">
        <f aca="false">SUMIF('1120 SJ'!$A$2:$A$679,$G6,'1120 SJ'!$I$2:$I$679)</f>
        <v>5940</v>
      </c>
      <c r="L6" s="17" t="n">
        <f aca="false">SUMIF('1120 SJ'!$A$2:$A$679,$G6,'1120 SJ'!$Q$2:$Q$679)</f>
        <v>222</v>
      </c>
      <c r="M6" s="17" t="n">
        <f aca="false">$K6-$L6</f>
        <v>5718</v>
      </c>
      <c r="N6" s="18" t="n">
        <f aca="false">IFERROR(SUMIF('1120 SJ'!$A$2:$A$679,$G6,'1120 SJ'!$M$2:$M$679)/$K6,0)</f>
        <v>62.8913181818182</v>
      </c>
      <c r="O6" s="18" t="n">
        <f aca="false">IFERROR($K6*$N6,"")</f>
        <v>373574.43</v>
      </c>
      <c r="P6" s="18" t="n">
        <f aca="false">IFERROR($L6*$N6,"")</f>
        <v>13961.8726363636</v>
      </c>
      <c r="Q6" s="18" t="n">
        <f aca="false">$M6*$N6</f>
        <v>359612.557363636</v>
      </c>
      <c r="S6" s="24" t="s">
        <v>226</v>
      </c>
      <c r="T6" s="1" t="s">
        <v>267</v>
      </c>
      <c r="U6" s="25" t="s">
        <v>51</v>
      </c>
      <c r="V6" s="1" t="s">
        <v>268</v>
      </c>
      <c r="W6" s="1" t="s">
        <v>269</v>
      </c>
      <c r="Y6" s="1" t="s">
        <v>270</v>
      </c>
      <c r="Z6" s="1" t="s">
        <v>271</v>
      </c>
      <c r="AA6" s="1" t="s">
        <v>272</v>
      </c>
    </row>
    <row r="7" customFormat="false" ht="15" hidden="false" customHeight="false" outlineLevel="0" collapsed="false">
      <c r="A7" s="1" t="s">
        <v>206</v>
      </c>
      <c r="B7" s="1" t="s">
        <v>258</v>
      </c>
      <c r="C7" s="1" t="s">
        <v>259</v>
      </c>
      <c r="D7" s="1" t="s">
        <v>273</v>
      </c>
      <c r="E7" s="1" t="s">
        <v>274</v>
      </c>
      <c r="F7" s="1" t="s">
        <v>262</v>
      </c>
      <c r="G7" s="1" t="s">
        <v>275</v>
      </c>
      <c r="H7" s="1" t="s">
        <v>276</v>
      </c>
      <c r="K7" s="17" t="n">
        <f aca="false">SUMIF('1120 SJ'!$A$2:$A$679,$G7,'1120 SJ'!$I$2:$I$679)</f>
        <v>4107</v>
      </c>
      <c r="L7" s="17" t="n">
        <f aca="false">SUMIF('1120 SJ'!$A$2:$A$679,$G7,'1120 SJ'!$Q$2:$Q$679)</f>
        <v>0</v>
      </c>
      <c r="M7" s="17" t="n">
        <f aca="false">$K7-$L7</f>
        <v>4107</v>
      </c>
      <c r="N7" s="18" t="n">
        <f aca="false">IFERROR(SUMIF('1120 SJ'!$A$2:$A$679,$G7,'1120 SJ'!$M$2:$M$679)/$K7,0)</f>
        <v>787.192671049428</v>
      </c>
      <c r="O7" s="18" t="n">
        <f aca="false">IFERROR($K7*$N7,"")</f>
        <v>3233000.3</v>
      </c>
      <c r="P7" s="18" t="n">
        <f aca="false">IFERROR($L7*$N7,"")</f>
        <v>0</v>
      </c>
      <c r="Q7" s="18" t="n">
        <f aca="false">$M7*$N7</f>
        <v>3233000.3</v>
      </c>
      <c r="S7" s="26"/>
      <c r="T7" s="1" t="s">
        <v>277</v>
      </c>
      <c r="U7" s="27" t="s">
        <v>123</v>
      </c>
    </row>
    <row r="8" customFormat="false" ht="15" hidden="false" customHeight="false" outlineLevel="0" collapsed="false">
      <c r="A8" s="1" t="s">
        <v>206</v>
      </c>
      <c r="B8" s="1" t="s">
        <v>258</v>
      </c>
      <c r="C8" s="1" t="s">
        <v>259</v>
      </c>
      <c r="D8" s="1" t="s">
        <v>260</v>
      </c>
      <c r="E8" s="1" t="s">
        <v>261</v>
      </c>
      <c r="F8" s="1" t="s">
        <v>262</v>
      </c>
      <c r="G8" s="1" t="s">
        <v>278</v>
      </c>
      <c r="H8" s="1" t="s">
        <v>279</v>
      </c>
      <c r="I8" s="1" t="s">
        <v>280</v>
      </c>
      <c r="J8" s="1" t="s">
        <v>281</v>
      </c>
      <c r="K8" s="17" t="n">
        <f aca="false">SUMIF('1120 SJ'!$A$2:$A$679,$G8,'1120 SJ'!$I$2:$I$679)</f>
        <v>3831</v>
      </c>
      <c r="L8" s="17" t="n">
        <f aca="false">SUMIF('1120 SJ'!$A$2:$A$679,$G8,'1120 SJ'!$Q$2:$Q$679)</f>
        <v>1048</v>
      </c>
      <c r="M8" s="17" t="n">
        <f aca="false">$K8-$L8</f>
        <v>2783</v>
      </c>
      <c r="N8" s="18" t="n">
        <f aca="false">IFERROR(SUMIF('1120 SJ'!$A$2:$A$679,$G8,'1120 SJ'!$M$2:$M$679)/$K8,0)</f>
        <v>87.1571234664579</v>
      </c>
      <c r="O8" s="18" t="n">
        <f aca="false">IFERROR($K8*$N8,"")</f>
        <v>333898.94</v>
      </c>
      <c r="P8" s="18" t="n">
        <f aca="false">IFERROR($L8*$N8,"")</f>
        <v>91340.6653928478</v>
      </c>
      <c r="Q8" s="18" t="n">
        <f aca="false">$M8*$N8</f>
        <v>242558.274607152</v>
      </c>
      <c r="S8" s="25" t="s">
        <v>228</v>
      </c>
      <c r="T8" s="1" t="s">
        <v>282</v>
      </c>
      <c r="U8" s="25" t="s">
        <v>51</v>
      </c>
      <c r="V8" s="1" t="s">
        <v>283</v>
      </c>
      <c r="W8" s="1" t="s">
        <v>269</v>
      </c>
      <c r="Y8" s="1" t="s">
        <v>270</v>
      </c>
      <c r="Z8" s="1" t="s">
        <v>284</v>
      </c>
      <c r="AA8" s="1" t="s">
        <v>285</v>
      </c>
    </row>
    <row r="9" customFormat="false" ht="15" hidden="false" customHeight="false" outlineLevel="0" collapsed="false">
      <c r="A9" s="1" t="s">
        <v>206</v>
      </c>
      <c r="B9" s="1" t="s">
        <v>258</v>
      </c>
      <c r="C9" s="1" t="s">
        <v>259</v>
      </c>
      <c r="D9" s="1" t="s">
        <v>273</v>
      </c>
      <c r="E9" s="1" t="s">
        <v>274</v>
      </c>
      <c r="F9" s="1" t="s">
        <v>262</v>
      </c>
      <c r="G9" s="1" t="s">
        <v>286</v>
      </c>
      <c r="H9" s="1" t="s">
        <v>287</v>
      </c>
      <c r="I9" s="1" t="s">
        <v>288</v>
      </c>
      <c r="J9" s="1" t="s">
        <v>289</v>
      </c>
      <c r="K9" s="17" t="n">
        <f aca="false">SUMIF('1120 SJ'!$A$2:$A$679,$G9,'1120 SJ'!$I$2:$I$679)</f>
        <v>3090</v>
      </c>
      <c r="L9" s="17" t="n">
        <f aca="false">SUMIF('1120 SJ'!$A$2:$A$679,$G9,'1120 SJ'!$Q$2:$Q$679)</f>
        <v>2000</v>
      </c>
      <c r="M9" s="17" t="n">
        <f aca="false">$K9-$L9</f>
        <v>1090</v>
      </c>
      <c r="N9" s="18" t="n">
        <f aca="false">IFERROR(SUMIF('1120 SJ'!$A$2:$A$679,$G9,'1120 SJ'!$M$2:$M$679)/$K9,0)</f>
        <v>160.6218802589</v>
      </c>
      <c r="O9" s="18" t="n">
        <f aca="false">IFERROR($K9*$N9,"")</f>
        <v>496321.61</v>
      </c>
      <c r="P9" s="18" t="n">
        <f aca="false">IFERROR($L9*$N9,"")</f>
        <v>321243.760517799</v>
      </c>
      <c r="Q9" s="18" t="n">
        <f aca="false">$M9*$N9</f>
        <v>175077.849482201</v>
      </c>
      <c r="S9" s="24" t="s">
        <v>226</v>
      </c>
      <c r="T9" s="1" t="s">
        <v>267</v>
      </c>
      <c r="U9" s="25" t="s">
        <v>51</v>
      </c>
      <c r="V9" s="1" t="s">
        <v>290</v>
      </c>
      <c r="W9" s="1" t="s">
        <v>269</v>
      </c>
      <c r="Y9" s="1" t="s">
        <v>270</v>
      </c>
      <c r="AA9" s="1" t="s">
        <v>291</v>
      </c>
    </row>
    <row r="10" customFormat="false" ht="15" hidden="false" customHeight="false" outlineLevel="0" collapsed="false">
      <c r="A10" s="1" t="s">
        <v>206</v>
      </c>
      <c r="B10" s="1" t="s">
        <v>258</v>
      </c>
      <c r="C10" s="1" t="s">
        <v>259</v>
      </c>
      <c r="D10" s="1" t="s">
        <v>273</v>
      </c>
      <c r="E10" s="1" t="s">
        <v>274</v>
      </c>
      <c r="F10" s="1" t="s">
        <v>262</v>
      </c>
      <c r="G10" s="1" t="s">
        <v>292</v>
      </c>
      <c r="H10" s="1" t="s">
        <v>293</v>
      </c>
      <c r="I10" s="1" t="s">
        <v>294</v>
      </c>
      <c r="J10" s="1" t="s">
        <v>295</v>
      </c>
      <c r="K10" s="17" t="n">
        <f aca="false">SUMIF('1120 SJ'!$A$2:$A$679,$G10,'1120 SJ'!$I$2:$I$679)</f>
        <v>2912</v>
      </c>
      <c r="L10" s="17" t="n">
        <f aca="false">SUMIF('1120 SJ'!$A$2:$A$679,$G10,'1120 SJ'!$Q$2:$Q$679)</f>
        <v>50</v>
      </c>
      <c r="M10" s="17" t="n">
        <f aca="false">$K10-$L10</f>
        <v>2862</v>
      </c>
      <c r="N10" s="18" t="n">
        <f aca="false">IFERROR(SUMIF('1120 SJ'!$A$2:$A$679,$G10,'1120 SJ'!$M$2:$M$679)/$K10,0)</f>
        <v>1594.02799793956</v>
      </c>
      <c r="O10" s="18" t="n">
        <f aca="false">IFERROR($K10*$N10,"")</f>
        <v>4641809.53</v>
      </c>
      <c r="P10" s="18" t="n">
        <f aca="false">IFERROR($L10*$N10,"")</f>
        <v>79701.399896978</v>
      </c>
      <c r="Q10" s="18" t="n">
        <f aca="false">$M10*$N10</f>
        <v>4562108.13010302</v>
      </c>
      <c r="R10" s="28" t="s">
        <v>296</v>
      </c>
      <c r="S10" s="29" t="s">
        <v>227</v>
      </c>
      <c r="T10" s="1" t="s">
        <v>297</v>
      </c>
      <c r="U10" s="25" t="s">
        <v>51</v>
      </c>
      <c r="V10" s="1" t="s">
        <v>298</v>
      </c>
      <c r="W10" s="1" t="s">
        <v>269</v>
      </c>
      <c r="Y10" s="1" t="s">
        <v>270</v>
      </c>
      <c r="Z10" s="1" t="s">
        <v>299</v>
      </c>
      <c r="AA10" s="1" t="s">
        <v>300</v>
      </c>
    </row>
    <row r="11" customFormat="false" ht="15" hidden="false" customHeight="false" outlineLevel="0" collapsed="false">
      <c r="A11" s="1" t="s">
        <v>206</v>
      </c>
      <c r="B11" s="1" t="s">
        <v>258</v>
      </c>
      <c r="C11" s="1" t="s">
        <v>259</v>
      </c>
      <c r="D11" s="1" t="s">
        <v>260</v>
      </c>
      <c r="E11" s="1" t="s">
        <v>261</v>
      </c>
      <c r="F11" s="1" t="s">
        <v>262</v>
      </c>
      <c r="G11" s="1" t="s">
        <v>301</v>
      </c>
      <c r="H11" s="1" t="s">
        <v>302</v>
      </c>
      <c r="I11" s="1" t="s">
        <v>303</v>
      </c>
      <c r="J11" s="1" t="s">
        <v>304</v>
      </c>
      <c r="K11" s="17" t="n">
        <f aca="false">SUMIF('1120 SJ'!$A$2:$A$679,$G11,'1120 SJ'!$I$2:$I$679)</f>
        <v>2853</v>
      </c>
      <c r="L11" s="17" t="n">
        <f aca="false">SUMIF('1120 SJ'!$A$2:$A$679,$G11,'1120 SJ'!$Q$2:$Q$679)</f>
        <v>100</v>
      </c>
      <c r="M11" s="17" t="n">
        <f aca="false">$K11-$L11</f>
        <v>2753</v>
      </c>
      <c r="N11" s="18" t="n">
        <f aca="false">IFERROR(SUMIF('1120 SJ'!$A$2:$A$679,$G11,'1120 SJ'!$M$2:$M$679)/$K11,0)</f>
        <v>702.704104451455</v>
      </c>
      <c r="O11" s="18" t="n">
        <f aca="false">IFERROR($K11*$N11,"")</f>
        <v>2004814.81</v>
      </c>
      <c r="P11" s="18" t="n">
        <f aca="false">IFERROR($L11*$N11,"")</f>
        <v>70270.4104451455</v>
      </c>
      <c r="Q11" s="18" t="n">
        <f aca="false">$M11*$N11</f>
        <v>1934544.39955485</v>
      </c>
      <c r="S11" s="24" t="s">
        <v>226</v>
      </c>
      <c r="T11" s="1" t="s">
        <v>267</v>
      </c>
      <c r="U11" s="25" t="s">
        <v>51</v>
      </c>
      <c r="V11" s="1" t="s">
        <v>305</v>
      </c>
      <c r="W11" s="1" t="s">
        <v>269</v>
      </c>
      <c r="Y11" s="1" t="s">
        <v>270</v>
      </c>
      <c r="Z11" s="1" t="s">
        <v>306</v>
      </c>
      <c r="AA11" s="1" t="s">
        <v>307</v>
      </c>
    </row>
    <row r="12" customFormat="false" ht="15" hidden="false" customHeight="false" outlineLevel="0" collapsed="false">
      <c r="A12" s="1" t="s">
        <v>206</v>
      </c>
      <c r="B12" s="1" t="s">
        <v>258</v>
      </c>
      <c r="C12" s="1" t="s">
        <v>259</v>
      </c>
      <c r="D12" s="1" t="s">
        <v>273</v>
      </c>
      <c r="E12" s="1" t="s">
        <v>274</v>
      </c>
      <c r="F12" s="1" t="s">
        <v>262</v>
      </c>
      <c r="G12" s="1" t="s">
        <v>308</v>
      </c>
      <c r="H12" s="1" t="s">
        <v>309</v>
      </c>
      <c r="I12" s="1" t="s">
        <v>310</v>
      </c>
      <c r="J12" s="1" t="s">
        <v>311</v>
      </c>
      <c r="K12" s="17" t="n">
        <f aca="false">SUMIF('1120 SJ'!$A$2:$A$679,$G12,'1120 SJ'!$I$2:$I$679)</f>
        <v>2636</v>
      </c>
      <c r="L12" s="17" t="n">
        <f aca="false">SUMIF('1120 SJ'!$A$2:$A$679,$G12,'1120 SJ'!$Q$2:$Q$679)</f>
        <v>1800</v>
      </c>
      <c r="M12" s="17" t="n">
        <f aca="false">$K12-$L12</f>
        <v>836</v>
      </c>
      <c r="N12" s="18" t="n">
        <f aca="false">IFERROR(SUMIF('1120 SJ'!$A$2:$A$679,$G12,'1120 SJ'!$M$2:$M$679)/$K12,0)</f>
        <v>33.5120447647951</v>
      </c>
      <c r="O12" s="18" t="n">
        <f aca="false">IFERROR($K12*$N12,"")</f>
        <v>88337.75</v>
      </c>
      <c r="P12" s="18" t="n">
        <f aca="false">IFERROR($L12*$N12,"")</f>
        <v>60321.6805766313</v>
      </c>
      <c r="Q12" s="18" t="n">
        <f aca="false">$M12*$N12</f>
        <v>28016.0694233687</v>
      </c>
      <c r="S12" s="29" t="s">
        <v>227</v>
      </c>
      <c r="T12" s="1" t="s">
        <v>297</v>
      </c>
      <c r="U12" s="25" t="s">
        <v>51</v>
      </c>
      <c r="V12" s="1" t="s">
        <v>290</v>
      </c>
      <c r="W12" s="1" t="s">
        <v>269</v>
      </c>
      <c r="Y12" s="1" t="s">
        <v>269</v>
      </c>
      <c r="AA12" s="1" t="s">
        <v>312</v>
      </c>
    </row>
    <row r="13" customFormat="false" ht="15" hidden="false" customHeight="false" outlineLevel="0" collapsed="false">
      <c r="A13" s="1" t="s">
        <v>206</v>
      </c>
      <c r="B13" s="1" t="s">
        <v>258</v>
      </c>
      <c r="C13" s="1" t="s">
        <v>259</v>
      </c>
      <c r="D13" s="1" t="s">
        <v>273</v>
      </c>
      <c r="E13" s="1" t="s">
        <v>274</v>
      </c>
      <c r="F13" s="1" t="s">
        <v>262</v>
      </c>
      <c r="G13" s="1" t="s">
        <v>313</v>
      </c>
      <c r="H13" s="1" t="s">
        <v>314</v>
      </c>
      <c r="I13" s="1" t="s">
        <v>315</v>
      </c>
      <c r="J13" s="1" t="s">
        <v>316</v>
      </c>
      <c r="K13" s="17" t="n">
        <f aca="false">SUMIF('1120 SJ'!$A$2:$A$679,$G13,'1120 SJ'!$I$2:$I$679)</f>
        <v>2547</v>
      </c>
      <c r="L13" s="17" t="n">
        <f aca="false">SUMIF('1120 SJ'!$A$2:$A$679,$G13,'1120 SJ'!$Q$2:$Q$679)</f>
        <v>2810</v>
      </c>
      <c r="M13" s="17" t="n">
        <f aca="false">$K13-$L13</f>
        <v>-263</v>
      </c>
      <c r="N13" s="18" t="n">
        <f aca="false">IFERROR(SUMIF('1120 SJ'!$A$2:$A$679,$G13,'1120 SJ'!$M$2:$M$679)/$K13,0)</f>
        <v>108.661743227326</v>
      </c>
      <c r="O13" s="18" t="n">
        <f aca="false">IFERROR($K13*$N13,"")</f>
        <v>276761.46</v>
      </c>
      <c r="P13" s="18" t="n">
        <f aca="false">IFERROR($L13*$N13,"")</f>
        <v>305339.498468787</v>
      </c>
      <c r="Q13" s="18" t="n">
        <f aca="false">$M13*$N13</f>
        <v>-28578.0384687868</v>
      </c>
      <c r="S13" s="29" t="s">
        <v>227</v>
      </c>
      <c r="T13" s="1" t="s">
        <v>297</v>
      </c>
      <c r="U13" s="24" t="s">
        <v>54</v>
      </c>
      <c r="V13" s="1" t="s">
        <v>317</v>
      </c>
      <c r="W13" s="1" t="s">
        <v>270</v>
      </c>
      <c r="X13" s="1" t="s">
        <v>318</v>
      </c>
      <c r="Y13" s="1" t="s">
        <v>270</v>
      </c>
      <c r="Z13" s="1" t="s">
        <v>319</v>
      </c>
      <c r="AA13" s="1" t="s">
        <v>320</v>
      </c>
    </row>
    <row r="14" customFormat="false" ht="15" hidden="false" customHeight="false" outlineLevel="0" collapsed="false">
      <c r="A14" s="1" t="s">
        <v>206</v>
      </c>
      <c r="B14" s="1" t="s">
        <v>258</v>
      </c>
      <c r="C14" s="1" t="s">
        <v>259</v>
      </c>
      <c r="D14" s="1" t="s">
        <v>273</v>
      </c>
      <c r="E14" s="1" t="s">
        <v>274</v>
      </c>
      <c r="F14" s="1" t="s">
        <v>262</v>
      </c>
      <c r="G14" s="1" t="s">
        <v>321</v>
      </c>
      <c r="H14" s="1" t="s">
        <v>322</v>
      </c>
      <c r="I14" s="1" t="s">
        <v>323</v>
      </c>
      <c r="J14" s="1" t="s">
        <v>324</v>
      </c>
      <c r="K14" s="17" t="n">
        <f aca="false">SUMIF('1120 SJ'!$A$2:$A$679,$G14,'1120 SJ'!$I$2:$I$679)</f>
        <v>2367</v>
      </c>
      <c r="L14" s="17" t="n">
        <f aca="false">SUMIF('1120 SJ'!$A$2:$A$679,$G14,'1120 SJ'!$Q$2:$Q$679)</f>
        <v>918</v>
      </c>
      <c r="M14" s="17" t="n">
        <f aca="false">$K14-$L14</f>
        <v>1449</v>
      </c>
      <c r="N14" s="18" t="n">
        <f aca="false">IFERROR(SUMIF('1120 SJ'!$A$2:$A$679,$G14,'1120 SJ'!$M$2:$M$679)/$K14,0)</f>
        <v>94.9018884664132</v>
      </c>
      <c r="O14" s="18" t="n">
        <f aca="false">IFERROR($K14*$N14,"")</f>
        <v>224632.77</v>
      </c>
      <c r="P14" s="18" t="n">
        <f aca="false">IFERROR($L14*$N14,"")</f>
        <v>87119.9336121673</v>
      </c>
      <c r="Q14" s="18" t="n">
        <f aca="false">$M14*$N14</f>
        <v>137512.836387833</v>
      </c>
      <c r="S14" s="24" t="s">
        <v>226</v>
      </c>
      <c r="T14" s="1" t="s">
        <v>267</v>
      </c>
      <c r="U14" s="25" t="s">
        <v>51</v>
      </c>
      <c r="V14" s="1" t="s">
        <v>325</v>
      </c>
      <c r="W14" s="1" t="s">
        <v>269</v>
      </c>
      <c r="Y14" s="1" t="s">
        <v>270</v>
      </c>
      <c r="Z14" s="1" t="s">
        <v>326</v>
      </c>
      <c r="AA14" s="1" t="s">
        <v>327</v>
      </c>
    </row>
    <row r="15" customFormat="false" ht="15" hidden="false" customHeight="false" outlineLevel="0" collapsed="false">
      <c r="A15" s="1" t="s">
        <v>206</v>
      </c>
      <c r="B15" s="1" t="s">
        <v>258</v>
      </c>
      <c r="C15" s="1" t="s">
        <v>259</v>
      </c>
      <c r="D15" s="1" t="s">
        <v>260</v>
      </c>
      <c r="E15" s="1" t="s">
        <v>261</v>
      </c>
      <c r="F15" s="1" t="s">
        <v>262</v>
      </c>
      <c r="G15" s="1" t="s">
        <v>328</v>
      </c>
      <c r="H15" s="1" t="s">
        <v>329</v>
      </c>
      <c r="I15" s="1" t="s">
        <v>330</v>
      </c>
      <c r="J15" s="1" t="s">
        <v>331</v>
      </c>
      <c r="K15" s="17" t="n">
        <f aca="false">SUMIF('1120 SJ'!$A$2:$A$679,$G15,'1120 SJ'!$I$2:$I$679)</f>
        <v>2243</v>
      </c>
      <c r="L15" s="17" t="n">
        <f aca="false">SUMIF('1120 SJ'!$A$2:$A$679,$G15,'1120 SJ'!$Q$2:$Q$679)</f>
        <v>945</v>
      </c>
      <c r="M15" s="17" t="n">
        <f aca="false">$K15-$L15</f>
        <v>1298</v>
      </c>
      <c r="N15" s="18" t="n">
        <f aca="false">IFERROR(SUMIF('1120 SJ'!$A$2:$A$679,$G15,'1120 SJ'!$M$2:$M$679)/$K15,0)</f>
        <v>102.470882746322</v>
      </c>
      <c r="O15" s="18" t="n">
        <f aca="false">IFERROR($K15*$N15,"")</f>
        <v>229842.19</v>
      </c>
      <c r="P15" s="18" t="n">
        <f aca="false">IFERROR($L15*$N15,"")</f>
        <v>96834.9841952742</v>
      </c>
      <c r="Q15" s="18" t="n">
        <f aca="false">$M15*$N15</f>
        <v>133007.205804726</v>
      </c>
      <c r="S15" s="24" t="s">
        <v>226</v>
      </c>
      <c r="T15" s="1" t="s">
        <v>267</v>
      </c>
      <c r="U15" s="25" t="s">
        <v>51</v>
      </c>
      <c r="V15" s="1" t="s">
        <v>332</v>
      </c>
      <c r="W15" s="1" t="s">
        <v>269</v>
      </c>
      <c r="Y15" s="1" t="s">
        <v>270</v>
      </c>
      <c r="Z15" s="1" t="s">
        <v>333</v>
      </c>
      <c r="AA15" s="1" t="s">
        <v>334</v>
      </c>
    </row>
    <row r="16" customFormat="false" ht="15" hidden="false" customHeight="false" outlineLevel="0" collapsed="false">
      <c r="A16" s="1" t="s">
        <v>206</v>
      </c>
      <c r="B16" s="1" t="s">
        <v>258</v>
      </c>
      <c r="C16" s="1" t="s">
        <v>259</v>
      </c>
      <c r="D16" s="1" t="s">
        <v>273</v>
      </c>
      <c r="E16" s="1" t="s">
        <v>274</v>
      </c>
      <c r="F16" s="1" t="s">
        <v>262</v>
      </c>
      <c r="G16" s="1" t="s">
        <v>335</v>
      </c>
      <c r="H16" s="1" t="s">
        <v>336</v>
      </c>
      <c r="K16" s="17" t="n">
        <f aca="false">SUMIF('1120 SJ'!$A$2:$A$679,$G16,'1120 SJ'!$I$2:$I$679)</f>
        <v>2094</v>
      </c>
      <c r="L16" s="17" t="n">
        <f aca="false">SUMIF('1120 SJ'!$A$2:$A$679,$G16,'1120 SJ'!$Q$2:$Q$679)</f>
        <v>0</v>
      </c>
      <c r="M16" s="17" t="n">
        <f aca="false">$K16-$L16</f>
        <v>2094</v>
      </c>
      <c r="N16" s="18" t="n">
        <f aca="false">IFERROR(SUMIF('1120 SJ'!$A$2:$A$679,$G16,'1120 SJ'!$M$2:$M$679)/$K16,0)</f>
        <v>159.752129894938</v>
      </c>
      <c r="O16" s="18" t="n">
        <f aca="false">IFERROR($K16*$N16,"")</f>
        <v>334520.96</v>
      </c>
      <c r="P16" s="18" t="n">
        <f aca="false">IFERROR($L16*$N16,"")</f>
        <v>0</v>
      </c>
      <c r="Q16" s="18" t="n">
        <f aca="false">$M16*$N16</f>
        <v>334520.96</v>
      </c>
      <c r="S16" s="26"/>
      <c r="T16" s="1" t="s">
        <v>277</v>
      </c>
      <c r="U16" s="27" t="s">
        <v>123</v>
      </c>
    </row>
    <row r="17" customFormat="false" ht="15" hidden="false" customHeight="false" outlineLevel="0" collapsed="false">
      <c r="A17" s="1" t="s">
        <v>206</v>
      </c>
      <c r="B17" s="1" t="s">
        <v>258</v>
      </c>
      <c r="C17" s="1" t="s">
        <v>259</v>
      </c>
      <c r="D17" s="1" t="s">
        <v>273</v>
      </c>
      <c r="E17" s="1" t="s">
        <v>274</v>
      </c>
      <c r="F17" s="1" t="s">
        <v>262</v>
      </c>
      <c r="G17" s="1" t="s">
        <v>337</v>
      </c>
      <c r="H17" s="1" t="s">
        <v>338</v>
      </c>
      <c r="I17" s="1" t="s">
        <v>339</v>
      </c>
      <c r="J17" s="1" t="s">
        <v>340</v>
      </c>
      <c r="K17" s="17" t="n">
        <f aca="false">SUMIF('1120 SJ'!$A$2:$A$679,$G17,'1120 SJ'!$I$2:$I$679)</f>
        <v>2075</v>
      </c>
      <c r="L17" s="17" t="n">
        <f aca="false">SUMIF('1120 SJ'!$A$2:$A$679,$G17,'1120 SJ'!$Q$2:$Q$679)</f>
        <v>1090</v>
      </c>
      <c r="M17" s="17" t="n">
        <f aca="false">$K17-$L17</f>
        <v>985</v>
      </c>
      <c r="N17" s="18" t="n">
        <f aca="false">IFERROR(SUMIF('1120 SJ'!$A$2:$A$679,$G17,'1120 SJ'!$M$2:$M$679)/$K17,0)</f>
        <v>274.515836144578</v>
      </c>
      <c r="O17" s="18" t="n">
        <f aca="false">IFERROR($K17*$N17,"")</f>
        <v>569620.36</v>
      </c>
      <c r="P17" s="18" t="n">
        <f aca="false">IFERROR($L17*$N17,"")</f>
        <v>299222.26139759</v>
      </c>
      <c r="Q17" s="18" t="n">
        <f aca="false">$M17*$N17</f>
        <v>270398.09860241</v>
      </c>
      <c r="S17" s="29" t="s">
        <v>227</v>
      </c>
      <c r="T17" s="1" t="s">
        <v>297</v>
      </c>
      <c r="U17" s="25" t="s">
        <v>51</v>
      </c>
      <c r="V17" s="1" t="s">
        <v>341</v>
      </c>
      <c r="W17" s="1" t="s">
        <v>269</v>
      </c>
      <c r="Y17" s="1" t="s">
        <v>270</v>
      </c>
      <c r="Z17" s="1" t="s">
        <v>342</v>
      </c>
      <c r="AA17" s="1" t="s">
        <v>343</v>
      </c>
    </row>
    <row r="18" customFormat="false" ht="15" hidden="false" customHeight="false" outlineLevel="0" collapsed="false">
      <c r="A18" s="1" t="s">
        <v>206</v>
      </c>
      <c r="B18" s="1" t="s">
        <v>258</v>
      </c>
      <c r="C18" s="1" t="s">
        <v>259</v>
      </c>
      <c r="D18" s="1" t="s">
        <v>260</v>
      </c>
      <c r="E18" s="1" t="s">
        <v>261</v>
      </c>
      <c r="F18" s="1" t="s">
        <v>262</v>
      </c>
      <c r="G18" s="1" t="s">
        <v>344</v>
      </c>
      <c r="H18" s="1" t="s">
        <v>345</v>
      </c>
      <c r="I18" s="1" t="s">
        <v>346</v>
      </c>
      <c r="J18" s="1" t="s">
        <v>347</v>
      </c>
      <c r="K18" s="17" t="n">
        <f aca="false">SUMIF('1120 SJ'!$A$2:$A$679,$G18,'1120 SJ'!$I$2:$I$679)</f>
        <v>1959</v>
      </c>
      <c r="L18" s="17" t="n">
        <f aca="false">SUMIF('1120 SJ'!$A$2:$A$679,$G18,'1120 SJ'!$Q$2:$Q$679)</f>
        <v>400</v>
      </c>
      <c r="M18" s="17" t="n">
        <f aca="false">$K18-$L18</f>
        <v>1559</v>
      </c>
      <c r="N18" s="18" t="n">
        <f aca="false">IFERROR(SUMIF('1120 SJ'!$A$2:$A$679,$G18,'1120 SJ'!$M$2:$M$679)/$K18,0)</f>
        <v>527.889948953548</v>
      </c>
      <c r="O18" s="18" t="n">
        <f aca="false">IFERROR($K18*$N18,"")</f>
        <v>1034136.41</v>
      </c>
      <c r="P18" s="18" t="n">
        <f aca="false">IFERROR($L18*$N18,"")</f>
        <v>211155.979581419</v>
      </c>
      <c r="Q18" s="18" t="n">
        <f aca="false">$M18*$N18</f>
        <v>822980.430418581</v>
      </c>
      <c r="S18" s="24" t="s">
        <v>226</v>
      </c>
      <c r="T18" s="1" t="s">
        <v>267</v>
      </c>
      <c r="U18" s="25" t="s">
        <v>51</v>
      </c>
      <c r="V18" s="1" t="s">
        <v>348</v>
      </c>
      <c r="W18" s="1" t="s">
        <v>269</v>
      </c>
      <c r="Y18" s="1" t="s">
        <v>270</v>
      </c>
      <c r="Z18" s="1" t="s">
        <v>349</v>
      </c>
      <c r="AA18" s="1" t="s">
        <v>334</v>
      </c>
    </row>
    <row r="19" customFormat="false" ht="15" hidden="false" customHeight="false" outlineLevel="0" collapsed="false">
      <c r="A19" s="1" t="s">
        <v>206</v>
      </c>
      <c r="B19" s="1" t="s">
        <v>258</v>
      </c>
      <c r="C19" s="1" t="s">
        <v>259</v>
      </c>
      <c r="D19" s="1" t="s">
        <v>260</v>
      </c>
      <c r="E19" s="1" t="s">
        <v>261</v>
      </c>
      <c r="F19" s="1" t="s">
        <v>262</v>
      </c>
      <c r="G19" s="1" t="s">
        <v>350</v>
      </c>
      <c r="H19" s="1" t="s">
        <v>351</v>
      </c>
      <c r="I19" s="1" t="s">
        <v>352</v>
      </c>
      <c r="J19" s="1" t="s">
        <v>353</v>
      </c>
      <c r="K19" s="17" t="n">
        <f aca="false">SUMIF('1120 SJ'!$A$2:$A$679,$G19,'1120 SJ'!$I$2:$I$679)</f>
        <v>1845</v>
      </c>
      <c r="L19" s="17" t="n">
        <f aca="false">SUMIF('1120 SJ'!$A$2:$A$679,$G19,'1120 SJ'!$Q$2:$Q$679)</f>
        <v>451</v>
      </c>
      <c r="M19" s="17" t="n">
        <f aca="false">$K19-$L19</f>
        <v>1394</v>
      </c>
      <c r="N19" s="18" t="n">
        <f aca="false">IFERROR(SUMIF('1120 SJ'!$A$2:$A$679,$G19,'1120 SJ'!$M$2:$M$679)/$K19,0)</f>
        <v>426.339718157182</v>
      </c>
      <c r="O19" s="18" t="n">
        <f aca="false">IFERROR($K19*$N19,"")</f>
        <v>786596.78</v>
      </c>
      <c r="P19" s="18" t="n">
        <f aca="false">IFERROR($L19*$N19,"")</f>
        <v>192279.212888889</v>
      </c>
      <c r="Q19" s="18" t="n">
        <f aca="false">$M19*$N19</f>
        <v>594317.567111111</v>
      </c>
      <c r="S19" s="24" t="s">
        <v>226</v>
      </c>
      <c r="T19" s="1" t="s">
        <v>267</v>
      </c>
      <c r="U19" s="25" t="s">
        <v>51</v>
      </c>
      <c r="V19" s="1" t="s">
        <v>354</v>
      </c>
      <c r="W19" s="1" t="s">
        <v>269</v>
      </c>
      <c r="Y19" s="1" t="s">
        <v>270</v>
      </c>
      <c r="Z19" s="1" t="s">
        <v>355</v>
      </c>
      <c r="AA19" s="1" t="s">
        <v>334</v>
      </c>
    </row>
    <row r="20" customFormat="false" ht="15" hidden="false" customHeight="false" outlineLevel="0" collapsed="false">
      <c r="A20" s="1" t="s">
        <v>206</v>
      </c>
      <c r="B20" s="1" t="s">
        <v>258</v>
      </c>
      <c r="C20" s="1" t="s">
        <v>259</v>
      </c>
      <c r="D20" s="1" t="s">
        <v>260</v>
      </c>
      <c r="E20" s="1" t="s">
        <v>261</v>
      </c>
      <c r="F20" s="1" t="s">
        <v>262</v>
      </c>
      <c r="G20" s="1" t="s">
        <v>356</v>
      </c>
      <c r="H20" s="1" t="s">
        <v>357</v>
      </c>
      <c r="I20" s="1" t="s">
        <v>358</v>
      </c>
      <c r="J20" s="1" t="s">
        <v>359</v>
      </c>
      <c r="K20" s="17" t="n">
        <f aca="false">SUMIF('1120 SJ'!$A$2:$A$679,$G20,'1120 SJ'!$I$2:$I$679)</f>
        <v>1693</v>
      </c>
      <c r="L20" s="17" t="n">
        <f aca="false">SUMIF('1120 SJ'!$A$2:$A$679,$G20,'1120 SJ'!$Q$2:$Q$679)</f>
        <v>920</v>
      </c>
      <c r="M20" s="17" t="n">
        <f aca="false">$K20-$L20</f>
        <v>773</v>
      </c>
      <c r="N20" s="18" t="n">
        <f aca="false">IFERROR(SUMIF('1120 SJ'!$A$2:$A$679,$G20,'1120 SJ'!$M$2:$M$679)/$K20,0)</f>
        <v>63.4278795038393</v>
      </c>
      <c r="O20" s="18" t="n">
        <f aca="false">IFERROR($K20*$N20,"")</f>
        <v>107383.4</v>
      </c>
      <c r="P20" s="18" t="n">
        <f aca="false">IFERROR($L20*$N20,"")</f>
        <v>58353.6491435322</v>
      </c>
      <c r="Q20" s="18" t="n">
        <f aca="false">$M20*$N20</f>
        <v>49029.7508564678</v>
      </c>
      <c r="S20" s="24" t="s">
        <v>226</v>
      </c>
      <c r="T20" s="1" t="s">
        <v>267</v>
      </c>
      <c r="U20" s="25" t="s">
        <v>51</v>
      </c>
      <c r="V20" s="1" t="s">
        <v>360</v>
      </c>
      <c r="W20" s="1" t="s">
        <v>269</v>
      </c>
      <c r="Y20" s="1" t="s">
        <v>270</v>
      </c>
      <c r="Z20" s="1" t="s">
        <v>361</v>
      </c>
      <c r="AA20" s="1" t="s">
        <v>334</v>
      </c>
    </row>
    <row r="21" customFormat="false" ht="15" hidden="false" customHeight="false" outlineLevel="0" collapsed="false">
      <c r="A21" s="1" t="s">
        <v>206</v>
      </c>
      <c r="B21" s="1" t="s">
        <v>258</v>
      </c>
      <c r="C21" s="1" t="s">
        <v>259</v>
      </c>
      <c r="D21" s="1" t="s">
        <v>273</v>
      </c>
      <c r="E21" s="1" t="s">
        <v>274</v>
      </c>
      <c r="F21" s="1" t="s">
        <v>262</v>
      </c>
      <c r="G21" s="1" t="s">
        <v>362</v>
      </c>
      <c r="H21" s="1" t="s">
        <v>363</v>
      </c>
      <c r="I21" s="1" t="s">
        <v>364</v>
      </c>
      <c r="J21" s="1" t="s">
        <v>365</v>
      </c>
      <c r="K21" s="17" t="n">
        <f aca="false">SUMIF('1120 SJ'!$A$2:$A$679,$G21,'1120 SJ'!$I$2:$I$679)</f>
        <v>1548</v>
      </c>
      <c r="L21" s="17" t="n">
        <f aca="false">SUMIF('1120 SJ'!$A$2:$A$679,$G21,'1120 SJ'!$Q$2:$Q$679)</f>
        <v>975</v>
      </c>
      <c r="M21" s="17" t="n">
        <f aca="false">$K21-$L21</f>
        <v>573</v>
      </c>
      <c r="N21" s="18" t="n">
        <f aca="false">IFERROR(SUMIF('1120 SJ'!$A$2:$A$679,$G21,'1120 SJ'!$M$2:$M$679)/$K21,0)</f>
        <v>24.9747674418605</v>
      </c>
      <c r="O21" s="18" t="n">
        <f aca="false">IFERROR($K21*$N21,"")</f>
        <v>38660.94</v>
      </c>
      <c r="P21" s="18" t="n">
        <f aca="false">IFERROR($L21*$N21,"")</f>
        <v>24350.398255814</v>
      </c>
      <c r="Q21" s="18" t="n">
        <f aca="false">$M21*$N21</f>
        <v>14310.541744186</v>
      </c>
      <c r="S21" s="24" t="s">
        <v>226</v>
      </c>
      <c r="T21" s="1" t="s">
        <v>267</v>
      </c>
      <c r="U21" s="25" t="s">
        <v>51</v>
      </c>
      <c r="V21" s="1" t="s">
        <v>366</v>
      </c>
      <c r="W21" s="1" t="s">
        <v>269</v>
      </c>
      <c r="Y21" s="1" t="s">
        <v>270</v>
      </c>
      <c r="Z21" s="1" t="s">
        <v>367</v>
      </c>
      <c r="AA21" s="1" t="s">
        <v>368</v>
      </c>
    </row>
    <row r="22" customFormat="false" ht="15" hidden="false" customHeight="false" outlineLevel="0" collapsed="false">
      <c r="A22" s="1" t="s">
        <v>206</v>
      </c>
      <c r="B22" s="1" t="s">
        <v>258</v>
      </c>
      <c r="C22" s="1" t="s">
        <v>259</v>
      </c>
      <c r="D22" s="1" t="s">
        <v>260</v>
      </c>
      <c r="E22" s="1" t="s">
        <v>261</v>
      </c>
      <c r="F22" s="1" t="s">
        <v>262</v>
      </c>
      <c r="G22" s="1" t="s">
        <v>369</v>
      </c>
      <c r="H22" s="1" t="s">
        <v>370</v>
      </c>
      <c r="I22" s="1" t="s">
        <v>371</v>
      </c>
      <c r="J22" s="1" t="s">
        <v>372</v>
      </c>
      <c r="K22" s="17" t="n">
        <f aca="false">SUMIF('1120 SJ'!$A$2:$A$679,$G22,'1120 SJ'!$I$2:$I$679)</f>
        <v>1530</v>
      </c>
      <c r="L22" s="17" t="n">
        <f aca="false">SUMIF('1120 SJ'!$A$2:$A$679,$G22,'1120 SJ'!$Q$2:$Q$679)</f>
        <v>300</v>
      </c>
      <c r="M22" s="17" t="n">
        <f aca="false">$K22-$L22</f>
        <v>1230</v>
      </c>
      <c r="N22" s="18" t="n">
        <f aca="false">IFERROR(SUMIF('1120 SJ'!$A$2:$A$679,$G22,'1120 SJ'!$M$2:$M$679)/$K22,0)</f>
        <v>75.6789934640523</v>
      </c>
      <c r="O22" s="18" t="n">
        <f aca="false">IFERROR($K22*$N22,"")</f>
        <v>115788.86</v>
      </c>
      <c r="P22" s="18" t="n">
        <f aca="false">IFERROR($L22*$N22,"")</f>
        <v>22703.6980392157</v>
      </c>
      <c r="Q22" s="18" t="n">
        <f aca="false">$M22*$N22</f>
        <v>93085.1619607843</v>
      </c>
      <c r="S22" s="24" t="s">
        <v>226</v>
      </c>
      <c r="T22" s="1" t="s">
        <v>267</v>
      </c>
      <c r="U22" s="25" t="s">
        <v>51</v>
      </c>
      <c r="V22" s="1" t="s">
        <v>290</v>
      </c>
      <c r="W22" s="1" t="s">
        <v>269</v>
      </c>
      <c r="Y22" s="1" t="s">
        <v>269</v>
      </c>
      <c r="AA22" s="1" t="s">
        <v>373</v>
      </c>
    </row>
    <row r="23" customFormat="false" ht="15" hidden="false" customHeight="false" outlineLevel="0" collapsed="false">
      <c r="A23" s="1" t="s">
        <v>206</v>
      </c>
      <c r="B23" s="1" t="s">
        <v>258</v>
      </c>
      <c r="C23" s="1" t="s">
        <v>259</v>
      </c>
      <c r="D23" s="1" t="s">
        <v>260</v>
      </c>
      <c r="E23" s="1" t="s">
        <v>261</v>
      </c>
      <c r="F23" s="1" t="s">
        <v>262</v>
      </c>
      <c r="G23" s="1" t="s">
        <v>374</v>
      </c>
      <c r="H23" s="1" t="s">
        <v>375</v>
      </c>
      <c r="K23" s="17" t="n">
        <f aca="false">SUMIF('1120 SJ'!$A$2:$A$679,$G23,'1120 SJ'!$I$2:$I$679)</f>
        <v>1336</v>
      </c>
      <c r="L23" s="17" t="n">
        <f aca="false">SUMIF('1120 SJ'!$A$2:$A$679,$G23,'1120 SJ'!$Q$2:$Q$679)</f>
        <v>0</v>
      </c>
      <c r="M23" s="17" t="n">
        <f aca="false">$K23-$L23</f>
        <v>1336</v>
      </c>
      <c r="N23" s="18" t="n">
        <f aca="false">IFERROR(SUMIF('1120 SJ'!$A$2:$A$679,$G23,'1120 SJ'!$M$2:$M$679)/$K23,0)</f>
        <v>1113.88207335329</v>
      </c>
      <c r="O23" s="18" t="n">
        <f aca="false">IFERROR($K23*$N23,"")</f>
        <v>1488146.45</v>
      </c>
      <c r="P23" s="18" t="n">
        <f aca="false">IFERROR($L23*$N23,"")</f>
        <v>0</v>
      </c>
      <c r="Q23" s="18" t="n">
        <f aca="false">$M23*$N23</f>
        <v>1488146.45</v>
      </c>
      <c r="S23" s="26"/>
      <c r="T23" s="1" t="s">
        <v>277</v>
      </c>
      <c r="U23" s="27" t="s">
        <v>123</v>
      </c>
      <c r="AA23" s="1" t="s">
        <v>376</v>
      </c>
    </row>
    <row r="24" customFormat="false" ht="15" hidden="false" customHeight="false" outlineLevel="0" collapsed="false">
      <c r="A24" s="1" t="s">
        <v>206</v>
      </c>
      <c r="B24" s="1" t="s">
        <v>258</v>
      </c>
      <c r="C24" s="1" t="s">
        <v>259</v>
      </c>
      <c r="D24" s="1" t="s">
        <v>260</v>
      </c>
      <c r="E24" s="1" t="s">
        <v>261</v>
      </c>
      <c r="F24" s="1" t="s">
        <v>262</v>
      </c>
      <c r="G24" s="1" t="s">
        <v>377</v>
      </c>
      <c r="H24" s="1" t="s">
        <v>378</v>
      </c>
      <c r="I24" s="1" t="s">
        <v>379</v>
      </c>
      <c r="J24" s="1" t="s">
        <v>380</v>
      </c>
      <c r="K24" s="17" t="n">
        <f aca="false">SUMIF('1120 SJ'!$A$2:$A$679,$G24,'1120 SJ'!$I$2:$I$679)</f>
        <v>1271</v>
      </c>
      <c r="L24" s="17" t="n">
        <f aca="false">SUMIF('1120 SJ'!$A$2:$A$679,$G24,'1120 SJ'!$Q$2:$Q$679)</f>
        <v>249</v>
      </c>
      <c r="M24" s="17" t="n">
        <f aca="false">$K24-$L24</f>
        <v>1022</v>
      </c>
      <c r="N24" s="18" t="n">
        <f aca="false">IFERROR(SUMIF('1120 SJ'!$A$2:$A$679,$G24,'1120 SJ'!$M$2:$M$679)/$K24,0)</f>
        <v>1447.51724626279</v>
      </c>
      <c r="O24" s="18" t="n">
        <f aca="false">IFERROR($K24*$N24,"")</f>
        <v>1839794.42</v>
      </c>
      <c r="P24" s="18" t="n">
        <f aca="false">IFERROR($L24*$N24,"")</f>
        <v>360431.794319434</v>
      </c>
      <c r="Q24" s="18" t="n">
        <f aca="false">$M24*$N24</f>
        <v>1479362.62568057</v>
      </c>
      <c r="S24" s="29" t="s">
        <v>227</v>
      </c>
      <c r="T24" s="1" t="s">
        <v>297</v>
      </c>
      <c r="U24" s="25" t="s">
        <v>51</v>
      </c>
      <c r="V24" s="1" t="s">
        <v>381</v>
      </c>
      <c r="W24" s="1" t="s">
        <v>269</v>
      </c>
      <c r="Y24" s="1" t="s">
        <v>270</v>
      </c>
      <c r="Z24" s="1" t="s">
        <v>382</v>
      </c>
      <c r="AA24" s="1" t="s">
        <v>383</v>
      </c>
    </row>
    <row r="25" customFormat="false" ht="15" hidden="false" customHeight="false" outlineLevel="0" collapsed="false">
      <c r="A25" s="1" t="s">
        <v>206</v>
      </c>
      <c r="B25" s="1" t="s">
        <v>258</v>
      </c>
      <c r="C25" s="1" t="s">
        <v>259</v>
      </c>
      <c r="D25" s="1" t="s">
        <v>273</v>
      </c>
      <c r="E25" s="1" t="s">
        <v>274</v>
      </c>
      <c r="F25" s="1" t="s">
        <v>262</v>
      </c>
      <c r="G25" s="1" t="s">
        <v>384</v>
      </c>
      <c r="H25" s="1" t="s">
        <v>385</v>
      </c>
      <c r="I25" s="1" t="s">
        <v>386</v>
      </c>
      <c r="J25" s="1" t="s">
        <v>387</v>
      </c>
      <c r="K25" s="17" t="n">
        <f aca="false">SUMIF('1120 SJ'!$A$2:$A$679,$G25,'1120 SJ'!$I$2:$I$679)</f>
        <v>1229</v>
      </c>
      <c r="L25" s="17" t="n">
        <f aca="false">SUMIF('1120 SJ'!$A$2:$A$679,$G25,'1120 SJ'!$Q$2:$Q$679)</f>
        <v>100</v>
      </c>
      <c r="M25" s="17" t="n">
        <f aca="false">$K25-$L25</f>
        <v>1129</v>
      </c>
      <c r="N25" s="18" t="n">
        <f aca="false">IFERROR(SUMIF('1120 SJ'!$A$2:$A$679,$G25,'1120 SJ'!$M$2:$M$679)/$K25,0)</f>
        <v>55.786672091131</v>
      </c>
      <c r="O25" s="18" t="n">
        <f aca="false">IFERROR($K25*$N25,"")</f>
        <v>68561.82</v>
      </c>
      <c r="P25" s="18" t="n">
        <f aca="false">IFERROR($L25*$N25,"")</f>
        <v>5578.6672091131</v>
      </c>
      <c r="Q25" s="18" t="n">
        <f aca="false">$M25*$N25</f>
        <v>62983.1527908869</v>
      </c>
      <c r="S25" s="24" t="s">
        <v>226</v>
      </c>
      <c r="T25" s="1" t="s">
        <v>267</v>
      </c>
      <c r="U25" s="25" t="s">
        <v>51</v>
      </c>
      <c r="V25" s="1" t="s">
        <v>388</v>
      </c>
      <c r="W25" s="1" t="s">
        <v>269</v>
      </c>
      <c r="Y25" s="1" t="s">
        <v>270</v>
      </c>
      <c r="Z25" s="1" t="s">
        <v>389</v>
      </c>
      <c r="AA25" s="1" t="s">
        <v>368</v>
      </c>
    </row>
    <row r="26" customFormat="false" ht="15" hidden="false" customHeight="false" outlineLevel="0" collapsed="false">
      <c r="A26" s="1" t="s">
        <v>206</v>
      </c>
      <c r="B26" s="1" t="s">
        <v>258</v>
      </c>
      <c r="C26" s="1" t="s">
        <v>259</v>
      </c>
      <c r="D26" s="1" t="s">
        <v>260</v>
      </c>
      <c r="E26" s="1" t="s">
        <v>261</v>
      </c>
      <c r="F26" s="1" t="s">
        <v>262</v>
      </c>
      <c r="G26" s="1" t="s">
        <v>390</v>
      </c>
      <c r="H26" s="1" t="s">
        <v>391</v>
      </c>
      <c r="K26" s="17" t="n">
        <f aca="false">SUMIF('1120 SJ'!$A$2:$A$679,$G26,'1120 SJ'!$I$2:$I$679)</f>
        <v>1170</v>
      </c>
      <c r="L26" s="17" t="n">
        <f aca="false">SUMIF('1120 SJ'!$A$2:$A$679,$G26,'1120 SJ'!$Q$2:$Q$679)</f>
        <v>0</v>
      </c>
      <c r="M26" s="17" t="n">
        <f aca="false">$K26-$L26</f>
        <v>1170</v>
      </c>
      <c r="N26" s="18" t="n">
        <f aca="false">IFERROR(SUMIF('1120 SJ'!$A$2:$A$679,$G26,'1120 SJ'!$M$2:$M$679)/$K26,0)</f>
        <v>45.1970427350427</v>
      </c>
      <c r="O26" s="18" t="n">
        <f aca="false">IFERROR($K26*$N26,"")</f>
        <v>52880.54</v>
      </c>
      <c r="P26" s="18" t="n">
        <f aca="false">IFERROR($L26*$N26,"")</f>
        <v>0</v>
      </c>
      <c r="Q26" s="18" t="n">
        <f aca="false">$M26*$N26</f>
        <v>52880.54</v>
      </c>
      <c r="S26" s="26"/>
      <c r="T26" s="1" t="s">
        <v>277</v>
      </c>
      <c r="U26" s="27" t="s">
        <v>123</v>
      </c>
      <c r="AA26" s="1" t="s">
        <v>376</v>
      </c>
    </row>
    <row r="27" customFormat="false" ht="15" hidden="false" customHeight="false" outlineLevel="0" collapsed="false">
      <c r="A27" s="1" t="s">
        <v>206</v>
      </c>
      <c r="B27" s="1" t="s">
        <v>258</v>
      </c>
      <c r="C27" s="1" t="s">
        <v>259</v>
      </c>
      <c r="D27" s="1" t="s">
        <v>260</v>
      </c>
      <c r="E27" s="1" t="s">
        <v>261</v>
      </c>
      <c r="F27" s="1" t="s">
        <v>262</v>
      </c>
      <c r="G27" s="1" t="s">
        <v>392</v>
      </c>
      <c r="H27" s="1" t="s">
        <v>393</v>
      </c>
      <c r="I27" s="1" t="s">
        <v>394</v>
      </c>
      <c r="J27" s="1" t="s">
        <v>395</v>
      </c>
      <c r="K27" s="17" t="n">
        <f aca="false">SUMIF('1120 SJ'!$A$2:$A$679,$G27,'1120 SJ'!$I$2:$I$679)</f>
        <v>1050</v>
      </c>
      <c r="L27" s="17" t="n">
        <f aca="false">SUMIF('1120 SJ'!$A$2:$A$679,$G27,'1120 SJ'!$Q$2:$Q$679)</f>
        <v>23</v>
      </c>
      <c r="M27" s="17" t="n">
        <f aca="false">$K27-$L27</f>
        <v>1027</v>
      </c>
      <c r="N27" s="18" t="n">
        <f aca="false">IFERROR(SUMIF('1120 SJ'!$A$2:$A$679,$G27,'1120 SJ'!$M$2:$M$679)/$K27,0)</f>
        <v>37.5206952380952</v>
      </c>
      <c r="O27" s="18" t="n">
        <f aca="false">IFERROR($K27*$N27,"")</f>
        <v>39396.73</v>
      </c>
      <c r="P27" s="18" t="n">
        <f aca="false">IFERROR($L27*$N27,"")</f>
        <v>862.975990476191</v>
      </c>
      <c r="Q27" s="18" t="n">
        <f aca="false">$M27*$N27</f>
        <v>38533.7540095238</v>
      </c>
      <c r="S27" s="24" t="s">
        <v>226</v>
      </c>
      <c r="T27" s="1" t="s">
        <v>267</v>
      </c>
      <c r="U27" s="25" t="s">
        <v>51</v>
      </c>
      <c r="V27" s="1" t="s">
        <v>290</v>
      </c>
      <c r="W27" s="1" t="s">
        <v>269</v>
      </c>
      <c r="Y27" s="1" t="s">
        <v>270</v>
      </c>
      <c r="AA27" s="1" t="s">
        <v>396</v>
      </c>
    </row>
    <row r="28" customFormat="false" ht="15" hidden="false" customHeight="false" outlineLevel="0" collapsed="false">
      <c r="A28" s="1" t="s">
        <v>206</v>
      </c>
      <c r="B28" s="1" t="s">
        <v>258</v>
      </c>
      <c r="C28" s="1" t="s">
        <v>259</v>
      </c>
      <c r="D28" s="1" t="s">
        <v>273</v>
      </c>
      <c r="E28" s="1" t="s">
        <v>274</v>
      </c>
      <c r="F28" s="1" t="s">
        <v>262</v>
      </c>
      <c r="G28" s="1" t="s">
        <v>397</v>
      </c>
      <c r="H28" s="1" t="s">
        <v>398</v>
      </c>
      <c r="I28" s="1" t="s">
        <v>399</v>
      </c>
      <c r="J28" s="1" t="s">
        <v>400</v>
      </c>
      <c r="K28" s="17" t="n">
        <f aca="false">SUMIF('1120 SJ'!$A$2:$A$679,$G28,'1120 SJ'!$I$2:$I$679)</f>
        <v>1020</v>
      </c>
      <c r="L28" s="17" t="n">
        <f aca="false">SUMIF('1120 SJ'!$A$2:$A$679,$G28,'1120 SJ'!$Q$2:$Q$679)</f>
        <v>300</v>
      </c>
      <c r="M28" s="17" t="n">
        <f aca="false">$K28-$L28</f>
        <v>720</v>
      </c>
      <c r="N28" s="18" t="n">
        <f aca="false">IFERROR(SUMIF('1120 SJ'!$A$2:$A$679,$G28,'1120 SJ'!$M$2:$M$679)/$K28,0)</f>
        <v>27.7259411764706</v>
      </c>
      <c r="O28" s="18" t="n">
        <f aca="false">IFERROR($K28*$N28,"")</f>
        <v>28280.46</v>
      </c>
      <c r="P28" s="18" t="n">
        <f aca="false">IFERROR($L28*$N28,"")</f>
        <v>8317.78235294118</v>
      </c>
      <c r="Q28" s="18" t="n">
        <f aca="false">$M28*$N28</f>
        <v>19962.6776470588</v>
      </c>
      <c r="S28" s="24" t="s">
        <v>226</v>
      </c>
      <c r="T28" s="1" t="s">
        <v>267</v>
      </c>
      <c r="U28" s="25" t="s">
        <v>51</v>
      </c>
      <c r="V28" s="1" t="s">
        <v>401</v>
      </c>
      <c r="W28" s="1" t="s">
        <v>269</v>
      </c>
      <c r="Y28" s="1" t="s">
        <v>270</v>
      </c>
      <c r="Z28" s="1" t="s">
        <v>402</v>
      </c>
      <c r="AA28" s="1" t="s">
        <v>368</v>
      </c>
    </row>
    <row r="29" customFormat="false" ht="15" hidden="false" customHeight="false" outlineLevel="0" collapsed="false">
      <c r="A29" s="1" t="s">
        <v>206</v>
      </c>
      <c r="B29" s="1" t="s">
        <v>258</v>
      </c>
      <c r="C29" s="1" t="s">
        <v>259</v>
      </c>
      <c r="D29" s="1" t="s">
        <v>260</v>
      </c>
      <c r="E29" s="1" t="s">
        <v>261</v>
      </c>
      <c r="F29" s="1" t="s">
        <v>262</v>
      </c>
      <c r="G29" s="1" t="s">
        <v>403</v>
      </c>
      <c r="H29" s="1" t="s">
        <v>404</v>
      </c>
      <c r="K29" s="17" t="n">
        <f aca="false">SUMIF('1120 SJ'!$A$2:$A$679,$G29,'1120 SJ'!$I$2:$I$679)</f>
        <v>990</v>
      </c>
      <c r="L29" s="17" t="n">
        <f aca="false">SUMIF('1120 SJ'!$A$2:$A$679,$G29,'1120 SJ'!$Q$2:$Q$679)</f>
        <v>0</v>
      </c>
      <c r="M29" s="17" t="n">
        <f aca="false">$K29-$L29</f>
        <v>990</v>
      </c>
      <c r="N29" s="18" t="n">
        <f aca="false">IFERROR(SUMIF('1120 SJ'!$A$2:$A$679,$G29,'1120 SJ'!$M$2:$M$679)/$K29,0)</f>
        <v>371.546151515152</v>
      </c>
      <c r="O29" s="18" t="n">
        <f aca="false">IFERROR($K29*$N29,"")</f>
        <v>367830.69</v>
      </c>
      <c r="P29" s="18" t="n">
        <f aca="false">IFERROR($L29*$N29,"")</f>
        <v>0</v>
      </c>
      <c r="Q29" s="18" t="n">
        <f aca="false">$M29*$N29</f>
        <v>367830.69</v>
      </c>
      <c r="S29" s="26"/>
      <c r="T29" s="1" t="s">
        <v>277</v>
      </c>
      <c r="U29" s="27" t="s">
        <v>123</v>
      </c>
      <c r="AA29" s="1" t="s">
        <v>405</v>
      </c>
    </row>
    <row r="30" customFormat="false" ht="15" hidden="false" customHeight="false" outlineLevel="0" collapsed="false">
      <c r="A30" s="1" t="s">
        <v>206</v>
      </c>
      <c r="B30" s="1" t="s">
        <v>258</v>
      </c>
      <c r="C30" s="1" t="s">
        <v>259</v>
      </c>
      <c r="D30" s="1" t="s">
        <v>260</v>
      </c>
      <c r="E30" s="1" t="s">
        <v>261</v>
      </c>
      <c r="F30" s="1" t="s">
        <v>262</v>
      </c>
      <c r="G30" s="1" t="s">
        <v>406</v>
      </c>
      <c r="H30" s="1" t="s">
        <v>407</v>
      </c>
      <c r="I30" s="1" t="s">
        <v>408</v>
      </c>
      <c r="J30" s="1" t="s">
        <v>409</v>
      </c>
      <c r="K30" s="17" t="n">
        <f aca="false">SUMIF('1120 SJ'!$A$2:$A$679,$G30,'1120 SJ'!$I$2:$I$679)</f>
        <v>964</v>
      </c>
      <c r="L30" s="17" t="n">
        <f aca="false">SUMIF('1120 SJ'!$A$2:$A$679,$G30,'1120 SJ'!$Q$2:$Q$679)</f>
        <v>351</v>
      </c>
      <c r="M30" s="17" t="n">
        <f aca="false">$K30-$L30</f>
        <v>613</v>
      </c>
      <c r="N30" s="18" t="n">
        <f aca="false">IFERROR(SUMIF('1120 SJ'!$A$2:$A$679,$G30,'1120 SJ'!$M$2:$M$679)/$K30,0)</f>
        <v>2964.01109958506</v>
      </c>
      <c r="O30" s="18" t="n">
        <f aca="false">IFERROR($K30*$N30,"")</f>
        <v>2857306.7</v>
      </c>
      <c r="P30" s="18" t="n">
        <f aca="false">IFERROR($L30*$N30,"")</f>
        <v>1040367.89595436</v>
      </c>
      <c r="Q30" s="18" t="n">
        <f aca="false">$M30*$N30</f>
        <v>1816938.80404564</v>
      </c>
      <c r="S30" s="25" t="s">
        <v>228</v>
      </c>
      <c r="T30" s="1" t="s">
        <v>282</v>
      </c>
      <c r="U30" s="25" t="s">
        <v>51</v>
      </c>
      <c r="V30" s="1" t="s">
        <v>410</v>
      </c>
      <c r="W30" s="1" t="s">
        <v>269</v>
      </c>
      <c r="Y30" s="1" t="s">
        <v>270</v>
      </c>
      <c r="Z30" s="1" t="s">
        <v>411</v>
      </c>
      <c r="AA30" s="1" t="s">
        <v>412</v>
      </c>
    </row>
    <row r="31" customFormat="false" ht="15" hidden="false" customHeight="false" outlineLevel="0" collapsed="false">
      <c r="A31" s="1" t="s">
        <v>206</v>
      </c>
      <c r="B31" s="1" t="s">
        <v>258</v>
      </c>
      <c r="C31" s="1" t="s">
        <v>259</v>
      </c>
      <c r="D31" s="1" t="s">
        <v>260</v>
      </c>
      <c r="E31" s="1" t="s">
        <v>261</v>
      </c>
      <c r="F31" s="1" t="s">
        <v>262</v>
      </c>
      <c r="G31" s="1" t="s">
        <v>413</v>
      </c>
      <c r="H31" s="1" t="s">
        <v>414</v>
      </c>
      <c r="I31" s="1" t="s">
        <v>415</v>
      </c>
      <c r="J31" s="1" t="s">
        <v>416</v>
      </c>
      <c r="K31" s="17" t="n">
        <f aca="false">SUMIF('1120 SJ'!$A$2:$A$679,$G31,'1120 SJ'!$I$2:$I$679)</f>
        <v>915</v>
      </c>
      <c r="L31" s="17" t="n">
        <f aca="false">SUMIF('1120 SJ'!$A$2:$A$679,$G31,'1120 SJ'!$Q$2:$Q$679)</f>
        <v>130</v>
      </c>
      <c r="M31" s="17" t="n">
        <f aca="false">$K31-$L31</f>
        <v>785</v>
      </c>
      <c r="N31" s="18" t="n">
        <f aca="false">IFERROR(SUMIF('1120 SJ'!$A$2:$A$679,$G31,'1120 SJ'!$M$2:$M$679)/$K31,0)</f>
        <v>530.294448087432</v>
      </c>
      <c r="O31" s="18" t="n">
        <f aca="false">IFERROR($K31*$N31,"")</f>
        <v>485219.42</v>
      </c>
      <c r="P31" s="18" t="n">
        <f aca="false">IFERROR($L31*$N31,"")</f>
        <v>68938.2782513661</v>
      </c>
      <c r="Q31" s="18" t="n">
        <f aca="false">$M31*$N31</f>
        <v>416281.141748634</v>
      </c>
      <c r="S31" s="24" t="s">
        <v>226</v>
      </c>
      <c r="T31" s="1" t="s">
        <v>267</v>
      </c>
      <c r="U31" s="25" t="s">
        <v>51</v>
      </c>
      <c r="V31" s="1" t="s">
        <v>417</v>
      </c>
      <c r="W31" s="1" t="s">
        <v>269</v>
      </c>
      <c r="Y31" s="1" t="s">
        <v>270</v>
      </c>
      <c r="Z31" s="1" t="s">
        <v>418</v>
      </c>
      <c r="AA31" s="1" t="s">
        <v>419</v>
      </c>
    </row>
    <row r="32" customFormat="false" ht="15" hidden="false" customHeight="false" outlineLevel="0" collapsed="false">
      <c r="A32" s="1" t="s">
        <v>206</v>
      </c>
      <c r="B32" s="1" t="s">
        <v>258</v>
      </c>
      <c r="C32" s="1" t="s">
        <v>259</v>
      </c>
      <c r="D32" s="1" t="s">
        <v>260</v>
      </c>
      <c r="E32" s="1" t="s">
        <v>261</v>
      </c>
      <c r="F32" s="1" t="s">
        <v>262</v>
      </c>
      <c r="G32" s="1" t="s">
        <v>420</v>
      </c>
      <c r="H32" s="1" t="s">
        <v>421</v>
      </c>
      <c r="I32" s="1" t="s">
        <v>422</v>
      </c>
      <c r="J32" s="1" t="s">
        <v>423</v>
      </c>
      <c r="K32" s="17" t="n">
        <f aca="false">SUMIF('1120 SJ'!$A$2:$A$679,$G32,'1120 SJ'!$I$2:$I$679)</f>
        <v>912</v>
      </c>
      <c r="L32" s="17" t="n">
        <f aca="false">SUMIF('1120 SJ'!$A$2:$A$679,$G32,'1120 SJ'!$Q$2:$Q$679)</f>
        <v>83</v>
      </c>
      <c r="M32" s="17" t="n">
        <f aca="false">$K32-$L32</f>
        <v>829</v>
      </c>
      <c r="N32" s="18" t="n">
        <f aca="false">IFERROR(SUMIF('1120 SJ'!$A$2:$A$679,$G32,'1120 SJ'!$M$2:$M$679)/$K32,0)</f>
        <v>586.334671052632</v>
      </c>
      <c r="O32" s="18" t="n">
        <f aca="false">IFERROR($K32*$N32,"")</f>
        <v>534737.22</v>
      </c>
      <c r="P32" s="18" t="n">
        <f aca="false">IFERROR($L32*$N32,"")</f>
        <v>48665.7776973684</v>
      </c>
      <c r="Q32" s="18" t="n">
        <f aca="false">$M32*$N32</f>
        <v>486071.442302632</v>
      </c>
      <c r="S32" s="24" t="s">
        <v>226</v>
      </c>
      <c r="T32" s="1" t="s">
        <v>267</v>
      </c>
      <c r="U32" s="25" t="s">
        <v>51</v>
      </c>
      <c r="V32" s="1" t="s">
        <v>424</v>
      </c>
      <c r="W32" s="1" t="s">
        <v>269</v>
      </c>
      <c r="Y32" s="1" t="s">
        <v>270</v>
      </c>
      <c r="Z32" s="1" t="s">
        <v>425</v>
      </c>
      <c r="AA32" s="1" t="s">
        <v>327</v>
      </c>
    </row>
    <row r="33" customFormat="false" ht="15" hidden="false" customHeight="false" outlineLevel="0" collapsed="false">
      <c r="A33" s="1" t="s">
        <v>206</v>
      </c>
      <c r="B33" s="1" t="s">
        <v>258</v>
      </c>
      <c r="C33" s="1" t="s">
        <v>259</v>
      </c>
      <c r="D33" s="1" t="s">
        <v>273</v>
      </c>
      <c r="E33" s="1" t="s">
        <v>274</v>
      </c>
      <c r="F33" s="1" t="s">
        <v>262</v>
      </c>
      <c r="G33" s="1" t="s">
        <v>426</v>
      </c>
      <c r="H33" s="1" t="s">
        <v>427</v>
      </c>
      <c r="I33" s="1" t="s">
        <v>428</v>
      </c>
      <c r="J33" s="1" t="s">
        <v>429</v>
      </c>
      <c r="K33" s="17" t="n">
        <f aca="false">SUMIF('1120 SJ'!$A$2:$A$679,$G33,'1120 SJ'!$I$2:$I$679)</f>
        <v>870</v>
      </c>
      <c r="L33" s="17" t="n">
        <f aca="false">SUMIF('1120 SJ'!$A$2:$A$679,$G33,'1120 SJ'!$Q$2:$Q$679)</f>
        <v>272</v>
      </c>
      <c r="M33" s="17" t="n">
        <f aca="false">$K33-$L33</f>
        <v>598</v>
      </c>
      <c r="N33" s="18" t="n">
        <f aca="false">IFERROR(SUMIF('1120 SJ'!$A$2:$A$679,$G33,'1120 SJ'!$M$2:$M$679)/$K33,0)</f>
        <v>176.587609195402</v>
      </c>
      <c r="O33" s="18" t="n">
        <f aca="false">IFERROR($K33*$N33,"")</f>
        <v>153631.22</v>
      </c>
      <c r="P33" s="18" t="n">
        <f aca="false">IFERROR($L33*$N33,"")</f>
        <v>48031.8297011494</v>
      </c>
      <c r="Q33" s="18" t="n">
        <f aca="false">$M33*$N33</f>
        <v>105599.390298851</v>
      </c>
      <c r="S33" s="24" t="s">
        <v>226</v>
      </c>
      <c r="T33" s="1" t="s">
        <v>267</v>
      </c>
      <c r="U33" s="25" t="s">
        <v>51</v>
      </c>
      <c r="V33" s="1" t="s">
        <v>430</v>
      </c>
      <c r="W33" s="1" t="s">
        <v>269</v>
      </c>
      <c r="Y33" s="1" t="s">
        <v>270</v>
      </c>
      <c r="Z33" s="1" t="s">
        <v>431</v>
      </c>
      <c r="AA33" s="1" t="s">
        <v>368</v>
      </c>
    </row>
    <row r="34" customFormat="false" ht="15" hidden="false" customHeight="false" outlineLevel="0" collapsed="false">
      <c r="A34" s="1" t="s">
        <v>206</v>
      </c>
      <c r="B34" s="1" t="s">
        <v>258</v>
      </c>
      <c r="C34" s="1" t="s">
        <v>259</v>
      </c>
      <c r="D34" s="1" t="s">
        <v>260</v>
      </c>
      <c r="E34" s="1" t="s">
        <v>261</v>
      </c>
      <c r="F34" s="1" t="s">
        <v>262</v>
      </c>
      <c r="G34" s="1" t="s">
        <v>432</v>
      </c>
      <c r="H34" s="1" t="s">
        <v>433</v>
      </c>
      <c r="K34" s="17" t="n">
        <f aca="false">SUMIF('1120 SJ'!$A$2:$A$679,$G34,'1120 SJ'!$I$2:$I$679)</f>
        <v>800</v>
      </c>
      <c r="L34" s="17" t="n">
        <f aca="false">SUMIF('1120 SJ'!$A$2:$A$679,$G34,'1120 SJ'!$Q$2:$Q$679)</f>
        <v>0</v>
      </c>
      <c r="M34" s="17" t="n">
        <f aca="false">$K34-$L34</f>
        <v>800</v>
      </c>
      <c r="N34" s="18" t="n">
        <f aca="false">IFERROR(SUMIF('1120 SJ'!$A$2:$A$679,$G34,'1120 SJ'!$M$2:$M$679)/$K34,0)</f>
        <v>415.9091</v>
      </c>
      <c r="O34" s="18" t="n">
        <f aca="false">IFERROR($K34*$N34,"")</f>
        <v>332727.28</v>
      </c>
      <c r="P34" s="18" t="n">
        <f aca="false">IFERROR($L34*$N34,"")</f>
        <v>0</v>
      </c>
      <c r="Q34" s="18" t="n">
        <f aca="false">$M34*$N34</f>
        <v>332727.28</v>
      </c>
      <c r="S34" s="26"/>
      <c r="T34" s="1" t="s">
        <v>277</v>
      </c>
      <c r="U34" s="27" t="s">
        <v>123</v>
      </c>
      <c r="AA34" s="1" t="s">
        <v>434</v>
      </c>
    </row>
    <row r="35" customFormat="false" ht="15" hidden="false" customHeight="false" outlineLevel="0" collapsed="false">
      <c r="A35" s="1" t="s">
        <v>206</v>
      </c>
      <c r="B35" s="1" t="s">
        <v>258</v>
      </c>
      <c r="C35" s="1" t="s">
        <v>259</v>
      </c>
      <c r="D35" s="1" t="s">
        <v>273</v>
      </c>
      <c r="E35" s="1" t="s">
        <v>274</v>
      </c>
      <c r="F35" s="1" t="s">
        <v>262</v>
      </c>
      <c r="G35" s="1" t="s">
        <v>435</v>
      </c>
      <c r="H35" s="1" t="s">
        <v>436</v>
      </c>
      <c r="K35" s="17" t="n">
        <f aca="false">SUMIF('1120 SJ'!$A$2:$A$679,$G35,'1120 SJ'!$I$2:$I$679)</f>
        <v>760</v>
      </c>
      <c r="L35" s="17" t="n">
        <f aca="false">SUMIF('1120 SJ'!$A$2:$A$679,$G35,'1120 SJ'!$Q$2:$Q$679)</f>
        <v>0</v>
      </c>
      <c r="M35" s="17" t="n">
        <f aca="false">$K35-$L35</f>
        <v>760</v>
      </c>
      <c r="N35" s="18" t="n">
        <f aca="false">IFERROR(SUMIF('1120 SJ'!$A$2:$A$679,$G35,'1120 SJ'!$M$2:$M$679)/$K35,0)</f>
        <v>831.151986842105</v>
      </c>
      <c r="O35" s="18" t="n">
        <f aca="false">IFERROR($K35*$N35,"")</f>
        <v>631675.51</v>
      </c>
      <c r="P35" s="18" t="n">
        <f aca="false">IFERROR($L35*$N35,"")</f>
        <v>0</v>
      </c>
      <c r="Q35" s="18" t="n">
        <f aca="false">$M35*$N35</f>
        <v>631675.51</v>
      </c>
      <c r="S35" s="26"/>
      <c r="T35" s="1" t="s">
        <v>277</v>
      </c>
      <c r="U35" s="27" t="s">
        <v>123</v>
      </c>
    </row>
    <row r="36" customFormat="false" ht="15" hidden="false" customHeight="false" outlineLevel="0" collapsed="false">
      <c r="A36" s="1" t="s">
        <v>206</v>
      </c>
      <c r="B36" s="1" t="s">
        <v>258</v>
      </c>
      <c r="C36" s="1" t="s">
        <v>259</v>
      </c>
      <c r="D36" s="1" t="s">
        <v>273</v>
      </c>
      <c r="E36" s="1" t="s">
        <v>274</v>
      </c>
      <c r="F36" s="1" t="s">
        <v>262</v>
      </c>
      <c r="G36" s="1" t="s">
        <v>437</v>
      </c>
      <c r="H36" s="1" t="s">
        <v>438</v>
      </c>
      <c r="I36" s="1" t="s">
        <v>439</v>
      </c>
      <c r="J36" s="1" t="s">
        <v>440</v>
      </c>
      <c r="K36" s="17" t="n">
        <f aca="false">SUMIF('1120 SJ'!$A$2:$A$679,$G36,'1120 SJ'!$I$2:$I$679)</f>
        <v>758</v>
      </c>
      <c r="L36" s="17" t="n">
        <f aca="false">SUMIF('1120 SJ'!$A$2:$A$679,$G36,'1120 SJ'!$Q$2:$Q$679)</f>
        <v>105</v>
      </c>
      <c r="M36" s="17" t="n">
        <f aca="false">$K36-$L36</f>
        <v>653</v>
      </c>
      <c r="N36" s="18" t="n">
        <f aca="false">IFERROR(SUMIF('1120 SJ'!$A$2:$A$679,$G36,'1120 SJ'!$M$2:$M$679)/$K36,0)</f>
        <v>150.341992084433</v>
      </c>
      <c r="O36" s="18" t="n">
        <f aca="false">IFERROR($K36*$N36,"")</f>
        <v>113959.23</v>
      </c>
      <c r="P36" s="18" t="n">
        <f aca="false">IFERROR($L36*$N36,"")</f>
        <v>15785.9091688654</v>
      </c>
      <c r="Q36" s="18" t="n">
        <f aca="false">$M36*$N36</f>
        <v>98173.3208311346</v>
      </c>
      <c r="S36" s="24" t="s">
        <v>226</v>
      </c>
      <c r="T36" s="1" t="s">
        <v>267</v>
      </c>
      <c r="U36" s="25" t="s">
        <v>51</v>
      </c>
      <c r="V36" s="1" t="s">
        <v>441</v>
      </c>
      <c r="W36" s="1" t="s">
        <v>269</v>
      </c>
      <c r="Y36" s="1" t="s">
        <v>270</v>
      </c>
      <c r="Z36" s="1" t="s">
        <v>442</v>
      </c>
      <c r="AA36" s="1" t="s">
        <v>368</v>
      </c>
    </row>
    <row r="37" customFormat="false" ht="15" hidden="false" customHeight="false" outlineLevel="0" collapsed="false">
      <c r="A37" s="1" t="s">
        <v>206</v>
      </c>
      <c r="B37" s="1" t="s">
        <v>258</v>
      </c>
      <c r="C37" s="1" t="s">
        <v>259</v>
      </c>
      <c r="D37" s="1" t="s">
        <v>260</v>
      </c>
      <c r="E37" s="1" t="s">
        <v>261</v>
      </c>
      <c r="F37" s="1" t="s">
        <v>262</v>
      </c>
      <c r="G37" s="1" t="s">
        <v>443</v>
      </c>
      <c r="H37" s="1" t="s">
        <v>444</v>
      </c>
      <c r="I37" s="1" t="s">
        <v>445</v>
      </c>
      <c r="J37" s="1" t="s">
        <v>446</v>
      </c>
      <c r="K37" s="17" t="n">
        <f aca="false">SUMIF('1120 SJ'!$A$2:$A$679,$G37,'1120 SJ'!$I$2:$I$679)</f>
        <v>672</v>
      </c>
      <c r="L37" s="17" t="n">
        <f aca="false">SUMIF('1120 SJ'!$A$2:$A$679,$G37,'1120 SJ'!$Q$2:$Q$679)</f>
        <v>60</v>
      </c>
      <c r="M37" s="17" t="n">
        <f aca="false">$K37-$L37</f>
        <v>612</v>
      </c>
      <c r="N37" s="18" t="n">
        <f aca="false">IFERROR(SUMIF('1120 SJ'!$A$2:$A$679,$G37,'1120 SJ'!$M$2:$M$679)/$K37,0)</f>
        <v>1511.58263392857</v>
      </c>
      <c r="O37" s="18" t="n">
        <f aca="false">IFERROR($K37*$N37,"")</f>
        <v>1015783.53</v>
      </c>
      <c r="P37" s="18" t="n">
        <f aca="false">IFERROR($L37*$N37,"")</f>
        <v>90694.9580357143</v>
      </c>
      <c r="Q37" s="18" t="n">
        <f aca="false">$M37*$N37</f>
        <v>925088.571964286</v>
      </c>
      <c r="S37" s="29" t="s">
        <v>227</v>
      </c>
      <c r="T37" s="1" t="s">
        <v>297</v>
      </c>
      <c r="U37" s="25" t="s">
        <v>51</v>
      </c>
      <c r="V37" s="1" t="s">
        <v>290</v>
      </c>
      <c r="W37" s="1" t="s">
        <v>269</v>
      </c>
      <c r="Y37" s="1" t="s">
        <v>269</v>
      </c>
      <c r="AA37" s="1" t="s">
        <v>447</v>
      </c>
    </row>
    <row r="38" customFormat="false" ht="15" hidden="false" customHeight="false" outlineLevel="0" collapsed="false">
      <c r="A38" s="1" t="s">
        <v>206</v>
      </c>
      <c r="B38" s="1" t="s">
        <v>258</v>
      </c>
      <c r="C38" s="1" t="s">
        <v>259</v>
      </c>
      <c r="D38" s="1" t="s">
        <v>260</v>
      </c>
      <c r="E38" s="1" t="s">
        <v>261</v>
      </c>
      <c r="F38" s="1" t="s">
        <v>262</v>
      </c>
      <c r="G38" s="1" t="s">
        <v>448</v>
      </c>
      <c r="H38" s="1" t="s">
        <v>449</v>
      </c>
      <c r="I38" s="1" t="s">
        <v>450</v>
      </c>
      <c r="J38" s="1" t="s">
        <v>451</v>
      </c>
      <c r="K38" s="17" t="n">
        <f aca="false">SUMIF('1120 SJ'!$A$2:$A$679,$G38,'1120 SJ'!$I$2:$I$679)</f>
        <v>670</v>
      </c>
      <c r="L38" s="17" t="n">
        <f aca="false">SUMIF('1120 SJ'!$A$2:$A$679,$G38,'1120 SJ'!$Q$2:$Q$679)</f>
        <v>93</v>
      </c>
      <c r="M38" s="17" t="n">
        <f aca="false">$K38-$L38</f>
        <v>577</v>
      </c>
      <c r="N38" s="18" t="n">
        <f aca="false">IFERROR(SUMIF('1120 SJ'!$A$2:$A$679,$G38,'1120 SJ'!$M$2:$M$679)/$K38,0)</f>
        <v>590.296194029851</v>
      </c>
      <c r="O38" s="18" t="n">
        <f aca="false">IFERROR($K38*$N38,"")</f>
        <v>395498.45</v>
      </c>
      <c r="P38" s="18" t="n">
        <f aca="false">IFERROR($L38*$N38,"")</f>
        <v>54897.5460447761</v>
      </c>
      <c r="Q38" s="18" t="n">
        <f aca="false">$M38*$N38</f>
        <v>340600.903955224</v>
      </c>
      <c r="S38" s="24" t="s">
        <v>226</v>
      </c>
      <c r="T38" s="1" t="s">
        <v>267</v>
      </c>
      <c r="U38" s="25" t="s">
        <v>51</v>
      </c>
      <c r="V38" s="1" t="s">
        <v>290</v>
      </c>
      <c r="W38" s="1" t="s">
        <v>269</v>
      </c>
      <c r="Y38" s="1" t="s">
        <v>270</v>
      </c>
      <c r="AA38" s="1" t="s">
        <v>452</v>
      </c>
    </row>
    <row r="39" customFormat="false" ht="15" hidden="false" customHeight="false" outlineLevel="0" collapsed="false">
      <c r="A39" s="1" t="s">
        <v>206</v>
      </c>
      <c r="B39" s="1" t="s">
        <v>258</v>
      </c>
      <c r="C39" s="1" t="s">
        <v>259</v>
      </c>
      <c r="D39" s="1" t="s">
        <v>260</v>
      </c>
      <c r="E39" s="1" t="s">
        <v>261</v>
      </c>
      <c r="F39" s="1" t="s">
        <v>262</v>
      </c>
      <c r="G39" s="1" t="s">
        <v>453</v>
      </c>
      <c r="H39" s="1" t="s">
        <v>454</v>
      </c>
      <c r="I39" s="1" t="s">
        <v>455</v>
      </c>
      <c r="J39" s="1" t="s">
        <v>456</v>
      </c>
      <c r="K39" s="17" t="n">
        <f aca="false">SUMIF('1120 SJ'!$A$2:$A$679,$G39,'1120 SJ'!$I$2:$I$679)</f>
        <v>630</v>
      </c>
      <c r="L39" s="17" t="n">
        <f aca="false">SUMIF('1120 SJ'!$A$2:$A$679,$G39,'1120 SJ'!$Q$2:$Q$679)</f>
        <v>292</v>
      </c>
      <c r="M39" s="17" t="n">
        <f aca="false">$K39-$L39</f>
        <v>338</v>
      </c>
      <c r="N39" s="18" t="n">
        <f aca="false">IFERROR(SUMIF('1120 SJ'!$A$2:$A$679,$G39,'1120 SJ'!$M$2:$M$679)/$K39,0)</f>
        <v>2155.47903174603</v>
      </c>
      <c r="O39" s="18" t="n">
        <f aca="false">IFERROR($K39*$N39,"")</f>
        <v>1357951.79</v>
      </c>
      <c r="P39" s="18" t="n">
        <f aca="false">IFERROR($L39*$N39,"")</f>
        <v>629399.877269841</v>
      </c>
      <c r="Q39" s="18" t="n">
        <f aca="false">$M39*$N39</f>
        <v>728551.912730159</v>
      </c>
      <c r="S39" s="24" t="s">
        <v>226</v>
      </c>
      <c r="T39" s="1" t="s">
        <v>267</v>
      </c>
      <c r="U39" s="25" t="s">
        <v>51</v>
      </c>
      <c r="V39" s="1" t="s">
        <v>457</v>
      </c>
      <c r="W39" s="1" t="s">
        <v>269</v>
      </c>
      <c r="Y39" s="1" t="s">
        <v>270</v>
      </c>
      <c r="Z39" s="1" t="s">
        <v>458</v>
      </c>
      <c r="AA39" s="1" t="s">
        <v>459</v>
      </c>
    </row>
    <row r="40" customFormat="false" ht="15" hidden="false" customHeight="false" outlineLevel="0" collapsed="false">
      <c r="A40" s="1" t="s">
        <v>206</v>
      </c>
      <c r="B40" s="1" t="s">
        <v>258</v>
      </c>
      <c r="C40" s="1" t="s">
        <v>259</v>
      </c>
      <c r="D40" s="1" t="s">
        <v>260</v>
      </c>
      <c r="E40" s="1" t="s">
        <v>261</v>
      </c>
      <c r="F40" s="1" t="s">
        <v>262</v>
      </c>
      <c r="G40" s="1" t="s">
        <v>460</v>
      </c>
      <c r="H40" s="1" t="s">
        <v>461</v>
      </c>
      <c r="I40" s="1" t="s">
        <v>462</v>
      </c>
      <c r="J40" s="1" t="s">
        <v>463</v>
      </c>
      <c r="K40" s="17" t="n">
        <f aca="false">SUMIF('1120 SJ'!$A$2:$A$679,$G40,'1120 SJ'!$I$2:$I$679)</f>
        <v>600</v>
      </c>
      <c r="L40" s="17" t="n">
        <f aca="false">SUMIF('1120 SJ'!$A$2:$A$679,$G40,'1120 SJ'!$Q$2:$Q$679)</f>
        <v>117</v>
      </c>
      <c r="M40" s="17" t="n">
        <f aca="false">$K40-$L40</f>
        <v>483</v>
      </c>
      <c r="N40" s="18" t="n">
        <f aca="false">IFERROR(SUMIF('1120 SJ'!$A$2:$A$679,$G40,'1120 SJ'!$M$2:$M$679)/$K40,0)</f>
        <v>537.424116666667</v>
      </c>
      <c r="O40" s="18" t="n">
        <f aca="false">IFERROR($K40*$N40,"")</f>
        <v>322454.47</v>
      </c>
      <c r="P40" s="18" t="n">
        <f aca="false">IFERROR($L40*$N40,"")</f>
        <v>62878.62165</v>
      </c>
      <c r="Q40" s="18" t="n">
        <f aca="false">$M40*$N40</f>
        <v>259575.84835</v>
      </c>
      <c r="S40" s="29" t="s">
        <v>227</v>
      </c>
      <c r="T40" s="1" t="s">
        <v>297</v>
      </c>
      <c r="U40" s="25" t="s">
        <v>51</v>
      </c>
      <c r="V40" s="1" t="s">
        <v>464</v>
      </c>
      <c r="W40" s="1" t="s">
        <v>269</v>
      </c>
      <c r="Y40" s="1" t="s">
        <v>270</v>
      </c>
      <c r="Z40" s="1" t="s">
        <v>465</v>
      </c>
      <c r="AA40" s="1" t="s">
        <v>466</v>
      </c>
    </row>
    <row r="41" customFormat="false" ht="15" hidden="false" customHeight="false" outlineLevel="0" collapsed="false">
      <c r="A41" s="1" t="s">
        <v>206</v>
      </c>
      <c r="B41" s="1" t="s">
        <v>258</v>
      </c>
      <c r="C41" s="1" t="s">
        <v>259</v>
      </c>
      <c r="D41" s="1" t="s">
        <v>260</v>
      </c>
      <c r="E41" s="1" t="s">
        <v>261</v>
      </c>
      <c r="F41" s="1" t="s">
        <v>262</v>
      </c>
      <c r="G41" s="1" t="s">
        <v>467</v>
      </c>
      <c r="H41" s="1" t="s">
        <v>468</v>
      </c>
      <c r="K41" s="17" t="n">
        <f aca="false">SUMIF('1120 SJ'!$A$2:$A$679,$G41,'1120 SJ'!$I$2:$I$679)</f>
        <v>600</v>
      </c>
      <c r="L41" s="17" t="n">
        <f aca="false">SUMIF('1120 SJ'!$A$2:$A$679,$G41,'1120 SJ'!$Q$2:$Q$679)</f>
        <v>0</v>
      </c>
      <c r="M41" s="17" t="n">
        <f aca="false">$K41-$L41</f>
        <v>600</v>
      </c>
      <c r="N41" s="18" t="n">
        <f aca="false">IFERROR(SUMIF('1120 SJ'!$A$2:$A$679,$G41,'1120 SJ'!$M$2:$M$679)/$K41,0)</f>
        <v>45.625</v>
      </c>
      <c r="O41" s="18" t="n">
        <f aca="false">IFERROR($K41*$N41,"")</f>
        <v>27375</v>
      </c>
      <c r="P41" s="18" t="n">
        <f aca="false">IFERROR($L41*$N41,"")</f>
        <v>0</v>
      </c>
      <c r="Q41" s="18" t="n">
        <f aca="false">$M41*$N41</f>
        <v>27375</v>
      </c>
      <c r="S41" s="26"/>
      <c r="T41" s="1" t="s">
        <v>277</v>
      </c>
      <c r="U41" s="27" t="s">
        <v>123</v>
      </c>
      <c r="AA41" s="1" t="s">
        <v>376</v>
      </c>
    </row>
    <row r="42" customFormat="false" ht="15" hidden="false" customHeight="false" outlineLevel="0" collapsed="false">
      <c r="A42" s="1" t="s">
        <v>206</v>
      </c>
      <c r="B42" s="1" t="s">
        <v>258</v>
      </c>
      <c r="C42" s="1" t="s">
        <v>259</v>
      </c>
      <c r="D42" s="1" t="s">
        <v>273</v>
      </c>
      <c r="E42" s="1" t="s">
        <v>274</v>
      </c>
      <c r="F42" s="1" t="s">
        <v>262</v>
      </c>
      <c r="G42" s="1" t="s">
        <v>469</v>
      </c>
      <c r="H42" s="1" t="s">
        <v>470</v>
      </c>
      <c r="K42" s="17" t="n">
        <f aca="false">SUMIF('1120 SJ'!$A$2:$A$679,$G42,'1120 SJ'!$I$2:$I$679)</f>
        <v>600</v>
      </c>
      <c r="L42" s="17" t="n">
        <f aca="false">SUMIF('1120 SJ'!$A$2:$A$679,$G42,'1120 SJ'!$Q$2:$Q$679)</f>
        <v>0</v>
      </c>
      <c r="M42" s="17" t="n">
        <f aca="false">$K42-$L42</f>
        <v>600</v>
      </c>
      <c r="N42" s="18" t="n">
        <f aca="false">IFERROR(SUMIF('1120 SJ'!$A$2:$A$679,$G42,'1120 SJ'!$M$2:$M$679)/$K42,0)</f>
        <v>234.07</v>
      </c>
      <c r="O42" s="18" t="n">
        <f aca="false">IFERROR($K42*$N42,"")</f>
        <v>140442</v>
      </c>
      <c r="P42" s="18" t="n">
        <f aca="false">IFERROR($L42*$N42,"")</f>
        <v>0</v>
      </c>
      <c r="Q42" s="18" t="n">
        <f aca="false">$M42*$N42</f>
        <v>140442</v>
      </c>
      <c r="S42" s="26"/>
      <c r="T42" s="1" t="s">
        <v>277</v>
      </c>
      <c r="U42" s="27" t="s">
        <v>123</v>
      </c>
    </row>
    <row r="43" customFormat="false" ht="15" hidden="false" customHeight="false" outlineLevel="0" collapsed="false">
      <c r="A43" s="1" t="s">
        <v>206</v>
      </c>
      <c r="B43" s="1" t="s">
        <v>258</v>
      </c>
      <c r="C43" s="1" t="s">
        <v>259</v>
      </c>
      <c r="D43" s="1" t="s">
        <v>260</v>
      </c>
      <c r="E43" s="1" t="s">
        <v>261</v>
      </c>
      <c r="F43" s="1" t="s">
        <v>262</v>
      </c>
      <c r="G43" s="1" t="s">
        <v>471</v>
      </c>
      <c r="H43" s="1" t="s">
        <v>472</v>
      </c>
      <c r="K43" s="17" t="n">
        <f aca="false">SUMIF('1120 SJ'!$A$2:$A$679,$G43,'1120 SJ'!$I$2:$I$679)</f>
        <v>595</v>
      </c>
      <c r="L43" s="17" t="n">
        <f aca="false">SUMIF('1120 SJ'!$A$2:$A$679,$G43,'1120 SJ'!$Q$2:$Q$679)</f>
        <v>0</v>
      </c>
      <c r="M43" s="17" t="n">
        <f aca="false">$K43-$L43</f>
        <v>595</v>
      </c>
      <c r="N43" s="18" t="n">
        <f aca="false">IFERROR(SUMIF('1120 SJ'!$A$2:$A$679,$G43,'1120 SJ'!$M$2:$M$679)/$K43,0)</f>
        <v>42.712268907563</v>
      </c>
      <c r="O43" s="18" t="n">
        <f aca="false">IFERROR($K43*$N43,"")</f>
        <v>25413.8</v>
      </c>
      <c r="P43" s="18" t="n">
        <f aca="false">IFERROR($L43*$N43,"")</f>
        <v>0</v>
      </c>
      <c r="Q43" s="18" t="n">
        <f aca="false">$M43*$N43</f>
        <v>25413.8</v>
      </c>
      <c r="S43" s="26"/>
      <c r="T43" s="1" t="s">
        <v>277</v>
      </c>
      <c r="U43" s="27" t="s">
        <v>123</v>
      </c>
      <c r="AA43" s="1" t="s">
        <v>376</v>
      </c>
    </row>
    <row r="44" customFormat="false" ht="15" hidden="false" customHeight="false" outlineLevel="0" collapsed="false">
      <c r="A44" s="1" t="s">
        <v>206</v>
      </c>
      <c r="B44" s="1" t="s">
        <v>258</v>
      </c>
      <c r="C44" s="1" t="s">
        <v>259</v>
      </c>
      <c r="D44" s="1" t="s">
        <v>273</v>
      </c>
      <c r="E44" s="1" t="s">
        <v>274</v>
      </c>
      <c r="F44" s="1" t="s">
        <v>262</v>
      </c>
      <c r="G44" s="1" t="s">
        <v>473</v>
      </c>
      <c r="H44" s="1" t="s">
        <v>474</v>
      </c>
      <c r="K44" s="17" t="n">
        <f aca="false">SUMIF('1120 SJ'!$A$2:$A$679,$G44,'1120 SJ'!$I$2:$I$679)</f>
        <v>563</v>
      </c>
      <c r="L44" s="17" t="n">
        <f aca="false">SUMIF('1120 SJ'!$A$2:$A$679,$G44,'1120 SJ'!$Q$2:$Q$679)</f>
        <v>0</v>
      </c>
      <c r="M44" s="17" t="n">
        <f aca="false">$K44-$L44</f>
        <v>563</v>
      </c>
      <c r="N44" s="18" t="n">
        <f aca="false">IFERROR(SUMIF('1120 SJ'!$A$2:$A$679,$G44,'1120 SJ'!$M$2:$M$679)/$K44,0)</f>
        <v>533.475293072824</v>
      </c>
      <c r="O44" s="18" t="n">
        <f aca="false">IFERROR($K44*$N44,"")</f>
        <v>300346.59</v>
      </c>
      <c r="P44" s="18" t="n">
        <f aca="false">IFERROR($L44*$N44,"")</f>
        <v>0</v>
      </c>
      <c r="Q44" s="18" t="n">
        <f aca="false">$M44*$N44</f>
        <v>300346.59</v>
      </c>
      <c r="S44" s="26"/>
      <c r="T44" s="1" t="s">
        <v>277</v>
      </c>
      <c r="U44" s="27" t="s">
        <v>123</v>
      </c>
    </row>
    <row r="45" customFormat="false" ht="15" hidden="false" customHeight="false" outlineLevel="0" collapsed="false">
      <c r="A45" s="1" t="s">
        <v>206</v>
      </c>
      <c r="B45" s="1" t="s">
        <v>258</v>
      </c>
      <c r="C45" s="1" t="s">
        <v>259</v>
      </c>
      <c r="D45" s="1" t="s">
        <v>273</v>
      </c>
      <c r="E45" s="1" t="s">
        <v>274</v>
      </c>
      <c r="F45" s="1" t="s">
        <v>262</v>
      </c>
      <c r="G45" s="1" t="s">
        <v>475</v>
      </c>
      <c r="H45" s="1" t="s">
        <v>476</v>
      </c>
      <c r="K45" s="17" t="n">
        <f aca="false">SUMIF('1120 SJ'!$A$2:$A$679,$G45,'1120 SJ'!$I$2:$I$679)</f>
        <v>550</v>
      </c>
      <c r="L45" s="17" t="n">
        <f aca="false">SUMIF('1120 SJ'!$A$2:$A$679,$G45,'1120 SJ'!$Q$2:$Q$679)</f>
        <v>0</v>
      </c>
      <c r="M45" s="17" t="n">
        <f aca="false">$K45-$L45</f>
        <v>550</v>
      </c>
      <c r="N45" s="18" t="n">
        <f aca="false">IFERROR(SUMIF('1120 SJ'!$A$2:$A$679,$G45,'1120 SJ'!$M$2:$M$679)/$K45,0)</f>
        <v>221.886363636364</v>
      </c>
      <c r="O45" s="18" t="n">
        <f aca="false">IFERROR($K45*$N45,"")</f>
        <v>122037.5</v>
      </c>
      <c r="P45" s="18" t="n">
        <f aca="false">IFERROR($L45*$N45,"")</f>
        <v>0</v>
      </c>
      <c r="Q45" s="18" t="n">
        <f aca="false">$M45*$N45</f>
        <v>122037.5</v>
      </c>
      <c r="S45" s="26"/>
      <c r="T45" s="1" t="s">
        <v>277</v>
      </c>
      <c r="U45" s="27" t="s">
        <v>123</v>
      </c>
    </row>
    <row r="46" customFormat="false" ht="15" hidden="false" customHeight="false" outlineLevel="0" collapsed="false">
      <c r="A46" s="1" t="s">
        <v>206</v>
      </c>
      <c r="B46" s="1" t="s">
        <v>258</v>
      </c>
      <c r="C46" s="1" t="s">
        <v>259</v>
      </c>
      <c r="D46" s="1" t="s">
        <v>273</v>
      </c>
      <c r="E46" s="1" t="s">
        <v>274</v>
      </c>
      <c r="F46" s="1" t="s">
        <v>262</v>
      </c>
      <c r="G46" s="1" t="s">
        <v>477</v>
      </c>
      <c r="H46" s="1" t="s">
        <v>478</v>
      </c>
      <c r="K46" s="17" t="n">
        <f aca="false">SUMIF('1120 SJ'!$A$2:$A$679,$G46,'1120 SJ'!$I$2:$I$679)</f>
        <v>550</v>
      </c>
      <c r="L46" s="17" t="n">
        <f aca="false">SUMIF('1120 SJ'!$A$2:$A$679,$G46,'1120 SJ'!$Q$2:$Q$679)</f>
        <v>0</v>
      </c>
      <c r="M46" s="17" t="n">
        <f aca="false">$K46-$L46</f>
        <v>550</v>
      </c>
      <c r="N46" s="18" t="n">
        <f aca="false">IFERROR(SUMIF('1120 SJ'!$A$2:$A$679,$G46,'1120 SJ'!$M$2:$M$679)/$K46,0)</f>
        <v>238.44</v>
      </c>
      <c r="O46" s="18" t="n">
        <f aca="false">IFERROR($K46*$N46,"")</f>
        <v>131142</v>
      </c>
      <c r="P46" s="18" t="n">
        <f aca="false">IFERROR($L46*$N46,"")</f>
        <v>0</v>
      </c>
      <c r="Q46" s="18" t="n">
        <f aca="false">$M46*$N46</f>
        <v>131142</v>
      </c>
      <c r="S46" s="26"/>
      <c r="T46" s="1" t="s">
        <v>277</v>
      </c>
      <c r="U46" s="27" t="s">
        <v>123</v>
      </c>
    </row>
    <row r="47" customFormat="false" ht="15" hidden="false" customHeight="false" outlineLevel="0" collapsed="false">
      <c r="A47" s="1" t="s">
        <v>206</v>
      </c>
      <c r="B47" s="1" t="s">
        <v>258</v>
      </c>
      <c r="C47" s="1" t="s">
        <v>259</v>
      </c>
      <c r="D47" s="1" t="s">
        <v>273</v>
      </c>
      <c r="E47" s="1" t="s">
        <v>274</v>
      </c>
      <c r="F47" s="1" t="s">
        <v>262</v>
      </c>
      <c r="G47" s="1" t="s">
        <v>479</v>
      </c>
      <c r="H47" s="1" t="s">
        <v>480</v>
      </c>
      <c r="K47" s="17" t="n">
        <f aca="false">SUMIF('1120 SJ'!$A$2:$A$679,$G47,'1120 SJ'!$I$2:$I$679)</f>
        <v>550</v>
      </c>
      <c r="L47" s="17" t="n">
        <f aca="false">SUMIF('1120 SJ'!$A$2:$A$679,$G47,'1120 SJ'!$Q$2:$Q$679)</f>
        <v>0</v>
      </c>
      <c r="M47" s="17" t="n">
        <f aca="false">$K47-$L47</f>
        <v>550</v>
      </c>
      <c r="N47" s="18" t="n">
        <f aca="false">IFERROR(SUMIF('1120 SJ'!$A$2:$A$679,$G47,'1120 SJ'!$M$2:$M$679)/$K47,0)</f>
        <v>1446.97636363636</v>
      </c>
      <c r="O47" s="18" t="n">
        <f aca="false">IFERROR($K47*$N47,"")</f>
        <v>795837</v>
      </c>
      <c r="P47" s="18" t="n">
        <f aca="false">IFERROR($L47*$N47,"")</f>
        <v>0</v>
      </c>
      <c r="Q47" s="18" t="n">
        <f aca="false">$M47*$N47</f>
        <v>795837</v>
      </c>
      <c r="S47" s="26"/>
      <c r="T47" s="1" t="s">
        <v>277</v>
      </c>
      <c r="U47" s="27" t="s">
        <v>123</v>
      </c>
    </row>
    <row r="48" customFormat="false" ht="15" hidden="false" customHeight="false" outlineLevel="0" collapsed="false">
      <c r="A48" s="1" t="s">
        <v>206</v>
      </c>
      <c r="B48" s="1" t="s">
        <v>258</v>
      </c>
      <c r="C48" s="1" t="s">
        <v>259</v>
      </c>
      <c r="D48" s="1" t="s">
        <v>260</v>
      </c>
      <c r="E48" s="1" t="s">
        <v>261</v>
      </c>
      <c r="F48" s="1" t="s">
        <v>262</v>
      </c>
      <c r="G48" s="1" t="s">
        <v>481</v>
      </c>
      <c r="H48" s="1" t="s">
        <v>482</v>
      </c>
      <c r="K48" s="17" t="n">
        <f aca="false">SUMIF('1120 SJ'!$A$2:$A$679,$G48,'1120 SJ'!$I$2:$I$679)</f>
        <v>510</v>
      </c>
      <c r="L48" s="17" t="n">
        <f aca="false">SUMIF('1120 SJ'!$A$2:$A$679,$G48,'1120 SJ'!$Q$2:$Q$679)</f>
        <v>0</v>
      </c>
      <c r="M48" s="17" t="n">
        <f aca="false">$K48-$L48</f>
        <v>510</v>
      </c>
      <c r="N48" s="18" t="n">
        <f aca="false">IFERROR(SUMIF('1120 SJ'!$A$2:$A$679,$G48,'1120 SJ'!$M$2:$M$679)/$K48,0)</f>
        <v>109.395607843137</v>
      </c>
      <c r="O48" s="18" t="n">
        <f aca="false">IFERROR($K48*$N48,"")</f>
        <v>55791.76</v>
      </c>
      <c r="P48" s="18" t="n">
        <f aca="false">IFERROR($L48*$N48,"")</f>
        <v>0</v>
      </c>
      <c r="Q48" s="18" t="n">
        <f aca="false">$M48*$N48</f>
        <v>55791.76</v>
      </c>
      <c r="S48" s="26"/>
      <c r="T48" s="1" t="s">
        <v>277</v>
      </c>
      <c r="U48" s="27" t="s">
        <v>123</v>
      </c>
    </row>
    <row r="49" customFormat="false" ht="15" hidden="false" customHeight="false" outlineLevel="0" collapsed="false">
      <c r="A49" s="1" t="s">
        <v>206</v>
      </c>
      <c r="B49" s="1" t="s">
        <v>258</v>
      </c>
      <c r="C49" s="1" t="s">
        <v>259</v>
      </c>
      <c r="D49" s="1" t="s">
        <v>260</v>
      </c>
      <c r="E49" s="1" t="s">
        <v>261</v>
      </c>
      <c r="F49" s="1" t="s">
        <v>262</v>
      </c>
      <c r="G49" s="1" t="s">
        <v>483</v>
      </c>
      <c r="H49" s="1" t="s">
        <v>484</v>
      </c>
      <c r="K49" s="17" t="n">
        <f aca="false">SUMIF('1120 SJ'!$A$2:$A$679,$G49,'1120 SJ'!$I$2:$I$679)</f>
        <v>500</v>
      </c>
      <c r="L49" s="17" t="n">
        <f aca="false">SUMIF('1120 SJ'!$A$2:$A$679,$G49,'1120 SJ'!$Q$2:$Q$679)</f>
        <v>0</v>
      </c>
      <c r="M49" s="17" t="n">
        <f aca="false">$K49-$L49</f>
        <v>500</v>
      </c>
      <c r="N49" s="18" t="n">
        <f aca="false">IFERROR(SUMIF('1120 SJ'!$A$2:$A$679,$G49,'1120 SJ'!$M$2:$M$679)/$K49,0)</f>
        <v>445</v>
      </c>
      <c r="O49" s="18" t="n">
        <f aca="false">IFERROR($K49*$N49,"")</f>
        <v>222500</v>
      </c>
      <c r="P49" s="18" t="n">
        <f aca="false">IFERROR($L49*$N49,"")</f>
        <v>0</v>
      </c>
      <c r="Q49" s="18" t="n">
        <f aca="false">$M49*$N49</f>
        <v>222500</v>
      </c>
      <c r="S49" s="26"/>
      <c r="T49" s="1" t="s">
        <v>277</v>
      </c>
      <c r="U49" s="27" t="s">
        <v>123</v>
      </c>
      <c r="AA49" s="1" t="s">
        <v>485</v>
      </c>
    </row>
    <row r="50" customFormat="false" ht="15" hidden="false" customHeight="false" outlineLevel="0" collapsed="false">
      <c r="A50" s="1" t="s">
        <v>206</v>
      </c>
      <c r="B50" s="1" t="s">
        <v>258</v>
      </c>
      <c r="C50" s="1" t="s">
        <v>259</v>
      </c>
      <c r="D50" s="1" t="s">
        <v>273</v>
      </c>
      <c r="E50" s="1" t="s">
        <v>274</v>
      </c>
      <c r="F50" s="1" t="s">
        <v>262</v>
      </c>
      <c r="G50" s="1" t="s">
        <v>486</v>
      </c>
      <c r="H50" s="1" t="s">
        <v>487</v>
      </c>
      <c r="I50" s="1" t="s">
        <v>488</v>
      </c>
      <c r="J50" s="1" t="s">
        <v>489</v>
      </c>
      <c r="K50" s="17" t="n">
        <f aca="false">SUMIF('1120 SJ'!$A$2:$A$679,$G50,'1120 SJ'!$I$2:$I$679)</f>
        <v>500</v>
      </c>
      <c r="L50" s="17" t="n">
        <f aca="false">SUMIF('1120 SJ'!$A$2:$A$679,$G50,'1120 SJ'!$Q$2:$Q$679)</f>
        <v>217</v>
      </c>
      <c r="M50" s="17" t="n">
        <f aca="false">$K50-$L50</f>
        <v>283</v>
      </c>
      <c r="N50" s="18" t="n">
        <f aca="false">IFERROR(SUMIF('1120 SJ'!$A$2:$A$679,$G50,'1120 SJ'!$M$2:$M$679)/$K50,0)</f>
        <v>170.50266</v>
      </c>
      <c r="O50" s="18" t="n">
        <f aca="false">IFERROR($K50*$N50,"")</f>
        <v>85251.33</v>
      </c>
      <c r="P50" s="18" t="n">
        <f aca="false">IFERROR($L50*$N50,"")</f>
        <v>36999.07722</v>
      </c>
      <c r="Q50" s="18" t="n">
        <f aca="false">$M50*$N50</f>
        <v>48252.25278</v>
      </c>
      <c r="S50" s="29" t="s">
        <v>227</v>
      </c>
      <c r="T50" s="1" t="s">
        <v>297</v>
      </c>
      <c r="U50" s="25" t="s">
        <v>51</v>
      </c>
      <c r="V50" s="1" t="s">
        <v>490</v>
      </c>
      <c r="W50" s="1" t="s">
        <v>269</v>
      </c>
      <c r="Y50" s="1" t="s">
        <v>270</v>
      </c>
      <c r="Z50" s="1" t="s">
        <v>491</v>
      </c>
      <c r="AA50" s="1" t="s">
        <v>343</v>
      </c>
    </row>
    <row r="51" customFormat="false" ht="15" hidden="false" customHeight="false" outlineLevel="0" collapsed="false">
      <c r="A51" s="1" t="s">
        <v>206</v>
      </c>
      <c r="B51" s="1" t="s">
        <v>258</v>
      </c>
      <c r="C51" s="1" t="s">
        <v>259</v>
      </c>
      <c r="D51" s="1" t="s">
        <v>273</v>
      </c>
      <c r="E51" s="1" t="s">
        <v>274</v>
      </c>
      <c r="F51" s="1" t="s">
        <v>262</v>
      </c>
      <c r="G51" s="1" t="s">
        <v>492</v>
      </c>
      <c r="H51" s="1" t="s">
        <v>493</v>
      </c>
      <c r="K51" s="17" t="n">
        <f aca="false">SUMIF('1120 SJ'!$A$2:$A$679,$G51,'1120 SJ'!$I$2:$I$679)</f>
        <v>500</v>
      </c>
      <c r="L51" s="17" t="n">
        <f aca="false">SUMIF('1120 SJ'!$A$2:$A$679,$G51,'1120 SJ'!$Q$2:$Q$679)</f>
        <v>0</v>
      </c>
      <c r="M51" s="17" t="n">
        <f aca="false">$K51-$L51</f>
        <v>500</v>
      </c>
      <c r="N51" s="18" t="n">
        <f aca="false">IFERROR(SUMIF('1120 SJ'!$A$2:$A$679,$G51,'1120 SJ'!$M$2:$M$679)/$K51,0)</f>
        <v>186.5131</v>
      </c>
      <c r="O51" s="18" t="n">
        <f aca="false">IFERROR($K51*$N51,"")</f>
        <v>93256.55</v>
      </c>
      <c r="P51" s="18" t="n">
        <f aca="false">IFERROR($L51*$N51,"")</f>
        <v>0</v>
      </c>
      <c r="Q51" s="18" t="n">
        <f aca="false">$M51*$N51</f>
        <v>93256.55</v>
      </c>
      <c r="S51" s="26"/>
      <c r="T51" s="1" t="s">
        <v>277</v>
      </c>
      <c r="U51" s="27" t="s">
        <v>123</v>
      </c>
    </row>
    <row r="52" customFormat="false" ht="15" hidden="false" customHeight="false" outlineLevel="0" collapsed="false">
      <c r="A52" s="1" t="s">
        <v>206</v>
      </c>
      <c r="B52" s="1" t="s">
        <v>258</v>
      </c>
      <c r="C52" s="1" t="s">
        <v>259</v>
      </c>
      <c r="D52" s="1" t="s">
        <v>273</v>
      </c>
      <c r="E52" s="1" t="s">
        <v>274</v>
      </c>
      <c r="F52" s="1" t="s">
        <v>262</v>
      </c>
      <c r="G52" s="1" t="s">
        <v>494</v>
      </c>
      <c r="H52" s="1" t="s">
        <v>495</v>
      </c>
      <c r="K52" s="17" t="n">
        <f aca="false">SUMIF('1120 SJ'!$A$2:$A$679,$G52,'1120 SJ'!$I$2:$I$679)</f>
        <v>500</v>
      </c>
      <c r="L52" s="17" t="n">
        <f aca="false">SUMIF('1120 SJ'!$A$2:$A$679,$G52,'1120 SJ'!$Q$2:$Q$679)</f>
        <v>0</v>
      </c>
      <c r="M52" s="17" t="n">
        <f aca="false">$K52-$L52</f>
        <v>500</v>
      </c>
      <c r="N52" s="18" t="n">
        <f aca="false">IFERROR(SUMIF('1120 SJ'!$A$2:$A$679,$G52,'1120 SJ'!$M$2:$M$679)/$K52,0)</f>
        <v>202.24516</v>
      </c>
      <c r="O52" s="18" t="n">
        <f aca="false">IFERROR($K52*$N52,"")</f>
        <v>101122.58</v>
      </c>
      <c r="P52" s="18" t="n">
        <f aca="false">IFERROR($L52*$N52,"")</f>
        <v>0</v>
      </c>
      <c r="Q52" s="18" t="n">
        <f aca="false">$M52*$N52</f>
        <v>101122.58</v>
      </c>
      <c r="S52" s="26"/>
      <c r="T52" s="1" t="s">
        <v>277</v>
      </c>
      <c r="U52" s="27" t="s">
        <v>123</v>
      </c>
    </row>
    <row r="53" customFormat="false" ht="15" hidden="false" customHeight="false" outlineLevel="0" collapsed="false">
      <c r="A53" s="1" t="s">
        <v>206</v>
      </c>
      <c r="B53" s="1" t="s">
        <v>258</v>
      </c>
      <c r="C53" s="1" t="s">
        <v>259</v>
      </c>
      <c r="D53" s="1" t="s">
        <v>260</v>
      </c>
      <c r="E53" s="1" t="s">
        <v>261</v>
      </c>
      <c r="F53" s="1" t="s">
        <v>262</v>
      </c>
      <c r="G53" s="1" t="s">
        <v>496</v>
      </c>
      <c r="H53" s="1" t="s">
        <v>497</v>
      </c>
      <c r="K53" s="17" t="n">
        <f aca="false">SUMIF('1120 SJ'!$A$2:$A$679,$G53,'1120 SJ'!$I$2:$I$679)</f>
        <v>488</v>
      </c>
      <c r="L53" s="17" t="n">
        <f aca="false">SUMIF('1120 SJ'!$A$2:$A$679,$G53,'1120 SJ'!$Q$2:$Q$679)</f>
        <v>0</v>
      </c>
      <c r="M53" s="17" t="n">
        <f aca="false">$K53-$L53</f>
        <v>488</v>
      </c>
      <c r="N53" s="18" t="n">
        <f aca="false">IFERROR(SUMIF('1120 SJ'!$A$2:$A$679,$G53,'1120 SJ'!$M$2:$M$679)/$K53,0)</f>
        <v>1064.09924180328</v>
      </c>
      <c r="O53" s="18" t="n">
        <f aca="false">IFERROR($K53*$N53,"")</f>
        <v>519280.43</v>
      </c>
      <c r="P53" s="18" t="n">
        <f aca="false">IFERROR($L53*$N53,"")</f>
        <v>0</v>
      </c>
      <c r="Q53" s="18" t="n">
        <f aca="false">$M53*$N53</f>
        <v>519280.43</v>
      </c>
      <c r="S53" s="26"/>
      <c r="T53" s="1" t="s">
        <v>277</v>
      </c>
      <c r="U53" s="27" t="s">
        <v>123</v>
      </c>
      <c r="AA53" s="1" t="s">
        <v>485</v>
      </c>
    </row>
    <row r="54" customFormat="false" ht="15" hidden="false" customHeight="false" outlineLevel="0" collapsed="false">
      <c r="A54" s="1" t="s">
        <v>206</v>
      </c>
      <c r="B54" s="1" t="s">
        <v>258</v>
      </c>
      <c r="C54" s="1" t="s">
        <v>259</v>
      </c>
      <c r="D54" s="1" t="s">
        <v>260</v>
      </c>
      <c r="E54" s="1" t="s">
        <v>261</v>
      </c>
      <c r="F54" s="1" t="s">
        <v>262</v>
      </c>
      <c r="G54" s="1" t="s">
        <v>498</v>
      </c>
      <c r="H54" s="1" t="s">
        <v>499</v>
      </c>
      <c r="K54" s="17" t="n">
        <f aca="false">SUMIF('1120 SJ'!$A$2:$A$679,$G54,'1120 SJ'!$I$2:$I$679)</f>
        <v>443</v>
      </c>
      <c r="L54" s="17" t="n">
        <f aca="false">SUMIF('1120 SJ'!$A$2:$A$679,$G54,'1120 SJ'!$Q$2:$Q$679)</f>
        <v>0</v>
      </c>
      <c r="M54" s="17" t="n">
        <f aca="false">$K54-$L54</f>
        <v>443</v>
      </c>
      <c r="N54" s="18" t="n">
        <f aca="false">IFERROR(SUMIF('1120 SJ'!$A$2:$A$679,$G54,'1120 SJ'!$M$2:$M$679)/$K54,0)</f>
        <v>414.754243792325</v>
      </c>
      <c r="O54" s="18" t="n">
        <f aca="false">IFERROR($K54*$N54,"")</f>
        <v>183736.13</v>
      </c>
      <c r="P54" s="18" t="n">
        <f aca="false">IFERROR($L54*$N54,"")</f>
        <v>0</v>
      </c>
      <c r="Q54" s="18" t="n">
        <f aca="false">$M54*$N54</f>
        <v>183736.13</v>
      </c>
      <c r="S54" s="26"/>
      <c r="T54" s="1" t="s">
        <v>277</v>
      </c>
      <c r="U54" s="27" t="s">
        <v>123</v>
      </c>
      <c r="AA54" s="1" t="s">
        <v>500</v>
      </c>
    </row>
    <row r="55" customFormat="false" ht="15" hidden="false" customHeight="false" outlineLevel="0" collapsed="false">
      <c r="A55" s="1" t="s">
        <v>206</v>
      </c>
      <c r="B55" s="1" t="s">
        <v>258</v>
      </c>
      <c r="C55" s="1" t="s">
        <v>259</v>
      </c>
      <c r="D55" s="1" t="s">
        <v>260</v>
      </c>
      <c r="E55" s="1" t="s">
        <v>261</v>
      </c>
      <c r="F55" s="1" t="s">
        <v>262</v>
      </c>
      <c r="G55" s="1" t="s">
        <v>501</v>
      </c>
      <c r="H55" s="1" t="s">
        <v>502</v>
      </c>
      <c r="I55" s="1" t="s">
        <v>503</v>
      </c>
      <c r="J55" s="1" t="s">
        <v>504</v>
      </c>
      <c r="K55" s="17" t="n">
        <f aca="false">SUMIF('1120 SJ'!$A$2:$A$679,$G55,'1120 SJ'!$I$2:$I$679)</f>
        <v>441</v>
      </c>
      <c r="L55" s="17" t="n">
        <f aca="false">SUMIF('1120 SJ'!$A$2:$A$679,$G55,'1120 SJ'!$Q$2:$Q$679)</f>
        <v>240</v>
      </c>
      <c r="M55" s="17" t="n">
        <f aca="false">$K55-$L55</f>
        <v>201</v>
      </c>
      <c r="N55" s="18" t="n">
        <f aca="false">IFERROR(SUMIF('1120 SJ'!$A$2:$A$679,$G55,'1120 SJ'!$M$2:$M$679)/$K55,0)</f>
        <v>195.053310657596</v>
      </c>
      <c r="O55" s="18" t="n">
        <f aca="false">IFERROR($K55*$N55,"")</f>
        <v>86018.51</v>
      </c>
      <c r="P55" s="18" t="n">
        <f aca="false">IFERROR($L55*$N55,"")</f>
        <v>46812.7945578231</v>
      </c>
      <c r="Q55" s="18" t="n">
        <f aca="false">$M55*$N55</f>
        <v>39205.7154421769</v>
      </c>
      <c r="S55" s="24" t="s">
        <v>226</v>
      </c>
      <c r="T55" s="1" t="s">
        <v>267</v>
      </c>
      <c r="U55" s="25" t="s">
        <v>51</v>
      </c>
      <c r="V55" s="1" t="s">
        <v>505</v>
      </c>
      <c r="W55" s="1" t="s">
        <v>269</v>
      </c>
      <c r="Y55" s="1" t="s">
        <v>270</v>
      </c>
      <c r="Z55" s="1" t="s">
        <v>506</v>
      </c>
      <c r="AA55" s="1" t="s">
        <v>327</v>
      </c>
    </row>
    <row r="56" customFormat="false" ht="15" hidden="false" customHeight="false" outlineLevel="0" collapsed="false">
      <c r="A56" s="1" t="s">
        <v>206</v>
      </c>
      <c r="B56" s="1" t="s">
        <v>258</v>
      </c>
      <c r="C56" s="1" t="s">
        <v>259</v>
      </c>
      <c r="D56" s="1" t="s">
        <v>260</v>
      </c>
      <c r="E56" s="1" t="s">
        <v>261</v>
      </c>
      <c r="F56" s="1" t="s">
        <v>262</v>
      </c>
      <c r="G56" s="1" t="s">
        <v>507</v>
      </c>
      <c r="H56" s="1" t="s">
        <v>508</v>
      </c>
      <c r="I56" s="1" t="s">
        <v>509</v>
      </c>
      <c r="J56" s="1" t="s">
        <v>510</v>
      </c>
      <c r="K56" s="17" t="n">
        <f aca="false">SUMIF('1120 SJ'!$A$2:$A$679,$G56,'1120 SJ'!$I$2:$I$679)</f>
        <v>386</v>
      </c>
      <c r="L56" s="17" t="n">
        <f aca="false">SUMIF('1120 SJ'!$A$2:$A$679,$G56,'1120 SJ'!$Q$2:$Q$679)</f>
        <v>5</v>
      </c>
      <c r="M56" s="17" t="n">
        <f aca="false">$K56-$L56</f>
        <v>381</v>
      </c>
      <c r="N56" s="18" t="n">
        <f aca="false">IFERROR(SUMIF('1120 SJ'!$A$2:$A$679,$G56,'1120 SJ'!$M$2:$M$679)/$K56,0)</f>
        <v>109.274404145078</v>
      </c>
      <c r="O56" s="18" t="n">
        <f aca="false">IFERROR($K56*$N56,"")</f>
        <v>42179.92</v>
      </c>
      <c r="P56" s="18" t="n">
        <f aca="false">IFERROR($L56*$N56,"")</f>
        <v>546.372020725389</v>
      </c>
      <c r="Q56" s="18" t="n">
        <f aca="false">$M56*$N56</f>
        <v>41633.5479792746</v>
      </c>
      <c r="R56" s="28" t="s">
        <v>511</v>
      </c>
      <c r="S56" s="24" t="s">
        <v>226</v>
      </c>
      <c r="T56" s="1" t="s">
        <v>267</v>
      </c>
      <c r="U56" s="25" t="s">
        <v>51</v>
      </c>
      <c r="V56" s="1" t="s">
        <v>512</v>
      </c>
      <c r="W56" s="1" t="s">
        <v>269</v>
      </c>
      <c r="Y56" s="1" t="s">
        <v>270</v>
      </c>
      <c r="Z56" s="1" t="s">
        <v>513</v>
      </c>
      <c r="AA56" s="1" t="s">
        <v>419</v>
      </c>
    </row>
    <row r="57" customFormat="false" ht="15" hidden="false" customHeight="false" outlineLevel="0" collapsed="false">
      <c r="A57" s="1" t="s">
        <v>206</v>
      </c>
      <c r="B57" s="1" t="s">
        <v>258</v>
      </c>
      <c r="C57" s="1" t="s">
        <v>259</v>
      </c>
      <c r="D57" s="1" t="s">
        <v>260</v>
      </c>
      <c r="E57" s="1" t="s">
        <v>261</v>
      </c>
      <c r="F57" s="1" t="s">
        <v>262</v>
      </c>
      <c r="G57" s="1" t="s">
        <v>514</v>
      </c>
      <c r="H57" s="1" t="s">
        <v>515</v>
      </c>
      <c r="K57" s="17" t="n">
        <f aca="false">SUMIF('1120 SJ'!$A$2:$A$679,$G57,'1120 SJ'!$I$2:$I$679)</f>
        <v>300</v>
      </c>
      <c r="L57" s="17" t="n">
        <f aca="false">SUMIF('1120 SJ'!$A$2:$A$679,$G57,'1120 SJ'!$Q$2:$Q$679)</f>
        <v>0</v>
      </c>
      <c r="M57" s="17" t="n">
        <f aca="false">$K57-$L57</f>
        <v>300</v>
      </c>
      <c r="N57" s="18" t="n">
        <f aca="false">IFERROR(SUMIF('1120 SJ'!$A$2:$A$679,$G57,'1120 SJ'!$M$2:$M$679)/$K57,0)</f>
        <v>520.881166666667</v>
      </c>
      <c r="O57" s="18" t="n">
        <f aca="false">IFERROR($K57*$N57,"")</f>
        <v>156264.35</v>
      </c>
      <c r="P57" s="18" t="n">
        <f aca="false">IFERROR($L57*$N57,"")</f>
        <v>0</v>
      </c>
      <c r="Q57" s="18" t="n">
        <f aca="false">$M57*$N57</f>
        <v>156264.35</v>
      </c>
      <c r="S57" s="26"/>
      <c r="T57" s="1" t="s">
        <v>277</v>
      </c>
      <c r="U57" s="27" t="s">
        <v>123</v>
      </c>
      <c r="AA57" s="1" t="s">
        <v>376</v>
      </c>
    </row>
    <row r="58" customFormat="false" ht="15" hidden="false" customHeight="false" outlineLevel="0" collapsed="false">
      <c r="A58" s="1" t="s">
        <v>206</v>
      </c>
      <c r="B58" s="1" t="s">
        <v>258</v>
      </c>
      <c r="C58" s="1" t="s">
        <v>259</v>
      </c>
      <c r="D58" s="1" t="s">
        <v>260</v>
      </c>
      <c r="E58" s="1" t="s">
        <v>261</v>
      </c>
      <c r="F58" s="1" t="s">
        <v>262</v>
      </c>
      <c r="G58" s="1" t="s">
        <v>516</v>
      </c>
      <c r="H58" s="1" t="s">
        <v>517</v>
      </c>
      <c r="K58" s="17" t="n">
        <f aca="false">SUMIF('1120 SJ'!$A$2:$A$679,$G58,'1120 SJ'!$I$2:$I$679)</f>
        <v>300</v>
      </c>
      <c r="L58" s="17" t="n">
        <f aca="false">SUMIF('1120 SJ'!$A$2:$A$679,$G58,'1120 SJ'!$Q$2:$Q$679)</f>
        <v>0</v>
      </c>
      <c r="M58" s="17" t="n">
        <f aca="false">$K58-$L58</f>
        <v>300</v>
      </c>
      <c r="N58" s="18" t="n">
        <f aca="false">IFERROR(SUMIF('1120 SJ'!$A$2:$A$679,$G58,'1120 SJ'!$M$2:$M$679)/$K58,0)</f>
        <v>7623</v>
      </c>
      <c r="O58" s="18" t="n">
        <f aca="false">IFERROR($K58*$N58,"")</f>
        <v>2286900</v>
      </c>
      <c r="P58" s="18" t="n">
        <f aca="false">IFERROR($L58*$N58,"")</f>
        <v>0</v>
      </c>
      <c r="Q58" s="18" t="n">
        <f aca="false">$M58*$N58</f>
        <v>2286900</v>
      </c>
      <c r="S58" s="26"/>
      <c r="T58" s="1" t="s">
        <v>277</v>
      </c>
      <c r="U58" s="27" t="s">
        <v>123</v>
      </c>
    </row>
    <row r="59" customFormat="false" ht="15" hidden="false" customHeight="false" outlineLevel="0" collapsed="false">
      <c r="A59" s="1" t="s">
        <v>206</v>
      </c>
      <c r="B59" s="1" t="s">
        <v>258</v>
      </c>
      <c r="C59" s="1" t="s">
        <v>259</v>
      </c>
      <c r="D59" s="1" t="s">
        <v>273</v>
      </c>
      <c r="E59" s="1" t="s">
        <v>274</v>
      </c>
      <c r="F59" s="1" t="s">
        <v>262</v>
      </c>
      <c r="G59" s="1" t="s">
        <v>518</v>
      </c>
      <c r="H59" s="1" t="s">
        <v>519</v>
      </c>
      <c r="K59" s="17" t="n">
        <f aca="false">SUMIF('1120 SJ'!$A$2:$A$679,$G59,'1120 SJ'!$I$2:$I$679)</f>
        <v>300</v>
      </c>
      <c r="L59" s="17" t="n">
        <f aca="false">SUMIF('1120 SJ'!$A$2:$A$679,$G59,'1120 SJ'!$Q$2:$Q$679)</f>
        <v>0</v>
      </c>
      <c r="M59" s="17" t="n">
        <f aca="false">$K59-$L59</f>
        <v>300</v>
      </c>
      <c r="N59" s="18" t="n">
        <f aca="false">IFERROR(SUMIF('1120 SJ'!$A$2:$A$679,$G59,'1120 SJ'!$M$2:$M$679)/$K59,0)</f>
        <v>19.0496</v>
      </c>
      <c r="O59" s="18" t="n">
        <f aca="false">IFERROR($K59*$N59,"")</f>
        <v>5714.88</v>
      </c>
      <c r="P59" s="18" t="n">
        <f aca="false">IFERROR($L59*$N59,"")</f>
        <v>0</v>
      </c>
      <c r="Q59" s="18" t="n">
        <f aca="false">$M59*$N59</f>
        <v>5714.88</v>
      </c>
      <c r="S59" s="26"/>
      <c r="T59" s="1" t="s">
        <v>277</v>
      </c>
      <c r="U59" s="27" t="s">
        <v>123</v>
      </c>
    </row>
    <row r="60" customFormat="false" ht="15" hidden="false" customHeight="false" outlineLevel="0" collapsed="false">
      <c r="A60" s="1" t="s">
        <v>206</v>
      </c>
      <c r="B60" s="1" t="s">
        <v>258</v>
      </c>
      <c r="C60" s="1" t="s">
        <v>259</v>
      </c>
      <c r="D60" s="1" t="s">
        <v>260</v>
      </c>
      <c r="E60" s="1" t="s">
        <v>261</v>
      </c>
      <c r="F60" s="1" t="s">
        <v>262</v>
      </c>
      <c r="G60" s="1" t="s">
        <v>520</v>
      </c>
      <c r="H60" s="1" t="s">
        <v>521</v>
      </c>
      <c r="I60" s="1" t="s">
        <v>522</v>
      </c>
      <c r="J60" s="1" t="s">
        <v>523</v>
      </c>
      <c r="K60" s="17" t="n">
        <f aca="false">SUMIF('1120 SJ'!$A$2:$A$679,$G60,'1120 SJ'!$I$2:$I$679)</f>
        <v>292</v>
      </c>
      <c r="L60" s="17" t="n">
        <f aca="false">SUMIF('1120 SJ'!$A$2:$A$679,$G60,'1120 SJ'!$Q$2:$Q$679)</f>
        <v>11</v>
      </c>
      <c r="M60" s="17" t="n">
        <f aca="false">$K60-$L60</f>
        <v>281</v>
      </c>
      <c r="N60" s="18" t="n">
        <f aca="false">IFERROR(SUMIF('1120 SJ'!$A$2:$A$679,$G60,'1120 SJ'!$M$2:$M$679)/$K60,0)</f>
        <v>356.247602739726</v>
      </c>
      <c r="O60" s="18" t="n">
        <f aca="false">IFERROR($K60*$N60,"")</f>
        <v>104024.3</v>
      </c>
      <c r="P60" s="18" t="n">
        <f aca="false">IFERROR($L60*$N60,"")</f>
        <v>3918.72363013699</v>
      </c>
      <c r="Q60" s="18" t="n">
        <f aca="false">$M60*$N60</f>
        <v>100105.576369863</v>
      </c>
      <c r="S60" s="24" t="s">
        <v>226</v>
      </c>
      <c r="T60" s="1" t="s">
        <v>267</v>
      </c>
      <c r="U60" s="25" t="s">
        <v>51</v>
      </c>
      <c r="V60" s="1" t="s">
        <v>524</v>
      </c>
      <c r="W60" s="1" t="s">
        <v>269</v>
      </c>
      <c r="Y60" s="1" t="s">
        <v>270</v>
      </c>
      <c r="Z60" s="1" t="s">
        <v>525</v>
      </c>
      <c r="AA60" s="1" t="s">
        <v>526</v>
      </c>
    </row>
    <row r="61" customFormat="false" ht="15" hidden="false" customHeight="false" outlineLevel="0" collapsed="false">
      <c r="A61" s="1" t="s">
        <v>206</v>
      </c>
      <c r="B61" s="1" t="s">
        <v>258</v>
      </c>
      <c r="C61" s="1" t="s">
        <v>259</v>
      </c>
      <c r="D61" s="1" t="s">
        <v>273</v>
      </c>
      <c r="E61" s="1" t="s">
        <v>274</v>
      </c>
      <c r="F61" s="1" t="s">
        <v>262</v>
      </c>
      <c r="G61" s="1" t="s">
        <v>527</v>
      </c>
      <c r="H61" s="1" t="s">
        <v>528</v>
      </c>
      <c r="I61" s="1" t="s">
        <v>529</v>
      </c>
      <c r="J61" s="1" t="s">
        <v>530</v>
      </c>
      <c r="K61" s="17" t="n">
        <f aca="false">SUMIF('1120 SJ'!$A$2:$A$679,$G61,'1120 SJ'!$I$2:$I$679)</f>
        <v>286</v>
      </c>
      <c r="L61" s="17" t="n">
        <f aca="false">SUMIF('1120 SJ'!$A$2:$A$679,$G61,'1120 SJ'!$Q$2:$Q$679)</f>
        <v>1316</v>
      </c>
      <c r="M61" s="17" t="n">
        <f aca="false">$K61-$L61</f>
        <v>-1030</v>
      </c>
      <c r="N61" s="18" t="n">
        <f aca="false">IFERROR(SUMIF('1120 SJ'!$A$2:$A$679,$G61,'1120 SJ'!$M$2:$M$679)/$K61,0)</f>
        <v>678.848146853147</v>
      </c>
      <c r="O61" s="18" t="n">
        <f aca="false">IFERROR($K61*$N61,"")</f>
        <v>194150.57</v>
      </c>
      <c r="P61" s="18" t="n">
        <f aca="false">IFERROR($L61*$N61,"")</f>
        <v>893364.161258741</v>
      </c>
      <c r="Q61" s="18" t="n">
        <f aca="false">$M61*$N61</f>
        <v>-699213.591258741</v>
      </c>
      <c r="S61" s="25" t="s">
        <v>228</v>
      </c>
      <c r="T61" s="1" t="s">
        <v>282</v>
      </c>
      <c r="U61" s="24" t="s">
        <v>54</v>
      </c>
      <c r="V61" s="1" t="s">
        <v>531</v>
      </c>
      <c r="W61" s="1" t="s">
        <v>269</v>
      </c>
      <c r="Y61" s="1" t="s">
        <v>270</v>
      </c>
      <c r="Z61" s="1" t="s">
        <v>532</v>
      </c>
      <c r="AA61" s="1" t="s">
        <v>533</v>
      </c>
    </row>
    <row r="62" customFormat="false" ht="15" hidden="false" customHeight="false" outlineLevel="0" collapsed="false">
      <c r="A62" s="1" t="s">
        <v>206</v>
      </c>
      <c r="B62" s="1" t="s">
        <v>258</v>
      </c>
      <c r="C62" s="1" t="s">
        <v>259</v>
      </c>
      <c r="D62" s="1" t="s">
        <v>260</v>
      </c>
      <c r="E62" s="1" t="s">
        <v>261</v>
      </c>
      <c r="F62" s="1" t="s">
        <v>262</v>
      </c>
      <c r="G62" s="1" t="s">
        <v>534</v>
      </c>
      <c r="H62" s="1" t="s">
        <v>535</v>
      </c>
      <c r="K62" s="17" t="n">
        <f aca="false">SUMIF('1120 SJ'!$A$2:$A$679,$G62,'1120 SJ'!$I$2:$I$679)</f>
        <v>265</v>
      </c>
      <c r="L62" s="17" t="n">
        <f aca="false">SUMIF('1120 SJ'!$A$2:$A$679,$G62,'1120 SJ'!$Q$2:$Q$679)</f>
        <v>0</v>
      </c>
      <c r="M62" s="17" t="n">
        <f aca="false">$K62-$L62</f>
        <v>265</v>
      </c>
      <c r="N62" s="18" t="n">
        <f aca="false">IFERROR(SUMIF('1120 SJ'!$A$2:$A$679,$G62,'1120 SJ'!$M$2:$M$679)/$K62,0)</f>
        <v>259.162981132075</v>
      </c>
      <c r="O62" s="18" t="n">
        <f aca="false">IFERROR($K62*$N62,"")</f>
        <v>68678.19</v>
      </c>
      <c r="P62" s="18" t="n">
        <f aca="false">IFERROR($L62*$N62,"")</f>
        <v>0</v>
      </c>
      <c r="Q62" s="18" t="n">
        <f aca="false">$M62*$N62</f>
        <v>68678.19</v>
      </c>
      <c r="S62" s="26"/>
      <c r="T62" s="1" t="s">
        <v>277</v>
      </c>
      <c r="U62" s="27" t="s">
        <v>123</v>
      </c>
      <c r="AA62" s="1" t="s">
        <v>434</v>
      </c>
    </row>
    <row r="63" customFormat="false" ht="15" hidden="false" customHeight="false" outlineLevel="0" collapsed="false">
      <c r="A63" s="1" t="s">
        <v>206</v>
      </c>
      <c r="B63" s="1" t="s">
        <v>258</v>
      </c>
      <c r="C63" s="1" t="s">
        <v>259</v>
      </c>
      <c r="D63" s="1" t="s">
        <v>260</v>
      </c>
      <c r="E63" s="1" t="s">
        <v>261</v>
      </c>
      <c r="F63" s="1" t="s">
        <v>262</v>
      </c>
      <c r="G63" s="1" t="s">
        <v>536</v>
      </c>
      <c r="H63" s="1" t="s">
        <v>537</v>
      </c>
      <c r="I63" s="1" t="s">
        <v>538</v>
      </c>
      <c r="J63" s="1" t="s">
        <v>539</v>
      </c>
      <c r="K63" s="17" t="n">
        <f aca="false">SUMIF('1120 SJ'!$A$2:$A$679,$G63,'1120 SJ'!$I$2:$I$679)</f>
        <v>263</v>
      </c>
      <c r="L63" s="17" t="n">
        <f aca="false">SUMIF('1120 SJ'!$A$2:$A$679,$G63,'1120 SJ'!$Q$2:$Q$679)</f>
        <v>50</v>
      </c>
      <c r="M63" s="17" t="n">
        <f aca="false">$K63-$L63</f>
        <v>213</v>
      </c>
      <c r="N63" s="18" t="n">
        <f aca="false">IFERROR(SUMIF('1120 SJ'!$A$2:$A$679,$G63,'1120 SJ'!$M$2:$M$679)/$K63,0)</f>
        <v>197.053688212928</v>
      </c>
      <c r="O63" s="18" t="n">
        <f aca="false">IFERROR($K63*$N63,"")</f>
        <v>51825.12</v>
      </c>
      <c r="P63" s="18" t="n">
        <f aca="false">IFERROR($L63*$N63,"")</f>
        <v>9852.68441064639</v>
      </c>
      <c r="Q63" s="18" t="n">
        <f aca="false">$M63*$N63</f>
        <v>41972.4355893536</v>
      </c>
      <c r="S63" s="24" t="s">
        <v>226</v>
      </c>
      <c r="T63" s="1" t="s">
        <v>267</v>
      </c>
      <c r="U63" s="25" t="s">
        <v>51</v>
      </c>
      <c r="V63" s="1" t="s">
        <v>290</v>
      </c>
      <c r="W63" s="1" t="s">
        <v>269</v>
      </c>
      <c r="Y63" s="1" t="s">
        <v>269</v>
      </c>
      <c r="AA63" s="1" t="s">
        <v>540</v>
      </c>
    </row>
    <row r="64" customFormat="false" ht="15" hidden="false" customHeight="false" outlineLevel="0" collapsed="false">
      <c r="A64" s="1" t="s">
        <v>206</v>
      </c>
      <c r="B64" s="1" t="s">
        <v>258</v>
      </c>
      <c r="C64" s="1" t="s">
        <v>259</v>
      </c>
      <c r="D64" s="1" t="s">
        <v>260</v>
      </c>
      <c r="E64" s="1" t="s">
        <v>261</v>
      </c>
      <c r="F64" s="1" t="s">
        <v>262</v>
      </c>
      <c r="G64" s="1" t="s">
        <v>541</v>
      </c>
      <c r="H64" s="1" t="s">
        <v>542</v>
      </c>
      <c r="K64" s="17" t="n">
        <f aca="false">SUMIF('1120 SJ'!$A$2:$A$679,$G64,'1120 SJ'!$I$2:$I$679)</f>
        <v>260</v>
      </c>
      <c r="L64" s="17" t="n">
        <f aca="false">SUMIF('1120 SJ'!$A$2:$A$679,$G64,'1120 SJ'!$Q$2:$Q$679)</f>
        <v>0</v>
      </c>
      <c r="M64" s="17" t="n">
        <f aca="false">$K64-$L64</f>
        <v>260</v>
      </c>
      <c r="N64" s="18" t="n">
        <f aca="false">IFERROR(SUMIF('1120 SJ'!$A$2:$A$679,$G64,'1120 SJ'!$M$2:$M$679)/$K64,0)</f>
        <v>43.1730769230769</v>
      </c>
      <c r="O64" s="18" t="n">
        <f aca="false">IFERROR($K64*$N64,"")</f>
        <v>11225</v>
      </c>
      <c r="P64" s="18" t="n">
        <f aca="false">IFERROR($L64*$N64,"")</f>
        <v>0</v>
      </c>
      <c r="Q64" s="18" t="n">
        <f aca="false">$M64*$N64</f>
        <v>11225</v>
      </c>
      <c r="S64" s="26"/>
      <c r="T64" s="1" t="s">
        <v>277</v>
      </c>
      <c r="U64" s="27" t="s">
        <v>123</v>
      </c>
    </row>
    <row r="65" customFormat="false" ht="15" hidden="false" customHeight="false" outlineLevel="0" collapsed="false">
      <c r="A65" s="1" t="s">
        <v>206</v>
      </c>
      <c r="B65" s="1" t="s">
        <v>258</v>
      </c>
      <c r="C65" s="1" t="s">
        <v>259</v>
      </c>
      <c r="D65" s="1" t="s">
        <v>260</v>
      </c>
      <c r="E65" s="1" t="s">
        <v>261</v>
      </c>
      <c r="F65" s="1" t="s">
        <v>262</v>
      </c>
      <c r="G65" s="1" t="s">
        <v>543</v>
      </c>
      <c r="H65" s="1" t="s">
        <v>544</v>
      </c>
      <c r="I65" s="1" t="s">
        <v>545</v>
      </c>
      <c r="J65" s="1" t="s">
        <v>546</v>
      </c>
      <c r="K65" s="17" t="n">
        <f aca="false">SUMIF('1120 SJ'!$A$2:$A$679,$G65,'1120 SJ'!$I$2:$I$679)</f>
        <v>250</v>
      </c>
      <c r="L65" s="17" t="n">
        <f aca="false">SUMIF('1120 SJ'!$A$2:$A$679,$G65,'1120 SJ'!$Q$2:$Q$679)</f>
        <v>40</v>
      </c>
      <c r="M65" s="17" t="n">
        <f aca="false">$K65-$L65</f>
        <v>210</v>
      </c>
      <c r="N65" s="18" t="n">
        <f aca="false">IFERROR(SUMIF('1120 SJ'!$A$2:$A$679,$G65,'1120 SJ'!$M$2:$M$679)/$K65,0)</f>
        <v>430.32692</v>
      </c>
      <c r="O65" s="18" t="n">
        <f aca="false">IFERROR($K65*$N65,"")</f>
        <v>107581.73</v>
      </c>
      <c r="P65" s="18" t="n">
        <f aca="false">IFERROR($L65*$N65,"")</f>
        <v>17213.0768</v>
      </c>
      <c r="Q65" s="18" t="n">
        <f aca="false">$M65*$N65</f>
        <v>90368.6532</v>
      </c>
      <c r="S65" s="24" t="s">
        <v>226</v>
      </c>
      <c r="T65" s="1" t="s">
        <v>267</v>
      </c>
      <c r="U65" s="25" t="s">
        <v>51</v>
      </c>
      <c r="V65" s="1" t="s">
        <v>547</v>
      </c>
      <c r="W65" s="1" t="s">
        <v>269</v>
      </c>
      <c r="Y65" s="1" t="s">
        <v>270</v>
      </c>
      <c r="Z65" s="1" t="s">
        <v>548</v>
      </c>
      <c r="AA65" s="1" t="s">
        <v>549</v>
      </c>
    </row>
    <row r="66" customFormat="false" ht="15" hidden="false" customHeight="false" outlineLevel="0" collapsed="false">
      <c r="A66" s="1" t="s">
        <v>206</v>
      </c>
      <c r="B66" s="1" t="s">
        <v>258</v>
      </c>
      <c r="C66" s="1" t="s">
        <v>259</v>
      </c>
      <c r="D66" s="1" t="s">
        <v>260</v>
      </c>
      <c r="E66" s="1" t="s">
        <v>261</v>
      </c>
      <c r="F66" s="1" t="s">
        <v>262</v>
      </c>
      <c r="G66" s="1" t="s">
        <v>550</v>
      </c>
      <c r="H66" s="1" t="s">
        <v>551</v>
      </c>
      <c r="K66" s="17" t="n">
        <f aca="false">SUMIF('1120 SJ'!$A$2:$A$679,$G66,'1120 SJ'!$I$2:$I$679)</f>
        <v>250</v>
      </c>
      <c r="L66" s="17" t="n">
        <f aca="false">SUMIF('1120 SJ'!$A$2:$A$679,$G66,'1120 SJ'!$Q$2:$Q$679)</f>
        <v>0</v>
      </c>
      <c r="M66" s="17" t="n">
        <f aca="false">$K66-$L66</f>
        <v>250</v>
      </c>
      <c r="N66" s="18" t="n">
        <f aca="false">IFERROR(SUMIF('1120 SJ'!$A$2:$A$679,$G66,'1120 SJ'!$M$2:$M$679)/$K66,0)</f>
        <v>306.96</v>
      </c>
      <c r="O66" s="18" t="n">
        <f aca="false">IFERROR($K66*$N66,"")</f>
        <v>76740</v>
      </c>
      <c r="P66" s="18" t="n">
        <f aca="false">IFERROR($L66*$N66,"")</f>
        <v>0</v>
      </c>
      <c r="Q66" s="18" t="n">
        <f aca="false">$M66*$N66</f>
        <v>76740</v>
      </c>
      <c r="S66" s="26"/>
      <c r="T66" s="1" t="s">
        <v>277</v>
      </c>
      <c r="U66" s="27" t="s">
        <v>123</v>
      </c>
    </row>
    <row r="67" customFormat="false" ht="15" hidden="false" customHeight="false" outlineLevel="0" collapsed="false">
      <c r="A67" s="1" t="s">
        <v>206</v>
      </c>
      <c r="B67" s="1" t="s">
        <v>258</v>
      </c>
      <c r="C67" s="1" t="s">
        <v>259</v>
      </c>
      <c r="D67" s="1" t="s">
        <v>273</v>
      </c>
      <c r="E67" s="1" t="s">
        <v>274</v>
      </c>
      <c r="F67" s="1" t="s">
        <v>262</v>
      </c>
      <c r="G67" s="1" t="s">
        <v>552</v>
      </c>
      <c r="H67" s="1" t="s">
        <v>553</v>
      </c>
      <c r="K67" s="17" t="n">
        <f aca="false">SUMIF('1120 SJ'!$A$2:$A$679,$G67,'1120 SJ'!$I$2:$I$679)</f>
        <v>250</v>
      </c>
      <c r="L67" s="17" t="n">
        <f aca="false">SUMIF('1120 SJ'!$A$2:$A$679,$G67,'1120 SJ'!$Q$2:$Q$679)</f>
        <v>0</v>
      </c>
      <c r="M67" s="17" t="n">
        <f aca="false">$K67-$L67</f>
        <v>250</v>
      </c>
      <c r="N67" s="18" t="n">
        <f aca="false">IFERROR(SUMIF('1120 SJ'!$A$2:$A$679,$G67,'1120 SJ'!$M$2:$M$679)/$K67,0)</f>
        <v>208.13</v>
      </c>
      <c r="O67" s="18" t="n">
        <f aca="false">IFERROR($K67*$N67,"")</f>
        <v>52032.5</v>
      </c>
      <c r="P67" s="18" t="n">
        <f aca="false">IFERROR($L67*$N67,"")</f>
        <v>0</v>
      </c>
      <c r="Q67" s="18" t="n">
        <f aca="false">$M67*$N67</f>
        <v>52032.5</v>
      </c>
      <c r="S67" s="26"/>
      <c r="T67" s="1" t="s">
        <v>277</v>
      </c>
      <c r="U67" s="27" t="s">
        <v>123</v>
      </c>
    </row>
    <row r="68" customFormat="false" ht="15" hidden="false" customHeight="false" outlineLevel="0" collapsed="false">
      <c r="A68" s="1" t="s">
        <v>206</v>
      </c>
      <c r="B68" s="1" t="s">
        <v>258</v>
      </c>
      <c r="C68" s="1" t="s">
        <v>259</v>
      </c>
      <c r="D68" s="1" t="s">
        <v>260</v>
      </c>
      <c r="E68" s="1" t="s">
        <v>261</v>
      </c>
      <c r="F68" s="1" t="s">
        <v>262</v>
      </c>
      <c r="G68" s="1" t="s">
        <v>554</v>
      </c>
      <c r="H68" s="1" t="s">
        <v>555</v>
      </c>
      <c r="I68" s="1" t="s">
        <v>556</v>
      </c>
      <c r="J68" s="1" t="s">
        <v>557</v>
      </c>
      <c r="K68" s="17" t="n">
        <f aca="false">SUMIF('1120 SJ'!$A$2:$A$679,$G68,'1120 SJ'!$I$2:$I$679)</f>
        <v>240</v>
      </c>
      <c r="L68" s="17" t="n">
        <f aca="false">SUMIF('1120 SJ'!$A$2:$A$679,$G68,'1120 SJ'!$Q$2:$Q$679)</f>
        <v>100</v>
      </c>
      <c r="M68" s="17" t="n">
        <f aca="false">$K68-$L68</f>
        <v>140</v>
      </c>
      <c r="N68" s="18" t="n">
        <f aca="false">IFERROR(SUMIF('1120 SJ'!$A$2:$A$679,$G68,'1120 SJ'!$M$2:$M$679)/$K68,0)</f>
        <v>109.566666666667</v>
      </c>
      <c r="O68" s="18" t="n">
        <f aca="false">IFERROR($K68*$N68,"")</f>
        <v>26296</v>
      </c>
      <c r="P68" s="18" t="n">
        <f aca="false">IFERROR($L68*$N68,"")</f>
        <v>10956.6666666667</v>
      </c>
      <c r="Q68" s="18" t="n">
        <f aca="false">$M68*$N68</f>
        <v>15339.3333333333</v>
      </c>
      <c r="S68" s="24" t="s">
        <v>226</v>
      </c>
      <c r="T68" s="1" t="s">
        <v>267</v>
      </c>
      <c r="U68" s="25" t="s">
        <v>51</v>
      </c>
      <c r="V68" s="1" t="s">
        <v>290</v>
      </c>
      <c r="W68" s="1" t="s">
        <v>269</v>
      </c>
      <c r="Y68" s="1" t="s">
        <v>270</v>
      </c>
      <c r="AA68" s="1" t="s">
        <v>558</v>
      </c>
    </row>
    <row r="69" customFormat="false" ht="15" hidden="false" customHeight="false" outlineLevel="0" collapsed="false">
      <c r="A69" s="1" t="s">
        <v>206</v>
      </c>
      <c r="B69" s="1" t="s">
        <v>258</v>
      </c>
      <c r="C69" s="1" t="s">
        <v>259</v>
      </c>
      <c r="D69" s="1" t="s">
        <v>260</v>
      </c>
      <c r="E69" s="1" t="s">
        <v>261</v>
      </c>
      <c r="F69" s="1" t="s">
        <v>262</v>
      </c>
      <c r="G69" s="1" t="s">
        <v>559</v>
      </c>
      <c r="H69" s="1" t="s">
        <v>560</v>
      </c>
      <c r="I69" s="1" t="s">
        <v>561</v>
      </c>
      <c r="J69" s="1" t="s">
        <v>562</v>
      </c>
      <c r="K69" s="17" t="n">
        <f aca="false">SUMIF('1120 SJ'!$A$2:$A$679,$G69,'1120 SJ'!$I$2:$I$679)</f>
        <v>234</v>
      </c>
      <c r="L69" s="17" t="n">
        <f aca="false">SUMIF('1120 SJ'!$A$2:$A$679,$G69,'1120 SJ'!$Q$2:$Q$679)</f>
        <v>17</v>
      </c>
      <c r="M69" s="17" t="n">
        <f aca="false">$K69-$L69</f>
        <v>217</v>
      </c>
      <c r="N69" s="18" t="n">
        <f aca="false">IFERROR(SUMIF('1120 SJ'!$A$2:$A$679,$G69,'1120 SJ'!$M$2:$M$679)/$K69,0)</f>
        <v>2317.92025641026</v>
      </c>
      <c r="O69" s="18" t="n">
        <f aca="false">IFERROR($K69*$N69,"")</f>
        <v>542393.34</v>
      </c>
      <c r="P69" s="18" t="n">
        <f aca="false">IFERROR($L69*$N69,"")</f>
        <v>39404.6443589744</v>
      </c>
      <c r="Q69" s="18" t="n">
        <f aca="false">$M69*$N69</f>
        <v>502988.695641026</v>
      </c>
      <c r="S69" s="29" t="s">
        <v>227</v>
      </c>
      <c r="T69" s="1" t="s">
        <v>297</v>
      </c>
      <c r="U69" s="25" t="s">
        <v>51</v>
      </c>
      <c r="V69" s="1" t="s">
        <v>563</v>
      </c>
      <c r="W69" s="1" t="s">
        <v>269</v>
      </c>
      <c r="Y69" s="1" t="s">
        <v>270</v>
      </c>
      <c r="Z69" s="1" t="s">
        <v>564</v>
      </c>
      <c r="AA69" s="1" t="s">
        <v>565</v>
      </c>
    </row>
    <row r="70" customFormat="false" ht="15" hidden="false" customHeight="false" outlineLevel="0" collapsed="false">
      <c r="A70" s="1" t="s">
        <v>206</v>
      </c>
      <c r="B70" s="1" t="s">
        <v>258</v>
      </c>
      <c r="C70" s="1" t="s">
        <v>259</v>
      </c>
      <c r="D70" s="1" t="s">
        <v>260</v>
      </c>
      <c r="E70" s="1" t="s">
        <v>261</v>
      </c>
      <c r="F70" s="1" t="s">
        <v>262</v>
      </c>
      <c r="G70" s="1" t="s">
        <v>566</v>
      </c>
      <c r="H70" s="1" t="s">
        <v>567</v>
      </c>
      <c r="I70" s="1" t="s">
        <v>568</v>
      </c>
      <c r="J70" s="1" t="s">
        <v>569</v>
      </c>
      <c r="K70" s="17" t="n">
        <f aca="false">SUMIF('1120 SJ'!$A$2:$A$679,$G70,'1120 SJ'!$I$2:$I$679)</f>
        <v>226</v>
      </c>
      <c r="L70" s="17" t="n">
        <f aca="false">SUMIF('1120 SJ'!$A$2:$A$679,$G70,'1120 SJ'!$Q$2:$Q$679)</f>
        <v>9</v>
      </c>
      <c r="M70" s="17" t="n">
        <f aca="false">$K70-$L70</f>
        <v>217</v>
      </c>
      <c r="N70" s="18" t="n">
        <f aca="false">IFERROR(SUMIF('1120 SJ'!$A$2:$A$679,$G70,'1120 SJ'!$M$2:$M$679)/$K70,0)</f>
        <v>916.106194690266</v>
      </c>
      <c r="O70" s="18" t="n">
        <f aca="false">IFERROR($K70*$N70,"")</f>
        <v>207040</v>
      </c>
      <c r="P70" s="18" t="n">
        <f aca="false">IFERROR($L70*$N70,"")</f>
        <v>8244.95575221239</v>
      </c>
      <c r="Q70" s="18" t="n">
        <f aca="false">$M70*$N70</f>
        <v>198795.044247788</v>
      </c>
      <c r="S70" s="25" t="s">
        <v>228</v>
      </c>
      <c r="T70" s="1" t="s">
        <v>282</v>
      </c>
      <c r="U70" s="25" t="s">
        <v>51</v>
      </c>
      <c r="V70" s="1" t="s">
        <v>290</v>
      </c>
      <c r="W70" s="1" t="s">
        <v>269</v>
      </c>
      <c r="Y70" s="1" t="s">
        <v>269</v>
      </c>
      <c r="AA70" s="1" t="s">
        <v>570</v>
      </c>
    </row>
    <row r="71" customFormat="false" ht="15" hidden="false" customHeight="false" outlineLevel="0" collapsed="false">
      <c r="A71" s="1" t="s">
        <v>206</v>
      </c>
      <c r="B71" s="1" t="s">
        <v>258</v>
      </c>
      <c r="C71" s="1" t="s">
        <v>259</v>
      </c>
      <c r="D71" s="1" t="s">
        <v>260</v>
      </c>
      <c r="E71" s="1" t="s">
        <v>261</v>
      </c>
      <c r="F71" s="1" t="s">
        <v>262</v>
      </c>
      <c r="G71" s="1" t="s">
        <v>571</v>
      </c>
      <c r="H71" s="1" t="s">
        <v>572</v>
      </c>
      <c r="I71" s="1" t="s">
        <v>573</v>
      </c>
      <c r="J71" s="1" t="s">
        <v>574</v>
      </c>
      <c r="K71" s="17" t="n">
        <f aca="false">SUMIF('1120 SJ'!$A$2:$A$679,$G71,'1120 SJ'!$I$2:$I$679)</f>
        <v>220</v>
      </c>
      <c r="L71" s="17" t="n">
        <f aca="false">SUMIF('1120 SJ'!$A$2:$A$679,$G71,'1120 SJ'!$Q$2:$Q$679)</f>
        <v>10</v>
      </c>
      <c r="M71" s="17" t="n">
        <f aca="false">$K71-$L71</f>
        <v>210</v>
      </c>
      <c r="N71" s="18" t="n">
        <f aca="false">IFERROR(SUMIF('1120 SJ'!$A$2:$A$679,$G71,'1120 SJ'!$M$2:$M$679)/$K71,0)</f>
        <v>69.0163636363636</v>
      </c>
      <c r="O71" s="18" t="n">
        <f aca="false">IFERROR($K71*$N71,"")</f>
        <v>15183.6</v>
      </c>
      <c r="P71" s="18" t="n">
        <f aca="false">IFERROR($L71*$N71,"")</f>
        <v>690.163636363636</v>
      </c>
      <c r="Q71" s="18" t="n">
        <f aca="false">$M71*$N71</f>
        <v>14493.4363636364</v>
      </c>
      <c r="S71" s="24" t="s">
        <v>226</v>
      </c>
      <c r="T71" s="1" t="s">
        <v>267</v>
      </c>
      <c r="U71" s="25" t="s">
        <v>51</v>
      </c>
      <c r="V71" s="1" t="s">
        <v>575</v>
      </c>
      <c r="W71" s="1" t="s">
        <v>269</v>
      </c>
      <c r="Y71" s="1" t="s">
        <v>270</v>
      </c>
      <c r="Z71" s="1" t="s">
        <v>576</v>
      </c>
      <c r="AA71" s="1" t="s">
        <v>368</v>
      </c>
    </row>
    <row r="72" customFormat="false" ht="15" hidden="false" customHeight="false" outlineLevel="0" collapsed="false">
      <c r="A72" s="1" t="s">
        <v>206</v>
      </c>
      <c r="B72" s="1" t="s">
        <v>258</v>
      </c>
      <c r="C72" s="1" t="s">
        <v>259</v>
      </c>
      <c r="D72" s="1" t="s">
        <v>260</v>
      </c>
      <c r="E72" s="1" t="s">
        <v>261</v>
      </c>
      <c r="F72" s="1" t="s">
        <v>262</v>
      </c>
      <c r="G72" s="1" t="s">
        <v>577</v>
      </c>
      <c r="H72" s="1" t="s">
        <v>578</v>
      </c>
      <c r="K72" s="17" t="n">
        <f aca="false">SUMIF('1120 SJ'!$A$2:$A$679,$G72,'1120 SJ'!$I$2:$I$679)</f>
        <v>210</v>
      </c>
      <c r="L72" s="17" t="n">
        <f aca="false">SUMIF('1120 SJ'!$A$2:$A$679,$G72,'1120 SJ'!$Q$2:$Q$679)</f>
        <v>0</v>
      </c>
      <c r="M72" s="17" t="n">
        <f aca="false">$K72-$L72</f>
        <v>210</v>
      </c>
      <c r="N72" s="18" t="n">
        <f aca="false">IFERROR(SUMIF('1120 SJ'!$A$2:$A$679,$G72,'1120 SJ'!$M$2:$M$679)/$K72,0)</f>
        <v>81.7</v>
      </c>
      <c r="O72" s="18" t="n">
        <f aca="false">IFERROR($K72*$N72,"")</f>
        <v>17157</v>
      </c>
      <c r="P72" s="18" t="n">
        <f aca="false">IFERROR($L72*$N72,"")</f>
        <v>0</v>
      </c>
      <c r="Q72" s="18" t="n">
        <f aca="false">$M72*$N72</f>
        <v>17157</v>
      </c>
      <c r="S72" s="26"/>
      <c r="T72" s="1" t="s">
        <v>277</v>
      </c>
      <c r="U72" s="27" t="s">
        <v>123</v>
      </c>
      <c r="AA72" s="1" t="s">
        <v>376</v>
      </c>
    </row>
    <row r="73" customFormat="false" ht="15" hidden="false" customHeight="false" outlineLevel="0" collapsed="false">
      <c r="A73" s="1" t="s">
        <v>206</v>
      </c>
      <c r="B73" s="1" t="s">
        <v>258</v>
      </c>
      <c r="C73" s="1" t="s">
        <v>259</v>
      </c>
      <c r="D73" s="1" t="s">
        <v>260</v>
      </c>
      <c r="E73" s="1" t="s">
        <v>261</v>
      </c>
      <c r="F73" s="1" t="s">
        <v>262</v>
      </c>
      <c r="G73" s="1" t="s">
        <v>579</v>
      </c>
      <c r="H73" s="1" t="s">
        <v>580</v>
      </c>
      <c r="K73" s="17" t="n">
        <f aca="false">SUMIF('1120 SJ'!$A$2:$A$679,$G73,'1120 SJ'!$I$2:$I$679)</f>
        <v>210</v>
      </c>
      <c r="L73" s="17" t="n">
        <f aca="false">SUMIF('1120 SJ'!$A$2:$A$679,$G73,'1120 SJ'!$Q$2:$Q$679)</f>
        <v>0</v>
      </c>
      <c r="M73" s="17" t="n">
        <f aca="false">$K73-$L73</f>
        <v>210</v>
      </c>
      <c r="N73" s="18" t="n">
        <f aca="false">IFERROR(SUMIF('1120 SJ'!$A$2:$A$679,$G73,'1120 SJ'!$M$2:$M$679)/$K73,0)</f>
        <v>133</v>
      </c>
      <c r="O73" s="18" t="n">
        <f aca="false">IFERROR($K73*$N73,"")</f>
        <v>27930</v>
      </c>
      <c r="P73" s="18" t="n">
        <f aca="false">IFERROR($L73*$N73,"")</f>
        <v>0</v>
      </c>
      <c r="Q73" s="18" t="n">
        <f aca="false">$M73*$N73</f>
        <v>27930</v>
      </c>
      <c r="S73" s="26"/>
      <c r="T73" s="1" t="s">
        <v>277</v>
      </c>
      <c r="U73" s="27" t="s">
        <v>123</v>
      </c>
    </row>
    <row r="74" customFormat="false" ht="15" hidden="false" customHeight="false" outlineLevel="0" collapsed="false">
      <c r="A74" s="1" t="s">
        <v>206</v>
      </c>
      <c r="B74" s="1" t="s">
        <v>258</v>
      </c>
      <c r="C74" s="1" t="s">
        <v>259</v>
      </c>
      <c r="D74" s="1" t="s">
        <v>260</v>
      </c>
      <c r="E74" s="1" t="s">
        <v>261</v>
      </c>
      <c r="F74" s="1" t="s">
        <v>262</v>
      </c>
      <c r="G74" s="1" t="s">
        <v>581</v>
      </c>
      <c r="H74" s="1" t="s">
        <v>582</v>
      </c>
      <c r="K74" s="17" t="n">
        <f aca="false">SUMIF('1120 SJ'!$A$2:$A$679,$G74,'1120 SJ'!$I$2:$I$679)</f>
        <v>210</v>
      </c>
      <c r="L74" s="17" t="n">
        <f aca="false">SUMIF('1120 SJ'!$A$2:$A$679,$G74,'1120 SJ'!$Q$2:$Q$679)</f>
        <v>0</v>
      </c>
      <c r="M74" s="17" t="n">
        <f aca="false">$K74-$L74</f>
        <v>210</v>
      </c>
      <c r="N74" s="18" t="n">
        <f aca="false">IFERROR(SUMIF('1120 SJ'!$A$2:$A$679,$G74,'1120 SJ'!$M$2:$M$679)/$K74,0)</f>
        <v>147</v>
      </c>
      <c r="O74" s="18" t="n">
        <f aca="false">IFERROR($K74*$N74,"")</f>
        <v>30870</v>
      </c>
      <c r="P74" s="18" t="n">
        <f aca="false">IFERROR($L74*$N74,"")</f>
        <v>0</v>
      </c>
      <c r="Q74" s="18" t="n">
        <f aca="false">$M74*$N74</f>
        <v>30870</v>
      </c>
      <c r="S74" s="26"/>
      <c r="T74" s="1" t="s">
        <v>277</v>
      </c>
      <c r="U74" s="27" t="s">
        <v>123</v>
      </c>
    </row>
    <row r="75" customFormat="false" ht="15" hidden="false" customHeight="false" outlineLevel="0" collapsed="false">
      <c r="A75" s="1" t="s">
        <v>206</v>
      </c>
      <c r="B75" s="1" t="s">
        <v>258</v>
      </c>
      <c r="C75" s="1" t="s">
        <v>259</v>
      </c>
      <c r="D75" s="1" t="s">
        <v>260</v>
      </c>
      <c r="E75" s="1" t="s">
        <v>261</v>
      </c>
      <c r="F75" s="1" t="s">
        <v>262</v>
      </c>
      <c r="G75" s="1" t="s">
        <v>583</v>
      </c>
      <c r="H75" s="1" t="s">
        <v>584</v>
      </c>
      <c r="K75" s="17" t="n">
        <f aca="false">SUMIF('1120 SJ'!$A$2:$A$679,$G75,'1120 SJ'!$I$2:$I$679)</f>
        <v>200</v>
      </c>
      <c r="L75" s="17" t="n">
        <f aca="false">SUMIF('1120 SJ'!$A$2:$A$679,$G75,'1120 SJ'!$Q$2:$Q$679)</f>
        <v>0</v>
      </c>
      <c r="M75" s="17" t="n">
        <f aca="false">$K75-$L75</f>
        <v>200</v>
      </c>
      <c r="N75" s="18" t="n">
        <f aca="false">IFERROR(SUMIF('1120 SJ'!$A$2:$A$679,$G75,'1120 SJ'!$M$2:$M$679)/$K75,0)</f>
        <v>55.4883</v>
      </c>
      <c r="O75" s="18" t="n">
        <f aca="false">IFERROR($K75*$N75,"")</f>
        <v>11097.66</v>
      </c>
      <c r="P75" s="18" t="n">
        <f aca="false">IFERROR($L75*$N75,"")</f>
        <v>0</v>
      </c>
      <c r="Q75" s="18" t="n">
        <f aca="false">$M75*$N75</f>
        <v>11097.66</v>
      </c>
      <c r="S75" s="26"/>
      <c r="T75" s="1" t="s">
        <v>277</v>
      </c>
      <c r="U75" s="27" t="s">
        <v>123</v>
      </c>
      <c r="AA75" s="1" t="s">
        <v>376</v>
      </c>
    </row>
    <row r="76" customFormat="false" ht="15" hidden="false" customHeight="false" outlineLevel="0" collapsed="false">
      <c r="A76" s="1" t="s">
        <v>206</v>
      </c>
      <c r="B76" s="1" t="s">
        <v>258</v>
      </c>
      <c r="C76" s="1" t="s">
        <v>259</v>
      </c>
      <c r="D76" s="1" t="s">
        <v>260</v>
      </c>
      <c r="E76" s="1" t="s">
        <v>261</v>
      </c>
      <c r="F76" s="1" t="s">
        <v>262</v>
      </c>
      <c r="G76" s="1" t="s">
        <v>585</v>
      </c>
      <c r="H76" s="1" t="s">
        <v>586</v>
      </c>
      <c r="K76" s="17" t="n">
        <f aca="false">SUMIF('1120 SJ'!$A$2:$A$679,$G76,'1120 SJ'!$I$2:$I$679)</f>
        <v>200</v>
      </c>
      <c r="L76" s="17" t="n">
        <f aca="false">SUMIF('1120 SJ'!$A$2:$A$679,$G76,'1120 SJ'!$Q$2:$Q$679)</f>
        <v>0</v>
      </c>
      <c r="M76" s="17" t="n">
        <f aca="false">$K76-$L76</f>
        <v>200</v>
      </c>
      <c r="N76" s="18" t="n">
        <f aca="false">IFERROR(SUMIF('1120 SJ'!$A$2:$A$679,$G76,'1120 SJ'!$M$2:$M$679)/$K76,0)</f>
        <v>76.1</v>
      </c>
      <c r="O76" s="18" t="n">
        <f aca="false">IFERROR($K76*$N76,"")</f>
        <v>15220</v>
      </c>
      <c r="P76" s="18" t="n">
        <f aca="false">IFERROR($L76*$N76,"")</f>
        <v>0</v>
      </c>
      <c r="Q76" s="18" t="n">
        <f aca="false">$M76*$N76</f>
        <v>15220</v>
      </c>
      <c r="S76" s="26"/>
      <c r="T76" s="1" t="s">
        <v>277</v>
      </c>
      <c r="U76" s="27" t="s">
        <v>123</v>
      </c>
    </row>
    <row r="77" customFormat="false" ht="15" hidden="false" customHeight="false" outlineLevel="0" collapsed="false">
      <c r="A77" s="1" t="s">
        <v>206</v>
      </c>
      <c r="B77" s="1" t="s">
        <v>258</v>
      </c>
      <c r="C77" s="1" t="s">
        <v>259</v>
      </c>
      <c r="D77" s="1" t="s">
        <v>260</v>
      </c>
      <c r="E77" s="1" t="s">
        <v>261</v>
      </c>
      <c r="F77" s="1" t="s">
        <v>262</v>
      </c>
      <c r="G77" s="1" t="s">
        <v>587</v>
      </c>
      <c r="H77" s="1" t="s">
        <v>588</v>
      </c>
      <c r="K77" s="17" t="n">
        <f aca="false">SUMIF('1120 SJ'!$A$2:$A$679,$G77,'1120 SJ'!$I$2:$I$679)</f>
        <v>200</v>
      </c>
      <c r="L77" s="17" t="n">
        <f aca="false">SUMIF('1120 SJ'!$A$2:$A$679,$G77,'1120 SJ'!$Q$2:$Q$679)</f>
        <v>0</v>
      </c>
      <c r="M77" s="17" t="n">
        <f aca="false">$K77-$L77</f>
        <v>200</v>
      </c>
      <c r="N77" s="18" t="n">
        <f aca="false">IFERROR(SUMIF('1120 SJ'!$A$2:$A$679,$G77,'1120 SJ'!$M$2:$M$679)/$K77,0)</f>
        <v>8677.97</v>
      </c>
      <c r="O77" s="18" t="n">
        <f aca="false">IFERROR($K77*$N77,"")</f>
        <v>1735594</v>
      </c>
      <c r="P77" s="18" t="n">
        <f aca="false">IFERROR($L77*$N77,"")</f>
        <v>0</v>
      </c>
      <c r="Q77" s="18" t="n">
        <f aca="false">$M77*$N77</f>
        <v>1735594</v>
      </c>
      <c r="S77" s="26"/>
      <c r="T77" s="1" t="s">
        <v>277</v>
      </c>
      <c r="U77" s="27" t="s">
        <v>123</v>
      </c>
    </row>
    <row r="78" customFormat="false" ht="15" hidden="false" customHeight="false" outlineLevel="0" collapsed="false">
      <c r="A78" s="1" t="s">
        <v>206</v>
      </c>
      <c r="B78" s="1" t="s">
        <v>258</v>
      </c>
      <c r="C78" s="1" t="s">
        <v>259</v>
      </c>
      <c r="D78" s="1" t="s">
        <v>273</v>
      </c>
      <c r="E78" s="1" t="s">
        <v>274</v>
      </c>
      <c r="F78" s="1" t="s">
        <v>262</v>
      </c>
      <c r="G78" s="1" t="s">
        <v>589</v>
      </c>
      <c r="H78" s="1" t="s">
        <v>590</v>
      </c>
      <c r="K78" s="17" t="n">
        <f aca="false">SUMIF('1120 SJ'!$A$2:$A$679,$G78,'1120 SJ'!$I$2:$I$679)</f>
        <v>200</v>
      </c>
      <c r="L78" s="17" t="n">
        <f aca="false">SUMIF('1120 SJ'!$A$2:$A$679,$G78,'1120 SJ'!$Q$2:$Q$679)</f>
        <v>0</v>
      </c>
      <c r="M78" s="17" t="n">
        <f aca="false">$K78-$L78</f>
        <v>200</v>
      </c>
      <c r="N78" s="18" t="n">
        <f aca="false">IFERROR(SUMIF('1120 SJ'!$A$2:$A$679,$G78,'1120 SJ'!$M$2:$M$679)/$K78,0)</f>
        <v>207.45</v>
      </c>
      <c r="O78" s="18" t="n">
        <f aca="false">IFERROR($K78*$N78,"")</f>
        <v>41490</v>
      </c>
      <c r="P78" s="18" t="n">
        <f aca="false">IFERROR($L78*$N78,"")</f>
        <v>0</v>
      </c>
      <c r="Q78" s="18" t="n">
        <f aca="false">$M78*$N78</f>
        <v>41490</v>
      </c>
      <c r="S78" s="26"/>
      <c r="T78" s="1" t="s">
        <v>277</v>
      </c>
      <c r="U78" s="27" t="s">
        <v>123</v>
      </c>
    </row>
    <row r="79" customFormat="false" ht="15" hidden="false" customHeight="false" outlineLevel="0" collapsed="false">
      <c r="A79" s="1" t="s">
        <v>206</v>
      </c>
      <c r="B79" s="1" t="s">
        <v>258</v>
      </c>
      <c r="C79" s="1" t="s">
        <v>259</v>
      </c>
      <c r="D79" s="1" t="s">
        <v>273</v>
      </c>
      <c r="E79" s="1" t="s">
        <v>274</v>
      </c>
      <c r="F79" s="1" t="s">
        <v>262</v>
      </c>
      <c r="G79" s="1" t="s">
        <v>591</v>
      </c>
      <c r="H79" s="1" t="s">
        <v>592</v>
      </c>
      <c r="I79" s="1" t="s">
        <v>593</v>
      </c>
      <c r="J79" s="1" t="s">
        <v>594</v>
      </c>
      <c r="K79" s="17" t="n">
        <f aca="false">SUMIF('1120 SJ'!$A$2:$A$679,$G79,'1120 SJ'!$I$2:$I$679)</f>
        <v>200</v>
      </c>
      <c r="L79" s="17" t="n">
        <f aca="false">SUMIF('1120 SJ'!$A$2:$A$679,$G79,'1120 SJ'!$Q$2:$Q$679)</f>
        <v>160</v>
      </c>
      <c r="M79" s="17" t="n">
        <f aca="false">$K79-$L79</f>
        <v>40</v>
      </c>
      <c r="N79" s="18" t="n">
        <f aca="false">IFERROR(SUMIF('1120 SJ'!$A$2:$A$679,$G79,'1120 SJ'!$M$2:$M$679)/$K79,0)</f>
        <v>184.1337</v>
      </c>
      <c r="O79" s="18" t="n">
        <f aca="false">IFERROR($K79*$N79,"")</f>
        <v>36826.74</v>
      </c>
      <c r="P79" s="18" t="n">
        <f aca="false">IFERROR($L79*$N79,"")</f>
        <v>29461.392</v>
      </c>
      <c r="Q79" s="18" t="n">
        <f aca="false">$M79*$N79</f>
        <v>7365.348</v>
      </c>
      <c r="S79" s="29" t="s">
        <v>227</v>
      </c>
      <c r="T79" s="1" t="s">
        <v>297</v>
      </c>
      <c r="U79" s="25" t="s">
        <v>51</v>
      </c>
      <c r="V79" s="1" t="s">
        <v>595</v>
      </c>
      <c r="W79" s="1" t="s">
        <v>269</v>
      </c>
      <c r="Y79" s="1" t="s">
        <v>270</v>
      </c>
      <c r="Z79" s="1" t="s">
        <v>596</v>
      </c>
      <c r="AA79" s="1" t="s">
        <v>597</v>
      </c>
    </row>
    <row r="80" customFormat="false" ht="15" hidden="false" customHeight="false" outlineLevel="0" collapsed="false">
      <c r="A80" s="1" t="s">
        <v>206</v>
      </c>
      <c r="B80" s="1" t="s">
        <v>258</v>
      </c>
      <c r="C80" s="1" t="s">
        <v>259</v>
      </c>
      <c r="D80" s="1" t="s">
        <v>260</v>
      </c>
      <c r="E80" s="1" t="s">
        <v>261</v>
      </c>
      <c r="F80" s="1" t="s">
        <v>262</v>
      </c>
      <c r="G80" s="1" t="s">
        <v>598</v>
      </c>
      <c r="H80" s="1" t="s">
        <v>599</v>
      </c>
      <c r="K80" s="17" t="n">
        <f aca="false">SUMIF('1120 SJ'!$A$2:$A$679,$G80,'1120 SJ'!$I$2:$I$679)</f>
        <v>195</v>
      </c>
      <c r="L80" s="17" t="n">
        <f aca="false">SUMIF('1120 SJ'!$A$2:$A$679,$G80,'1120 SJ'!$Q$2:$Q$679)</f>
        <v>0</v>
      </c>
      <c r="M80" s="17" t="n">
        <f aca="false">$K80-$L80</f>
        <v>195</v>
      </c>
      <c r="N80" s="18" t="n">
        <f aca="false">IFERROR(SUMIF('1120 SJ'!$A$2:$A$679,$G80,'1120 SJ'!$M$2:$M$679)/$K80,0)</f>
        <v>143.242</v>
      </c>
      <c r="O80" s="18" t="n">
        <f aca="false">IFERROR($K80*$N80,"")</f>
        <v>27932.19</v>
      </c>
      <c r="P80" s="18" t="n">
        <f aca="false">IFERROR($L80*$N80,"")</f>
        <v>0</v>
      </c>
      <c r="Q80" s="18" t="n">
        <f aca="false">$M80*$N80</f>
        <v>27932.19</v>
      </c>
      <c r="S80" s="26"/>
      <c r="T80" s="1" t="s">
        <v>277</v>
      </c>
      <c r="U80" s="27" t="s">
        <v>123</v>
      </c>
    </row>
    <row r="81" customFormat="false" ht="15" hidden="false" customHeight="false" outlineLevel="0" collapsed="false">
      <c r="A81" s="1" t="s">
        <v>206</v>
      </c>
      <c r="B81" s="1" t="s">
        <v>258</v>
      </c>
      <c r="C81" s="1" t="s">
        <v>259</v>
      </c>
      <c r="D81" s="1" t="s">
        <v>260</v>
      </c>
      <c r="E81" s="1" t="s">
        <v>261</v>
      </c>
      <c r="F81" s="1" t="s">
        <v>262</v>
      </c>
      <c r="G81" s="1" t="s">
        <v>600</v>
      </c>
      <c r="H81" s="1" t="s">
        <v>601</v>
      </c>
      <c r="K81" s="17" t="n">
        <f aca="false">SUMIF('1120 SJ'!$A$2:$A$679,$G81,'1120 SJ'!$I$2:$I$679)</f>
        <v>189</v>
      </c>
      <c r="L81" s="17" t="n">
        <f aca="false">SUMIF('1120 SJ'!$A$2:$A$679,$G81,'1120 SJ'!$Q$2:$Q$679)</f>
        <v>0</v>
      </c>
      <c r="M81" s="17" t="n">
        <f aca="false">$K81-$L81</f>
        <v>189</v>
      </c>
      <c r="N81" s="18" t="n">
        <f aca="false">IFERROR(SUMIF('1120 SJ'!$A$2:$A$679,$G81,'1120 SJ'!$M$2:$M$679)/$K81,0)</f>
        <v>369</v>
      </c>
      <c r="O81" s="18" t="n">
        <f aca="false">IFERROR($K81*$N81,"")</f>
        <v>69741</v>
      </c>
      <c r="P81" s="18" t="n">
        <f aca="false">IFERROR($L81*$N81,"")</f>
        <v>0</v>
      </c>
      <c r="Q81" s="18" t="n">
        <f aca="false">$M81*$N81</f>
        <v>69741</v>
      </c>
      <c r="S81" s="26"/>
      <c r="T81" s="1" t="s">
        <v>277</v>
      </c>
      <c r="U81" s="27" t="s">
        <v>123</v>
      </c>
    </row>
    <row r="82" customFormat="false" ht="15" hidden="false" customHeight="false" outlineLevel="0" collapsed="false">
      <c r="A82" s="1" t="s">
        <v>206</v>
      </c>
      <c r="B82" s="1" t="s">
        <v>258</v>
      </c>
      <c r="C82" s="1" t="s">
        <v>259</v>
      </c>
      <c r="D82" s="1" t="s">
        <v>260</v>
      </c>
      <c r="E82" s="1" t="s">
        <v>261</v>
      </c>
      <c r="F82" s="1" t="s">
        <v>262</v>
      </c>
      <c r="G82" s="1" t="s">
        <v>602</v>
      </c>
      <c r="H82" s="1" t="s">
        <v>603</v>
      </c>
      <c r="K82" s="17" t="n">
        <f aca="false">SUMIF('1120 SJ'!$A$2:$A$679,$G82,'1120 SJ'!$I$2:$I$679)</f>
        <v>180</v>
      </c>
      <c r="L82" s="17" t="n">
        <f aca="false">SUMIF('1120 SJ'!$A$2:$A$679,$G82,'1120 SJ'!$Q$2:$Q$679)</f>
        <v>0</v>
      </c>
      <c r="M82" s="17" t="n">
        <f aca="false">$K82-$L82</f>
        <v>180</v>
      </c>
      <c r="N82" s="18" t="n">
        <f aca="false">IFERROR(SUMIF('1120 SJ'!$A$2:$A$679,$G82,'1120 SJ'!$M$2:$M$679)/$K82,0)</f>
        <v>23.7225</v>
      </c>
      <c r="O82" s="18" t="n">
        <f aca="false">IFERROR($K82*$N82,"")</f>
        <v>4270.05</v>
      </c>
      <c r="P82" s="18" t="n">
        <f aca="false">IFERROR($L82*$N82,"")</f>
        <v>0</v>
      </c>
      <c r="Q82" s="18" t="n">
        <f aca="false">$M82*$N82</f>
        <v>4270.05</v>
      </c>
      <c r="S82" s="26"/>
      <c r="T82" s="1" t="s">
        <v>277</v>
      </c>
      <c r="U82" s="27" t="s">
        <v>123</v>
      </c>
    </row>
    <row r="83" customFormat="false" ht="15" hidden="false" customHeight="false" outlineLevel="0" collapsed="false">
      <c r="A83" s="1" t="s">
        <v>206</v>
      </c>
      <c r="B83" s="1" t="s">
        <v>258</v>
      </c>
      <c r="C83" s="1" t="s">
        <v>259</v>
      </c>
      <c r="D83" s="1" t="s">
        <v>260</v>
      </c>
      <c r="E83" s="1" t="s">
        <v>261</v>
      </c>
      <c r="F83" s="1" t="s">
        <v>262</v>
      </c>
      <c r="G83" s="1" t="s">
        <v>604</v>
      </c>
      <c r="H83" s="1" t="s">
        <v>605</v>
      </c>
      <c r="I83" s="1" t="s">
        <v>606</v>
      </c>
      <c r="J83" s="1" t="s">
        <v>607</v>
      </c>
      <c r="K83" s="17" t="n">
        <f aca="false">SUMIF('1120 SJ'!$A$2:$A$679,$G83,'1120 SJ'!$I$2:$I$679)</f>
        <v>170</v>
      </c>
      <c r="L83" s="17" t="n">
        <f aca="false">SUMIF('1120 SJ'!$A$2:$A$679,$G83,'1120 SJ'!$Q$2:$Q$679)</f>
        <v>3</v>
      </c>
      <c r="M83" s="17" t="n">
        <f aca="false">$K83-$L83</f>
        <v>167</v>
      </c>
      <c r="N83" s="18" t="n">
        <f aca="false">IFERROR(SUMIF('1120 SJ'!$A$2:$A$679,$G83,'1120 SJ'!$M$2:$M$679)/$K83,0)</f>
        <v>443.099764705882</v>
      </c>
      <c r="O83" s="18" t="n">
        <f aca="false">IFERROR($K83*$N83,"")</f>
        <v>75326.96</v>
      </c>
      <c r="P83" s="18" t="n">
        <f aca="false">IFERROR($L83*$N83,"")</f>
        <v>1329.29929411765</v>
      </c>
      <c r="Q83" s="18" t="n">
        <f aca="false">$M83*$N83</f>
        <v>73997.6607058824</v>
      </c>
      <c r="R83" s="28" t="s">
        <v>608</v>
      </c>
      <c r="S83" s="24" t="s">
        <v>226</v>
      </c>
      <c r="T83" s="1" t="s">
        <v>267</v>
      </c>
      <c r="U83" s="25" t="s">
        <v>51</v>
      </c>
      <c r="V83" s="1" t="s">
        <v>290</v>
      </c>
      <c r="W83" s="1" t="s">
        <v>269</v>
      </c>
      <c r="Y83" s="1" t="s">
        <v>269</v>
      </c>
      <c r="AA83" s="1" t="s">
        <v>609</v>
      </c>
    </row>
    <row r="84" customFormat="false" ht="15" hidden="false" customHeight="false" outlineLevel="0" collapsed="false">
      <c r="A84" s="1" t="s">
        <v>206</v>
      </c>
      <c r="B84" s="1" t="s">
        <v>258</v>
      </c>
      <c r="C84" s="1" t="s">
        <v>259</v>
      </c>
      <c r="D84" s="1" t="s">
        <v>610</v>
      </c>
      <c r="E84" s="1" t="s">
        <v>611</v>
      </c>
      <c r="F84" s="1" t="s">
        <v>612</v>
      </c>
      <c r="G84" s="1" t="s">
        <v>613</v>
      </c>
      <c r="H84" s="1" t="s">
        <v>614</v>
      </c>
      <c r="K84" s="17" t="n">
        <f aca="false">SUMIF('1120 SJ'!$A$2:$A$679,$G84,'1120 SJ'!$I$2:$I$679)</f>
        <v>169</v>
      </c>
      <c r="L84" s="17" t="n">
        <f aca="false">SUMIF('1120 SJ'!$A$2:$A$679,$G84,'1120 SJ'!$Q$2:$Q$679)</f>
        <v>0</v>
      </c>
      <c r="M84" s="17" t="n">
        <f aca="false">$K84-$L84</f>
        <v>169</v>
      </c>
      <c r="N84" s="18" t="n">
        <f aca="false">IFERROR(SUMIF('1120 SJ'!$A$2:$A$679,$G84,'1120 SJ'!$M$2:$M$679)/$K84,0)</f>
        <v>9012.35573964497</v>
      </c>
      <c r="O84" s="18" t="n">
        <f aca="false">IFERROR($K84*$N84,"")</f>
        <v>1523088.12</v>
      </c>
      <c r="P84" s="18" t="n">
        <f aca="false">IFERROR($L84*$N84,"")</f>
        <v>0</v>
      </c>
      <c r="Q84" s="18" t="n">
        <f aca="false">$M84*$N84</f>
        <v>1523088.12</v>
      </c>
      <c r="S84" s="26"/>
      <c r="T84" s="1" t="s">
        <v>615</v>
      </c>
      <c r="U84" s="27" t="s">
        <v>126</v>
      </c>
    </row>
    <row r="85" customFormat="false" ht="15" hidden="false" customHeight="false" outlineLevel="0" collapsed="false">
      <c r="A85" s="1" t="s">
        <v>206</v>
      </c>
      <c r="B85" s="1" t="s">
        <v>258</v>
      </c>
      <c r="C85" s="1" t="s">
        <v>259</v>
      </c>
      <c r="D85" s="1" t="s">
        <v>260</v>
      </c>
      <c r="E85" s="1" t="s">
        <v>261</v>
      </c>
      <c r="F85" s="1" t="s">
        <v>262</v>
      </c>
      <c r="G85" s="1" t="s">
        <v>616</v>
      </c>
      <c r="H85" s="1" t="s">
        <v>617</v>
      </c>
      <c r="K85" s="17" t="n">
        <f aca="false">SUMIF('1120 SJ'!$A$2:$A$679,$G85,'1120 SJ'!$I$2:$I$679)</f>
        <v>166</v>
      </c>
      <c r="L85" s="17" t="n">
        <f aca="false">SUMIF('1120 SJ'!$A$2:$A$679,$G85,'1120 SJ'!$Q$2:$Q$679)</f>
        <v>0</v>
      </c>
      <c r="M85" s="17" t="n">
        <f aca="false">$K85-$L85</f>
        <v>166</v>
      </c>
      <c r="N85" s="18" t="n">
        <f aca="false">IFERROR(SUMIF('1120 SJ'!$A$2:$A$679,$G85,'1120 SJ'!$M$2:$M$679)/$K85,0)</f>
        <v>4422.40560240964</v>
      </c>
      <c r="O85" s="18" t="n">
        <f aca="false">IFERROR($K85*$N85,"")</f>
        <v>734119.33</v>
      </c>
      <c r="P85" s="18" t="n">
        <f aca="false">IFERROR($L85*$N85,"")</f>
        <v>0</v>
      </c>
      <c r="Q85" s="18" t="n">
        <f aca="false">$M85*$N85</f>
        <v>734119.33</v>
      </c>
      <c r="S85" s="26"/>
      <c r="T85" s="1" t="s">
        <v>277</v>
      </c>
      <c r="U85" s="27" t="s">
        <v>123</v>
      </c>
      <c r="AA85" s="1" t="s">
        <v>434</v>
      </c>
    </row>
    <row r="86" customFormat="false" ht="15" hidden="false" customHeight="false" outlineLevel="0" collapsed="false">
      <c r="A86" s="1" t="s">
        <v>206</v>
      </c>
      <c r="B86" s="1" t="s">
        <v>258</v>
      </c>
      <c r="C86" s="1" t="s">
        <v>259</v>
      </c>
      <c r="D86" s="1" t="s">
        <v>260</v>
      </c>
      <c r="E86" s="1" t="s">
        <v>261</v>
      </c>
      <c r="F86" s="1" t="s">
        <v>262</v>
      </c>
      <c r="G86" s="1" t="s">
        <v>618</v>
      </c>
      <c r="H86" s="1" t="s">
        <v>619</v>
      </c>
      <c r="I86" s="1" t="s">
        <v>620</v>
      </c>
      <c r="J86" s="1" t="s">
        <v>621</v>
      </c>
      <c r="K86" s="17" t="n">
        <f aca="false">SUMIF('1120 SJ'!$A$2:$A$679,$G86,'1120 SJ'!$I$2:$I$679)</f>
        <v>164</v>
      </c>
      <c r="L86" s="17" t="n">
        <f aca="false">SUMIF('1120 SJ'!$A$2:$A$679,$G86,'1120 SJ'!$Q$2:$Q$679)</f>
        <v>6</v>
      </c>
      <c r="M86" s="17" t="n">
        <f aca="false">$K86-$L86</f>
        <v>158</v>
      </c>
      <c r="N86" s="18" t="n">
        <f aca="false">IFERROR(SUMIF('1120 SJ'!$A$2:$A$679,$G86,'1120 SJ'!$M$2:$M$679)/$K86,0)</f>
        <v>441.365670731707</v>
      </c>
      <c r="O86" s="18" t="n">
        <f aca="false">IFERROR($K86*$N86,"")</f>
        <v>72383.97</v>
      </c>
      <c r="P86" s="18" t="n">
        <f aca="false">IFERROR($L86*$N86,"")</f>
        <v>2648.19402439024</v>
      </c>
      <c r="Q86" s="18" t="n">
        <f aca="false">$M86*$N86</f>
        <v>69735.7759756098</v>
      </c>
      <c r="S86" s="24" t="s">
        <v>226</v>
      </c>
      <c r="T86" s="1" t="s">
        <v>267</v>
      </c>
      <c r="U86" s="25" t="s">
        <v>51</v>
      </c>
      <c r="V86" s="1" t="s">
        <v>290</v>
      </c>
      <c r="W86" s="1" t="s">
        <v>269</v>
      </c>
      <c r="Y86" s="1" t="s">
        <v>270</v>
      </c>
      <c r="AA86" s="1" t="s">
        <v>622</v>
      </c>
    </row>
    <row r="87" customFormat="false" ht="15" hidden="false" customHeight="false" outlineLevel="0" collapsed="false">
      <c r="A87" s="1" t="s">
        <v>206</v>
      </c>
      <c r="B87" s="1" t="s">
        <v>258</v>
      </c>
      <c r="C87" s="1" t="s">
        <v>259</v>
      </c>
      <c r="D87" s="1" t="s">
        <v>260</v>
      </c>
      <c r="E87" s="1" t="s">
        <v>261</v>
      </c>
      <c r="F87" s="1" t="s">
        <v>262</v>
      </c>
      <c r="G87" s="1" t="s">
        <v>623</v>
      </c>
      <c r="H87" s="1" t="s">
        <v>624</v>
      </c>
      <c r="K87" s="17" t="n">
        <f aca="false">SUMIF('1120 SJ'!$A$2:$A$679,$G87,'1120 SJ'!$I$2:$I$679)</f>
        <v>160</v>
      </c>
      <c r="L87" s="17" t="n">
        <f aca="false">SUMIF('1120 SJ'!$A$2:$A$679,$G87,'1120 SJ'!$Q$2:$Q$679)</f>
        <v>0</v>
      </c>
      <c r="M87" s="17" t="n">
        <f aca="false">$K87-$L87</f>
        <v>160</v>
      </c>
      <c r="N87" s="18" t="n">
        <f aca="false">IFERROR(SUMIF('1120 SJ'!$A$2:$A$679,$G87,'1120 SJ'!$M$2:$M$679)/$K87,0)</f>
        <v>680.3559375</v>
      </c>
      <c r="O87" s="18" t="n">
        <f aca="false">IFERROR($K87*$N87,"")</f>
        <v>108856.95</v>
      </c>
      <c r="P87" s="18" t="n">
        <f aca="false">IFERROR($L87*$N87,"")</f>
        <v>0</v>
      </c>
      <c r="Q87" s="18" t="n">
        <f aca="false">$M87*$N87</f>
        <v>108856.95</v>
      </c>
      <c r="S87" s="26"/>
      <c r="T87" s="1" t="s">
        <v>277</v>
      </c>
      <c r="U87" s="27" t="s">
        <v>123</v>
      </c>
    </row>
    <row r="88" customFormat="false" ht="15" hidden="false" customHeight="false" outlineLevel="0" collapsed="false">
      <c r="A88" s="1" t="s">
        <v>206</v>
      </c>
      <c r="B88" s="1" t="s">
        <v>258</v>
      </c>
      <c r="C88" s="1" t="s">
        <v>259</v>
      </c>
      <c r="D88" s="1" t="s">
        <v>260</v>
      </c>
      <c r="E88" s="1" t="s">
        <v>261</v>
      </c>
      <c r="F88" s="1" t="s">
        <v>262</v>
      </c>
      <c r="G88" s="1" t="s">
        <v>625</v>
      </c>
      <c r="H88" s="1" t="s">
        <v>626</v>
      </c>
      <c r="K88" s="17" t="n">
        <f aca="false">SUMIF('1120 SJ'!$A$2:$A$679,$G88,'1120 SJ'!$I$2:$I$679)</f>
        <v>157</v>
      </c>
      <c r="L88" s="17" t="n">
        <f aca="false">SUMIF('1120 SJ'!$A$2:$A$679,$G88,'1120 SJ'!$Q$2:$Q$679)</f>
        <v>0</v>
      </c>
      <c r="M88" s="17" t="n">
        <f aca="false">$K88-$L88</f>
        <v>157</v>
      </c>
      <c r="N88" s="18" t="n">
        <f aca="false">IFERROR(SUMIF('1120 SJ'!$A$2:$A$679,$G88,'1120 SJ'!$M$2:$M$679)/$K88,0)</f>
        <v>5273.43159235669</v>
      </c>
      <c r="O88" s="18" t="n">
        <f aca="false">IFERROR($K88*$N88,"")</f>
        <v>827928.76</v>
      </c>
      <c r="P88" s="18" t="n">
        <f aca="false">IFERROR($L88*$N88,"")</f>
        <v>0</v>
      </c>
      <c r="Q88" s="18" t="n">
        <f aca="false">$M88*$N88</f>
        <v>827928.76</v>
      </c>
      <c r="S88" s="26"/>
      <c r="T88" s="1" t="s">
        <v>277</v>
      </c>
      <c r="U88" s="27" t="s">
        <v>123</v>
      </c>
      <c r="AA88" s="1" t="s">
        <v>485</v>
      </c>
    </row>
    <row r="89" customFormat="false" ht="15" hidden="false" customHeight="false" outlineLevel="0" collapsed="false">
      <c r="A89" s="1" t="s">
        <v>206</v>
      </c>
      <c r="B89" s="1" t="s">
        <v>258</v>
      </c>
      <c r="C89" s="1" t="s">
        <v>259</v>
      </c>
      <c r="D89" s="1" t="s">
        <v>260</v>
      </c>
      <c r="E89" s="1" t="s">
        <v>261</v>
      </c>
      <c r="F89" s="1" t="s">
        <v>262</v>
      </c>
      <c r="G89" s="1" t="s">
        <v>627</v>
      </c>
      <c r="H89" s="1" t="s">
        <v>628</v>
      </c>
      <c r="I89" s="1" t="s">
        <v>629</v>
      </c>
      <c r="J89" s="1" t="s">
        <v>630</v>
      </c>
      <c r="K89" s="17" t="n">
        <f aca="false">SUMIF('1120 SJ'!$A$2:$A$679,$G89,'1120 SJ'!$I$2:$I$679)</f>
        <v>155</v>
      </c>
      <c r="L89" s="17" t="n">
        <f aca="false">SUMIF('1120 SJ'!$A$2:$A$679,$G89,'1120 SJ'!$Q$2:$Q$679)</f>
        <v>2</v>
      </c>
      <c r="M89" s="17" t="n">
        <f aca="false">$K89-$L89</f>
        <v>153</v>
      </c>
      <c r="N89" s="18" t="n">
        <f aca="false">IFERROR(SUMIF('1120 SJ'!$A$2:$A$679,$G89,'1120 SJ'!$M$2:$M$679)/$K89,0)</f>
        <v>4915.86535483871</v>
      </c>
      <c r="O89" s="18" t="n">
        <f aca="false">IFERROR($K89*$N89,"")</f>
        <v>761959.13</v>
      </c>
      <c r="P89" s="18" t="n">
        <f aca="false">IFERROR($L89*$N89,"")</f>
        <v>9831.73070967742</v>
      </c>
      <c r="Q89" s="18" t="n">
        <f aca="false">$M89*$N89</f>
        <v>752127.399290323</v>
      </c>
      <c r="R89" s="28" t="s">
        <v>631</v>
      </c>
      <c r="S89" s="24" t="s">
        <v>226</v>
      </c>
      <c r="T89" s="1" t="s">
        <v>267</v>
      </c>
      <c r="U89" s="25" t="s">
        <v>51</v>
      </c>
      <c r="V89" s="1" t="s">
        <v>290</v>
      </c>
      <c r="W89" s="1" t="s">
        <v>269</v>
      </c>
      <c r="Y89" s="1" t="s">
        <v>270</v>
      </c>
      <c r="AA89" s="1" t="s">
        <v>632</v>
      </c>
    </row>
    <row r="90" customFormat="false" ht="15" hidden="false" customHeight="false" outlineLevel="0" collapsed="false">
      <c r="A90" s="1" t="s">
        <v>206</v>
      </c>
      <c r="B90" s="1" t="s">
        <v>258</v>
      </c>
      <c r="C90" s="1" t="s">
        <v>259</v>
      </c>
      <c r="D90" s="1" t="s">
        <v>260</v>
      </c>
      <c r="E90" s="1" t="s">
        <v>261</v>
      </c>
      <c r="F90" s="1" t="s">
        <v>262</v>
      </c>
      <c r="G90" s="1" t="s">
        <v>633</v>
      </c>
      <c r="H90" s="1" t="s">
        <v>634</v>
      </c>
      <c r="I90" s="1" t="s">
        <v>635</v>
      </c>
      <c r="J90" s="1" t="s">
        <v>636</v>
      </c>
      <c r="K90" s="17" t="n">
        <f aca="false">SUMIF('1120 SJ'!$A$2:$A$679,$G90,'1120 SJ'!$I$2:$I$679)</f>
        <v>152</v>
      </c>
      <c r="L90" s="17" t="n">
        <f aca="false">SUMIF('1120 SJ'!$A$2:$A$679,$G90,'1120 SJ'!$Q$2:$Q$679)</f>
        <v>2</v>
      </c>
      <c r="M90" s="17" t="n">
        <f aca="false">$K90-$L90</f>
        <v>150</v>
      </c>
      <c r="N90" s="18" t="n">
        <f aca="false">IFERROR(SUMIF('1120 SJ'!$A$2:$A$679,$G90,'1120 SJ'!$M$2:$M$679)/$K90,0)</f>
        <v>1684.38269736842</v>
      </c>
      <c r="O90" s="18" t="n">
        <f aca="false">IFERROR($K90*$N90,"")</f>
        <v>256026.17</v>
      </c>
      <c r="P90" s="18" t="n">
        <f aca="false">IFERROR($L90*$N90,"")</f>
        <v>3368.76539473684</v>
      </c>
      <c r="Q90" s="18" t="n">
        <f aca="false">$M90*$N90</f>
        <v>252657.404605263</v>
      </c>
      <c r="R90" s="28" t="s">
        <v>637</v>
      </c>
      <c r="S90" s="29" t="s">
        <v>227</v>
      </c>
      <c r="T90" s="1" t="s">
        <v>297</v>
      </c>
      <c r="U90" s="25" t="s">
        <v>51</v>
      </c>
      <c r="V90" s="1" t="s">
        <v>290</v>
      </c>
      <c r="W90" s="1" t="s">
        <v>269</v>
      </c>
      <c r="Y90" s="1" t="s">
        <v>269</v>
      </c>
      <c r="AA90" s="1" t="s">
        <v>638</v>
      </c>
    </row>
    <row r="91" customFormat="false" ht="15" hidden="false" customHeight="false" outlineLevel="0" collapsed="false">
      <c r="A91" s="1" t="s">
        <v>206</v>
      </c>
      <c r="B91" s="1" t="s">
        <v>258</v>
      </c>
      <c r="C91" s="1" t="s">
        <v>259</v>
      </c>
      <c r="D91" s="1" t="s">
        <v>260</v>
      </c>
      <c r="E91" s="1" t="s">
        <v>261</v>
      </c>
      <c r="F91" s="1" t="s">
        <v>262</v>
      </c>
      <c r="G91" s="1" t="s">
        <v>639</v>
      </c>
      <c r="H91" s="1" t="s">
        <v>640</v>
      </c>
      <c r="K91" s="17" t="n">
        <f aca="false">SUMIF('1120 SJ'!$A$2:$A$679,$G91,'1120 SJ'!$I$2:$I$679)</f>
        <v>150</v>
      </c>
      <c r="L91" s="17" t="n">
        <f aca="false">SUMIF('1120 SJ'!$A$2:$A$679,$G91,'1120 SJ'!$Q$2:$Q$679)</f>
        <v>0</v>
      </c>
      <c r="M91" s="17" t="n">
        <f aca="false">$K91-$L91</f>
        <v>150</v>
      </c>
      <c r="N91" s="18" t="n">
        <f aca="false">IFERROR(SUMIF('1120 SJ'!$A$2:$A$679,$G91,'1120 SJ'!$M$2:$M$679)/$K91,0)</f>
        <v>95.9</v>
      </c>
      <c r="O91" s="18" t="n">
        <f aca="false">IFERROR($K91*$N91,"")</f>
        <v>14385</v>
      </c>
      <c r="P91" s="18" t="n">
        <f aca="false">IFERROR($L91*$N91,"")</f>
        <v>0</v>
      </c>
      <c r="Q91" s="18" t="n">
        <f aca="false">$M91*$N91</f>
        <v>14385</v>
      </c>
      <c r="S91" s="26"/>
      <c r="T91" s="1" t="s">
        <v>277</v>
      </c>
      <c r="U91" s="27" t="s">
        <v>123</v>
      </c>
    </row>
    <row r="92" customFormat="false" ht="15" hidden="false" customHeight="false" outlineLevel="0" collapsed="false">
      <c r="A92" s="1" t="s">
        <v>206</v>
      </c>
      <c r="B92" s="1" t="s">
        <v>258</v>
      </c>
      <c r="C92" s="1" t="s">
        <v>259</v>
      </c>
      <c r="D92" s="1" t="s">
        <v>273</v>
      </c>
      <c r="E92" s="1" t="s">
        <v>274</v>
      </c>
      <c r="F92" s="1" t="s">
        <v>262</v>
      </c>
      <c r="G92" s="1" t="s">
        <v>641</v>
      </c>
      <c r="H92" s="1" t="s">
        <v>642</v>
      </c>
      <c r="K92" s="17" t="n">
        <f aca="false">SUMIF('1120 SJ'!$A$2:$A$679,$G92,'1120 SJ'!$I$2:$I$679)</f>
        <v>150</v>
      </c>
      <c r="L92" s="17" t="n">
        <f aca="false">SUMIF('1120 SJ'!$A$2:$A$679,$G92,'1120 SJ'!$Q$2:$Q$679)</f>
        <v>0</v>
      </c>
      <c r="M92" s="17" t="n">
        <f aca="false">$K92-$L92</f>
        <v>150</v>
      </c>
      <c r="N92" s="18" t="n">
        <f aca="false">IFERROR(SUMIF('1120 SJ'!$A$2:$A$679,$G92,'1120 SJ'!$M$2:$M$679)/$K92,0)</f>
        <v>234.07</v>
      </c>
      <c r="O92" s="18" t="n">
        <f aca="false">IFERROR($K92*$N92,"")</f>
        <v>35110.5</v>
      </c>
      <c r="P92" s="18" t="n">
        <f aca="false">IFERROR($L92*$N92,"")</f>
        <v>0</v>
      </c>
      <c r="Q92" s="18" t="n">
        <f aca="false">$M92*$N92</f>
        <v>35110.5</v>
      </c>
      <c r="S92" s="26"/>
      <c r="T92" s="1" t="s">
        <v>277</v>
      </c>
      <c r="U92" s="27" t="s">
        <v>123</v>
      </c>
    </row>
    <row r="93" customFormat="false" ht="15" hidden="false" customHeight="false" outlineLevel="0" collapsed="false">
      <c r="A93" s="1" t="s">
        <v>206</v>
      </c>
      <c r="B93" s="1" t="s">
        <v>258</v>
      </c>
      <c r="C93" s="1" t="s">
        <v>259</v>
      </c>
      <c r="D93" s="1" t="s">
        <v>273</v>
      </c>
      <c r="E93" s="1" t="s">
        <v>274</v>
      </c>
      <c r="F93" s="1" t="s">
        <v>262</v>
      </c>
      <c r="G93" s="1" t="s">
        <v>643</v>
      </c>
      <c r="H93" s="1" t="s">
        <v>644</v>
      </c>
      <c r="K93" s="17" t="n">
        <f aca="false">SUMIF('1120 SJ'!$A$2:$A$679,$G93,'1120 SJ'!$I$2:$I$679)</f>
        <v>136</v>
      </c>
      <c r="L93" s="17" t="n">
        <f aca="false">SUMIF('1120 SJ'!$A$2:$A$679,$G93,'1120 SJ'!$Q$2:$Q$679)</f>
        <v>0</v>
      </c>
      <c r="M93" s="17" t="n">
        <f aca="false">$K93-$L93</f>
        <v>136</v>
      </c>
      <c r="N93" s="18" t="n">
        <f aca="false">IFERROR(SUMIF('1120 SJ'!$A$2:$A$679,$G93,'1120 SJ'!$M$2:$M$679)/$K93,0)</f>
        <v>2232.83</v>
      </c>
      <c r="O93" s="18" t="n">
        <f aca="false">IFERROR($K93*$N93,"")</f>
        <v>303664.88</v>
      </c>
      <c r="P93" s="18" t="n">
        <f aca="false">IFERROR($L93*$N93,"")</f>
        <v>0</v>
      </c>
      <c r="Q93" s="18" t="n">
        <f aca="false">$M93*$N93</f>
        <v>303664.88</v>
      </c>
      <c r="S93" s="26"/>
      <c r="T93" s="1" t="s">
        <v>277</v>
      </c>
      <c r="U93" s="27" t="s">
        <v>123</v>
      </c>
    </row>
    <row r="94" customFormat="false" ht="15" hidden="false" customHeight="false" outlineLevel="0" collapsed="false">
      <c r="A94" s="1" t="s">
        <v>206</v>
      </c>
      <c r="B94" s="1" t="s">
        <v>258</v>
      </c>
      <c r="C94" s="1" t="s">
        <v>259</v>
      </c>
      <c r="D94" s="1" t="s">
        <v>260</v>
      </c>
      <c r="E94" s="1" t="s">
        <v>261</v>
      </c>
      <c r="F94" s="1" t="s">
        <v>262</v>
      </c>
      <c r="G94" s="1" t="s">
        <v>645</v>
      </c>
      <c r="H94" s="1" t="s">
        <v>646</v>
      </c>
      <c r="I94" s="1" t="s">
        <v>647</v>
      </c>
      <c r="J94" s="1" t="s">
        <v>648</v>
      </c>
      <c r="K94" s="17" t="n">
        <f aca="false">SUMIF('1120 SJ'!$A$2:$A$679,$G94,'1120 SJ'!$I$2:$I$679)</f>
        <v>130</v>
      </c>
      <c r="L94" s="17" t="n">
        <f aca="false">SUMIF('1120 SJ'!$A$2:$A$679,$G94,'1120 SJ'!$Q$2:$Q$679)</f>
        <v>35</v>
      </c>
      <c r="M94" s="17" t="n">
        <f aca="false">$K94-$L94</f>
        <v>95</v>
      </c>
      <c r="N94" s="18" t="n">
        <f aca="false">IFERROR(SUMIF('1120 SJ'!$A$2:$A$679,$G94,'1120 SJ'!$M$2:$M$679)/$K94,0)</f>
        <v>449.074692307692</v>
      </c>
      <c r="O94" s="18" t="n">
        <f aca="false">IFERROR($K94*$N94,"")</f>
        <v>58379.71</v>
      </c>
      <c r="P94" s="18" t="n">
        <f aca="false">IFERROR($L94*$N94,"")</f>
        <v>15717.6142307692</v>
      </c>
      <c r="Q94" s="18" t="n">
        <f aca="false">$M94*$N94</f>
        <v>42662.0957692308</v>
      </c>
      <c r="S94" s="24" t="s">
        <v>226</v>
      </c>
      <c r="T94" s="1" t="s">
        <v>267</v>
      </c>
      <c r="U94" s="25" t="s">
        <v>51</v>
      </c>
      <c r="V94" s="1" t="s">
        <v>649</v>
      </c>
      <c r="W94" s="1" t="s">
        <v>269</v>
      </c>
      <c r="Y94" s="1" t="s">
        <v>270</v>
      </c>
      <c r="Z94" s="1" t="s">
        <v>650</v>
      </c>
      <c r="AA94" s="1" t="s">
        <v>327</v>
      </c>
    </row>
    <row r="95" customFormat="false" ht="15" hidden="false" customHeight="false" outlineLevel="0" collapsed="false">
      <c r="A95" s="1" t="s">
        <v>206</v>
      </c>
      <c r="B95" s="1" t="s">
        <v>258</v>
      </c>
      <c r="C95" s="1" t="s">
        <v>259</v>
      </c>
      <c r="D95" s="1" t="s">
        <v>260</v>
      </c>
      <c r="E95" s="1" t="s">
        <v>261</v>
      </c>
      <c r="F95" s="1" t="s">
        <v>262</v>
      </c>
      <c r="G95" s="1" t="s">
        <v>651</v>
      </c>
      <c r="H95" s="1" t="s">
        <v>652</v>
      </c>
      <c r="K95" s="17" t="n">
        <f aca="false">SUMIF('1120 SJ'!$A$2:$A$679,$G95,'1120 SJ'!$I$2:$I$679)</f>
        <v>130</v>
      </c>
      <c r="L95" s="17" t="n">
        <f aca="false">SUMIF('1120 SJ'!$A$2:$A$679,$G95,'1120 SJ'!$Q$2:$Q$679)</f>
        <v>0</v>
      </c>
      <c r="M95" s="17" t="n">
        <f aca="false">$K95-$L95</f>
        <v>130</v>
      </c>
      <c r="N95" s="18" t="n">
        <f aca="false">IFERROR(SUMIF('1120 SJ'!$A$2:$A$679,$G95,'1120 SJ'!$M$2:$M$679)/$K95,0)</f>
        <v>628.465538461538</v>
      </c>
      <c r="O95" s="18" t="n">
        <f aca="false">IFERROR($K95*$N95,"")</f>
        <v>81700.52</v>
      </c>
      <c r="P95" s="18" t="n">
        <f aca="false">IFERROR($L95*$N95,"")</f>
        <v>0</v>
      </c>
      <c r="Q95" s="18" t="n">
        <f aca="false">$M95*$N95</f>
        <v>81700.52</v>
      </c>
      <c r="S95" s="26"/>
      <c r="T95" s="1" t="s">
        <v>277</v>
      </c>
      <c r="U95" s="27" t="s">
        <v>123</v>
      </c>
      <c r="AA95" s="1" t="s">
        <v>434</v>
      </c>
    </row>
    <row r="96" customFormat="false" ht="15" hidden="false" customHeight="false" outlineLevel="0" collapsed="false">
      <c r="A96" s="1" t="s">
        <v>206</v>
      </c>
      <c r="B96" s="1" t="s">
        <v>258</v>
      </c>
      <c r="C96" s="1" t="s">
        <v>259</v>
      </c>
      <c r="D96" s="1" t="s">
        <v>260</v>
      </c>
      <c r="E96" s="1" t="s">
        <v>261</v>
      </c>
      <c r="F96" s="1" t="s">
        <v>262</v>
      </c>
      <c r="G96" s="1" t="s">
        <v>653</v>
      </c>
      <c r="H96" s="1" t="s">
        <v>654</v>
      </c>
      <c r="I96" s="1" t="s">
        <v>655</v>
      </c>
      <c r="J96" s="1" t="s">
        <v>656</v>
      </c>
      <c r="K96" s="17" t="n">
        <f aca="false">SUMIF('1120 SJ'!$A$2:$A$679,$G96,'1120 SJ'!$I$2:$I$679)</f>
        <v>130</v>
      </c>
      <c r="L96" s="17" t="n">
        <f aca="false">SUMIF('1120 SJ'!$A$2:$A$679,$G96,'1120 SJ'!$Q$2:$Q$679)</f>
        <v>86</v>
      </c>
      <c r="M96" s="17" t="n">
        <f aca="false">$K96-$L96</f>
        <v>44</v>
      </c>
      <c r="N96" s="18" t="n">
        <f aca="false">IFERROR(SUMIF('1120 SJ'!$A$2:$A$679,$G96,'1120 SJ'!$M$2:$M$679)/$K96,0)</f>
        <v>112.998153846154</v>
      </c>
      <c r="O96" s="18" t="n">
        <f aca="false">IFERROR($K96*$N96,"")</f>
        <v>14689.76</v>
      </c>
      <c r="P96" s="18" t="n">
        <f aca="false">IFERROR($L96*$N96,"")</f>
        <v>9717.84123076923</v>
      </c>
      <c r="Q96" s="18" t="n">
        <f aca="false">$M96*$N96</f>
        <v>4971.91876923077</v>
      </c>
      <c r="S96" s="24" t="s">
        <v>226</v>
      </c>
      <c r="T96" s="1" t="s">
        <v>267</v>
      </c>
      <c r="U96" s="25" t="s">
        <v>51</v>
      </c>
      <c r="V96" s="1" t="s">
        <v>657</v>
      </c>
      <c r="W96" s="1" t="s">
        <v>269</v>
      </c>
      <c r="Y96" s="1" t="s">
        <v>270</v>
      </c>
      <c r="Z96" s="1" t="s">
        <v>658</v>
      </c>
      <c r="AA96" s="1" t="s">
        <v>327</v>
      </c>
    </row>
    <row r="97" customFormat="false" ht="15" hidden="false" customHeight="false" outlineLevel="0" collapsed="false">
      <c r="A97" s="1" t="s">
        <v>206</v>
      </c>
      <c r="B97" s="1" t="s">
        <v>258</v>
      </c>
      <c r="C97" s="1" t="s">
        <v>259</v>
      </c>
      <c r="D97" s="1" t="s">
        <v>610</v>
      </c>
      <c r="E97" s="1" t="s">
        <v>611</v>
      </c>
      <c r="F97" s="1" t="s">
        <v>612</v>
      </c>
      <c r="G97" s="1" t="s">
        <v>659</v>
      </c>
      <c r="H97" s="1" t="s">
        <v>660</v>
      </c>
      <c r="K97" s="17" t="n">
        <f aca="false">SUMIF('1120 SJ'!$A$2:$A$679,$G97,'1120 SJ'!$I$2:$I$679)</f>
        <v>129</v>
      </c>
      <c r="L97" s="17" t="n">
        <f aca="false">SUMIF('1120 SJ'!$A$2:$A$679,$G97,'1120 SJ'!$Q$2:$Q$679)</f>
        <v>0</v>
      </c>
      <c r="M97" s="17" t="n">
        <f aca="false">$K97-$L97</f>
        <v>129</v>
      </c>
      <c r="N97" s="18" t="n">
        <f aca="false">IFERROR(SUMIF('1120 SJ'!$A$2:$A$679,$G97,'1120 SJ'!$M$2:$M$679)/$K97,0)</f>
        <v>7054.00333333333</v>
      </c>
      <c r="O97" s="18" t="n">
        <f aca="false">IFERROR($K97*$N97,"")</f>
        <v>909966.43</v>
      </c>
      <c r="P97" s="18" t="n">
        <f aca="false">IFERROR($L97*$N97,"")</f>
        <v>0</v>
      </c>
      <c r="Q97" s="18" t="n">
        <f aca="false">$M97*$N97</f>
        <v>909966.43</v>
      </c>
      <c r="S97" s="26"/>
      <c r="T97" s="1" t="s">
        <v>615</v>
      </c>
      <c r="U97" s="27" t="s">
        <v>126</v>
      </c>
    </row>
    <row r="98" customFormat="false" ht="15" hidden="false" customHeight="false" outlineLevel="0" collapsed="false">
      <c r="A98" s="1" t="s">
        <v>206</v>
      </c>
      <c r="B98" s="1" t="s">
        <v>258</v>
      </c>
      <c r="C98" s="1" t="s">
        <v>259</v>
      </c>
      <c r="D98" s="1" t="s">
        <v>260</v>
      </c>
      <c r="E98" s="1" t="s">
        <v>261</v>
      </c>
      <c r="F98" s="1" t="s">
        <v>262</v>
      </c>
      <c r="G98" s="1" t="s">
        <v>661</v>
      </c>
      <c r="H98" s="1" t="s">
        <v>662</v>
      </c>
      <c r="K98" s="17" t="n">
        <f aca="false">SUMIF('1120 SJ'!$A$2:$A$679,$G98,'1120 SJ'!$I$2:$I$679)</f>
        <v>120</v>
      </c>
      <c r="L98" s="17" t="n">
        <f aca="false">SUMIF('1120 SJ'!$A$2:$A$679,$G98,'1120 SJ'!$Q$2:$Q$679)</f>
        <v>0</v>
      </c>
      <c r="M98" s="17" t="n">
        <f aca="false">$K98-$L98</f>
        <v>120</v>
      </c>
      <c r="N98" s="18" t="n">
        <f aca="false">IFERROR(SUMIF('1120 SJ'!$A$2:$A$679,$G98,'1120 SJ'!$M$2:$M$679)/$K98,0)</f>
        <v>311.040333333333</v>
      </c>
      <c r="O98" s="18" t="n">
        <f aca="false">IFERROR($K98*$N98,"")</f>
        <v>37324.84</v>
      </c>
      <c r="P98" s="18" t="n">
        <f aca="false">IFERROR($L98*$N98,"")</f>
        <v>0</v>
      </c>
      <c r="Q98" s="18" t="n">
        <f aca="false">$M98*$N98</f>
        <v>37324.84</v>
      </c>
      <c r="S98" s="26"/>
      <c r="T98" s="1" t="s">
        <v>277</v>
      </c>
      <c r="U98" s="27" t="s">
        <v>123</v>
      </c>
      <c r="AA98" s="1" t="s">
        <v>485</v>
      </c>
    </row>
    <row r="99" customFormat="false" ht="15" hidden="false" customHeight="false" outlineLevel="0" collapsed="false">
      <c r="A99" s="1" t="s">
        <v>206</v>
      </c>
      <c r="B99" s="1" t="s">
        <v>258</v>
      </c>
      <c r="C99" s="1" t="s">
        <v>259</v>
      </c>
      <c r="D99" s="1" t="s">
        <v>260</v>
      </c>
      <c r="E99" s="1" t="s">
        <v>261</v>
      </c>
      <c r="F99" s="1" t="s">
        <v>262</v>
      </c>
      <c r="G99" s="1" t="s">
        <v>663</v>
      </c>
      <c r="H99" s="1" t="s">
        <v>664</v>
      </c>
      <c r="K99" s="17" t="n">
        <f aca="false">SUMIF('1120 SJ'!$A$2:$A$679,$G99,'1120 SJ'!$I$2:$I$679)</f>
        <v>120</v>
      </c>
      <c r="L99" s="17" t="n">
        <f aca="false">SUMIF('1120 SJ'!$A$2:$A$679,$G99,'1120 SJ'!$Q$2:$Q$679)</f>
        <v>0</v>
      </c>
      <c r="M99" s="17" t="n">
        <f aca="false">$K99-$L99</f>
        <v>120</v>
      </c>
      <c r="N99" s="18" t="n">
        <f aca="false">IFERROR(SUMIF('1120 SJ'!$A$2:$A$679,$G99,'1120 SJ'!$M$2:$M$679)/$K99,0)</f>
        <v>200</v>
      </c>
      <c r="O99" s="18" t="n">
        <f aca="false">IFERROR($K99*$N99,"")</f>
        <v>24000</v>
      </c>
      <c r="P99" s="18" t="n">
        <f aca="false">IFERROR($L99*$N99,"")</f>
        <v>0</v>
      </c>
      <c r="Q99" s="18" t="n">
        <f aca="false">$M99*$N99</f>
        <v>24000</v>
      </c>
      <c r="S99" s="26"/>
      <c r="T99" s="1" t="s">
        <v>277</v>
      </c>
      <c r="U99" s="27" t="s">
        <v>123</v>
      </c>
    </row>
    <row r="100" customFormat="false" ht="15" hidden="false" customHeight="false" outlineLevel="0" collapsed="false">
      <c r="A100" s="1" t="s">
        <v>206</v>
      </c>
      <c r="B100" s="1" t="s">
        <v>258</v>
      </c>
      <c r="C100" s="1" t="s">
        <v>259</v>
      </c>
      <c r="D100" s="1" t="s">
        <v>260</v>
      </c>
      <c r="E100" s="1" t="s">
        <v>261</v>
      </c>
      <c r="F100" s="1" t="s">
        <v>262</v>
      </c>
      <c r="G100" s="1" t="s">
        <v>665</v>
      </c>
      <c r="H100" s="1" t="s">
        <v>666</v>
      </c>
      <c r="K100" s="17" t="n">
        <f aca="false">SUMIF('1120 SJ'!$A$2:$A$679,$G100,'1120 SJ'!$I$2:$I$679)</f>
        <v>120</v>
      </c>
      <c r="L100" s="17" t="n">
        <f aca="false">SUMIF('1120 SJ'!$A$2:$A$679,$G100,'1120 SJ'!$Q$2:$Q$679)</f>
        <v>0</v>
      </c>
      <c r="M100" s="17" t="n">
        <f aca="false">$K100-$L100</f>
        <v>120</v>
      </c>
      <c r="N100" s="18" t="n">
        <f aca="false">IFERROR(SUMIF('1120 SJ'!$A$2:$A$679,$G100,'1120 SJ'!$M$2:$M$679)/$K100,0)</f>
        <v>521.714166666667</v>
      </c>
      <c r="O100" s="18" t="n">
        <f aca="false">IFERROR($K100*$N100,"")</f>
        <v>62605.7</v>
      </c>
      <c r="P100" s="18" t="n">
        <f aca="false">IFERROR($L100*$N100,"")</f>
        <v>0</v>
      </c>
      <c r="Q100" s="18" t="n">
        <f aca="false">$M100*$N100</f>
        <v>62605.7</v>
      </c>
      <c r="S100" s="26"/>
      <c r="T100" s="1" t="s">
        <v>277</v>
      </c>
      <c r="U100" s="27" t="s">
        <v>123</v>
      </c>
    </row>
    <row r="101" customFormat="false" ht="15" hidden="false" customHeight="false" outlineLevel="0" collapsed="false">
      <c r="A101" s="1" t="s">
        <v>206</v>
      </c>
      <c r="B101" s="1" t="s">
        <v>258</v>
      </c>
      <c r="C101" s="1" t="s">
        <v>259</v>
      </c>
      <c r="D101" s="1" t="s">
        <v>260</v>
      </c>
      <c r="E101" s="1" t="s">
        <v>261</v>
      </c>
      <c r="F101" s="1" t="s">
        <v>262</v>
      </c>
      <c r="G101" s="1" t="s">
        <v>667</v>
      </c>
      <c r="H101" s="1" t="s">
        <v>668</v>
      </c>
      <c r="I101" s="1" t="s">
        <v>669</v>
      </c>
      <c r="J101" s="1" t="s">
        <v>670</v>
      </c>
      <c r="K101" s="17" t="n">
        <f aca="false">SUMIF('1120 SJ'!$A$2:$A$679,$G101,'1120 SJ'!$I$2:$I$679)</f>
        <v>120</v>
      </c>
      <c r="L101" s="17" t="n">
        <f aca="false">SUMIF('1120 SJ'!$A$2:$A$679,$G101,'1120 SJ'!$Q$2:$Q$679)</f>
        <v>34</v>
      </c>
      <c r="M101" s="17" t="n">
        <f aca="false">$K101-$L101</f>
        <v>86</v>
      </c>
      <c r="N101" s="18" t="n">
        <f aca="false">IFERROR(SUMIF('1120 SJ'!$A$2:$A$679,$G101,'1120 SJ'!$M$2:$M$679)/$K101,0)</f>
        <v>6381.17</v>
      </c>
      <c r="O101" s="18" t="n">
        <f aca="false">IFERROR($K101*$N101,"")</f>
        <v>765740.4</v>
      </c>
      <c r="P101" s="18" t="n">
        <f aca="false">IFERROR($L101*$N101,"")</f>
        <v>216959.78</v>
      </c>
      <c r="Q101" s="18" t="n">
        <f aca="false">$M101*$N101</f>
        <v>548780.62</v>
      </c>
      <c r="S101" s="25" t="s">
        <v>228</v>
      </c>
      <c r="T101" s="1" t="s">
        <v>282</v>
      </c>
      <c r="U101" s="25" t="s">
        <v>51</v>
      </c>
      <c r="V101" s="1" t="s">
        <v>290</v>
      </c>
      <c r="W101" s="1" t="s">
        <v>270</v>
      </c>
      <c r="X101" s="1" t="s">
        <v>671</v>
      </c>
      <c r="Y101" s="1" t="s">
        <v>269</v>
      </c>
      <c r="AA101" s="1" t="s">
        <v>672</v>
      </c>
    </row>
    <row r="102" customFormat="false" ht="15" hidden="false" customHeight="false" outlineLevel="0" collapsed="false">
      <c r="A102" s="1" t="s">
        <v>206</v>
      </c>
      <c r="B102" s="1" t="s">
        <v>258</v>
      </c>
      <c r="C102" s="1" t="s">
        <v>259</v>
      </c>
      <c r="D102" s="1" t="s">
        <v>610</v>
      </c>
      <c r="E102" s="1" t="s">
        <v>611</v>
      </c>
      <c r="F102" s="1" t="s">
        <v>612</v>
      </c>
      <c r="G102" s="1" t="s">
        <v>673</v>
      </c>
      <c r="H102" s="1" t="s">
        <v>674</v>
      </c>
      <c r="K102" s="17" t="n">
        <f aca="false">SUMIF('1120 SJ'!$A$2:$A$679,$G102,'1120 SJ'!$I$2:$I$679)</f>
        <v>120</v>
      </c>
      <c r="L102" s="17" t="n">
        <f aca="false">SUMIF('1120 SJ'!$A$2:$A$679,$G102,'1120 SJ'!$Q$2:$Q$679)</f>
        <v>0</v>
      </c>
      <c r="M102" s="17" t="n">
        <f aca="false">$K102-$L102</f>
        <v>120</v>
      </c>
      <c r="N102" s="18" t="n">
        <f aca="false">IFERROR(SUMIF('1120 SJ'!$A$2:$A$679,$G102,'1120 SJ'!$M$2:$M$679)/$K102,0)</f>
        <v>10018.14</v>
      </c>
      <c r="O102" s="18" t="n">
        <f aca="false">IFERROR($K102*$N102,"")</f>
        <v>1202176.8</v>
      </c>
      <c r="P102" s="18" t="n">
        <f aca="false">IFERROR($L102*$N102,"")</f>
        <v>0</v>
      </c>
      <c r="Q102" s="18" t="n">
        <f aca="false">$M102*$N102</f>
        <v>1202176.8</v>
      </c>
      <c r="S102" s="26"/>
      <c r="T102" s="1" t="s">
        <v>615</v>
      </c>
      <c r="U102" s="27" t="s">
        <v>126</v>
      </c>
    </row>
    <row r="103" customFormat="false" ht="15" hidden="false" customHeight="false" outlineLevel="0" collapsed="false">
      <c r="A103" s="1" t="s">
        <v>206</v>
      </c>
      <c r="B103" s="1" t="s">
        <v>258</v>
      </c>
      <c r="C103" s="1" t="s">
        <v>259</v>
      </c>
      <c r="D103" s="1" t="s">
        <v>610</v>
      </c>
      <c r="E103" s="1" t="s">
        <v>611</v>
      </c>
      <c r="F103" s="1" t="s">
        <v>612</v>
      </c>
      <c r="G103" s="1" t="s">
        <v>675</v>
      </c>
      <c r="H103" s="1" t="s">
        <v>676</v>
      </c>
      <c r="K103" s="17" t="n">
        <f aca="false">SUMIF('1120 SJ'!$A$2:$A$679,$G103,'1120 SJ'!$I$2:$I$679)</f>
        <v>115</v>
      </c>
      <c r="L103" s="17" t="n">
        <f aca="false">SUMIF('1120 SJ'!$A$2:$A$679,$G103,'1120 SJ'!$Q$2:$Q$679)</f>
        <v>0</v>
      </c>
      <c r="M103" s="17" t="n">
        <f aca="false">$K103-$L103</f>
        <v>115</v>
      </c>
      <c r="N103" s="18" t="n">
        <f aca="false">IFERROR(SUMIF('1120 SJ'!$A$2:$A$679,$G103,'1120 SJ'!$M$2:$M$679)/$K103,0)</f>
        <v>16808.0462608696</v>
      </c>
      <c r="O103" s="18" t="n">
        <f aca="false">IFERROR($K103*$N103,"")</f>
        <v>1932925.32</v>
      </c>
      <c r="P103" s="18" t="n">
        <f aca="false">IFERROR($L103*$N103,"")</f>
        <v>0</v>
      </c>
      <c r="Q103" s="18" t="n">
        <f aca="false">$M103*$N103</f>
        <v>1932925.32</v>
      </c>
      <c r="S103" s="26"/>
      <c r="T103" s="1" t="s">
        <v>615</v>
      </c>
      <c r="U103" s="27" t="s">
        <v>126</v>
      </c>
    </row>
    <row r="104" customFormat="false" ht="15" hidden="false" customHeight="false" outlineLevel="0" collapsed="false">
      <c r="A104" s="1" t="s">
        <v>206</v>
      </c>
      <c r="B104" s="1" t="s">
        <v>258</v>
      </c>
      <c r="C104" s="1" t="s">
        <v>259</v>
      </c>
      <c r="D104" s="1" t="s">
        <v>260</v>
      </c>
      <c r="E104" s="1" t="s">
        <v>261</v>
      </c>
      <c r="F104" s="1" t="s">
        <v>262</v>
      </c>
      <c r="G104" s="1" t="s">
        <v>677</v>
      </c>
      <c r="H104" s="1" t="s">
        <v>678</v>
      </c>
      <c r="K104" s="17" t="n">
        <f aca="false">SUMIF('1120 SJ'!$A$2:$A$679,$G104,'1120 SJ'!$I$2:$I$679)</f>
        <v>110</v>
      </c>
      <c r="L104" s="17" t="n">
        <f aca="false">SUMIF('1120 SJ'!$A$2:$A$679,$G104,'1120 SJ'!$Q$2:$Q$679)</f>
        <v>0</v>
      </c>
      <c r="M104" s="17" t="n">
        <f aca="false">$K104-$L104</f>
        <v>110</v>
      </c>
      <c r="N104" s="18" t="n">
        <f aca="false">IFERROR(SUMIF('1120 SJ'!$A$2:$A$679,$G104,'1120 SJ'!$M$2:$M$679)/$K104,0)</f>
        <v>688.599090909091</v>
      </c>
      <c r="O104" s="18" t="n">
        <f aca="false">IFERROR($K104*$N104,"")</f>
        <v>75745.9</v>
      </c>
      <c r="P104" s="18" t="n">
        <f aca="false">IFERROR($L104*$N104,"")</f>
        <v>0</v>
      </c>
      <c r="Q104" s="18" t="n">
        <f aca="false">$M104*$N104</f>
        <v>75745.9</v>
      </c>
      <c r="S104" s="26"/>
      <c r="T104" s="1" t="s">
        <v>277</v>
      </c>
      <c r="U104" s="27" t="s">
        <v>123</v>
      </c>
    </row>
    <row r="105" customFormat="false" ht="15" hidden="false" customHeight="false" outlineLevel="0" collapsed="false">
      <c r="A105" s="1" t="s">
        <v>206</v>
      </c>
      <c r="B105" s="1" t="s">
        <v>258</v>
      </c>
      <c r="C105" s="1" t="s">
        <v>259</v>
      </c>
      <c r="D105" s="1" t="s">
        <v>260</v>
      </c>
      <c r="E105" s="1" t="s">
        <v>261</v>
      </c>
      <c r="F105" s="1" t="s">
        <v>262</v>
      </c>
      <c r="G105" s="1" t="s">
        <v>679</v>
      </c>
      <c r="H105" s="1" t="s">
        <v>680</v>
      </c>
      <c r="K105" s="17" t="n">
        <f aca="false">SUMIF('1120 SJ'!$A$2:$A$679,$G105,'1120 SJ'!$I$2:$I$679)</f>
        <v>109</v>
      </c>
      <c r="L105" s="17" t="n">
        <f aca="false">SUMIF('1120 SJ'!$A$2:$A$679,$G105,'1120 SJ'!$Q$2:$Q$679)</f>
        <v>0</v>
      </c>
      <c r="M105" s="17" t="n">
        <f aca="false">$K105-$L105</f>
        <v>109</v>
      </c>
      <c r="N105" s="18" t="n">
        <f aca="false">IFERROR(SUMIF('1120 SJ'!$A$2:$A$679,$G105,'1120 SJ'!$M$2:$M$679)/$K105,0)</f>
        <v>7020.72009174312</v>
      </c>
      <c r="O105" s="18" t="n">
        <f aca="false">IFERROR($K105*$N105,"")</f>
        <v>765258.49</v>
      </c>
      <c r="P105" s="18" t="n">
        <f aca="false">IFERROR($L105*$N105,"")</f>
        <v>0</v>
      </c>
      <c r="Q105" s="18" t="n">
        <f aca="false">$M105*$N105</f>
        <v>765258.49</v>
      </c>
      <c r="S105" s="26"/>
      <c r="T105" s="1" t="s">
        <v>277</v>
      </c>
      <c r="U105" s="27" t="s">
        <v>123</v>
      </c>
      <c r="AA105" s="1" t="s">
        <v>434</v>
      </c>
    </row>
    <row r="106" customFormat="false" ht="15" hidden="false" customHeight="false" outlineLevel="0" collapsed="false">
      <c r="A106" s="1" t="s">
        <v>206</v>
      </c>
      <c r="B106" s="1" t="s">
        <v>258</v>
      </c>
      <c r="C106" s="1" t="s">
        <v>259</v>
      </c>
      <c r="D106" s="1" t="s">
        <v>260</v>
      </c>
      <c r="E106" s="1" t="s">
        <v>261</v>
      </c>
      <c r="F106" s="1" t="s">
        <v>262</v>
      </c>
      <c r="G106" s="1" t="s">
        <v>681</v>
      </c>
      <c r="H106" s="1" t="s">
        <v>682</v>
      </c>
      <c r="I106" s="1" t="s">
        <v>683</v>
      </c>
      <c r="J106" s="1" t="s">
        <v>684</v>
      </c>
      <c r="K106" s="17" t="n">
        <f aca="false">SUMIF('1120 SJ'!$A$2:$A$679,$G106,'1120 SJ'!$I$2:$I$679)</f>
        <v>108</v>
      </c>
      <c r="L106" s="17" t="n">
        <f aca="false">SUMIF('1120 SJ'!$A$2:$A$679,$G106,'1120 SJ'!$Q$2:$Q$679)</f>
        <v>36</v>
      </c>
      <c r="M106" s="17" t="n">
        <f aca="false">$K106-$L106</f>
        <v>72</v>
      </c>
      <c r="N106" s="18" t="n">
        <f aca="false">IFERROR(SUMIF('1120 SJ'!$A$2:$A$679,$G106,'1120 SJ'!$M$2:$M$679)/$K106,0)</f>
        <v>1459.00666666667</v>
      </c>
      <c r="O106" s="18" t="n">
        <f aca="false">IFERROR($K106*$N106,"")</f>
        <v>157572.72</v>
      </c>
      <c r="P106" s="18" t="n">
        <f aca="false">IFERROR($L106*$N106,"")</f>
        <v>52524.24</v>
      </c>
      <c r="Q106" s="18" t="n">
        <f aca="false">$M106*$N106</f>
        <v>105048.48</v>
      </c>
      <c r="S106" s="29" t="s">
        <v>227</v>
      </c>
      <c r="T106" s="1" t="s">
        <v>297</v>
      </c>
      <c r="U106" s="25" t="s">
        <v>51</v>
      </c>
      <c r="V106" s="1" t="s">
        <v>685</v>
      </c>
      <c r="W106" s="1" t="s">
        <v>269</v>
      </c>
      <c r="Y106" s="1" t="s">
        <v>270</v>
      </c>
      <c r="Z106" s="1" t="s">
        <v>686</v>
      </c>
      <c r="AA106" s="1" t="s">
        <v>687</v>
      </c>
    </row>
    <row r="107" customFormat="false" ht="15" hidden="false" customHeight="false" outlineLevel="0" collapsed="false">
      <c r="A107" s="1" t="s">
        <v>206</v>
      </c>
      <c r="B107" s="1" t="s">
        <v>258</v>
      </c>
      <c r="C107" s="1" t="s">
        <v>259</v>
      </c>
      <c r="D107" s="1" t="s">
        <v>260</v>
      </c>
      <c r="E107" s="1" t="s">
        <v>261</v>
      </c>
      <c r="F107" s="1" t="s">
        <v>262</v>
      </c>
      <c r="G107" s="1" t="s">
        <v>688</v>
      </c>
      <c r="H107" s="1" t="s">
        <v>689</v>
      </c>
      <c r="K107" s="17" t="n">
        <f aca="false">SUMIF('1120 SJ'!$A$2:$A$679,$G107,'1120 SJ'!$I$2:$I$679)</f>
        <v>108</v>
      </c>
      <c r="L107" s="17" t="n">
        <f aca="false">SUMIF('1120 SJ'!$A$2:$A$679,$G107,'1120 SJ'!$Q$2:$Q$679)</f>
        <v>0</v>
      </c>
      <c r="M107" s="17" t="n">
        <f aca="false">$K107-$L107</f>
        <v>108</v>
      </c>
      <c r="N107" s="18" t="n">
        <f aca="false">IFERROR(SUMIF('1120 SJ'!$A$2:$A$679,$G107,'1120 SJ'!$M$2:$M$679)/$K107,0)</f>
        <v>7985.06009259259</v>
      </c>
      <c r="O107" s="18" t="n">
        <f aca="false">IFERROR($K107*$N107,"")</f>
        <v>862386.49</v>
      </c>
      <c r="P107" s="18" t="n">
        <f aca="false">IFERROR($L107*$N107,"")</f>
        <v>0</v>
      </c>
      <c r="Q107" s="18" t="n">
        <f aca="false">$M107*$N107</f>
        <v>862386.49</v>
      </c>
      <c r="S107" s="26"/>
      <c r="T107" s="1" t="s">
        <v>277</v>
      </c>
      <c r="U107" s="27" t="s">
        <v>123</v>
      </c>
      <c r="AA107" s="1" t="s">
        <v>376</v>
      </c>
    </row>
    <row r="108" customFormat="false" ht="15" hidden="false" customHeight="false" outlineLevel="0" collapsed="false">
      <c r="A108" s="1" t="s">
        <v>206</v>
      </c>
      <c r="B108" s="1" t="s">
        <v>258</v>
      </c>
      <c r="C108" s="1" t="s">
        <v>259</v>
      </c>
      <c r="D108" s="1" t="s">
        <v>260</v>
      </c>
      <c r="E108" s="1" t="s">
        <v>261</v>
      </c>
      <c r="F108" s="1" t="s">
        <v>262</v>
      </c>
      <c r="G108" s="1" t="s">
        <v>690</v>
      </c>
      <c r="H108" s="1" t="s">
        <v>691</v>
      </c>
      <c r="K108" s="17" t="n">
        <f aca="false">SUMIF('1120 SJ'!$A$2:$A$679,$G108,'1120 SJ'!$I$2:$I$679)</f>
        <v>105</v>
      </c>
      <c r="L108" s="17" t="n">
        <f aca="false">SUMIF('1120 SJ'!$A$2:$A$679,$G108,'1120 SJ'!$Q$2:$Q$679)</f>
        <v>0</v>
      </c>
      <c r="M108" s="17" t="n">
        <f aca="false">$K108-$L108</f>
        <v>105</v>
      </c>
      <c r="N108" s="18" t="n">
        <f aca="false">IFERROR(SUMIF('1120 SJ'!$A$2:$A$679,$G108,'1120 SJ'!$M$2:$M$679)/$K108,0)</f>
        <v>50.6</v>
      </c>
      <c r="O108" s="18" t="n">
        <f aca="false">IFERROR($K108*$N108,"")</f>
        <v>5313</v>
      </c>
      <c r="P108" s="18" t="n">
        <f aca="false">IFERROR($L108*$N108,"")</f>
        <v>0</v>
      </c>
      <c r="Q108" s="18" t="n">
        <f aca="false">$M108*$N108</f>
        <v>5313</v>
      </c>
      <c r="S108" s="26"/>
      <c r="T108" s="1" t="s">
        <v>277</v>
      </c>
      <c r="U108" s="27" t="s">
        <v>123</v>
      </c>
    </row>
    <row r="109" customFormat="false" ht="15" hidden="false" customHeight="false" outlineLevel="0" collapsed="false">
      <c r="A109" s="1" t="s">
        <v>206</v>
      </c>
      <c r="B109" s="1" t="s">
        <v>258</v>
      </c>
      <c r="C109" s="1" t="s">
        <v>259</v>
      </c>
      <c r="D109" s="1" t="s">
        <v>260</v>
      </c>
      <c r="E109" s="1" t="s">
        <v>261</v>
      </c>
      <c r="F109" s="1" t="s">
        <v>262</v>
      </c>
      <c r="G109" s="1" t="s">
        <v>692</v>
      </c>
      <c r="H109" s="1" t="s">
        <v>693</v>
      </c>
      <c r="I109" s="1" t="s">
        <v>694</v>
      </c>
      <c r="J109" s="1" t="s">
        <v>695</v>
      </c>
      <c r="K109" s="17" t="n">
        <f aca="false">SUMIF('1120 SJ'!$A$2:$A$679,$G109,'1120 SJ'!$I$2:$I$679)</f>
        <v>104</v>
      </c>
      <c r="L109" s="17" t="n">
        <f aca="false">SUMIF('1120 SJ'!$A$2:$A$679,$G109,'1120 SJ'!$Q$2:$Q$679)</f>
        <v>41</v>
      </c>
      <c r="M109" s="17" t="n">
        <f aca="false">$K109-$L109</f>
        <v>63</v>
      </c>
      <c r="N109" s="18" t="n">
        <f aca="false">IFERROR(SUMIF('1120 SJ'!$A$2:$A$679,$G109,'1120 SJ'!$M$2:$M$679)/$K109,0)</f>
        <v>310.677211538462</v>
      </c>
      <c r="O109" s="18" t="n">
        <f aca="false">IFERROR($K109*$N109,"")</f>
        <v>32310.43</v>
      </c>
      <c r="P109" s="18" t="n">
        <f aca="false">IFERROR($L109*$N109,"")</f>
        <v>12737.7656730769</v>
      </c>
      <c r="Q109" s="18" t="n">
        <f aca="false">$M109*$N109</f>
        <v>19572.6643269231</v>
      </c>
      <c r="S109" s="24" t="s">
        <v>226</v>
      </c>
      <c r="T109" s="1" t="s">
        <v>267</v>
      </c>
      <c r="U109" s="25" t="s">
        <v>51</v>
      </c>
      <c r="V109" s="1" t="s">
        <v>696</v>
      </c>
      <c r="W109" s="1" t="s">
        <v>269</v>
      </c>
      <c r="Y109" s="1" t="s">
        <v>270</v>
      </c>
      <c r="Z109" s="1" t="s">
        <v>697</v>
      </c>
      <c r="AA109" s="1" t="s">
        <v>419</v>
      </c>
    </row>
    <row r="110" customFormat="false" ht="15" hidden="false" customHeight="false" outlineLevel="0" collapsed="false">
      <c r="A110" s="1" t="s">
        <v>206</v>
      </c>
      <c r="B110" s="1" t="s">
        <v>258</v>
      </c>
      <c r="C110" s="1" t="s">
        <v>259</v>
      </c>
      <c r="D110" s="1" t="s">
        <v>260</v>
      </c>
      <c r="E110" s="1" t="s">
        <v>261</v>
      </c>
      <c r="F110" s="1" t="s">
        <v>262</v>
      </c>
      <c r="G110" s="1" t="s">
        <v>698</v>
      </c>
      <c r="H110" s="1" t="s">
        <v>699</v>
      </c>
      <c r="I110" s="1" t="s">
        <v>700</v>
      </c>
      <c r="J110" s="1" t="s">
        <v>701</v>
      </c>
      <c r="K110" s="17" t="n">
        <f aca="false">SUMIF('1120 SJ'!$A$2:$A$679,$G110,'1120 SJ'!$I$2:$I$679)</f>
        <v>100</v>
      </c>
      <c r="L110" s="17" t="n">
        <f aca="false">SUMIF('1120 SJ'!$A$2:$A$679,$G110,'1120 SJ'!$Q$2:$Q$679)</f>
        <v>100</v>
      </c>
      <c r="M110" s="17" t="n">
        <f aca="false">$K110-$L110</f>
        <v>0</v>
      </c>
      <c r="N110" s="18" t="n">
        <f aca="false">IFERROR(SUMIF('1120 SJ'!$A$2:$A$679,$G110,'1120 SJ'!$M$2:$M$679)/$K110,0)</f>
        <v>613.22</v>
      </c>
      <c r="O110" s="18" t="n">
        <f aca="false">IFERROR($K110*$N110,"")</f>
        <v>61322</v>
      </c>
      <c r="P110" s="18" t="n">
        <f aca="false">IFERROR($L110*$N110,"")</f>
        <v>61322</v>
      </c>
      <c r="Q110" s="18" t="n">
        <f aca="false">$M110*$N110</f>
        <v>0</v>
      </c>
      <c r="S110" s="25" t="s">
        <v>228</v>
      </c>
      <c r="T110" s="1" t="s">
        <v>282</v>
      </c>
      <c r="U110" s="30" t="s">
        <v>117</v>
      </c>
      <c r="V110" s="1" t="s">
        <v>702</v>
      </c>
      <c r="W110" s="1" t="s">
        <v>269</v>
      </c>
      <c r="Y110" s="1" t="s">
        <v>270</v>
      </c>
      <c r="Z110" s="1" t="s">
        <v>703</v>
      </c>
      <c r="AA110" s="1" t="s">
        <v>704</v>
      </c>
    </row>
    <row r="111" customFormat="false" ht="15" hidden="false" customHeight="false" outlineLevel="0" collapsed="false">
      <c r="A111" s="1" t="s">
        <v>206</v>
      </c>
      <c r="B111" s="1" t="s">
        <v>258</v>
      </c>
      <c r="C111" s="1" t="s">
        <v>259</v>
      </c>
      <c r="D111" s="1" t="s">
        <v>260</v>
      </c>
      <c r="E111" s="1" t="s">
        <v>261</v>
      </c>
      <c r="F111" s="1" t="s">
        <v>262</v>
      </c>
      <c r="G111" s="1" t="s">
        <v>705</v>
      </c>
      <c r="H111" s="1" t="s">
        <v>706</v>
      </c>
      <c r="I111" s="1" t="s">
        <v>707</v>
      </c>
      <c r="J111" s="1" t="s">
        <v>708</v>
      </c>
      <c r="K111" s="17" t="n">
        <f aca="false">SUMIF('1120 SJ'!$A$2:$A$679,$G111,'1120 SJ'!$I$2:$I$679)</f>
        <v>100</v>
      </c>
      <c r="L111" s="17" t="n">
        <f aca="false">SUMIF('1120 SJ'!$A$2:$A$679,$G111,'1120 SJ'!$Q$2:$Q$679)</f>
        <v>25</v>
      </c>
      <c r="M111" s="17" t="n">
        <f aca="false">$K111-$L111</f>
        <v>75</v>
      </c>
      <c r="N111" s="18" t="n">
        <f aca="false">IFERROR(SUMIF('1120 SJ'!$A$2:$A$679,$G111,'1120 SJ'!$M$2:$M$679)/$K111,0)</f>
        <v>42</v>
      </c>
      <c r="O111" s="18" t="n">
        <f aca="false">IFERROR($K111*$N111,"")</f>
        <v>4200</v>
      </c>
      <c r="P111" s="18" t="n">
        <f aca="false">IFERROR($L111*$N111,"")</f>
        <v>1050</v>
      </c>
      <c r="Q111" s="18" t="n">
        <f aca="false">$M111*$N111</f>
        <v>3150</v>
      </c>
      <c r="S111" s="24" t="s">
        <v>226</v>
      </c>
      <c r="T111" s="1" t="s">
        <v>267</v>
      </c>
      <c r="U111" s="25" t="s">
        <v>51</v>
      </c>
      <c r="V111" s="1" t="s">
        <v>709</v>
      </c>
      <c r="W111" s="1" t="s">
        <v>270</v>
      </c>
      <c r="X111" s="1" t="s">
        <v>710</v>
      </c>
      <c r="Y111" s="1" t="s">
        <v>270</v>
      </c>
      <c r="Z111" s="1" t="s">
        <v>711</v>
      </c>
      <c r="AA111" s="1" t="s">
        <v>712</v>
      </c>
    </row>
    <row r="112" customFormat="false" ht="15" hidden="false" customHeight="false" outlineLevel="0" collapsed="false">
      <c r="A112" s="1" t="s">
        <v>206</v>
      </c>
      <c r="B112" s="1" t="s">
        <v>258</v>
      </c>
      <c r="C112" s="1" t="s">
        <v>259</v>
      </c>
      <c r="D112" s="1" t="s">
        <v>260</v>
      </c>
      <c r="E112" s="1" t="s">
        <v>261</v>
      </c>
      <c r="F112" s="1" t="s">
        <v>262</v>
      </c>
      <c r="G112" s="1" t="s">
        <v>713</v>
      </c>
      <c r="H112" s="1" t="s">
        <v>714</v>
      </c>
      <c r="K112" s="17" t="n">
        <f aca="false">SUMIF('1120 SJ'!$A$2:$A$679,$G112,'1120 SJ'!$I$2:$I$679)</f>
        <v>100</v>
      </c>
      <c r="L112" s="17" t="n">
        <f aca="false">SUMIF('1120 SJ'!$A$2:$A$679,$G112,'1120 SJ'!$Q$2:$Q$679)</f>
        <v>0</v>
      </c>
      <c r="M112" s="17" t="n">
        <f aca="false">$K112-$L112</f>
        <v>100</v>
      </c>
      <c r="N112" s="18" t="n">
        <f aca="false">IFERROR(SUMIF('1120 SJ'!$A$2:$A$679,$G112,'1120 SJ'!$M$2:$M$679)/$K112,0)</f>
        <v>492.3</v>
      </c>
      <c r="O112" s="18" t="n">
        <f aca="false">IFERROR($K112*$N112,"")</f>
        <v>49230</v>
      </c>
      <c r="P112" s="18" t="n">
        <f aca="false">IFERROR($L112*$N112,"")</f>
        <v>0</v>
      </c>
      <c r="Q112" s="18" t="n">
        <f aca="false">$M112*$N112</f>
        <v>49230</v>
      </c>
      <c r="S112" s="26"/>
      <c r="T112" s="1" t="s">
        <v>277</v>
      </c>
      <c r="U112" s="27" t="s">
        <v>123</v>
      </c>
      <c r="AA112" s="1" t="s">
        <v>376</v>
      </c>
    </row>
    <row r="113" customFormat="false" ht="15" hidden="false" customHeight="false" outlineLevel="0" collapsed="false">
      <c r="A113" s="1" t="s">
        <v>206</v>
      </c>
      <c r="B113" s="1" t="s">
        <v>258</v>
      </c>
      <c r="C113" s="1" t="s">
        <v>259</v>
      </c>
      <c r="D113" s="1" t="s">
        <v>260</v>
      </c>
      <c r="E113" s="1" t="s">
        <v>261</v>
      </c>
      <c r="F113" s="1" t="s">
        <v>262</v>
      </c>
      <c r="G113" s="1" t="s">
        <v>715</v>
      </c>
      <c r="H113" s="1" t="s">
        <v>716</v>
      </c>
      <c r="K113" s="17" t="n">
        <f aca="false">SUMIF('1120 SJ'!$A$2:$A$679,$G113,'1120 SJ'!$I$2:$I$679)</f>
        <v>100</v>
      </c>
      <c r="L113" s="17" t="n">
        <f aca="false">SUMIF('1120 SJ'!$A$2:$A$679,$G113,'1120 SJ'!$Q$2:$Q$679)</f>
        <v>0</v>
      </c>
      <c r="M113" s="17" t="n">
        <f aca="false">$K113-$L113</f>
        <v>100</v>
      </c>
      <c r="N113" s="18" t="n">
        <f aca="false">IFERROR(SUMIF('1120 SJ'!$A$2:$A$679,$G113,'1120 SJ'!$M$2:$M$679)/$K113,0)</f>
        <v>495</v>
      </c>
      <c r="O113" s="18" t="n">
        <f aca="false">IFERROR($K113*$N113,"")</f>
        <v>49500</v>
      </c>
      <c r="P113" s="18" t="n">
        <f aca="false">IFERROR($L113*$N113,"")</f>
        <v>0</v>
      </c>
      <c r="Q113" s="18" t="n">
        <f aca="false">$M113*$N113</f>
        <v>49500</v>
      </c>
      <c r="S113" s="26"/>
      <c r="T113" s="1" t="s">
        <v>277</v>
      </c>
      <c r="U113" s="27" t="s">
        <v>123</v>
      </c>
    </row>
    <row r="114" customFormat="false" ht="15" hidden="false" customHeight="false" outlineLevel="0" collapsed="false">
      <c r="A114" s="1" t="s">
        <v>206</v>
      </c>
      <c r="B114" s="1" t="s">
        <v>258</v>
      </c>
      <c r="C114" s="1" t="s">
        <v>259</v>
      </c>
      <c r="D114" s="1" t="s">
        <v>260</v>
      </c>
      <c r="E114" s="1" t="s">
        <v>261</v>
      </c>
      <c r="F114" s="1" t="s">
        <v>262</v>
      </c>
      <c r="G114" s="1" t="s">
        <v>717</v>
      </c>
      <c r="H114" s="1" t="s">
        <v>718</v>
      </c>
      <c r="K114" s="17" t="n">
        <f aca="false">SUMIF('1120 SJ'!$A$2:$A$679,$G114,'1120 SJ'!$I$2:$I$679)</f>
        <v>100</v>
      </c>
      <c r="L114" s="17" t="n">
        <f aca="false">SUMIF('1120 SJ'!$A$2:$A$679,$G114,'1120 SJ'!$Q$2:$Q$679)</f>
        <v>0</v>
      </c>
      <c r="M114" s="17" t="n">
        <f aca="false">$K114-$L114</f>
        <v>100</v>
      </c>
      <c r="N114" s="18" t="n">
        <f aca="false">IFERROR(SUMIF('1120 SJ'!$A$2:$A$679,$G114,'1120 SJ'!$M$2:$M$679)/$K114,0)</f>
        <v>185.29</v>
      </c>
      <c r="O114" s="18" t="n">
        <f aca="false">IFERROR($K114*$N114,"")</f>
        <v>18529</v>
      </c>
      <c r="P114" s="18" t="n">
        <f aca="false">IFERROR($L114*$N114,"")</f>
        <v>0</v>
      </c>
      <c r="Q114" s="18" t="n">
        <f aca="false">$M114*$N114</f>
        <v>18529</v>
      </c>
      <c r="S114" s="26"/>
      <c r="T114" s="1" t="s">
        <v>277</v>
      </c>
      <c r="U114" s="27" t="s">
        <v>123</v>
      </c>
    </row>
    <row r="115" customFormat="false" ht="15" hidden="false" customHeight="false" outlineLevel="0" collapsed="false">
      <c r="A115" s="1" t="s">
        <v>206</v>
      </c>
      <c r="B115" s="1" t="s">
        <v>258</v>
      </c>
      <c r="C115" s="1" t="s">
        <v>259</v>
      </c>
      <c r="D115" s="1" t="s">
        <v>273</v>
      </c>
      <c r="E115" s="1" t="s">
        <v>274</v>
      </c>
      <c r="F115" s="1" t="s">
        <v>262</v>
      </c>
      <c r="G115" s="1" t="s">
        <v>719</v>
      </c>
      <c r="H115" s="1" t="s">
        <v>720</v>
      </c>
      <c r="I115" s="1" t="s">
        <v>721</v>
      </c>
      <c r="J115" s="1" t="s">
        <v>722</v>
      </c>
      <c r="K115" s="17" t="n">
        <f aca="false">SUMIF('1120 SJ'!$A$2:$A$679,$G115,'1120 SJ'!$I$2:$I$679)</f>
        <v>100</v>
      </c>
      <c r="L115" s="17" t="n">
        <f aca="false">SUMIF('1120 SJ'!$A$2:$A$679,$G115,'1120 SJ'!$Q$2:$Q$679)</f>
        <v>10</v>
      </c>
      <c r="M115" s="17" t="n">
        <f aca="false">$K115-$L115</f>
        <v>90</v>
      </c>
      <c r="N115" s="18" t="n">
        <f aca="false">IFERROR(SUMIF('1120 SJ'!$A$2:$A$679,$G115,'1120 SJ'!$M$2:$M$679)/$K115,0)</f>
        <v>208.7056</v>
      </c>
      <c r="O115" s="18" t="n">
        <f aca="false">IFERROR($K115*$N115,"")</f>
        <v>20870.56</v>
      </c>
      <c r="P115" s="18" t="n">
        <f aca="false">IFERROR($L115*$N115,"")</f>
        <v>2087.056</v>
      </c>
      <c r="Q115" s="18" t="n">
        <f aca="false">$M115*$N115</f>
        <v>18783.504</v>
      </c>
      <c r="S115" s="24" t="s">
        <v>226</v>
      </c>
      <c r="T115" s="1" t="s">
        <v>267</v>
      </c>
      <c r="U115" s="25" t="s">
        <v>51</v>
      </c>
      <c r="V115" s="1" t="s">
        <v>723</v>
      </c>
      <c r="W115" s="1" t="s">
        <v>269</v>
      </c>
      <c r="Y115" s="1" t="s">
        <v>270</v>
      </c>
      <c r="Z115" s="1" t="s">
        <v>724</v>
      </c>
      <c r="AA115" s="1" t="s">
        <v>368</v>
      </c>
    </row>
    <row r="116" customFormat="false" ht="15" hidden="false" customHeight="false" outlineLevel="0" collapsed="false">
      <c r="A116" s="1" t="s">
        <v>206</v>
      </c>
      <c r="B116" s="1" t="s">
        <v>258</v>
      </c>
      <c r="C116" s="1" t="s">
        <v>259</v>
      </c>
      <c r="D116" s="1" t="s">
        <v>273</v>
      </c>
      <c r="E116" s="1" t="s">
        <v>274</v>
      </c>
      <c r="F116" s="1" t="s">
        <v>262</v>
      </c>
      <c r="G116" s="1" t="s">
        <v>725</v>
      </c>
      <c r="H116" s="1" t="s">
        <v>726</v>
      </c>
      <c r="K116" s="17" t="n">
        <f aca="false">SUMIF('1120 SJ'!$A$2:$A$679,$G116,'1120 SJ'!$I$2:$I$679)</f>
        <v>100</v>
      </c>
      <c r="L116" s="17" t="n">
        <f aca="false">SUMIF('1120 SJ'!$A$2:$A$679,$G116,'1120 SJ'!$Q$2:$Q$679)</f>
        <v>0</v>
      </c>
      <c r="M116" s="17" t="n">
        <f aca="false">$K116-$L116</f>
        <v>100</v>
      </c>
      <c r="N116" s="18" t="n">
        <f aca="false">IFERROR(SUMIF('1120 SJ'!$A$2:$A$679,$G116,'1120 SJ'!$M$2:$M$679)/$K116,0)</f>
        <v>344.8102</v>
      </c>
      <c r="O116" s="18" t="n">
        <f aca="false">IFERROR($K116*$N116,"")</f>
        <v>34481.02</v>
      </c>
      <c r="P116" s="18" t="n">
        <f aca="false">IFERROR($L116*$N116,"")</f>
        <v>0</v>
      </c>
      <c r="Q116" s="18" t="n">
        <f aca="false">$M116*$N116</f>
        <v>34481.02</v>
      </c>
      <c r="S116" s="26"/>
      <c r="T116" s="1" t="s">
        <v>277</v>
      </c>
      <c r="U116" s="27" t="s">
        <v>123</v>
      </c>
    </row>
    <row r="117" customFormat="false" ht="15" hidden="false" customHeight="false" outlineLevel="0" collapsed="false">
      <c r="A117" s="1" t="s">
        <v>206</v>
      </c>
      <c r="B117" s="1" t="s">
        <v>258</v>
      </c>
      <c r="C117" s="1" t="s">
        <v>259</v>
      </c>
      <c r="D117" s="1" t="s">
        <v>273</v>
      </c>
      <c r="E117" s="1" t="s">
        <v>274</v>
      </c>
      <c r="F117" s="1" t="s">
        <v>262</v>
      </c>
      <c r="G117" s="1" t="s">
        <v>727</v>
      </c>
      <c r="H117" s="1" t="s">
        <v>728</v>
      </c>
      <c r="I117" s="1" t="s">
        <v>729</v>
      </c>
      <c r="J117" s="1" t="s">
        <v>730</v>
      </c>
      <c r="K117" s="17" t="n">
        <f aca="false">SUMIF('1120 SJ'!$A$2:$A$679,$G117,'1120 SJ'!$I$2:$I$679)</f>
        <v>100</v>
      </c>
      <c r="L117" s="17" t="n">
        <f aca="false">SUMIF('1120 SJ'!$A$2:$A$679,$G117,'1120 SJ'!$Q$2:$Q$679)</f>
        <v>53</v>
      </c>
      <c r="M117" s="17" t="n">
        <f aca="false">$K117-$L117</f>
        <v>47</v>
      </c>
      <c r="N117" s="18" t="n">
        <f aca="false">IFERROR(SUMIF('1120 SJ'!$A$2:$A$679,$G117,'1120 SJ'!$M$2:$M$679)/$K117,0)</f>
        <v>1774.2667</v>
      </c>
      <c r="O117" s="18" t="n">
        <f aca="false">IFERROR($K117*$N117,"")</f>
        <v>177426.67</v>
      </c>
      <c r="P117" s="18" t="n">
        <f aca="false">IFERROR($L117*$N117,"")</f>
        <v>94036.1351</v>
      </c>
      <c r="Q117" s="18" t="n">
        <f aca="false">$M117*$N117</f>
        <v>83390.5349</v>
      </c>
      <c r="S117" s="29" t="s">
        <v>227</v>
      </c>
      <c r="T117" s="1" t="s">
        <v>297</v>
      </c>
      <c r="U117" s="25" t="s">
        <v>51</v>
      </c>
      <c r="V117" s="1" t="s">
        <v>731</v>
      </c>
      <c r="W117" s="1" t="s">
        <v>269</v>
      </c>
      <c r="Y117" s="1" t="s">
        <v>270</v>
      </c>
      <c r="Z117" s="1" t="s">
        <v>732</v>
      </c>
      <c r="AA117" s="1" t="s">
        <v>733</v>
      </c>
    </row>
    <row r="118" customFormat="false" ht="15" hidden="false" customHeight="false" outlineLevel="0" collapsed="false">
      <c r="A118" s="1" t="s">
        <v>206</v>
      </c>
      <c r="B118" s="1" t="s">
        <v>258</v>
      </c>
      <c r="C118" s="1" t="s">
        <v>259</v>
      </c>
      <c r="D118" s="1" t="s">
        <v>273</v>
      </c>
      <c r="E118" s="1" t="s">
        <v>274</v>
      </c>
      <c r="F118" s="1" t="s">
        <v>262</v>
      </c>
      <c r="G118" s="1" t="s">
        <v>734</v>
      </c>
      <c r="H118" s="1" t="s">
        <v>735</v>
      </c>
      <c r="K118" s="17" t="n">
        <f aca="false">SUMIF('1120 SJ'!$A$2:$A$679,$G118,'1120 SJ'!$I$2:$I$679)</f>
        <v>100</v>
      </c>
      <c r="L118" s="17" t="n">
        <f aca="false">SUMIF('1120 SJ'!$A$2:$A$679,$G118,'1120 SJ'!$Q$2:$Q$679)</f>
        <v>0</v>
      </c>
      <c r="M118" s="17" t="n">
        <f aca="false">$K118-$L118</f>
        <v>100</v>
      </c>
      <c r="N118" s="18" t="n">
        <f aca="false">IFERROR(SUMIF('1120 SJ'!$A$2:$A$679,$G118,'1120 SJ'!$M$2:$M$679)/$K118,0)</f>
        <v>297.955</v>
      </c>
      <c r="O118" s="18" t="n">
        <f aca="false">IFERROR($K118*$N118,"")</f>
        <v>29795.5</v>
      </c>
      <c r="P118" s="18" t="n">
        <f aca="false">IFERROR($L118*$N118,"")</f>
        <v>0</v>
      </c>
      <c r="Q118" s="18" t="n">
        <f aca="false">$M118*$N118</f>
        <v>29795.5</v>
      </c>
      <c r="S118" s="26"/>
      <c r="T118" s="1" t="s">
        <v>277</v>
      </c>
      <c r="U118" s="27" t="s">
        <v>123</v>
      </c>
    </row>
    <row r="119" customFormat="false" ht="15" hidden="false" customHeight="false" outlineLevel="0" collapsed="false">
      <c r="A119" s="1" t="s">
        <v>206</v>
      </c>
      <c r="B119" s="1" t="s">
        <v>258</v>
      </c>
      <c r="C119" s="1" t="s">
        <v>259</v>
      </c>
      <c r="D119" s="1" t="s">
        <v>273</v>
      </c>
      <c r="E119" s="1" t="s">
        <v>274</v>
      </c>
      <c r="F119" s="1" t="s">
        <v>262</v>
      </c>
      <c r="G119" s="1" t="s">
        <v>736</v>
      </c>
      <c r="H119" s="1" t="s">
        <v>737</v>
      </c>
      <c r="I119" s="1" t="s">
        <v>738</v>
      </c>
      <c r="J119" s="1" t="s">
        <v>739</v>
      </c>
      <c r="K119" s="17" t="n">
        <f aca="false">SUMIF('1120 SJ'!$A$2:$A$679,$G119,'1120 SJ'!$I$2:$I$679)</f>
        <v>100</v>
      </c>
      <c r="L119" s="17" t="n">
        <f aca="false">SUMIF('1120 SJ'!$A$2:$A$679,$G119,'1120 SJ'!$Q$2:$Q$679)</f>
        <v>50</v>
      </c>
      <c r="M119" s="17" t="n">
        <f aca="false">$K119-$L119</f>
        <v>50</v>
      </c>
      <c r="N119" s="18" t="n">
        <f aca="false">IFERROR(SUMIF('1120 SJ'!$A$2:$A$679,$G119,'1120 SJ'!$M$2:$M$679)/$K119,0)</f>
        <v>308.59</v>
      </c>
      <c r="O119" s="18" t="n">
        <f aca="false">IFERROR($K119*$N119,"")</f>
        <v>30859</v>
      </c>
      <c r="P119" s="18" t="n">
        <f aca="false">IFERROR($L119*$N119,"")</f>
        <v>15429.5</v>
      </c>
      <c r="Q119" s="18" t="n">
        <f aca="false">$M119*$N119</f>
        <v>15429.5</v>
      </c>
      <c r="S119" s="24" t="s">
        <v>226</v>
      </c>
      <c r="T119" s="1" t="s">
        <v>267</v>
      </c>
      <c r="U119" s="25" t="s">
        <v>51</v>
      </c>
      <c r="V119" s="1" t="s">
        <v>740</v>
      </c>
      <c r="W119" s="1" t="s">
        <v>269</v>
      </c>
      <c r="Y119" s="1" t="s">
        <v>270</v>
      </c>
      <c r="Z119" s="1" t="s">
        <v>741</v>
      </c>
      <c r="AA119" s="1" t="s">
        <v>368</v>
      </c>
    </row>
    <row r="120" customFormat="false" ht="15" hidden="false" customHeight="false" outlineLevel="0" collapsed="false">
      <c r="A120" s="1" t="s">
        <v>206</v>
      </c>
      <c r="B120" s="1" t="s">
        <v>258</v>
      </c>
      <c r="C120" s="1" t="s">
        <v>259</v>
      </c>
      <c r="D120" s="1" t="s">
        <v>273</v>
      </c>
      <c r="E120" s="1" t="s">
        <v>274</v>
      </c>
      <c r="F120" s="1" t="s">
        <v>262</v>
      </c>
      <c r="G120" s="1" t="s">
        <v>742</v>
      </c>
      <c r="H120" s="1" t="s">
        <v>743</v>
      </c>
      <c r="K120" s="17" t="n">
        <f aca="false">SUMIF('1120 SJ'!$A$2:$A$679,$G120,'1120 SJ'!$I$2:$I$679)</f>
        <v>100</v>
      </c>
      <c r="L120" s="17" t="n">
        <f aca="false">SUMIF('1120 SJ'!$A$2:$A$679,$G120,'1120 SJ'!$Q$2:$Q$679)</f>
        <v>0</v>
      </c>
      <c r="M120" s="17" t="n">
        <f aca="false">$K120-$L120</f>
        <v>100</v>
      </c>
      <c r="N120" s="18" t="n">
        <f aca="false">IFERROR(SUMIF('1120 SJ'!$A$2:$A$679,$G120,'1120 SJ'!$M$2:$M$679)/$K120,0)</f>
        <v>2100.31</v>
      </c>
      <c r="O120" s="18" t="n">
        <f aca="false">IFERROR($K120*$N120,"")</f>
        <v>210031</v>
      </c>
      <c r="P120" s="18" t="n">
        <f aca="false">IFERROR($L120*$N120,"")</f>
        <v>0</v>
      </c>
      <c r="Q120" s="18" t="n">
        <f aca="false">$M120*$N120</f>
        <v>210031</v>
      </c>
      <c r="S120" s="26"/>
      <c r="T120" s="1" t="s">
        <v>277</v>
      </c>
      <c r="U120" s="27" t="s">
        <v>123</v>
      </c>
    </row>
    <row r="121" customFormat="false" ht="15" hidden="false" customHeight="false" outlineLevel="0" collapsed="false">
      <c r="A121" s="1" t="s">
        <v>206</v>
      </c>
      <c r="B121" s="1" t="s">
        <v>258</v>
      </c>
      <c r="C121" s="1" t="s">
        <v>259</v>
      </c>
      <c r="D121" s="1" t="s">
        <v>273</v>
      </c>
      <c r="E121" s="1" t="s">
        <v>274</v>
      </c>
      <c r="F121" s="1" t="s">
        <v>262</v>
      </c>
      <c r="G121" s="1" t="s">
        <v>744</v>
      </c>
      <c r="H121" s="1" t="s">
        <v>745</v>
      </c>
      <c r="K121" s="17" t="n">
        <f aca="false">SUMIF('1120 SJ'!$A$2:$A$679,$G121,'1120 SJ'!$I$2:$I$679)</f>
        <v>100</v>
      </c>
      <c r="L121" s="17" t="n">
        <f aca="false">SUMIF('1120 SJ'!$A$2:$A$679,$G121,'1120 SJ'!$Q$2:$Q$679)</f>
        <v>0</v>
      </c>
      <c r="M121" s="17" t="n">
        <f aca="false">$K121-$L121</f>
        <v>100</v>
      </c>
      <c r="N121" s="18" t="n">
        <f aca="false">IFERROR(SUMIF('1120 SJ'!$A$2:$A$679,$G121,'1120 SJ'!$M$2:$M$679)/$K121,0)</f>
        <v>301</v>
      </c>
      <c r="O121" s="18" t="n">
        <f aca="false">IFERROR($K121*$N121,"")</f>
        <v>30100</v>
      </c>
      <c r="P121" s="18" t="n">
        <f aca="false">IFERROR($L121*$N121,"")</f>
        <v>0</v>
      </c>
      <c r="Q121" s="18" t="n">
        <f aca="false">$M121*$N121</f>
        <v>30100</v>
      </c>
      <c r="S121" s="26"/>
      <c r="T121" s="1" t="s">
        <v>277</v>
      </c>
      <c r="U121" s="27" t="s">
        <v>123</v>
      </c>
    </row>
    <row r="122" customFormat="false" ht="15" hidden="false" customHeight="false" outlineLevel="0" collapsed="false">
      <c r="A122" s="1" t="s">
        <v>206</v>
      </c>
      <c r="B122" s="1" t="s">
        <v>258</v>
      </c>
      <c r="C122" s="1" t="s">
        <v>259</v>
      </c>
      <c r="D122" s="1" t="s">
        <v>746</v>
      </c>
      <c r="E122" s="1" t="s">
        <v>747</v>
      </c>
      <c r="F122" s="1" t="s">
        <v>612</v>
      </c>
      <c r="G122" s="1" t="s">
        <v>748</v>
      </c>
      <c r="H122" s="1" t="s">
        <v>749</v>
      </c>
      <c r="K122" s="17" t="n">
        <f aca="false">SUMIF('1120 SJ'!$A$2:$A$679,$G122,'1120 SJ'!$I$2:$I$679)</f>
        <v>100</v>
      </c>
      <c r="L122" s="17" t="n">
        <f aca="false">SUMIF('1120 SJ'!$A$2:$A$679,$G122,'1120 SJ'!$Q$2:$Q$679)</f>
        <v>0</v>
      </c>
      <c r="M122" s="17" t="n">
        <f aca="false">$K122-$L122</f>
        <v>100</v>
      </c>
      <c r="N122" s="18" t="n">
        <f aca="false">IFERROR(SUMIF('1120 SJ'!$A$2:$A$679,$G122,'1120 SJ'!$M$2:$M$679)/$K122,0)</f>
        <v>440.61</v>
      </c>
      <c r="O122" s="18" t="n">
        <f aca="false">IFERROR($K122*$N122,"")</f>
        <v>44061</v>
      </c>
      <c r="P122" s="18" t="n">
        <f aca="false">IFERROR($L122*$N122,"")</f>
        <v>0</v>
      </c>
      <c r="Q122" s="18" t="n">
        <f aca="false">$M122*$N122</f>
        <v>44061</v>
      </c>
      <c r="S122" s="26"/>
      <c r="T122" s="1" t="s">
        <v>750</v>
      </c>
      <c r="U122" s="27" t="s">
        <v>126</v>
      </c>
    </row>
    <row r="123" customFormat="false" ht="15" hidden="false" customHeight="false" outlineLevel="0" collapsed="false">
      <c r="A123" s="1" t="s">
        <v>206</v>
      </c>
      <c r="B123" s="1" t="s">
        <v>258</v>
      </c>
      <c r="C123" s="1" t="s">
        <v>259</v>
      </c>
      <c r="D123" s="1" t="s">
        <v>273</v>
      </c>
      <c r="E123" s="1" t="s">
        <v>274</v>
      </c>
      <c r="F123" s="1" t="s">
        <v>262</v>
      </c>
      <c r="G123" s="1" t="s">
        <v>751</v>
      </c>
      <c r="H123" s="1" t="s">
        <v>752</v>
      </c>
      <c r="I123" s="1" t="s">
        <v>753</v>
      </c>
      <c r="J123" s="1" t="s">
        <v>754</v>
      </c>
      <c r="K123" s="17" t="n">
        <f aca="false">SUMIF('1120 SJ'!$A$2:$A$679,$G123,'1120 SJ'!$I$2:$I$679)</f>
        <v>96</v>
      </c>
      <c r="L123" s="17" t="n">
        <f aca="false">SUMIF('1120 SJ'!$A$2:$A$679,$G123,'1120 SJ'!$Q$2:$Q$679)</f>
        <v>281</v>
      </c>
      <c r="M123" s="17" t="n">
        <f aca="false">$K123-$L123</f>
        <v>-185</v>
      </c>
      <c r="N123" s="18" t="n">
        <f aca="false">IFERROR(SUMIF('1120 SJ'!$A$2:$A$679,$G123,'1120 SJ'!$M$2:$M$679)/$K123,0)</f>
        <v>106.979791666667</v>
      </c>
      <c r="O123" s="18" t="n">
        <f aca="false">IFERROR($K123*$N123,"")</f>
        <v>10270.06</v>
      </c>
      <c r="P123" s="18" t="n">
        <f aca="false">IFERROR($L123*$N123,"")</f>
        <v>30061.3214583333</v>
      </c>
      <c r="Q123" s="18" t="n">
        <f aca="false">$M123*$N123</f>
        <v>-19791.2614583333</v>
      </c>
      <c r="S123" s="29" t="s">
        <v>227</v>
      </c>
      <c r="T123" s="1" t="s">
        <v>297</v>
      </c>
      <c r="U123" s="24" t="s">
        <v>54</v>
      </c>
      <c r="V123" s="1" t="s">
        <v>755</v>
      </c>
      <c r="W123" s="1" t="s">
        <v>269</v>
      </c>
      <c r="Y123" s="1" t="s">
        <v>270</v>
      </c>
      <c r="Z123" s="1" t="s">
        <v>756</v>
      </c>
      <c r="AA123" s="1" t="s">
        <v>757</v>
      </c>
    </row>
    <row r="124" customFormat="false" ht="15" hidden="false" customHeight="false" outlineLevel="0" collapsed="false">
      <c r="A124" s="1" t="s">
        <v>206</v>
      </c>
      <c r="B124" s="1" t="s">
        <v>258</v>
      </c>
      <c r="C124" s="1" t="s">
        <v>259</v>
      </c>
      <c r="D124" s="1" t="s">
        <v>260</v>
      </c>
      <c r="E124" s="1" t="s">
        <v>261</v>
      </c>
      <c r="F124" s="1" t="s">
        <v>262</v>
      </c>
      <c r="G124" s="1" t="s">
        <v>758</v>
      </c>
      <c r="H124" s="1" t="s">
        <v>759</v>
      </c>
      <c r="K124" s="17" t="n">
        <f aca="false">SUMIF('1120 SJ'!$A$2:$A$679,$G124,'1120 SJ'!$I$2:$I$679)</f>
        <v>95</v>
      </c>
      <c r="L124" s="17" t="n">
        <f aca="false">SUMIF('1120 SJ'!$A$2:$A$679,$G124,'1120 SJ'!$Q$2:$Q$679)</f>
        <v>0</v>
      </c>
      <c r="M124" s="17" t="n">
        <f aca="false">$K124-$L124</f>
        <v>95</v>
      </c>
      <c r="N124" s="18" t="n">
        <f aca="false">IFERROR(SUMIF('1120 SJ'!$A$2:$A$679,$G124,'1120 SJ'!$M$2:$M$679)/$K124,0)</f>
        <v>2588.69936842105</v>
      </c>
      <c r="O124" s="18" t="n">
        <f aca="false">IFERROR($K124*$N124,"")</f>
        <v>245926.44</v>
      </c>
      <c r="P124" s="18" t="n">
        <f aca="false">IFERROR($L124*$N124,"")</f>
        <v>0</v>
      </c>
      <c r="Q124" s="18" t="n">
        <f aca="false">$M124*$N124</f>
        <v>245926.44</v>
      </c>
      <c r="S124" s="26"/>
      <c r="T124" s="1" t="s">
        <v>277</v>
      </c>
      <c r="U124" s="27" t="s">
        <v>123</v>
      </c>
      <c r="AA124" s="1" t="s">
        <v>434</v>
      </c>
    </row>
    <row r="125" customFormat="false" ht="15" hidden="false" customHeight="false" outlineLevel="0" collapsed="false">
      <c r="A125" s="1" t="s">
        <v>206</v>
      </c>
      <c r="B125" s="1" t="s">
        <v>258</v>
      </c>
      <c r="C125" s="1" t="s">
        <v>259</v>
      </c>
      <c r="D125" s="1" t="s">
        <v>260</v>
      </c>
      <c r="E125" s="1" t="s">
        <v>261</v>
      </c>
      <c r="F125" s="1" t="s">
        <v>262</v>
      </c>
      <c r="G125" s="1" t="s">
        <v>760</v>
      </c>
      <c r="H125" s="1" t="s">
        <v>761</v>
      </c>
      <c r="I125" s="1" t="s">
        <v>762</v>
      </c>
      <c r="J125" s="1" t="s">
        <v>763</v>
      </c>
      <c r="K125" s="17" t="n">
        <f aca="false">SUMIF('1120 SJ'!$A$2:$A$679,$G125,'1120 SJ'!$I$2:$I$679)</f>
        <v>95</v>
      </c>
      <c r="L125" s="17" t="n">
        <f aca="false">SUMIF('1120 SJ'!$A$2:$A$679,$G125,'1120 SJ'!$Q$2:$Q$679)</f>
        <v>20</v>
      </c>
      <c r="M125" s="17" t="n">
        <f aca="false">$K125-$L125</f>
        <v>75</v>
      </c>
      <c r="N125" s="18" t="n">
        <f aca="false">IFERROR(SUMIF('1120 SJ'!$A$2:$A$679,$G125,'1120 SJ'!$M$2:$M$679)/$K125,0)</f>
        <v>174.825263157895</v>
      </c>
      <c r="O125" s="18" t="n">
        <f aca="false">IFERROR($K125*$N125,"")</f>
        <v>16608.4</v>
      </c>
      <c r="P125" s="18" t="n">
        <f aca="false">IFERROR($L125*$N125,"")</f>
        <v>3496.50526315789</v>
      </c>
      <c r="Q125" s="18" t="n">
        <f aca="false">$M125*$N125</f>
        <v>13111.8947368421</v>
      </c>
      <c r="S125" s="24" t="s">
        <v>226</v>
      </c>
      <c r="T125" s="1" t="s">
        <v>267</v>
      </c>
      <c r="U125" s="25" t="s">
        <v>51</v>
      </c>
      <c r="V125" s="1" t="s">
        <v>290</v>
      </c>
      <c r="W125" s="1" t="s">
        <v>269</v>
      </c>
      <c r="Y125" s="1" t="s">
        <v>269</v>
      </c>
      <c r="AA125" s="1" t="s">
        <v>764</v>
      </c>
    </row>
    <row r="126" customFormat="false" ht="15" hidden="false" customHeight="false" outlineLevel="0" collapsed="false">
      <c r="A126" s="1" t="s">
        <v>206</v>
      </c>
      <c r="B126" s="1" t="s">
        <v>258</v>
      </c>
      <c r="C126" s="1" t="s">
        <v>259</v>
      </c>
      <c r="D126" s="1" t="s">
        <v>273</v>
      </c>
      <c r="E126" s="1" t="s">
        <v>274</v>
      </c>
      <c r="F126" s="1" t="s">
        <v>262</v>
      </c>
      <c r="G126" s="1" t="s">
        <v>765</v>
      </c>
      <c r="H126" s="1" t="s">
        <v>766</v>
      </c>
      <c r="K126" s="17" t="n">
        <f aca="false">SUMIF('1120 SJ'!$A$2:$A$679,$G126,'1120 SJ'!$I$2:$I$679)</f>
        <v>94</v>
      </c>
      <c r="L126" s="17" t="n">
        <f aca="false">SUMIF('1120 SJ'!$A$2:$A$679,$G126,'1120 SJ'!$Q$2:$Q$679)</f>
        <v>0</v>
      </c>
      <c r="M126" s="17" t="n">
        <f aca="false">$K126-$L126</f>
        <v>94</v>
      </c>
      <c r="N126" s="18" t="n">
        <f aca="false">IFERROR(SUMIF('1120 SJ'!$A$2:$A$679,$G126,'1120 SJ'!$M$2:$M$679)/$K126,0)</f>
        <v>71.5293617021277</v>
      </c>
      <c r="O126" s="18" t="n">
        <f aca="false">IFERROR($K126*$N126,"")</f>
        <v>6723.76</v>
      </c>
      <c r="P126" s="18" t="n">
        <f aca="false">IFERROR($L126*$N126,"")</f>
        <v>0</v>
      </c>
      <c r="Q126" s="18" t="n">
        <f aca="false">$M126*$N126</f>
        <v>6723.76</v>
      </c>
      <c r="S126" s="26"/>
      <c r="T126" s="1" t="s">
        <v>277</v>
      </c>
      <c r="U126" s="27" t="s">
        <v>123</v>
      </c>
    </row>
    <row r="127" customFormat="false" ht="15" hidden="false" customHeight="false" outlineLevel="0" collapsed="false">
      <c r="A127" s="1" t="s">
        <v>206</v>
      </c>
      <c r="B127" s="1" t="s">
        <v>258</v>
      </c>
      <c r="C127" s="1" t="s">
        <v>259</v>
      </c>
      <c r="D127" s="1" t="s">
        <v>260</v>
      </c>
      <c r="E127" s="1" t="s">
        <v>261</v>
      </c>
      <c r="F127" s="1" t="s">
        <v>262</v>
      </c>
      <c r="G127" s="1" t="s">
        <v>767</v>
      </c>
      <c r="H127" s="1" t="s">
        <v>768</v>
      </c>
      <c r="I127" s="1" t="s">
        <v>769</v>
      </c>
      <c r="J127" s="1" t="s">
        <v>770</v>
      </c>
      <c r="K127" s="17" t="n">
        <f aca="false">SUMIF('1120 SJ'!$A$2:$A$679,$G127,'1120 SJ'!$I$2:$I$679)</f>
        <v>91</v>
      </c>
      <c r="L127" s="17" t="n">
        <f aca="false">SUMIF('1120 SJ'!$A$2:$A$679,$G127,'1120 SJ'!$Q$2:$Q$679)</f>
        <v>9</v>
      </c>
      <c r="M127" s="17" t="n">
        <f aca="false">$K127-$L127</f>
        <v>82</v>
      </c>
      <c r="N127" s="18" t="n">
        <f aca="false">IFERROR(SUMIF('1120 SJ'!$A$2:$A$679,$G127,'1120 SJ'!$M$2:$M$679)/$K127,0)</f>
        <v>2977.73230769231</v>
      </c>
      <c r="O127" s="18" t="n">
        <f aca="false">IFERROR($K127*$N127,"")</f>
        <v>270973.64</v>
      </c>
      <c r="P127" s="18" t="n">
        <f aca="false">IFERROR($L127*$N127,"")</f>
        <v>26799.5907692308</v>
      </c>
      <c r="Q127" s="18" t="n">
        <f aca="false">$M127*$N127</f>
        <v>244174.049230769</v>
      </c>
      <c r="S127" s="24" t="s">
        <v>226</v>
      </c>
      <c r="T127" s="1" t="s">
        <v>267</v>
      </c>
      <c r="U127" s="25" t="s">
        <v>51</v>
      </c>
      <c r="V127" s="1" t="s">
        <v>290</v>
      </c>
      <c r="W127" s="1" t="s">
        <v>269</v>
      </c>
      <c r="Y127" s="1" t="s">
        <v>269</v>
      </c>
      <c r="AA127" s="1" t="s">
        <v>609</v>
      </c>
    </row>
    <row r="128" customFormat="false" ht="15" hidden="false" customHeight="false" outlineLevel="0" collapsed="false">
      <c r="A128" s="1" t="s">
        <v>206</v>
      </c>
      <c r="B128" s="1" t="s">
        <v>258</v>
      </c>
      <c r="C128" s="1" t="s">
        <v>259</v>
      </c>
      <c r="D128" s="1" t="s">
        <v>260</v>
      </c>
      <c r="E128" s="1" t="s">
        <v>261</v>
      </c>
      <c r="F128" s="1" t="s">
        <v>262</v>
      </c>
      <c r="G128" s="1" t="s">
        <v>771</v>
      </c>
      <c r="H128" s="1" t="s">
        <v>772</v>
      </c>
      <c r="K128" s="17" t="n">
        <f aca="false">SUMIF('1120 SJ'!$A$2:$A$679,$G128,'1120 SJ'!$I$2:$I$679)</f>
        <v>85</v>
      </c>
      <c r="L128" s="17" t="n">
        <f aca="false">SUMIF('1120 SJ'!$A$2:$A$679,$G128,'1120 SJ'!$Q$2:$Q$679)</f>
        <v>0</v>
      </c>
      <c r="M128" s="17" t="n">
        <f aca="false">$K128-$L128</f>
        <v>85</v>
      </c>
      <c r="N128" s="18" t="n">
        <f aca="false">IFERROR(SUMIF('1120 SJ'!$A$2:$A$679,$G128,'1120 SJ'!$M$2:$M$679)/$K128,0)</f>
        <v>527.058823529412</v>
      </c>
      <c r="O128" s="18" t="n">
        <f aca="false">IFERROR($K128*$N128,"")</f>
        <v>44800</v>
      </c>
      <c r="P128" s="18" t="n">
        <f aca="false">IFERROR($L128*$N128,"")</f>
        <v>0</v>
      </c>
      <c r="Q128" s="18" t="n">
        <f aca="false">$M128*$N128</f>
        <v>44800</v>
      </c>
      <c r="S128" s="26"/>
      <c r="T128" s="1" t="s">
        <v>277</v>
      </c>
      <c r="U128" s="27" t="s">
        <v>123</v>
      </c>
    </row>
    <row r="129" customFormat="false" ht="15" hidden="false" customHeight="false" outlineLevel="0" collapsed="false">
      <c r="A129" s="1" t="s">
        <v>206</v>
      </c>
      <c r="B129" s="1" t="s">
        <v>258</v>
      </c>
      <c r="C129" s="1" t="s">
        <v>259</v>
      </c>
      <c r="D129" s="1" t="s">
        <v>260</v>
      </c>
      <c r="E129" s="1" t="s">
        <v>261</v>
      </c>
      <c r="F129" s="1" t="s">
        <v>262</v>
      </c>
      <c r="G129" s="1" t="s">
        <v>773</v>
      </c>
      <c r="H129" s="1" t="s">
        <v>774</v>
      </c>
      <c r="I129" s="1" t="s">
        <v>775</v>
      </c>
      <c r="J129" s="1" t="s">
        <v>776</v>
      </c>
      <c r="K129" s="17" t="n">
        <f aca="false">SUMIF('1120 SJ'!$A$2:$A$679,$G129,'1120 SJ'!$I$2:$I$679)</f>
        <v>85</v>
      </c>
      <c r="L129" s="17" t="n">
        <f aca="false">SUMIF('1120 SJ'!$A$2:$A$679,$G129,'1120 SJ'!$Q$2:$Q$679)</f>
        <v>2</v>
      </c>
      <c r="M129" s="17" t="n">
        <f aca="false">$K129-$L129</f>
        <v>83</v>
      </c>
      <c r="N129" s="18" t="n">
        <f aca="false">IFERROR(SUMIF('1120 SJ'!$A$2:$A$679,$G129,'1120 SJ'!$M$2:$M$679)/$K129,0)</f>
        <v>1215</v>
      </c>
      <c r="O129" s="18" t="n">
        <f aca="false">IFERROR($K129*$N129,"")</f>
        <v>103275</v>
      </c>
      <c r="P129" s="18" t="n">
        <f aca="false">IFERROR($L129*$N129,"")</f>
        <v>2430</v>
      </c>
      <c r="Q129" s="18" t="n">
        <f aca="false">$M129*$N129</f>
        <v>100845</v>
      </c>
      <c r="S129" s="25" t="s">
        <v>228</v>
      </c>
      <c r="T129" s="1" t="s">
        <v>282</v>
      </c>
      <c r="U129" s="25" t="s">
        <v>51</v>
      </c>
      <c r="V129" s="1" t="s">
        <v>290</v>
      </c>
      <c r="W129" s="1" t="s">
        <v>269</v>
      </c>
      <c r="Y129" s="1" t="s">
        <v>269</v>
      </c>
      <c r="AA129" s="1" t="s">
        <v>777</v>
      </c>
    </row>
    <row r="130" customFormat="false" ht="15" hidden="false" customHeight="false" outlineLevel="0" collapsed="false">
      <c r="A130" s="1" t="s">
        <v>206</v>
      </c>
      <c r="B130" s="1" t="s">
        <v>258</v>
      </c>
      <c r="C130" s="1" t="s">
        <v>259</v>
      </c>
      <c r="D130" s="1" t="s">
        <v>260</v>
      </c>
      <c r="E130" s="1" t="s">
        <v>261</v>
      </c>
      <c r="F130" s="1" t="s">
        <v>262</v>
      </c>
      <c r="G130" s="1" t="s">
        <v>778</v>
      </c>
      <c r="H130" s="1" t="s">
        <v>779</v>
      </c>
      <c r="I130" s="1" t="s">
        <v>780</v>
      </c>
      <c r="J130" s="1" t="s">
        <v>781</v>
      </c>
      <c r="K130" s="17" t="n">
        <f aca="false">SUMIF('1120 SJ'!$A$2:$A$679,$G130,'1120 SJ'!$I$2:$I$679)</f>
        <v>84</v>
      </c>
      <c r="L130" s="17" t="n">
        <f aca="false">SUMIF('1120 SJ'!$A$2:$A$679,$G130,'1120 SJ'!$Q$2:$Q$679)</f>
        <v>25</v>
      </c>
      <c r="M130" s="17" t="n">
        <f aca="false">$K130-$L130</f>
        <v>59</v>
      </c>
      <c r="N130" s="18" t="n">
        <f aca="false">IFERROR(SUMIF('1120 SJ'!$A$2:$A$679,$G130,'1120 SJ'!$M$2:$M$679)/$K130,0)</f>
        <v>52.1376190476191</v>
      </c>
      <c r="O130" s="18" t="n">
        <f aca="false">IFERROR($K130*$N130,"")</f>
        <v>4379.56</v>
      </c>
      <c r="P130" s="18" t="n">
        <f aca="false">IFERROR($L130*$N130,"")</f>
        <v>1303.44047619048</v>
      </c>
      <c r="Q130" s="18" t="n">
        <f aca="false">$M130*$N130</f>
        <v>3076.11952380952</v>
      </c>
      <c r="S130" s="24" t="s">
        <v>226</v>
      </c>
      <c r="T130" s="1" t="s">
        <v>267</v>
      </c>
      <c r="U130" s="25" t="s">
        <v>51</v>
      </c>
      <c r="V130" s="1" t="s">
        <v>782</v>
      </c>
      <c r="W130" s="1" t="s">
        <v>269</v>
      </c>
      <c r="Y130" s="1" t="s">
        <v>270</v>
      </c>
      <c r="Z130" s="1" t="s">
        <v>783</v>
      </c>
      <c r="AA130" s="1" t="s">
        <v>368</v>
      </c>
    </row>
    <row r="131" customFormat="false" ht="15" hidden="false" customHeight="false" outlineLevel="0" collapsed="false">
      <c r="A131" s="1" t="s">
        <v>206</v>
      </c>
      <c r="B131" s="1" t="s">
        <v>258</v>
      </c>
      <c r="C131" s="1" t="s">
        <v>259</v>
      </c>
      <c r="D131" s="1" t="s">
        <v>260</v>
      </c>
      <c r="E131" s="1" t="s">
        <v>261</v>
      </c>
      <c r="F131" s="1" t="s">
        <v>262</v>
      </c>
      <c r="G131" s="1" t="s">
        <v>784</v>
      </c>
      <c r="H131" s="1" t="s">
        <v>785</v>
      </c>
      <c r="I131" s="1" t="s">
        <v>786</v>
      </c>
      <c r="J131" s="1" t="s">
        <v>787</v>
      </c>
      <c r="K131" s="17" t="n">
        <f aca="false">SUMIF('1120 SJ'!$A$2:$A$679,$G131,'1120 SJ'!$I$2:$I$679)</f>
        <v>83</v>
      </c>
      <c r="L131" s="17" t="n">
        <f aca="false">SUMIF('1120 SJ'!$A$2:$A$679,$G131,'1120 SJ'!$Q$2:$Q$679)</f>
        <v>4</v>
      </c>
      <c r="M131" s="17" t="n">
        <f aca="false">$K131-$L131</f>
        <v>79</v>
      </c>
      <c r="N131" s="18" t="n">
        <f aca="false">IFERROR(SUMIF('1120 SJ'!$A$2:$A$679,$G131,'1120 SJ'!$M$2:$M$679)/$K131,0)</f>
        <v>270.593012048193</v>
      </c>
      <c r="O131" s="18" t="n">
        <f aca="false">IFERROR($K131*$N131,"")</f>
        <v>22459.22</v>
      </c>
      <c r="P131" s="18" t="n">
        <f aca="false">IFERROR($L131*$N131,"")</f>
        <v>1082.37204819277</v>
      </c>
      <c r="Q131" s="18" t="n">
        <f aca="false">$M131*$N131</f>
        <v>21376.8479518072</v>
      </c>
      <c r="S131" s="24" t="s">
        <v>226</v>
      </c>
      <c r="T131" s="1" t="s">
        <v>267</v>
      </c>
      <c r="U131" s="25" t="s">
        <v>51</v>
      </c>
      <c r="V131" s="1" t="s">
        <v>788</v>
      </c>
      <c r="W131" s="1" t="s">
        <v>269</v>
      </c>
      <c r="Y131" s="1" t="s">
        <v>270</v>
      </c>
      <c r="Z131" s="1" t="s">
        <v>789</v>
      </c>
      <c r="AA131" s="1" t="s">
        <v>327</v>
      </c>
    </row>
    <row r="132" customFormat="false" ht="15" hidden="false" customHeight="false" outlineLevel="0" collapsed="false">
      <c r="A132" s="1" t="s">
        <v>206</v>
      </c>
      <c r="B132" s="1" t="s">
        <v>258</v>
      </c>
      <c r="C132" s="1" t="s">
        <v>259</v>
      </c>
      <c r="D132" s="1" t="s">
        <v>260</v>
      </c>
      <c r="E132" s="1" t="s">
        <v>261</v>
      </c>
      <c r="F132" s="1" t="s">
        <v>262</v>
      </c>
      <c r="G132" s="1" t="s">
        <v>790</v>
      </c>
      <c r="H132" s="1" t="s">
        <v>791</v>
      </c>
      <c r="K132" s="17" t="n">
        <f aca="false">SUMIF('1120 SJ'!$A$2:$A$679,$G132,'1120 SJ'!$I$2:$I$679)</f>
        <v>80</v>
      </c>
      <c r="L132" s="17" t="n">
        <f aca="false">SUMIF('1120 SJ'!$A$2:$A$679,$G132,'1120 SJ'!$Q$2:$Q$679)</f>
        <v>0</v>
      </c>
      <c r="M132" s="17" t="n">
        <f aca="false">$K132-$L132</f>
        <v>80</v>
      </c>
      <c r="N132" s="18" t="n">
        <f aca="false">IFERROR(SUMIF('1120 SJ'!$A$2:$A$679,$G132,'1120 SJ'!$M$2:$M$679)/$K132,0)</f>
        <v>733.6875</v>
      </c>
      <c r="O132" s="18" t="n">
        <f aca="false">IFERROR($K132*$N132,"")</f>
        <v>58695</v>
      </c>
      <c r="P132" s="18" t="n">
        <f aca="false">IFERROR($L132*$N132,"")</f>
        <v>0</v>
      </c>
      <c r="Q132" s="18" t="n">
        <f aca="false">$M132*$N132</f>
        <v>58695</v>
      </c>
      <c r="S132" s="26"/>
      <c r="T132" s="1" t="s">
        <v>277</v>
      </c>
      <c r="U132" s="27" t="s">
        <v>123</v>
      </c>
    </row>
    <row r="133" customFormat="false" ht="15" hidden="false" customHeight="false" outlineLevel="0" collapsed="false">
      <c r="A133" s="1" t="s">
        <v>206</v>
      </c>
      <c r="B133" s="1" t="s">
        <v>258</v>
      </c>
      <c r="C133" s="1" t="s">
        <v>259</v>
      </c>
      <c r="D133" s="1" t="s">
        <v>260</v>
      </c>
      <c r="E133" s="1" t="s">
        <v>261</v>
      </c>
      <c r="F133" s="1" t="s">
        <v>262</v>
      </c>
      <c r="G133" s="1" t="s">
        <v>792</v>
      </c>
      <c r="H133" s="1" t="s">
        <v>793</v>
      </c>
      <c r="K133" s="17" t="n">
        <f aca="false">SUMIF('1120 SJ'!$A$2:$A$679,$G133,'1120 SJ'!$I$2:$I$679)</f>
        <v>80</v>
      </c>
      <c r="L133" s="17" t="n">
        <f aca="false">SUMIF('1120 SJ'!$A$2:$A$679,$G133,'1120 SJ'!$Q$2:$Q$679)</f>
        <v>0</v>
      </c>
      <c r="M133" s="17" t="n">
        <f aca="false">$K133-$L133</f>
        <v>80</v>
      </c>
      <c r="N133" s="18" t="n">
        <f aca="false">IFERROR(SUMIF('1120 SJ'!$A$2:$A$679,$G133,'1120 SJ'!$M$2:$M$679)/$K133,0)</f>
        <v>374.06</v>
      </c>
      <c r="O133" s="18" t="n">
        <f aca="false">IFERROR($K133*$N133,"")</f>
        <v>29924.8</v>
      </c>
      <c r="P133" s="18" t="n">
        <f aca="false">IFERROR($L133*$N133,"")</f>
        <v>0</v>
      </c>
      <c r="Q133" s="18" t="n">
        <f aca="false">$M133*$N133</f>
        <v>29924.8</v>
      </c>
      <c r="S133" s="26"/>
      <c r="T133" s="1" t="s">
        <v>277</v>
      </c>
      <c r="U133" s="27" t="s">
        <v>123</v>
      </c>
    </row>
    <row r="134" customFormat="false" ht="15" hidden="false" customHeight="false" outlineLevel="0" collapsed="false">
      <c r="A134" s="1" t="s">
        <v>206</v>
      </c>
      <c r="B134" s="1" t="s">
        <v>258</v>
      </c>
      <c r="C134" s="1" t="s">
        <v>259</v>
      </c>
      <c r="D134" s="1" t="s">
        <v>260</v>
      </c>
      <c r="E134" s="1" t="s">
        <v>261</v>
      </c>
      <c r="F134" s="1" t="s">
        <v>262</v>
      </c>
      <c r="G134" s="1" t="s">
        <v>794</v>
      </c>
      <c r="H134" s="1" t="s">
        <v>795</v>
      </c>
      <c r="I134" s="1" t="s">
        <v>796</v>
      </c>
      <c r="J134" s="1" t="s">
        <v>797</v>
      </c>
      <c r="K134" s="17" t="n">
        <f aca="false">SUMIF('1120 SJ'!$A$2:$A$679,$G134,'1120 SJ'!$I$2:$I$679)</f>
        <v>80</v>
      </c>
      <c r="L134" s="17" t="n">
        <f aca="false">SUMIF('1120 SJ'!$A$2:$A$679,$G134,'1120 SJ'!$Q$2:$Q$679)</f>
        <v>18</v>
      </c>
      <c r="M134" s="17" t="n">
        <f aca="false">$K134-$L134</f>
        <v>62</v>
      </c>
      <c r="N134" s="18" t="n">
        <f aca="false">IFERROR(SUMIF('1120 SJ'!$A$2:$A$679,$G134,'1120 SJ'!$M$2:$M$679)/$K134,0)</f>
        <v>188.532</v>
      </c>
      <c r="O134" s="18" t="n">
        <f aca="false">IFERROR($K134*$N134,"")</f>
        <v>15082.56</v>
      </c>
      <c r="P134" s="18" t="n">
        <f aca="false">IFERROR($L134*$N134,"")</f>
        <v>3393.576</v>
      </c>
      <c r="Q134" s="18" t="n">
        <f aca="false">$M134*$N134</f>
        <v>11688.984</v>
      </c>
      <c r="S134" s="24" t="s">
        <v>226</v>
      </c>
      <c r="T134" s="1" t="s">
        <v>267</v>
      </c>
      <c r="U134" s="25" t="s">
        <v>51</v>
      </c>
      <c r="V134" s="1" t="s">
        <v>290</v>
      </c>
      <c r="W134" s="1" t="s">
        <v>269</v>
      </c>
      <c r="Y134" s="1" t="s">
        <v>269</v>
      </c>
      <c r="AA134" s="1" t="s">
        <v>798</v>
      </c>
    </row>
    <row r="135" customFormat="false" ht="15" hidden="false" customHeight="false" outlineLevel="0" collapsed="false">
      <c r="A135" s="1" t="s">
        <v>206</v>
      </c>
      <c r="B135" s="1" t="s">
        <v>258</v>
      </c>
      <c r="C135" s="1" t="s">
        <v>259</v>
      </c>
      <c r="D135" s="1" t="s">
        <v>260</v>
      </c>
      <c r="E135" s="1" t="s">
        <v>261</v>
      </c>
      <c r="F135" s="1" t="s">
        <v>262</v>
      </c>
      <c r="G135" s="1" t="s">
        <v>799</v>
      </c>
      <c r="H135" s="1" t="s">
        <v>800</v>
      </c>
      <c r="K135" s="17" t="n">
        <f aca="false">SUMIF('1120 SJ'!$A$2:$A$679,$G135,'1120 SJ'!$I$2:$I$679)</f>
        <v>75</v>
      </c>
      <c r="L135" s="17" t="n">
        <f aca="false">SUMIF('1120 SJ'!$A$2:$A$679,$G135,'1120 SJ'!$Q$2:$Q$679)</f>
        <v>0</v>
      </c>
      <c r="M135" s="17" t="n">
        <f aca="false">$K135-$L135</f>
        <v>75</v>
      </c>
      <c r="N135" s="18" t="n">
        <f aca="false">IFERROR(SUMIF('1120 SJ'!$A$2:$A$679,$G135,'1120 SJ'!$M$2:$M$679)/$K135,0)</f>
        <v>13334.3</v>
      </c>
      <c r="O135" s="18" t="n">
        <f aca="false">IFERROR($K135*$N135,"")</f>
        <v>1000072.5</v>
      </c>
      <c r="P135" s="18" t="n">
        <f aca="false">IFERROR($L135*$N135,"")</f>
        <v>0</v>
      </c>
      <c r="Q135" s="18" t="n">
        <f aca="false">$M135*$N135</f>
        <v>1000072.5</v>
      </c>
      <c r="S135" s="26"/>
      <c r="T135" s="1" t="s">
        <v>277</v>
      </c>
      <c r="U135" s="27" t="s">
        <v>123</v>
      </c>
    </row>
    <row r="136" customFormat="false" ht="15" hidden="false" customHeight="false" outlineLevel="0" collapsed="false">
      <c r="A136" s="1" t="s">
        <v>206</v>
      </c>
      <c r="B136" s="1" t="s">
        <v>258</v>
      </c>
      <c r="C136" s="1" t="s">
        <v>259</v>
      </c>
      <c r="D136" s="1" t="s">
        <v>260</v>
      </c>
      <c r="E136" s="1" t="s">
        <v>261</v>
      </c>
      <c r="F136" s="1" t="s">
        <v>262</v>
      </c>
      <c r="G136" s="1" t="s">
        <v>801</v>
      </c>
      <c r="H136" s="1" t="s">
        <v>802</v>
      </c>
      <c r="K136" s="17" t="n">
        <f aca="false">SUMIF('1120 SJ'!$A$2:$A$679,$G136,'1120 SJ'!$I$2:$I$679)</f>
        <v>75</v>
      </c>
      <c r="L136" s="17" t="n">
        <f aca="false">SUMIF('1120 SJ'!$A$2:$A$679,$G136,'1120 SJ'!$Q$2:$Q$679)</f>
        <v>0</v>
      </c>
      <c r="M136" s="17" t="n">
        <f aca="false">$K136-$L136</f>
        <v>75</v>
      </c>
      <c r="N136" s="18" t="n">
        <f aca="false">IFERROR(SUMIF('1120 SJ'!$A$2:$A$679,$G136,'1120 SJ'!$M$2:$M$679)/$K136,0)</f>
        <v>1324.8</v>
      </c>
      <c r="O136" s="18" t="n">
        <f aca="false">IFERROR($K136*$N136,"")</f>
        <v>99360</v>
      </c>
      <c r="P136" s="18" t="n">
        <f aca="false">IFERROR($L136*$N136,"")</f>
        <v>0</v>
      </c>
      <c r="Q136" s="18" t="n">
        <f aca="false">$M136*$N136</f>
        <v>99360</v>
      </c>
      <c r="S136" s="26"/>
      <c r="T136" s="1" t="s">
        <v>277</v>
      </c>
      <c r="U136" s="27" t="s">
        <v>123</v>
      </c>
    </row>
    <row r="137" customFormat="false" ht="15" hidden="false" customHeight="false" outlineLevel="0" collapsed="false">
      <c r="A137" s="1" t="s">
        <v>206</v>
      </c>
      <c r="B137" s="1" t="s">
        <v>258</v>
      </c>
      <c r="C137" s="1" t="s">
        <v>259</v>
      </c>
      <c r="D137" s="1" t="s">
        <v>260</v>
      </c>
      <c r="E137" s="1" t="s">
        <v>261</v>
      </c>
      <c r="F137" s="1" t="s">
        <v>262</v>
      </c>
      <c r="G137" s="1" t="s">
        <v>803</v>
      </c>
      <c r="H137" s="1" t="s">
        <v>804</v>
      </c>
      <c r="K137" s="17" t="n">
        <f aca="false">SUMIF('1120 SJ'!$A$2:$A$679,$G137,'1120 SJ'!$I$2:$I$679)</f>
        <v>74</v>
      </c>
      <c r="L137" s="17" t="n">
        <f aca="false">SUMIF('1120 SJ'!$A$2:$A$679,$G137,'1120 SJ'!$Q$2:$Q$679)</f>
        <v>0</v>
      </c>
      <c r="M137" s="17" t="n">
        <f aca="false">$K137-$L137</f>
        <v>74</v>
      </c>
      <c r="N137" s="18" t="n">
        <f aca="false">IFERROR(SUMIF('1120 SJ'!$A$2:$A$679,$G137,'1120 SJ'!$M$2:$M$679)/$K137,0)</f>
        <v>15135.4285135135</v>
      </c>
      <c r="O137" s="18" t="n">
        <f aca="false">IFERROR($K137*$N137,"")</f>
        <v>1120021.71</v>
      </c>
      <c r="P137" s="18" t="n">
        <f aca="false">IFERROR($L137*$N137,"")</f>
        <v>0</v>
      </c>
      <c r="Q137" s="18" t="n">
        <f aca="false">$M137*$N137</f>
        <v>1120021.71</v>
      </c>
      <c r="S137" s="26"/>
      <c r="T137" s="1" t="s">
        <v>277</v>
      </c>
      <c r="U137" s="27" t="s">
        <v>123</v>
      </c>
      <c r="AA137" s="1" t="s">
        <v>434</v>
      </c>
    </row>
    <row r="138" customFormat="false" ht="15" hidden="false" customHeight="false" outlineLevel="0" collapsed="false">
      <c r="A138" s="1" t="s">
        <v>206</v>
      </c>
      <c r="B138" s="1" t="s">
        <v>258</v>
      </c>
      <c r="C138" s="1" t="s">
        <v>259</v>
      </c>
      <c r="D138" s="1" t="s">
        <v>260</v>
      </c>
      <c r="E138" s="1" t="s">
        <v>261</v>
      </c>
      <c r="F138" s="1" t="s">
        <v>262</v>
      </c>
      <c r="G138" s="1" t="s">
        <v>805</v>
      </c>
      <c r="H138" s="1" t="s">
        <v>806</v>
      </c>
      <c r="I138" s="1" t="s">
        <v>807</v>
      </c>
      <c r="J138" s="1" t="s">
        <v>808</v>
      </c>
      <c r="K138" s="17" t="n">
        <f aca="false">SUMIF('1120 SJ'!$A$2:$A$679,$G138,'1120 SJ'!$I$2:$I$679)</f>
        <v>73</v>
      </c>
      <c r="L138" s="17" t="n">
        <f aca="false">SUMIF('1120 SJ'!$A$2:$A$679,$G138,'1120 SJ'!$Q$2:$Q$679)</f>
        <v>9</v>
      </c>
      <c r="M138" s="17" t="n">
        <f aca="false">$K138-$L138</f>
        <v>64</v>
      </c>
      <c r="N138" s="18" t="n">
        <f aca="false">IFERROR(SUMIF('1120 SJ'!$A$2:$A$679,$G138,'1120 SJ'!$M$2:$M$679)/$K138,0)</f>
        <v>14442.624109589</v>
      </c>
      <c r="O138" s="18" t="n">
        <f aca="false">IFERROR($K138*$N138,"")</f>
        <v>1054311.56</v>
      </c>
      <c r="P138" s="18" t="n">
        <f aca="false">IFERROR($L138*$N138,"")</f>
        <v>129983.616986301</v>
      </c>
      <c r="Q138" s="18" t="n">
        <f aca="false">$M138*$N138</f>
        <v>924327.943013699</v>
      </c>
      <c r="S138" s="24" t="s">
        <v>226</v>
      </c>
      <c r="T138" s="1" t="s">
        <v>267</v>
      </c>
      <c r="U138" s="25" t="s">
        <v>51</v>
      </c>
      <c r="V138" s="1" t="s">
        <v>290</v>
      </c>
      <c r="W138" s="1" t="s">
        <v>269</v>
      </c>
      <c r="Y138" s="1" t="s">
        <v>269</v>
      </c>
      <c r="AA138" s="1" t="s">
        <v>809</v>
      </c>
    </row>
    <row r="139" customFormat="false" ht="15" hidden="false" customHeight="false" outlineLevel="0" collapsed="false">
      <c r="A139" s="1" t="s">
        <v>206</v>
      </c>
      <c r="B139" s="1" t="s">
        <v>258</v>
      </c>
      <c r="C139" s="1" t="s">
        <v>259</v>
      </c>
      <c r="D139" s="1" t="s">
        <v>260</v>
      </c>
      <c r="E139" s="1" t="s">
        <v>261</v>
      </c>
      <c r="F139" s="1" t="s">
        <v>262</v>
      </c>
      <c r="G139" s="1" t="s">
        <v>810</v>
      </c>
      <c r="H139" s="1" t="s">
        <v>811</v>
      </c>
      <c r="K139" s="17" t="n">
        <f aca="false">SUMIF('1120 SJ'!$A$2:$A$679,$G139,'1120 SJ'!$I$2:$I$679)</f>
        <v>73</v>
      </c>
      <c r="L139" s="17" t="n">
        <f aca="false">SUMIF('1120 SJ'!$A$2:$A$679,$G139,'1120 SJ'!$Q$2:$Q$679)</f>
        <v>0</v>
      </c>
      <c r="M139" s="17" t="n">
        <f aca="false">$K139-$L139</f>
        <v>73</v>
      </c>
      <c r="N139" s="18" t="n">
        <f aca="false">IFERROR(SUMIF('1120 SJ'!$A$2:$A$679,$G139,'1120 SJ'!$M$2:$M$679)/$K139,0)</f>
        <v>4002.46095890411</v>
      </c>
      <c r="O139" s="18" t="n">
        <f aca="false">IFERROR($K139*$N139,"")</f>
        <v>292179.65</v>
      </c>
      <c r="P139" s="18" t="n">
        <f aca="false">IFERROR($L139*$N139,"")</f>
        <v>0</v>
      </c>
      <c r="Q139" s="18" t="n">
        <f aca="false">$M139*$N139</f>
        <v>292179.65</v>
      </c>
      <c r="S139" s="26"/>
      <c r="T139" s="1" t="s">
        <v>277</v>
      </c>
      <c r="U139" s="27" t="s">
        <v>123</v>
      </c>
      <c r="AA139" s="1" t="s">
        <v>485</v>
      </c>
    </row>
    <row r="140" customFormat="false" ht="15" hidden="false" customHeight="false" outlineLevel="0" collapsed="false">
      <c r="A140" s="1" t="s">
        <v>206</v>
      </c>
      <c r="B140" s="1" t="s">
        <v>258</v>
      </c>
      <c r="C140" s="1" t="s">
        <v>259</v>
      </c>
      <c r="D140" s="1" t="s">
        <v>260</v>
      </c>
      <c r="E140" s="1" t="s">
        <v>261</v>
      </c>
      <c r="F140" s="1" t="s">
        <v>262</v>
      </c>
      <c r="G140" s="1" t="s">
        <v>812</v>
      </c>
      <c r="H140" s="1" t="s">
        <v>813</v>
      </c>
      <c r="K140" s="17" t="n">
        <f aca="false">SUMIF('1120 SJ'!$A$2:$A$679,$G140,'1120 SJ'!$I$2:$I$679)</f>
        <v>73</v>
      </c>
      <c r="L140" s="17" t="n">
        <f aca="false">SUMIF('1120 SJ'!$A$2:$A$679,$G140,'1120 SJ'!$Q$2:$Q$679)</f>
        <v>0</v>
      </c>
      <c r="M140" s="17" t="n">
        <f aca="false">$K140-$L140</f>
        <v>73</v>
      </c>
      <c r="N140" s="18" t="n">
        <f aca="false">IFERROR(SUMIF('1120 SJ'!$A$2:$A$679,$G140,'1120 SJ'!$M$2:$M$679)/$K140,0)</f>
        <v>6537.8101369863</v>
      </c>
      <c r="O140" s="18" t="n">
        <f aca="false">IFERROR($K140*$N140,"")</f>
        <v>477260.14</v>
      </c>
      <c r="P140" s="18" t="n">
        <f aca="false">IFERROR($L140*$N140,"")</f>
        <v>0</v>
      </c>
      <c r="Q140" s="18" t="n">
        <f aca="false">$M140*$N140</f>
        <v>477260.14</v>
      </c>
      <c r="S140" s="26"/>
      <c r="T140" s="1" t="s">
        <v>277</v>
      </c>
      <c r="U140" s="27" t="s">
        <v>123</v>
      </c>
    </row>
    <row r="141" customFormat="false" ht="15" hidden="false" customHeight="false" outlineLevel="0" collapsed="false">
      <c r="A141" s="1" t="s">
        <v>206</v>
      </c>
      <c r="B141" s="1" t="s">
        <v>258</v>
      </c>
      <c r="C141" s="1" t="s">
        <v>259</v>
      </c>
      <c r="D141" s="1" t="s">
        <v>260</v>
      </c>
      <c r="E141" s="1" t="s">
        <v>261</v>
      </c>
      <c r="F141" s="1" t="s">
        <v>262</v>
      </c>
      <c r="G141" s="1" t="s">
        <v>814</v>
      </c>
      <c r="H141" s="1" t="s">
        <v>815</v>
      </c>
      <c r="K141" s="17" t="n">
        <f aca="false">SUMIF('1120 SJ'!$A$2:$A$679,$G141,'1120 SJ'!$I$2:$I$679)</f>
        <v>70</v>
      </c>
      <c r="L141" s="17" t="n">
        <f aca="false">SUMIF('1120 SJ'!$A$2:$A$679,$G141,'1120 SJ'!$Q$2:$Q$679)</f>
        <v>0</v>
      </c>
      <c r="M141" s="17" t="n">
        <f aca="false">$K141-$L141</f>
        <v>70</v>
      </c>
      <c r="N141" s="18" t="n">
        <f aca="false">IFERROR(SUMIF('1120 SJ'!$A$2:$A$679,$G141,'1120 SJ'!$M$2:$M$679)/$K141,0)</f>
        <v>1601.26714285714</v>
      </c>
      <c r="O141" s="18" t="n">
        <f aca="false">IFERROR($K141*$N141,"")</f>
        <v>112088.7</v>
      </c>
      <c r="P141" s="18" t="n">
        <f aca="false">IFERROR($L141*$N141,"")</f>
        <v>0</v>
      </c>
      <c r="Q141" s="18" t="n">
        <f aca="false">$M141*$N141</f>
        <v>112088.7</v>
      </c>
      <c r="S141" s="26"/>
      <c r="T141" s="1" t="s">
        <v>277</v>
      </c>
      <c r="U141" s="27" t="s">
        <v>123</v>
      </c>
      <c r="AA141" s="1" t="s">
        <v>376</v>
      </c>
    </row>
    <row r="142" customFormat="false" ht="15" hidden="false" customHeight="false" outlineLevel="0" collapsed="false">
      <c r="A142" s="1" t="s">
        <v>206</v>
      </c>
      <c r="B142" s="1" t="s">
        <v>258</v>
      </c>
      <c r="C142" s="1" t="s">
        <v>259</v>
      </c>
      <c r="D142" s="1" t="s">
        <v>273</v>
      </c>
      <c r="E142" s="1" t="s">
        <v>274</v>
      </c>
      <c r="F142" s="1" t="s">
        <v>262</v>
      </c>
      <c r="G142" s="1" t="s">
        <v>816</v>
      </c>
      <c r="H142" s="1" t="s">
        <v>817</v>
      </c>
      <c r="K142" s="17" t="n">
        <f aca="false">SUMIF('1120 SJ'!$A$2:$A$679,$G142,'1120 SJ'!$I$2:$I$679)</f>
        <v>66</v>
      </c>
      <c r="L142" s="17" t="n">
        <f aca="false">SUMIF('1120 SJ'!$A$2:$A$679,$G142,'1120 SJ'!$Q$2:$Q$679)</f>
        <v>0</v>
      </c>
      <c r="M142" s="17" t="n">
        <f aca="false">$K142-$L142</f>
        <v>66</v>
      </c>
      <c r="N142" s="18" t="n">
        <f aca="false">IFERROR(SUMIF('1120 SJ'!$A$2:$A$679,$G142,'1120 SJ'!$M$2:$M$679)/$K142,0)</f>
        <v>1107.21439393939</v>
      </c>
      <c r="O142" s="18" t="n">
        <f aca="false">IFERROR($K142*$N142,"")</f>
        <v>73076.15</v>
      </c>
      <c r="P142" s="18" t="n">
        <f aca="false">IFERROR($L142*$N142,"")</f>
        <v>0</v>
      </c>
      <c r="Q142" s="18" t="n">
        <f aca="false">$M142*$N142</f>
        <v>73076.15</v>
      </c>
      <c r="S142" s="26"/>
      <c r="T142" s="1" t="s">
        <v>277</v>
      </c>
      <c r="U142" s="27" t="s">
        <v>123</v>
      </c>
    </row>
    <row r="143" customFormat="false" ht="15" hidden="false" customHeight="false" outlineLevel="0" collapsed="false">
      <c r="A143" s="1" t="s">
        <v>206</v>
      </c>
      <c r="B143" s="1" t="s">
        <v>258</v>
      </c>
      <c r="C143" s="1" t="s">
        <v>259</v>
      </c>
      <c r="D143" s="1" t="s">
        <v>260</v>
      </c>
      <c r="E143" s="1" t="s">
        <v>261</v>
      </c>
      <c r="F143" s="1" t="s">
        <v>262</v>
      </c>
      <c r="G143" s="1" t="s">
        <v>818</v>
      </c>
      <c r="H143" s="1" t="s">
        <v>819</v>
      </c>
      <c r="K143" s="17" t="n">
        <f aca="false">SUMIF('1120 SJ'!$A$2:$A$679,$G143,'1120 SJ'!$I$2:$I$679)</f>
        <v>65</v>
      </c>
      <c r="L143" s="17" t="n">
        <f aca="false">SUMIF('1120 SJ'!$A$2:$A$679,$G143,'1120 SJ'!$Q$2:$Q$679)</f>
        <v>0</v>
      </c>
      <c r="M143" s="17" t="n">
        <f aca="false">$K143-$L143</f>
        <v>65</v>
      </c>
      <c r="N143" s="18" t="n">
        <f aca="false">IFERROR(SUMIF('1120 SJ'!$A$2:$A$679,$G143,'1120 SJ'!$M$2:$M$679)/$K143,0)</f>
        <v>409.735076923077</v>
      </c>
      <c r="O143" s="18" t="n">
        <f aca="false">IFERROR($K143*$N143,"")</f>
        <v>26632.78</v>
      </c>
      <c r="P143" s="18" t="n">
        <f aca="false">IFERROR($L143*$N143,"")</f>
        <v>0</v>
      </c>
      <c r="Q143" s="18" t="n">
        <f aca="false">$M143*$N143</f>
        <v>26632.78</v>
      </c>
      <c r="S143" s="26"/>
      <c r="T143" s="1" t="s">
        <v>277</v>
      </c>
      <c r="U143" s="27" t="s">
        <v>123</v>
      </c>
      <c r="AA143" s="1" t="s">
        <v>376</v>
      </c>
    </row>
    <row r="144" customFormat="false" ht="15" hidden="false" customHeight="false" outlineLevel="0" collapsed="false">
      <c r="A144" s="1" t="s">
        <v>206</v>
      </c>
      <c r="B144" s="1" t="s">
        <v>258</v>
      </c>
      <c r="C144" s="1" t="s">
        <v>259</v>
      </c>
      <c r="D144" s="1" t="s">
        <v>260</v>
      </c>
      <c r="E144" s="1" t="s">
        <v>261</v>
      </c>
      <c r="F144" s="1" t="s">
        <v>262</v>
      </c>
      <c r="G144" s="1" t="s">
        <v>820</v>
      </c>
      <c r="H144" s="1" t="s">
        <v>821</v>
      </c>
      <c r="I144" s="1" t="s">
        <v>822</v>
      </c>
      <c r="J144" s="1" t="s">
        <v>823</v>
      </c>
      <c r="K144" s="17" t="n">
        <f aca="false">SUMIF('1120 SJ'!$A$2:$A$679,$G144,'1120 SJ'!$I$2:$I$679)</f>
        <v>60</v>
      </c>
      <c r="L144" s="17" t="n">
        <f aca="false">SUMIF('1120 SJ'!$A$2:$A$679,$G144,'1120 SJ'!$Q$2:$Q$679)</f>
        <v>4</v>
      </c>
      <c r="M144" s="17" t="n">
        <f aca="false">$K144-$L144</f>
        <v>56</v>
      </c>
      <c r="N144" s="18" t="n">
        <f aca="false">IFERROR(SUMIF('1120 SJ'!$A$2:$A$679,$G144,'1120 SJ'!$M$2:$M$679)/$K144,0)</f>
        <v>420</v>
      </c>
      <c r="O144" s="18" t="n">
        <f aca="false">IFERROR($K144*$N144,"")</f>
        <v>25200</v>
      </c>
      <c r="P144" s="18" t="n">
        <f aca="false">IFERROR($L144*$N144,"")</f>
        <v>1680</v>
      </c>
      <c r="Q144" s="18" t="n">
        <f aca="false">$M144*$N144</f>
        <v>23520</v>
      </c>
      <c r="S144" s="24" t="s">
        <v>226</v>
      </c>
      <c r="T144" s="1" t="s">
        <v>267</v>
      </c>
      <c r="U144" s="25" t="s">
        <v>51</v>
      </c>
      <c r="V144" s="1" t="s">
        <v>824</v>
      </c>
      <c r="W144" s="1" t="s">
        <v>269</v>
      </c>
      <c r="Y144" s="1" t="s">
        <v>270</v>
      </c>
      <c r="Z144" s="1" t="s">
        <v>825</v>
      </c>
      <c r="AA144" s="1" t="s">
        <v>368</v>
      </c>
    </row>
    <row r="145" customFormat="false" ht="15" hidden="false" customHeight="false" outlineLevel="0" collapsed="false">
      <c r="A145" s="1" t="s">
        <v>206</v>
      </c>
      <c r="B145" s="1" t="s">
        <v>258</v>
      </c>
      <c r="C145" s="1" t="s">
        <v>259</v>
      </c>
      <c r="D145" s="1" t="s">
        <v>260</v>
      </c>
      <c r="E145" s="1" t="s">
        <v>261</v>
      </c>
      <c r="F145" s="1" t="s">
        <v>262</v>
      </c>
      <c r="G145" s="1" t="s">
        <v>826</v>
      </c>
      <c r="H145" s="1" t="s">
        <v>827</v>
      </c>
      <c r="K145" s="17" t="n">
        <f aca="false">SUMIF('1120 SJ'!$A$2:$A$679,$G145,'1120 SJ'!$I$2:$I$679)</f>
        <v>60</v>
      </c>
      <c r="L145" s="17" t="n">
        <f aca="false">SUMIF('1120 SJ'!$A$2:$A$679,$G145,'1120 SJ'!$Q$2:$Q$679)</f>
        <v>0</v>
      </c>
      <c r="M145" s="17" t="n">
        <f aca="false">$K145-$L145</f>
        <v>60</v>
      </c>
      <c r="N145" s="18" t="n">
        <f aca="false">IFERROR(SUMIF('1120 SJ'!$A$2:$A$679,$G145,'1120 SJ'!$M$2:$M$679)/$K145,0)</f>
        <v>252</v>
      </c>
      <c r="O145" s="18" t="n">
        <f aca="false">IFERROR($K145*$N145,"")</f>
        <v>15120</v>
      </c>
      <c r="P145" s="18" t="n">
        <f aca="false">IFERROR($L145*$N145,"")</f>
        <v>0</v>
      </c>
      <c r="Q145" s="18" t="n">
        <f aca="false">$M145*$N145</f>
        <v>15120</v>
      </c>
      <c r="S145" s="26"/>
      <c r="T145" s="1" t="s">
        <v>277</v>
      </c>
      <c r="U145" s="27" t="s">
        <v>123</v>
      </c>
    </row>
    <row r="146" customFormat="false" ht="15" hidden="false" customHeight="false" outlineLevel="0" collapsed="false">
      <c r="A146" s="1" t="s">
        <v>206</v>
      </c>
      <c r="B146" s="1" t="s">
        <v>258</v>
      </c>
      <c r="C146" s="1" t="s">
        <v>259</v>
      </c>
      <c r="D146" s="1" t="s">
        <v>260</v>
      </c>
      <c r="E146" s="1" t="s">
        <v>261</v>
      </c>
      <c r="F146" s="1" t="s">
        <v>262</v>
      </c>
      <c r="G146" s="1" t="s">
        <v>828</v>
      </c>
      <c r="H146" s="1" t="s">
        <v>829</v>
      </c>
      <c r="K146" s="17" t="n">
        <f aca="false">SUMIF('1120 SJ'!$A$2:$A$679,$G146,'1120 SJ'!$I$2:$I$679)</f>
        <v>60</v>
      </c>
      <c r="L146" s="17" t="n">
        <f aca="false">SUMIF('1120 SJ'!$A$2:$A$679,$G146,'1120 SJ'!$Q$2:$Q$679)</f>
        <v>0</v>
      </c>
      <c r="M146" s="17" t="n">
        <f aca="false">$K146-$L146</f>
        <v>60</v>
      </c>
      <c r="N146" s="18" t="n">
        <f aca="false">IFERROR(SUMIF('1120 SJ'!$A$2:$A$679,$G146,'1120 SJ'!$M$2:$M$679)/$K146,0)</f>
        <v>1970</v>
      </c>
      <c r="O146" s="18" t="n">
        <f aca="false">IFERROR($K146*$N146,"")</f>
        <v>118200</v>
      </c>
      <c r="P146" s="18" t="n">
        <f aca="false">IFERROR($L146*$N146,"")</f>
        <v>0</v>
      </c>
      <c r="Q146" s="18" t="n">
        <f aca="false">$M146*$N146</f>
        <v>118200</v>
      </c>
      <c r="S146" s="26"/>
      <c r="T146" s="1" t="s">
        <v>277</v>
      </c>
      <c r="U146" s="27" t="s">
        <v>123</v>
      </c>
      <c r="AA146" s="1" t="s">
        <v>485</v>
      </c>
    </row>
    <row r="147" customFormat="false" ht="15" hidden="false" customHeight="false" outlineLevel="0" collapsed="false">
      <c r="A147" s="1" t="s">
        <v>206</v>
      </c>
      <c r="B147" s="1" t="s">
        <v>258</v>
      </c>
      <c r="C147" s="1" t="s">
        <v>259</v>
      </c>
      <c r="D147" s="1" t="s">
        <v>260</v>
      </c>
      <c r="E147" s="1" t="s">
        <v>261</v>
      </c>
      <c r="F147" s="1" t="s">
        <v>262</v>
      </c>
      <c r="G147" s="1" t="s">
        <v>830</v>
      </c>
      <c r="H147" s="1" t="s">
        <v>831</v>
      </c>
      <c r="K147" s="17" t="n">
        <f aca="false">SUMIF('1120 SJ'!$A$2:$A$679,$G147,'1120 SJ'!$I$2:$I$679)</f>
        <v>60</v>
      </c>
      <c r="L147" s="17" t="n">
        <f aca="false">SUMIF('1120 SJ'!$A$2:$A$679,$G147,'1120 SJ'!$Q$2:$Q$679)</f>
        <v>0</v>
      </c>
      <c r="M147" s="17" t="n">
        <f aca="false">$K147-$L147</f>
        <v>60</v>
      </c>
      <c r="N147" s="18" t="n">
        <f aca="false">IFERROR(SUMIF('1120 SJ'!$A$2:$A$679,$G147,'1120 SJ'!$M$2:$M$679)/$K147,0)</f>
        <v>49.488</v>
      </c>
      <c r="O147" s="18" t="n">
        <f aca="false">IFERROR($K147*$N147,"")</f>
        <v>2969.28</v>
      </c>
      <c r="P147" s="18" t="n">
        <f aca="false">IFERROR($L147*$N147,"")</f>
        <v>0</v>
      </c>
      <c r="Q147" s="18" t="n">
        <f aca="false">$M147*$N147</f>
        <v>2969.28</v>
      </c>
      <c r="S147" s="26"/>
      <c r="T147" s="1" t="s">
        <v>277</v>
      </c>
      <c r="U147" s="27" t="s">
        <v>123</v>
      </c>
      <c r="AA147" s="1" t="s">
        <v>376</v>
      </c>
    </row>
    <row r="148" customFormat="false" ht="15" hidden="false" customHeight="false" outlineLevel="0" collapsed="false">
      <c r="A148" s="1" t="s">
        <v>206</v>
      </c>
      <c r="B148" s="1" t="s">
        <v>258</v>
      </c>
      <c r="C148" s="1" t="s">
        <v>259</v>
      </c>
      <c r="D148" s="1" t="s">
        <v>260</v>
      </c>
      <c r="E148" s="1" t="s">
        <v>261</v>
      </c>
      <c r="F148" s="1" t="s">
        <v>262</v>
      </c>
      <c r="G148" s="1" t="s">
        <v>832</v>
      </c>
      <c r="H148" s="1" t="s">
        <v>833</v>
      </c>
      <c r="K148" s="17" t="n">
        <f aca="false">SUMIF('1120 SJ'!$A$2:$A$679,$G148,'1120 SJ'!$I$2:$I$679)</f>
        <v>60</v>
      </c>
      <c r="L148" s="17" t="n">
        <f aca="false">SUMIF('1120 SJ'!$A$2:$A$679,$G148,'1120 SJ'!$Q$2:$Q$679)</f>
        <v>0</v>
      </c>
      <c r="M148" s="17" t="n">
        <f aca="false">$K148-$L148</f>
        <v>60</v>
      </c>
      <c r="N148" s="18" t="n">
        <f aca="false">IFERROR(SUMIF('1120 SJ'!$A$2:$A$679,$G148,'1120 SJ'!$M$2:$M$679)/$K148,0)</f>
        <v>31.36</v>
      </c>
      <c r="O148" s="18" t="n">
        <f aca="false">IFERROR($K148*$N148,"")</f>
        <v>1881.6</v>
      </c>
      <c r="P148" s="18" t="n">
        <f aca="false">IFERROR($L148*$N148,"")</f>
        <v>0</v>
      </c>
      <c r="Q148" s="18" t="n">
        <f aca="false">$M148*$N148</f>
        <v>1881.6</v>
      </c>
      <c r="S148" s="26"/>
      <c r="T148" s="1" t="s">
        <v>277</v>
      </c>
      <c r="U148" s="27" t="s">
        <v>123</v>
      </c>
    </row>
    <row r="149" customFormat="false" ht="15" hidden="false" customHeight="false" outlineLevel="0" collapsed="false">
      <c r="A149" s="1" t="s">
        <v>206</v>
      </c>
      <c r="B149" s="1" t="s">
        <v>258</v>
      </c>
      <c r="C149" s="1" t="s">
        <v>259</v>
      </c>
      <c r="D149" s="1" t="s">
        <v>260</v>
      </c>
      <c r="E149" s="1" t="s">
        <v>261</v>
      </c>
      <c r="F149" s="1" t="s">
        <v>262</v>
      </c>
      <c r="G149" s="1" t="s">
        <v>834</v>
      </c>
      <c r="H149" s="1" t="s">
        <v>835</v>
      </c>
      <c r="K149" s="17" t="n">
        <f aca="false">SUMIF('1120 SJ'!$A$2:$A$679,$G149,'1120 SJ'!$I$2:$I$679)</f>
        <v>60</v>
      </c>
      <c r="L149" s="17" t="n">
        <f aca="false">SUMIF('1120 SJ'!$A$2:$A$679,$G149,'1120 SJ'!$Q$2:$Q$679)</f>
        <v>0</v>
      </c>
      <c r="M149" s="17" t="n">
        <f aca="false">$K149-$L149</f>
        <v>60</v>
      </c>
      <c r="N149" s="18" t="n">
        <f aca="false">IFERROR(SUMIF('1120 SJ'!$A$2:$A$679,$G149,'1120 SJ'!$M$2:$M$679)/$K149,0)</f>
        <v>42.73</v>
      </c>
      <c r="O149" s="18" t="n">
        <f aca="false">IFERROR($K149*$N149,"")</f>
        <v>2563.8</v>
      </c>
      <c r="P149" s="18" t="n">
        <f aca="false">IFERROR($L149*$N149,"")</f>
        <v>0</v>
      </c>
      <c r="Q149" s="18" t="n">
        <f aca="false">$M149*$N149</f>
        <v>2563.8</v>
      </c>
      <c r="S149" s="26"/>
      <c r="T149" s="1" t="s">
        <v>277</v>
      </c>
      <c r="U149" s="27" t="s">
        <v>123</v>
      </c>
    </row>
    <row r="150" customFormat="false" ht="15" hidden="false" customHeight="false" outlineLevel="0" collapsed="false">
      <c r="A150" s="1" t="s">
        <v>206</v>
      </c>
      <c r="B150" s="1" t="s">
        <v>258</v>
      </c>
      <c r="C150" s="1" t="s">
        <v>259</v>
      </c>
      <c r="D150" s="1" t="s">
        <v>273</v>
      </c>
      <c r="E150" s="1" t="s">
        <v>274</v>
      </c>
      <c r="F150" s="1" t="s">
        <v>262</v>
      </c>
      <c r="G150" s="1" t="s">
        <v>836</v>
      </c>
      <c r="H150" s="1" t="s">
        <v>837</v>
      </c>
      <c r="I150" s="1" t="s">
        <v>838</v>
      </c>
      <c r="J150" s="1" t="s">
        <v>839</v>
      </c>
      <c r="K150" s="17" t="n">
        <f aca="false">SUMIF('1120 SJ'!$A$2:$A$679,$G150,'1120 SJ'!$I$2:$I$679)</f>
        <v>60</v>
      </c>
      <c r="L150" s="17" t="n">
        <f aca="false">SUMIF('1120 SJ'!$A$2:$A$679,$G150,'1120 SJ'!$Q$2:$Q$679)</f>
        <v>202</v>
      </c>
      <c r="M150" s="17" t="n">
        <f aca="false">$K150-$L150</f>
        <v>-142</v>
      </c>
      <c r="N150" s="18" t="n">
        <f aca="false">IFERROR(SUMIF('1120 SJ'!$A$2:$A$679,$G150,'1120 SJ'!$M$2:$M$679)/$K150,0)</f>
        <v>214.298333333333</v>
      </c>
      <c r="O150" s="18" t="n">
        <f aca="false">IFERROR($K150*$N150,"")</f>
        <v>12857.9</v>
      </c>
      <c r="P150" s="18" t="n">
        <f aca="false">IFERROR($L150*$N150,"")</f>
        <v>43288.2633333333</v>
      </c>
      <c r="Q150" s="18" t="n">
        <f aca="false">$M150*$N150</f>
        <v>-30430.3633333333</v>
      </c>
      <c r="S150" s="24" t="s">
        <v>226</v>
      </c>
      <c r="T150" s="1" t="s">
        <v>267</v>
      </c>
      <c r="U150" s="24" t="s">
        <v>54</v>
      </c>
      <c r="V150" s="1" t="s">
        <v>840</v>
      </c>
      <c r="W150" s="1" t="s">
        <v>270</v>
      </c>
      <c r="X150" s="1" t="s">
        <v>841</v>
      </c>
      <c r="Y150" s="1" t="s">
        <v>270</v>
      </c>
      <c r="Z150" s="1" t="s">
        <v>842</v>
      </c>
      <c r="AA150" s="1" t="s">
        <v>843</v>
      </c>
    </row>
    <row r="151" customFormat="false" ht="15" hidden="false" customHeight="false" outlineLevel="0" collapsed="false">
      <c r="A151" s="1" t="s">
        <v>206</v>
      </c>
      <c r="B151" s="1" t="s">
        <v>258</v>
      </c>
      <c r="C151" s="1" t="s">
        <v>259</v>
      </c>
      <c r="D151" s="1" t="s">
        <v>610</v>
      </c>
      <c r="E151" s="1" t="s">
        <v>611</v>
      </c>
      <c r="F151" s="1" t="s">
        <v>612</v>
      </c>
      <c r="G151" s="1" t="s">
        <v>844</v>
      </c>
      <c r="H151" s="1" t="s">
        <v>845</v>
      </c>
      <c r="K151" s="17" t="n">
        <f aca="false">SUMIF('1120 SJ'!$A$2:$A$679,$G151,'1120 SJ'!$I$2:$I$679)</f>
        <v>60</v>
      </c>
      <c r="L151" s="17" t="n">
        <f aca="false">SUMIF('1120 SJ'!$A$2:$A$679,$G151,'1120 SJ'!$Q$2:$Q$679)</f>
        <v>0</v>
      </c>
      <c r="M151" s="17" t="n">
        <f aca="false">$K151-$L151</f>
        <v>60</v>
      </c>
      <c r="N151" s="18" t="n">
        <f aca="false">IFERROR(SUMIF('1120 SJ'!$A$2:$A$679,$G151,'1120 SJ'!$M$2:$M$679)/$K151,0)</f>
        <v>7097.82</v>
      </c>
      <c r="O151" s="18" t="n">
        <f aca="false">IFERROR($K151*$N151,"")</f>
        <v>425869.2</v>
      </c>
      <c r="P151" s="18" t="n">
        <f aca="false">IFERROR($L151*$N151,"")</f>
        <v>0</v>
      </c>
      <c r="Q151" s="18" t="n">
        <f aca="false">$M151*$N151</f>
        <v>425869.2</v>
      </c>
      <c r="S151" s="26"/>
      <c r="T151" s="1" t="s">
        <v>615</v>
      </c>
      <c r="U151" s="27" t="s">
        <v>126</v>
      </c>
    </row>
    <row r="152" customFormat="false" ht="15" hidden="false" customHeight="false" outlineLevel="0" collapsed="false">
      <c r="A152" s="1" t="s">
        <v>206</v>
      </c>
      <c r="B152" s="1" t="s">
        <v>258</v>
      </c>
      <c r="C152" s="1" t="s">
        <v>259</v>
      </c>
      <c r="D152" s="1" t="s">
        <v>610</v>
      </c>
      <c r="E152" s="1" t="s">
        <v>611</v>
      </c>
      <c r="F152" s="1" t="s">
        <v>612</v>
      </c>
      <c r="G152" s="1" t="s">
        <v>846</v>
      </c>
      <c r="H152" s="1" t="s">
        <v>847</v>
      </c>
      <c r="K152" s="17" t="n">
        <f aca="false">SUMIF('1120 SJ'!$A$2:$A$679,$G152,'1120 SJ'!$I$2:$I$679)</f>
        <v>60</v>
      </c>
      <c r="L152" s="17" t="n">
        <f aca="false">SUMIF('1120 SJ'!$A$2:$A$679,$G152,'1120 SJ'!$Q$2:$Q$679)</f>
        <v>0</v>
      </c>
      <c r="M152" s="17" t="n">
        <f aca="false">$K152-$L152</f>
        <v>60</v>
      </c>
      <c r="N152" s="18" t="n">
        <f aca="false">IFERROR(SUMIF('1120 SJ'!$A$2:$A$679,$G152,'1120 SJ'!$M$2:$M$679)/$K152,0)</f>
        <v>7041.3</v>
      </c>
      <c r="O152" s="18" t="n">
        <f aca="false">IFERROR($K152*$N152,"")</f>
        <v>422478</v>
      </c>
      <c r="P152" s="18" t="n">
        <f aca="false">IFERROR($L152*$N152,"")</f>
        <v>0</v>
      </c>
      <c r="Q152" s="18" t="n">
        <f aca="false">$M152*$N152</f>
        <v>422478</v>
      </c>
      <c r="S152" s="26"/>
      <c r="T152" s="1" t="s">
        <v>615</v>
      </c>
      <c r="U152" s="27" t="s">
        <v>126</v>
      </c>
    </row>
    <row r="153" customFormat="false" ht="15" hidden="false" customHeight="false" outlineLevel="0" collapsed="false">
      <c r="A153" s="1" t="s">
        <v>206</v>
      </c>
      <c r="B153" s="1" t="s">
        <v>258</v>
      </c>
      <c r="C153" s="1" t="s">
        <v>259</v>
      </c>
      <c r="D153" s="1" t="s">
        <v>260</v>
      </c>
      <c r="E153" s="1" t="s">
        <v>261</v>
      </c>
      <c r="F153" s="1" t="s">
        <v>262</v>
      </c>
      <c r="G153" s="1" t="s">
        <v>848</v>
      </c>
      <c r="H153" s="1" t="s">
        <v>849</v>
      </c>
      <c r="K153" s="17" t="n">
        <f aca="false">SUMIF('1120 SJ'!$A$2:$A$679,$G153,'1120 SJ'!$I$2:$I$679)</f>
        <v>58</v>
      </c>
      <c r="L153" s="17" t="n">
        <f aca="false">SUMIF('1120 SJ'!$A$2:$A$679,$G153,'1120 SJ'!$Q$2:$Q$679)</f>
        <v>0</v>
      </c>
      <c r="M153" s="17" t="n">
        <f aca="false">$K153-$L153</f>
        <v>58</v>
      </c>
      <c r="N153" s="18" t="n">
        <f aca="false">IFERROR(SUMIF('1120 SJ'!$A$2:$A$679,$G153,'1120 SJ'!$M$2:$M$679)/$K153,0)</f>
        <v>6776.99086206897</v>
      </c>
      <c r="O153" s="18" t="n">
        <f aca="false">IFERROR($K153*$N153,"")</f>
        <v>393065.47</v>
      </c>
      <c r="P153" s="18" t="n">
        <f aca="false">IFERROR($L153*$N153,"")</f>
        <v>0</v>
      </c>
      <c r="Q153" s="18" t="n">
        <f aca="false">$M153*$N153</f>
        <v>393065.47</v>
      </c>
      <c r="S153" s="26"/>
      <c r="T153" s="1" t="s">
        <v>277</v>
      </c>
      <c r="U153" s="27" t="s">
        <v>123</v>
      </c>
      <c r="AA153" s="1" t="s">
        <v>485</v>
      </c>
    </row>
    <row r="154" customFormat="false" ht="15" hidden="false" customHeight="false" outlineLevel="0" collapsed="false">
      <c r="A154" s="1" t="s">
        <v>206</v>
      </c>
      <c r="B154" s="1" t="s">
        <v>258</v>
      </c>
      <c r="C154" s="1" t="s">
        <v>259</v>
      </c>
      <c r="D154" s="1" t="s">
        <v>260</v>
      </c>
      <c r="E154" s="1" t="s">
        <v>261</v>
      </c>
      <c r="F154" s="1" t="s">
        <v>262</v>
      </c>
      <c r="G154" s="1" t="s">
        <v>850</v>
      </c>
      <c r="H154" s="1" t="s">
        <v>851</v>
      </c>
      <c r="I154" s="1" t="s">
        <v>852</v>
      </c>
      <c r="J154" s="1" t="s">
        <v>853</v>
      </c>
      <c r="K154" s="17" t="n">
        <f aca="false">SUMIF('1120 SJ'!$A$2:$A$679,$G154,'1120 SJ'!$I$2:$I$679)</f>
        <v>55</v>
      </c>
      <c r="L154" s="17" t="n">
        <f aca="false">SUMIF('1120 SJ'!$A$2:$A$679,$G154,'1120 SJ'!$Q$2:$Q$679)</f>
        <v>75</v>
      </c>
      <c r="M154" s="17" t="n">
        <f aca="false">$K154-$L154</f>
        <v>-20</v>
      </c>
      <c r="N154" s="18" t="n">
        <f aca="false">IFERROR(SUMIF('1120 SJ'!$A$2:$A$679,$G154,'1120 SJ'!$M$2:$M$679)/$K154,0)</f>
        <v>1983.47436363636</v>
      </c>
      <c r="O154" s="18" t="n">
        <f aca="false">IFERROR($K154*$N154,"")</f>
        <v>109091.09</v>
      </c>
      <c r="P154" s="18" t="n">
        <f aca="false">IFERROR($L154*$N154,"")</f>
        <v>148760.577272727</v>
      </c>
      <c r="Q154" s="18" t="n">
        <f aca="false">$M154*$N154</f>
        <v>-39669.4872727273</v>
      </c>
      <c r="S154" s="24" t="s">
        <v>226</v>
      </c>
      <c r="T154" s="1" t="s">
        <v>267</v>
      </c>
      <c r="U154" s="24" t="s">
        <v>54</v>
      </c>
      <c r="V154" s="1" t="s">
        <v>854</v>
      </c>
      <c r="W154" s="1" t="s">
        <v>269</v>
      </c>
      <c r="Y154" s="1" t="s">
        <v>270</v>
      </c>
      <c r="Z154" s="1" t="s">
        <v>855</v>
      </c>
      <c r="AA154" s="1" t="s">
        <v>419</v>
      </c>
    </row>
    <row r="155" customFormat="false" ht="15" hidden="false" customHeight="false" outlineLevel="0" collapsed="false">
      <c r="A155" s="1" t="s">
        <v>206</v>
      </c>
      <c r="B155" s="1" t="s">
        <v>258</v>
      </c>
      <c r="C155" s="1" t="s">
        <v>259</v>
      </c>
      <c r="D155" s="1" t="s">
        <v>260</v>
      </c>
      <c r="E155" s="1" t="s">
        <v>261</v>
      </c>
      <c r="F155" s="1" t="s">
        <v>262</v>
      </c>
      <c r="G155" s="1" t="s">
        <v>856</v>
      </c>
      <c r="H155" s="1" t="s">
        <v>857</v>
      </c>
      <c r="I155" s="1" t="s">
        <v>858</v>
      </c>
      <c r="J155" s="1" t="s">
        <v>859</v>
      </c>
      <c r="K155" s="17" t="n">
        <f aca="false">SUMIF('1120 SJ'!$A$2:$A$679,$G155,'1120 SJ'!$I$2:$I$679)</f>
        <v>51</v>
      </c>
      <c r="L155" s="17" t="n">
        <f aca="false">SUMIF('1120 SJ'!$A$2:$A$679,$G155,'1120 SJ'!$Q$2:$Q$679)</f>
        <v>3</v>
      </c>
      <c r="M155" s="17" t="n">
        <f aca="false">$K155-$L155</f>
        <v>48</v>
      </c>
      <c r="N155" s="18" t="n">
        <f aca="false">IFERROR(SUMIF('1120 SJ'!$A$2:$A$679,$G155,'1120 SJ'!$M$2:$M$679)/$K155,0)</f>
        <v>2606.51294117647</v>
      </c>
      <c r="O155" s="18" t="n">
        <f aca="false">IFERROR($K155*$N155,"")</f>
        <v>132932.16</v>
      </c>
      <c r="P155" s="18" t="n">
        <f aca="false">IFERROR($L155*$N155,"")</f>
        <v>7819.53882352941</v>
      </c>
      <c r="Q155" s="18" t="n">
        <f aca="false">$M155*$N155</f>
        <v>125112.621176471</v>
      </c>
      <c r="S155" s="24" t="s">
        <v>226</v>
      </c>
      <c r="T155" s="1" t="s">
        <v>267</v>
      </c>
      <c r="U155" s="25" t="s">
        <v>51</v>
      </c>
      <c r="V155" s="1" t="s">
        <v>860</v>
      </c>
      <c r="W155" s="1" t="s">
        <v>269</v>
      </c>
      <c r="Y155" s="1" t="s">
        <v>270</v>
      </c>
      <c r="Z155" s="1" t="s">
        <v>861</v>
      </c>
      <c r="AA155" s="1" t="s">
        <v>419</v>
      </c>
    </row>
    <row r="156" customFormat="false" ht="15" hidden="false" customHeight="false" outlineLevel="0" collapsed="false">
      <c r="A156" s="1" t="s">
        <v>206</v>
      </c>
      <c r="B156" s="1" t="s">
        <v>258</v>
      </c>
      <c r="C156" s="1" t="s">
        <v>259</v>
      </c>
      <c r="D156" s="1" t="s">
        <v>260</v>
      </c>
      <c r="E156" s="1" t="s">
        <v>261</v>
      </c>
      <c r="F156" s="1" t="s">
        <v>262</v>
      </c>
      <c r="G156" s="1" t="s">
        <v>862</v>
      </c>
      <c r="H156" s="1" t="s">
        <v>863</v>
      </c>
      <c r="K156" s="17" t="n">
        <f aca="false">SUMIF('1120 SJ'!$A$2:$A$679,$G156,'1120 SJ'!$I$2:$I$679)</f>
        <v>50</v>
      </c>
      <c r="L156" s="17" t="n">
        <f aca="false">SUMIF('1120 SJ'!$A$2:$A$679,$G156,'1120 SJ'!$Q$2:$Q$679)</f>
        <v>0</v>
      </c>
      <c r="M156" s="17" t="n">
        <f aca="false">$K156-$L156</f>
        <v>50</v>
      </c>
      <c r="N156" s="18" t="n">
        <f aca="false">IFERROR(SUMIF('1120 SJ'!$A$2:$A$679,$G156,'1120 SJ'!$M$2:$M$679)/$K156,0)</f>
        <v>202.7</v>
      </c>
      <c r="O156" s="18" t="n">
        <f aca="false">IFERROR($K156*$N156,"")</f>
        <v>10135</v>
      </c>
      <c r="P156" s="18" t="n">
        <f aca="false">IFERROR($L156*$N156,"")</f>
        <v>0</v>
      </c>
      <c r="Q156" s="18" t="n">
        <f aca="false">$M156*$N156</f>
        <v>10135</v>
      </c>
      <c r="S156" s="26"/>
      <c r="T156" s="1" t="s">
        <v>277</v>
      </c>
      <c r="U156" s="27" t="s">
        <v>123</v>
      </c>
    </row>
    <row r="157" customFormat="false" ht="15" hidden="false" customHeight="false" outlineLevel="0" collapsed="false">
      <c r="A157" s="1" t="s">
        <v>206</v>
      </c>
      <c r="B157" s="1" t="s">
        <v>258</v>
      </c>
      <c r="C157" s="1" t="s">
        <v>259</v>
      </c>
      <c r="D157" s="1" t="s">
        <v>260</v>
      </c>
      <c r="E157" s="1" t="s">
        <v>261</v>
      </c>
      <c r="F157" s="1" t="s">
        <v>262</v>
      </c>
      <c r="G157" s="1" t="s">
        <v>864</v>
      </c>
      <c r="H157" s="1" t="s">
        <v>865</v>
      </c>
      <c r="I157" s="1" t="s">
        <v>866</v>
      </c>
      <c r="J157" s="1" t="s">
        <v>867</v>
      </c>
      <c r="K157" s="17" t="n">
        <f aca="false">SUMIF('1120 SJ'!$A$2:$A$679,$G157,'1120 SJ'!$I$2:$I$679)</f>
        <v>50</v>
      </c>
      <c r="L157" s="17" t="n">
        <f aca="false">SUMIF('1120 SJ'!$A$2:$A$679,$G157,'1120 SJ'!$Q$2:$Q$679)</f>
        <v>6</v>
      </c>
      <c r="M157" s="17" t="n">
        <f aca="false">$K157-$L157</f>
        <v>44</v>
      </c>
      <c r="N157" s="18" t="n">
        <f aca="false">IFERROR(SUMIF('1120 SJ'!$A$2:$A$679,$G157,'1120 SJ'!$M$2:$M$679)/$K157,0)</f>
        <v>3757.5288</v>
      </c>
      <c r="O157" s="18" t="n">
        <f aca="false">IFERROR($K157*$N157,"")</f>
        <v>187876.44</v>
      </c>
      <c r="P157" s="18" t="n">
        <f aca="false">IFERROR($L157*$N157,"")</f>
        <v>22545.1728</v>
      </c>
      <c r="Q157" s="18" t="n">
        <f aca="false">$M157*$N157</f>
        <v>165331.2672</v>
      </c>
      <c r="S157" s="25" t="s">
        <v>228</v>
      </c>
      <c r="T157" s="1" t="s">
        <v>282</v>
      </c>
      <c r="U157" s="25" t="s">
        <v>51</v>
      </c>
      <c r="V157" s="1" t="s">
        <v>868</v>
      </c>
      <c r="W157" s="1" t="s">
        <v>269</v>
      </c>
      <c r="Y157" s="1" t="s">
        <v>270</v>
      </c>
      <c r="Z157" s="1" t="s">
        <v>869</v>
      </c>
      <c r="AA157" s="1" t="s">
        <v>870</v>
      </c>
    </row>
    <row r="158" customFormat="false" ht="15" hidden="false" customHeight="false" outlineLevel="0" collapsed="false">
      <c r="A158" s="1" t="s">
        <v>206</v>
      </c>
      <c r="B158" s="1" t="s">
        <v>258</v>
      </c>
      <c r="C158" s="1" t="s">
        <v>259</v>
      </c>
      <c r="D158" s="1" t="s">
        <v>260</v>
      </c>
      <c r="E158" s="1" t="s">
        <v>261</v>
      </c>
      <c r="F158" s="1" t="s">
        <v>262</v>
      </c>
      <c r="G158" s="1" t="s">
        <v>871</v>
      </c>
      <c r="H158" s="1" t="s">
        <v>872</v>
      </c>
      <c r="K158" s="17" t="n">
        <f aca="false">SUMIF('1120 SJ'!$A$2:$A$679,$G158,'1120 SJ'!$I$2:$I$679)</f>
        <v>50</v>
      </c>
      <c r="L158" s="17" t="n">
        <f aca="false">SUMIF('1120 SJ'!$A$2:$A$679,$G158,'1120 SJ'!$Q$2:$Q$679)</f>
        <v>0</v>
      </c>
      <c r="M158" s="17" t="n">
        <f aca="false">$K158-$L158</f>
        <v>50</v>
      </c>
      <c r="N158" s="18" t="n">
        <f aca="false">IFERROR(SUMIF('1120 SJ'!$A$2:$A$679,$G158,'1120 SJ'!$M$2:$M$679)/$K158,0)</f>
        <v>6669.178</v>
      </c>
      <c r="O158" s="18" t="n">
        <f aca="false">IFERROR($K158*$N158,"")</f>
        <v>333458.9</v>
      </c>
      <c r="P158" s="18" t="n">
        <f aca="false">IFERROR($L158*$N158,"")</f>
        <v>0</v>
      </c>
      <c r="Q158" s="18" t="n">
        <f aca="false">$M158*$N158</f>
        <v>333458.9</v>
      </c>
      <c r="S158" s="26"/>
      <c r="T158" s="1" t="s">
        <v>277</v>
      </c>
      <c r="U158" s="27" t="s">
        <v>123</v>
      </c>
      <c r="AA158" s="1" t="s">
        <v>376</v>
      </c>
    </row>
    <row r="159" customFormat="false" ht="15" hidden="false" customHeight="false" outlineLevel="0" collapsed="false">
      <c r="A159" s="1" t="s">
        <v>206</v>
      </c>
      <c r="B159" s="1" t="s">
        <v>258</v>
      </c>
      <c r="C159" s="1" t="s">
        <v>259</v>
      </c>
      <c r="D159" s="1" t="s">
        <v>260</v>
      </c>
      <c r="E159" s="1" t="s">
        <v>261</v>
      </c>
      <c r="F159" s="1" t="s">
        <v>262</v>
      </c>
      <c r="G159" s="1" t="s">
        <v>873</v>
      </c>
      <c r="H159" s="1" t="s">
        <v>874</v>
      </c>
      <c r="I159" s="1" t="s">
        <v>875</v>
      </c>
      <c r="J159" s="1" t="s">
        <v>876</v>
      </c>
      <c r="K159" s="17" t="n">
        <f aca="false">SUMIF('1120 SJ'!$A$2:$A$679,$G159,'1120 SJ'!$I$2:$I$679)</f>
        <v>50</v>
      </c>
      <c r="L159" s="17" t="n">
        <f aca="false">SUMIF('1120 SJ'!$A$2:$A$679,$G159,'1120 SJ'!$Q$2:$Q$679)</f>
        <v>50</v>
      </c>
      <c r="M159" s="17" t="n">
        <f aca="false">$K159-$L159</f>
        <v>0</v>
      </c>
      <c r="N159" s="18" t="n">
        <f aca="false">IFERROR(SUMIF('1120 SJ'!$A$2:$A$679,$G159,'1120 SJ'!$M$2:$M$679)/$K159,0)</f>
        <v>1237.5</v>
      </c>
      <c r="O159" s="18" t="n">
        <f aca="false">IFERROR($K159*$N159,"")</f>
        <v>61875</v>
      </c>
      <c r="P159" s="18" t="n">
        <f aca="false">IFERROR($L159*$N159,"")</f>
        <v>61875</v>
      </c>
      <c r="Q159" s="18" t="n">
        <f aca="false">$M159*$N159</f>
        <v>0</v>
      </c>
      <c r="S159" s="25" t="s">
        <v>228</v>
      </c>
      <c r="T159" s="1" t="s">
        <v>282</v>
      </c>
      <c r="U159" s="30" t="s">
        <v>117</v>
      </c>
      <c r="V159" s="1" t="s">
        <v>290</v>
      </c>
      <c r="W159" s="1" t="s">
        <v>270</v>
      </c>
      <c r="X159" s="1" t="s">
        <v>877</v>
      </c>
      <c r="Y159" s="1" t="s">
        <v>270</v>
      </c>
      <c r="Z159" s="1" t="s">
        <v>878</v>
      </c>
      <c r="AA159" s="1" t="s">
        <v>879</v>
      </c>
    </row>
    <row r="160" customFormat="false" ht="15" hidden="false" customHeight="false" outlineLevel="0" collapsed="false">
      <c r="A160" s="1" t="s">
        <v>206</v>
      </c>
      <c r="B160" s="1" t="s">
        <v>258</v>
      </c>
      <c r="C160" s="1" t="s">
        <v>259</v>
      </c>
      <c r="D160" s="1" t="s">
        <v>260</v>
      </c>
      <c r="E160" s="1" t="s">
        <v>261</v>
      </c>
      <c r="F160" s="1" t="s">
        <v>262</v>
      </c>
      <c r="G160" s="1" t="s">
        <v>880</v>
      </c>
      <c r="H160" s="1" t="s">
        <v>881</v>
      </c>
      <c r="K160" s="17" t="n">
        <f aca="false">SUMIF('1120 SJ'!$A$2:$A$679,$G160,'1120 SJ'!$I$2:$I$679)</f>
        <v>50</v>
      </c>
      <c r="L160" s="17" t="n">
        <f aca="false">SUMIF('1120 SJ'!$A$2:$A$679,$G160,'1120 SJ'!$Q$2:$Q$679)</f>
        <v>0</v>
      </c>
      <c r="M160" s="17" t="n">
        <f aca="false">$K160-$L160</f>
        <v>50</v>
      </c>
      <c r="N160" s="18" t="n">
        <f aca="false">IFERROR(SUMIF('1120 SJ'!$A$2:$A$679,$G160,'1120 SJ'!$M$2:$M$679)/$K160,0)</f>
        <v>910</v>
      </c>
      <c r="O160" s="18" t="n">
        <f aca="false">IFERROR($K160*$N160,"")</f>
        <v>45500</v>
      </c>
      <c r="P160" s="18" t="n">
        <f aca="false">IFERROR($L160*$N160,"")</f>
        <v>0</v>
      </c>
      <c r="Q160" s="18" t="n">
        <f aca="false">$M160*$N160</f>
        <v>45500</v>
      </c>
      <c r="S160" s="26"/>
      <c r="T160" s="1" t="s">
        <v>277</v>
      </c>
      <c r="U160" s="27" t="s">
        <v>123</v>
      </c>
    </row>
    <row r="161" customFormat="false" ht="15" hidden="false" customHeight="false" outlineLevel="0" collapsed="false">
      <c r="A161" s="1" t="s">
        <v>206</v>
      </c>
      <c r="B161" s="1" t="s">
        <v>258</v>
      </c>
      <c r="C161" s="1" t="s">
        <v>259</v>
      </c>
      <c r="D161" s="1" t="s">
        <v>260</v>
      </c>
      <c r="E161" s="1" t="s">
        <v>261</v>
      </c>
      <c r="F161" s="1" t="s">
        <v>262</v>
      </c>
      <c r="G161" s="1" t="s">
        <v>882</v>
      </c>
      <c r="H161" s="1" t="s">
        <v>883</v>
      </c>
      <c r="K161" s="17" t="n">
        <f aca="false">SUMIF('1120 SJ'!$A$2:$A$679,$G161,'1120 SJ'!$I$2:$I$679)</f>
        <v>50</v>
      </c>
      <c r="L161" s="17" t="n">
        <f aca="false">SUMIF('1120 SJ'!$A$2:$A$679,$G161,'1120 SJ'!$Q$2:$Q$679)</f>
        <v>0</v>
      </c>
      <c r="M161" s="17" t="n">
        <f aca="false">$K161-$L161</f>
        <v>50</v>
      </c>
      <c r="N161" s="18" t="n">
        <f aca="false">IFERROR(SUMIF('1120 SJ'!$A$2:$A$679,$G161,'1120 SJ'!$M$2:$M$679)/$K161,0)</f>
        <v>14228.14</v>
      </c>
      <c r="O161" s="18" t="n">
        <f aca="false">IFERROR($K161*$N161,"")</f>
        <v>711407</v>
      </c>
      <c r="P161" s="18" t="n">
        <f aca="false">IFERROR($L161*$N161,"")</f>
        <v>0</v>
      </c>
      <c r="Q161" s="18" t="n">
        <f aca="false">$M161*$N161</f>
        <v>711407</v>
      </c>
      <c r="S161" s="26"/>
      <c r="T161" s="1" t="s">
        <v>277</v>
      </c>
      <c r="U161" s="27" t="s">
        <v>123</v>
      </c>
    </row>
    <row r="162" customFormat="false" ht="15" hidden="false" customHeight="false" outlineLevel="0" collapsed="false">
      <c r="A162" s="1" t="s">
        <v>206</v>
      </c>
      <c r="B162" s="1" t="s">
        <v>258</v>
      </c>
      <c r="C162" s="1" t="s">
        <v>259</v>
      </c>
      <c r="D162" s="1" t="s">
        <v>260</v>
      </c>
      <c r="E162" s="1" t="s">
        <v>261</v>
      </c>
      <c r="F162" s="1" t="s">
        <v>262</v>
      </c>
      <c r="G162" s="1" t="s">
        <v>884</v>
      </c>
      <c r="H162" s="1" t="s">
        <v>885</v>
      </c>
      <c r="K162" s="17" t="n">
        <f aca="false">SUMIF('1120 SJ'!$A$2:$A$679,$G162,'1120 SJ'!$I$2:$I$679)</f>
        <v>50</v>
      </c>
      <c r="L162" s="17" t="n">
        <f aca="false">SUMIF('1120 SJ'!$A$2:$A$679,$G162,'1120 SJ'!$Q$2:$Q$679)</f>
        <v>0</v>
      </c>
      <c r="M162" s="17" t="n">
        <f aca="false">$K162-$L162</f>
        <v>50</v>
      </c>
      <c r="N162" s="18" t="n">
        <f aca="false">IFERROR(SUMIF('1120 SJ'!$A$2:$A$679,$G162,'1120 SJ'!$M$2:$M$679)/$K162,0)</f>
        <v>1286.25</v>
      </c>
      <c r="O162" s="18" t="n">
        <f aca="false">IFERROR($K162*$N162,"")</f>
        <v>64312.5</v>
      </c>
      <c r="P162" s="18" t="n">
        <f aca="false">IFERROR($L162*$N162,"")</f>
        <v>0</v>
      </c>
      <c r="Q162" s="18" t="n">
        <f aca="false">$M162*$N162</f>
        <v>64312.5</v>
      </c>
      <c r="S162" s="26"/>
      <c r="T162" s="1" t="s">
        <v>277</v>
      </c>
      <c r="U162" s="27" t="s">
        <v>123</v>
      </c>
    </row>
    <row r="163" customFormat="false" ht="15" hidden="false" customHeight="false" outlineLevel="0" collapsed="false">
      <c r="A163" s="1" t="s">
        <v>206</v>
      </c>
      <c r="B163" s="1" t="s">
        <v>258</v>
      </c>
      <c r="C163" s="1" t="s">
        <v>259</v>
      </c>
      <c r="D163" s="1" t="s">
        <v>260</v>
      </c>
      <c r="E163" s="1" t="s">
        <v>261</v>
      </c>
      <c r="F163" s="1" t="s">
        <v>262</v>
      </c>
      <c r="G163" s="1" t="s">
        <v>886</v>
      </c>
      <c r="H163" s="1" t="s">
        <v>887</v>
      </c>
      <c r="K163" s="17" t="n">
        <f aca="false">SUMIF('1120 SJ'!$A$2:$A$679,$G163,'1120 SJ'!$I$2:$I$679)</f>
        <v>50</v>
      </c>
      <c r="L163" s="17" t="n">
        <f aca="false">SUMIF('1120 SJ'!$A$2:$A$679,$G163,'1120 SJ'!$Q$2:$Q$679)</f>
        <v>0</v>
      </c>
      <c r="M163" s="17" t="n">
        <f aca="false">$K163-$L163</f>
        <v>50</v>
      </c>
      <c r="N163" s="18" t="n">
        <f aca="false">IFERROR(SUMIF('1120 SJ'!$A$2:$A$679,$G163,'1120 SJ'!$M$2:$M$679)/$K163,0)</f>
        <v>1155</v>
      </c>
      <c r="O163" s="18" t="n">
        <f aca="false">IFERROR($K163*$N163,"")</f>
        <v>57750</v>
      </c>
      <c r="P163" s="18" t="n">
        <f aca="false">IFERROR($L163*$N163,"")</f>
        <v>0</v>
      </c>
      <c r="Q163" s="18" t="n">
        <f aca="false">$M163*$N163</f>
        <v>57750</v>
      </c>
      <c r="S163" s="26"/>
      <c r="T163" s="1" t="s">
        <v>277</v>
      </c>
      <c r="U163" s="27" t="s">
        <v>123</v>
      </c>
    </row>
    <row r="164" customFormat="false" ht="15" hidden="false" customHeight="false" outlineLevel="0" collapsed="false">
      <c r="A164" s="1" t="s">
        <v>206</v>
      </c>
      <c r="B164" s="1" t="s">
        <v>258</v>
      </c>
      <c r="C164" s="1" t="s">
        <v>259</v>
      </c>
      <c r="D164" s="1" t="s">
        <v>273</v>
      </c>
      <c r="E164" s="1" t="s">
        <v>274</v>
      </c>
      <c r="F164" s="1" t="s">
        <v>262</v>
      </c>
      <c r="G164" s="1" t="s">
        <v>888</v>
      </c>
      <c r="H164" s="1" t="s">
        <v>889</v>
      </c>
      <c r="K164" s="17" t="n">
        <f aca="false">SUMIF('1120 SJ'!$A$2:$A$679,$G164,'1120 SJ'!$I$2:$I$679)</f>
        <v>50</v>
      </c>
      <c r="L164" s="17" t="n">
        <f aca="false">SUMIF('1120 SJ'!$A$2:$A$679,$G164,'1120 SJ'!$Q$2:$Q$679)</f>
        <v>0</v>
      </c>
      <c r="M164" s="17" t="n">
        <f aca="false">$K164-$L164</f>
        <v>50</v>
      </c>
      <c r="N164" s="18" t="n">
        <f aca="false">IFERROR(SUMIF('1120 SJ'!$A$2:$A$679,$G164,'1120 SJ'!$M$2:$M$679)/$K164,0)</f>
        <v>228.2</v>
      </c>
      <c r="O164" s="18" t="n">
        <f aca="false">IFERROR($K164*$N164,"")</f>
        <v>11410</v>
      </c>
      <c r="P164" s="18" t="n">
        <f aca="false">IFERROR($L164*$N164,"")</f>
        <v>0</v>
      </c>
      <c r="Q164" s="18" t="n">
        <f aca="false">$M164*$N164</f>
        <v>11410</v>
      </c>
      <c r="S164" s="26"/>
      <c r="T164" s="1" t="s">
        <v>277</v>
      </c>
      <c r="U164" s="27" t="s">
        <v>123</v>
      </c>
    </row>
    <row r="165" customFormat="false" ht="15" hidden="false" customHeight="false" outlineLevel="0" collapsed="false">
      <c r="A165" s="1" t="s">
        <v>206</v>
      </c>
      <c r="B165" s="1" t="s">
        <v>258</v>
      </c>
      <c r="C165" s="1" t="s">
        <v>259</v>
      </c>
      <c r="D165" s="1" t="s">
        <v>273</v>
      </c>
      <c r="E165" s="1" t="s">
        <v>274</v>
      </c>
      <c r="F165" s="1" t="s">
        <v>262</v>
      </c>
      <c r="G165" s="1" t="s">
        <v>890</v>
      </c>
      <c r="H165" s="1" t="s">
        <v>891</v>
      </c>
      <c r="I165" s="1" t="s">
        <v>892</v>
      </c>
      <c r="J165" s="1" t="s">
        <v>893</v>
      </c>
      <c r="K165" s="17" t="n">
        <f aca="false">SUMIF('1120 SJ'!$A$2:$A$679,$G165,'1120 SJ'!$I$2:$I$679)</f>
        <v>50</v>
      </c>
      <c r="L165" s="17" t="n">
        <f aca="false">SUMIF('1120 SJ'!$A$2:$A$679,$G165,'1120 SJ'!$Q$2:$Q$679)</f>
        <v>22</v>
      </c>
      <c r="M165" s="17" t="n">
        <f aca="false">$K165-$L165</f>
        <v>28</v>
      </c>
      <c r="N165" s="18" t="n">
        <f aca="false">IFERROR(SUMIF('1120 SJ'!$A$2:$A$679,$G165,'1120 SJ'!$M$2:$M$679)/$K165,0)</f>
        <v>36.96</v>
      </c>
      <c r="O165" s="18" t="n">
        <f aca="false">IFERROR($K165*$N165,"")</f>
        <v>1848</v>
      </c>
      <c r="P165" s="18" t="n">
        <f aca="false">IFERROR($L165*$N165,"")</f>
        <v>813.12</v>
      </c>
      <c r="Q165" s="18" t="n">
        <f aca="false">$M165*$N165</f>
        <v>1034.88</v>
      </c>
      <c r="S165" s="29" t="s">
        <v>227</v>
      </c>
      <c r="T165" s="1" t="s">
        <v>297</v>
      </c>
      <c r="U165" s="25" t="s">
        <v>51</v>
      </c>
      <c r="V165" s="1" t="s">
        <v>894</v>
      </c>
      <c r="W165" s="1" t="s">
        <v>269</v>
      </c>
      <c r="Y165" s="1" t="s">
        <v>270</v>
      </c>
      <c r="Z165" s="1" t="s">
        <v>895</v>
      </c>
      <c r="AA165" s="1" t="s">
        <v>896</v>
      </c>
    </row>
    <row r="166" customFormat="false" ht="15" hidden="false" customHeight="false" outlineLevel="0" collapsed="false">
      <c r="A166" s="1" t="s">
        <v>206</v>
      </c>
      <c r="B166" s="1" t="s">
        <v>258</v>
      </c>
      <c r="C166" s="1" t="s">
        <v>259</v>
      </c>
      <c r="D166" s="1" t="s">
        <v>273</v>
      </c>
      <c r="E166" s="1" t="s">
        <v>274</v>
      </c>
      <c r="F166" s="1" t="s">
        <v>262</v>
      </c>
      <c r="G166" s="1" t="s">
        <v>897</v>
      </c>
      <c r="H166" s="1" t="s">
        <v>898</v>
      </c>
      <c r="K166" s="17" t="n">
        <f aca="false">SUMIF('1120 SJ'!$A$2:$A$679,$G166,'1120 SJ'!$I$2:$I$679)</f>
        <v>50</v>
      </c>
      <c r="L166" s="17" t="n">
        <f aca="false">SUMIF('1120 SJ'!$A$2:$A$679,$G166,'1120 SJ'!$Q$2:$Q$679)</f>
        <v>0</v>
      </c>
      <c r="M166" s="17" t="n">
        <f aca="false">$K166-$L166</f>
        <v>50</v>
      </c>
      <c r="N166" s="18" t="n">
        <f aca="false">IFERROR(SUMIF('1120 SJ'!$A$2:$A$679,$G166,'1120 SJ'!$M$2:$M$679)/$K166,0)</f>
        <v>567.63</v>
      </c>
      <c r="O166" s="18" t="n">
        <f aca="false">IFERROR($K166*$N166,"")</f>
        <v>28381.5</v>
      </c>
      <c r="P166" s="18" t="n">
        <f aca="false">IFERROR($L166*$N166,"")</f>
        <v>0</v>
      </c>
      <c r="Q166" s="18" t="n">
        <f aca="false">$M166*$N166</f>
        <v>28381.5</v>
      </c>
      <c r="S166" s="26"/>
      <c r="T166" s="1" t="s">
        <v>277</v>
      </c>
      <c r="U166" s="27" t="s">
        <v>123</v>
      </c>
    </row>
    <row r="167" customFormat="false" ht="15" hidden="false" customHeight="false" outlineLevel="0" collapsed="false">
      <c r="A167" s="1" t="s">
        <v>206</v>
      </c>
      <c r="B167" s="1" t="s">
        <v>258</v>
      </c>
      <c r="C167" s="1" t="s">
        <v>259</v>
      </c>
      <c r="D167" s="1" t="s">
        <v>273</v>
      </c>
      <c r="E167" s="1" t="s">
        <v>274</v>
      </c>
      <c r="F167" s="1" t="s">
        <v>262</v>
      </c>
      <c r="G167" s="1" t="s">
        <v>899</v>
      </c>
      <c r="H167" s="1" t="s">
        <v>900</v>
      </c>
      <c r="I167" s="1" t="s">
        <v>901</v>
      </c>
      <c r="J167" s="1" t="s">
        <v>902</v>
      </c>
      <c r="K167" s="17" t="n">
        <f aca="false">SUMIF('1120 SJ'!$A$2:$A$679,$G167,'1120 SJ'!$I$2:$I$679)</f>
        <v>50</v>
      </c>
      <c r="L167" s="17" t="n">
        <f aca="false">SUMIF('1120 SJ'!$A$2:$A$679,$G167,'1120 SJ'!$Q$2:$Q$679)</f>
        <v>116</v>
      </c>
      <c r="M167" s="17" t="n">
        <f aca="false">$K167-$L167</f>
        <v>-66</v>
      </c>
      <c r="N167" s="18" t="n">
        <f aca="false">IFERROR(SUMIF('1120 SJ'!$A$2:$A$679,$G167,'1120 SJ'!$M$2:$M$679)/$K167,0)</f>
        <v>395.72</v>
      </c>
      <c r="O167" s="18" t="n">
        <f aca="false">IFERROR($K167*$N167,"")</f>
        <v>19786</v>
      </c>
      <c r="P167" s="18" t="n">
        <f aca="false">IFERROR($L167*$N167,"")</f>
        <v>45903.52</v>
      </c>
      <c r="Q167" s="18" t="n">
        <f aca="false">$M167*$N167</f>
        <v>-26117.52</v>
      </c>
      <c r="S167" s="25" t="s">
        <v>228</v>
      </c>
      <c r="T167" s="1" t="s">
        <v>282</v>
      </c>
      <c r="U167" s="24" t="s">
        <v>54</v>
      </c>
      <c r="V167" s="1" t="s">
        <v>290</v>
      </c>
      <c r="W167" s="1" t="s">
        <v>270</v>
      </c>
      <c r="X167" s="1" t="s">
        <v>903</v>
      </c>
      <c r="Y167" s="1" t="s">
        <v>270</v>
      </c>
      <c r="AA167" s="1" t="s">
        <v>904</v>
      </c>
    </row>
    <row r="168" customFormat="false" ht="15" hidden="false" customHeight="false" outlineLevel="0" collapsed="false">
      <c r="A168" s="1" t="s">
        <v>206</v>
      </c>
      <c r="B168" s="1" t="s">
        <v>258</v>
      </c>
      <c r="C168" s="1" t="s">
        <v>259</v>
      </c>
      <c r="D168" s="1" t="s">
        <v>260</v>
      </c>
      <c r="E168" s="1" t="s">
        <v>261</v>
      </c>
      <c r="F168" s="1" t="s">
        <v>262</v>
      </c>
      <c r="G168" s="1" t="s">
        <v>905</v>
      </c>
      <c r="H168" s="1" t="s">
        <v>906</v>
      </c>
      <c r="I168" s="1" t="s">
        <v>907</v>
      </c>
      <c r="J168" s="1" t="s">
        <v>908</v>
      </c>
      <c r="K168" s="17" t="n">
        <f aca="false">SUMIF('1120 SJ'!$A$2:$A$679,$G168,'1120 SJ'!$I$2:$I$679)</f>
        <v>48</v>
      </c>
      <c r="L168" s="17" t="n">
        <f aca="false">SUMIF('1120 SJ'!$A$2:$A$679,$G168,'1120 SJ'!$Q$2:$Q$679)</f>
        <v>16</v>
      </c>
      <c r="M168" s="17" t="n">
        <f aca="false">$K168-$L168</f>
        <v>32</v>
      </c>
      <c r="N168" s="18" t="n">
        <f aca="false">IFERROR(SUMIF('1120 SJ'!$A$2:$A$679,$G168,'1120 SJ'!$M$2:$M$679)/$K168,0)</f>
        <v>1052.10645833333</v>
      </c>
      <c r="O168" s="18" t="n">
        <f aca="false">IFERROR($K168*$N168,"")</f>
        <v>50501.11</v>
      </c>
      <c r="P168" s="18" t="n">
        <f aca="false">IFERROR($L168*$N168,"")</f>
        <v>16833.7033333333</v>
      </c>
      <c r="Q168" s="18" t="n">
        <f aca="false">$M168*$N168</f>
        <v>33667.4066666667</v>
      </c>
      <c r="S168" s="24" t="s">
        <v>226</v>
      </c>
      <c r="T168" s="1" t="s">
        <v>267</v>
      </c>
      <c r="U168" s="25" t="s">
        <v>51</v>
      </c>
      <c r="V168" s="1" t="s">
        <v>290</v>
      </c>
      <c r="W168" s="1" t="s">
        <v>269</v>
      </c>
      <c r="Y168" s="1" t="s">
        <v>269</v>
      </c>
      <c r="AA168" s="1" t="s">
        <v>909</v>
      </c>
    </row>
    <row r="169" customFormat="false" ht="15" hidden="false" customHeight="false" outlineLevel="0" collapsed="false">
      <c r="A169" s="1" t="s">
        <v>206</v>
      </c>
      <c r="B169" s="1" t="s">
        <v>258</v>
      </c>
      <c r="C169" s="1" t="s">
        <v>259</v>
      </c>
      <c r="D169" s="1" t="s">
        <v>260</v>
      </c>
      <c r="E169" s="1" t="s">
        <v>261</v>
      </c>
      <c r="F169" s="1" t="s">
        <v>262</v>
      </c>
      <c r="G169" s="1" t="s">
        <v>910</v>
      </c>
      <c r="H169" s="1" t="s">
        <v>911</v>
      </c>
      <c r="I169" s="1" t="s">
        <v>912</v>
      </c>
      <c r="J169" s="1" t="s">
        <v>913</v>
      </c>
      <c r="K169" s="17" t="n">
        <f aca="false">SUMIF('1120 SJ'!$A$2:$A$679,$G169,'1120 SJ'!$I$2:$I$679)</f>
        <v>47</v>
      </c>
      <c r="L169" s="17" t="n">
        <f aca="false">SUMIF('1120 SJ'!$A$2:$A$679,$G169,'1120 SJ'!$Q$2:$Q$679)</f>
        <v>3</v>
      </c>
      <c r="M169" s="17" t="n">
        <f aca="false">$K169-$L169</f>
        <v>44</v>
      </c>
      <c r="N169" s="18" t="n">
        <f aca="false">IFERROR(SUMIF('1120 SJ'!$A$2:$A$679,$G169,'1120 SJ'!$M$2:$M$679)/$K169,0)</f>
        <v>4169.14468085106</v>
      </c>
      <c r="O169" s="18" t="n">
        <f aca="false">IFERROR($K169*$N169,"")</f>
        <v>195949.8</v>
      </c>
      <c r="P169" s="18" t="n">
        <f aca="false">IFERROR($L169*$N169,"")</f>
        <v>12507.4340425532</v>
      </c>
      <c r="Q169" s="18" t="n">
        <f aca="false">$M169*$N169</f>
        <v>183442.365957447</v>
      </c>
      <c r="S169" s="29" t="s">
        <v>227</v>
      </c>
      <c r="T169" s="1" t="s">
        <v>297</v>
      </c>
      <c r="U169" s="25" t="s">
        <v>51</v>
      </c>
      <c r="V169" s="1" t="s">
        <v>290</v>
      </c>
      <c r="W169" s="1" t="s">
        <v>269</v>
      </c>
      <c r="Y169" s="1" t="s">
        <v>270</v>
      </c>
      <c r="AA169" s="1" t="s">
        <v>914</v>
      </c>
    </row>
    <row r="170" customFormat="false" ht="15" hidden="false" customHeight="false" outlineLevel="0" collapsed="false">
      <c r="A170" s="1" t="s">
        <v>206</v>
      </c>
      <c r="B170" s="1" t="s">
        <v>258</v>
      </c>
      <c r="C170" s="1" t="s">
        <v>259</v>
      </c>
      <c r="D170" s="1" t="s">
        <v>260</v>
      </c>
      <c r="E170" s="1" t="s">
        <v>261</v>
      </c>
      <c r="F170" s="1" t="s">
        <v>262</v>
      </c>
      <c r="G170" s="1" t="s">
        <v>915</v>
      </c>
      <c r="H170" s="1" t="s">
        <v>916</v>
      </c>
      <c r="K170" s="17" t="n">
        <f aca="false">SUMIF('1120 SJ'!$A$2:$A$679,$G170,'1120 SJ'!$I$2:$I$679)</f>
        <v>47</v>
      </c>
      <c r="L170" s="17" t="n">
        <f aca="false">SUMIF('1120 SJ'!$A$2:$A$679,$G170,'1120 SJ'!$Q$2:$Q$679)</f>
        <v>0</v>
      </c>
      <c r="M170" s="17" t="n">
        <f aca="false">$K170-$L170</f>
        <v>47</v>
      </c>
      <c r="N170" s="18" t="n">
        <f aca="false">IFERROR(SUMIF('1120 SJ'!$A$2:$A$679,$G170,'1120 SJ'!$M$2:$M$679)/$K170,0)</f>
        <v>4015.09723404255</v>
      </c>
      <c r="O170" s="18" t="n">
        <f aca="false">IFERROR($K170*$N170,"")</f>
        <v>188709.57</v>
      </c>
      <c r="P170" s="18" t="n">
        <f aca="false">IFERROR($L170*$N170,"")</f>
        <v>0</v>
      </c>
      <c r="Q170" s="18" t="n">
        <f aca="false">$M170*$N170</f>
        <v>188709.57</v>
      </c>
      <c r="S170" s="26"/>
      <c r="T170" s="1" t="s">
        <v>277</v>
      </c>
      <c r="U170" s="27" t="s">
        <v>123</v>
      </c>
      <c r="AA170" s="1" t="s">
        <v>376</v>
      </c>
    </row>
    <row r="171" customFormat="false" ht="15" hidden="false" customHeight="false" outlineLevel="0" collapsed="false">
      <c r="A171" s="1" t="s">
        <v>206</v>
      </c>
      <c r="B171" s="1" t="s">
        <v>258</v>
      </c>
      <c r="C171" s="1" t="s">
        <v>259</v>
      </c>
      <c r="D171" s="1" t="s">
        <v>260</v>
      </c>
      <c r="E171" s="1" t="s">
        <v>261</v>
      </c>
      <c r="F171" s="1" t="s">
        <v>262</v>
      </c>
      <c r="G171" s="1" t="s">
        <v>917</v>
      </c>
      <c r="H171" s="1" t="s">
        <v>918</v>
      </c>
      <c r="K171" s="17" t="n">
        <f aca="false">SUMIF('1120 SJ'!$A$2:$A$679,$G171,'1120 SJ'!$I$2:$I$679)</f>
        <v>46</v>
      </c>
      <c r="L171" s="17" t="n">
        <f aca="false">SUMIF('1120 SJ'!$A$2:$A$679,$G171,'1120 SJ'!$Q$2:$Q$679)</f>
        <v>0</v>
      </c>
      <c r="M171" s="17" t="n">
        <f aca="false">$K171-$L171</f>
        <v>46</v>
      </c>
      <c r="N171" s="18" t="n">
        <f aca="false">IFERROR(SUMIF('1120 SJ'!$A$2:$A$679,$G171,'1120 SJ'!$M$2:$M$679)/$K171,0)</f>
        <v>2301.44</v>
      </c>
      <c r="O171" s="18" t="n">
        <f aca="false">IFERROR($K171*$N171,"")</f>
        <v>105866.24</v>
      </c>
      <c r="P171" s="18" t="n">
        <f aca="false">IFERROR($L171*$N171,"")</f>
        <v>0</v>
      </c>
      <c r="Q171" s="18" t="n">
        <f aca="false">$M171*$N171</f>
        <v>105866.24</v>
      </c>
      <c r="S171" s="26"/>
      <c r="T171" s="1" t="s">
        <v>277</v>
      </c>
      <c r="U171" s="27" t="s">
        <v>123</v>
      </c>
      <c r="AA171" s="1" t="s">
        <v>405</v>
      </c>
    </row>
    <row r="172" customFormat="false" ht="15" hidden="false" customHeight="false" outlineLevel="0" collapsed="false">
      <c r="A172" s="1" t="s">
        <v>206</v>
      </c>
      <c r="B172" s="1" t="s">
        <v>258</v>
      </c>
      <c r="C172" s="1" t="s">
        <v>259</v>
      </c>
      <c r="D172" s="1" t="s">
        <v>260</v>
      </c>
      <c r="E172" s="1" t="s">
        <v>261</v>
      </c>
      <c r="F172" s="1" t="s">
        <v>262</v>
      </c>
      <c r="G172" s="1" t="s">
        <v>919</v>
      </c>
      <c r="H172" s="1" t="s">
        <v>920</v>
      </c>
      <c r="K172" s="17" t="n">
        <f aca="false">SUMIF('1120 SJ'!$A$2:$A$679,$G172,'1120 SJ'!$I$2:$I$679)</f>
        <v>45</v>
      </c>
      <c r="L172" s="17" t="n">
        <f aca="false">SUMIF('1120 SJ'!$A$2:$A$679,$G172,'1120 SJ'!$Q$2:$Q$679)</f>
        <v>0</v>
      </c>
      <c r="M172" s="17" t="n">
        <f aca="false">$K172-$L172</f>
        <v>45</v>
      </c>
      <c r="N172" s="18" t="n">
        <f aca="false">IFERROR(SUMIF('1120 SJ'!$A$2:$A$679,$G172,'1120 SJ'!$M$2:$M$679)/$K172,0)</f>
        <v>655</v>
      </c>
      <c r="O172" s="18" t="n">
        <f aca="false">IFERROR($K172*$N172,"")</f>
        <v>29475</v>
      </c>
      <c r="P172" s="18" t="n">
        <f aca="false">IFERROR($L172*$N172,"")</f>
        <v>0</v>
      </c>
      <c r="Q172" s="18" t="n">
        <f aca="false">$M172*$N172</f>
        <v>29475</v>
      </c>
      <c r="S172" s="26"/>
      <c r="T172" s="1" t="s">
        <v>277</v>
      </c>
      <c r="U172" s="27" t="s">
        <v>123</v>
      </c>
    </row>
    <row r="173" customFormat="false" ht="15" hidden="false" customHeight="false" outlineLevel="0" collapsed="false">
      <c r="A173" s="1" t="s">
        <v>206</v>
      </c>
      <c r="B173" s="1" t="s">
        <v>258</v>
      </c>
      <c r="C173" s="1" t="s">
        <v>259</v>
      </c>
      <c r="D173" s="1" t="s">
        <v>260</v>
      </c>
      <c r="E173" s="1" t="s">
        <v>261</v>
      </c>
      <c r="F173" s="1" t="s">
        <v>262</v>
      </c>
      <c r="G173" s="1" t="s">
        <v>921</v>
      </c>
      <c r="H173" s="1" t="s">
        <v>922</v>
      </c>
      <c r="I173" s="1" t="s">
        <v>923</v>
      </c>
      <c r="J173" s="1" t="s">
        <v>924</v>
      </c>
      <c r="K173" s="17" t="n">
        <f aca="false">SUMIF('1120 SJ'!$A$2:$A$679,$G173,'1120 SJ'!$I$2:$I$679)</f>
        <v>45</v>
      </c>
      <c r="L173" s="17" t="n">
        <f aca="false">SUMIF('1120 SJ'!$A$2:$A$679,$G173,'1120 SJ'!$Q$2:$Q$679)</f>
        <v>3</v>
      </c>
      <c r="M173" s="17" t="n">
        <f aca="false">$K173-$L173</f>
        <v>42</v>
      </c>
      <c r="N173" s="18" t="n">
        <f aca="false">IFERROR(SUMIF('1120 SJ'!$A$2:$A$679,$G173,'1120 SJ'!$M$2:$M$679)/$K173,0)</f>
        <v>3857.92222222222</v>
      </c>
      <c r="O173" s="18" t="n">
        <f aca="false">IFERROR($K173*$N173,"")</f>
        <v>173606.5</v>
      </c>
      <c r="P173" s="18" t="n">
        <f aca="false">IFERROR($L173*$N173,"")</f>
        <v>11573.7666666667</v>
      </c>
      <c r="Q173" s="18" t="n">
        <f aca="false">$M173*$N173</f>
        <v>162032.733333333</v>
      </c>
      <c r="S173" s="25" t="s">
        <v>228</v>
      </c>
      <c r="T173" s="1" t="s">
        <v>282</v>
      </c>
      <c r="U173" s="25" t="s">
        <v>51</v>
      </c>
      <c r="V173" s="1" t="s">
        <v>290</v>
      </c>
      <c r="W173" s="1" t="s">
        <v>269</v>
      </c>
      <c r="Y173" s="1" t="s">
        <v>269</v>
      </c>
      <c r="AA173" s="1" t="s">
        <v>925</v>
      </c>
    </row>
    <row r="174" customFormat="false" ht="15" hidden="false" customHeight="false" outlineLevel="0" collapsed="false">
      <c r="A174" s="1" t="s">
        <v>206</v>
      </c>
      <c r="B174" s="1" t="s">
        <v>258</v>
      </c>
      <c r="C174" s="1" t="s">
        <v>259</v>
      </c>
      <c r="D174" s="1" t="s">
        <v>273</v>
      </c>
      <c r="E174" s="1" t="s">
        <v>274</v>
      </c>
      <c r="F174" s="1" t="s">
        <v>262</v>
      </c>
      <c r="G174" s="1" t="s">
        <v>926</v>
      </c>
      <c r="H174" s="1" t="s">
        <v>927</v>
      </c>
      <c r="K174" s="17" t="n">
        <f aca="false">SUMIF('1120 SJ'!$A$2:$A$679,$G174,'1120 SJ'!$I$2:$I$679)</f>
        <v>45</v>
      </c>
      <c r="L174" s="17" t="n">
        <f aca="false">SUMIF('1120 SJ'!$A$2:$A$679,$G174,'1120 SJ'!$Q$2:$Q$679)</f>
        <v>0</v>
      </c>
      <c r="M174" s="17" t="n">
        <f aca="false">$K174-$L174</f>
        <v>45</v>
      </c>
      <c r="N174" s="18" t="n">
        <f aca="false">IFERROR(SUMIF('1120 SJ'!$A$2:$A$679,$G174,'1120 SJ'!$M$2:$M$679)/$K174,0)</f>
        <v>1306.482</v>
      </c>
      <c r="O174" s="18" t="n">
        <f aca="false">IFERROR($K174*$N174,"")</f>
        <v>58791.69</v>
      </c>
      <c r="P174" s="18" t="n">
        <f aca="false">IFERROR($L174*$N174,"")</f>
        <v>0</v>
      </c>
      <c r="Q174" s="18" t="n">
        <f aca="false">$M174*$N174</f>
        <v>58791.69</v>
      </c>
      <c r="S174" s="26"/>
      <c r="T174" s="1" t="s">
        <v>277</v>
      </c>
      <c r="U174" s="27" t="s">
        <v>123</v>
      </c>
    </row>
    <row r="175" customFormat="false" ht="15" hidden="false" customHeight="false" outlineLevel="0" collapsed="false">
      <c r="A175" s="1" t="s">
        <v>206</v>
      </c>
      <c r="B175" s="1" t="s">
        <v>258</v>
      </c>
      <c r="C175" s="1" t="s">
        <v>259</v>
      </c>
      <c r="D175" s="1" t="s">
        <v>260</v>
      </c>
      <c r="E175" s="1" t="s">
        <v>261</v>
      </c>
      <c r="F175" s="1" t="s">
        <v>262</v>
      </c>
      <c r="G175" s="1" t="s">
        <v>928</v>
      </c>
      <c r="H175" s="1" t="s">
        <v>929</v>
      </c>
      <c r="K175" s="17" t="n">
        <f aca="false">SUMIF('1120 SJ'!$A$2:$A$679,$G175,'1120 SJ'!$I$2:$I$679)</f>
        <v>42</v>
      </c>
      <c r="L175" s="17" t="n">
        <f aca="false">SUMIF('1120 SJ'!$A$2:$A$679,$G175,'1120 SJ'!$Q$2:$Q$679)</f>
        <v>0</v>
      </c>
      <c r="M175" s="17" t="n">
        <f aca="false">$K175-$L175</f>
        <v>42</v>
      </c>
      <c r="N175" s="18" t="n">
        <f aca="false">IFERROR(SUMIF('1120 SJ'!$A$2:$A$679,$G175,'1120 SJ'!$M$2:$M$679)/$K175,0)</f>
        <v>1718.32380952381</v>
      </c>
      <c r="O175" s="18" t="n">
        <f aca="false">IFERROR($K175*$N175,"")</f>
        <v>72169.6</v>
      </c>
      <c r="P175" s="18" t="n">
        <f aca="false">IFERROR($L175*$N175,"")</f>
        <v>0</v>
      </c>
      <c r="Q175" s="18" t="n">
        <f aca="false">$M175*$N175</f>
        <v>72169.6</v>
      </c>
      <c r="S175" s="26"/>
      <c r="T175" s="1" t="s">
        <v>277</v>
      </c>
      <c r="U175" s="27" t="s">
        <v>123</v>
      </c>
      <c r="AA175" s="1" t="s">
        <v>376</v>
      </c>
    </row>
    <row r="176" customFormat="false" ht="15" hidden="false" customHeight="false" outlineLevel="0" collapsed="false">
      <c r="A176" s="1" t="s">
        <v>206</v>
      </c>
      <c r="B176" s="1" t="s">
        <v>258</v>
      </c>
      <c r="C176" s="1" t="s">
        <v>259</v>
      </c>
      <c r="D176" s="1" t="s">
        <v>273</v>
      </c>
      <c r="E176" s="1" t="s">
        <v>274</v>
      </c>
      <c r="F176" s="1" t="s">
        <v>262</v>
      </c>
      <c r="G176" s="1" t="s">
        <v>930</v>
      </c>
      <c r="H176" s="1" t="s">
        <v>931</v>
      </c>
      <c r="K176" s="17" t="n">
        <f aca="false">SUMIF('1120 SJ'!$A$2:$A$679,$G176,'1120 SJ'!$I$2:$I$679)</f>
        <v>42</v>
      </c>
      <c r="L176" s="17" t="n">
        <f aca="false">SUMIF('1120 SJ'!$A$2:$A$679,$G176,'1120 SJ'!$Q$2:$Q$679)</f>
        <v>0</v>
      </c>
      <c r="M176" s="17" t="n">
        <f aca="false">$K176-$L176</f>
        <v>42</v>
      </c>
      <c r="N176" s="18" t="n">
        <f aca="false">IFERROR(SUMIF('1120 SJ'!$A$2:$A$679,$G176,'1120 SJ'!$M$2:$M$679)/$K176,0)</f>
        <v>218.5</v>
      </c>
      <c r="O176" s="18" t="n">
        <f aca="false">IFERROR($K176*$N176,"")</f>
        <v>9177</v>
      </c>
      <c r="P176" s="18" t="n">
        <f aca="false">IFERROR($L176*$N176,"")</f>
        <v>0</v>
      </c>
      <c r="Q176" s="18" t="n">
        <f aca="false">$M176*$N176</f>
        <v>9177</v>
      </c>
      <c r="S176" s="26"/>
      <c r="T176" s="1" t="s">
        <v>277</v>
      </c>
      <c r="U176" s="27" t="s">
        <v>123</v>
      </c>
    </row>
    <row r="177" customFormat="false" ht="15" hidden="false" customHeight="false" outlineLevel="0" collapsed="false">
      <c r="A177" s="1" t="s">
        <v>206</v>
      </c>
      <c r="B177" s="1" t="s">
        <v>258</v>
      </c>
      <c r="C177" s="1" t="s">
        <v>259</v>
      </c>
      <c r="D177" s="1" t="s">
        <v>610</v>
      </c>
      <c r="E177" s="1" t="s">
        <v>611</v>
      </c>
      <c r="F177" s="1" t="s">
        <v>612</v>
      </c>
      <c r="G177" s="1" t="s">
        <v>932</v>
      </c>
      <c r="H177" s="1" t="s">
        <v>933</v>
      </c>
      <c r="K177" s="17" t="n">
        <f aca="false">SUMIF('1120 SJ'!$A$2:$A$679,$G177,'1120 SJ'!$I$2:$I$679)</f>
        <v>42</v>
      </c>
      <c r="L177" s="17" t="n">
        <f aca="false">SUMIF('1120 SJ'!$A$2:$A$679,$G177,'1120 SJ'!$Q$2:$Q$679)</f>
        <v>0</v>
      </c>
      <c r="M177" s="17" t="n">
        <f aca="false">$K177-$L177</f>
        <v>42</v>
      </c>
      <c r="N177" s="18" t="n">
        <f aca="false">IFERROR(SUMIF('1120 SJ'!$A$2:$A$679,$G177,'1120 SJ'!$M$2:$M$679)/$K177,0)</f>
        <v>22247.5678571429</v>
      </c>
      <c r="O177" s="18" t="n">
        <f aca="false">IFERROR($K177*$N177,"")</f>
        <v>934397.85</v>
      </c>
      <c r="P177" s="18" t="n">
        <f aca="false">IFERROR($L177*$N177,"")</f>
        <v>0</v>
      </c>
      <c r="Q177" s="18" t="n">
        <f aca="false">$M177*$N177</f>
        <v>934397.85</v>
      </c>
      <c r="S177" s="26"/>
      <c r="T177" s="1" t="s">
        <v>615</v>
      </c>
      <c r="U177" s="27" t="s">
        <v>126</v>
      </c>
    </row>
    <row r="178" customFormat="false" ht="15" hidden="false" customHeight="false" outlineLevel="0" collapsed="false">
      <c r="A178" s="1" t="s">
        <v>206</v>
      </c>
      <c r="B178" s="1" t="s">
        <v>258</v>
      </c>
      <c r="C178" s="1" t="s">
        <v>259</v>
      </c>
      <c r="D178" s="1" t="s">
        <v>260</v>
      </c>
      <c r="E178" s="1" t="s">
        <v>261</v>
      </c>
      <c r="F178" s="1" t="s">
        <v>262</v>
      </c>
      <c r="G178" s="1" t="s">
        <v>934</v>
      </c>
      <c r="H178" s="1" t="s">
        <v>935</v>
      </c>
      <c r="I178" s="1" t="s">
        <v>936</v>
      </c>
      <c r="J178" s="1" t="s">
        <v>937</v>
      </c>
      <c r="K178" s="17" t="n">
        <f aca="false">SUMIF('1120 SJ'!$A$2:$A$679,$G178,'1120 SJ'!$I$2:$I$679)</f>
        <v>40</v>
      </c>
      <c r="L178" s="17" t="n">
        <f aca="false">SUMIF('1120 SJ'!$A$2:$A$679,$G178,'1120 SJ'!$Q$2:$Q$679)</f>
        <v>2</v>
      </c>
      <c r="M178" s="17" t="n">
        <f aca="false">$K178-$L178</f>
        <v>38</v>
      </c>
      <c r="N178" s="18" t="n">
        <f aca="false">IFERROR(SUMIF('1120 SJ'!$A$2:$A$679,$G178,'1120 SJ'!$M$2:$M$679)/$K178,0)</f>
        <v>162</v>
      </c>
      <c r="O178" s="18" t="n">
        <f aca="false">IFERROR($K178*$N178,"")</f>
        <v>6480</v>
      </c>
      <c r="P178" s="18" t="n">
        <f aca="false">IFERROR($L178*$N178,"")</f>
        <v>324</v>
      </c>
      <c r="Q178" s="18" t="n">
        <f aca="false">$M178*$N178</f>
        <v>6156</v>
      </c>
      <c r="S178" s="24" t="s">
        <v>226</v>
      </c>
      <c r="T178" s="1" t="s">
        <v>267</v>
      </c>
      <c r="U178" s="25" t="s">
        <v>51</v>
      </c>
      <c r="V178" s="1" t="s">
        <v>290</v>
      </c>
      <c r="W178" s="1" t="s">
        <v>269</v>
      </c>
      <c r="Y178" s="1" t="s">
        <v>270</v>
      </c>
      <c r="AA178" s="1" t="s">
        <v>938</v>
      </c>
    </row>
    <row r="179" customFormat="false" ht="15" hidden="false" customHeight="false" outlineLevel="0" collapsed="false">
      <c r="A179" s="1" t="s">
        <v>206</v>
      </c>
      <c r="B179" s="1" t="s">
        <v>258</v>
      </c>
      <c r="C179" s="1" t="s">
        <v>259</v>
      </c>
      <c r="D179" s="1" t="s">
        <v>273</v>
      </c>
      <c r="E179" s="1" t="s">
        <v>274</v>
      </c>
      <c r="F179" s="1" t="s">
        <v>262</v>
      </c>
      <c r="G179" s="1" t="s">
        <v>939</v>
      </c>
      <c r="H179" s="1" t="s">
        <v>940</v>
      </c>
      <c r="I179" s="1" t="s">
        <v>941</v>
      </c>
      <c r="J179" s="1" t="s">
        <v>942</v>
      </c>
      <c r="K179" s="17" t="n">
        <f aca="false">SUMIF('1120 SJ'!$A$2:$A$679,$G179,'1120 SJ'!$I$2:$I$679)</f>
        <v>40</v>
      </c>
      <c r="L179" s="17" t="n">
        <f aca="false">SUMIF('1120 SJ'!$A$2:$A$679,$G179,'1120 SJ'!$Q$2:$Q$679)</f>
        <v>192</v>
      </c>
      <c r="M179" s="17" t="n">
        <f aca="false">$K179-$L179</f>
        <v>-152</v>
      </c>
      <c r="N179" s="18" t="n">
        <f aca="false">IFERROR(SUMIF('1120 SJ'!$A$2:$A$679,$G179,'1120 SJ'!$M$2:$M$679)/$K179,0)</f>
        <v>1702.36</v>
      </c>
      <c r="O179" s="18" t="n">
        <f aca="false">IFERROR($K179*$N179,"")</f>
        <v>68094.4</v>
      </c>
      <c r="P179" s="18" t="n">
        <f aca="false">IFERROR($L179*$N179,"")</f>
        <v>326853.12</v>
      </c>
      <c r="Q179" s="18" t="n">
        <f aca="false">$M179*$N179</f>
        <v>-258758.72</v>
      </c>
      <c r="S179" s="24" t="s">
        <v>226</v>
      </c>
      <c r="T179" s="1" t="s">
        <v>267</v>
      </c>
      <c r="U179" s="24" t="s">
        <v>54</v>
      </c>
      <c r="V179" s="1" t="s">
        <v>943</v>
      </c>
      <c r="W179" s="1" t="s">
        <v>269</v>
      </c>
      <c r="Y179" s="1" t="s">
        <v>270</v>
      </c>
      <c r="Z179" s="1" t="s">
        <v>944</v>
      </c>
      <c r="AA179" s="1" t="s">
        <v>327</v>
      </c>
    </row>
    <row r="180" customFormat="false" ht="15" hidden="false" customHeight="false" outlineLevel="0" collapsed="false">
      <c r="A180" s="1" t="s">
        <v>206</v>
      </c>
      <c r="B180" s="1" t="s">
        <v>258</v>
      </c>
      <c r="C180" s="1" t="s">
        <v>259</v>
      </c>
      <c r="D180" s="1" t="s">
        <v>273</v>
      </c>
      <c r="E180" s="1" t="s">
        <v>274</v>
      </c>
      <c r="F180" s="1" t="s">
        <v>262</v>
      </c>
      <c r="G180" s="1" t="s">
        <v>945</v>
      </c>
      <c r="H180" s="1" t="s">
        <v>946</v>
      </c>
      <c r="K180" s="17" t="n">
        <f aca="false">SUMIF('1120 SJ'!$A$2:$A$679,$G180,'1120 SJ'!$I$2:$I$679)</f>
        <v>40</v>
      </c>
      <c r="L180" s="17" t="n">
        <f aca="false">SUMIF('1120 SJ'!$A$2:$A$679,$G180,'1120 SJ'!$Q$2:$Q$679)</f>
        <v>0</v>
      </c>
      <c r="M180" s="17" t="n">
        <f aca="false">$K180-$L180</f>
        <v>40</v>
      </c>
      <c r="N180" s="18" t="n">
        <f aca="false">IFERROR(SUMIF('1120 SJ'!$A$2:$A$679,$G180,'1120 SJ'!$M$2:$M$679)/$K180,0)</f>
        <v>2060.21025</v>
      </c>
      <c r="O180" s="18" t="n">
        <f aca="false">IFERROR($K180*$N180,"")</f>
        <v>82408.41</v>
      </c>
      <c r="P180" s="18" t="n">
        <f aca="false">IFERROR($L180*$N180,"")</f>
        <v>0</v>
      </c>
      <c r="Q180" s="18" t="n">
        <f aca="false">$M180*$N180</f>
        <v>82408.41</v>
      </c>
      <c r="S180" s="26"/>
      <c r="T180" s="1" t="s">
        <v>277</v>
      </c>
      <c r="U180" s="27" t="s">
        <v>123</v>
      </c>
    </row>
    <row r="181" customFormat="false" ht="15" hidden="false" customHeight="false" outlineLevel="0" collapsed="false">
      <c r="A181" s="1" t="s">
        <v>206</v>
      </c>
      <c r="B181" s="1" t="s">
        <v>258</v>
      </c>
      <c r="C181" s="1" t="s">
        <v>259</v>
      </c>
      <c r="D181" s="1" t="s">
        <v>260</v>
      </c>
      <c r="E181" s="1" t="s">
        <v>261</v>
      </c>
      <c r="F181" s="1" t="s">
        <v>262</v>
      </c>
      <c r="G181" s="1" t="s">
        <v>947</v>
      </c>
      <c r="H181" s="1" t="s">
        <v>948</v>
      </c>
      <c r="I181" s="1" t="s">
        <v>949</v>
      </c>
      <c r="J181" s="1" t="s">
        <v>950</v>
      </c>
      <c r="K181" s="17" t="n">
        <f aca="false">SUMIF('1120 SJ'!$A$2:$A$679,$G181,'1120 SJ'!$I$2:$I$679)</f>
        <v>37</v>
      </c>
      <c r="L181" s="17" t="n">
        <f aca="false">SUMIF('1120 SJ'!$A$2:$A$679,$G181,'1120 SJ'!$Q$2:$Q$679)</f>
        <v>30</v>
      </c>
      <c r="M181" s="17" t="n">
        <f aca="false">$K181-$L181</f>
        <v>7</v>
      </c>
      <c r="N181" s="18" t="n">
        <f aca="false">IFERROR(SUMIF('1120 SJ'!$A$2:$A$679,$G181,'1120 SJ'!$M$2:$M$679)/$K181,0)</f>
        <v>2293.80567567568</v>
      </c>
      <c r="O181" s="18" t="n">
        <f aca="false">IFERROR($K181*$N181,"")</f>
        <v>84870.81</v>
      </c>
      <c r="P181" s="18" t="n">
        <f aca="false">IFERROR($L181*$N181,"")</f>
        <v>68814.1702702703</v>
      </c>
      <c r="Q181" s="18" t="n">
        <f aca="false">$M181*$N181</f>
        <v>16056.6397297297</v>
      </c>
      <c r="S181" s="25" t="s">
        <v>228</v>
      </c>
      <c r="T181" s="1" t="s">
        <v>282</v>
      </c>
      <c r="U181" s="25" t="s">
        <v>51</v>
      </c>
      <c r="V181" s="1" t="s">
        <v>290</v>
      </c>
      <c r="W181" s="1" t="s">
        <v>269</v>
      </c>
      <c r="Y181" s="1" t="s">
        <v>270</v>
      </c>
      <c r="AA181" s="1" t="s">
        <v>951</v>
      </c>
    </row>
    <row r="182" customFormat="false" ht="15" hidden="false" customHeight="false" outlineLevel="0" collapsed="false">
      <c r="A182" s="1" t="s">
        <v>206</v>
      </c>
      <c r="B182" s="1" t="s">
        <v>258</v>
      </c>
      <c r="C182" s="1" t="s">
        <v>259</v>
      </c>
      <c r="D182" s="1" t="s">
        <v>273</v>
      </c>
      <c r="E182" s="1" t="s">
        <v>274</v>
      </c>
      <c r="F182" s="1" t="s">
        <v>262</v>
      </c>
      <c r="G182" s="1" t="s">
        <v>952</v>
      </c>
      <c r="H182" s="1" t="s">
        <v>953</v>
      </c>
      <c r="I182" s="1" t="s">
        <v>954</v>
      </c>
      <c r="J182" s="1" t="s">
        <v>955</v>
      </c>
      <c r="K182" s="17" t="n">
        <f aca="false">SUMIF('1120 SJ'!$A$2:$A$679,$G182,'1120 SJ'!$I$2:$I$679)</f>
        <v>36</v>
      </c>
      <c r="L182" s="17" t="n">
        <f aca="false">SUMIF('1120 SJ'!$A$2:$A$679,$G182,'1120 SJ'!$Q$2:$Q$679)</f>
        <v>10</v>
      </c>
      <c r="M182" s="17" t="n">
        <f aca="false">$K182-$L182</f>
        <v>26</v>
      </c>
      <c r="N182" s="18" t="n">
        <f aca="false">IFERROR(SUMIF('1120 SJ'!$A$2:$A$679,$G182,'1120 SJ'!$M$2:$M$679)/$K182,0)</f>
        <v>2648.78444444444</v>
      </c>
      <c r="O182" s="18" t="n">
        <f aca="false">IFERROR($K182*$N182,"")</f>
        <v>95356.24</v>
      </c>
      <c r="P182" s="18" t="n">
        <f aca="false">IFERROR($L182*$N182,"")</f>
        <v>26487.8444444444</v>
      </c>
      <c r="Q182" s="18" t="n">
        <f aca="false">$M182*$N182</f>
        <v>68868.3955555556</v>
      </c>
      <c r="S182" s="25" t="s">
        <v>228</v>
      </c>
      <c r="T182" s="1" t="s">
        <v>282</v>
      </c>
      <c r="U182" s="25" t="s">
        <v>51</v>
      </c>
      <c r="V182" s="1" t="s">
        <v>956</v>
      </c>
      <c r="W182" s="1" t="s">
        <v>269</v>
      </c>
      <c r="Y182" s="1" t="s">
        <v>270</v>
      </c>
      <c r="Z182" s="1" t="s">
        <v>957</v>
      </c>
      <c r="AA182" s="1" t="s">
        <v>958</v>
      </c>
    </row>
    <row r="183" customFormat="false" ht="15" hidden="false" customHeight="false" outlineLevel="0" collapsed="false">
      <c r="A183" s="1" t="s">
        <v>206</v>
      </c>
      <c r="B183" s="1" t="s">
        <v>258</v>
      </c>
      <c r="C183" s="1" t="s">
        <v>259</v>
      </c>
      <c r="D183" s="1" t="s">
        <v>260</v>
      </c>
      <c r="E183" s="1" t="s">
        <v>261</v>
      </c>
      <c r="F183" s="1" t="s">
        <v>262</v>
      </c>
      <c r="G183" s="1" t="s">
        <v>959</v>
      </c>
      <c r="H183" s="1" t="s">
        <v>960</v>
      </c>
      <c r="K183" s="17" t="n">
        <f aca="false">SUMIF('1120 SJ'!$A$2:$A$679,$G183,'1120 SJ'!$I$2:$I$679)</f>
        <v>35</v>
      </c>
      <c r="L183" s="17" t="n">
        <f aca="false">SUMIF('1120 SJ'!$A$2:$A$679,$G183,'1120 SJ'!$Q$2:$Q$679)</f>
        <v>0</v>
      </c>
      <c r="M183" s="17" t="n">
        <f aca="false">$K183-$L183</f>
        <v>35</v>
      </c>
      <c r="N183" s="18" t="n">
        <f aca="false">IFERROR(SUMIF('1120 SJ'!$A$2:$A$679,$G183,'1120 SJ'!$M$2:$M$679)/$K183,0)</f>
        <v>4081.25</v>
      </c>
      <c r="O183" s="18" t="n">
        <f aca="false">IFERROR($K183*$N183,"")</f>
        <v>142843.75</v>
      </c>
      <c r="P183" s="18" t="n">
        <f aca="false">IFERROR($L183*$N183,"")</f>
        <v>0</v>
      </c>
      <c r="Q183" s="18" t="n">
        <f aca="false">$M183*$N183</f>
        <v>142843.75</v>
      </c>
      <c r="S183" s="26"/>
      <c r="T183" s="1" t="s">
        <v>277</v>
      </c>
      <c r="U183" s="27" t="s">
        <v>123</v>
      </c>
      <c r="AA183" s="1" t="s">
        <v>376</v>
      </c>
    </row>
    <row r="184" customFormat="false" ht="15" hidden="false" customHeight="false" outlineLevel="0" collapsed="false">
      <c r="A184" s="1" t="s">
        <v>206</v>
      </c>
      <c r="B184" s="1" t="s">
        <v>258</v>
      </c>
      <c r="C184" s="1" t="s">
        <v>259</v>
      </c>
      <c r="D184" s="1" t="s">
        <v>273</v>
      </c>
      <c r="E184" s="1" t="s">
        <v>274</v>
      </c>
      <c r="F184" s="1" t="s">
        <v>262</v>
      </c>
      <c r="G184" s="1" t="s">
        <v>961</v>
      </c>
      <c r="H184" s="1" t="s">
        <v>962</v>
      </c>
      <c r="I184" s="1" t="s">
        <v>963</v>
      </c>
      <c r="J184" s="1" t="s">
        <v>964</v>
      </c>
      <c r="K184" s="17" t="n">
        <f aca="false">SUMIF('1120 SJ'!$A$2:$A$679,$G184,'1120 SJ'!$I$2:$I$679)</f>
        <v>35</v>
      </c>
      <c r="L184" s="17" t="n">
        <f aca="false">SUMIF('1120 SJ'!$A$2:$A$679,$G184,'1120 SJ'!$Q$2:$Q$679)</f>
        <v>22</v>
      </c>
      <c r="M184" s="17" t="n">
        <f aca="false">$K184-$L184</f>
        <v>13</v>
      </c>
      <c r="N184" s="18" t="n">
        <f aca="false">IFERROR(SUMIF('1120 SJ'!$A$2:$A$679,$G184,'1120 SJ'!$M$2:$M$679)/$K184,0)</f>
        <v>3298.24</v>
      </c>
      <c r="O184" s="18" t="n">
        <f aca="false">IFERROR($K184*$N184,"")</f>
        <v>115438.4</v>
      </c>
      <c r="P184" s="18" t="n">
        <f aca="false">IFERROR($L184*$N184,"")</f>
        <v>72561.28</v>
      </c>
      <c r="Q184" s="18" t="n">
        <f aca="false">$M184*$N184</f>
        <v>42877.12</v>
      </c>
      <c r="S184" s="25" t="s">
        <v>228</v>
      </c>
      <c r="T184" s="1" t="s">
        <v>282</v>
      </c>
      <c r="U184" s="25" t="s">
        <v>51</v>
      </c>
      <c r="V184" s="1" t="s">
        <v>290</v>
      </c>
      <c r="W184" s="1" t="s">
        <v>269</v>
      </c>
      <c r="Y184" s="1" t="s">
        <v>269</v>
      </c>
      <c r="AA184" s="1" t="s">
        <v>965</v>
      </c>
    </row>
    <row r="185" customFormat="false" ht="15" hidden="false" customHeight="false" outlineLevel="0" collapsed="false">
      <c r="A185" s="1" t="s">
        <v>206</v>
      </c>
      <c r="B185" s="1" t="s">
        <v>258</v>
      </c>
      <c r="C185" s="1" t="s">
        <v>259</v>
      </c>
      <c r="D185" s="1" t="s">
        <v>260</v>
      </c>
      <c r="E185" s="1" t="s">
        <v>261</v>
      </c>
      <c r="F185" s="1" t="s">
        <v>262</v>
      </c>
      <c r="G185" s="1" t="s">
        <v>966</v>
      </c>
      <c r="H185" s="1" t="s">
        <v>967</v>
      </c>
      <c r="K185" s="17" t="n">
        <f aca="false">SUMIF('1120 SJ'!$A$2:$A$679,$G185,'1120 SJ'!$I$2:$I$679)</f>
        <v>34</v>
      </c>
      <c r="L185" s="17" t="n">
        <f aca="false">SUMIF('1120 SJ'!$A$2:$A$679,$G185,'1120 SJ'!$Q$2:$Q$679)</f>
        <v>0</v>
      </c>
      <c r="M185" s="17" t="n">
        <f aca="false">$K185-$L185</f>
        <v>34</v>
      </c>
      <c r="N185" s="18" t="n">
        <f aca="false">IFERROR(SUMIF('1120 SJ'!$A$2:$A$679,$G185,'1120 SJ'!$M$2:$M$679)/$K185,0)</f>
        <v>5123.52941176471</v>
      </c>
      <c r="O185" s="18" t="n">
        <f aca="false">IFERROR($K185*$N185,"")</f>
        <v>174200</v>
      </c>
      <c r="P185" s="18" t="n">
        <f aca="false">IFERROR($L185*$N185,"")</f>
        <v>0</v>
      </c>
      <c r="Q185" s="18" t="n">
        <f aca="false">$M185*$N185</f>
        <v>174200</v>
      </c>
      <c r="S185" s="26"/>
      <c r="T185" s="1" t="s">
        <v>277</v>
      </c>
      <c r="U185" s="27" t="s">
        <v>123</v>
      </c>
      <c r="AA185" s="1" t="s">
        <v>376</v>
      </c>
    </row>
    <row r="186" customFormat="false" ht="15" hidden="false" customHeight="false" outlineLevel="0" collapsed="false">
      <c r="A186" s="1" t="s">
        <v>206</v>
      </c>
      <c r="B186" s="1" t="s">
        <v>258</v>
      </c>
      <c r="C186" s="1" t="s">
        <v>259</v>
      </c>
      <c r="D186" s="1" t="s">
        <v>260</v>
      </c>
      <c r="E186" s="1" t="s">
        <v>261</v>
      </c>
      <c r="F186" s="1" t="s">
        <v>262</v>
      </c>
      <c r="G186" s="1" t="s">
        <v>968</v>
      </c>
      <c r="H186" s="1" t="s">
        <v>969</v>
      </c>
      <c r="I186" s="1" t="s">
        <v>970</v>
      </c>
      <c r="J186" s="1" t="s">
        <v>971</v>
      </c>
      <c r="K186" s="17" t="n">
        <f aca="false">SUMIF('1120 SJ'!$A$2:$A$679,$G186,'1120 SJ'!$I$2:$I$679)</f>
        <v>33</v>
      </c>
      <c r="L186" s="17" t="n">
        <f aca="false">SUMIF('1120 SJ'!$A$2:$A$679,$G186,'1120 SJ'!$Q$2:$Q$679)</f>
        <v>4</v>
      </c>
      <c r="M186" s="17" t="n">
        <f aca="false">$K186-$L186</f>
        <v>29</v>
      </c>
      <c r="N186" s="18" t="n">
        <f aca="false">IFERROR(SUMIF('1120 SJ'!$A$2:$A$679,$G186,'1120 SJ'!$M$2:$M$679)/$K186,0)</f>
        <v>6371.32727272727</v>
      </c>
      <c r="O186" s="18" t="n">
        <f aca="false">IFERROR($K186*$N186,"")</f>
        <v>210253.8</v>
      </c>
      <c r="P186" s="18" t="n">
        <f aca="false">IFERROR($L186*$N186,"")</f>
        <v>25485.3090909091</v>
      </c>
      <c r="Q186" s="18" t="n">
        <f aca="false">$M186*$N186</f>
        <v>184768.490909091</v>
      </c>
      <c r="S186" s="24" t="s">
        <v>226</v>
      </c>
      <c r="T186" s="1" t="s">
        <v>267</v>
      </c>
      <c r="U186" s="25" t="s">
        <v>51</v>
      </c>
      <c r="V186" s="1" t="s">
        <v>972</v>
      </c>
      <c r="W186" s="1" t="s">
        <v>269</v>
      </c>
      <c r="Y186" s="1" t="s">
        <v>270</v>
      </c>
      <c r="Z186" s="1" t="s">
        <v>973</v>
      </c>
      <c r="AA186" s="1" t="s">
        <v>419</v>
      </c>
    </row>
    <row r="187" customFormat="false" ht="15" hidden="false" customHeight="false" outlineLevel="0" collapsed="false">
      <c r="A187" s="1" t="s">
        <v>206</v>
      </c>
      <c r="B187" s="1" t="s">
        <v>258</v>
      </c>
      <c r="C187" s="1" t="s">
        <v>259</v>
      </c>
      <c r="D187" s="1" t="s">
        <v>260</v>
      </c>
      <c r="E187" s="1" t="s">
        <v>261</v>
      </c>
      <c r="F187" s="1" t="s">
        <v>262</v>
      </c>
      <c r="G187" s="1" t="s">
        <v>974</v>
      </c>
      <c r="H187" s="1" t="s">
        <v>975</v>
      </c>
      <c r="I187" s="1" t="s">
        <v>976</v>
      </c>
      <c r="J187" s="1" t="s">
        <v>977</v>
      </c>
      <c r="K187" s="17" t="n">
        <f aca="false">SUMIF('1120 SJ'!$A$2:$A$679,$G187,'1120 SJ'!$I$2:$I$679)</f>
        <v>30</v>
      </c>
      <c r="L187" s="17" t="n">
        <f aca="false">SUMIF('1120 SJ'!$A$2:$A$679,$G187,'1120 SJ'!$Q$2:$Q$679)</f>
        <v>3</v>
      </c>
      <c r="M187" s="17" t="n">
        <f aca="false">$K187-$L187</f>
        <v>27</v>
      </c>
      <c r="N187" s="18" t="n">
        <f aca="false">IFERROR(SUMIF('1120 SJ'!$A$2:$A$679,$G187,'1120 SJ'!$M$2:$M$679)/$K187,0)</f>
        <v>788.418</v>
      </c>
      <c r="O187" s="18" t="n">
        <f aca="false">IFERROR($K187*$N187,"")</f>
        <v>23652.54</v>
      </c>
      <c r="P187" s="18" t="n">
        <f aca="false">IFERROR($L187*$N187,"")</f>
        <v>2365.254</v>
      </c>
      <c r="Q187" s="18" t="n">
        <f aca="false">$M187*$N187</f>
        <v>21287.286</v>
      </c>
      <c r="S187" s="25" t="s">
        <v>228</v>
      </c>
      <c r="T187" s="1" t="s">
        <v>282</v>
      </c>
      <c r="U187" s="25" t="s">
        <v>51</v>
      </c>
      <c r="V187" s="1" t="s">
        <v>978</v>
      </c>
      <c r="W187" s="1" t="s">
        <v>269</v>
      </c>
      <c r="Y187" s="1" t="s">
        <v>270</v>
      </c>
      <c r="Z187" s="1" t="s">
        <v>979</v>
      </c>
      <c r="AA187" s="1" t="s">
        <v>980</v>
      </c>
    </row>
    <row r="188" customFormat="false" ht="15" hidden="false" customHeight="false" outlineLevel="0" collapsed="false">
      <c r="A188" s="1" t="s">
        <v>206</v>
      </c>
      <c r="B188" s="1" t="s">
        <v>258</v>
      </c>
      <c r="C188" s="1" t="s">
        <v>259</v>
      </c>
      <c r="D188" s="1" t="s">
        <v>260</v>
      </c>
      <c r="E188" s="1" t="s">
        <v>261</v>
      </c>
      <c r="F188" s="1" t="s">
        <v>262</v>
      </c>
      <c r="G188" s="1" t="s">
        <v>981</v>
      </c>
      <c r="H188" s="1" t="s">
        <v>982</v>
      </c>
      <c r="K188" s="17" t="n">
        <f aca="false">SUMIF('1120 SJ'!$A$2:$A$679,$G188,'1120 SJ'!$I$2:$I$679)</f>
        <v>30</v>
      </c>
      <c r="L188" s="17" t="n">
        <f aca="false">SUMIF('1120 SJ'!$A$2:$A$679,$G188,'1120 SJ'!$Q$2:$Q$679)</f>
        <v>0</v>
      </c>
      <c r="M188" s="17" t="n">
        <f aca="false">$K188-$L188</f>
        <v>30</v>
      </c>
      <c r="N188" s="18" t="n">
        <f aca="false">IFERROR(SUMIF('1120 SJ'!$A$2:$A$679,$G188,'1120 SJ'!$M$2:$M$679)/$K188,0)</f>
        <v>848.463333333333</v>
      </c>
      <c r="O188" s="18" t="n">
        <f aca="false">IFERROR($K188*$N188,"")</f>
        <v>25453.9</v>
      </c>
      <c r="P188" s="18" t="n">
        <f aca="false">IFERROR($L188*$N188,"")</f>
        <v>0</v>
      </c>
      <c r="Q188" s="18" t="n">
        <f aca="false">$M188*$N188</f>
        <v>25453.9</v>
      </c>
      <c r="S188" s="26"/>
      <c r="T188" s="1" t="s">
        <v>277</v>
      </c>
      <c r="U188" s="27" t="s">
        <v>123</v>
      </c>
    </row>
    <row r="189" customFormat="false" ht="15" hidden="false" customHeight="false" outlineLevel="0" collapsed="false">
      <c r="A189" s="1" t="s">
        <v>206</v>
      </c>
      <c r="B189" s="1" t="s">
        <v>258</v>
      </c>
      <c r="C189" s="1" t="s">
        <v>259</v>
      </c>
      <c r="D189" s="1" t="s">
        <v>260</v>
      </c>
      <c r="E189" s="1" t="s">
        <v>261</v>
      </c>
      <c r="F189" s="1" t="s">
        <v>262</v>
      </c>
      <c r="G189" s="1" t="s">
        <v>983</v>
      </c>
      <c r="H189" s="1" t="s">
        <v>984</v>
      </c>
      <c r="K189" s="17" t="n">
        <f aca="false">SUMIF('1120 SJ'!$A$2:$A$679,$G189,'1120 SJ'!$I$2:$I$679)</f>
        <v>30</v>
      </c>
      <c r="L189" s="17" t="n">
        <f aca="false">SUMIF('1120 SJ'!$A$2:$A$679,$G189,'1120 SJ'!$Q$2:$Q$679)</f>
        <v>0</v>
      </c>
      <c r="M189" s="17" t="n">
        <f aca="false">$K189-$L189</f>
        <v>30</v>
      </c>
      <c r="N189" s="18" t="n">
        <f aca="false">IFERROR(SUMIF('1120 SJ'!$A$2:$A$679,$G189,'1120 SJ'!$M$2:$M$679)/$K189,0)</f>
        <v>848.463333333333</v>
      </c>
      <c r="O189" s="18" t="n">
        <f aca="false">IFERROR($K189*$N189,"")</f>
        <v>25453.9</v>
      </c>
      <c r="P189" s="18" t="n">
        <f aca="false">IFERROR($L189*$N189,"")</f>
        <v>0</v>
      </c>
      <c r="Q189" s="18" t="n">
        <f aca="false">$M189*$N189</f>
        <v>25453.9</v>
      </c>
      <c r="S189" s="26"/>
      <c r="T189" s="1" t="s">
        <v>277</v>
      </c>
      <c r="U189" s="27" t="s">
        <v>123</v>
      </c>
    </row>
    <row r="190" customFormat="false" ht="15" hidden="false" customHeight="false" outlineLevel="0" collapsed="false">
      <c r="A190" s="1" t="s">
        <v>206</v>
      </c>
      <c r="B190" s="1" t="s">
        <v>258</v>
      </c>
      <c r="C190" s="1" t="s">
        <v>259</v>
      </c>
      <c r="D190" s="1" t="s">
        <v>260</v>
      </c>
      <c r="E190" s="1" t="s">
        <v>261</v>
      </c>
      <c r="F190" s="1" t="s">
        <v>262</v>
      </c>
      <c r="G190" s="1" t="s">
        <v>985</v>
      </c>
      <c r="H190" s="1" t="s">
        <v>986</v>
      </c>
      <c r="K190" s="17" t="n">
        <f aca="false">SUMIF('1120 SJ'!$A$2:$A$679,$G190,'1120 SJ'!$I$2:$I$679)</f>
        <v>30</v>
      </c>
      <c r="L190" s="17" t="n">
        <f aca="false">SUMIF('1120 SJ'!$A$2:$A$679,$G190,'1120 SJ'!$Q$2:$Q$679)</f>
        <v>0</v>
      </c>
      <c r="M190" s="17" t="n">
        <f aca="false">$K190-$L190</f>
        <v>30</v>
      </c>
      <c r="N190" s="18" t="n">
        <f aca="false">IFERROR(SUMIF('1120 SJ'!$A$2:$A$679,$G190,'1120 SJ'!$M$2:$M$679)/$K190,0)</f>
        <v>3950.2</v>
      </c>
      <c r="O190" s="18" t="n">
        <f aca="false">IFERROR($K190*$N190,"")</f>
        <v>118506</v>
      </c>
      <c r="P190" s="18" t="n">
        <f aca="false">IFERROR($L190*$N190,"")</f>
        <v>0</v>
      </c>
      <c r="Q190" s="18" t="n">
        <f aca="false">$M190*$N190</f>
        <v>118506</v>
      </c>
      <c r="S190" s="26"/>
      <c r="T190" s="1" t="s">
        <v>277</v>
      </c>
      <c r="U190" s="27" t="s">
        <v>123</v>
      </c>
      <c r="AA190" s="1" t="s">
        <v>376</v>
      </c>
    </row>
    <row r="191" customFormat="false" ht="15" hidden="false" customHeight="false" outlineLevel="0" collapsed="false">
      <c r="A191" s="1" t="s">
        <v>206</v>
      </c>
      <c r="B191" s="1" t="s">
        <v>258</v>
      </c>
      <c r="C191" s="1" t="s">
        <v>259</v>
      </c>
      <c r="D191" s="1" t="s">
        <v>260</v>
      </c>
      <c r="E191" s="1" t="s">
        <v>261</v>
      </c>
      <c r="F191" s="1" t="s">
        <v>262</v>
      </c>
      <c r="G191" s="1" t="s">
        <v>987</v>
      </c>
      <c r="H191" s="1" t="s">
        <v>988</v>
      </c>
      <c r="K191" s="17" t="n">
        <f aca="false">SUMIF('1120 SJ'!$A$2:$A$679,$G191,'1120 SJ'!$I$2:$I$679)</f>
        <v>30</v>
      </c>
      <c r="L191" s="17" t="n">
        <f aca="false">SUMIF('1120 SJ'!$A$2:$A$679,$G191,'1120 SJ'!$Q$2:$Q$679)</f>
        <v>0</v>
      </c>
      <c r="M191" s="17" t="n">
        <f aca="false">$K191-$L191</f>
        <v>30</v>
      </c>
      <c r="N191" s="18" t="n">
        <f aca="false">IFERROR(SUMIF('1120 SJ'!$A$2:$A$679,$G191,'1120 SJ'!$M$2:$M$679)/$K191,0)</f>
        <v>630</v>
      </c>
      <c r="O191" s="18" t="n">
        <f aca="false">IFERROR($K191*$N191,"")</f>
        <v>18900</v>
      </c>
      <c r="P191" s="18" t="n">
        <f aca="false">IFERROR($L191*$N191,"")</f>
        <v>0</v>
      </c>
      <c r="Q191" s="18" t="n">
        <f aca="false">$M191*$N191</f>
        <v>18900</v>
      </c>
      <c r="S191" s="26"/>
      <c r="T191" s="1" t="s">
        <v>277</v>
      </c>
      <c r="U191" s="27" t="s">
        <v>123</v>
      </c>
    </row>
    <row r="192" customFormat="false" ht="15" hidden="false" customHeight="false" outlineLevel="0" collapsed="false">
      <c r="A192" s="1" t="s">
        <v>206</v>
      </c>
      <c r="B192" s="1" t="s">
        <v>258</v>
      </c>
      <c r="C192" s="1" t="s">
        <v>259</v>
      </c>
      <c r="D192" s="1" t="s">
        <v>260</v>
      </c>
      <c r="E192" s="1" t="s">
        <v>261</v>
      </c>
      <c r="F192" s="1" t="s">
        <v>262</v>
      </c>
      <c r="G192" s="1" t="s">
        <v>989</v>
      </c>
      <c r="H192" s="1" t="s">
        <v>990</v>
      </c>
      <c r="K192" s="17" t="n">
        <f aca="false">SUMIF('1120 SJ'!$A$2:$A$679,$G192,'1120 SJ'!$I$2:$I$679)</f>
        <v>30</v>
      </c>
      <c r="L192" s="17" t="n">
        <f aca="false">SUMIF('1120 SJ'!$A$2:$A$679,$G192,'1120 SJ'!$Q$2:$Q$679)</f>
        <v>0</v>
      </c>
      <c r="M192" s="17" t="n">
        <f aca="false">$K192-$L192</f>
        <v>30</v>
      </c>
      <c r="N192" s="18" t="n">
        <f aca="false">IFERROR(SUMIF('1120 SJ'!$A$2:$A$679,$G192,'1120 SJ'!$M$2:$M$679)/$K192,0)</f>
        <v>115.29</v>
      </c>
      <c r="O192" s="18" t="n">
        <f aca="false">IFERROR($K192*$N192,"")</f>
        <v>3458.7</v>
      </c>
      <c r="P192" s="18" t="n">
        <f aca="false">IFERROR($L192*$N192,"")</f>
        <v>0</v>
      </c>
      <c r="Q192" s="18" t="n">
        <f aca="false">$M192*$N192</f>
        <v>3458.7</v>
      </c>
      <c r="S192" s="26"/>
      <c r="T192" s="1" t="s">
        <v>277</v>
      </c>
      <c r="U192" s="27" t="s">
        <v>123</v>
      </c>
    </row>
    <row r="193" customFormat="false" ht="15" hidden="false" customHeight="false" outlineLevel="0" collapsed="false">
      <c r="A193" s="1" t="s">
        <v>206</v>
      </c>
      <c r="B193" s="1" t="s">
        <v>258</v>
      </c>
      <c r="C193" s="1" t="s">
        <v>259</v>
      </c>
      <c r="D193" s="1" t="s">
        <v>260</v>
      </c>
      <c r="E193" s="1" t="s">
        <v>261</v>
      </c>
      <c r="F193" s="1" t="s">
        <v>262</v>
      </c>
      <c r="G193" s="1" t="s">
        <v>991</v>
      </c>
      <c r="H193" s="1" t="s">
        <v>992</v>
      </c>
      <c r="K193" s="17" t="n">
        <f aca="false">SUMIF('1120 SJ'!$A$2:$A$679,$G193,'1120 SJ'!$I$2:$I$679)</f>
        <v>30</v>
      </c>
      <c r="L193" s="17" t="n">
        <f aca="false">SUMIF('1120 SJ'!$A$2:$A$679,$G193,'1120 SJ'!$Q$2:$Q$679)</f>
        <v>0</v>
      </c>
      <c r="M193" s="17" t="n">
        <f aca="false">$K193-$L193</f>
        <v>30</v>
      </c>
      <c r="N193" s="18" t="n">
        <f aca="false">IFERROR(SUMIF('1120 SJ'!$A$2:$A$679,$G193,'1120 SJ'!$M$2:$M$679)/$K193,0)</f>
        <v>295</v>
      </c>
      <c r="O193" s="18" t="n">
        <f aca="false">IFERROR($K193*$N193,"")</f>
        <v>8850</v>
      </c>
      <c r="P193" s="18" t="n">
        <f aca="false">IFERROR($L193*$N193,"")</f>
        <v>0</v>
      </c>
      <c r="Q193" s="18" t="n">
        <f aca="false">$M193*$N193</f>
        <v>8850</v>
      </c>
      <c r="S193" s="26"/>
      <c r="T193" s="1" t="s">
        <v>277</v>
      </c>
      <c r="U193" s="27" t="s">
        <v>123</v>
      </c>
    </row>
    <row r="194" customFormat="false" ht="15" hidden="false" customHeight="false" outlineLevel="0" collapsed="false">
      <c r="A194" s="1" t="s">
        <v>206</v>
      </c>
      <c r="B194" s="1" t="s">
        <v>258</v>
      </c>
      <c r="C194" s="1" t="s">
        <v>259</v>
      </c>
      <c r="D194" s="1" t="s">
        <v>273</v>
      </c>
      <c r="E194" s="1" t="s">
        <v>274</v>
      </c>
      <c r="F194" s="1" t="s">
        <v>262</v>
      </c>
      <c r="G194" s="1" t="s">
        <v>993</v>
      </c>
      <c r="H194" s="1" t="s">
        <v>994</v>
      </c>
      <c r="I194" s="1" t="s">
        <v>995</v>
      </c>
      <c r="J194" s="1" t="s">
        <v>996</v>
      </c>
      <c r="K194" s="17" t="n">
        <f aca="false">SUMIF('1120 SJ'!$A$2:$A$679,$G194,'1120 SJ'!$I$2:$I$679)</f>
        <v>30</v>
      </c>
      <c r="L194" s="17" t="n">
        <f aca="false">SUMIF('1120 SJ'!$A$2:$A$679,$G194,'1120 SJ'!$Q$2:$Q$679)</f>
        <v>4</v>
      </c>
      <c r="M194" s="17" t="n">
        <f aca="false">$K194-$L194</f>
        <v>26</v>
      </c>
      <c r="N194" s="18" t="n">
        <f aca="false">IFERROR(SUMIF('1120 SJ'!$A$2:$A$679,$G194,'1120 SJ'!$M$2:$M$679)/$K194,0)</f>
        <v>1639.73</v>
      </c>
      <c r="O194" s="18" t="n">
        <f aca="false">IFERROR($K194*$N194,"")</f>
        <v>49191.9</v>
      </c>
      <c r="P194" s="18" t="n">
        <f aca="false">IFERROR($L194*$N194,"")</f>
        <v>6558.92</v>
      </c>
      <c r="Q194" s="18" t="n">
        <f aca="false">$M194*$N194</f>
        <v>42632.98</v>
      </c>
      <c r="S194" s="25" t="s">
        <v>228</v>
      </c>
      <c r="T194" s="1" t="s">
        <v>282</v>
      </c>
      <c r="U194" s="25" t="s">
        <v>51</v>
      </c>
      <c r="V194" s="1" t="s">
        <v>997</v>
      </c>
      <c r="W194" s="1" t="s">
        <v>269</v>
      </c>
      <c r="Y194" s="1" t="s">
        <v>270</v>
      </c>
      <c r="Z194" s="1" t="s">
        <v>998</v>
      </c>
      <c r="AA194" s="1" t="s">
        <v>999</v>
      </c>
    </row>
    <row r="195" customFormat="false" ht="15" hidden="false" customHeight="false" outlineLevel="0" collapsed="false">
      <c r="A195" s="1" t="s">
        <v>206</v>
      </c>
      <c r="B195" s="1" t="s">
        <v>258</v>
      </c>
      <c r="C195" s="1" t="s">
        <v>259</v>
      </c>
      <c r="D195" s="1" t="s">
        <v>260</v>
      </c>
      <c r="E195" s="1" t="s">
        <v>261</v>
      </c>
      <c r="F195" s="1" t="s">
        <v>262</v>
      </c>
      <c r="G195" s="1" t="s">
        <v>1000</v>
      </c>
      <c r="H195" s="1" t="s">
        <v>1001</v>
      </c>
      <c r="K195" s="17" t="n">
        <f aca="false">SUMIF('1120 SJ'!$A$2:$A$679,$G195,'1120 SJ'!$I$2:$I$679)</f>
        <v>29</v>
      </c>
      <c r="L195" s="17" t="n">
        <f aca="false">SUMIF('1120 SJ'!$A$2:$A$679,$G195,'1120 SJ'!$Q$2:$Q$679)</f>
        <v>0</v>
      </c>
      <c r="M195" s="17" t="n">
        <f aca="false">$K195-$L195</f>
        <v>29</v>
      </c>
      <c r="N195" s="18" t="n">
        <f aca="false">IFERROR(SUMIF('1120 SJ'!$A$2:$A$679,$G195,'1120 SJ'!$M$2:$M$679)/$K195,0)</f>
        <v>3121.05413793103</v>
      </c>
      <c r="O195" s="18" t="n">
        <f aca="false">IFERROR($K195*$N195,"")</f>
        <v>90510.57</v>
      </c>
      <c r="P195" s="18" t="n">
        <f aca="false">IFERROR($L195*$N195,"")</f>
        <v>0</v>
      </c>
      <c r="Q195" s="18" t="n">
        <f aca="false">$M195*$N195</f>
        <v>90510.57</v>
      </c>
      <c r="S195" s="26"/>
      <c r="T195" s="1" t="s">
        <v>277</v>
      </c>
      <c r="U195" s="27" t="s">
        <v>123</v>
      </c>
      <c r="AA195" s="1" t="s">
        <v>434</v>
      </c>
    </row>
    <row r="196" customFormat="false" ht="15" hidden="false" customHeight="false" outlineLevel="0" collapsed="false">
      <c r="A196" s="1" t="s">
        <v>206</v>
      </c>
      <c r="B196" s="1" t="s">
        <v>258</v>
      </c>
      <c r="C196" s="1" t="s">
        <v>259</v>
      </c>
      <c r="D196" s="1" t="s">
        <v>260</v>
      </c>
      <c r="E196" s="1" t="s">
        <v>261</v>
      </c>
      <c r="F196" s="1" t="s">
        <v>262</v>
      </c>
      <c r="G196" s="1" t="s">
        <v>1002</v>
      </c>
      <c r="H196" s="1" t="s">
        <v>1003</v>
      </c>
      <c r="K196" s="17" t="n">
        <f aca="false">SUMIF('1120 SJ'!$A$2:$A$679,$G196,'1120 SJ'!$I$2:$I$679)</f>
        <v>29</v>
      </c>
      <c r="L196" s="17" t="n">
        <f aca="false">SUMIF('1120 SJ'!$A$2:$A$679,$G196,'1120 SJ'!$Q$2:$Q$679)</f>
        <v>0</v>
      </c>
      <c r="M196" s="17" t="n">
        <f aca="false">$K196-$L196</f>
        <v>29</v>
      </c>
      <c r="N196" s="18" t="n">
        <f aca="false">IFERROR(SUMIF('1120 SJ'!$A$2:$A$679,$G196,'1120 SJ'!$M$2:$M$679)/$K196,0)</f>
        <v>800.315862068966</v>
      </c>
      <c r="O196" s="18" t="n">
        <f aca="false">IFERROR($K196*$N196,"")</f>
        <v>23209.16</v>
      </c>
      <c r="P196" s="18" t="n">
        <f aca="false">IFERROR($L196*$N196,"")</f>
        <v>0</v>
      </c>
      <c r="Q196" s="18" t="n">
        <f aca="false">$M196*$N196</f>
        <v>23209.16</v>
      </c>
      <c r="S196" s="26"/>
      <c r="T196" s="1" t="s">
        <v>277</v>
      </c>
      <c r="U196" s="27" t="s">
        <v>123</v>
      </c>
    </row>
    <row r="197" customFormat="false" ht="15" hidden="false" customHeight="false" outlineLevel="0" collapsed="false">
      <c r="A197" s="1" t="s">
        <v>206</v>
      </c>
      <c r="B197" s="1" t="s">
        <v>258</v>
      </c>
      <c r="C197" s="1" t="s">
        <v>259</v>
      </c>
      <c r="D197" s="1" t="s">
        <v>273</v>
      </c>
      <c r="E197" s="1" t="s">
        <v>274</v>
      </c>
      <c r="F197" s="1" t="s">
        <v>262</v>
      </c>
      <c r="G197" s="1" t="s">
        <v>1004</v>
      </c>
      <c r="H197" s="1" t="s">
        <v>1005</v>
      </c>
      <c r="K197" s="17" t="n">
        <f aca="false">SUMIF('1120 SJ'!$A$2:$A$679,$G197,'1120 SJ'!$I$2:$I$679)</f>
        <v>28</v>
      </c>
      <c r="L197" s="17" t="n">
        <f aca="false">SUMIF('1120 SJ'!$A$2:$A$679,$G197,'1120 SJ'!$Q$2:$Q$679)</f>
        <v>0</v>
      </c>
      <c r="M197" s="17" t="n">
        <f aca="false">$K197-$L197</f>
        <v>28</v>
      </c>
      <c r="N197" s="18" t="n">
        <f aca="false">IFERROR(SUMIF('1120 SJ'!$A$2:$A$679,$G197,'1120 SJ'!$M$2:$M$679)/$K197,0)</f>
        <v>9307.14321428571</v>
      </c>
      <c r="O197" s="18" t="n">
        <f aca="false">IFERROR($K197*$N197,"")</f>
        <v>260600.01</v>
      </c>
      <c r="P197" s="18" t="n">
        <f aca="false">IFERROR($L197*$N197,"")</f>
        <v>0</v>
      </c>
      <c r="Q197" s="18" t="n">
        <f aca="false">$M197*$N197</f>
        <v>260600.01</v>
      </c>
      <c r="S197" s="26"/>
      <c r="T197" s="1" t="s">
        <v>277</v>
      </c>
      <c r="U197" s="27" t="s">
        <v>123</v>
      </c>
    </row>
    <row r="198" customFormat="false" ht="15" hidden="false" customHeight="false" outlineLevel="0" collapsed="false">
      <c r="A198" s="1" t="s">
        <v>206</v>
      </c>
      <c r="B198" s="1" t="s">
        <v>258</v>
      </c>
      <c r="C198" s="1" t="s">
        <v>259</v>
      </c>
      <c r="D198" s="1" t="s">
        <v>260</v>
      </c>
      <c r="E198" s="1" t="s">
        <v>261</v>
      </c>
      <c r="F198" s="1" t="s">
        <v>262</v>
      </c>
      <c r="G198" s="1" t="s">
        <v>1006</v>
      </c>
      <c r="H198" s="1" t="s">
        <v>1007</v>
      </c>
      <c r="K198" s="17" t="n">
        <f aca="false">SUMIF('1120 SJ'!$A$2:$A$679,$G198,'1120 SJ'!$I$2:$I$679)</f>
        <v>25</v>
      </c>
      <c r="L198" s="17" t="n">
        <f aca="false">SUMIF('1120 SJ'!$A$2:$A$679,$G198,'1120 SJ'!$Q$2:$Q$679)</f>
        <v>0</v>
      </c>
      <c r="M198" s="17" t="n">
        <f aca="false">$K198-$L198</f>
        <v>25</v>
      </c>
      <c r="N198" s="18" t="n">
        <f aca="false">IFERROR(SUMIF('1120 SJ'!$A$2:$A$679,$G198,'1120 SJ'!$M$2:$M$679)/$K198,0)</f>
        <v>5862.582</v>
      </c>
      <c r="O198" s="18" t="n">
        <f aca="false">IFERROR($K198*$N198,"")</f>
        <v>146564.55</v>
      </c>
      <c r="P198" s="18" t="n">
        <f aca="false">IFERROR($L198*$N198,"")</f>
        <v>0</v>
      </c>
      <c r="Q198" s="18" t="n">
        <f aca="false">$M198*$N198</f>
        <v>146564.55</v>
      </c>
      <c r="S198" s="26"/>
      <c r="T198" s="1" t="s">
        <v>277</v>
      </c>
      <c r="U198" s="27" t="s">
        <v>123</v>
      </c>
      <c r="AA198" s="1" t="s">
        <v>376</v>
      </c>
    </row>
    <row r="199" customFormat="false" ht="15" hidden="false" customHeight="false" outlineLevel="0" collapsed="false">
      <c r="A199" s="1" t="s">
        <v>206</v>
      </c>
      <c r="B199" s="1" t="s">
        <v>258</v>
      </c>
      <c r="C199" s="1" t="s">
        <v>259</v>
      </c>
      <c r="D199" s="1" t="s">
        <v>610</v>
      </c>
      <c r="E199" s="1" t="s">
        <v>611</v>
      </c>
      <c r="F199" s="1" t="s">
        <v>612</v>
      </c>
      <c r="G199" s="1" t="s">
        <v>1008</v>
      </c>
      <c r="H199" s="1" t="s">
        <v>1009</v>
      </c>
      <c r="K199" s="17" t="n">
        <f aca="false">SUMIF('1120 SJ'!$A$2:$A$679,$G199,'1120 SJ'!$I$2:$I$679)</f>
        <v>25</v>
      </c>
      <c r="L199" s="17" t="n">
        <f aca="false">SUMIF('1120 SJ'!$A$2:$A$679,$G199,'1120 SJ'!$Q$2:$Q$679)</f>
        <v>0</v>
      </c>
      <c r="M199" s="17" t="n">
        <f aca="false">$K199-$L199</f>
        <v>25</v>
      </c>
      <c r="N199" s="18" t="n">
        <f aca="false">IFERROR(SUMIF('1120 SJ'!$A$2:$A$679,$G199,'1120 SJ'!$M$2:$M$679)/$K199,0)</f>
        <v>40003.9996</v>
      </c>
      <c r="O199" s="18" t="n">
        <f aca="false">IFERROR($K199*$N199,"")</f>
        <v>1000099.99</v>
      </c>
      <c r="P199" s="18" t="n">
        <f aca="false">IFERROR($L199*$N199,"")</f>
        <v>0</v>
      </c>
      <c r="Q199" s="18" t="n">
        <f aca="false">$M199*$N199</f>
        <v>1000099.99</v>
      </c>
      <c r="S199" s="26"/>
      <c r="T199" s="1" t="s">
        <v>615</v>
      </c>
      <c r="U199" s="27" t="s">
        <v>126</v>
      </c>
    </row>
    <row r="200" customFormat="false" ht="15" hidden="false" customHeight="false" outlineLevel="0" collapsed="false">
      <c r="A200" s="1" t="s">
        <v>206</v>
      </c>
      <c r="B200" s="1" t="s">
        <v>258</v>
      </c>
      <c r="C200" s="1" t="s">
        <v>259</v>
      </c>
      <c r="D200" s="1" t="s">
        <v>260</v>
      </c>
      <c r="E200" s="1" t="s">
        <v>261</v>
      </c>
      <c r="F200" s="1" t="s">
        <v>262</v>
      </c>
      <c r="G200" s="1" t="s">
        <v>1010</v>
      </c>
      <c r="H200" s="1" t="s">
        <v>1011</v>
      </c>
      <c r="I200" s="1" t="s">
        <v>1012</v>
      </c>
      <c r="J200" s="1" t="s">
        <v>1013</v>
      </c>
      <c r="K200" s="17" t="n">
        <f aca="false">SUMIF('1120 SJ'!$A$2:$A$679,$G200,'1120 SJ'!$I$2:$I$679)</f>
        <v>24</v>
      </c>
      <c r="L200" s="17" t="n">
        <f aca="false">SUMIF('1120 SJ'!$A$2:$A$679,$G200,'1120 SJ'!$Q$2:$Q$679)</f>
        <v>2</v>
      </c>
      <c r="M200" s="17" t="n">
        <f aca="false">$K200-$L200</f>
        <v>22</v>
      </c>
      <c r="N200" s="18" t="n">
        <f aca="false">IFERROR(SUMIF('1120 SJ'!$A$2:$A$679,$G200,'1120 SJ'!$M$2:$M$679)/$K200,0)</f>
        <v>1644.63</v>
      </c>
      <c r="O200" s="18" t="n">
        <f aca="false">IFERROR($K200*$N200,"")</f>
        <v>39471.12</v>
      </c>
      <c r="P200" s="18" t="n">
        <f aca="false">IFERROR($L200*$N200,"")</f>
        <v>3289.26</v>
      </c>
      <c r="Q200" s="18" t="n">
        <f aca="false">$M200*$N200</f>
        <v>36181.86</v>
      </c>
      <c r="S200" s="25" t="s">
        <v>228</v>
      </c>
      <c r="T200" s="1" t="s">
        <v>282</v>
      </c>
      <c r="U200" s="25" t="s">
        <v>51</v>
      </c>
      <c r="V200" s="1" t="s">
        <v>290</v>
      </c>
      <c r="W200" s="1" t="s">
        <v>270</v>
      </c>
      <c r="X200" s="1" t="s">
        <v>1014</v>
      </c>
      <c r="Y200" s="1" t="s">
        <v>269</v>
      </c>
      <c r="AA200" s="1" t="s">
        <v>1015</v>
      </c>
    </row>
    <row r="201" customFormat="false" ht="15" hidden="false" customHeight="false" outlineLevel="0" collapsed="false">
      <c r="A201" s="1" t="s">
        <v>206</v>
      </c>
      <c r="B201" s="1" t="s">
        <v>258</v>
      </c>
      <c r="C201" s="1" t="s">
        <v>259</v>
      </c>
      <c r="D201" s="1" t="s">
        <v>260</v>
      </c>
      <c r="E201" s="1" t="s">
        <v>261</v>
      </c>
      <c r="F201" s="1" t="s">
        <v>262</v>
      </c>
      <c r="G201" s="1" t="s">
        <v>1016</v>
      </c>
      <c r="H201" s="1" t="s">
        <v>1017</v>
      </c>
      <c r="K201" s="17" t="n">
        <f aca="false">SUMIF('1120 SJ'!$A$2:$A$679,$G201,'1120 SJ'!$I$2:$I$679)</f>
        <v>24</v>
      </c>
      <c r="L201" s="17" t="n">
        <f aca="false">SUMIF('1120 SJ'!$A$2:$A$679,$G201,'1120 SJ'!$Q$2:$Q$679)</f>
        <v>0</v>
      </c>
      <c r="M201" s="17" t="n">
        <f aca="false">$K201-$L201</f>
        <v>24</v>
      </c>
      <c r="N201" s="18" t="n">
        <f aca="false">IFERROR(SUMIF('1120 SJ'!$A$2:$A$679,$G201,'1120 SJ'!$M$2:$M$679)/$K201,0)</f>
        <v>8079.15166666667</v>
      </c>
      <c r="O201" s="18" t="n">
        <f aca="false">IFERROR($K201*$N201,"")</f>
        <v>193899.64</v>
      </c>
      <c r="P201" s="18" t="n">
        <f aca="false">IFERROR($L201*$N201,"")</f>
        <v>0</v>
      </c>
      <c r="Q201" s="18" t="n">
        <f aca="false">$M201*$N201</f>
        <v>193899.64</v>
      </c>
      <c r="S201" s="26"/>
      <c r="T201" s="1" t="s">
        <v>277</v>
      </c>
      <c r="U201" s="27" t="s">
        <v>123</v>
      </c>
      <c r="AA201" s="1" t="s">
        <v>376</v>
      </c>
    </row>
    <row r="202" customFormat="false" ht="15" hidden="false" customHeight="false" outlineLevel="0" collapsed="false">
      <c r="A202" s="1" t="s">
        <v>206</v>
      </c>
      <c r="B202" s="1" t="s">
        <v>258</v>
      </c>
      <c r="C202" s="1" t="s">
        <v>259</v>
      </c>
      <c r="D202" s="1" t="s">
        <v>260</v>
      </c>
      <c r="E202" s="1" t="s">
        <v>261</v>
      </c>
      <c r="F202" s="1" t="s">
        <v>262</v>
      </c>
      <c r="G202" s="1" t="s">
        <v>1018</v>
      </c>
      <c r="H202" s="1" t="s">
        <v>1019</v>
      </c>
      <c r="I202" s="1" t="s">
        <v>1020</v>
      </c>
      <c r="J202" s="1" t="s">
        <v>1021</v>
      </c>
      <c r="K202" s="17" t="n">
        <f aca="false">SUMIF('1120 SJ'!$A$2:$A$679,$G202,'1120 SJ'!$I$2:$I$679)</f>
        <v>24</v>
      </c>
      <c r="L202" s="17" t="n">
        <f aca="false">SUMIF('1120 SJ'!$A$2:$A$679,$G202,'1120 SJ'!$Q$2:$Q$679)</f>
        <v>20</v>
      </c>
      <c r="M202" s="17" t="n">
        <f aca="false">$K202-$L202</f>
        <v>4</v>
      </c>
      <c r="N202" s="18" t="n">
        <f aca="false">IFERROR(SUMIF('1120 SJ'!$A$2:$A$679,$G202,'1120 SJ'!$M$2:$M$679)/$K202,0)</f>
        <v>9214.8</v>
      </c>
      <c r="O202" s="18" t="n">
        <f aca="false">IFERROR($K202*$N202,"")</f>
        <v>221155.2</v>
      </c>
      <c r="P202" s="18" t="n">
        <f aca="false">IFERROR($L202*$N202,"")</f>
        <v>184296</v>
      </c>
      <c r="Q202" s="18" t="n">
        <f aca="false">$M202*$N202</f>
        <v>36859.2</v>
      </c>
      <c r="S202" s="29" t="s">
        <v>227</v>
      </c>
      <c r="T202" s="1" t="s">
        <v>297</v>
      </c>
      <c r="U202" s="25" t="s">
        <v>51</v>
      </c>
      <c r="V202" s="1" t="s">
        <v>290</v>
      </c>
      <c r="W202" s="1" t="s">
        <v>270</v>
      </c>
      <c r="X202" s="1" t="s">
        <v>1022</v>
      </c>
      <c r="Y202" s="1" t="s">
        <v>269</v>
      </c>
      <c r="AA202" s="1" t="s">
        <v>1023</v>
      </c>
    </row>
    <row r="203" customFormat="false" ht="15" hidden="false" customHeight="false" outlineLevel="0" collapsed="false">
      <c r="A203" s="1" t="s">
        <v>206</v>
      </c>
      <c r="B203" s="1" t="s">
        <v>258</v>
      </c>
      <c r="C203" s="1" t="s">
        <v>259</v>
      </c>
      <c r="D203" s="1" t="s">
        <v>273</v>
      </c>
      <c r="E203" s="1" t="s">
        <v>274</v>
      </c>
      <c r="F203" s="1" t="s">
        <v>262</v>
      </c>
      <c r="G203" s="1" t="s">
        <v>1024</v>
      </c>
      <c r="H203" s="1" t="s">
        <v>1025</v>
      </c>
      <c r="K203" s="17" t="n">
        <f aca="false">SUMIF('1120 SJ'!$A$2:$A$679,$G203,'1120 SJ'!$I$2:$I$679)</f>
        <v>24</v>
      </c>
      <c r="L203" s="17" t="n">
        <f aca="false">SUMIF('1120 SJ'!$A$2:$A$679,$G203,'1120 SJ'!$Q$2:$Q$679)</f>
        <v>0</v>
      </c>
      <c r="M203" s="17" t="n">
        <f aca="false">$K203-$L203</f>
        <v>24</v>
      </c>
      <c r="N203" s="18" t="n">
        <f aca="false">IFERROR(SUMIF('1120 SJ'!$A$2:$A$679,$G203,'1120 SJ'!$M$2:$M$679)/$K203,0)</f>
        <v>2974.24</v>
      </c>
      <c r="O203" s="18" t="n">
        <f aca="false">IFERROR($K203*$N203,"")</f>
        <v>71381.76</v>
      </c>
      <c r="P203" s="18" t="n">
        <f aca="false">IFERROR($L203*$N203,"")</f>
        <v>0</v>
      </c>
      <c r="Q203" s="18" t="n">
        <f aca="false">$M203*$N203</f>
        <v>71381.76</v>
      </c>
      <c r="S203" s="26"/>
      <c r="T203" s="1" t="s">
        <v>277</v>
      </c>
      <c r="U203" s="27" t="s">
        <v>123</v>
      </c>
    </row>
    <row r="204" customFormat="false" ht="15" hidden="false" customHeight="false" outlineLevel="0" collapsed="false">
      <c r="A204" s="1" t="s">
        <v>206</v>
      </c>
      <c r="B204" s="1" t="s">
        <v>258</v>
      </c>
      <c r="C204" s="1" t="s">
        <v>259</v>
      </c>
      <c r="D204" s="1" t="s">
        <v>273</v>
      </c>
      <c r="E204" s="1" t="s">
        <v>274</v>
      </c>
      <c r="F204" s="1" t="s">
        <v>262</v>
      </c>
      <c r="G204" s="1" t="s">
        <v>1026</v>
      </c>
      <c r="H204" s="1" t="s">
        <v>1027</v>
      </c>
      <c r="K204" s="17" t="n">
        <f aca="false">SUMIF('1120 SJ'!$A$2:$A$679,$G204,'1120 SJ'!$I$2:$I$679)</f>
        <v>24</v>
      </c>
      <c r="L204" s="17" t="n">
        <f aca="false">SUMIF('1120 SJ'!$A$2:$A$679,$G204,'1120 SJ'!$Q$2:$Q$679)</f>
        <v>0</v>
      </c>
      <c r="M204" s="17" t="n">
        <f aca="false">$K204-$L204</f>
        <v>24</v>
      </c>
      <c r="N204" s="18" t="n">
        <f aca="false">IFERROR(SUMIF('1120 SJ'!$A$2:$A$679,$G204,'1120 SJ'!$M$2:$M$679)/$K204,0)</f>
        <v>2338.79125</v>
      </c>
      <c r="O204" s="18" t="n">
        <f aca="false">IFERROR($K204*$N204,"")</f>
        <v>56130.99</v>
      </c>
      <c r="P204" s="18" t="n">
        <f aca="false">IFERROR($L204*$N204,"")</f>
        <v>0</v>
      </c>
      <c r="Q204" s="18" t="n">
        <f aca="false">$M204*$N204</f>
        <v>56130.99</v>
      </c>
      <c r="S204" s="26"/>
      <c r="T204" s="1" t="s">
        <v>277</v>
      </c>
      <c r="U204" s="27" t="s">
        <v>123</v>
      </c>
    </row>
    <row r="205" customFormat="false" ht="15" hidden="false" customHeight="false" outlineLevel="0" collapsed="false">
      <c r="A205" s="1" t="s">
        <v>206</v>
      </c>
      <c r="B205" s="1" t="s">
        <v>258</v>
      </c>
      <c r="C205" s="1" t="s">
        <v>259</v>
      </c>
      <c r="D205" s="1" t="s">
        <v>610</v>
      </c>
      <c r="E205" s="1" t="s">
        <v>611</v>
      </c>
      <c r="F205" s="1" t="s">
        <v>612</v>
      </c>
      <c r="G205" s="1" t="s">
        <v>1028</v>
      </c>
      <c r="H205" s="1" t="s">
        <v>1029</v>
      </c>
      <c r="K205" s="17" t="n">
        <f aca="false">SUMIF('1120 SJ'!$A$2:$A$679,$G205,'1120 SJ'!$I$2:$I$679)</f>
        <v>24</v>
      </c>
      <c r="L205" s="17" t="n">
        <f aca="false">SUMIF('1120 SJ'!$A$2:$A$679,$G205,'1120 SJ'!$Q$2:$Q$679)</f>
        <v>0</v>
      </c>
      <c r="M205" s="17" t="n">
        <f aca="false">$K205-$L205</f>
        <v>24</v>
      </c>
      <c r="N205" s="18" t="n">
        <f aca="false">IFERROR(SUMIF('1120 SJ'!$A$2:$A$679,$G205,'1120 SJ'!$M$2:$M$679)/$K205,0)</f>
        <v>12746.8508333333</v>
      </c>
      <c r="O205" s="18" t="n">
        <f aca="false">IFERROR($K205*$N205,"")</f>
        <v>305924.42</v>
      </c>
      <c r="P205" s="18" t="n">
        <f aca="false">IFERROR($L205*$N205,"")</f>
        <v>0</v>
      </c>
      <c r="Q205" s="18" t="n">
        <f aca="false">$M205*$N205</f>
        <v>305924.42</v>
      </c>
      <c r="S205" s="26"/>
      <c r="T205" s="1" t="s">
        <v>615</v>
      </c>
      <c r="U205" s="27" t="s">
        <v>126</v>
      </c>
    </row>
    <row r="206" customFormat="false" ht="15" hidden="false" customHeight="false" outlineLevel="0" collapsed="false">
      <c r="A206" s="1" t="s">
        <v>206</v>
      </c>
      <c r="B206" s="1" t="s">
        <v>258</v>
      </c>
      <c r="C206" s="1" t="s">
        <v>259</v>
      </c>
      <c r="D206" s="1" t="s">
        <v>273</v>
      </c>
      <c r="E206" s="1" t="s">
        <v>274</v>
      </c>
      <c r="F206" s="1" t="s">
        <v>262</v>
      </c>
      <c r="G206" s="1" t="s">
        <v>1030</v>
      </c>
      <c r="H206" s="1" t="s">
        <v>1031</v>
      </c>
      <c r="K206" s="17" t="n">
        <f aca="false">SUMIF('1120 SJ'!$A$2:$A$679,$G206,'1120 SJ'!$I$2:$I$679)</f>
        <v>23</v>
      </c>
      <c r="L206" s="17" t="n">
        <f aca="false">SUMIF('1120 SJ'!$A$2:$A$679,$G206,'1120 SJ'!$Q$2:$Q$679)</f>
        <v>0</v>
      </c>
      <c r="M206" s="17" t="n">
        <f aca="false">$K206-$L206</f>
        <v>23</v>
      </c>
      <c r="N206" s="18" t="n">
        <f aca="false">IFERROR(SUMIF('1120 SJ'!$A$2:$A$679,$G206,'1120 SJ'!$M$2:$M$679)/$K206,0)</f>
        <v>12992.8447826087</v>
      </c>
      <c r="O206" s="18" t="n">
        <f aca="false">IFERROR($K206*$N206,"")</f>
        <v>298835.43</v>
      </c>
      <c r="P206" s="18" t="n">
        <f aca="false">IFERROR($L206*$N206,"")</f>
        <v>0</v>
      </c>
      <c r="Q206" s="18" t="n">
        <f aca="false">$M206*$N206</f>
        <v>298835.43</v>
      </c>
      <c r="S206" s="26"/>
      <c r="T206" s="1" t="s">
        <v>277</v>
      </c>
      <c r="U206" s="27" t="s">
        <v>123</v>
      </c>
      <c r="AA206" s="1" t="s">
        <v>376</v>
      </c>
    </row>
    <row r="207" customFormat="false" ht="15" hidden="false" customHeight="false" outlineLevel="0" collapsed="false">
      <c r="A207" s="1" t="s">
        <v>206</v>
      </c>
      <c r="B207" s="1" t="s">
        <v>258</v>
      </c>
      <c r="C207" s="1" t="s">
        <v>259</v>
      </c>
      <c r="D207" s="1" t="s">
        <v>260</v>
      </c>
      <c r="E207" s="1" t="s">
        <v>261</v>
      </c>
      <c r="F207" s="1" t="s">
        <v>262</v>
      </c>
      <c r="G207" s="1" t="s">
        <v>1032</v>
      </c>
      <c r="H207" s="1" t="s">
        <v>1033</v>
      </c>
      <c r="I207" s="1" t="s">
        <v>1034</v>
      </c>
      <c r="J207" s="1" t="s">
        <v>1035</v>
      </c>
      <c r="K207" s="17" t="n">
        <f aca="false">SUMIF('1120 SJ'!$A$2:$A$679,$G207,'1120 SJ'!$I$2:$I$679)</f>
        <v>22</v>
      </c>
      <c r="L207" s="17" t="n">
        <f aca="false">SUMIF('1120 SJ'!$A$2:$A$679,$G207,'1120 SJ'!$Q$2:$Q$679)</f>
        <v>5</v>
      </c>
      <c r="M207" s="17" t="n">
        <f aca="false">$K207-$L207</f>
        <v>17</v>
      </c>
      <c r="N207" s="18" t="n">
        <f aca="false">IFERROR(SUMIF('1120 SJ'!$A$2:$A$679,$G207,'1120 SJ'!$M$2:$M$679)/$K207,0)</f>
        <v>12766.9090909091</v>
      </c>
      <c r="O207" s="18" t="n">
        <f aca="false">IFERROR($K207*$N207,"")</f>
        <v>280872</v>
      </c>
      <c r="P207" s="18" t="n">
        <f aca="false">IFERROR($L207*$N207,"")</f>
        <v>63834.5454545455</v>
      </c>
      <c r="Q207" s="18" t="n">
        <f aca="false">$M207*$N207</f>
        <v>217037.454545455</v>
      </c>
      <c r="S207" s="25" t="s">
        <v>228</v>
      </c>
      <c r="T207" s="1" t="s">
        <v>282</v>
      </c>
      <c r="U207" s="25" t="s">
        <v>51</v>
      </c>
      <c r="V207" s="1" t="s">
        <v>1036</v>
      </c>
      <c r="W207" s="1" t="s">
        <v>269</v>
      </c>
      <c r="Y207" s="1" t="s">
        <v>270</v>
      </c>
      <c r="Z207" s="1" t="s">
        <v>1037</v>
      </c>
      <c r="AA207" s="1" t="s">
        <v>1038</v>
      </c>
    </row>
    <row r="208" customFormat="false" ht="15" hidden="false" customHeight="false" outlineLevel="0" collapsed="false">
      <c r="A208" s="1" t="s">
        <v>206</v>
      </c>
      <c r="B208" s="1" t="s">
        <v>258</v>
      </c>
      <c r="C208" s="1" t="s">
        <v>259</v>
      </c>
      <c r="D208" s="1" t="s">
        <v>273</v>
      </c>
      <c r="E208" s="1" t="s">
        <v>274</v>
      </c>
      <c r="F208" s="1" t="s">
        <v>262</v>
      </c>
      <c r="G208" s="1" t="s">
        <v>1039</v>
      </c>
      <c r="H208" s="1" t="s">
        <v>1040</v>
      </c>
      <c r="K208" s="17" t="n">
        <f aca="false">SUMIF('1120 SJ'!$A$2:$A$679,$G208,'1120 SJ'!$I$2:$I$679)</f>
        <v>22</v>
      </c>
      <c r="L208" s="17" t="n">
        <f aca="false">SUMIF('1120 SJ'!$A$2:$A$679,$G208,'1120 SJ'!$Q$2:$Q$679)</f>
        <v>0</v>
      </c>
      <c r="M208" s="17" t="n">
        <f aca="false">$K208-$L208</f>
        <v>22</v>
      </c>
      <c r="N208" s="18" t="n">
        <f aca="false">IFERROR(SUMIF('1120 SJ'!$A$2:$A$679,$G208,'1120 SJ'!$M$2:$M$679)/$K208,0)</f>
        <v>145.914090909091</v>
      </c>
      <c r="O208" s="18" t="n">
        <f aca="false">IFERROR($K208*$N208,"")</f>
        <v>3210.11</v>
      </c>
      <c r="P208" s="18" t="n">
        <f aca="false">IFERROR($L208*$N208,"")</f>
        <v>0</v>
      </c>
      <c r="Q208" s="18" t="n">
        <f aca="false">$M208*$N208</f>
        <v>3210.11</v>
      </c>
      <c r="S208" s="26"/>
      <c r="T208" s="1" t="s">
        <v>277</v>
      </c>
      <c r="U208" s="27" t="s">
        <v>123</v>
      </c>
    </row>
    <row r="209" customFormat="false" ht="15" hidden="false" customHeight="false" outlineLevel="0" collapsed="false">
      <c r="A209" s="1" t="s">
        <v>206</v>
      </c>
      <c r="B209" s="1" t="s">
        <v>258</v>
      </c>
      <c r="C209" s="1" t="s">
        <v>259</v>
      </c>
      <c r="D209" s="1" t="s">
        <v>260</v>
      </c>
      <c r="E209" s="1" t="s">
        <v>261</v>
      </c>
      <c r="F209" s="1" t="s">
        <v>262</v>
      </c>
      <c r="G209" s="1" t="s">
        <v>1041</v>
      </c>
      <c r="H209" s="1" t="s">
        <v>1042</v>
      </c>
      <c r="K209" s="17" t="n">
        <f aca="false">SUMIF('1120 SJ'!$A$2:$A$679,$G209,'1120 SJ'!$I$2:$I$679)</f>
        <v>21</v>
      </c>
      <c r="L209" s="17" t="n">
        <f aca="false">SUMIF('1120 SJ'!$A$2:$A$679,$G209,'1120 SJ'!$Q$2:$Q$679)</f>
        <v>0</v>
      </c>
      <c r="M209" s="17" t="n">
        <f aca="false">$K209-$L209</f>
        <v>21</v>
      </c>
      <c r="N209" s="18" t="n">
        <f aca="false">IFERROR(SUMIF('1120 SJ'!$A$2:$A$679,$G209,'1120 SJ'!$M$2:$M$679)/$K209,0)</f>
        <v>3610.78476190476</v>
      </c>
      <c r="O209" s="18" t="n">
        <f aca="false">IFERROR($K209*$N209,"")</f>
        <v>75826.48</v>
      </c>
      <c r="P209" s="18" t="n">
        <f aca="false">IFERROR($L209*$N209,"")</f>
        <v>0</v>
      </c>
      <c r="Q209" s="18" t="n">
        <f aca="false">$M209*$N209</f>
        <v>75826.48</v>
      </c>
      <c r="S209" s="26"/>
      <c r="T209" s="1" t="s">
        <v>277</v>
      </c>
      <c r="U209" s="27" t="s">
        <v>123</v>
      </c>
      <c r="AA209" s="1" t="s">
        <v>376</v>
      </c>
    </row>
    <row r="210" customFormat="false" ht="15" hidden="false" customHeight="false" outlineLevel="0" collapsed="false">
      <c r="A210" s="1" t="s">
        <v>206</v>
      </c>
      <c r="B210" s="1" t="s">
        <v>258</v>
      </c>
      <c r="C210" s="1" t="s">
        <v>259</v>
      </c>
      <c r="D210" s="1" t="s">
        <v>260</v>
      </c>
      <c r="E210" s="1" t="s">
        <v>261</v>
      </c>
      <c r="F210" s="1" t="s">
        <v>262</v>
      </c>
      <c r="G210" s="1" t="s">
        <v>1043</v>
      </c>
      <c r="H210" s="1" t="s">
        <v>1044</v>
      </c>
      <c r="K210" s="17" t="n">
        <f aca="false">SUMIF('1120 SJ'!$A$2:$A$679,$G210,'1120 SJ'!$I$2:$I$679)</f>
        <v>21</v>
      </c>
      <c r="L210" s="17" t="n">
        <f aca="false">SUMIF('1120 SJ'!$A$2:$A$679,$G210,'1120 SJ'!$Q$2:$Q$679)</f>
        <v>0</v>
      </c>
      <c r="M210" s="17" t="n">
        <f aca="false">$K210-$L210</f>
        <v>21</v>
      </c>
      <c r="N210" s="18" t="n">
        <f aca="false">IFERROR(SUMIF('1120 SJ'!$A$2:$A$679,$G210,'1120 SJ'!$M$2:$M$679)/$K210,0)</f>
        <v>2049.18380952381</v>
      </c>
      <c r="O210" s="18" t="n">
        <f aca="false">IFERROR($K210*$N210,"")</f>
        <v>43032.86</v>
      </c>
      <c r="P210" s="18" t="n">
        <f aca="false">IFERROR($L210*$N210,"")</f>
        <v>0</v>
      </c>
      <c r="Q210" s="18" t="n">
        <f aca="false">$M210*$N210</f>
        <v>43032.86</v>
      </c>
      <c r="S210" s="26"/>
      <c r="T210" s="1" t="s">
        <v>277</v>
      </c>
      <c r="U210" s="27" t="s">
        <v>123</v>
      </c>
    </row>
    <row r="211" customFormat="false" ht="15" hidden="false" customHeight="false" outlineLevel="0" collapsed="false">
      <c r="A211" s="1" t="s">
        <v>206</v>
      </c>
      <c r="B211" s="1" t="s">
        <v>258</v>
      </c>
      <c r="C211" s="1" t="s">
        <v>259</v>
      </c>
      <c r="D211" s="1" t="s">
        <v>273</v>
      </c>
      <c r="E211" s="1" t="s">
        <v>274</v>
      </c>
      <c r="F211" s="1" t="s">
        <v>262</v>
      </c>
      <c r="G211" s="1" t="s">
        <v>1045</v>
      </c>
      <c r="H211" s="1" t="s">
        <v>1046</v>
      </c>
      <c r="K211" s="17" t="n">
        <f aca="false">SUMIF('1120 SJ'!$A$2:$A$679,$G211,'1120 SJ'!$I$2:$I$679)</f>
        <v>21</v>
      </c>
      <c r="L211" s="17" t="n">
        <f aca="false">SUMIF('1120 SJ'!$A$2:$A$679,$G211,'1120 SJ'!$Q$2:$Q$679)</f>
        <v>0</v>
      </c>
      <c r="M211" s="17" t="n">
        <f aca="false">$K211-$L211</f>
        <v>21</v>
      </c>
      <c r="N211" s="18" t="n">
        <f aca="false">IFERROR(SUMIF('1120 SJ'!$A$2:$A$679,$G211,'1120 SJ'!$M$2:$M$679)/$K211,0)</f>
        <v>8149.35809523809</v>
      </c>
      <c r="O211" s="18" t="n">
        <f aca="false">IFERROR($K211*$N211,"")</f>
        <v>171136.52</v>
      </c>
      <c r="P211" s="18" t="n">
        <f aca="false">IFERROR($L211*$N211,"")</f>
        <v>0</v>
      </c>
      <c r="Q211" s="18" t="n">
        <f aca="false">$M211*$N211</f>
        <v>171136.52</v>
      </c>
      <c r="S211" s="26"/>
      <c r="T211" s="1" t="s">
        <v>277</v>
      </c>
      <c r="U211" s="27" t="s">
        <v>123</v>
      </c>
    </row>
    <row r="212" customFormat="false" ht="15" hidden="false" customHeight="false" outlineLevel="0" collapsed="false">
      <c r="A212" s="1" t="s">
        <v>206</v>
      </c>
      <c r="B212" s="1" t="s">
        <v>258</v>
      </c>
      <c r="C212" s="1" t="s">
        <v>259</v>
      </c>
      <c r="D212" s="1" t="s">
        <v>260</v>
      </c>
      <c r="E212" s="1" t="s">
        <v>261</v>
      </c>
      <c r="F212" s="1" t="s">
        <v>262</v>
      </c>
      <c r="G212" s="1" t="s">
        <v>1047</v>
      </c>
      <c r="H212" s="1" t="s">
        <v>1048</v>
      </c>
      <c r="K212" s="17" t="n">
        <f aca="false">SUMIF('1120 SJ'!$A$2:$A$679,$G212,'1120 SJ'!$I$2:$I$679)</f>
        <v>20</v>
      </c>
      <c r="L212" s="17" t="n">
        <f aca="false">SUMIF('1120 SJ'!$A$2:$A$679,$G212,'1120 SJ'!$Q$2:$Q$679)</f>
        <v>0</v>
      </c>
      <c r="M212" s="17" t="n">
        <f aca="false">$K212-$L212</f>
        <v>20</v>
      </c>
      <c r="N212" s="18" t="n">
        <f aca="false">IFERROR(SUMIF('1120 SJ'!$A$2:$A$679,$G212,'1120 SJ'!$M$2:$M$679)/$K212,0)</f>
        <v>1400</v>
      </c>
      <c r="O212" s="18" t="n">
        <f aca="false">IFERROR($K212*$N212,"")</f>
        <v>28000</v>
      </c>
      <c r="P212" s="18" t="n">
        <f aca="false">IFERROR($L212*$N212,"")</f>
        <v>0</v>
      </c>
      <c r="Q212" s="18" t="n">
        <f aca="false">$M212*$N212</f>
        <v>28000</v>
      </c>
      <c r="S212" s="26"/>
      <c r="T212" s="1" t="s">
        <v>277</v>
      </c>
      <c r="U212" s="27" t="s">
        <v>123</v>
      </c>
    </row>
    <row r="213" customFormat="false" ht="15" hidden="false" customHeight="false" outlineLevel="0" collapsed="false">
      <c r="A213" s="1" t="s">
        <v>206</v>
      </c>
      <c r="B213" s="1" t="s">
        <v>258</v>
      </c>
      <c r="C213" s="1" t="s">
        <v>259</v>
      </c>
      <c r="D213" s="1" t="s">
        <v>260</v>
      </c>
      <c r="E213" s="1" t="s">
        <v>261</v>
      </c>
      <c r="F213" s="1" t="s">
        <v>262</v>
      </c>
      <c r="G213" s="1" t="s">
        <v>1049</v>
      </c>
      <c r="H213" s="1" t="s">
        <v>1050</v>
      </c>
      <c r="K213" s="17" t="n">
        <f aca="false">SUMIF('1120 SJ'!$A$2:$A$679,$G213,'1120 SJ'!$I$2:$I$679)</f>
        <v>20</v>
      </c>
      <c r="L213" s="17" t="n">
        <f aca="false">SUMIF('1120 SJ'!$A$2:$A$679,$G213,'1120 SJ'!$Q$2:$Q$679)</f>
        <v>0</v>
      </c>
      <c r="M213" s="17" t="n">
        <f aca="false">$K213-$L213</f>
        <v>20</v>
      </c>
      <c r="N213" s="18" t="n">
        <f aca="false">IFERROR(SUMIF('1120 SJ'!$A$2:$A$679,$G213,'1120 SJ'!$M$2:$M$679)/$K213,0)</f>
        <v>14176.71</v>
      </c>
      <c r="O213" s="18" t="n">
        <f aca="false">IFERROR($K213*$N213,"")</f>
        <v>283534.2</v>
      </c>
      <c r="P213" s="18" t="n">
        <f aca="false">IFERROR($L213*$N213,"")</f>
        <v>0</v>
      </c>
      <c r="Q213" s="18" t="n">
        <f aca="false">$M213*$N213</f>
        <v>283534.2</v>
      </c>
      <c r="S213" s="26"/>
      <c r="T213" s="1" t="s">
        <v>277</v>
      </c>
      <c r="U213" s="27" t="s">
        <v>123</v>
      </c>
    </row>
    <row r="214" customFormat="false" ht="15" hidden="false" customHeight="false" outlineLevel="0" collapsed="false">
      <c r="A214" s="1" t="s">
        <v>206</v>
      </c>
      <c r="B214" s="1" t="s">
        <v>258</v>
      </c>
      <c r="C214" s="1" t="s">
        <v>259</v>
      </c>
      <c r="D214" s="1" t="s">
        <v>260</v>
      </c>
      <c r="E214" s="1" t="s">
        <v>261</v>
      </c>
      <c r="F214" s="1" t="s">
        <v>262</v>
      </c>
      <c r="G214" s="1" t="s">
        <v>1051</v>
      </c>
      <c r="H214" s="1" t="s">
        <v>1052</v>
      </c>
      <c r="K214" s="17" t="n">
        <f aca="false">SUMIF('1120 SJ'!$A$2:$A$679,$G214,'1120 SJ'!$I$2:$I$679)</f>
        <v>20</v>
      </c>
      <c r="L214" s="17" t="n">
        <f aca="false">SUMIF('1120 SJ'!$A$2:$A$679,$G214,'1120 SJ'!$Q$2:$Q$679)</f>
        <v>0</v>
      </c>
      <c r="M214" s="17" t="n">
        <f aca="false">$K214-$L214</f>
        <v>20</v>
      </c>
      <c r="N214" s="18" t="n">
        <f aca="false">IFERROR(SUMIF('1120 SJ'!$A$2:$A$679,$G214,'1120 SJ'!$M$2:$M$679)/$K214,0)</f>
        <v>2084.2755</v>
      </c>
      <c r="O214" s="18" t="n">
        <f aca="false">IFERROR($K214*$N214,"")</f>
        <v>41685.51</v>
      </c>
      <c r="P214" s="18" t="n">
        <f aca="false">IFERROR($L214*$N214,"")</f>
        <v>0</v>
      </c>
      <c r="Q214" s="18" t="n">
        <f aca="false">$M214*$N214</f>
        <v>41685.51</v>
      </c>
      <c r="S214" s="26"/>
      <c r="T214" s="1" t="s">
        <v>277</v>
      </c>
      <c r="U214" s="27" t="s">
        <v>123</v>
      </c>
      <c r="AA214" s="1" t="s">
        <v>376</v>
      </c>
    </row>
    <row r="215" customFormat="false" ht="15" hidden="false" customHeight="false" outlineLevel="0" collapsed="false">
      <c r="A215" s="1" t="s">
        <v>206</v>
      </c>
      <c r="B215" s="1" t="s">
        <v>258</v>
      </c>
      <c r="C215" s="1" t="s">
        <v>259</v>
      </c>
      <c r="D215" s="1" t="s">
        <v>260</v>
      </c>
      <c r="E215" s="1" t="s">
        <v>261</v>
      </c>
      <c r="F215" s="1" t="s">
        <v>262</v>
      </c>
      <c r="G215" s="1" t="s">
        <v>1053</v>
      </c>
      <c r="H215" s="1" t="s">
        <v>1054</v>
      </c>
      <c r="I215" s="1" t="s">
        <v>1055</v>
      </c>
      <c r="J215" s="1" t="s">
        <v>1056</v>
      </c>
      <c r="K215" s="17" t="n">
        <f aca="false">SUMIF('1120 SJ'!$A$2:$A$679,$G215,'1120 SJ'!$I$2:$I$679)</f>
        <v>20</v>
      </c>
      <c r="L215" s="17" t="n">
        <f aca="false">SUMIF('1120 SJ'!$A$2:$A$679,$G215,'1120 SJ'!$Q$2:$Q$679)</f>
        <v>2</v>
      </c>
      <c r="M215" s="17" t="n">
        <f aca="false">$K215-$L215</f>
        <v>18</v>
      </c>
      <c r="N215" s="18" t="n">
        <f aca="false">IFERROR(SUMIF('1120 SJ'!$A$2:$A$679,$G215,'1120 SJ'!$M$2:$M$679)/$K215,0)</f>
        <v>8615.0595</v>
      </c>
      <c r="O215" s="18" t="n">
        <f aca="false">IFERROR($K215*$N215,"")</f>
        <v>172301.19</v>
      </c>
      <c r="P215" s="18" t="n">
        <f aca="false">IFERROR($L215*$N215,"")</f>
        <v>17230.119</v>
      </c>
      <c r="Q215" s="18" t="n">
        <f aca="false">$M215*$N215</f>
        <v>155071.071</v>
      </c>
      <c r="S215" s="25" t="s">
        <v>228</v>
      </c>
      <c r="T215" s="1" t="s">
        <v>282</v>
      </c>
      <c r="U215" s="25" t="s">
        <v>51</v>
      </c>
      <c r="V215" s="1" t="s">
        <v>290</v>
      </c>
      <c r="W215" s="1" t="s">
        <v>269</v>
      </c>
      <c r="Y215" s="1" t="s">
        <v>269</v>
      </c>
      <c r="AA215" s="1" t="s">
        <v>1057</v>
      </c>
    </row>
    <row r="216" customFormat="false" ht="15" hidden="false" customHeight="false" outlineLevel="0" collapsed="false">
      <c r="A216" s="1" t="s">
        <v>206</v>
      </c>
      <c r="B216" s="1" t="s">
        <v>258</v>
      </c>
      <c r="C216" s="1" t="s">
        <v>259</v>
      </c>
      <c r="D216" s="1" t="s">
        <v>260</v>
      </c>
      <c r="E216" s="1" t="s">
        <v>261</v>
      </c>
      <c r="F216" s="1" t="s">
        <v>262</v>
      </c>
      <c r="G216" s="1" t="s">
        <v>1058</v>
      </c>
      <c r="H216" s="1" t="s">
        <v>1059</v>
      </c>
      <c r="I216" s="1" t="s">
        <v>1060</v>
      </c>
      <c r="J216" s="1" t="s">
        <v>1061</v>
      </c>
      <c r="K216" s="17" t="n">
        <f aca="false">SUMIF('1120 SJ'!$A$2:$A$679,$G216,'1120 SJ'!$I$2:$I$679)</f>
        <v>20</v>
      </c>
      <c r="L216" s="17" t="n">
        <f aca="false">SUMIF('1120 SJ'!$A$2:$A$679,$G216,'1120 SJ'!$Q$2:$Q$679)</f>
        <v>2</v>
      </c>
      <c r="M216" s="17" t="n">
        <f aca="false">$K216-$L216</f>
        <v>18</v>
      </c>
      <c r="N216" s="18" t="n">
        <f aca="false">IFERROR(SUMIF('1120 SJ'!$A$2:$A$679,$G216,'1120 SJ'!$M$2:$M$679)/$K216,0)</f>
        <v>1491</v>
      </c>
      <c r="O216" s="18" t="n">
        <f aca="false">IFERROR($K216*$N216,"")</f>
        <v>29820</v>
      </c>
      <c r="P216" s="18" t="n">
        <f aca="false">IFERROR($L216*$N216,"")</f>
        <v>2982</v>
      </c>
      <c r="Q216" s="18" t="n">
        <f aca="false">$M216*$N216</f>
        <v>26838</v>
      </c>
      <c r="S216" s="25" t="s">
        <v>228</v>
      </c>
      <c r="T216" s="1" t="s">
        <v>282</v>
      </c>
      <c r="U216" s="25" t="s">
        <v>51</v>
      </c>
      <c r="V216" s="1" t="s">
        <v>290</v>
      </c>
      <c r="W216" s="1" t="s">
        <v>269</v>
      </c>
      <c r="Y216" s="1" t="s">
        <v>270</v>
      </c>
      <c r="AA216" s="1" t="s">
        <v>1062</v>
      </c>
    </row>
    <row r="217" customFormat="false" ht="15" hidden="false" customHeight="false" outlineLevel="0" collapsed="false">
      <c r="A217" s="1" t="s">
        <v>206</v>
      </c>
      <c r="B217" s="1" t="s">
        <v>258</v>
      </c>
      <c r="C217" s="1" t="s">
        <v>259</v>
      </c>
      <c r="D217" s="1" t="s">
        <v>260</v>
      </c>
      <c r="E217" s="1" t="s">
        <v>261</v>
      </c>
      <c r="F217" s="1" t="s">
        <v>262</v>
      </c>
      <c r="G217" s="1" t="s">
        <v>1063</v>
      </c>
      <c r="H217" s="1" t="s">
        <v>1064</v>
      </c>
      <c r="I217" s="1" t="s">
        <v>1065</v>
      </c>
      <c r="J217" s="1" t="s">
        <v>1066</v>
      </c>
      <c r="K217" s="17" t="n">
        <f aca="false">SUMIF('1120 SJ'!$A$2:$A$679,$G217,'1120 SJ'!$I$2:$I$679)</f>
        <v>20</v>
      </c>
      <c r="L217" s="17" t="n">
        <f aca="false">SUMIF('1120 SJ'!$A$2:$A$679,$G217,'1120 SJ'!$Q$2:$Q$679)</f>
        <v>100</v>
      </c>
      <c r="M217" s="17" t="n">
        <f aca="false">$K217-$L217</f>
        <v>-80</v>
      </c>
      <c r="N217" s="18" t="n">
        <f aca="false">IFERROR(SUMIF('1120 SJ'!$A$2:$A$679,$G217,'1120 SJ'!$M$2:$M$679)/$K217,0)</f>
        <v>27.3</v>
      </c>
      <c r="O217" s="18" t="n">
        <f aca="false">IFERROR($K217*$N217,"")</f>
        <v>546</v>
      </c>
      <c r="P217" s="18" t="n">
        <f aca="false">IFERROR($L217*$N217,"")</f>
        <v>2730</v>
      </c>
      <c r="Q217" s="18" t="n">
        <f aca="false">$M217*$N217</f>
        <v>-2184</v>
      </c>
      <c r="S217" s="24" t="s">
        <v>226</v>
      </c>
      <c r="T217" s="1" t="s">
        <v>267</v>
      </c>
      <c r="U217" s="24" t="s">
        <v>54</v>
      </c>
      <c r="V217" s="1" t="s">
        <v>1067</v>
      </c>
      <c r="W217" s="1" t="s">
        <v>270</v>
      </c>
      <c r="X217" s="1" t="s">
        <v>1068</v>
      </c>
      <c r="Y217" s="1" t="s">
        <v>270</v>
      </c>
      <c r="Z217" s="1" t="s">
        <v>1069</v>
      </c>
      <c r="AA217" s="1" t="s">
        <v>1070</v>
      </c>
    </row>
    <row r="218" customFormat="false" ht="15" hidden="false" customHeight="false" outlineLevel="0" collapsed="false">
      <c r="A218" s="1" t="s">
        <v>206</v>
      </c>
      <c r="B218" s="1" t="s">
        <v>258</v>
      </c>
      <c r="C218" s="1" t="s">
        <v>259</v>
      </c>
      <c r="D218" s="1" t="s">
        <v>260</v>
      </c>
      <c r="E218" s="1" t="s">
        <v>261</v>
      </c>
      <c r="F218" s="1" t="s">
        <v>262</v>
      </c>
      <c r="G218" s="1" t="s">
        <v>1071</v>
      </c>
      <c r="H218" s="1" t="s">
        <v>1072</v>
      </c>
      <c r="K218" s="17" t="n">
        <f aca="false">SUMIF('1120 SJ'!$A$2:$A$679,$G218,'1120 SJ'!$I$2:$I$679)</f>
        <v>20</v>
      </c>
      <c r="L218" s="17" t="n">
        <f aca="false">SUMIF('1120 SJ'!$A$2:$A$679,$G218,'1120 SJ'!$Q$2:$Q$679)</f>
        <v>0</v>
      </c>
      <c r="M218" s="17" t="n">
        <f aca="false">$K218-$L218</f>
        <v>20</v>
      </c>
      <c r="N218" s="18" t="n">
        <f aca="false">IFERROR(SUMIF('1120 SJ'!$A$2:$A$679,$G218,'1120 SJ'!$M$2:$M$679)/$K218,0)</f>
        <v>4112.1215</v>
      </c>
      <c r="O218" s="18" t="n">
        <f aca="false">IFERROR($K218*$N218,"")</f>
        <v>82242.43</v>
      </c>
      <c r="P218" s="18" t="n">
        <f aca="false">IFERROR($L218*$N218,"")</f>
        <v>0</v>
      </c>
      <c r="Q218" s="18" t="n">
        <f aca="false">$M218*$N218</f>
        <v>82242.43</v>
      </c>
      <c r="S218" s="26"/>
      <c r="T218" s="1" t="s">
        <v>277</v>
      </c>
      <c r="U218" s="27" t="s">
        <v>123</v>
      </c>
    </row>
    <row r="219" customFormat="false" ht="15" hidden="false" customHeight="false" outlineLevel="0" collapsed="false">
      <c r="A219" s="1" t="s">
        <v>206</v>
      </c>
      <c r="B219" s="1" t="s">
        <v>258</v>
      </c>
      <c r="C219" s="1" t="s">
        <v>259</v>
      </c>
      <c r="D219" s="1" t="s">
        <v>260</v>
      </c>
      <c r="E219" s="1" t="s">
        <v>261</v>
      </c>
      <c r="F219" s="1" t="s">
        <v>262</v>
      </c>
      <c r="G219" s="1" t="s">
        <v>1073</v>
      </c>
      <c r="H219" s="1" t="s">
        <v>1074</v>
      </c>
      <c r="K219" s="17" t="n">
        <f aca="false">SUMIF('1120 SJ'!$A$2:$A$679,$G219,'1120 SJ'!$I$2:$I$679)</f>
        <v>20</v>
      </c>
      <c r="L219" s="17" t="n">
        <f aca="false">SUMIF('1120 SJ'!$A$2:$A$679,$G219,'1120 SJ'!$Q$2:$Q$679)</f>
        <v>0</v>
      </c>
      <c r="M219" s="17" t="n">
        <f aca="false">$K219-$L219</f>
        <v>20</v>
      </c>
      <c r="N219" s="18" t="n">
        <f aca="false">IFERROR(SUMIF('1120 SJ'!$A$2:$A$679,$G219,'1120 SJ'!$M$2:$M$679)/$K219,0)</f>
        <v>6212.7</v>
      </c>
      <c r="O219" s="18" t="n">
        <f aca="false">IFERROR($K219*$N219,"")</f>
        <v>124254</v>
      </c>
      <c r="P219" s="18" t="n">
        <f aca="false">IFERROR($L219*$N219,"")</f>
        <v>0</v>
      </c>
      <c r="Q219" s="18" t="n">
        <f aca="false">$M219*$N219</f>
        <v>124254</v>
      </c>
      <c r="S219" s="26"/>
      <c r="T219" s="1" t="s">
        <v>277</v>
      </c>
      <c r="U219" s="27" t="s">
        <v>123</v>
      </c>
    </row>
    <row r="220" customFormat="false" ht="15" hidden="false" customHeight="false" outlineLevel="0" collapsed="false">
      <c r="A220" s="1" t="s">
        <v>206</v>
      </c>
      <c r="B220" s="1" t="s">
        <v>258</v>
      </c>
      <c r="C220" s="1" t="s">
        <v>259</v>
      </c>
      <c r="D220" s="1" t="s">
        <v>260</v>
      </c>
      <c r="E220" s="1" t="s">
        <v>261</v>
      </c>
      <c r="F220" s="1" t="s">
        <v>262</v>
      </c>
      <c r="G220" s="1" t="s">
        <v>1075</v>
      </c>
      <c r="H220" s="1" t="s">
        <v>1076</v>
      </c>
      <c r="K220" s="17" t="n">
        <f aca="false">SUMIF('1120 SJ'!$A$2:$A$679,$G220,'1120 SJ'!$I$2:$I$679)</f>
        <v>20</v>
      </c>
      <c r="L220" s="17" t="n">
        <f aca="false">SUMIF('1120 SJ'!$A$2:$A$679,$G220,'1120 SJ'!$Q$2:$Q$679)</f>
        <v>0</v>
      </c>
      <c r="M220" s="17" t="n">
        <f aca="false">$K220-$L220</f>
        <v>20</v>
      </c>
      <c r="N220" s="18" t="n">
        <f aca="false">IFERROR(SUMIF('1120 SJ'!$A$2:$A$679,$G220,'1120 SJ'!$M$2:$M$679)/$K220,0)</f>
        <v>12403.6</v>
      </c>
      <c r="O220" s="18" t="n">
        <f aca="false">IFERROR($K220*$N220,"")</f>
        <v>248072</v>
      </c>
      <c r="P220" s="18" t="n">
        <f aca="false">IFERROR($L220*$N220,"")</f>
        <v>0</v>
      </c>
      <c r="Q220" s="18" t="n">
        <f aca="false">$M220*$N220</f>
        <v>248072</v>
      </c>
      <c r="S220" s="26"/>
      <c r="T220" s="1" t="s">
        <v>277</v>
      </c>
      <c r="U220" s="27" t="s">
        <v>123</v>
      </c>
    </row>
    <row r="221" customFormat="false" ht="15" hidden="false" customHeight="false" outlineLevel="0" collapsed="false">
      <c r="A221" s="1" t="s">
        <v>206</v>
      </c>
      <c r="B221" s="1" t="s">
        <v>258</v>
      </c>
      <c r="C221" s="1" t="s">
        <v>259</v>
      </c>
      <c r="D221" s="1" t="s">
        <v>273</v>
      </c>
      <c r="E221" s="1" t="s">
        <v>274</v>
      </c>
      <c r="F221" s="1" t="s">
        <v>262</v>
      </c>
      <c r="G221" s="1" t="s">
        <v>1077</v>
      </c>
      <c r="H221" s="1" t="s">
        <v>1078</v>
      </c>
      <c r="K221" s="17" t="n">
        <f aca="false">SUMIF('1120 SJ'!$A$2:$A$679,$G221,'1120 SJ'!$I$2:$I$679)</f>
        <v>20</v>
      </c>
      <c r="L221" s="17" t="n">
        <f aca="false">SUMIF('1120 SJ'!$A$2:$A$679,$G221,'1120 SJ'!$Q$2:$Q$679)</f>
        <v>0</v>
      </c>
      <c r="M221" s="17" t="n">
        <f aca="false">$K221-$L221</f>
        <v>20</v>
      </c>
      <c r="N221" s="18" t="n">
        <f aca="false">IFERROR(SUMIF('1120 SJ'!$A$2:$A$679,$G221,'1120 SJ'!$M$2:$M$679)/$K221,0)</f>
        <v>2835</v>
      </c>
      <c r="O221" s="18" t="n">
        <f aca="false">IFERROR($K221*$N221,"")</f>
        <v>56700</v>
      </c>
      <c r="P221" s="18" t="n">
        <f aca="false">IFERROR($L221*$N221,"")</f>
        <v>0</v>
      </c>
      <c r="Q221" s="18" t="n">
        <f aca="false">$M221*$N221</f>
        <v>56700</v>
      </c>
      <c r="S221" s="26"/>
      <c r="T221" s="1" t="s">
        <v>277</v>
      </c>
      <c r="U221" s="27" t="s">
        <v>123</v>
      </c>
    </row>
    <row r="222" customFormat="false" ht="15" hidden="false" customHeight="false" outlineLevel="0" collapsed="false">
      <c r="A222" s="1" t="s">
        <v>206</v>
      </c>
      <c r="B222" s="1" t="s">
        <v>258</v>
      </c>
      <c r="C222" s="1" t="s">
        <v>259</v>
      </c>
      <c r="D222" s="1" t="s">
        <v>273</v>
      </c>
      <c r="E222" s="1" t="s">
        <v>274</v>
      </c>
      <c r="F222" s="1" t="s">
        <v>262</v>
      </c>
      <c r="G222" s="1" t="s">
        <v>1079</v>
      </c>
      <c r="H222" s="1" t="s">
        <v>1080</v>
      </c>
      <c r="I222" s="1" t="s">
        <v>1081</v>
      </c>
      <c r="J222" s="1" t="s">
        <v>1082</v>
      </c>
      <c r="K222" s="17" t="n">
        <f aca="false">SUMIF('1120 SJ'!$A$2:$A$679,$G222,'1120 SJ'!$I$2:$I$679)</f>
        <v>20</v>
      </c>
      <c r="L222" s="17" t="n">
        <f aca="false">SUMIF('1120 SJ'!$A$2:$A$679,$G222,'1120 SJ'!$Q$2:$Q$679)</f>
        <v>3</v>
      </c>
      <c r="M222" s="17" t="n">
        <f aca="false">$K222-$L222</f>
        <v>17</v>
      </c>
      <c r="N222" s="18" t="n">
        <f aca="false">IFERROR(SUMIF('1120 SJ'!$A$2:$A$679,$G222,'1120 SJ'!$M$2:$M$679)/$K222,0)</f>
        <v>374.716</v>
      </c>
      <c r="O222" s="18" t="n">
        <f aca="false">IFERROR($K222*$N222,"")</f>
        <v>7494.32</v>
      </c>
      <c r="P222" s="18" t="n">
        <f aca="false">IFERROR($L222*$N222,"")</f>
        <v>1124.148</v>
      </c>
      <c r="Q222" s="18" t="n">
        <f aca="false">$M222*$N222</f>
        <v>6370.172</v>
      </c>
      <c r="S222" s="29" t="s">
        <v>227</v>
      </c>
      <c r="T222" s="1" t="s">
        <v>297</v>
      </c>
      <c r="U222" s="25" t="s">
        <v>51</v>
      </c>
      <c r="V222" s="1" t="s">
        <v>290</v>
      </c>
      <c r="W222" s="1" t="s">
        <v>269</v>
      </c>
      <c r="Y222" s="1" t="s">
        <v>270</v>
      </c>
      <c r="AA222" s="1" t="s">
        <v>1083</v>
      </c>
    </row>
    <row r="223" customFormat="false" ht="15" hidden="false" customHeight="false" outlineLevel="0" collapsed="false">
      <c r="A223" s="1" t="s">
        <v>206</v>
      </c>
      <c r="B223" s="1" t="s">
        <v>258</v>
      </c>
      <c r="C223" s="1" t="s">
        <v>259</v>
      </c>
      <c r="D223" s="1" t="s">
        <v>273</v>
      </c>
      <c r="E223" s="1" t="s">
        <v>274</v>
      </c>
      <c r="F223" s="1" t="s">
        <v>262</v>
      </c>
      <c r="G223" s="1" t="s">
        <v>1084</v>
      </c>
      <c r="H223" s="1" t="s">
        <v>1085</v>
      </c>
      <c r="K223" s="17" t="n">
        <f aca="false">SUMIF('1120 SJ'!$A$2:$A$679,$G223,'1120 SJ'!$I$2:$I$679)</f>
        <v>20</v>
      </c>
      <c r="L223" s="17" t="n">
        <f aca="false">SUMIF('1120 SJ'!$A$2:$A$679,$G223,'1120 SJ'!$Q$2:$Q$679)</f>
        <v>0</v>
      </c>
      <c r="M223" s="17" t="n">
        <f aca="false">$K223-$L223</f>
        <v>20</v>
      </c>
      <c r="N223" s="18" t="n">
        <f aca="false">IFERROR(SUMIF('1120 SJ'!$A$2:$A$679,$G223,'1120 SJ'!$M$2:$M$679)/$K223,0)</f>
        <v>318.6</v>
      </c>
      <c r="O223" s="18" t="n">
        <f aca="false">IFERROR($K223*$N223,"")</f>
        <v>6372</v>
      </c>
      <c r="P223" s="18" t="n">
        <f aca="false">IFERROR($L223*$N223,"")</f>
        <v>0</v>
      </c>
      <c r="Q223" s="18" t="n">
        <f aca="false">$M223*$N223</f>
        <v>6372</v>
      </c>
      <c r="S223" s="26"/>
      <c r="T223" s="1" t="s">
        <v>277</v>
      </c>
      <c r="U223" s="27" t="s">
        <v>123</v>
      </c>
    </row>
    <row r="224" customFormat="false" ht="15" hidden="false" customHeight="false" outlineLevel="0" collapsed="false">
      <c r="A224" s="1" t="s">
        <v>206</v>
      </c>
      <c r="B224" s="1" t="s">
        <v>258</v>
      </c>
      <c r="C224" s="1" t="s">
        <v>259</v>
      </c>
      <c r="D224" s="1" t="s">
        <v>273</v>
      </c>
      <c r="E224" s="1" t="s">
        <v>274</v>
      </c>
      <c r="F224" s="1" t="s">
        <v>262</v>
      </c>
      <c r="G224" s="1" t="s">
        <v>1086</v>
      </c>
      <c r="H224" s="1" t="s">
        <v>1087</v>
      </c>
      <c r="K224" s="17" t="n">
        <f aca="false">SUMIF('1120 SJ'!$A$2:$A$679,$G224,'1120 SJ'!$I$2:$I$679)</f>
        <v>20</v>
      </c>
      <c r="L224" s="17" t="n">
        <f aca="false">SUMIF('1120 SJ'!$A$2:$A$679,$G224,'1120 SJ'!$Q$2:$Q$679)</f>
        <v>0</v>
      </c>
      <c r="M224" s="17" t="n">
        <f aca="false">$K224-$L224</f>
        <v>20</v>
      </c>
      <c r="N224" s="18" t="n">
        <f aca="false">IFERROR(SUMIF('1120 SJ'!$A$2:$A$679,$G224,'1120 SJ'!$M$2:$M$679)/$K224,0)</f>
        <v>2069.2</v>
      </c>
      <c r="O224" s="18" t="n">
        <f aca="false">IFERROR($K224*$N224,"")</f>
        <v>41384</v>
      </c>
      <c r="P224" s="18" t="n">
        <f aca="false">IFERROR($L224*$N224,"")</f>
        <v>0</v>
      </c>
      <c r="Q224" s="18" t="n">
        <f aca="false">$M224*$N224</f>
        <v>41384</v>
      </c>
      <c r="S224" s="26"/>
      <c r="T224" s="1" t="s">
        <v>277</v>
      </c>
      <c r="U224" s="27" t="s">
        <v>123</v>
      </c>
    </row>
    <row r="225" customFormat="false" ht="15" hidden="false" customHeight="false" outlineLevel="0" collapsed="false">
      <c r="A225" s="1" t="s">
        <v>206</v>
      </c>
      <c r="B225" s="1" t="s">
        <v>258</v>
      </c>
      <c r="C225" s="1" t="s">
        <v>259</v>
      </c>
      <c r="D225" s="1" t="s">
        <v>273</v>
      </c>
      <c r="E225" s="1" t="s">
        <v>274</v>
      </c>
      <c r="F225" s="1" t="s">
        <v>262</v>
      </c>
      <c r="G225" s="1" t="s">
        <v>1088</v>
      </c>
      <c r="H225" s="1" t="s">
        <v>1089</v>
      </c>
      <c r="I225" s="1" t="s">
        <v>1090</v>
      </c>
      <c r="J225" s="1" t="s">
        <v>1091</v>
      </c>
      <c r="K225" s="17" t="n">
        <f aca="false">SUMIF('1120 SJ'!$A$2:$A$679,$G225,'1120 SJ'!$I$2:$I$679)</f>
        <v>20</v>
      </c>
      <c r="L225" s="17" t="n">
        <f aca="false">SUMIF('1120 SJ'!$A$2:$A$679,$G225,'1120 SJ'!$Q$2:$Q$679)</f>
        <v>8</v>
      </c>
      <c r="M225" s="17" t="n">
        <f aca="false">$K225-$L225</f>
        <v>12</v>
      </c>
      <c r="N225" s="18" t="n">
        <f aca="false">IFERROR(SUMIF('1120 SJ'!$A$2:$A$679,$G225,'1120 SJ'!$M$2:$M$679)/$K225,0)</f>
        <v>1188.25</v>
      </c>
      <c r="O225" s="18" t="n">
        <f aca="false">IFERROR($K225*$N225,"")</f>
        <v>23765</v>
      </c>
      <c r="P225" s="18" t="n">
        <f aca="false">IFERROR($L225*$N225,"")</f>
        <v>9506</v>
      </c>
      <c r="Q225" s="18" t="n">
        <f aca="false">$M225*$N225</f>
        <v>14259</v>
      </c>
      <c r="S225" s="25" t="s">
        <v>228</v>
      </c>
      <c r="T225" s="1" t="s">
        <v>282</v>
      </c>
      <c r="U225" s="25" t="s">
        <v>51</v>
      </c>
      <c r="V225" s="1" t="s">
        <v>290</v>
      </c>
      <c r="W225" s="1" t="s">
        <v>269</v>
      </c>
      <c r="Y225" s="1" t="s">
        <v>270</v>
      </c>
      <c r="Z225" s="1" t="s">
        <v>1092</v>
      </c>
      <c r="AA225" s="1" t="s">
        <v>1093</v>
      </c>
    </row>
    <row r="226" customFormat="false" ht="15" hidden="false" customHeight="false" outlineLevel="0" collapsed="false">
      <c r="A226" s="1" t="s">
        <v>206</v>
      </c>
      <c r="B226" s="1" t="s">
        <v>258</v>
      </c>
      <c r="C226" s="1" t="s">
        <v>259</v>
      </c>
      <c r="D226" s="1" t="s">
        <v>610</v>
      </c>
      <c r="E226" s="1" t="s">
        <v>611</v>
      </c>
      <c r="F226" s="1" t="s">
        <v>612</v>
      </c>
      <c r="G226" s="1" t="s">
        <v>1094</v>
      </c>
      <c r="H226" s="1" t="s">
        <v>1095</v>
      </c>
      <c r="K226" s="17" t="n">
        <f aca="false">SUMIF('1120 SJ'!$A$2:$A$679,$G226,'1120 SJ'!$I$2:$I$679)</f>
        <v>19</v>
      </c>
      <c r="L226" s="17" t="n">
        <f aca="false">SUMIF('1120 SJ'!$A$2:$A$679,$G226,'1120 SJ'!$Q$2:$Q$679)</f>
        <v>0</v>
      </c>
      <c r="M226" s="17" t="n">
        <f aca="false">$K226-$L226</f>
        <v>19</v>
      </c>
      <c r="N226" s="18" t="n">
        <f aca="false">IFERROR(SUMIF('1120 SJ'!$A$2:$A$679,$G226,'1120 SJ'!$M$2:$M$679)/$K226,0)</f>
        <v>39711.8594736842</v>
      </c>
      <c r="O226" s="18" t="n">
        <f aca="false">IFERROR($K226*$N226,"")</f>
        <v>754525.33</v>
      </c>
      <c r="P226" s="18" t="n">
        <f aca="false">IFERROR($L226*$N226,"")</f>
        <v>0</v>
      </c>
      <c r="Q226" s="18" t="n">
        <f aca="false">$M226*$N226</f>
        <v>754525.33</v>
      </c>
      <c r="S226" s="26"/>
      <c r="T226" s="1" t="s">
        <v>615</v>
      </c>
      <c r="U226" s="27" t="s">
        <v>126</v>
      </c>
    </row>
    <row r="227" customFormat="false" ht="15" hidden="false" customHeight="false" outlineLevel="0" collapsed="false">
      <c r="A227" s="1" t="s">
        <v>206</v>
      </c>
      <c r="B227" s="1" t="s">
        <v>258</v>
      </c>
      <c r="C227" s="1" t="s">
        <v>259</v>
      </c>
      <c r="D227" s="1" t="s">
        <v>610</v>
      </c>
      <c r="E227" s="1" t="s">
        <v>611</v>
      </c>
      <c r="F227" s="1" t="s">
        <v>612</v>
      </c>
      <c r="G227" s="1" t="s">
        <v>1096</v>
      </c>
      <c r="H227" s="1" t="s">
        <v>1097</v>
      </c>
      <c r="K227" s="17" t="n">
        <f aca="false">SUMIF('1120 SJ'!$A$2:$A$679,$G227,'1120 SJ'!$I$2:$I$679)</f>
        <v>19</v>
      </c>
      <c r="L227" s="17" t="n">
        <f aca="false">SUMIF('1120 SJ'!$A$2:$A$679,$G227,'1120 SJ'!$Q$2:$Q$679)</f>
        <v>0</v>
      </c>
      <c r="M227" s="17" t="n">
        <f aca="false">$K227-$L227</f>
        <v>19</v>
      </c>
      <c r="N227" s="18" t="n">
        <f aca="false">IFERROR(SUMIF('1120 SJ'!$A$2:$A$679,$G227,'1120 SJ'!$M$2:$M$679)/$K227,0)</f>
        <v>22247.5678947368</v>
      </c>
      <c r="O227" s="18" t="n">
        <f aca="false">IFERROR($K227*$N227,"")</f>
        <v>422703.79</v>
      </c>
      <c r="P227" s="18" t="n">
        <f aca="false">IFERROR($L227*$N227,"")</f>
        <v>0</v>
      </c>
      <c r="Q227" s="18" t="n">
        <f aca="false">$M227*$N227</f>
        <v>422703.79</v>
      </c>
      <c r="S227" s="26"/>
      <c r="T227" s="1" t="s">
        <v>615</v>
      </c>
      <c r="U227" s="27" t="s">
        <v>126</v>
      </c>
    </row>
    <row r="228" customFormat="false" ht="15" hidden="false" customHeight="false" outlineLevel="0" collapsed="false">
      <c r="A228" s="1" t="s">
        <v>206</v>
      </c>
      <c r="B228" s="1" t="s">
        <v>258</v>
      </c>
      <c r="C228" s="1" t="s">
        <v>259</v>
      </c>
      <c r="D228" s="1" t="s">
        <v>260</v>
      </c>
      <c r="E228" s="1" t="s">
        <v>261</v>
      </c>
      <c r="F228" s="1" t="s">
        <v>262</v>
      </c>
      <c r="G228" s="1" t="s">
        <v>1098</v>
      </c>
      <c r="H228" s="1" t="s">
        <v>1099</v>
      </c>
      <c r="K228" s="17" t="n">
        <f aca="false">SUMIF('1120 SJ'!$A$2:$A$679,$G228,'1120 SJ'!$I$2:$I$679)</f>
        <v>18</v>
      </c>
      <c r="L228" s="17" t="n">
        <f aca="false">SUMIF('1120 SJ'!$A$2:$A$679,$G228,'1120 SJ'!$Q$2:$Q$679)</f>
        <v>0</v>
      </c>
      <c r="M228" s="17" t="n">
        <f aca="false">$K228-$L228</f>
        <v>18</v>
      </c>
      <c r="N228" s="18" t="n">
        <f aca="false">IFERROR(SUMIF('1120 SJ'!$A$2:$A$679,$G228,'1120 SJ'!$M$2:$M$679)/$K228,0)</f>
        <v>11289.86</v>
      </c>
      <c r="O228" s="18" t="n">
        <f aca="false">IFERROR($K228*$N228,"")</f>
        <v>203217.48</v>
      </c>
      <c r="P228" s="18" t="n">
        <f aca="false">IFERROR($L228*$N228,"")</f>
        <v>0</v>
      </c>
      <c r="Q228" s="18" t="n">
        <f aca="false">$M228*$N228</f>
        <v>203217.48</v>
      </c>
      <c r="S228" s="26"/>
      <c r="T228" s="1" t="s">
        <v>277</v>
      </c>
      <c r="U228" s="27" t="s">
        <v>123</v>
      </c>
    </row>
    <row r="229" customFormat="false" ht="15" hidden="false" customHeight="false" outlineLevel="0" collapsed="false">
      <c r="A229" s="1" t="s">
        <v>206</v>
      </c>
      <c r="B229" s="1" t="s">
        <v>258</v>
      </c>
      <c r="C229" s="1" t="s">
        <v>259</v>
      </c>
      <c r="D229" s="1" t="s">
        <v>260</v>
      </c>
      <c r="E229" s="1" t="s">
        <v>261</v>
      </c>
      <c r="F229" s="1" t="s">
        <v>262</v>
      </c>
      <c r="G229" s="1" t="s">
        <v>1100</v>
      </c>
      <c r="H229" s="1" t="s">
        <v>1101</v>
      </c>
      <c r="K229" s="17" t="n">
        <f aca="false">SUMIF('1120 SJ'!$A$2:$A$679,$G229,'1120 SJ'!$I$2:$I$679)</f>
        <v>18</v>
      </c>
      <c r="L229" s="17" t="n">
        <f aca="false">SUMIF('1120 SJ'!$A$2:$A$679,$G229,'1120 SJ'!$Q$2:$Q$679)</f>
        <v>0</v>
      </c>
      <c r="M229" s="17" t="n">
        <f aca="false">$K229-$L229</f>
        <v>18</v>
      </c>
      <c r="N229" s="18" t="n">
        <f aca="false">IFERROR(SUMIF('1120 SJ'!$A$2:$A$679,$G229,'1120 SJ'!$M$2:$M$679)/$K229,0)</f>
        <v>2035.60111111111</v>
      </c>
      <c r="O229" s="18" t="n">
        <f aca="false">IFERROR($K229*$N229,"")</f>
        <v>36640.82</v>
      </c>
      <c r="P229" s="18" t="n">
        <f aca="false">IFERROR($L229*$N229,"")</f>
        <v>0</v>
      </c>
      <c r="Q229" s="18" t="n">
        <f aca="false">$M229*$N229</f>
        <v>36640.82</v>
      </c>
      <c r="S229" s="26"/>
      <c r="T229" s="1" t="s">
        <v>277</v>
      </c>
      <c r="U229" s="27" t="s">
        <v>123</v>
      </c>
    </row>
    <row r="230" customFormat="false" ht="15" hidden="false" customHeight="false" outlineLevel="0" collapsed="false">
      <c r="A230" s="1" t="s">
        <v>206</v>
      </c>
      <c r="B230" s="1" t="s">
        <v>258</v>
      </c>
      <c r="C230" s="1" t="s">
        <v>259</v>
      </c>
      <c r="D230" s="1" t="s">
        <v>273</v>
      </c>
      <c r="E230" s="1" t="s">
        <v>274</v>
      </c>
      <c r="F230" s="1" t="s">
        <v>262</v>
      </c>
      <c r="G230" s="1" t="s">
        <v>1102</v>
      </c>
      <c r="H230" s="1" t="s">
        <v>1103</v>
      </c>
      <c r="K230" s="17" t="n">
        <f aca="false">SUMIF('1120 SJ'!$A$2:$A$679,$G230,'1120 SJ'!$I$2:$I$679)</f>
        <v>18</v>
      </c>
      <c r="L230" s="17" t="n">
        <f aca="false">SUMIF('1120 SJ'!$A$2:$A$679,$G230,'1120 SJ'!$Q$2:$Q$679)</f>
        <v>0</v>
      </c>
      <c r="M230" s="17" t="n">
        <f aca="false">$K230-$L230</f>
        <v>18</v>
      </c>
      <c r="N230" s="18" t="n">
        <f aca="false">IFERROR(SUMIF('1120 SJ'!$A$2:$A$679,$G230,'1120 SJ'!$M$2:$M$679)/$K230,0)</f>
        <v>544.14</v>
      </c>
      <c r="O230" s="18" t="n">
        <f aca="false">IFERROR($K230*$N230,"")</f>
        <v>9794.52</v>
      </c>
      <c r="P230" s="18" t="n">
        <f aca="false">IFERROR($L230*$N230,"")</f>
        <v>0</v>
      </c>
      <c r="Q230" s="18" t="n">
        <f aca="false">$M230*$N230</f>
        <v>9794.52</v>
      </c>
      <c r="S230" s="26"/>
      <c r="T230" s="1" t="s">
        <v>277</v>
      </c>
      <c r="U230" s="27" t="s">
        <v>123</v>
      </c>
    </row>
    <row r="231" customFormat="false" ht="15" hidden="false" customHeight="false" outlineLevel="0" collapsed="false">
      <c r="A231" s="1" t="s">
        <v>206</v>
      </c>
      <c r="B231" s="1" t="s">
        <v>258</v>
      </c>
      <c r="C231" s="1" t="s">
        <v>259</v>
      </c>
      <c r="D231" s="1" t="s">
        <v>273</v>
      </c>
      <c r="E231" s="1" t="s">
        <v>274</v>
      </c>
      <c r="F231" s="1" t="s">
        <v>262</v>
      </c>
      <c r="G231" s="1" t="s">
        <v>1104</v>
      </c>
      <c r="H231" s="1" t="s">
        <v>1105</v>
      </c>
      <c r="K231" s="17" t="n">
        <f aca="false">SUMIF('1120 SJ'!$A$2:$A$679,$G231,'1120 SJ'!$I$2:$I$679)</f>
        <v>17</v>
      </c>
      <c r="L231" s="17" t="n">
        <f aca="false">SUMIF('1120 SJ'!$A$2:$A$679,$G231,'1120 SJ'!$Q$2:$Q$679)</f>
        <v>0</v>
      </c>
      <c r="M231" s="17" t="n">
        <f aca="false">$K231-$L231</f>
        <v>17</v>
      </c>
      <c r="N231" s="18" t="n">
        <f aca="false">IFERROR(SUMIF('1120 SJ'!$A$2:$A$679,$G231,'1120 SJ'!$M$2:$M$679)/$K231,0)</f>
        <v>219775.014705882</v>
      </c>
      <c r="O231" s="18" t="n">
        <f aca="false">IFERROR($K231*$N231,"")</f>
        <v>3736175.25</v>
      </c>
      <c r="P231" s="18" t="n">
        <f aca="false">IFERROR($L231*$N231,"")</f>
        <v>0</v>
      </c>
      <c r="Q231" s="18" t="n">
        <f aca="false">$M231*$N231</f>
        <v>3736175.25</v>
      </c>
      <c r="S231" s="26"/>
      <c r="T231" s="1" t="s">
        <v>277</v>
      </c>
      <c r="U231" s="27" t="s">
        <v>123</v>
      </c>
    </row>
    <row r="232" customFormat="false" ht="15" hidden="false" customHeight="false" outlineLevel="0" collapsed="false">
      <c r="A232" s="1" t="s">
        <v>206</v>
      </c>
      <c r="B232" s="1" t="s">
        <v>258</v>
      </c>
      <c r="C232" s="1" t="s">
        <v>259</v>
      </c>
      <c r="D232" s="1" t="s">
        <v>610</v>
      </c>
      <c r="E232" s="1" t="s">
        <v>611</v>
      </c>
      <c r="F232" s="1" t="s">
        <v>612</v>
      </c>
      <c r="G232" s="1" t="s">
        <v>1106</v>
      </c>
      <c r="H232" s="1" t="s">
        <v>1107</v>
      </c>
      <c r="K232" s="17" t="n">
        <f aca="false">SUMIF('1120 SJ'!$A$2:$A$679,$G232,'1120 SJ'!$I$2:$I$679)</f>
        <v>17</v>
      </c>
      <c r="L232" s="17" t="n">
        <f aca="false">SUMIF('1120 SJ'!$A$2:$A$679,$G232,'1120 SJ'!$Q$2:$Q$679)</f>
        <v>0</v>
      </c>
      <c r="M232" s="17" t="n">
        <f aca="false">$K232-$L232</f>
        <v>17</v>
      </c>
      <c r="N232" s="18" t="n">
        <f aca="false">IFERROR(SUMIF('1120 SJ'!$A$2:$A$679,$G232,'1120 SJ'!$M$2:$M$679)/$K232,0)</f>
        <v>39595.7876470588</v>
      </c>
      <c r="O232" s="18" t="n">
        <f aca="false">IFERROR($K232*$N232,"")</f>
        <v>673128.39</v>
      </c>
      <c r="P232" s="18" t="n">
        <f aca="false">IFERROR($L232*$N232,"")</f>
        <v>0</v>
      </c>
      <c r="Q232" s="18" t="n">
        <f aca="false">$M232*$N232</f>
        <v>673128.39</v>
      </c>
      <c r="S232" s="26"/>
      <c r="T232" s="1" t="s">
        <v>615</v>
      </c>
      <c r="U232" s="27" t="s">
        <v>126</v>
      </c>
    </row>
    <row r="233" customFormat="false" ht="15" hidden="false" customHeight="false" outlineLevel="0" collapsed="false">
      <c r="A233" s="1" t="s">
        <v>206</v>
      </c>
      <c r="B233" s="1" t="s">
        <v>258</v>
      </c>
      <c r="C233" s="1" t="s">
        <v>259</v>
      </c>
      <c r="D233" s="1" t="s">
        <v>260</v>
      </c>
      <c r="E233" s="1" t="s">
        <v>261</v>
      </c>
      <c r="F233" s="1" t="s">
        <v>262</v>
      </c>
      <c r="G233" s="1" t="s">
        <v>1108</v>
      </c>
      <c r="H233" s="1" t="s">
        <v>1109</v>
      </c>
      <c r="K233" s="17" t="n">
        <f aca="false">SUMIF('1120 SJ'!$A$2:$A$679,$G233,'1120 SJ'!$I$2:$I$679)</f>
        <v>16</v>
      </c>
      <c r="L233" s="17" t="n">
        <f aca="false">SUMIF('1120 SJ'!$A$2:$A$679,$G233,'1120 SJ'!$Q$2:$Q$679)</f>
        <v>0</v>
      </c>
      <c r="M233" s="17" t="n">
        <f aca="false">$K233-$L233</f>
        <v>16</v>
      </c>
      <c r="N233" s="18" t="n">
        <f aca="false">IFERROR(SUMIF('1120 SJ'!$A$2:$A$679,$G233,'1120 SJ'!$M$2:$M$679)/$K233,0)</f>
        <v>4837.768125</v>
      </c>
      <c r="O233" s="18" t="n">
        <f aca="false">IFERROR($K233*$N233,"")</f>
        <v>77404.29</v>
      </c>
      <c r="P233" s="18" t="n">
        <f aca="false">IFERROR($L233*$N233,"")</f>
        <v>0</v>
      </c>
      <c r="Q233" s="18" t="n">
        <f aca="false">$M233*$N233</f>
        <v>77404.29</v>
      </c>
      <c r="S233" s="26"/>
      <c r="T233" s="1" t="s">
        <v>277</v>
      </c>
      <c r="U233" s="27" t="s">
        <v>123</v>
      </c>
      <c r="AA233" s="1" t="s">
        <v>376</v>
      </c>
    </row>
    <row r="234" customFormat="false" ht="15" hidden="false" customHeight="false" outlineLevel="0" collapsed="false">
      <c r="A234" s="1" t="s">
        <v>206</v>
      </c>
      <c r="B234" s="1" t="s">
        <v>258</v>
      </c>
      <c r="C234" s="1" t="s">
        <v>259</v>
      </c>
      <c r="D234" s="1" t="s">
        <v>610</v>
      </c>
      <c r="E234" s="1" t="s">
        <v>611</v>
      </c>
      <c r="F234" s="1" t="s">
        <v>612</v>
      </c>
      <c r="G234" s="1" t="s">
        <v>1110</v>
      </c>
      <c r="H234" s="1" t="s">
        <v>1111</v>
      </c>
      <c r="K234" s="17" t="n">
        <f aca="false">SUMIF('1120 SJ'!$A$2:$A$679,$G234,'1120 SJ'!$I$2:$I$679)</f>
        <v>16</v>
      </c>
      <c r="L234" s="17" t="n">
        <f aca="false">SUMIF('1120 SJ'!$A$2:$A$679,$G234,'1120 SJ'!$Q$2:$Q$679)</f>
        <v>0</v>
      </c>
      <c r="M234" s="17" t="n">
        <f aca="false">$K234-$L234</f>
        <v>16</v>
      </c>
      <c r="N234" s="18" t="n">
        <f aca="false">IFERROR(SUMIF('1120 SJ'!$A$2:$A$679,$G234,'1120 SJ'!$M$2:$M$679)/$K234,0)</f>
        <v>12747.37875</v>
      </c>
      <c r="O234" s="18" t="n">
        <f aca="false">IFERROR($K234*$N234,"")</f>
        <v>203958.06</v>
      </c>
      <c r="P234" s="18" t="n">
        <f aca="false">IFERROR($L234*$N234,"")</f>
        <v>0</v>
      </c>
      <c r="Q234" s="18" t="n">
        <f aca="false">$M234*$N234</f>
        <v>203958.06</v>
      </c>
      <c r="S234" s="26"/>
      <c r="T234" s="1" t="s">
        <v>615</v>
      </c>
      <c r="U234" s="27" t="s">
        <v>126</v>
      </c>
    </row>
    <row r="235" customFormat="false" ht="15" hidden="false" customHeight="false" outlineLevel="0" collapsed="false">
      <c r="A235" s="1" t="s">
        <v>206</v>
      </c>
      <c r="B235" s="1" t="s">
        <v>258</v>
      </c>
      <c r="C235" s="1" t="s">
        <v>259</v>
      </c>
      <c r="D235" s="1" t="s">
        <v>260</v>
      </c>
      <c r="E235" s="1" t="s">
        <v>261</v>
      </c>
      <c r="F235" s="1" t="s">
        <v>262</v>
      </c>
      <c r="G235" s="1" t="s">
        <v>1112</v>
      </c>
      <c r="H235" s="1" t="s">
        <v>1113</v>
      </c>
      <c r="I235" s="1" t="s">
        <v>1114</v>
      </c>
      <c r="J235" s="1" t="s">
        <v>1115</v>
      </c>
      <c r="K235" s="17" t="n">
        <f aca="false">SUMIF('1120 SJ'!$A$2:$A$679,$G235,'1120 SJ'!$I$2:$I$679)</f>
        <v>15</v>
      </c>
      <c r="L235" s="17" t="n">
        <f aca="false">SUMIF('1120 SJ'!$A$2:$A$679,$G235,'1120 SJ'!$Q$2:$Q$679)</f>
        <v>14</v>
      </c>
      <c r="M235" s="17" t="n">
        <f aca="false">$K235-$L235</f>
        <v>1</v>
      </c>
      <c r="N235" s="18" t="n">
        <f aca="false">IFERROR(SUMIF('1120 SJ'!$A$2:$A$679,$G235,'1120 SJ'!$M$2:$M$679)/$K235,0)</f>
        <v>335.133333333333</v>
      </c>
      <c r="O235" s="18" t="n">
        <f aca="false">IFERROR($K235*$N235,"")</f>
        <v>5027</v>
      </c>
      <c r="P235" s="18" t="n">
        <f aca="false">IFERROR($L235*$N235,"")</f>
        <v>4691.86666666667</v>
      </c>
      <c r="Q235" s="18" t="n">
        <f aca="false">$M235*$N235</f>
        <v>335.133333333333</v>
      </c>
      <c r="S235" s="25" t="s">
        <v>228</v>
      </c>
      <c r="T235" s="1" t="s">
        <v>282</v>
      </c>
      <c r="U235" s="25" t="s">
        <v>51</v>
      </c>
      <c r="V235" s="1" t="s">
        <v>290</v>
      </c>
      <c r="W235" s="1" t="s">
        <v>269</v>
      </c>
      <c r="Y235" s="1" t="s">
        <v>270</v>
      </c>
      <c r="Z235" s="1" t="s">
        <v>1116</v>
      </c>
      <c r="AA235" s="1" t="s">
        <v>1117</v>
      </c>
    </row>
    <row r="236" customFormat="false" ht="15" hidden="false" customHeight="false" outlineLevel="0" collapsed="false">
      <c r="A236" s="1" t="s">
        <v>206</v>
      </c>
      <c r="B236" s="1" t="s">
        <v>258</v>
      </c>
      <c r="C236" s="1" t="s">
        <v>259</v>
      </c>
      <c r="D236" s="1" t="s">
        <v>260</v>
      </c>
      <c r="E236" s="1" t="s">
        <v>261</v>
      </c>
      <c r="F236" s="1" t="s">
        <v>262</v>
      </c>
      <c r="G236" s="1" t="s">
        <v>1118</v>
      </c>
      <c r="H236" s="1" t="s">
        <v>1119</v>
      </c>
      <c r="K236" s="17" t="n">
        <f aca="false">SUMIF('1120 SJ'!$A$2:$A$679,$G236,'1120 SJ'!$I$2:$I$679)</f>
        <v>15</v>
      </c>
      <c r="L236" s="17" t="n">
        <f aca="false">SUMIF('1120 SJ'!$A$2:$A$679,$G236,'1120 SJ'!$Q$2:$Q$679)</f>
        <v>0</v>
      </c>
      <c r="M236" s="17" t="n">
        <f aca="false">$K236-$L236</f>
        <v>15</v>
      </c>
      <c r="N236" s="18" t="n">
        <f aca="false">IFERROR(SUMIF('1120 SJ'!$A$2:$A$679,$G236,'1120 SJ'!$M$2:$M$679)/$K236,0)</f>
        <v>157.02</v>
      </c>
      <c r="O236" s="18" t="n">
        <f aca="false">IFERROR($K236*$N236,"")</f>
        <v>2355.3</v>
      </c>
      <c r="P236" s="18" t="n">
        <f aca="false">IFERROR($L236*$N236,"")</f>
        <v>0</v>
      </c>
      <c r="Q236" s="18" t="n">
        <f aca="false">$M236*$N236</f>
        <v>2355.3</v>
      </c>
      <c r="S236" s="26"/>
      <c r="T236" s="1" t="s">
        <v>277</v>
      </c>
      <c r="U236" s="27" t="s">
        <v>123</v>
      </c>
    </row>
    <row r="237" customFormat="false" ht="15" hidden="false" customHeight="false" outlineLevel="0" collapsed="false">
      <c r="A237" s="1" t="s">
        <v>206</v>
      </c>
      <c r="B237" s="1" t="s">
        <v>258</v>
      </c>
      <c r="C237" s="1" t="s">
        <v>259</v>
      </c>
      <c r="D237" s="1" t="s">
        <v>260</v>
      </c>
      <c r="E237" s="1" t="s">
        <v>261</v>
      </c>
      <c r="F237" s="1" t="s">
        <v>262</v>
      </c>
      <c r="G237" s="1" t="s">
        <v>1120</v>
      </c>
      <c r="H237" s="1" t="s">
        <v>1121</v>
      </c>
      <c r="K237" s="17" t="n">
        <f aca="false">SUMIF('1120 SJ'!$A$2:$A$679,$G237,'1120 SJ'!$I$2:$I$679)</f>
        <v>15</v>
      </c>
      <c r="L237" s="17" t="n">
        <f aca="false">SUMIF('1120 SJ'!$A$2:$A$679,$G237,'1120 SJ'!$Q$2:$Q$679)</f>
        <v>0</v>
      </c>
      <c r="M237" s="17" t="n">
        <f aca="false">$K237-$L237</f>
        <v>15</v>
      </c>
      <c r="N237" s="18" t="n">
        <f aca="false">IFERROR(SUMIF('1120 SJ'!$A$2:$A$679,$G237,'1120 SJ'!$M$2:$M$679)/$K237,0)</f>
        <v>2554.64</v>
      </c>
      <c r="O237" s="18" t="n">
        <f aca="false">IFERROR($K237*$N237,"")</f>
        <v>38319.6</v>
      </c>
      <c r="P237" s="18" t="n">
        <f aca="false">IFERROR($L237*$N237,"")</f>
        <v>0</v>
      </c>
      <c r="Q237" s="18" t="n">
        <f aca="false">$M237*$N237</f>
        <v>38319.6</v>
      </c>
      <c r="S237" s="26"/>
      <c r="T237" s="1" t="s">
        <v>277</v>
      </c>
      <c r="U237" s="27" t="s">
        <v>123</v>
      </c>
      <c r="AA237" s="1" t="s">
        <v>485</v>
      </c>
    </row>
    <row r="238" customFormat="false" ht="15" hidden="false" customHeight="false" outlineLevel="0" collapsed="false">
      <c r="A238" s="1" t="s">
        <v>206</v>
      </c>
      <c r="B238" s="1" t="s">
        <v>258</v>
      </c>
      <c r="C238" s="1" t="s">
        <v>259</v>
      </c>
      <c r="D238" s="1" t="s">
        <v>260</v>
      </c>
      <c r="E238" s="1" t="s">
        <v>261</v>
      </c>
      <c r="F238" s="1" t="s">
        <v>262</v>
      </c>
      <c r="G238" s="1" t="s">
        <v>1122</v>
      </c>
      <c r="H238" s="1" t="s">
        <v>1123</v>
      </c>
      <c r="I238" s="1" t="s">
        <v>1124</v>
      </c>
      <c r="J238" s="1" t="s">
        <v>1125</v>
      </c>
      <c r="K238" s="17" t="n">
        <f aca="false">SUMIF('1120 SJ'!$A$2:$A$679,$G238,'1120 SJ'!$I$2:$I$679)</f>
        <v>15</v>
      </c>
      <c r="L238" s="17" t="n">
        <f aca="false">SUMIF('1120 SJ'!$A$2:$A$679,$G238,'1120 SJ'!$Q$2:$Q$679)</f>
        <v>2</v>
      </c>
      <c r="M238" s="17" t="n">
        <f aca="false">$K238-$L238</f>
        <v>13</v>
      </c>
      <c r="N238" s="18" t="n">
        <f aca="false">IFERROR(SUMIF('1120 SJ'!$A$2:$A$679,$G238,'1120 SJ'!$M$2:$M$679)/$K238,0)</f>
        <v>9845.92</v>
      </c>
      <c r="O238" s="18" t="n">
        <f aca="false">IFERROR($K238*$N238,"")</f>
        <v>147688.8</v>
      </c>
      <c r="P238" s="18" t="n">
        <f aca="false">IFERROR($L238*$N238,"")</f>
        <v>19691.84</v>
      </c>
      <c r="Q238" s="18" t="n">
        <f aca="false">$M238*$N238</f>
        <v>127996.96</v>
      </c>
      <c r="S238" s="29" t="s">
        <v>227</v>
      </c>
      <c r="T238" s="1" t="s">
        <v>297</v>
      </c>
      <c r="U238" s="25" t="s">
        <v>51</v>
      </c>
      <c r="V238" s="1" t="s">
        <v>290</v>
      </c>
      <c r="W238" s="1" t="s">
        <v>269</v>
      </c>
      <c r="Y238" s="1" t="s">
        <v>269</v>
      </c>
      <c r="AA238" s="1" t="s">
        <v>1126</v>
      </c>
    </row>
    <row r="239" customFormat="false" ht="15" hidden="false" customHeight="false" outlineLevel="0" collapsed="false">
      <c r="A239" s="1" t="s">
        <v>206</v>
      </c>
      <c r="B239" s="1" t="s">
        <v>258</v>
      </c>
      <c r="C239" s="1" t="s">
        <v>259</v>
      </c>
      <c r="D239" s="1" t="s">
        <v>260</v>
      </c>
      <c r="E239" s="1" t="s">
        <v>261</v>
      </c>
      <c r="F239" s="1" t="s">
        <v>262</v>
      </c>
      <c r="G239" s="1" t="s">
        <v>1127</v>
      </c>
      <c r="H239" s="1" t="s">
        <v>1128</v>
      </c>
      <c r="I239" s="1" t="s">
        <v>1129</v>
      </c>
      <c r="J239" s="1" t="s">
        <v>1130</v>
      </c>
      <c r="K239" s="17" t="n">
        <f aca="false">SUMIF('1120 SJ'!$A$2:$A$679,$G239,'1120 SJ'!$I$2:$I$679)</f>
        <v>15</v>
      </c>
      <c r="L239" s="17" t="n">
        <f aca="false">SUMIF('1120 SJ'!$A$2:$A$679,$G239,'1120 SJ'!$Q$2:$Q$679)</f>
        <v>2</v>
      </c>
      <c r="M239" s="17" t="n">
        <f aca="false">$K239-$L239</f>
        <v>13</v>
      </c>
      <c r="N239" s="18" t="n">
        <f aca="false">IFERROR(SUMIF('1120 SJ'!$A$2:$A$679,$G239,'1120 SJ'!$M$2:$M$679)/$K239,0)</f>
        <v>24845.8393333333</v>
      </c>
      <c r="O239" s="18" t="n">
        <f aca="false">IFERROR($K239*$N239,"")</f>
        <v>372687.59</v>
      </c>
      <c r="P239" s="18" t="n">
        <f aca="false">IFERROR($L239*$N239,"")</f>
        <v>49691.6786666667</v>
      </c>
      <c r="Q239" s="18" t="n">
        <f aca="false">$M239*$N239</f>
        <v>322995.911333333</v>
      </c>
      <c r="S239" s="29" t="s">
        <v>227</v>
      </c>
      <c r="T239" s="1" t="s">
        <v>297</v>
      </c>
      <c r="U239" s="25" t="s">
        <v>51</v>
      </c>
      <c r="V239" s="1" t="s">
        <v>290</v>
      </c>
      <c r="W239" s="1" t="s">
        <v>269</v>
      </c>
      <c r="Y239" s="1" t="s">
        <v>269</v>
      </c>
      <c r="AA239" s="1" t="s">
        <v>1131</v>
      </c>
    </row>
    <row r="240" customFormat="false" ht="15" hidden="false" customHeight="false" outlineLevel="0" collapsed="false">
      <c r="A240" s="1" t="s">
        <v>206</v>
      </c>
      <c r="B240" s="1" t="s">
        <v>258</v>
      </c>
      <c r="C240" s="1" t="s">
        <v>259</v>
      </c>
      <c r="D240" s="1" t="s">
        <v>260</v>
      </c>
      <c r="E240" s="1" t="s">
        <v>261</v>
      </c>
      <c r="F240" s="1" t="s">
        <v>262</v>
      </c>
      <c r="G240" s="1" t="s">
        <v>1132</v>
      </c>
      <c r="H240" s="1" t="s">
        <v>1133</v>
      </c>
      <c r="K240" s="17" t="n">
        <f aca="false">SUMIF('1120 SJ'!$A$2:$A$679,$G240,'1120 SJ'!$I$2:$I$679)</f>
        <v>15</v>
      </c>
      <c r="L240" s="17" t="n">
        <f aca="false">SUMIF('1120 SJ'!$A$2:$A$679,$G240,'1120 SJ'!$Q$2:$Q$679)</f>
        <v>0</v>
      </c>
      <c r="M240" s="17" t="n">
        <f aca="false">$K240-$L240</f>
        <v>15</v>
      </c>
      <c r="N240" s="18" t="n">
        <f aca="false">IFERROR(SUMIF('1120 SJ'!$A$2:$A$679,$G240,'1120 SJ'!$M$2:$M$679)/$K240,0)</f>
        <v>19437.6</v>
      </c>
      <c r="O240" s="18" t="n">
        <f aca="false">IFERROR($K240*$N240,"")</f>
        <v>291564</v>
      </c>
      <c r="P240" s="18" t="n">
        <f aca="false">IFERROR($L240*$N240,"")</f>
        <v>0</v>
      </c>
      <c r="Q240" s="18" t="n">
        <f aca="false">$M240*$N240</f>
        <v>291564</v>
      </c>
      <c r="S240" s="26"/>
      <c r="T240" s="1" t="s">
        <v>277</v>
      </c>
      <c r="U240" s="27" t="s">
        <v>123</v>
      </c>
    </row>
    <row r="241" customFormat="false" ht="15" hidden="false" customHeight="false" outlineLevel="0" collapsed="false">
      <c r="A241" s="1" t="s">
        <v>206</v>
      </c>
      <c r="B241" s="1" t="s">
        <v>258</v>
      </c>
      <c r="C241" s="1" t="s">
        <v>259</v>
      </c>
      <c r="D241" s="1" t="s">
        <v>260</v>
      </c>
      <c r="E241" s="1" t="s">
        <v>261</v>
      </c>
      <c r="F241" s="1" t="s">
        <v>262</v>
      </c>
      <c r="G241" s="1" t="s">
        <v>1134</v>
      </c>
      <c r="H241" s="1" t="s">
        <v>1135</v>
      </c>
      <c r="I241" s="1" t="s">
        <v>1136</v>
      </c>
      <c r="J241" s="1" t="s">
        <v>1137</v>
      </c>
      <c r="K241" s="17" t="n">
        <f aca="false">SUMIF('1120 SJ'!$A$2:$A$679,$G241,'1120 SJ'!$I$2:$I$679)</f>
        <v>15</v>
      </c>
      <c r="L241" s="17" t="n">
        <f aca="false">SUMIF('1120 SJ'!$A$2:$A$679,$G241,'1120 SJ'!$Q$2:$Q$679)</f>
        <v>2</v>
      </c>
      <c r="M241" s="17" t="n">
        <f aca="false">$K241-$L241</f>
        <v>13</v>
      </c>
      <c r="N241" s="18" t="n">
        <f aca="false">IFERROR(SUMIF('1120 SJ'!$A$2:$A$679,$G241,'1120 SJ'!$M$2:$M$679)/$K241,0)</f>
        <v>21643.6</v>
      </c>
      <c r="O241" s="18" t="n">
        <f aca="false">IFERROR($K241*$N241,"")</f>
        <v>324654</v>
      </c>
      <c r="P241" s="18" t="n">
        <f aca="false">IFERROR($L241*$N241,"")</f>
        <v>43287.2</v>
      </c>
      <c r="Q241" s="18" t="n">
        <f aca="false">$M241*$N241</f>
        <v>281366.8</v>
      </c>
      <c r="S241" s="24" t="s">
        <v>226</v>
      </c>
      <c r="T241" s="1" t="s">
        <v>267</v>
      </c>
      <c r="U241" s="25" t="s">
        <v>51</v>
      </c>
      <c r="V241" s="1" t="s">
        <v>290</v>
      </c>
      <c r="W241" s="1" t="s">
        <v>269</v>
      </c>
      <c r="Y241" s="1" t="s">
        <v>269</v>
      </c>
      <c r="AA241" s="1" t="s">
        <v>1138</v>
      </c>
    </row>
    <row r="242" customFormat="false" ht="15" hidden="false" customHeight="false" outlineLevel="0" collapsed="false">
      <c r="A242" s="1" t="s">
        <v>206</v>
      </c>
      <c r="B242" s="1" t="s">
        <v>258</v>
      </c>
      <c r="C242" s="1" t="s">
        <v>259</v>
      </c>
      <c r="D242" s="1" t="s">
        <v>273</v>
      </c>
      <c r="E242" s="1" t="s">
        <v>274</v>
      </c>
      <c r="F242" s="1" t="s">
        <v>262</v>
      </c>
      <c r="G242" s="1" t="s">
        <v>1139</v>
      </c>
      <c r="H242" s="1" t="s">
        <v>1140</v>
      </c>
      <c r="K242" s="17" t="n">
        <f aca="false">SUMIF('1120 SJ'!$A$2:$A$679,$G242,'1120 SJ'!$I$2:$I$679)</f>
        <v>15</v>
      </c>
      <c r="L242" s="17" t="n">
        <f aca="false">SUMIF('1120 SJ'!$A$2:$A$679,$G242,'1120 SJ'!$Q$2:$Q$679)</f>
        <v>0</v>
      </c>
      <c r="M242" s="17" t="n">
        <f aca="false">$K242-$L242</f>
        <v>15</v>
      </c>
      <c r="N242" s="18" t="n">
        <f aca="false">IFERROR(SUMIF('1120 SJ'!$A$2:$A$679,$G242,'1120 SJ'!$M$2:$M$679)/$K242,0)</f>
        <v>473.05</v>
      </c>
      <c r="O242" s="18" t="n">
        <f aca="false">IFERROR($K242*$N242,"")</f>
        <v>7095.75</v>
      </c>
      <c r="P242" s="18" t="n">
        <f aca="false">IFERROR($L242*$N242,"")</f>
        <v>0</v>
      </c>
      <c r="Q242" s="18" t="n">
        <f aca="false">$M242*$N242</f>
        <v>7095.75</v>
      </c>
      <c r="S242" s="26"/>
      <c r="T242" s="1" t="s">
        <v>277</v>
      </c>
      <c r="U242" s="27" t="s">
        <v>123</v>
      </c>
    </row>
    <row r="243" customFormat="false" ht="15" hidden="false" customHeight="false" outlineLevel="0" collapsed="false">
      <c r="A243" s="1" t="s">
        <v>206</v>
      </c>
      <c r="B243" s="1" t="s">
        <v>258</v>
      </c>
      <c r="C243" s="1" t="s">
        <v>259</v>
      </c>
      <c r="D243" s="1" t="s">
        <v>273</v>
      </c>
      <c r="E243" s="1" t="s">
        <v>274</v>
      </c>
      <c r="F243" s="1" t="s">
        <v>262</v>
      </c>
      <c r="G243" s="1" t="s">
        <v>1141</v>
      </c>
      <c r="H243" s="1" t="s">
        <v>1142</v>
      </c>
      <c r="K243" s="17" t="n">
        <f aca="false">SUMIF('1120 SJ'!$A$2:$A$679,$G243,'1120 SJ'!$I$2:$I$679)</f>
        <v>15</v>
      </c>
      <c r="L243" s="17" t="n">
        <f aca="false">SUMIF('1120 SJ'!$A$2:$A$679,$G243,'1120 SJ'!$Q$2:$Q$679)</f>
        <v>0</v>
      </c>
      <c r="M243" s="17" t="n">
        <f aca="false">$K243-$L243</f>
        <v>15</v>
      </c>
      <c r="N243" s="18" t="n">
        <f aca="false">IFERROR(SUMIF('1120 SJ'!$A$2:$A$679,$G243,'1120 SJ'!$M$2:$M$679)/$K243,0)</f>
        <v>359.34</v>
      </c>
      <c r="O243" s="18" t="n">
        <f aca="false">IFERROR($K243*$N243,"")</f>
        <v>5390.1</v>
      </c>
      <c r="P243" s="18" t="n">
        <f aca="false">IFERROR($L243*$N243,"")</f>
        <v>0</v>
      </c>
      <c r="Q243" s="18" t="n">
        <f aca="false">$M243*$N243</f>
        <v>5390.1</v>
      </c>
      <c r="S243" s="26"/>
      <c r="T243" s="1" t="s">
        <v>277</v>
      </c>
      <c r="U243" s="27" t="s">
        <v>123</v>
      </c>
    </row>
    <row r="244" customFormat="false" ht="15" hidden="false" customHeight="false" outlineLevel="0" collapsed="false">
      <c r="A244" s="1" t="s">
        <v>206</v>
      </c>
      <c r="B244" s="1" t="s">
        <v>258</v>
      </c>
      <c r="C244" s="1" t="s">
        <v>259</v>
      </c>
      <c r="D244" s="1" t="s">
        <v>273</v>
      </c>
      <c r="E244" s="1" t="s">
        <v>274</v>
      </c>
      <c r="F244" s="1" t="s">
        <v>262</v>
      </c>
      <c r="G244" s="1" t="s">
        <v>1143</v>
      </c>
      <c r="H244" s="1" t="s">
        <v>1144</v>
      </c>
      <c r="K244" s="17" t="n">
        <f aca="false">SUMIF('1120 SJ'!$A$2:$A$679,$G244,'1120 SJ'!$I$2:$I$679)</f>
        <v>15</v>
      </c>
      <c r="L244" s="17" t="n">
        <f aca="false">SUMIF('1120 SJ'!$A$2:$A$679,$G244,'1120 SJ'!$Q$2:$Q$679)</f>
        <v>0</v>
      </c>
      <c r="M244" s="17" t="n">
        <f aca="false">$K244-$L244</f>
        <v>15</v>
      </c>
      <c r="N244" s="18" t="n">
        <f aca="false">IFERROR(SUMIF('1120 SJ'!$A$2:$A$679,$G244,'1120 SJ'!$M$2:$M$679)/$K244,0)</f>
        <v>3523.54</v>
      </c>
      <c r="O244" s="18" t="n">
        <f aca="false">IFERROR($K244*$N244,"")</f>
        <v>52853.1</v>
      </c>
      <c r="P244" s="18" t="n">
        <f aca="false">IFERROR($L244*$N244,"")</f>
        <v>0</v>
      </c>
      <c r="Q244" s="18" t="n">
        <f aca="false">$M244*$N244</f>
        <v>52853.1</v>
      </c>
      <c r="S244" s="26"/>
      <c r="T244" s="1" t="s">
        <v>277</v>
      </c>
      <c r="U244" s="27" t="s">
        <v>123</v>
      </c>
    </row>
    <row r="245" customFormat="false" ht="15" hidden="false" customHeight="false" outlineLevel="0" collapsed="false">
      <c r="A245" s="1" t="s">
        <v>206</v>
      </c>
      <c r="B245" s="1" t="s">
        <v>258</v>
      </c>
      <c r="C245" s="1" t="s">
        <v>259</v>
      </c>
      <c r="D245" s="1" t="s">
        <v>273</v>
      </c>
      <c r="E245" s="1" t="s">
        <v>274</v>
      </c>
      <c r="F245" s="1" t="s">
        <v>262</v>
      </c>
      <c r="G245" s="1" t="s">
        <v>1145</v>
      </c>
      <c r="H245" s="1" t="s">
        <v>1146</v>
      </c>
      <c r="K245" s="17" t="n">
        <f aca="false">SUMIF('1120 SJ'!$A$2:$A$679,$G245,'1120 SJ'!$I$2:$I$679)</f>
        <v>15</v>
      </c>
      <c r="L245" s="17" t="n">
        <f aca="false">SUMIF('1120 SJ'!$A$2:$A$679,$G245,'1120 SJ'!$Q$2:$Q$679)</f>
        <v>0</v>
      </c>
      <c r="M245" s="17" t="n">
        <f aca="false">$K245-$L245</f>
        <v>15</v>
      </c>
      <c r="N245" s="18" t="n">
        <f aca="false">IFERROR(SUMIF('1120 SJ'!$A$2:$A$679,$G245,'1120 SJ'!$M$2:$M$679)/$K245,0)</f>
        <v>7621.1</v>
      </c>
      <c r="O245" s="18" t="n">
        <f aca="false">IFERROR($K245*$N245,"")</f>
        <v>114316.5</v>
      </c>
      <c r="P245" s="18" t="n">
        <f aca="false">IFERROR($L245*$N245,"")</f>
        <v>0</v>
      </c>
      <c r="Q245" s="18" t="n">
        <f aca="false">$M245*$N245</f>
        <v>114316.5</v>
      </c>
      <c r="S245" s="26"/>
      <c r="T245" s="1" t="s">
        <v>277</v>
      </c>
      <c r="U245" s="27" t="s">
        <v>123</v>
      </c>
    </row>
    <row r="246" customFormat="false" ht="15" hidden="false" customHeight="false" outlineLevel="0" collapsed="false">
      <c r="A246" s="1" t="s">
        <v>206</v>
      </c>
      <c r="B246" s="1" t="s">
        <v>258</v>
      </c>
      <c r="C246" s="1" t="s">
        <v>259</v>
      </c>
      <c r="D246" s="1" t="s">
        <v>273</v>
      </c>
      <c r="E246" s="1" t="s">
        <v>274</v>
      </c>
      <c r="F246" s="1" t="s">
        <v>262</v>
      </c>
      <c r="G246" s="1" t="s">
        <v>1147</v>
      </c>
      <c r="H246" s="1" t="s">
        <v>1148</v>
      </c>
      <c r="K246" s="17" t="n">
        <f aca="false">SUMIF('1120 SJ'!$A$2:$A$679,$G246,'1120 SJ'!$I$2:$I$679)</f>
        <v>15</v>
      </c>
      <c r="L246" s="17" t="n">
        <f aca="false">SUMIF('1120 SJ'!$A$2:$A$679,$G246,'1120 SJ'!$Q$2:$Q$679)</f>
        <v>0</v>
      </c>
      <c r="M246" s="17" t="n">
        <f aca="false">$K246-$L246</f>
        <v>15</v>
      </c>
      <c r="N246" s="18" t="n">
        <f aca="false">IFERROR(SUMIF('1120 SJ'!$A$2:$A$679,$G246,'1120 SJ'!$M$2:$M$679)/$K246,0)</f>
        <v>12491.83</v>
      </c>
      <c r="O246" s="18" t="n">
        <f aca="false">IFERROR($K246*$N246,"")</f>
        <v>187377.45</v>
      </c>
      <c r="P246" s="18" t="n">
        <f aca="false">IFERROR($L246*$N246,"")</f>
        <v>0</v>
      </c>
      <c r="Q246" s="18" t="n">
        <f aca="false">$M246*$N246</f>
        <v>187377.45</v>
      </c>
      <c r="S246" s="26"/>
      <c r="T246" s="1" t="s">
        <v>277</v>
      </c>
      <c r="U246" s="27" t="s">
        <v>123</v>
      </c>
    </row>
    <row r="247" customFormat="false" ht="15" hidden="false" customHeight="false" outlineLevel="0" collapsed="false">
      <c r="A247" s="1" t="s">
        <v>206</v>
      </c>
      <c r="B247" s="1" t="s">
        <v>258</v>
      </c>
      <c r="C247" s="1" t="s">
        <v>259</v>
      </c>
      <c r="D247" s="1" t="s">
        <v>610</v>
      </c>
      <c r="E247" s="1" t="s">
        <v>611</v>
      </c>
      <c r="F247" s="1" t="s">
        <v>612</v>
      </c>
      <c r="G247" s="1" t="s">
        <v>1149</v>
      </c>
      <c r="H247" s="1" t="s">
        <v>1150</v>
      </c>
      <c r="K247" s="17" t="n">
        <f aca="false">SUMIF('1120 SJ'!$A$2:$A$679,$G247,'1120 SJ'!$I$2:$I$679)</f>
        <v>15</v>
      </c>
      <c r="L247" s="17" t="n">
        <f aca="false">SUMIF('1120 SJ'!$A$2:$A$679,$G247,'1120 SJ'!$Q$2:$Q$679)</f>
        <v>0</v>
      </c>
      <c r="M247" s="17" t="n">
        <f aca="false">$K247-$L247</f>
        <v>15</v>
      </c>
      <c r="N247" s="18" t="n">
        <f aca="false">IFERROR(SUMIF('1120 SJ'!$A$2:$A$679,$G247,'1120 SJ'!$M$2:$M$679)/$K247,0)</f>
        <v>15816.4473333333</v>
      </c>
      <c r="O247" s="18" t="n">
        <f aca="false">IFERROR($K247*$N247,"")</f>
        <v>237246.71</v>
      </c>
      <c r="P247" s="18" t="n">
        <f aca="false">IFERROR($L247*$N247,"")</f>
        <v>0</v>
      </c>
      <c r="Q247" s="18" t="n">
        <f aca="false">$M247*$N247</f>
        <v>237246.71</v>
      </c>
      <c r="S247" s="26"/>
      <c r="T247" s="1" t="s">
        <v>615</v>
      </c>
      <c r="U247" s="27" t="s">
        <v>126</v>
      </c>
    </row>
    <row r="248" customFormat="false" ht="15" hidden="false" customHeight="false" outlineLevel="0" collapsed="false">
      <c r="A248" s="1" t="s">
        <v>206</v>
      </c>
      <c r="B248" s="1" t="s">
        <v>258</v>
      </c>
      <c r="C248" s="1" t="s">
        <v>259</v>
      </c>
      <c r="D248" s="1" t="s">
        <v>273</v>
      </c>
      <c r="E248" s="1" t="s">
        <v>274</v>
      </c>
      <c r="F248" s="1" t="s">
        <v>262</v>
      </c>
      <c r="G248" s="1" t="s">
        <v>1151</v>
      </c>
      <c r="H248" s="1" t="s">
        <v>1152</v>
      </c>
      <c r="K248" s="17" t="n">
        <f aca="false">SUMIF('1120 SJ'!$A$2:$A$679,$G248,'1120 SJ'!$I$2:$I$679)</f>
        <v>13</v>
      </c>
      <c r="L248" s="17" t="n">
        <f aca="false">SUMIF('1120 SJ'!$A$2:$A$679,$G248,'1120 SJ'!$Q$2:$Q$679)</f>
        <v>0</v>
      </c>
      <c r="M248" s="17" t="n">
        <f aca="false">$K248-$L248</f>
        <v>13</v>
      </c>
      <c r="N248" s="18" t="n">
        <f aca="false">IFERROR(SUMIF('1120 SJ'!$A$2:$A$679,$G248,'1120 SJ'!$M$2:$M$679)/$K248,0)</f>
        <v>11467</v>
      </c>
      <c r="O248" s="18" t="n">
        <f aca="false">IFERROR($K248*$N248,"")</f>
        <v>149071</v>
      </c>
      <c r="P248" s="18" t="n">
        <f aca="false">IFERROR($L248*$N248,"")</f>
        <v>0</v>
      </c>
      <c r="Q248" s="18" t="n">
        <f aca="false">$M248*$N248</f>
        <v>149071</v>
      </c>
      <c r="S248" s="26"/>
      <c r="T248" s="1" t="s">
        <v>277</v>
      </c>
      <c r="U248" s="27" t="s">
        <v>123</v>
      </c>
    </row>
    <row r="249" customFormat="false" ht="15" hidden="false" customHeight="false" outlineLevel="0" collapsed="false">
      <c r="A249" s="1" t="s">
        <v>206</v>
      </c>
      <c r="B249" s="1" t="s">
        <v>258</v>
      </c>
      <c r="C249" s="1" t="s">
        <v>259</v>
      </c>
      <c r="D249" s="1" t="s">
        <v>610</v>
      </c>
      <c r="E249" s="1" t="s">
        <v>611</v>
      </c>
      <c r="F249" s="1" t="s">
        <v>612</v>
      </c>
      <c r="G249" s="1" t="s">
        <v>1153</v>
      </c>
      <c r="H249" s="1" t="s">
        <v>1154</v>
      </c>
      <c r="K249" s="17" t="n">
        <f aca="false">SUMIF('1120 SJ'!$A$2:$A$679,$G249,'1120 SJ'!$I$2:$I$679)</f>
        <v>13</v>
      </c>
      <c r="L249" s="17" t="n">
        <f aca="false">SUMIF('1120 SJ'!$A$2:$A$679,$G249,'1120 SJ'!$Q$2:$Q$679)</f>
        <v>0</v>
      </c>
      <c r="M249" s="17" t="n">
        <f aca="false">$K249-$L249</f>
        <v>13</v>
      </c>
      <c r="N249" s="18" t="n">
        <f aca="false">IFERROR(SUMIF('1120 SJ'!$A$2:$A$679,$G249,'1120 SJ'!$M$2:$M$679)/$K249,0)</f>
        <v>69484.4530769231</v>
      </c>
      <c r="O249" s="18" t="n">
        <f aca="false">IFERROR($K249*$N249,"")</f>
        <v>903297.89</v>
      </c>
      <c r="P249" s="18" t="n">
        <f aca="false">IFERROR($L249*$N249,"")</f>
        <v>0</v>
      </c>
      <c r="Q249" s="18" t="n">
        <f aca="false">$M249*$N249</f>
        <v>903297.89</v>
      </c>
      <c r="S249" s="26"/>
      <c r="T249" s="1" t="s">
        <v>615</v>
      </c>
      <c r="U249" s="27" t="s">
        <v>126</v>
      </c>
    </row>
    <row r="250" customFormat="false" ht="15" hidden="false" customHeight="false" outlineLevel="0" collapsed="false">
      <c r="A250" s="1" t="s">
        <v>206</v>
      </c>
      <c r="B250" s="1" t="s">
        <v>258</v>
      </c>
      <c r="C250" s="1" t="s">
        <v>259</v>
      </c>
      <c r="D250" s="1" t="s">
        <v>260</v>
      </c>
      <c r="E250" s="1" t="s">
        <v>261</v>
      </c>
      <c r="F250" s="1" t="s">
        <v>262</v>
      </c>
      <c r="G250" s="1" t="s">
        <v>1155</v>
      </c>
      <c r="H250" s="1" t="s">
        <v>1156</v>
      </c>
      <c r="K250" s="17" t="n">
        <f aca="false">SUMIF('1120 SJ'!$A$2:$A$679,$G250,'1120 SJ'!$I$2:$I$679)</f>
        <v>12</v>
      </c>
      <c r="L250" s="17" t="n">
        <f aca="false">SUMIF('1120 SJ'!$A$2:$A$679,$G250,'1120 SJ'!$Q$2:$Q$679)</f>
        <v>0</v>
      </c>
      <c r="M250" s="17" t="n">
        <f aca="false">$K250-$L250</f>
        <v>12</v>
      </c>
      <c r="N250" s="18" t="n">
        <f aca="false">IFERROR(SUMIF('1120 SJ'!$A$2:$A$679,$G250,'1120 SJ'!$M$2:$M$679)/$K250,0)</f>
        <v>15106</v>
      </c>
      <c r="O250" s="18" t="n">
        <f aca="false">IFERROR($K250*$N250,"")</f>
        <v>181272</v>
      </c>
      <c r="P250" s="18" t="n">
        <f aca="false">IFERROR($L250*$N250,"")</f>
        <v>0</v>
      </c>
      <c r="Q250" s="18" t="n">
        <f aca="false">$M250*$N250</f>
        <v>181272</v>
      </c>
      <c r="S250" s="26"/>
      <c r="T250" s="1" t="s">
        <v>277</v>
      </c>
      <c r="U250" s="27" t="s">
        <v>123</v>
      </c>
    </row>
    <row r="251" customFormat="false" ht="15" hidden="false" customHeight="false" outlineLevel="0" collapsed="false">
      <c r="A251" s="1" t="s">
        <v>206</v>
      </c>
      <c r="B251" s="1" t="s">
        <v>258</v>
      </c>
      <c r="C251" s="1" t="s">
        <v>259</v>
      </c>
      <c r="D251" s="1" t="s">
        <v>260</v>
      </c>
      <c r="E251" s="1" t="s">
        <v>261</v>
      </c>
      <c r="F251" s="1" t="s">
        <v>262</v>
      </c>
      <c r="G251" s="1" t="s">
        <v>1157</v>
      </c>
      <c r="H251" s="1" t="s">
        <v>1158</v>
      </c>
      <c r="K251" s="17" t="n">
        <f aca="false">SUMIF('1120 SJ'!$A$2:$A$679,$G251,'1120 SJ'!$I$2:$I$679)</f>
        <v>12</v>
      </c>
      <c r="L251" s="17" t="n">
        <f aca="false">SUMIF('1120 SJ'!$A$2:$A$679,$G251,'1120 SJ'!$Q$2:$Q$679)</f>
        <v>0</v>
      </c>
      <c r="M251" s="17" t="n">
        <f aca="false">$K251-$L251</f>
        <v>12</v>
      </c>
      <c r="N251" s="18" t="n">
        <f aca="false">IFERROR(SUMIF('1120 SJ'!$A$2:$A$679,$G251,'1120 SJ'!$M$2:$M$679)/$K251,0)</f>
        <v>12213.8</v>
      </c>
      <c r="O251" s="18" t="n">
        <f aca="false">IFERROR($K251*$N251,"")</f>
        <v>146565.6</v>
      </c>
      <c r="P251" s="18" t="n">
        <f aca="false">IFERROR($L251*$N251,"")</f>
        <v>0</v>
      </c>
      <c r="Q251" s="18" t="n">
        <f aca="false">$M251*$N251</f>
        <v>146565.6</v>
      </c>
      <c r="S251" s="26"/>
      <c r="T251" s="1" t="s">
        <v>277</v>
      </c>
      <c r="U251" s="27" t="s">
        <v>123</v>
      </c>
    </row>
    <row r="252" customFormat="false" ht="15" hidden="false" customHeight="false" outlineLevel="0" collapsed="false">
      <c r="A252" s="1" t="s">
        <v>206</v>
      </c>
      <c r="B252" s="1" t="s">
        <v>258</v>
      </c>
      <c r="C252" s="1" t="s">
        <v>259</v>
      </c>
      <c r="D252" s="1" t="s">
        <v>273</v>
      </c>
      <c r="E252" s="1" t="s">
        <v>274</v>
      </c>
      <c r="F252" s="1" t="s">
        <v>262</v>
      </c>
      <c r="G252" s="1" t="s">
        <v>1159</v>
      </c>
      <c r="H252" s="1" t="s">
        <v>1160</v>
      </c>
      <c r="K252" s="17" t="n">
        <f aca="false">SUMIF('1120 SJ'!$A$2:$A$679,$G252,'1120 SJ'!$I$2:$I$679)</f>
        <v>12</v>
      </c>
      <c r="L252" s="17" t="n">
        <f aca="false">SUMIF('1120 SJ'!$A$2:$A$679,$G252,'1120 SJ'!$Q$2:$Q$679)</f>
        <v>0</v>
      </c>
      <c r="M252" s="17" t="n">
        <f aca="false">$K252-$L252</f>
        <v>12</v>
      </c>
      <c r="N252" s="18" t="n">
        <f aca="false">IFERROR(SUMIF('1120 SJ'!$A$2:$A$679,$G252,'1120 SJ'!$M$2:$M$679)/$K252,0)</f>
        <v>350</v>
      </c>
      <c r="O252" s="18" t="n">
        <f aca="false">IFERROR($K252*$N252,"")</f>
        <v>4200</v>
      </c>
      <c r="P252" s="18" t="n">
        <f aca="false">IFERROR($L252*$N252,"")</f>
        <v>0</v>
      </c>
      <c r="Q252" s="18" t="n">
        <f aca="false">$M252*$N252</f>
        <v>4200</v>
      </c>
      <c r="S252" s="26"/>
      <c r="T252" s="1" t="s">
        <v>277</v>
      </c>
      <c r="U252" s="27" t="s">
        <v>123</v>
      </c>
    </row>
    <row r="253" customFormat="false" ht="15" hidden="false" customHeight="false" outlineLevel="0" collapsed="false">
      <c r="A253" s="1" t="s">
        <v>206</v>
      </c>
      <c r="B253" s="1" t="s">
        <v>258</v>
      </c>
      <c r="C253" s="1" t="s">
        <v>259</v>
      </c>
      <c r="D253" s="1" t="s">
        <v>273</v>
      </c>
      <c r="E253" s="1" t="s">
        <v>274</v>
      </c>
      <c r="F253" s="1" t="s">
        <v>262</v>
      </c>
      <c r="G253" s="1" t="s">
        <v>1161</v>
      </c>
      <c r="H253" s="1" t="s">
        <v>1162</v>
      </c>
      <c r="K253" s="17" t="n">
        <f aca="false">SUMIF('1120 SJ'!$A$2:$A$679,$G253,'1120 SJ'!$I$2:$I$679)</f>
        <v>12</v>
      </c>
      <c r="L253" s="17" t="n">
        <f aca="false">SUMIF('1120 SJ'!$A$2:$A$679,$G253,'1120 SJ'!$Q$2:$Q$679)</f>
        <v>0</v>
      </c>
      <c r="M253" s="17" t="n">
        <f aca="false">$K253-$L253</f>
        <v>12</v>
      </c>
      <c r="N253" s="18" t="n">
        <f aca="false">IFERROR(SUMIF('1120 SJ'!$A$2:$A$679,$G253,'1120 SJ'!$M$2:$M$679)/$K253,0)</f>
        <v>759.67</v>
      </c>
      <c r="O253" s="18" t="n">
        <f aca="false">IFERROR($K253*$N253,"")</f>
        <v>9116.04</v>
      </c>
      <c r="P253" s="18" t="n">
        <f aca="false">IFERROR($L253*$N253,"")</f>
        <v>0</v>
      </c>
      <c r="Q253" s="18" t="n">
        <f aca="false">$M253*$N253</f>
        <v>9116.04</v>
      </c>
      <c r="S253" s="26"/>
      <c r="T253" s="1" t="s">
        <v>277</v>
      </c>
      <c r="U253" s="27" t="s">
        <v>123</v>
      </c>
    </row>
    <row r="254" customFormat="false" ht="15" hidden="false" customHeight="false" outlineLevel="0" collapsed="false">
      <c r="A254" s="1" t="s">
        <v>206</v>
      </c>
      <c r="B254" s="1" t="s">
        <v>258</v>
      </c>
      <c r="C254" s="1" t="s">
        <v>259</v>
      </c>
      <c r="D254" s="1" t="s">
        <v>610</v>
      </c>
      <c r="E254" s="1" t="s">
        <v>611</v>
      </c>
      <c r="F254" s="1" t="s">
        <v>612</v>
      </c>
      <c r="G254" s="1" t="s">
        <v>1163</v>
      </c>
      <c r="H254" s="1" t="s">
        <v>1164</v>
      </c>
      <c r="K254" s="17" t="n">
        <f aca="false">SUMIF('1120 SJ'!$A$2:$A$679,$G254,'1120 SJ'!$I$2:$I$679)</f>
        <v>12</v>
      </c>
      <c r="L254" s="17" t="n">
        <f aca="false">SUMIF('1120 SJ'!$A$2:$A$679,$G254,'1120 SJ'!$Q$2:$Q$679)</f>
        <v>0</v>
      </c>
      <c r="M254" s="17" t="n">
        <f aca="false">$K254-$L254</f>
        <v>12</v>
      </c>
      <c r="N254" s="18" t="n">
        <f aca="false">IFERROR(SUMIF('1120 SJ'!$A$2:$A$679,$G254,'1120 SJ'!$M$2:$M$679)/$K254,0)</f>
        <v>23351.9191666667</v>
      </c>
      <c r="O254" s="18" t="n">
        <f aca="false">IFERROR($K254*$N254,"")</f>
        <v>280223.03</v>
      </c>
      <c r="P254" s="18" t="n">
        <f aca="false">IFERROR($L254*$N254,"")</f>
        <v>0</v>
      </c>
      <c r="Q254" s="18" t="n">
        <f aca="false">$M254*$N254</f>
        <v>280223.03</v>
      </c>
      <c r="S254" s="26"/>
      <c r="T254" s="1" t="s">
        <v>615</v>
      </c>
      <c r="U254" s="27" t="s">
        <v>126</v>
      </c>
    </row>
    <row r="255" customFormat="false" ht="15" hidden="false" customHeight="false" outlineLevel="0" collapsed="false">
      <c r="A255" s="1" t="s">
        <v>206</v>
      </c>
      <c r="B255" s="1" t="s">
        <v>258</v>
      </c>
      <c r="C255" s="1" t="s">
        <v>259</v>
      </c>
      <c r="D255" s="1" t="s">
        <v>610</v>
      </c>
      <c r="E255" s="1" t="s">
        <v>611</v>
      </c>
      <c r="F255" s="1" t="s">
        <v>612</v>
      </c>
      <c r="G255" s="1" t="s">
        <v>1165</v>
      </c>
      <c r="H255" s="1" t="s">
        <v>1166</v>
      </c>
      <c r="K255" s="17" t="n">
        <f aca="false">SUMIF('1120 SJ'!$A$2:$A$679,$G255,'1120 SJ'!$I$2:$I$679)</f>
        <v>12</v>
      </c>
      <c r="L255" s="17" t="n">
        <f aca="false">SUMIF('1120 SJ'!$A$2:$A$679,$G255,'1120 SJ'!$Q$2:$Q$679)</f>
        <v>0</v>
      </c>
      <c r="M255" s="17" t="n">
        <f aca="false">$K255-$L255</f>
        <v>12</v>
      </c>
      <c r="N255" s="18" t="n">
        <f aca="false">IFERROR(SUMIF('1120 SJ'!$A$2:$A$679,$G255,'1120 SJ'!$M$2:$M$679)/$K255,0)</f>
        <v>38208.8966666667</v>
      </c>
      <c r="O255" s="18" t="n">
        <f aca="false">IFERROR($K255*$N255,"")</f>
        <v>458506.76</v>
      </c>
      <c r="P255" s="18" t="n">
        <f aca="false">IFERROR($L255*$N255,"")</f>
        <v>0</v>
      </c>
      <c r="Q255" s="18" t="n">
        <f aca="false">$M255*$N255</f>
        <v>458506.76</v>
      </c>
      <c r="S255" s="26"/>
      <c r="T255" s="1" t="s">
        <v>615</v>
      </c>
      <c r="U255" s="27" t="s">
        <v>126</v>
      </c>
    </row>
    <row r="256" customFormat="false" ht="15" hidden="false" customHeight="false" outlineLevel="0" collapsed="false">
      <c r="A256" s="1" t="s">
        <v>206</v>
      </c>
      <c r="B256" s="1" t="s">
        <v>258</v>
      </c>
      <c r="C256" s="1" t="s">
        <v>259</v>
      </c>
      <c r="D256" s="1" t="s">
        <v>610</v>
      </c>
      <c r="E256" s="1" t="s">
        <v>611</v>
      </c>
      <c r="F256" s="1" t="s">
        <v>612</v>
      </c>
      <c r="G256" s="1" t="s">
        <v>1167</v>
      </c>
      <c r="H256" s="1" t="s">
        <v>1168</v>
      </c>
      <c r="K256" s="17" t="n">
        <f aca="false">SUMIF('1120 SJ'!$A$2:$A$679,$G256,'1120 SJ'!$I$2:$I$679)</f>
        <v>11</v>
      </c>
      <c r="L256" s="17" t="n">
        <f aca="false">SUMIF('1120 SJ'!$A$2:$A$679,$G256,'1120 SJ'!$Q$2:$Q$679)</f>
        <v>0</v>
      </c>
      <c r="M256" s="17" t="n">
        <f aca="false">$K256-$L256</f>
        <v>11</v>
      </c>
      <c r="N256" s="18" t="n">
        <f aca="false">IFERROR(SUMIF('1120 SJ'!$A$2:$A$679,$G256,'1120 SJ'!$M$2:$M$679)/$K256,0)</f>
        <v>124889.112727273</v>
      </c>
      <c r="O256" s="18" t="n">
        <f aca="false">IFERROR($K256*$N256,"")</f>
        <v>1373780.24</v>
      </c>
      <c r="P256" s="18" t="n">
        <f aca="false">IFERROR($L256*$N256,"")</f>
        <v>0</v>
      </c>
      <c r="Q256" s="18" t="n">
        <f aca="false">$M256*$N256</f>
        <v>1373780.24</v>
      </c>
      <c r="S256" s="26"/>
      <c r="T256" s="1" t="s">
        <v>615</v>
      </c>
      <c r="U256" s="27" t="s">
        <v>126</v>
      </c>
    </row>
    <row r="257" customFormat="false" ht="15" hidden="false" customHeight="false" outlineLevel="0" collapsed="false">
      <c r="A257" s="1" t="s">
        <v>206</v>
      </c>
      <c r="B257" s="1" t="s">
        <v>258</v>
      </c>
      <c r="C257" s="1" t="s">
        <v>259</v>
      </c>
      <c r="D257" s="1" t="s">
        <v>260</v>
      </c>
      <c r="E257" s="1" t="s">
        <v>261</v>
      </c>
      <c r="F257" s="1" t="s">
        <v>262</v>
      </c>
      <c r="G257" s="1" t="s">
        <v>1169</v>
      </c>
      <c r="H257" s="1" t="s">
        <v>1170</v>
      </c>
      <c r="K257" s="17" t="n">
        <f aca="false">SUMIF('1120 SJ'!$A$2:$A$679,$G257,'1120 SJ'!$I$2:$I$679)</f>
        <v>10</v>
      </c>
      <c r="L257" s="17" t="n">
        <f aca="false">SUMIF('1120 SJ'!$A$2:$A$679,$G257,'1120 SJ'!$Q$2:$Q$679)</f>
        <v>0</v>
      </c>
      <c r="M257" s="17" t="n">
        <f aca="false">$K257-$L257</f>
        <v>10</v>
      </c>
      <c r="N257" s="18" t="n">
        <f aca="false">IFERROR(SUMIF('1120 SJ'!$A$2:$A$679,$G257,'1120 SJ'!$M$2:$M$679)/$K257,0)</f>
        <v>1952.12</v>
      </c>
      <c r="O257" s="18" t="n">
        <f aca="false">IFERROR($K257*$N257,"")</f>
        <v>19521.2</v>
      </c>
      <c r="P257" s="18" t="n">
        <f aca="false">IFERROR($L257*$N257,"")</f>
        <v>0</v>
      </c>
      <c r="Q257" s="18" t="n">
        <f aca="false">$M257*$N257</f>
        <v>19521.2</v>
      </c>
      <c r="S257" s="26"/>
      <c r="T257" s="1" t="s">
        <v>277</v>
      </c>
      <c r="U257" s="27" t="s">
        <v>123</v>
      </c>
    </row>
    <row r="258" customFormat="false" ht="15" hidden="false" customHeight="false" outlineLevel="0" collapsed="false">
      <c r="A258" s="1" t="s">
        <v>206</v>
      </c>
      <c r="B258" s="1" t="s">
        <v>258</v>
      </c>
      <c r="C258" s="1" t="s">
        <v>259</v>
      </c>
      <c r="D258" s="1" t="s">
        <v>260</v>
      </c>
      <c r="E258" s="1" t="s">
        <v>261</v>
      </c>
      <c r="F258" s="1" t="s">
        <v>262</v>
      </c>
      <c r="G258" s="1" t="s">
        <v>1171</v>
      </c>
      <c r="H258" s="1" t="s">
        <v>1172</v>
      </c>
      <c r="K258" s="17" t="n">
        <f aca="false">SUMIF('1120 SJ'!$A$2:$A$679,$G258,'1120 SJ'!$I$2:$I$679)</f>
        <v>10</v>
      </c>
      <c r="L258" s="17" t="n">
        <f aca="false">SUMIF('1120 SJ'!$A$2:$A$679,$G258,'1120 SJ'!$Q$2:$Q$679)</f>
        <v>0</v>
      </c>
      <c r="M258" s="17" t="n">
        <f aca="false">$K258-$L258</f>
        <v>10</v>
      </c>
      <c r="N258" s="18" t="n">
        <f aca="false">IFERROR(SUMIF('1120 SJ'!$A$2:$A$679,$G258,'1120 SJ'!$M$2:$M$679)/$K258,0)</f>
        <v>2764.51</v>
      </c>
      <c r="O258" s="18" t="n">
        <f aca="false">IFERROR($K258*$N258,"")</f>
        <v>27645.1</v>
      </c>
      <c r="P258" s="18" t="n">
        <f aca="false">IFERROR($L258*$N258,"")</f>
        <v>0</v>
      </c>
      <c r="Q258" s="18" t="n">
        <f aca="false">$M258*$N258</f>
        <v>27645.1</v>
      </c>
      <c r="S258" s="26"/>
      <c r="T258" s="1" t="s">
        <v>277</v>
      </c>
      <c r="U258" s="27" t="s">
        <v>123</v>
      </c>
    </row>
    <row r="259" customFormat="false" ht="15" hidden="false" customHeight="false" outlineLevel="0" collapsed="false">
      <c r="A259" s="1" t="s">
        <v>206</v>
      </c>
      <c r="B259" s="1" t="s">
        <v>258</v>
      </c>
      <c r="C259" s="1" t="s">
        <v>259</v>
      </c>
      <c r="D259" s="1" t="s">
        <v>260</v>
      </c>
      <c r="E259" s="1" t="s">
        <v>261</v>
      </c>
      <c r="F259" s="1" t="s">
        <v>262</v>
      </c>
      <c r="G259" s="1" t="s">
        <v>1173</v>
      </c>
      <c r="H259" s="1" t="s">
        <v>1174</v>
      </c>
      <c r="K259" s="17" t="n">
        <f aca="false">SUMIF('1120 SJ'!$A$2:$A$679,$G259,'1120 SJ'!$I$2:$I$679)</f>
        <v>10</v>
      </c>
      <c r="L259" s="17" t="n">
        <f aca="false">SUMIF('1120 SJ'!$A$2:$A$679,$G259,'1120 SJ'!$Q$2:$Q$679)</f>
        <v>0</v>
      </c>
      <c r="M259" s="17" t="n">
        <f aca="false">$K259-$L259</f>
        <v>10</v>
      </c>
      <c r="N259" s="18" t="n">
        <f aca="false">IFERROR(SUMIF('1120 SJ'!$A$2:$A$679,$G259,'1120 SJ'!$M$2:$M$679)/$K259,0)</f>
        <v>4288.343</v>
      </c>
      <c r="O259" s="18" t="n">
        <f aca="false">IFERROR($K259*$N259,"")</f>
        <v>42883.43</v>
      </c>
      <c r="P259" s="18" t="n">
        <f aca="false">IFERROR($L259*$N259,"")</f>
        <v>0</v>
      </c>
      <c r="Q259" s="18" t="n">
        <f aca="false">$M259*$N259</f>
        <v>42883.43</v>
      </c>
      <c r="S259" s="26"/>
      <c r="T259" s="1" t="s">
        <v>277</v>
      </c>
      <c r="U259" s="27" t="s">
        <v>123</v>
      </c>
    </row>
    <row r="260" customFormat="false" ht="15" hidden="false" customHeight="false" outlineLevel="0" collapsed="false">
      <c r="A260" s="1" t="s">
        <v>206</v>
      </c>
      <c r="B260" s="1" t="s">
        <v>258</v>
      </c>
      <c r="C260" s="1" t="s">
        <v>259</v>
      </c>
      <c r="D260" s="1" t="s">
        <v>260</v>
      </c>
      <c r="E260" s="1" t="s">
        <v>261</v>
      </c>
      <c r="F260" s="1" t="s">
        <v>262</v>
      </c>
      <c r="G260" s="1" t="s">
        <v>1175</v>
      </c>
      <c r="H260" s="1" t="s">
        <v>1176</v>
      </c>
      <c r="K260" s="17" t="n">
        <f aca="false">SUMIF('1120 SJ'!$A$2:$A$679,$G260,'1120 SJ'!$I$2:$I$679)</f>
        <v>10</v>
      </c>
      <c r="L260" s="17" t="n">
        <f aca="false">SUMIF('1120 SJ'!$A$2:$A$679,$G260,'1120 SJ'!$Q$2:$Q$679)</f>
        <v>0</v>
      </c>
      <c r="M260" s="17" t="n">
        <f aca="false">$K260-$L260</f>
        <v>10</v>
      </c>
      <c r="N260" s="18" t="n">
        <f aca="false">IFERROR(SUMIF('1120 SJ'!$A$2:$A$679,$G260,'1120 SJ'!$M$2:$M$679)/$K260,0)</f>
        <v>17570.97</v>
      </c>
      <c r="O260" s="18" t="n">
        <f aca="false">IFERROR($K260*$N260,"")</f>
        <v>175709.7</v>
      </c>
      <c r="P260" s="18" t="n">
        <f aca="false">IFERROR($L260*$N260,"")</f>
        <v>0</v>
      </c>
      <c r="Q260" s="18" t="n">
        <f aca="false">$M260*$N260</f>
        <v>175709.7</v>
      </c>
      <c r="S260" s="26"/>
      <c r="T260" s="1" t="s">
        <v>277</v>
      </c>
      <c r="U260" s="27" t="s">
        <v>123</v>
      </c>
    </row>
    <row r="261" customFormat="false" ht="15" hidden="false" customHeight="false" outlineLevel="0" collapsed="false">
      <c r="A261" s="1" t="s">
        <v>206</v>
      </c>
      <c r="B261" s="1" t="s">
        <v>258</v>
      </c>
      <c r="C261" s="1" t="s">
        <v>259</v>
      </c>
      <c r="D261" s="1" t="s">
        <v>260</v>
      </c>
      <c r="E261" s="1" t="s">
        <v>261</v>
      </c>
      <c r="F261" s="1" t="s">
        <v>262</v>
      </c>
      <c r="G261" s="1" t="s">
        <v>1177</v>
      </c>
      <c r="H261" s="1" t="s">
        <v>1178</v>
      </c>
      <c r="K261" s="17" t="n">
        <f aca="false">SUMIF('1120 SJ'!$A$2:$A$679,$G261,'1120 SJ'!$I$2:$I$679)</f>
        <v>10</v>
      </c>
      <c r="L261" s="17" t="n">
        <f aca="false">SUMIF('1120 SJ'!$A$2:$A$679,$G261,'1120 SJ'!$Q$2:$Q$679)</f>
        <v>0</v>
      </c>
      <c r="M261" s="17" t="n">
        <f aca="false">$K261-$L261</f>
        <v>10</v>
      </c>
      <c r="N261" s="18" t="n">
        <f aca="false">IFERROR(SUMIF('1120 SJ'!$A$2:$A$679,$G261,'1120 SJ'!$M$2:$M$679)/$K261,0)</f>
        <v>7059.662</v>
      </c>
      <c r="O261" s="18" t="n">
        <f aca="false">IFERROR($K261*$N261,"")</f>
        <v>70596.62</v>
      </c>
      <c r="P261" s="18" t="n">
        <f aca="false">IFERROR($L261*$N261,"")</f>
        <v>0</v>
      </c>
      <c r="Q261" s="18" t="n">
        <f aca="false">$M261*$N261</f>
        <v>70596.62</v>
      </c>
      <c r="S261" s="26"/>
      <c r="T261" s="1" t="s">
        <v>277</v>
      </c>
      <c r="U261" s="27" t="s">
        <v>123</v>
      </c>
      <c r="AA261" s="1" t="s">
        <v>376</v>
      </c>
    </row>
    <row r="262" customFormat="false" ht="15" hidden="false" customHeight="false" outlineLevel="0" collapsed="false">
      <c r="A262" s="1" t="s">
        <v>206</v>
      </c>
      <c r="B262" s="1" t="s">
        <v>258</v>
      </c>
      <c r="C262" s="1" t="s">
        <v>259</v>
      </c>
      <c r="D262" s="1" t="s">
        <v>260</v>
      </c>
      <c r="E262" s="1" t="s">
        <v>261</v>
      </c>
      <c r="F262" s="1" t="s">
        <v>262</v>
      </c>
      <c r="G262" s="1" t="s">
        <v>1179</v>
      </c>
      <c r="H262" s="1" t="s">
        <v>1180</v>
      </c>
      <c r="K262" s="17" t="n">
        <f aca="false">SUMIF('1120 SJ'!$A$2:$A$679,$G262,'1120 SJ'!$I$2:$I$679)</f>
        <v>10</v>
      </c>
      <c r="L262" s="17" t="n">
        <f aca="false">SUMIF('1120 SJ'!$A$2:$A$679,$G262,'1120 SJ'!$Q$2:$Q$679)</f>
        <v>0</v>
      </c>
      <c r="M262" s="17" t="n">
        <f aca="false">$K262-$L262</f>
        <v>10</v>
      </c>
      <c r="N262" s="18" t="n">
        <f aca="false">IFERROR(SUMIF('1120 SJ'!$A$2:$A$679,$G262,'1120 SJ'!$M$2:$M$679)/$K262,0)</f>
        <v>3146.437</v>
      </c>
      <c r="O262" s="18" t="n">
        <f aca="false">IFERROR($K262*$N262,"")</f>
        <v>31464.37</v>
      </c>
      <c r="P262" s="18" t="n">
        <f aca="false">IFERROR($L262*$N262,"")</f>
        <v>0</v>
      </c>
      <c r="Q262" s="18" t="n">
        <f aca="false">$M262*$N262</f>
        <v>31464.37</v>
      </c>
      <c r="S262" s="26"/>
      <c r="T262" s="1" t="s">
        <v>277</v>
      </c>
      <c r="U262" s="27" t="s">
        <v>123</v>
      </c>
    </row>
    <row r="263" customFormat="false" ht="15" hidden="false" customHeight="false" outlineLevel="0" collapsed="false">
      <c r="A263" s="1" t="s">
        <v>206</v>
      </c>
      <c r="B263" s="1" t="s">
        <v>258</v>
      </c>
      <c r="C263" s="1" t="s">
        <v>259</v>
      </c>
      <c r="D263" s="1" t="s">
        <v>260</v>
      </c>
      <c r="E263" s="1" t="s">
        <v>261</v>
      </c>
      <c r="F263" s="1" t="s">
        <v>262</v>
      </c>
      <c r="G263" s="1" t="s">
        <v>1181</v>
      </c>
      <c r="H263" s="1" t="s">
        <v>1182</v>
      </c>
      <c r="K263" s="17" t="n">
        <f aca="false">SUMIF('1120 SJ'!$A$2:$A$679,$G263,'1120 SJ'!$I$2:$I$679)</f>
        <v>10</v>
      </c>
      <c r="L263" s="17" t="n">
        <f aca="false">SUMIF('1120 SJ'!$A$2:$A$679,$G263,'1120 SJ'!$Q$2:$Q$679)</f>
        <v>0</v>
      </c>
      <c r="M263" s="17" t="n">
        <f aca="false">$K263-$L263</f>
        <v>10</v>
      </c>
      <c r="N263" s="18" t="n">
        <f aca="false">IFERROR(SUMIF('1120 SJ'!$A$2:$A$679,$G263,'1120 SJ'!$M$2:$M$679)/$K263,0)</f>
        <v>9041.323</v>
      </c>
      <c r="O263" s="18" t="n">
        <f aca="false">IFERROR($K263*$N263,"")</f>
        <v>90413.23</v>
      </c>
      <c r="P263" s="18" t="n">
        <f aca="false">IFERROR($L263*$N263,"")</f>
        <v>0</v>
      </c>
      <c r="Q263" s="18" t="n">
        <f aca="false">$M263*$N263</f>
        <v>90413.23</v>
      </c>
      <c r="S263" s="26"/>
      <c r="T263" s="1" t="s">
        <v>277</v>
      </c>
      <c r="U263" s="27" t="s">
        <v>123</v>
      </c>
    </row>
    <row r="264" customFormat="false" ht="15" hidden="false" customHeight="false" outlineLevel="0" collapsed="false">
      <c r="A264" s="1" t="s">
        <v>206</v>
      </c>
      <c r="B264" s="1" t="s">
        <v>258</v>
      </c>
      <c r="C264" s="1" t="s">
        <v>259</v>
      </c>
      <c r="D264" s="1" t="s">
        <v>260</v>
      </c>
      <c r="E264" s="1" t="s">
        <v>261</v>
      </c>
      <c r="F264" s="1" t="s">
        <v>262</v>
      </c>
      <c r="G264" s="1" t="s">
        <v>1183</v>
      </c>
      <c r="H264" s="1" t="s">
        <v>1184</v>
      </c>
      <c r="K264" s="17" t="n">
        <f aca="false">SUMIF('1120 SJ'!$A$2:$A$679,$G264,'1120 SJ'!$I$2:$I$679)</f>
        <v>10</v>
      </c>
      <c r="L264" s="17" t="n">
        <f aca="false">SUMIF('1120 SJ'!$A$2:$A$679,$G264,'1120 SJ'!$Q$2:$Q$679)</f>
        <v>0</v>
      </c>
      <c r="M264" s="17" t="n">
        <f aca="false">$K264-$L264</f>
        <v>10</v>
      </c>
      <c r="N264" s="18" t="n">
        <f aca="false">IFERROR(SUMIF('1120 SJ'!$A$2:$A$679,$G264,'1120 SJ'!$M$2:$M$679)/$K264,0)</f>
        <v>400</v>
      </c>
      <c r="O264" s="18" t="n">
        <f aca="false">IFERROR($K264*$N264,"")</f>
        <v>4000</v>
      </c>
      <c r="P264" s="18" t="n">
        <f aca="false">IFERROR($L264*$N264,"")</f>
        <v>0</v>
      </c>
      <c r="Q264" s="18" t="n">
        <f aca="false">$M264*$N264</f>
        <v>4000</v>
      </c>
      <c r="S264" s="26"/>
      <c r="T264" s="1" t="s">
        <v>277</v>
      </c>
      <c r="U264" s="27" t="s">
        <v>123</v>
      </c>
    </row>
    <row r="265" customFormat="false" ht="15" hidden="false" customHeight="false" outlineLevel="0" collapsed="false">
      <c r="A265" s="1" t="s">
        <v>206</v>
      </c>
      <c r="B265" s="1" t="s">
        <v>258</v>
      </c>
      <c r="C265" s="1" t="s">
        <v>259</v>
      </c>
      <c r="D265" s="1" t="s">
        <v>260</v>
      </c>
      <c r="E265" s="1" t="s">
        <v>261</v>
      </c>
      <c r="F265" s="1" t="s">
        <v>262</v>
      </c>
      <c r="G265" s="1" t="s">
        <v>1185</v>
      </c>
      <c r="H265" s="1" t="s">
        <v>1186</v>
      </c>
      <c r="K265" s="17" t="n">
        <f aca="false">SUMIF('1120 SJ'!$A$2:$A$679,$G265,'1120 SJ'!$I$2:$I$679)</f>
        <v>10</v>
      </c>
      <c r="L265" s="17" t="n">
        <f aca="false">SUMIF('1120 SJ'!$A$2:$A$679,$G265,'1120 SJ'!$Q$2:$Q$679)</f>
        <v>0</v>
      </c>
      <c r="M265" s="17" t="n">
        <f aca="false">$K265-$L265</f>
        <v>10</v>
      </c>
      <c r="N265" s="18" t="n">
        <f aca="false">IFERROR(SUMIF('1120 SJ'!$A$2:$A$679,$G265,'1120 SJ'!$M$2:$M$679)/$K265,0)</f>
        <v>29467.03</v>
      </c>
      <c r="O265" s="18" t="n">
        <f aca="false">IFERROR($K265*$N265,"")</f>
        <v>294670.3</v>
      </c>
      <c r="P265" s="18" t="n">
        <f aca="false">IFERROR($L265*$N265,"")</f>
        <v>0</v>
      </c>
      <c r="Q265" s="18" t="n">
        <f aca="false">$M265*$N265</f>
        <v>294670.3</v>
      </c>
      <c r="S265" s="26"/>
      <c r="T265" s="1" t="s">
        <v>277</v>
      </c>
      <c r="U265" s="27" t="s">
        <v>123</v>
      </c>
      <c r="AA265" s="1" t="s">
        <v>376</v>
      </c>
    </row>
    <row r="266" customFormat="false" ht="15" hidden="false" customHeight="false" outlineLevel="0" collapsed="false">
      <c r="A266" s="1" t="s">
        <v>206</v>
      </c>
      <c r="B266" s="1" t="s">
        <v>258</v>
      </c>
      <c r="C266" s="1" t="s">
        <v>259</v>
      </c>
      <c r="D266" s="1" t="s">
        <v>260</v>
      </c>
      <c r="E266" s="1" t="s">
        <v>261</v>
      </c>
      <c r="F266" s="1" t="s">
        <v>262</v>
      </c>
      <c r="G266" s="1" t="s">
        <v>1187</v>
      </c>
      <c r="H266" s="1" t="s">
        <v>1188</v>
      </c>
      <c r="K266" s="17" t="n">
        <f aca="false">SUMIF('1120 SJ'!$A$2:$A$679,$G266,'1120 SJ'!$I$2:$I$679)</f>
        <v>10</v>
      </c>
      <c r="L266" s="17" t="n">
        <f aca="false">SUMIF('1120 SJ'!$A$2:$A$679,$G266,'1120 SJ'!$Q$2:$Q$679)</f>
        <v>0</v>
      </c>
      <c r="M266" s="17" t="n">
        <f aca="false">$K266-$L266</f>
        <v>10</v>
      </c>
      <c r="N266" s="18" t="n">
        <f aca="false">IFERROR(SUMIF('1120 SJ'!$A$2:$A$679,$G266,'1120 SJ'!$M$2:$M$679)/$K266,0)</f>
        <v>26285.19</v>
      </c>
      <c r="O266" s="18" t="n">
        <f aca="false">IFERROR($K266*$N266,"")</f>
        <v>262851.9</v>
      </c>
      <c r="P266" s="18" t="n">
        <f aca="false">IFERROR($L266*$N266,"")</f>
        <v>0</v>
      </c>
      <c r="Q266" s="18" t="n">
        <f aca="false">$M266*$N266</f>
        <v>262851.9</v>
      </c>
      <c r="S266" s="26"/>
      <c r="T266" s="1" t="s">
        <v>277</v>
      </c>
      <c r="U266" s="27" t="s">
        <v>123</v>
      </c>
    </row>
    <row r="267" customFormat="false" ht="15" hidden="false" customHeight="false" outlineLevel="0" collapsed="false">
      <c r="A267" s="1" t="s">
        <v>206</v>
      </c>
      <c r="B267" s="1" t="s">
        <v>258</v>
      </c>
      <c r="C267" s="1" t="s">
        <v>259</v>
      </c>
      <c r="D267" s="1" t="s">
        <v>260</v>
      </c>
      <c r="E267" s="1" t="s">
        <v>261</v>
      </c>
      <c r="F267" s="1" t="s">
        <v>262</v>
      </c>
      <c r="G267" s="1" t="s">
        <v>1189</v>
      </c>
      <c r="H267" s="1" t="s">
        <v>1190</v>
      </c>
      <c r="K267" s="17" t="n">
        <f aca="false">SUMIF('1120 SJ'!$A$2:$A$679,$G267,'1120 SJ'!$I$2:$I$679)</f>
        <v>10</v>
      </c>
      <c r="L267" s="17" t="n">
        <f aca="false">SUMIF('1120 SJ'!$A$2:$A$679,$G267,'1120 SJ'!$Q$2:$Q$679)</f>
        <v>0</v>
      </c>
      <c r="M267" s="17" t="n">
        <f aca="false">$K267-$L267</f>
        <v>10</v>
      </c>
      <c r="N267" s="18" t="n">
        <f aca="false">IFERROR(SUMIF('1120 SJ'!$A$2:$A$679,$G267,'1120 SJ'!$M$2:$M$679)/$K267,0)</f>
        <v>6600</v>
      </c>
      <c r="O267" s="18" t="n">
        <f aca="false">IFERROR($K267*$N267,"")</f>
        <v>66000</v>
      </c>
      <c r="P267" s="18" t="n">
        <f aca="false">IFERROR($L267*$N267,"")</f>
        <v>0</v>
      </c>
      <c r="Q267" s="18" t="n">
        <f aca="false">$M267*$N267</f>
        <v>66000</v>
      </c>
      <c r="S267" s="26"/>
      <c r="T267" s="1" t="s">
        <v>277</v>
      </c>
      <c r="U267" s="27" t="s">
        <v>123</v>
      </c>
    </row>
    <row r="268" customFormat="false" ht="15" hidden="false" customHeight="false" outlineLevel="0" collapsed="false">
      <c r="A268" s="1" t="s">
        <v>206</v>
      </c>
      <c r="B268" s="1" t="s">
        <v>258</v>
      </c>
      <c r="C268" s="1" t="s">
        <v>259</v>
      </c>
      <c r="D268" s="1" t="s">
        <v>260</v>
      </c>
      <c r="E268" s="1" t="s">
        <v>261</v>
      </c>
      <c r="F268" s="1" t="s">
        <v>262</v>
      </c>
      <c r="G268" s="1" t="s">
        <v>1191</v>
      </c>
      <c r="H268" s="1" t="s">
        <v>1192</v>
      </c>
      <c r="K268" s="17" t="n">
        <f aca="false">SUMIF('1120 SJ'!$A$2:$A$679,$G268,'1120 SJ'!$I$2:$I$679)</f>
        <v>10</v>
      </c>
      <c r="L268" s="17" t="n">
        <f aca="false">SUMIF('1120 SJ'!$A$2:$A$679,$G268,'1120 SJ'!$Q$2:$Q$679)</f>
        <v>0</v>
      </c>
      <c r="M268" s="17" t="n">
        <f aca="false">$K268-$L268</f>
        <v>10</v>
      </c>
      <c r="N268" s="18" t="n">
        <f aca="false">IFERROR(SUMIF('1120 SJ'!$A$2:$A$679,$G268,'1120 SJ'!$M$2:$M$679)/$K268,0)</f>
        <v>2240</v>
      </c>
      <c r="O268" s="18" t="n">
        <f aca="false">IFERROR($K268*$N268,"")</f>
        <v>22400</v>
      </c>
      <c r="P268" s="18" t="n">
        <f aca="false">IFERROR($L268*$N268,"")</f>
        <v>0</v>
      </c>
      <c r="Q268" s="18" t="n">
        <f aca="false">$M268*$N268</f>
        <v>22400</v>
      </c>
      <c r="S268" s="26"/>
      <c r="T268" s="1" t="s">
        <v>277</v>
      </c>
      <c r="U268" s="27" t="s">
        <v>123</v>
      </c>
    </row>
    <row r="269" customFormat="false" ht="15" hidden="false" customHeight="false" outlineLevel="0" collapsed="false">
      <c r="A269" s="1" t="s">
        <v>206</v>
      </c>
      <c r="B269" s="1" t="s">
        <v>258</v>
      </c>
      <c r="C269" s="1" t="s">
        <v>259</v>
      </c>
      <c r="D269" s="1" t="s">
        <v>273</v>
      </c>
      <c r="E269" s="1" t="s">
        <v>274</v>
      </c>
      <c r="F269" s="1" t="s">
        <v>262</v>
      </c>
      <c r="G269" s="1" t="s">
        <v>1193</v>
      </c>
      <c r="H269" s="1" t="s">
        <v>1194</v>
      </c>
      <c r="K269" s="17" t="n">
        <f aca="false">SUMIF('1120 SJ'!$A$2:$A$679,$G269,'1120 SJ'!$I$2:$I$679)</f>
        <v>10</v>
      </c>
      <c r="L269" s="17" t="n">
        <f aca="false">SUMIF('1120 SJ'!$A$2:$A$679,$G269,'1120 SJ'!$Q$2:$Q$679)</f>
        <v>0</v>
      </c>
      <c r="M269" s="17" t="n">
        <f aca="false">$K269-$L269</f>
        <v>10</v>
      </c>
      <c r="N269" s="18" t="n">
        <f aca="false">IFERROR(SUMIF('1120 SJ'!$A$2:$A$679,$G269,'1120 SJ'!$M$2:$M$679)/$K269,0)</f>
        <v>3644.47</v>
      </c>
      <c r="O269" s="18" t="n">
        <f aca="false">IFERROR($K269*$N269,"")</f>
        <v>36444.7</v>
      </c>
      <c r="P269" s="18" t="n">
        <f aca="false">IFERROR($L269*$N269,"")</f>
        <v>0</v>
      </c>
      <c r="Q269" s="18" t="n">
        <f aca="false">$M269*$N269</f>
        <v>36444.7</v>
      </c>
      <c r="S269" s="26"/>
      <c r="T269" s="1" t="s">
        <v>277</v>
      </c>
      <c r="U269" s="27" t="s">
        <v>123</v>
      </c>
    </row>
    <row r="270" customFormat="false" ht="15" hidden="false" customHeight="false" outlineLevel="0" collapsed="false">
      <c r="A270" s="1" t="s">
        <v>206</v>
      </c>
      <c r="B270" s="1" t="s">
        <v>258</v>
      </c>
      <c r="C270" s="1" t="s">
        <v>259</v>
      </c>
      <c r="D270" s="1" t="s">
        <v>273</v>
      </c>
      <c r="E270" s="1" t="s">
        <v>274</v>
      </c>
      <c r="F270" s="1" t="s">
        <v>262</v>
      </c>
      <c r="G270" s="1" t="s">
        <v>1195</v>
      </c>
      <c r="H270" s="1" t="s">
        <v>1196</v>
      </c>
      <c r="K270" s="17" t="n">
        <f aca="false">SUMIF('1120 SJ'!$A$2:$A$679,$G270,'1120 SJ'!$I$2:$I$679)</f>
        <v>10</v>
      </c>
      <c r="L270" s="17" t="n">
        <f aca="false">SUMIF('1120 SJ'!$A$2:$A$679,$G270,'1120 SJ'!$Q$2:$Q$679)</f>
        <v>0</v>
      </c>
      <c r="M270" s="17" t="n">
        <f aca="false">$K270-$L270</f>
        <v>10</v>
      </c>
      <c r="N270" s="18" t="n">
        <f aca="false">IFERROR(SUMIF('1120 SJ'!$A$2:$A$679,$G270,'1120 SJ'!$M$2:$M$679)/$K270,0)</f>
        <v>192.66</v>
      </c>
      <c r="O270" s="18" t="n">
        <f aca="false">IFERROR($K270*$N270,"")</f>
        <v>1926.6</v>
      </c>
      <c r="P270" s="18" t="n">
        <f aca="false">IFERROR($L270*$N270,"")</f>
        <v>0</v>
      </c>
      <c r="Q270" s="18" t="n">
        <f aca="false">$M270*$N270</f>
        <v>1926.6</v>
      </c>
      <c r="S270" s="26"/>
      <c r="T270" s="1" t="s">
        <v>277</v>
      </c>
      <c r="U270" s="27" t="s">
        <v>123</v>
      </c>
    </row>
    <row r="271" customFormat="false" ht="15" hidden="false" customHeight="false" outlineLevel="0" collapsed="false">
      <c r="A271" s="1" t="s">
        <v>206</v>
      </c>
      <c r="B271" s="1" t="s">
        <v>258</v>
      </c>
      <c r="C271" s="1" t="s">
        <v>259</v>
      </c>
      <c r="D271" s="1" t="s">
        <v>273</v>
      </c>
      <c r="E271" s="1" t="s">
        <v>274</v>
      </c>
      <c r="F271" s="1" t="s">
        <v>262</v>
      </c>
      <c r="G271" s="1" t="s">
        <v>1197</v>
      </c>
      <c r="H271" s="1" t="s">
        <v>1198</v>
      </c>
      <c r="I271" s="1" t="s">
        <v>1199</v>
      </c>
      <c r="J271" s="1" t="s">
        <v>1200</v>
      </c>
      <c r="K271" s="17" t="n">
        <f aca="false">SUMIF('1120 SJ'!$A$2:$A$679,$G271,'1120 SJ'!$I$2:$I$679)</f>
        <v>10</v>
      </c>
      <c r="L271" s="17" t="n">
        <f aca="false">SUMIF('1120 SJ'!$A$2:$A$679,$G271,'1120 SJ'!$Q$2:$Q$679)</f>
        <v>32</v>
      </c>
      <c r="M271" s="17" t="n">
        <f aca="false">$K271-$L271</f>
        <v>-22</v>
      </c>
      <c r="N271" s="18" t="n">
        <f aca="false">IFERROR(SUMIF('1120 SJ'!$A$2:$A$679,$G271,'1120 SJ'!$M$2:$M$679)/$K271,0)</f>
        <v>162.725</v>
      </c>
      <c r="O271" s="18" t="n">
        <f aca="false">IFERROR($K271*$N271,"")</f>
        <v>1627.25</v>
      </c>
      <c r="P271" s="18" t="n">
        <f aca="false">IFERROR($L271*$N271,"")</f>
        <v>5207.2</v>
      </c>
      <c r="Q271" s="18" t="n">
        <f aca="false">$M271*$N271</f>
        <v>-3579.95</v>
      </c>
      <c r="S271" s="25" t="s">
        <v>228</v>
      </c>
      <c r="T271" s="1" t="s">
        <v>282</v>
      </c>
      <c r="U271" s="24" t="s">
        <v>54</v>
      </c>
      <c r="V271" s="1" t="s">
        <v>1201</v>
      </c>
      <c r="W271" s="1" t="s">
        <v>269</v>
      </c>
      <c r="Y271" s="1" t="s">
        <v>270</v>
      </c>
      <c r="Z271" s="1" t="s">
        <v>1202</v>
      </c>
      <c r="AA271" s="1" t="s">
        <v>1203</v>
      </c>
    </row>
    <row r="272" customFormat="false" ht="15" hidden="false" customHeight="false" outlineLevel="0" collapsed="false">
      <c r="A272" s="1" t="s">
        <v>206</v>
      </c>
      <c r="B272" s="1" t="s">
        <v>258</v>
      </c>
      <c r="C272" s="1" t="s">
        <v>259</v>
      </c>
      <c r="D272" s="1" t="s">
        <v>273</v>
      </c>
      <c r="E272" s="1" t="s">
        <v>274</v>
      </c>
      <c r="F272" s="1" t="s">
        <v>262</v>
      </c>
      <c r="G272" s="1" t="s">
        <v>1204</v>
      </c>
      <c r="H272" s="1" t="s">
        <v>1205</v>
      </c>
      <c r="K272" s="17" t="n">
        <f aca="false">SUMIF('1120 SJ'!$A$2:$A$679,$G272,'1120 SJ'!$I$2:$I$679)</f>
        <v>10</v>
      </c>
      <c r="L272" s="17" t="n">
        <f aca="false">SUMIF('1120 SJ'!$A$2:$A$679,$G272,'1120 SJ'!$Q$2:$Q$679)</f>
        <v>0</v>
      </c>
      <c r="M272" s="17" t="n">
        <f aca="false">$K272-$L272</f>
        <v>10</v>
      </c>
      <c r="N272" s="18" t="n">
        <f aca="false">IFERROR(SUMIF('1120 SJ'!$A$2:$A$679,$G272,'1120 SJ'!$M$2:$M$679)/$K272,0)</f>
        <v>193.896</v>
      </c>
      <c r="O272" s="18" t="n">
        <f aca="false">IFERROR($K272*$N272,"")</f>
        <v>1938.96</v>
      </c>
      <c r="P272" s="18" t="n">
        <f aca="false">IFERROR($L272*$N272,"")</f>
        <v>0</v>
      </c>
      <c r="Q272" s="18" t="n">
        <f aca="false">$M272*$N272</f>
        <v>1938.96</v>
      </c>
      <c r="S272" s="26"/>
      <c r="T272" s="1" t="s">
        <v>277</v>
      </c>
      <c r="U272" s="27" t="s">
        <v>123</v>
      </c>
    </row>
    <row r="273" customFormat="false" ht="15" hidden="false" customHeight="false" outlineLevel="0" collapsed="false">
      <c r="A273" s="1" t="s">
        <v>206</v>
      </c>
      <c r="B273" s="1" t="s">
        <v>258</v>
      </c>
      <c r="C273" s="1" t="s">
        <v>259</v>
      </c>
      <c r="D273" s="1" t="s">
        <v>273</v>
      </c>
      <c r="E273" s="1" t="s">
        <v>274</v>
      </c>
      <c r="F273" s="1" t="s">
        <v>262</v>
      </c>
      <c r="G273" s="1" t="s">
        <v>1206</v>
      </c>
      <c r="H273" s="1" t="s">
        <v>1207</v>
      </c>
      <c r="K273" s="17" t="n">
        <f aca="false">SUMIF('1120 SJ'!$A$2:$A$679,$G273,'1120 SJ'!$I$2:$I$679)</f>
        <v>10</v>
      </c>
      <c r="L273" s="17" t="n">
        <f aca="false">SUMIF('1120 SJ'!$A$2:$A$679,$G273,'1120 SJ'!$Q$2:$Q$679)</f>
        <v>0</v>
      </c>
      <c r="M273" s="17" t="n">
        <f aca="false">$K273-$L273</f>
        <v>10</v>
      </c>
      <c r="N273" s="18" t="n">
        <f aca="false">IFERROR(SUMIF('1120 SJ'!$A$2:$A$679,$G273,'1120 SJ'!$M$2:$M$679)/$K273,0)</f>
        <v>899.5</v>
      </c>
      <c r="O273" s="18" t="n">
        <f aca="false">IFERROR($K273*$N273,"")</f>
        <v>8995</v>
      </c>
      <c r="P273" s="18" t="n">
        <f aca="false">IFERROR($L273*$N273,"")</f>
        <v>0</v>
      </c>
      <c r="Q273" s="18" t="n">
        <f aca="false">$M273*$N273</f>
        <v>8995</v>
      </c>
      <c r="S273" s="26"/>
      <c r="T273" s="1" t="s">
        <v>277</v>
      </c>
      <c r="U273" s="27" t="s">
        <v>123</v>
      </c>
    </row>
    <row r="274" customFormat="false" ht="15" hidden="false" customHeight="false" outlineLevel="0" collapsed="false">
      <c r="A274" s="1" t="s">
        <v>206</v>
      </c>
      <c r="B274" s="1" t="s">
        <v>258</v>
      </c>
      <c r="C274" s="1" t="s">
        <v>259</v>
      </c>
      <c r="D274" s="1" t="s">
        <v>273</v>
      </c>
      <c r="E274" s="1" t="s">
        <v>274</v>
      </c>
      <c r="F274" s="1" t="s">
        <v>262</v>
      </c>
      <c r="G274" s="1" t="s">
        <v>1208</v>
      </c>
      <c r="H274" s="1" t="s">
        <v>1209</v>
      </c>
      <c r="K274" s="17" t="n">
        <f aca="false">SUMIF('1120 SJ'!$A$2:$A$679,$G274,'1120 SJ'!$I$2:$I$679)</f>
        <v>10</v>
      </c>
      <c r="L274" s="17" t="n">
        <f aca="false">SUMIF('1120 SJ'!$A$2:$A$679,$G274,'1120 SJ'!$Q$2:$Q$679)</f>
        <v>0</v>
      </c>
      <c r="M274" s="17" t="n">
        <f aca="false">$K274-$L274</f>
        <v>10</v>
      </c>
      <c r="N274" s="18" t="n">
        <f aca="false">IFERROR(SUMIF('1120 SJ'!$A$2:$A$679,$G274,'1120 SJ'!$M$2:$M$679)/$K274,0)</f>
        <v>506.8</v>
      </c>
      <c r="O274" s="18" t="n">
        <f aca="false">IFERROR($K274*$N274,"")</f>
        <v>5068</v>
      </c>
      <c r="P274" s="18" t="n">
        <f aca="false">IFERROR($L274*$N274,"")</f>
        <v>0</v>
      </c>
      <c r="Q274" s="18" t="n">
        <f aca="false">$M274*$N274</f>
        <v>5068</v>
      </c>
      <c r="S274" s="26"/>
      <c r="T274" s="1" t="s">
        <v>277</v>
      </c>
      <c r="U274" s="27" t="s">
        <v>123</v>
      </c>
    </row>
    <row r="275" customFormat="false" ht="15" hidden="false" customHeight="false" outlineLevel="0" collapsed="false">
      <c r="A275" s="1" t="s">
        <v>206</v>
      </c>
      <c r="B275" s="1" t="s">
        <v>258</v>
      </c>
      <c r="C275" s="1" t="s">
        <v>259</v>
      </c>
      <c r="D275" s="1" t="s">
        <v>273</v>
      </c>
      <c r="E275" s="1" t="s">
        <v>274</v>
      </c>
      <c r="F275" s="1" t="s">
        <v>262</v>
      </c>
      <c r="G275" s="1" t="s">
        <v>1210</v>
      </c>
      <c r="H275" s="1" t="s">
        <v>1211</v>
      </c>
      <c r="K275" s="17" t="n">
        <f aca="false">SUMIF('1120 SJ'!$A$2:$A$679,$G275,'1120 SJ'!$I$2:$I$679)</f>
        <v>10</v>
      </c>
      <c r="L275" s="17" t="n">
        <f aca="false">SUMIF('1120 SJ'!$A$2:$A$679,$G275,'1120 SJ'!$Q$2:$Q$679)</f>
        <v>0</v>
      </c>
      <c r="M275" s="17" t="n">
        <f aca="false">$K275-$L275</f>
        <v>10</v>
      </c>
      <c r="N275" s="18" t="n">
        <f aca="false">IFERROR(SUMIF('1120 SJ'!$A$2:$A$679,$G275,'1120 SJ'!$M$2:$M$679)/$K275,0)</f>
        <v>504.019</v>
      </c>
      <c r="O275" s="18" t="n">
        <f aca="false">IFERROR($K275*$N275,"")</f>
        <v>5040.19</v>
      </c>
      <c r="P275" s="18" t="n">
        <f aca="false">IFERROR($L275*$N275,"")</f>
        <v>0</v>
      </c>
      <c r="Q275" s="18" t="n">
        <f aca="false">$M275*$N275</f>
        <v>5040.19</v>
      </c>
      <c r="S275" s="26"/>
      <c r="T275" s="1" t="s">
        <v>277</v>
      </c>
      <c r="U275" s="27" t="s">
        <v>123</v>
      </c>
    </row>
    <row r="276" customFormat="false" ht="15" hidden="false" customHeight="false" outlineLevel="0" collapsed="false">
      <c r="A276" s="1" t="s">
        <v>206</v>
      </c>
      <c r="B276" s="1" t="s">
        <v>258</v>
      </c>
      <c r="C276" s="1" t="s">
        <v>259</v>
      </c>
      <c r="D276" s="1" t="s">
        <v>610</v>
      </c>
      <c r="E276" s="1" t="s">
        <v>611</v>
      </c>
      <c r="F276" s="1" t="s">
        <v>612</v>
      </c>
      <c r="G276" s="1" t="s">
        <v>1212</v>
      </c>
      <c r="H276" s="1" t="s">
        <v>1213</v>
      </c>
      <c r="K276" s="17" t="n">
        <f aca="false">SUMIF('1120 SJ'!$A$2:$A$679,$G276,'1120 SJ'!$I$2:$I$679)</f>
        <v>10</v>
      </c>
      <c r="L276" s="17" t="n">
        <f aca="false">SUMIF('1120 SJ'!$A$2:$A$679,$G276,'1120 SJ'!$Q$2:$Q$679)</f>
        <v>0</v>
      </c>
      <c r="M276" s="17" t="n">
        <f aca="false">$K276-$L276</f>
        <v>10</v>
      </c>
      <c r="N276" s="18" t="n">
        <f aca="false">IFERROR(SUMIF('1120 SJ'!$A$2:$A$679,$G276,'1120 SJ'!$M$2:$M$679)/$K276,0)</f>
        <v>107998.955</v>
      </c>
      <c r="O276" s="18" t="n">
        <f aca="false">IFERROR($K276*$N276,"")</f>
        <v>1079989.55</v>
      </c>
      <c r="P276" s="18" t="n">
        <f aca="false">IFERROR($L276*$N276,"")</f>
        <v>0</v>
      </c>
      <c r="Q276" s="18" t="n">
        <f aca="false">$M276*$N276</f>
        <v>1079989.55</v>
      </c>
      <c r="S276" s="26"/>
      <c r="T276" s="1" t="s">
        <v>615</v>
      </c>
      <c r="U276" s="27" t="s">
        <v>126</v>
      </c>
    </row>
    <row r="277" customFormat="false" ht="15" hidden="false" customHeight="false" outlineLevel="0" collapsed="false">
      <c r="A277" s="1" t="s">
        <v>206</v>
      </c>
      <c r="B277" s="1" t="s">
        <v>258</v>
      </c>
      <c r="C277" s="1" t="s">
        <v>259</v>
      </c>
      <c r="D277" s="1" t="s">
        <v>610</v>
      </c>
      <c r="E277" s="1" t="s">
        <v>611</v>
      </c>
      <c r="F277" s="1" t="s">
        <v>612</v>
      </c>
      <c r="G277" s="1" t="s">
        <v>1214</v>
      </c>
      <c r="H277" s="1" t="s">
        <v>1215</v>
      </c>
      <c r="K277" s="17" t="n">
        <f aca="false">SUMIF('1120 SJ'!$A$2:$A$679,$G277,'1120 SJ'!$I$2:$I$679)</f>
        <v>10</v>
      </c>
      <c r="L277" s="17" t="n">
        <f aca="false">SUMIF('1120 SJ'!$A$2:$A$679,$G277,'1120 SJ'!$Q$2:$Q$679)</f>
        <v>0</v>
      </c>
      <c r="M277" s="17" t="n">
        <f aca="false">$K277-$L277</f>
        <v>10</v>
      </c>
      <c r="N277" s="18" t="n">
        <f aca="false">IFERROR(SUMIF('1120 SJ'!$A$2:$A$679,$G277,'1120 SJ'!$M$2:$M$679)/$K277,0)</f>
        <v>35000</v>
      </c>
      <c r="O277" s="18" t="n">
        <f aca="false">IFERROR($K277*$N277,"")</f>
        <v>350000</v>
      </c>
      <c r="P277" s="18" t="n">
        <f aca="false">IFERROR($L277*$N277,"")</f>
        <v>0</v>
      </c>
      <c r="Q277" s="18" t="n">
        <f aca="false">$M277*$N277</f>
        <v>350000</v>
      </c>
      <c r="S277" s="26"/>
      <c r="T277" s="1" t="s">
        <v>615</v>
      </c>
      <c r="U277" s="27" t="s">
        <v>126</v>
      </c>
    </row>
    <row r="278" customFormat="false" ht="15" hidden="false" customHeight="false" outlineLevel="0" collapsed="false">
      <c r="A278" s="1" t="s">
        <v>206</v>
      </c>
      <c r="B278" s="1" t="s">
        <v>258</v>
      </c>
      <c r="C278" s="1" t="s">
        <v>259</v>
      </c>
      <c r="D278" s="1" t="s">
        <v>273</v>
      </c>
      <c r="E278" s="1" t="s">
        <v>274</v>
      </c>
      <c r="F278" s="1" t="s">
        <v>262</v>
      </c>
      <c r="G278" s="1" t="s">
        <v>1216</v>
      </c>
      <c r="H278" s="1" t="s">
        <v>1217</v>
      </c>
      <c r="K278" s="17" t="n">
        <f aca="false">SUMIF('1120 SJ'!$A$2:$A$679,$G278,'1120 SJ'!$I$2:$I$679)</f>
        <v>9</v>
      </c>
      <c r="L278" s="17" t="n">
        <f aca="false">SUMIF('1120 SJ'!$A$2:$A$679,$G278,'1120 SJ'!$Q$2:$Q$679)</f>
        <v>0</v>
      </c>
      <c r="M278" s="17" t="n">
        <f aca="false">$K278-$L278</f>
        <v>9</v>
      </c>
      <c r="N278" s="18" t="n">
        <f aca="false">IFERROR(SUMIF('1120 SJ'!$A$2:$A$679,$G278,'1120 SJ'!$M$2:$M$679)/$K278,0)</f>
        <v>11467</v>
      </c>
      <c r="O278" s="18" t="n">
        <f aca="false">IFERROR($K278*$N278,"")</f>
        <v>103203</v>
      </c>
      <c r="P278" s="18" t="n">
        <f aca="false">IFERROR($L278*$N278,"")</f>
        <v>0</v>
      </c>
      <c r="Q278" s="18" t="n">
        <f aca="false">$M278*$N278</f>
        <v>103203</v>
      </c>
      <c r="S278" s="26"/>
      <c r="T278" s="1" t="s">
        <v>277</v>
      </c>
      <c r="U278" s="27" t="s">
        <v>123</v>
      </c>
    </row>
    <row r="279" customFormat="false" ht="15" hidden="false" customHeight="false" outlineLevel="0" collapsed="false">
      <c r="A279" s="1" t="s">
        <v>206</v>
      </c>
      <c r="B279" s="1" t="s">
        <v>258</v>
      </c>
      <c r="C279" s="1" t="s">
        <v>259</v>
      </c>
      <c r="D279" s="1" t="s">
        <v>273</v>
      </c>
      <c r="E279" s="1" t="s">
        <v>274</v>
      </c>
      <c r="F279" s="1" t="s">
        <v>262</v>
      </c>
      <c r="G279" s="1" t="s">
        <v>1218</v>
      </c>
      <c r="H279" s="1" t="s">
        <v>1219</v>
      </c>
      <c r="I279" s="1" t="s">
        <v>1220</v>
      </c>
      <c r="J279" s="1" t="s">
        <v>1221</v>
      </c>
      <c r="K279" s="17" t="n">
        <f aca="false">SUMIF('1120 SJ'!$A$2:$A$679,$G279,'1120 SJ'!$I$2:$I$679)</f>
        <v>9</v>
      </c>
      <c r="L279" s="17" t="n">
        <f aca="false">SUMIF('1120 SJ'!$A$2:$A$679,$G279,'1120 SJ'!$Q$2:$Q$679)</f>
        <v>4</v>
      </c>
      <c r="M279" s="17" t="n">
        <f aca="false">$K279-$L279</f>
        <v>5</v>
      </c>
      <c r="N279" s="18" t="n">
        <f aca="false">IFERROR(SUMIF('1120 SJ'!$A$2:$A$679,$G279,'1120 SJ'!$M$2:$M$679)/$K279,0)</f>
        <v>13350.2977777778</v>
      </c>
      <c r="O279" s="18" t="n">
        <f aca="false">IFERROR($K279*$N279,"")</f>
        <v>120152.68</v>
      </c>
      <c r="P279" s="18" t="n">
        <f aca="false">IFERROR($L279*$N279,"")</f>
        <v>53401.1911111111</v>
      </c>
      <c r="Q279" s="18" t="n">
        <f aca="false">$M279*$N279</f>
        <v>66751.4888888889</v>
      </c>
      <c r="S279" s="29" t="s">
        <v>227</v>
      </c>
      <c r="T279" s="1" t="s">
        <v>297</v>
      </c>
      <c r="U279" s="25" t="s">
        <v>51</v>
      </c>
      <c r="V279" s="1" t="s">
        <v>1222</v>
      </c>
      <c r="W279" s="1" t="s">
        <v>269</v>
      </c>
      <c r="Y279" s="1" t="s">
        <v>270</v>
      </c>
      <c r="Z279" s="1" t="s">
        <v>1223</v>
      </c>
      <c r="AA279" s="1" t="s">
        <v>1224</v>
      </c>
    </row>
    <row r="280" customFormat="false" ht="15" hidden="false" customHeight="false" outlineLevel="0" collapsed="false">
      <c r="A280" s="1" t="s">
        <v>206</v>
      </c>
      <c r="B280" s="1" t="s">
        <v>258</v>
      </c>
      <c r="C280" s="1" t="s">
        <v>259</v>
      </c>
      <c r="D280" s="1" t="s">
        <v>260</v>
      </c>
      <c r="E280" s="1" t="s">
        <v>261</v>
      </c>
      <c r="F280" s="1" t="s">
        <v>262</v>
      </c>
      <c r="G280" s="1" t="s">
        <v>1225</v>
      </c>
      <c r="H280" s="1" t="s">
        <v>1226</v>
      </c>
      <c r="K280" s="17" t="n">
        <f aca="false">SUMIF('1120 SJ'!$A$2:$A$679,$G280,'1120 SJ'!$I$2:$I$679)</f>
        <v>8</v>
      </c>
      <c r="L280" s="17" t="n">
        <f aca="false">SUMIF('1120 SJ'!$A$2:$A$679,$G280,'1120 SJ'!$Q$2:$Q$679)</f>
        <v>0</v>
      </c>
      <c r="M280" s="17" t="n">
        <f aca="false">$K280-$L280</f>
        <v>8</v>
      </c>
      <c r="N280" s="18" t="n">
        <f aca="false">IFERROR(SUMIF('1120 SJ'!$A$2:$A$679,$G280,'1120 SJ'!$M$2:$M$679)/$K280,0)</f>
        <v>3745.0675</v>
      </c>
      <c r="O280" s="18" t="n">
        <f aca="false">IFERROR($K280*$N280,"")</f>
        <v>29960.54</v>
      </c>
      <c r="P280" s="18" t="n">
        <f aca="false">IFERROR($L280*$N280,"")</f>
        <v>0</v>
      </c>
      <c r="Q280" s="18" t="n">
        <f aca="false">$M280*$N280</f>
        <v>29960.54</v>
      </c>
      <c r="S280" s="26"/>
      <c r="T280" s="1" t="s">
        <v>277</v>
      </c>
      <c r="U280" s="27" t="s">
        <v>123</v>
      </c>
    </row>
    <row r="281" customFormat="false" ht="15" hidden="false" customHeight="false" outlineLevel="0" collapsed="false">
      <c r="A281" s="1" t="s">
        <v>206</v>
      </c>
      <c r="B281" s="1" t="s">
        <v>258</v>
      </c>
      <c r="C281" s="1" t="s">
        <v>259</v>
      </c>
      <c r="D281" s="1" t="s">
        <v>610</v>
      </c>
      <c r="E281" s="1" t="s">
        <v>611</v>
      </c>
      <c r="F281" s="1" t="s">
        <v>612</v>
      </c>
      <c r="G281" s="1" t="s">
        <v>1227</v>
      </c>
      <c r="H281" s="1" t="s">
        <v>1228</v>
      </c>
      <c r="K281" s="17" t="n">
        <f aca="false">SUMIF('1120 SJ'!$A$2:$A$679,$G281,'1120 SJ'!$I$2:$I$679)</f>
        <v>8</v>
      </c>
      <c r="L281" s="17" t="n">
        <f aca="false">SUMIF('1120 SJ'!$A$2:$A$679,$G281,'1120 SJ'!$Q$2:$Q$679)</f>
        <v>0</v>
      </c>
      <c r="M281" s="17" t="n">
        <f aca="false">$K281-$L281</f>
        <v>8</v>
      </c>
      <c r="N281" s="18" t="n">
        <f aca="false">IFERROR(SUMIF('1120 SJ'!$A$2:$A$679,$G281,'1120 SJ'!$M$2:$M$679)/$K281,0)</f>
        <v>31910.44375</v>
      </c>
      <c r="O281" s="18" t="n">
        <f aca="false">IFERROR($K281*$N281,"")</f>
        <v>255283.55</v>
      </c>
      <c r="P281" s="18" t="n">
        <f aca="false">IFERROR($L281*$N281,"")</f>
        <v>0</v>
      </c>
      <c r="Q281" s="18" t="n">
        <f aca="false">$M281*$N281</f>
        <v>255283.55</v>
      </c>
      <c r="S281" s="26"/>
      <c r="T281" s="1" t="s">
        <v>615</v>
      </c>
      <c r="U281" s="27" t="s">
        <v>126</v>
      </c>
    </row>
    <row r="282" customFormat="false" ht="15" hidden="false" customHeight="false" outlineLevel="0" collapsed="false">
      <c r="A282" s="1" t="s">
        <v>206</v>
      </c>
      <c r="B282" s="1" t="s">
        <v>258</v>
      </c>
      <c r="C282" s="1" t="s">
        <v>259</v>
      </c>
      <c r="D282" s="1" t="s">
        <v>610</v>
      </c>
      <c r="E282" s="1" t="s">
        <v>611</v>
      </c>
      <c r="F282" s="1" t="s">
        <v>612</v>
      </c>
      <c r="G282" s="1" t="s">
        <v>1229</v>
      </c>
      <c r="H282" s="1" t="s">
        <v>1230</v>
      </c>
      <c r="K282" s="17" t="n">
        <f aca="false">SUMIF('1120 SJ'!$A$2:$A$679,$G282,'1120 SJ'!$I$2:$I$679)</f>
        <v>8</v>
      </c>
      <c r="L282" s="17" t="n">
        <f aca="false">SUMIF('1120 SJ'!$A$2:$A$679,$G282,'1120 SJ'!$Q$2:$Q$679)</f>
        <v>0</v>
      </c>
      <c r="M282" s="17" t="n">
        <f aca="false">$K282-$L282</f>
        <v>8</v>
      </c>
      <c r="N282" s="18" t="n">
        <f aca="false">IFERROR(SUMIF('1120 SJ'!$A$2:$A$679,$G282,'1120 SJ'!$M$2:$M$679)/$K282,0)</f>
        <v>16310.355</v>
      </c>
      <c r="O282" s="18" t="n">
        <f aca="false">IFERROR($K282*$N282,"")</f>
        <v>130482.84</v>
      </c>
      <c r="P282" s="18" t="n">
        <f aca="false">IFERROR($L282*$N282,"")</f>
        <v>0</v>
      </c>
      <c r="Q282" s="18" t="n">
        <f aca="false">$M282*$N282</f>
        <v>130482.84</v>
      </c>
      <c r="S282" s="26"/>
      <c r="T282" s="1" t="s">
        <v>615</v>
      </c>
      <c r="U282" s="27" t="s">
        <v>126</v>
      </c>
    </row>
    <row r="283" customFormat="false" ht="15" hidden="false" customHeight="false" outlineLevel="0" collapsed="false">
      <c r="A283" s="1" t="s">
        <v>206</v>
      </c>
      <c r="B283" s="1" t="s">
        <v>258</v>
      </c>
      <c r="C283" s="1" t="s">
        <v>259</v>
      </c>
      <c r="D283" s="1" t="s">
        <v>610</v>
      </c>
      <c r="E283" s="1" t="s">
        <v>611</v>
      </c>
      <c r="F283" s="1" t="s">
        <v>612</v>
      </c>
      <c r="G283" s="1" t="s">
        <v>1231</v>
      </c>
      <c r="H283" s="1" t="s">
        <v>1232</v>
      </c>
      <c r="K283" s="17" t="n">
        <f aca="false">SUMIF('1120 SJ'!$A$2:$A$679,$G283,'1120 SJ'!$I$2:$I$679)</f>
        <v>8</v>
      </c>
      <c r="L283" s="17" t="n">
        <f aca="false">SUMIF('1120 SJ'!$A$2:$A$679,$G283,'1120 SJ'!$Q$2:$Q$679)</f>
        <v>0</v>
      </c>
      <c r="M283" s="17" t="n">
        <f aca="false">$K283-$L283</f>
        <v>8</v>
      </c>
      <c r="N283" s="18" t="n">
        <f aca="false">IFERROR(SUMIF('1120 SJ'!$A$2:$A$679,$G283,'1120 SJ'!$M$2:$M$679)/$K283,0)</f>
        <v>29340.3875</v>
      </c>
      <c r="O283" s="18" t="n">
        <f aca="false">IFERROR($K283*$N283,"")</f>
        <v>234723.1</v>
      </c>
      <c r="P283" s="18" t="n">
        <f aca="false">IFERROR($L283*$N283,"")</f>
        <v>0</v>
      </c>
      <c r="Q283" s="18" t="n">
        <f aca="false">$M283*$N283</f>
        <v>234723.1</v>
      </c>
      <c r="S283" s="26"/>
      <c r="T283" s="1" t="s">
        <v>615</v>
      </c>
      <c r="U283" s="27" t="s">
        <v>126</v>
      </c>
    </row>
    <row r="284" customFormat="false" ht="15" hidden="false" customHeight="false" outlineLevel="0" collapsed="false">
      <c r="A284" s="1" t="s">
        <v>206</v>
      </c>
      <c r="B284" s="1" t="s">
        <v>258</v>
      </c>
      <c r="C284" s="1" t="s">
        <v>259</v>
      </c>
      <c r="D284" s="1" t="s">
        <v>260</v>
      </c>
      <c r="E284" s="1" t="s">
        <v>261</v>
      </c>
      <c r="F284" s="1" t="s">
        <v>262</v>
      </c>
      <c r="G284" s="1" t="s">
        <v>1233</v>
      </c>
      <c r="H284" s="1" t="s">
        <v>1234</v>
      </c>
      <c r="I284" s="1" t="s">
        <v>1235</v>
      </c>
      <c r="J284" s="1" t="s">
        <v>1236</v>
      </c>
      <c r="K284" s="17" t="n">
        <f aca="false">SUMIF('1120 SJ'!$A$2:$A$679,$G284,'1120 SJ'!$I$2:$I$679)</f>
        <v>7</v>
      </c>
      <c r="L284" s="17" t="n">
        <f aca="false">SUMIF('1120 SJ'!$A$2:$A$679,$G284,'1120 SJ'!$Q$2:$Q$679)</f>
        <v>5</v>
      </c>
      <c r="M284" s="17" t="n">
        <f aca="false">$K284-$L284</f>
        <v>2</v>
      </c>
      <c r="N284" s="18" t="n">
        <f aca="false">IFERROR(SUMIF('1120 SJ'!$A$2:$A$679,$G284,'1120 SJ'!$M$2:$M$679)/$K284,0)</f>
        <v>879.897142857143</v>
      </c>
      <c r="O284" s="18" t="n">
        <f aca="false">IFERROR($K284*$N284,"")</f>
        <v>6159.28</v>
      </c>
      <c r="P284" s="18" t="n">
        <f aca="false">IFERROR($L284*$N284,"")</f>
        <v>4399.48571428571</v>
      </c>
      <c r="Q284" s="18" t="n">
        <f aca="false">$M284*$N284</f>
        <v>1759.79428571429</v>
      </c>
      <c r="S284" s="24" t="s">
        <v>226</v>
      </c>
      <c r="T284" s="1" t="s">
        <v>267</v>
      </c>
      <c r="U284" s="25" t="s">
        <v>51</v>
      </c>
      <c r="V284" s="1" t="s">
        <v>1237</v>
      </c>
      <c r="W284" s="1" t="s">
        <v>269</v>
      </c>
      <c r="Y284" s="1" t="s">
        <v>270</v>
      </c>
      <c r="Z284" s="1" t="s">
        <v>1238</v>
      </c>
      <c r="AA284" s="1" t="s">
        <v>368</v>
      </c>
    </row>
    <row r="285" customFormat="false" ht="15" hidden="false" customHeight="false" outlineLevel="0" collapsed="false">
      <c r="A285" s="1" t="s">
        <v>206</v>
      </c>
      <c r="B285" s="1" t="s">
        <v>258</v>
      </c>
      <c r="C285" s="1" t="s">
        <v>259</v>
      </c>
      <c r="D285" s="1" t="s">
        <v>260</v>
      </c>
      <c r="E285" s="1" t="s">
        <v>261</v>
      </c>
      <c r="F285" s="1" t="s">
        <v>262</v>
      </c>
      <c r="G285" s="1" t="s">
        <v>1239</v>
      </c>
      <c r="H285" s="1" t="s">
        <v>1240</v>
      </c>
      <c r="K285" s="17" t="n">
        <f aca="false">SUMIF('1120 SJ'!$A$2:$A$679,$G285,'1120 SJ'!$I$2:$I$679)</f>
        <v>7</v>
      </c>
      <c r="L285" s="17" t="n">
        <f aca="false">SUMIF('1120 SJ'!$A$2:$A$679,$G285,'1120 SJ'!$Q$2:$Q$679)</f>
        <v>0</v>
      </c>
      <c r="M285" s="17" t="n">
        <f aca="false">$K285-$L285</f>
        <v>7</v>
      </c>
      <c r="N285" s="18" t="n">
        <f aca="false">IFERROR(SUMIF('1120 SJ'!$A$2:$A$679,$G285,'1120 SJ'!$M$2:$M$679)/$K285,0)</f>
        <v>949.73</v>
      </c>
      <c r="O285" s="18" t="n">
        <f aca="false">IFERROR($K285*$N285,"")</f>
        <v>6648.11</v>
      </c>
      <c r="P285" s="18" t="n">
        <f aca="false">IFERROR($L285*$N285,"")</f>
        <v>0</v>
      </c>
      <c r="Q285" s="18" t="n">
        <f aca="false">$M285*$N285</f>
        <v>6648.11</v>
      </c>
      <c r="S285" s="26"/>
      <c r="T285" s="1" t="s">
        <v>277</v>
      </c>
      <c r="U285" s="27" t="s">
        <v>123</v>
      </c>
    </row>
    <row r="286" customFormat="false" ht="15" hidden="false" customHeight="false" outlineLevel="0" collapsed="false">
      <c r="A286" s="1" t="s">
        <v>206</v>
      </c>
      <c r="B286" s="1" t="s">
        <v>258</v>
      </c>
      <c r="C286" s="1" t="s">
        <v>259</v>
      </c>
      <c r="D286" s="1" t="s">
        <v>273</v>
      </c>
      <c r="E286" s="1" t="s">
        <v>274</v>
      </c>
      <c r="F286" s="1" t="s">
        <v>262</v>
      </c>
      <c r="G286" s="1" t="s">
        <v>1241</v>
      </c>
      <c r="H286" s="1" t="s">
        <v>1242</v>
      </c>
      <c r="K286" s="17" t="n">
        <f aca="false">SUMIF('1120 SJ'!$A$2:$A$679,$G286,'1120 SJ'!$I$2:$I$679)</f>
        <v>7</v>
      </c>
      <c r="L286" s="17" t="n">
        <f aca="false">SUMIF('1120 SJ'!$A$2:$A$679,$G286,'1120 SJ'!$Q$2:$Q$679)</f>
        <v>0</v>
      </c>
      <c r="M286" s="17" t="n">
        <f aca="false">$K286-$L286</f>
        <v>7</v>
      </c>
      <c r="N286" s="18" t="n">
        <f aca="false">IFERROR(SUMIF('1120 SJ'!$A$2:$A$679,$G286,'1120 SJ'!$M$2:$M$679)/$K286,0)</f>
        <v>748.8</v>
      </c>
      <c r="O286" s="18" t="n">
        <f aca="false">IFERROR($K286*$N286,"")</f>
        <v>5241.6</v>
      </c>
      <c r="P286" s="18" t="n">
        <f aca="false">IFERROR($L286*$N286,"")</f>
        <v>0</v>
      </c>
      <c r="Q286" s="18" t="n">
        <f aca="false">$M286*$N286</f>
        <v>5241.6</v>
      </c>
      <c r="S286" s="26"/>
      <c r="T286" s="1" t="s">
        <v>277</v>
      </c>
      <c r="U286" s="27" t="s">
        <v>123</v>
      </c>
    </row>
    <row r="287" customFormat="false" ht="15" hidden="false" customHeight="false" outlineLevel="0" collapsed="false">
      <c r="A287" s="1" t="s">
        <v>206</v>
      </c>
      <c r="B287" s="1" t="s">
        <v>258</v>
      </c>
      <c r="C287" s="1" t="s">
        <v>259</v>
      </c>
      <c r="D287" s="1" t="s">
        <v>273</v>
      </c>
      <c r="E287" s="1" t="s">
        <v>274</v>
      </c>
      <c r="F287" s="1" t="s">
        <v>262</v>
      </c>
      <c r="G287" s="1" t="s">
        <v>1243</v>
      </c>
      <c r="H287" s="1" t="s">
        <v>1244</v>
      </c>
      <c r="K287" s="17" t="n">
        <f aca="false">SUMIF('1120 SJ'!$A$2:$A$679,$G287,'1120 SJ'!$I$2:$I$679)</f>
        <v>7</v>
      </c>
      <c r="L287" s="17" t="n">
        <f aca="false">SUMIF('1120 SJ'!$A$2:$A$679,$G287,'1120 SJ'!$Q$2:$Q$679)</f>
        <v>0</v>
      </c>
      <c r="M287" s="17" t="n">
        <f aca="false">$K287-$L287</f>
        <v>7</v>
      </c>
      <c r="N287" s="18" t="n">
        <f aca="false">IFERROR(SUMIF('1120 SJ'!$A$2:$A$679,$G287,'1120 SJ'!$M$2:$M$679)/$K287,0)</f>
        <v>42289.35</v>
      </c>
      <c r="O287" s="18" t="n">
        <f aca="false">IFERROR($K287*$N287,"")</f>
        <v>296025.45</v>
      </c>
      <c r="P287" s="18" t="n">
        <f aca="false">IFERROR($L287*$N287,"")</f>
        <v>0</v>
      </c>
      <c r="Q287" s="18" t="n">
        <f aca="false">$M287*$N287</f>
        <v>296025.45</v>
      </c>
      <c r="S287" s="26"/>
      <c r="T287" s="1" t="s">
        <v>277</v>
      </c>
      <c r="U287" s="27" t="s">
        <v>123</v>
      </c>
    </row>
    <row r="288" customFormat="false" ht="15" hidden="false" customHeight="false" outlineLevel="0" collapsed="false">
      <c r="A288" s="1" t="s">
        <v>206</v>
      </c>
      <c r="B288" s="1" t="s">
        <v>258</v>
      </c>
      <c r="C288" s="1" t="s">
        <v>259</v>
      </c>
      <c r="D288" s="1" t="s">
        <v>610</v>
      </c>
      <c r="E288" s="1" t="s">
        <v>611</v>
      </c>
      <c r="F288" s="1" t="s">
        <v>612</v>
      </c>
      <c r="G288" s="1" t="s">
        <v>1245</v>
      </c>
      <c r="H288" s="1" t="s">
        <v>1246</v>
      </c>
      <c r="K288" s="17" t="n">
        <f aca="false">SUMIF('1120 SJ'!$A$2:$A$679,$G288,'1120 SJ'!$I$2:$I$679)</f>
        <v>7</v>
      </c>
      <c r="L288" s="17" t="n">
        <f aca="false">SUMIF('1120 SJ'!$A$2:$A$679,$G288,'1120 SJ'!$Q$2:$Q$679)</f>
        <v>0</v>
      </c>
      <c r="M288" s="17" t="n">
        <f aca="false">$K288-$L288</f>
        <v>7</v>
      </c>
      <c r="N288" s="18" t="n">
        <f aca="false">IFERROR(SUMIF('1120 SJ'!$A$2:$A$679,$G288,'1120 SJ'!$M$2:$M$679)/$K288,0)</f>
        <v>107413.372857143</v>
      </c>
      <c r="O288" s="18" t="n">
        <f aca="false">IFERROR($K288*$N288,"")</f>
        <v>751893.61</v>
      </c>
      <c r="P288" s="18" t="n">
        <f aca="false">IFERROR($L288*$N288,"")</f>
        <v>0</v>
      </c>
      <c r="Q288" s="18" t="n">
        <f aca="false">$M288*$N288</f>
        <v>751893.61</v>
      </c>
      <c r="S288" s="26"/>
      <c r="T288" s="1" t="s">
        <v>615</v>
      </c>
      <c r="U288" s="27" t="s">
        <v>126</v>
      </c>
    </row>
    <row r="289" customFormat="false" ht="15" hidden="false" customHeight="false" outlineLevel="0" collapsed="false">
      <c r="A289" s="1" t="s">
        <v>206</v>
      </c>
      <c r="B289" s="1" t="s">
        <v>258</v>
      </c>
      <c r="C289" s="1" t="s">
        <v>259</v>
      </c>
      <c r="D289" s="1" t="s">
        <v>610</v>
      </c>
      <c r="E289" s="1" t="s">
        <v>611</v>
      </c>
      <c r="F289" s="1" t="s">
        <v>612</v>
      </c>
      <c r="G289" s="1" t="s">
        <v>1247</v>
      </c>
      <c r="H289" s="1" t="s">
        <v>1248</v>
      </c>
      <c r="K289" s="17" t="n">
        <f aca="false">SUMIF('1120 SJ'!$A$2:$A$679,$G289,'1120 SJ'!$I$2:$I$679)</f>
        <v>7</v>
      </c>
      <c r="L289" s="17" t="n">
        <f aca="false">SUMIF('1120 SJ'!$A$2:$A$679,$G289,'1120 SJ'!$Q$2:$Q$679)</f>
        <v>0</v>
      </c>
      <c r="M289" s="17" t="n">
        <f aca="false">$K289-$L289</f>
        <v>7</v>
      </c>
      <c r="N289" s="18" t="n">
        <f aca="false">IFERROR(SUMIF('1120 SJ'!$A$2:$A$679,$G289,'1120 SJ'!$M$2:$M$679)/$K289,0)</f>
        <v>38589.7042857143</v>
      </c>
      <c r="O289" s="18" t="n">
        <f aca="false">IFERROR($K289*$N289,"")</f>
        <v>270127.93</v>
      </c>
      <c r="P289" s="18" t="n">
        <f aca="false">IFERROR($L289*$N289,"")</f>
        <v>0</v>
      </c>
      <c r="Q289" s="18" t="n">
        <f aca="false">$M289*$N289</f>
        <v>270127.93</v>
      </c>
      <c r="S289" s="26"/>
      <c r="T289" s="1" t="s">
        <v>615</v>
      </c>
      <c r="U289" s="27" t="s">
        <v>126</v>
      </c>
    </row>
    <row r="290" customFormat="false" ht="15" hidden="false" customHeight="false" outlineLevel="0" collapsed="false">
      <c r="A290" s="1" t="s">
        <v>206</v>
      </c>
      <c r="B290" s="1" t="s">
        <v>258</v>
      </c>
      <c r="C290" s="1" t="s">
        <v>259</v>
      </c>
      <c r="D290" s="1" t="s">
        <v>260</v>
      </c>
      <c r="E290" s="1" t="s">
        <v>261</v>
      </c>
      <c r="F290" s="1" t="s">
        <v>262</v>
      </c>
      <c r="G290" s="1" t="s">
        <v>1249</v>
      </c>
      <c r="H290" s="1" t="s">
        <v>1250</v>
      </c>
      <c r="K290" s="17" t="n">
        <f aca="false">SUMIF('1120 SJ'!$A$2:$A$679,$G290,'1120 SJ'!$I$2:$I$679)</f>
        <v>6</v>
      </c>
      <c r="L290" s="17" t="n">
        <f aca="false">SUMIF('1120 SJ'!$A$2:$A$679,$G290,'1120 SJ'!$Q$2:$Q$679)</f>
        <v>0</v>
      </c>
      <c r="M290" s="17" t="n">
        <f aca="false">$K290-$L290</f>
        <v>6</v>
      </c>
      <c r="N290" s="18" t="n">
        <f aca="false">IFERROR(SUMIF('1120 SJ'!$A$2:$A$679,$G290,'1120 SJ'!$M$2:$M$679)/$K290,0)</f>
        <v>4189.96</v>
      </c>
      <c r="O290" s="18" t="n">
        <f aca="false">IFERROR($K290*$N290,"")</f>
        <v>25139.76</v>
      </c>
      <c r="P290" s="18" t="n">
        <f aca="false">IFERROR($L290*$N290,"")</f>
        <v>0</v>
      </c>
      <c r="Q290" s="18" t="n">
        <f aca="false">$M290*$N290</f>
        <v>25139.76</v>
      </c>
      <c r="S290" s="26"/>
      <c r="T290" s="1" t="s">
        <v>277</v>
      </c>
      <c r="U290" s="27" t="s">
        <v>123</v>
      </c>
    </row>
    <row r="291" customFormat="false" ht="15" hidden="false" customHeight="false" outlineLevel="0" collapsed="false">
      <c r="A291" s="1" t="s">
        <v>206</v>
      </c>
      <c r="B291" s="1" t="s">
        <v>258</v>
      </c>
      <c r="C291" s="1" t="s">
        <v>259</v>
      </c>
      <c r="D291" s="1" t="s">
        <v>260</v>
      </c>
      <c r="E291" s="1" t="s">
        <v>261</v>
      </c>
      <c r="F291" s="1" t="s">
        <v>262</v>
      </c>
      <c r="G291" s="1" t="s">
        <v>1251</v>
      </c>
      <c r="H291" s="1" t="s">
        <v>1252</v>
      </c>
      <c r="K291" s="17" t="n">
        <f aca="false">SUMIF('1120 SJ'!$A$2:$A$679,$G291,'1120 SJ'!$I$2:$I$679)</f>
        <v>6</v>
      </c>
      <c r="L291" s="17" t="n">
        <f aca="false">SUMIF('1120 SJ'!$A$2:$A$679,$G291,'1120 SJ'!$Q$2:$Q$679)</f>
        <v>0</v>
      </c>
      <c r="M291" s="17" t="n">
        <f aca="false">$K291-$L291</f>
        <v>6</v>
      </c>
      <c r="N291" s="18" t="n">
        <f aca="false">IFERROR(SUMIF('1120 SJ'!$A$2:$A$679,$G291,'1120 SJ'!$M$2:$M$679)/$K291,0)</f>
        <v>11328.44</v>
      </c>
      <c r="O291" s="18" t="n">
        <f aca="false">IFERROR($K291*$N291,"")</f>
        <v>67970.64</v>
      </c>
      <c r="P291" s="18" t="n">
        <f aca="false">IFERROR($L291*$N291,"")</f>
        <v>0</v>
      </c>
      <c r="Q291" s="18" t="n">
        <f aca="false">$M291*$N291</f>
        <v>67970.64</v>
      </c>
      <c r="S291" s="26"/>
      <c r="T291" s="1" t="s">
        <v>277</v>
      </c>
      <c r="U291" s="27" t="s">
        <v>123</v>
      </c>
      <c r="AA291" s="1" t="s">
        <v>376</v>
      </c>
    </row>
    <row r="292" customFormat="false" ht="15" hidden="false" customHeight="false" outlineLevel="0" collapsed="false">
      <c r="A292" s="1" t="s">
        <v>206</v>
      </c>
      <c r="B292" s="1" t="s">
        <v>258</v>
      </c>
      <c r="C292" s="1" t="s">
        <v>259</v>
      </c>
      <c r="D292" s="1" t="s">
        <v>273</v>
      </c>
      <c r="E292" s="1" t="s">
        <v>274</v>
      </c>
      <c r="F292" s="1" t="s">
        <v>262</v>
      </c>
      <c r="G292" s="1" t="s">
        <v>1253</v>
      </c>
      <c r="H292" s="1" t="s">
        <v>1254</v>
      </c>
      <c r="K292" s="17" t="n">
        <f aca="false">SUMIF('1120 SJ'!$A$2:$A$679,$G292,'1120 SJ'!$I$2:$I$679)</f>
        <v>6</v>
      </c>
      <c r="L292" s="17" t="n">
        <f aca="false">SUMIF('1120 SJ'!$A$2:$A$679,$G292,'1120 SJ'!$Q$2:$Q$679)</f>
        <v>0</v>
      </c>
      <c r="M292" s="17" t="n">
        <f aca="false">$K292-$L292</f>
        <v>6</v>
      </c>
      <c r="N292" s="18" t="n">
        <f aca="false">IFERROR(SUMIF('1120 SJ'!$A$2:$A$679,$G292,'1120 SJ'!$M$2:$M$679)/$K292,0)</f>
        <v>34580</v>
      </c>
      <c r="O292" s="18" t="n">
        <f aca="false">IFERROR($K292*$N292,"")</f>
        <v>207480</v>
      </c>
      <c r="P292" s="18" t="n">
        <f aca="false">IFERROR($L292*$N292,"")</f>
        <v>0</v>
      </c>
      <c r="Q292" s="18" t="n">
        <f aca="false">$M292*$N292</f>
        <v>207480</v>
      </c>
      <c r="S292" s="26"/>
      <c r="T292" s="1" t="s">
        <v>277</v>
      </c>
      <c r="U292" s="27" t="s">
        <v>123</v>
      </c>
    </row>
    <row r="293" customFormat="false" ht="15" hidden="false" customHeight="false" outlineLevel="0" collapsed="false">
      <c r="A293" s="1" t="s">
        <v>206</v>
      </c>
      <c r="B293" s="1" t="s">
        <v>258</v>
      </c>
      <c r="C293" s="1" t="s">
        <v>259</v>
      </c>
      <c r="D293" s="1" t="s">
        <v>273</v>
      </c>
      <c r="E293" s="1" t="s">
        <v>274</v>
      </c>
      <c r="F293" s="1" t="s">
        <v>262</v>
      </c>
      <c r="G293" s="1" t="s">
        <v>1255</v>
      </c>
      <c r="H293" s="1" t="s">
        <v>1256</v>
      </c>
      <c r="K293" s="17" t="n">
        <f aca="false">SUMIF('1120 SJ'!$A$2:$A$679,$G293,'1120 SJ'!$I$2:$I$679)</f>
        <v>6</v>
      </c>
      <c r="L293" s="17" t="n">
        <f aca="false">SUMIF('1120 SJ'!$A$2:$A$679,$G293,'1120 SJ'!$Q$2:$Q$679)</f>
        <v>0</v>
      </c>
      <c r="M293" s="17" t="n">
        <f aca="false">$K293-$L293</f>
        <v>6</v>
      </c>
      <c r="N293" s="18" t="n">
        <f aca="false">IFERROR(SUMIF('1120 SJ'!$A$2:$A$679,$G293,'1120 SJ'!$M$2:$M$679)/$K293,0)</f>
        <v>5490.33333333333</v>
      </c>
      <c r="O293" s="18" t="n">
        <f aca="false">IFERROR($K293*$N293,"")</f>
        <v>32942</v>
      </c>
      <c r="P293" s="18" t="n">
        <f aca="false">IFERROR($L293*$N293,"")</f>
        <v>0</v>
      </c>
      <c r="Q293" s="18" t="n">
        <f aca="false">$M293*$N293</f>
        <v>32942</v>
      </c>
      <c r="S293" s="26"/>
      <c r="T293" s="1" t="s">
        <v>277</v>
      </c>
      <c r="U293" s="27" t="s">
        <v>123</v>
      </c>
      <c r="AA293" s="1" t="s">
        <v>376</v>
      </c>
    </row>
    <row r="294" customFormat="false" ht="15" hidden="false" customHeight="false" outlineLevel="0" collapsed="false">
      <c r="A294" s="1" t="s">
        <v>206</v>
      </c>
      <c r="B294" s="1" t="s">
        <v>258</v>
      </c>
      <c r="C294" s="1" t="s">
        <v>259</v>
      </c>
      <c r="D294" s="1" t="s">
        <v>273</v>
      </c>
      <c r="E294" s="1" t="s">
        <v>274</v>
      </c>
      <c r="F294" s="1" t="s">
        <v>262</v>
      </c>
      <c r="G294" s="1" t="s">
        <v>1257</v>
      </c>
      <c r="H294" s="1" t="s">
        <v>1258</v>
      </c>
      <c r="K294" s="17" t="n">
        <f aca="false">SUMIF('1120 SJ'!$A$2:$A$679,$G294,'1120 SJ'!$I$2:$I$679)</f>
        <v>6</v>
      </c>
      <c r="L294" s="17" t="n">
        <f aca="false">SUMIF('1120 SJ'!$A$2:$A$679,$G294,'1120 SJ'!$Q$2:$Q$679)</f>
        <v>0</v>
      </c>
      <c r="M294" s="17" t="n">
        <f aca="false">$K294-$L294</f>
        <v>6</v>
      </c>
      <c r="N294" s="18" t="n">
        <f aca="false">IFERROR(SUMIF('1120 SJ'!$A$2:$A$679,$G294,'1120 SJ'!$M$2:$M$679)/$K294,0)</f>
        <v>14278</v>
      </c>
      <c r="O294" s="18" t="n">
        <f aca="false">IFERROR($K294*$N294,"")</f>
        <v>85668</v>
      </c>
      <c r="P294" s="18" t="n">
        <f aca="false">IFERROR($L294*$N294,"")</f>
        <v>0</v>
      </c>
      <c r="Q294" s="18" t="n">
        <f aca="false">$M294*$N294</f>
        <v>85668</v>
      </c>
      <c r="S294" s="26"/>
      <c r="T294" s="1" t="s">
        <v>277</v>
      </c>
      <c r="U294" s="27" t="s">
        <v>123</v>
      </c>
    </row>
    <row r="295" customFormat="false" ht="15" hidden="false" customHeight="false" outlineLevel="0" collapsed="false">
      <c r="A295" s="1" t="s">
        <v>206</v>
      </c>
      <c r="B295" s="1" t="s">
        <v>258</v>
      </c>
      <c r="C295" s="1" t="s">
        <v>259</v>
      </c>
      <c r="D295" s="1" t="s">
        <v>610</v>
      </c>
      <c r="E295" s="1" t="s">
        <v>611</v>
      </c>
      <c r="F295" s="1" t="s">
        <v>612</v>
      </c>
      <c r="G295" s="1" t="s">
        <v>1259</v>
      </c>
      <c r="H295" s="1" t="s">
        <v>1260</v>
      </c>
      <c r="K295" s="17" t="n">
        <f aca="false">SUMIF('1120 SJ'!$A$2:$A$679,$G295,'1120 SJ'!$I$2:$I$679)</f>
        <v>6</v>
      </c>
      <c r="L295" s="17" t="n">
        <f aca="false">SUMIF('1120 SJ'!$A$2:$A$679,$G295,'1120 SJ'!$Q$2:$Q$679)</f>
        <v>0</v>
      </c>
      <c r="M295" s="17" t="n">
        <f aca="false">$K295-$L295</f>
        <v>6</v>
      </c>
      <c r="N295" s="18" t="n">
        <f aca="false">IFERROR(SUMIF('1120 SJ'!$A$2:$A$679,$G295,'1120 SJ'!$M$2:$M$679)/$K295,0)</f>
        <v>143657</v>
      </c>
      <c r="O295" s="18" t="n">
        <f aca="false">IFERROR($K295*$N295,"")</f>
        <v>861942</v>
      </c>
      <c r="P295" s="18" t="n">
        <f aca="false">IFERROR($L295*$N295,"")</f>
        <v>0</v>
      </c>
      <c r="Q295" s="18" t="n">
        <f aca="false">$M295*$N295</f>
        <v>861942</v>
      </c>
      <c r="S295" s="26"/>
      <c r="T295" s="1" t="s">
        <v>615</v>
      </c>
      <c r="U295" s="27" t="s">
        <v>126</v>
      </c>
    </row>
    <row r="296" customFormat="false" ht="15" hidden="false" customHeight="false" outlineLevel="0" collapsed="false">
      <c r="A296" s="1" t="s">
        <v>206</v>
      </c>
      <c r="B296" s="1" t="s">
        <v>258</v>
      </c>
      <c r="C296" s="1" t="s">
        <v>259</v>
      </c>
      <c r="D296" s="1" t="s">
        <v>610</v>
      </c>
      <c r="E296" s="1" t="s">
        <v>611</v>
      </c>
      <c r="F296" s="1" t="s">
        <v>612</v>
      </c>
      <c r="G296" s="1" t="s">
        <v>1261</v>
      </c>
      <c r="H296" s="1" t="s">
        <v>1262</v>
      </c>
      <c r="K296" s="17" t="n">
        <f aca="false">SUMIF('1120 SJ'!$A$2:$A$679,$G296,'1120 SJ'!$I$2:$I$679)</f>
        <v>6</v>
      </c>
      <c r="L296" s="17" t="n">
        <f aca="false">SUMIF('1120 SJ'!$A$2:$A$679,$G296,'1120 SJ'!$Q$2:$Q$679)</f>
        <v>0</v>
      </c>
      <c r="M296" s="17" t="n">
        <f aca="false">$K296-$L296</f>
        <v>6</v>
      </c>
      <c r="N296" s="18" t="n">
        <f aca="false">IFERROR(SUMIF('1120 SJ'!$A$2:$A$679,$G296,'1120 SJ'!$M$2:$M$679)/$K296,0)</f>
        <v>202198.75</v>
      </c>
      <c r="O296" s="18" t="n">
        <f aca="false">IFERROR($K296*$N296,"")</f>
        <v>1213192.5</v>
      </c>
      <c r="P296" s="18" t="n">
        <f aca="false">IFERROR($L296*$N296,"")</f>
        <v>0</v>
      </c>
      <c r="Q296" s="18" t="n">
        <f aca="false">$M296*$N296</f>
        <v>1213192.5</v>
      </c>
      <c r="S296" s="26"/>
      <c r="T296" s="1" t="s">
        <v>615</v>
      </c>
      <c r="U296" s="27" t="s">
        <v>126</v>
      </c>
    </row>
    <row r="297" customFormat="false" ht="15" hidden="false" customHeight="false" outlineLevel="0" collapsed="false">
      <c r="A297" s="1" t="s">
        <v>206</v>
      </c>
      <c r="B297" s="1" t="s">
        <v>258</v>
      </c>
      <c r="C297" s="1" t="s">
        <v>259</v>
      </c>
      <c r="D297" s="1" t="s">
        <v>610</v>
      </c>
      <c r="E297" s="1" t="s">
        <v>611</v>
      </c>
      <c r="F297" s="1" t="s">
        <v>612</v>
      </c>
      <c r="G297" s="1" t="s">
        <v>1263</v>
      </c>
      <c r="H297" s="1" t="s">
        <v>1264</v>
      </c>
      <c r="K297" s="17" t="n">
        <f aca="false">SUMIF('1120 SJ'!$A$2:$A$679,$G297,'1120 SJ'!$I$2:$I$679)</f>
        <v>6</v>
      </c>
      <c r="L297" s="17" t="n">
        <f aca="false">SUMIF('1120 SJ'!$A$2:$A$679,$G297,'1120 SJ'!$Q$2:$Q$679)</f>
        <v>0</v>
      </c>
      <c r="M297" s="17" t="n">
        <f aca="false">$K297-$L297</f>
        <v>6</v>
      </c>
      <c r="N297" s="18" t="n">
        <f aca="false">IFERROR(SUMIF('1120 SJ'!$A$2:$A$679,$G297,'1120 SJ'!$M$2:$M$679)/$K297,0)</f>
        <v>4644.67666666667</v>
      </c>
      <c r="O297" s="18" t="n">
        <f aca="false">IFERROR($K297*$N297,"")</f>
        <v>27868.06</v>
      </c>
      <c r="P297" s="18" t="n">
        <f aca="false">IFERROR($L297*$N297,"")</f>
        <v>0</v>
      </c>
      <c r="Q297" s="18" t="n">
        <f aca="false">$M297*$N297</f>
        <v>27868.06</v>
      </c>
      <c r="S297" s="26"/>
      <c r="T297" s="1" t="s">
        <v>615</v>
      </c>
      <c r="U297" s="27" t="s">
        <v>126</v>
      </c>
      <c r="AA297" s="1" t="s">
        <v>376</v>
      </c>
    </row>
    <row r="298" customFormat="false" ht="15" hidden="false" customHeight="false" outlineLevel="0" collapsed="false">
      <c r="A298" s="1" t="s">
        <v>206</v>
      </c>
      <c r="B298" s="1" t="s">
        <v>258</v>
      </c>
      <c r="C298" s="1" t="s">
        <v>259</v>
      </c>
      <c r="D298" s="1" t="s">
        <v>610</v>
      </c>
      <c r="E298" s="1" t="s">
        <v>611</v>
      </c>
      <c r="F298" s="1" t="s">
        <v>612</v>
      </c>
      <c r="G298" s="1" t="s">
        <v>1265</v>
      </c>
      <c r="H298" s="1" t="s">
        <v>1266</v>
      </c>
      <c r="K298" s="17" t="n">
        <f aca="false">SUMIF('1120 SJ'!$A$2:$A$679,$G298,'1120 SJ'!$I$2:$I$679)</f>
        <v>6</v>
      </c>
      <c r="L298" s="17" t="n">
        <f aca="false">SUMIF('1120 SJ'!$A$2:$A$679,$G298,'1120 SJ'!$Q$2:$Q$679)</f>
        <v>0</v>
      </c>
      <c r="M298" s="17" t="n">
        <f aca="false">$K298-$L298</f>
        <v>6</v>
      </c>
      <c r="N298" s="18" t="n">
        <f aca="false">IFERROR(SUMIF('1120 SJ'!$A$2:$A$679,$G298,'1120 SJ'!$M$2:$M$679)/$K298,0)</f>
        <v>71479.2016666667</v>
      </c>
      <c r="O298" s="18" t="n">
        <f aca="false">IFERROR($K298*$N298,"")</f>
        <v>428875.21</v>
      </c>
      <c r="P298" s="18" t="n">
        <f aca="false">IFERROR($L298*$N298,"")</f>
        <v>0</v>
      </c>
      <c r="Q298" s="18" t="n">
        <f aca="false">$M298*$N298</f>
        <v>428875.21</v>
      </c>
      <c r="S298" s="26"/>
      <c r="T298" s="1" t="s">
        <v>615</v>
      </c>
      <c r="U298" s="27" t="s">
        <v>126</v>
      </c>
    </row>
    <row r="299" customFormat="false" ht="15" hidden="false" customHeight="false" outlineLevel="0" collapsed="false">
      <c r="A299" s="1" t="s">
        <v>206</v>
      </c>
      <c r="B299" s="1" t="s">
        <v>258</v>
      </c>
      <c r="C299" s="1" t="s">
        <v>259</v>
      </c>
      <c r="D299" s="1" t="s">
        <v>610</v>
      </c>
      <c r="E299" s="1" t="s">
        <v>611</v>
      </c>
      <c r="F299" s="1" t="s">
        <v>612</v>
      </c>
      <c r="G299" s="1" t="s">
        <v>1267</v>
      </c>
      <c r="H299" s="1" t="s">
        <v>1268</v>
      </c>
      <c r="K299" s="17" t="n">
        <f aca="false">SUMIF('1120 SJ'!$A$2:$A$679,$G299,'1120 SJ'!$I$2:$I$679)</f>
        <v>6</v>
      </c>
      <c r="L299" s="17" t="n">
        <f aca="false">SUMIF('1120 SJ'!$A$2:$A$679,$G299,'1120 SJ'!$Q$2:$Q$679)</f>
        <v>0</v>
      </c>
      <c r="M299" s="17" t="n">
        <f aca="false">$K299-$L299</f>
        <v>6</v>
      </c>
      <c r="N299" s="18" t="n">
        <f aca="false">IFERROR(SUMIF('1120 SJ'!$A$2:$A$679,$G299,'1120 SJ'!$M$2:$M$679)/$K299,0)</f>
        <v>35437.49</v>
      </c>
      <c r="O299" s="18" t="n">
        <f aca="false">IFERROR($K299*$N299,"")</f>
        <v>212624.94</v>
      </c>
      <c r="P299" s="18" t="n">
        <f aca="false">IFERROR($L299*$N299,"")</f>
        <v>0</v>
      </c>
      <c r="Q299" s="18" t="n">
        <f aca="false">$M299*$N299</f>
        <v>212624.94</v>
      </c>
      <c r="S299" s="26"/>
      <c r="T299" s="1" t="s">
        <v>615</v>
      </c>
      <c r="U299" s="27" t="s">
        <v>126</v>
      </c>
    </row>
    <row r="300" customFormat="false" ht="15" hidden="false" customHeight="false" outlineLevel="0" collapsed="false">
      <c r="A300" s="1" t="s">
        <v>206</v>
      </c>
      <c r="B300" s="1" t="s">
        <v>258</v>
      </c>
      <c r="C300" s="1" t="s">
        <v>259</v>
      </c>
      <c r="D300" s="1" t="s">
        <v>610</v>
      </c>
      <c r="E300" s="1" t="s">
        <v>611</v>
      </c>
      <c r="F300" s="1" t="s">
        <v>612</v>
      </c>
      <c r="G300" s="1" t="s">
        <v>1269</v>
      </c>
      <c r="H300" s="1" t="s">
        <v>1270</v>
      </c>
      <c r="K300" s="17" t="n">
        <f aca="false">SUMIF('1120 SJ'!$A$2:$A$679,$G300,'1120 SJ'!$I$2:$I$679)</f>
        <v>6</v>
      </c>
      <c r="L300" s="17" t="n">
        <f aca="false">SUMIF('1120 SJ'!$A$2:$A$679,$G300,'1120 SJ'!$Q$2:$Q$679)</f>
        <v>0</v>
      </c>
      <c r="M300" s="17" t="n">
        <f aca="false">$K300-$L300</f>
        <v>6</v>
      </c>
      <c r="N300" s="18" t="n">
        <f aca="false">IFERROR(SUMIF('1120 SJ'!$A$2:$A$679,$G300,'1120 SJ'!$M$2:$M$679)/$K300,0)</f>
        <v>13041.6783333333</v>
      </c>
      <c r="O300" s="18" t="n">
        <f aca="false">IFERROR($K300*$N300,"")</f>
        <v>78250.07</v>
      </c>
      <c r="P300" s="18" t="n">
        <f aca="false">IFERROR($L300*$N300,"")</f>
        <v>0</v>
      </c>
      <c r="Q300" s="18" t="n">
        <f aca="false">$M300*$N300</f>
        <v>78250.07</v>
      </c>
      <c r="S300" s="26"/>
      <c r="T300" s="1" t="s">
        <v>615</v>
      </c>
      <c r="U300" s="27" t="s">
        <v>126</v>
      </c>
    </row>
    <row r="301" customFormat="false" ht="15" hidden="false" customHeight="false" outlineLevel="0" collapsed="false">
      <c r="A301" s="1" t="s">
        <v>206</v>
      </c>
      <c r="B301" s="1" t="s">
        <v>258</v>
      </c>
      <c r="C301" s="1" t="s">
        <v>259</v>
      </c>
      <c r="D301" s="1" t="s">
        <v>610</v>
      </c>
      <c r="E301" s="1" t="s">
        <v>611</v>
      </c>
      <c r="F301" s="1" t="s">
        <v>612</v>
      </c>
      <c r="G301" s="1" t="s">
        <v>1271</v>
      </c>
      <c r="H301" s="1" t="s">
        <v>1272</v>
      </c>
      <c r="K301" s="17" t="n">
        <f aca="false">SUMIF('1120 SJ'!$A$2:$A$679,$G301,'1120 SJ'!$I$2:$I$679)</f>
        <v>6</v>
      </c>
      <c r="L301" s="17" t="n">
        <f aca="false">SUMIF('1120 SJ'!$A$2:$A$679,$G301,'1120 SJ'!$Q$2:$Q$679)</f>
        <v>0</v>
      </c>
      <c r="M301" s="17" t="n">
        <f aca="false">$K301-$L301</f>
        <v>6</v>
      </c>
      <c r="N301" s="18" t="n">
        <f aca="false">IFERROR(SUMIF('1120 SJ'!$A$2:$A$679,$G301,'1120 SJ'!$M$2:$M$679)/$K301,0)</f>
        <v>430829.64</v>
      </c>
      <c r="O301" s="18" t="n">
        <f aca="false">IFERROR($K301*$N301,"")</f>
        <v>2584977.84</v>
      </c>
      <c r="P301" s="18" t="n">
        <f aca="false">IFERROR($L301*$N301,"")</f>
        <v>0</v>
      </c>
      <c r="Q301" s="18" t="n">
        <f aca="false">$M301*$N301</f>
        <v>2584977.84</v>
      </c>
      <c r="S301" s="26"/>
      <c r="T301" s="1" t="s">
        <v>615</v>
      </c>
      <c r="U301" s="27" t="s">
        <v>126</v>
      </c>
    </row>
    <row r="302" customFormat="false" ht="15" hidden="false" customHeight="false" outlineLevel="0" collapsed="false">
      <c r="A302" s="1" t="s">
        <v>206</v>
      </c>
      <c r="B302" s="1" t="s">
        <v>258</v>
      </c>
      <c r="C302" s="1" t="s">
        <v>259</v>
      </c>
      <c r="D302" s="1" t="s">
        <v>610</v>
      </c>
      <c r="E302" s="1" t="s">
        <v>611</v>
      </c>
      <c r="F302" s="1" t="s">
        <v>612</v>
      </c>
      <c r="G302" s="1" t="s">
        <v>1273</v>
      </c>
      <c r="H302" s="1" t="s">
        <v>1274</v>
      </c>
      <c r="K302" s="17" t="n">
        <f aca="false">SUMIF('1120 SJ'!$A$2:$A$679,$G302,'1120 SJ'!$I$2:$I$679)</f>
        <v>6</v>
      </c>
      <c r="L302" s="17" t="n">
        <f aca="false">SUMIF('1120 SJ'!$A$2:$A$679,$G302,'1120 SJ'!$Q$2:$Q$679)</f>
        <v>0</v>
      </c>
      <c r="M302" s="17" t="n">
        <f aca="false">$K302-$L302</f>
        <v>6</v>
      </c>
      <c r="N302" s="18" t="n">
        <f aca="false">IFERROR(SUMIF('1120 SJ'!$A$2:$A$679,$G302,'1120 SJ'!$M$2:$M$679)/$K302,0)</f>
        <v>430829.64</v>
      </c>
      <c r="O302" s="18" t="n">
        <f aca="false">IFERROR($K302*$N302,"")</f>
        <v>2584977.84</v>
      </c>
      <c r="P302" s="18" t="n">
        <f aca="false">IFERROR($L302*$N302,"")</f>
        <v>0</v>
      </c>
      <c r="Q302" s="18" t="n">
        <f aca="false">$M302*$N302</f>
        <v>2584977.84</v>
      </c>
      <c r="S302" s="26"/>
      <c r="T302" s="1" t="s">
        <v>615</v>
      </c>
      <c r="U302" s="27" t="s">
        <v>126</v>
      </c>
    </row>
    <row r="303" customFormat="false" ht="15" hidden="false" customHeight="false" outlineLevel="0" collapsed="false">
      <c r="A303" s="1" t="s">
        <v>206</v>
      </c>
      <c r="B303" s="1" t="s">
        <v>258</v>
      </c>
      <c r="C303" s="1" t="s">
        <v>259</v>
      </c>
      <c r="D303" s="1" t="s">
        <v>610</v>
      </c>
      <c r="E303" s="1" t="s">
        <v>611</v>
      </c>
      <c r="F303" s="1" t="s">
        <v>612</v>
      </c>
      <c r="G303" s="1" t="s">
        <v>1275</v>
      </c>
      <c r="H303" s="1" t="s">
        <v>1276</v>
      </c>
      <c r="K303" s="17" t="n">
        <f aca="false">SUMIF('1120 SJ'!$A$2:$A$679,$G303,'1120 SJ'!$I$2:$I$679)</f>
        <v>6</v>
      </c>
      <c r="L303" s="17" t="n">
        <f aca="false">SUMIF('1120 SJ'!$A$2:$A$679,$G303,'1120 SJ'!$Q$2:$Q$679)</f>
        <v>0</v>
      </c>
      <c r="M303" s="17" t="n">
        <f aca="false">$K303-$L303</f>
        <v>6</v>
      </c>
      <c r="N303" s="18" t="n">
        <f aca="false">IFERROR(SUMIF('1120 SJ'!$A$2:$A$679,$G303,'1120 SJ'!$M$2:$M$679)/$K303,0)</f>
        <v>353016.56</v>
      </c>
      <c r="O303" s="18" t="n">
        <f aca="false">IFERROR($K303*$N303,"")</f>
        <v>2118099.36</v>
      </c>
      <c r="P303" s="18" t="n">
        <f aca="false">IFERROR($L303*$N303,"")</f>
        <v>0</v>
      </c>
      <c r="Q303" s="18" t="n">
        <f aca="false">$M303*$N303</f>
        <v>2118099.36</v>
      </c>
      <c r="S303" s="26"/>
      <c r="T303" s="1" t="s">
        <v>615</v>
      </c>
      <c r="U303" s="27" t="s">
        <v>126</v>
      </c>
    </row>
    <row r="304" customFormat="false" ht="15" hidden="false" customHeight="false" outlineLevel="0" collapsed="false">
      <c r="A304" s="1" t="s">
        <v>206</v>
      </c>
      <c r="B304" s="1" t="s">
        <v>258</v>
      </c>
      <c r="C304" s="1" t="s">
        <v>259</v>
      </c>
      <c r="D304" s="1" t="s">
        <v>610</v>
      </c>
      <c r="E304" s="1" t="s">
        <v>611</v>
      </c>
      <c r="F304" s="1" t="s">
        <v>612</v>
      </c>
      <c r="G304" s="1" t="s">
        <v>1277</v>
      </c>
      <c r="H304" s="1" t="s">
        <v>1278</v>
      </c>
      <c r="K304" s="17" t="n">
        <f aca="false">SUMIF('1120 SJ'!$A$2:$A$679,$G304,'1120 SJ'!$I$2:$I$679)</f>
        <v>6</v>
      </c>
      <c r="L304" s="17" t="n">
        <f aca="false">SUMIF('1120 SJ'!$A$2:$A$679,$G304,'1120 SJ'!$Q$2:$Q$679)</f>
        <v>0</v>
      </c>
      <c r="M304" s="17" t="n">
        <f aca="false">$K304-$L304</f>
        <v>6</v>
      </c>
      <c r="N304" s="18" t="n">
        <f aca="false">IFERROR(SUMIF('1120 SJ'!$A$2:$A$679,$G304,'1120 SJ'!$M$2:$M$679)/$K304,0)</f>
        <v>353016.56</v>
      </c>
      <c r="O304" s="18" t="n">
        <f aca="false">IFERROR($K304*$N304,"")</f>
        <v>2118099.36</v>
      </c>
      <c r="P304" s="18" t="n">
        <f aca="false">IFERROR($L304*$N304,"")</f>
        <v>0</v>
      </c>
      <c r="Q304" s="18" t="n">
        <f aca="false">$M304*$N304</f>
        <v>2118099.36</v>
      </c>
      <c r="S304" s="26"/>
      <c r="T304" s="1" t="s">
        <v>615</v>
      </c>
      <c r="U304" s="27" t="s">
        <v>126</v>
      </c>
    </row>
    <row r="305" customFormat="false" ht="15" hidden="false" customHeight="false" outlineLevel="0" collapsed="false">
      <c r="A305" s="1" t="s">
        <v>206</v>
      </c>
      <c r="B305" s="1" t="s">
        <v>258</v>
      </c>
      <c r="C305" s="1" t="s">
        <v>259</v>
      </c>
      <c r="D305" s="1" t="s">
        <v>610</v>
      </c>
      <c r="E305" s="1" t="s">
        <v>611</v>
      </c>
      <c r="F305" s="1" t="s">
        <v>612</v>
      </c>
      <c r="G305" s="1" t="s">
        <v>1279</v>
      </c>
      <c r="H305" s="1" t="s">
        <v>1280</v>
      </c>
      <c r="K305" s="17" t="n">
        <f aca="false">SUMIF('1120 SJ'!$A$2:$A$679,$G305,'1120 SJ'!$I$2:$I$679)</f>
        <v>6</v>
      </c>
      <c r="L305" s="17" t="n">
        <f aca="false">SUMIF('1120 SJ'!$A$2:$A$679,$G305,'1120 SJ'!$Q$2:$Q$679)</f>
        <v>0</v>
      </c>
      <c r="M305" s="17" t="n">
        <f aca="false">$K305-$L305</f>
        <v>6</v>
      </c>
      <c r="N305" s="18" t="n">
        <f aca="false">IFERROR(SUMIF('1120 SJ'!$A$2:$A$679,$G305,'1120 SJ'!$M$2:$M$679)/$K305,0)</f>
        <v>133545.2</v>
      </c>
      <c r="O305" s="18" t="n">
        <f aca="false">IFERROR($K305*$N305,"")</f>
        <v>801271.2</v>
      </c>
      <c r="P305" s="18" t="n">
        <f aca="false">IFERROR($L305*$N305,"")</f>
        <v>0</v>
      </c>
      <c r="Q305" s="18" t="n">
        <f aca="false">$M305*$N305</f>
        <v>801271.2</v>
      </c>
      <c r="S305" s="26"/>
      <c r="T305" s="1" t="s">
        <v>615</v>
      </c>
      <c r="U305" s="27" t="s">
        <v>126</v>
      </c>
    </row>
    <row r="306" customFormat="false" ht="15" hidden="false" customHeight="false" outlineLevel="0" collapsed="false">
      <c r="A306" s="1" t="s">
        <v>206</v>
      </c>
      <c r="B306" s="1" t="s">
        <v>258</v>
      </c>
      <c r="C306" s="1" t="s">
        <v>259</v>
      </c>
      <c r="D306" s="1" t="s">
        <v>610</v>
      </c>
      <c r="E306" s="1" t="s">
        <v>611</v>
      </c>
      <c r="F306" s="1" t="s">
        <v>612</v>
      </c>
      <c r="G306" s="1" t="s">
        <v>1281</v>
      </c>
      <c r="H306" s="1" t="s">
        <v>1282</v>
      </c>
      <c r="K306" s="17" t="n">
        <f aca="false">SUMIF('1120 SJ'!$A$2:$A$679,$G306,'1120 SJ'!$I$2:$I$679)</f>
        <v>6</v>
      </c>
      <c r="L306" s="17" t="n">
        <f aca="false">SUMIF('1120 SJ'!$A$2:$A$679,$G306,'1120 SJ'!$Q$2:$Q$679)</f>
        <v>0</v>
      </c>
      <c r="M306" s="17" t="n">
        <f aca="false">$K306-$L306</f>
        <v>6</v>
      </c>
      <c r="N306" s="18" t="n">
        <f aca="false">IFERROR(SUMIF('1120 SJ'!$A$2:$A$679,$G306,'1120 SJ'!$M$2:$M$679)/$K306,0)</f>
        <v>133545.2</v>
      </c>
      <c r="O306" s="18" t="n">
        <f aca="false">IFERROR($K306*$N306,"")</f>
        <v>801271.2</v>
      </c>
      <c r="P306" s="18" t="n">
        <f aca="false">IFERROR($L306*$N306,"")</f>
        <v>0</v>
      </c>
      <c r="Q306" s="18" t="n">
        <f aca="false">$M306*$N306</f>
        <v>801271.2</v>
      </c>
      <c r="S306" s="26"/>
      <c r="T306" s="1" t="s">
        <v>615</v>
      </c>
      <c r="U306" s="27" t="s">
        <v>126</v>
      </c>
    </row>
    <row r="307" customFormat="false" ht="15" hidden="false" customHeight="false" outlineLevel="0" collapsed="false">
      <c r="A307" s="1" t="s">
        <v>206</v>
      </c>
      <c r="B307" s="1" t="s">
        <v>258</v>
      </c>
      <c r="C307" s="1" t="s">
        <v>259</v>
      </c>
      <c r="D307" s="1" t="s">
        <v>260</v>
      </c>
      <c r="E307" s="1" t="s">
        <v>261</v>
      </c>
      <c r="F307" s="1" t="s">
        <v>262</v>
      </c>
      <c r="G307" s="1" t="s">
        <v>1283</v>
      </c>
      <c r="H307" s="1" t="s">
        <v>1284</v>
      </c>
      <c r="K307" s="17" t="n">
        <f aca="false">SUMIF('1120 SJ'!$A$2:$A$679,$G307,'1120 SJ'!$I$2:$I$679)</f>
        <v>5</v>
      </c>
      <c r="L307" s="17" t="n">
        <f aca="false">SUMIF('1120 SJ'!$A$2:$A$679,$G307,'1120 SJ'!$Q$2:$Q$679)</f>
        <v>0</v>
      </c>
      <c r="M307" s="17" t="n">
        <f aca="false">$K307-$L307</f>
        <v>5</v>
      </c>
      <c r="N307" s="18" t="n">
        <f aca="false">IFERROR(SUMIF('1120 SJ'!$A$2:$A$679,$G307,'1120 SJ'!$M$2:$M$679)/$K307,0)</f>
        <v>9000</v>
      </c>
      <c r="O307" s="18" t="n">
        <f aca="false">IFERROR($K307*$N307,"")</f>
        <v>45000</v>
      </c>
      <c r="P307" s="18" t="n">
        <f aca="false">IFERROR($L307*$N307,"")</f>
        <v>0</v>
      </c>
      <c r="Q307" s="18" t="n">
        <f aca="false">$M307*$N307</f>
        <v>45000</v>
      </c>
      <c r="S307" s="26"/>
      <c r="T307" s="1" t="s">
        <v>277</v>
      </c>
      <c r="U307" s="27" t="s">
        <v>123</v>
      </c>
    </row>
    <row r="308" customFormat="false" ht="15" hidden="false" customHeight="false" outlineLevel="0" collapsed="false">
      <c r="A308" s="1" t="s">
        <v>206</v>
      </c>
      <c r="B308" s="1" t="s">
        <v>258</v>
      </c>
      <c r="C308" s="1" t="s">
        <v>259</v>
      </c>
      <c r="D308" s="1" t="s">
        <v>260</v>
      </c>
      <c r="E308" s="1" t="s">
        <v>261</v>
      </c>
      <c r="F308" s="1" t="s">
        <v>262</v>
      </c>
      <c r="G308" s="1" t="s">
        <v>1285</v>
      </c>
      <c r="H308" s="1" t="s">
        <v>1286</v>
      </c>
      <c r="K308" s="17" t="n">
        <f aca="false">SUMIF('1120 SJ'!$A$2:$A$679,$G308,'1120 SJ'!$I$2:$I$679)</f>
        <v>5</v>
      </c>
      <c r="L308" s="17" t="n">
        <f aca="false">SUMIF('1120 SJ'!$A$2:$A$679,$G308,'1120 SJ'!$Q$2:$Q$679)</f>
        <v>0</v>
      </c>
      <c r="M308" s="17" t="n">
        <f aca="false">$K308-$L308</f>
        <v>5</v>
      </c>
      <c r="N308" s="18" t="n">
        <f aca="false">IFERROR(SUMIF('1120 SJ'!$A$2:$A$679,$G308,'1120 SJ'!$M$2:$M$679)/$K308,0)</f>
        <v>7174.828</v>
      </c>
      <c r="O308" s="18" t="n">
        <f aca="false">IFERROR($K308*$N308,"")</f>
        <v>35874.14</v>
      </c>
      <c r="P308" s="18" t="n">
        <f aca="false">IFERROR($L308*$N308,"")</f>
        <v>0</v>
      </c>
      <c r="Q308" s="18" t="n">
        <f aca="false">$M308*$N308</f>
        <v>35874.14</v>
      </c>
      <c r="S308" s="26"/>
      <c r="T308" s="1" t="s">
        <v>277</v>
      </c>
      <c r="U308" s="27" t="s">
        <v>123</v>
      </c>
      <c r="AA308" s="1" t="s">
        <v>485</v>
      </c>
    </row>
    <row r="309" customFormat="false" ht="15" hidden="false" customHeight="false" outlineLevel="0" collapsed="false">
      <c r="A309" s="1" t="s">
        <v>206</v>
      </c>
      <c r="B309" s="1" t="s">
        <v>258</v>
      </c>
      <c r="C309" s="1" t="s">
        <v>259</v>
      </c>
      <c r="D309" s="1" t="s">
        <v>260</v>
      </c>
      <c r="E309" s="1" t="s">
        <v>261</v>
      </c>
      <c r="F309" s="1" t="s">
        <v>262</v>
      </c>
      <c r="G309" s="1" t="s">
        <v>1287</v>
      </c>
      <c r="H309" s="1" t="s">
        <v>1288</v>
      </c>
      <c r="K309" s="17" t="n">
        <f aca="false">SUMIF('1120 SJ'!$A$2:$A$679,$G309,'1120 SJ'!$I$2:$I$679)</f>
        <v>5</v>
      </c>
      <c r="L309" s="17" t="n">
        <f aca="false">SUMIF('1120 SJ'!$A$2:$A$679,$G309,'1120 SJ'!$Q$2:$Q$679)</f>
        <v>0</v>
      </c>
      <c r="M309" s="17" t="n">
        <f aca="false">$K309-$L309</f>
        <v>5</v>
      </c>
      <c r="N309" s="18" t="n">
        <f aca="false">IFERROR(SUMIF('1120 SJ'!$A$2:$A$679,$G309,'1120 SJ'!$M$2:$M$679)/$K309,0)</f>
        <v>1843.856</v>
      </c>
      <c r="O309" s="18" t="n">
        <f aca="false">IFERROR($K309*$N309,"")</f>
        <v>9219.28</v>
      </c>
      <c r="P309" s="18" t="n">
        <f aca="false">IFERROR($L309*$N309,"")</f>
        <v>0</v>
      </c>
      <c r="Q309" s="18" t="n">
        <f aca="false">$M309*$N309</f>
        <v>9219.28</v>
      </c>
      <c r="S309" s="26"/>
      <c r="T309" s="1" t="s">
        <v>277</v>
      </c>
      <c r="U309" s="27" t="s">
        <v>123</v>
      </c>
    </row>
    <row r="310" customFormat="false" ht="15" hidden="false" customHeight="false" outlineLevel="0" collapsed="false">
      <c r="A310" s="1" t="s">
        <v>206</v>
      </c>
      <c r="B310" s="1" t="s">
        <v>258</v>
      </c>
      <c r="C310" s="1" t="s">
        <v>259</v>
      </c>
      <c r="D310" s="1" t="s">
        <v>260</v>
      </c>
      <c r="E310" s="1" t="s">
        <v>261</v>
      </c>
      <c r="F310" s="1" t="s">
        <v>262</v>
      </c>
      <c r="G310" s="1" t="s">
        <v>1289</v>
      </c>
      <c r="H310" s="1" t="s">
        <v>1290</v>
      </c>
      <c r="K310" s="17" t="n">
        <f aca="false">SUMIF('1120 SJ'!$A$2:$A$679,$G310,'1120 SJ'!$I$2:$I$679)</f>
        <v>5</v>
      </c>
      <c r="L310" s="17" t="n">
        <f aca="false">SUMIF('1120 SJ'!$A$2:$A$679,$G310,'1120 SJ'!$Q$2:$Q$679)</f>
        <v>0</v>
      </c>
      <c r="M310" s="17" t="n">
        <f aca="false">$K310-$L310</f>
        <v>5</v>
      </c>
      <c r="N310" s="18" t="n">
        <f aca="false">IFERROR(SUMIF('1120 SJ'!$A$2:$A$679,$G310,'1120 SJ'!$M$2:$M$679)/$K310,0)</f>
        <v>35714.33</v>
      </c>
      <c r="O310" s="18" t="n">
        <f aca="false">IFERROR($K310*$N310,"")</f>
        <v>178571.65</v>
      </c>
      <c r="P310" s="18" t="n">
        <f aca="false">IFERROR($L310*$N310,"")</f>
        <v>0</v>
      </c>
      <c r="Q310" s="18" t="n">
        <f aca="false">$M310*$N310</f>
        <v>178571.65</v>
      </c>
      <c r="S310" s="26"/>
      <c r="T310" s="1" t="s">
        <v>277</v>
      </c>
      <c r="U310" s="27" t="s">
        <v>123</v>
      </c>
    </row>
    <row r="311" customFormat="false" ht="15" hidden="false" customHeight="false" outlineLevel="0" collapsed="false">
      <c r="A311" s="1" t="s">
        <v>206</v>
      </c>
      <c r="B311" s="1" t="s">
        <v>258</v>
      </c>
      <c r="C311" s="1" t="s">
        <v>259</v>
      </c>
      <c r="D311" s="1" t="s">
        <v>260</v>
      </c>
      <c r="E311" s="1" t="s">
        <v>261</v>
      </c>
      <c r="F311" s="1" t="s">
        <v>262</v>
      </c>
      <c r="G311" s="1" t="s">
        <v>1291</v>
      </c>
      <c r="H311" s="1" t="s">
        <v>1292</v>
      </c>
      <c r="K311" s="17" t="n">
        <f aca="false">SUMIF('1120 SJ'!$A$2:$A$679,$G311,'1120 SJ'!$I$2:$I$679)</f>
        <v>5</v>
      </c>
      <c r="L311" s="17" t="n">
        <f aca="false">SUMIF('1120 SJ'!$A$2:$A$679,$G311,'1120 SJ'!$Q$2:$Q$679)</f>
        <v>0</v>
      </c>
      <c r="M311" s="17" t="n">
        <f aca="false">$K311-$L311</f>
        <v>5</v>
      </c>
      <c r="N311" s="18" t="n">
        <f aca="false">IFERROR(SUMIF('1120 SJ'!$A$2:$A$679,$G311,'1120 SJ'!$M$2:$M$679)/$K311,0)</f>
        <v>12528.2</v>
      </c>
      <c r="O311" s="18" t="n">
        <f aca="false">IFERROR($K311*$N311,"")</f>
        <v>62641</v>
      </c>
      <c r="P311" s="18" t="n">
        <f aca="false">IFERROR($L311*$N311,"")</f>
        <v>0</v>
      </c>
      <c r="Q311" s="18" t="n">
        <f aca="false">$M311*$N311</f>
        <v>62641</v>
      </c>
      <c r="S311" s="26"/>
      <c r="T311" s="1" t="s">
        <v>277</v>
      </c>
      <c r="U311" s="27" t="s">
        <v>123</v>
      </c>
      <c r="AA311" s="1" t="s">
        <v>485</v>
      </c>
    </row>
    <row r="312" customFormat="false" ht="15" hidden="false" customHeight="false" outlineLevel="0" collapsed="false">
      <c r="A312" s="1" t="s">
        <v>206</v>
      </c>
      <c r="B312" s="1" t="s">
        <v>258</v>
      </c>
      <c r="C312" s="1" t="s">
        <v>259</v>
      </c>
      <c r="D312" s="1" t="s">
        <v>260</v>
      </c>
      <c r="E312" s="1" t="s">
        <v>261</v>
      </c>
      <c r="F312" s="1" t="s">
        <v>262</v>
      </c>
      <c r="G312" s="1" t="s">
        <v>1293</v>
      </c>
      <c r="H312" s="1" t="s">
        <v>1294</v>
      </c>
      <c r="I312" s="1" t="s">
        <v>1295</v>
      </c>
      <c r="J312" s="1" t="s">
        <v>1296</v>
      </c>
      <c r="K312" s="17" t="n">
        <f aca="false">SUMIF('1120 SJ'!$A$2:$A$679,$G312,'1120 SJ'!$I$2:$I$679)</f>
        <v>5</v>
      </c>
      <c r="L312" s="17" t="n">
        <f aca="false">SUMIF('1120 SJ'!$A$2:$A$679,$G312,'1120 SJ'!$Q$2:$Q$679)</f>
        <v>14</v>
      </c>
      <c r="M312" s="17" t="n">
        <f aca="false">$K312-$L312</f>
        <v>-9</v>
      </c>
      <c r="N312" s="18" t="n">
        <f aca="false">IFERROR(SUMIF('1120 SJ'!$A$2:$A$679,$G312,'1120 SJ'!$M$2:$M$679)/$K312,0)</f>
        <v>10689.728</v>
      </c>
      <c r="O312" s="18" t="n">
        <f aca="false">IFERROR($K312*$N312,"")</f>
        <v>53448.64</v>
      </c>
      <c r="P312" s="18" t="n">
        <f aca="false">IFERROR($L312*$N312,"")</f>
        <v>149656.192</v>
      </c>
      <c r="Q312" s="18" t="n">
        <f aca="false">$M312*$N312</f>
        <v>-96207.552</v>
      </c>
      <c r="S312" s="24" t="s">
        <v>226</v>
      </c>
      <c r="T312" s="1" t="s">
        <v>267</v>
      </c>
      <c r="U312" s="24" t="s">
        <v>54</v>
      </c>
      <c r="V312" s="1" t="s">
        <v>1297</v>
      </c>
      <c r="W312" s="1" t="s">
        <v>269</v>
      </c>
      <c r="Y312" s="1" t="s">
        <v>270</v>
      </c>
      <c r="Z312" s="1" t="s">
        <v>1298</v>
      </c>
      <c r="AA312" s="1" t="s">
        <v>327</v>
      </c>
    </row>
    <row r="313" customFormat="false" ht="15" hidden="false" customHeight="false" outlineLevel="0" collapsed="false">
      <c r="A313" s="1" t="s">
        <v>206</v>
      </c>
      <c r="B313" s="1" t="s">
        <v>258</v>
      </c>
      <c r="C313" s="1" t="s">
        <v>259</v>
      </c>
      <c r="D313" s="1" t="s">
        <v>260</v>
      </c>
      <c r="E313" s="1" t="s">
        <v>261</v>
      </c>
      <c r="F313" s="1" t="s">
        <v>262</v>
      </c>
      <c r="G313" s="1" t="s">
        <v>1299</v>
      </c>
      <c r="H313" s="1" t="s">
        <v>1300</v>
      </c>
      <c r="K313" s="17" t="n">
        <f aca="false">SUMIF('1120 SJ'!$A$2:$A$679,$G313,'1120 SJ'!$I$2:$I$679)</f>
        <v>5</v>
      </c>
      <c r="L313" s="17" t="n">
        <f aca="false">SUMIF('1120 SJ'!$A$2:$A$679,$G313,'1120 SJ'!$Q$2:$Q$679)</f>
        <v>0</v>
      </c>
      <c r="M313" s="17" t="n">
        <f aca="false">$K313-$L313</f>
        <v>5</v>
      </c>
      <c r="N313" s="18" t="n">
        <f aca="false">IFERROR(SUMIF('1120 SJ'!$A$2:$A$679,$G313,'1120 SJ'!$M$2:$M$679)/$K313,0)</f>
        <v>1868.118</v>
      </c>
      <c r="O313" s="18" t="n">
        <f aca="false">IFERROR($K313*$N313,"")</f>
        <v>9340.59</v>
      </c>
      <c r="P313" s="18" t="n">
        <f aca="false">IFERROR($L313*$N313,"")</f>
        <v>0</v>
      </c>
      <c r="Q313" s="18" t="n">
        <f aca="false">$M313*$N313</f>
        <v>9340.59</v>
      </c>
      <c r="S313" s="26"/>
      <c r="T313" s="1" t="s">
        <v>277</v>
      </c>
      <c r="U313" s="27" t="s">
        <v>123</v>
      </c>
    </row>
    <row r="314" customFormat="false" ht="15" hidden="false" customHeight="false" outlineLevel="0" collapsed="false">
      <c r="A314" s="1" t="s">
        <v>206</v>
      </c>
      <c r="B314" s="1" t="s">
        <v>258</v>
      </c>
      <c r="C314" s="1" t="s">
        <v>259</v>
      </c>
      <c r="D314" s="1" t="s">
        <v>260</v>
      </c>
      <c r="E314" s="1" t="s">
        <v>261</v>
      </c>
      <c r="F314" s="1" t="s">
        <v>262</v>
      </c>
      <c r="G314" s="1" t="s">
        <v>1301</v>
      </c>
      <c r="H314" s="1" t="s">
        <v>1302</v>
      </c>
      <c r="K314" s="17" t="n">
        <f aca="false">SUMIF('1120 SJ'!$A$2:$A$679,$G314,'1120 SJ'!$I$2:$I$679)</f>
        <v>5</v>
      </c>
      <c r="L314" s="17" t="n">
        <f aca="false">SUMIF('1120 SJ'!$A$2:$A$679,$G314,'1120 SJ'!$Q$2:$Q$679)</f>
        <v>0</v>
      </c>
      <c r="M314" s="17" t="n">
        <f aca="false">$K314-$L314</f>
        <v>5</v>
      </c>
      <c r="N314" s="18" t="n">
        <f aca="false">IFERROR(SUMIF('1120 SJ'!$A$2:$A$679,$G314,'1120 SJ'!$M$2:$M$679)/$K314,0)</f>
        <v>12174.67</v>
      </c>
      <c r="O314" s="18" t="n">
        <f aca="false">IFERROR($K314*$N314,"")</f>
        <v>60873.35</v>
      </c>
      <c r="P314" s="18" t="n">
        <f aca="false">IFERROR($L314*$N314,"")</f>
        <v>0</v>
      </c>
      <c r="Q314" s="18" t="n">
        <f aca="false">$M314*$N314</f>
        <v>60873.35</v>
      </c>
      <c r="S314" s="26"/>
      <c r="T314" s="1" t="s">
        <v>277</v>
      </c>
      <c r="U314" s="27" t="s">
        <v>123</v>
      </c>
      <c r="AA314" s="1" t="s">
        <v>434</v>
      </c>
    </row>
    <row r="315" customFormat="false" ht="15" hidden="false" customHeight="false" outlineLevel="0" collapsed="false">
      <c r="A315" s="1" t="s">
        <v>206</v>
      </c>
      <c r="B315" s="1" t="s">
        <v>258</v>
      </c>
      <c r="C315" s="1" t="s">
        <v>259</v>
      </c>
      <c r="D315" s="1" t="s">
        <v>260</v>
      </c>
      <c r="E315" s="1" t="s">
        <v>261</v>
      </c>
      <c r="F315" s="1" t="s">
        <v>262</v>
      </c>
      <c r="G315" s="1" t="s">
        <v>1303</v>
      </c>
      <c r="H315" s="1" t="s">
        <v>1304</v>
      </c>
      <c r="K315" s="17" t="n">
        <f aca="false">SUMIF('1120 SJ'!$A$2:$A$679,$G315,'1120 SJ'!$I$2:$I$679)</f>
        <v>5</v>
      </c>
      <c r="L315" s="17" t="n">
        <f aca="false">SUMIF('1120 SJ'!$A$2:$A$679,$G315,'1120 SJ'!$Q$2:$Q$679)</f>
        <v>0</v>
      </c>
      <c r="M315" s="17" t="n">
        <f aca="false">$K315-$L315</f>
        <v>5</v>
      </c>
      <c r="N315" s="18" t="n">
        <f aca="false">IFERROR(SUMIF('1120 SJ'!$A$2:$A$679,$G315,'1120 SJ'!$M$2:$M$679)/$K315,0)</f>
        <v>4432.89</v>
      </c>
      <c r="O315" s="18" t="n">
        <f aca="false">IFERROR($K315*$N315,"")</f>
        <v>22164.45</v>
      </c>
      <c r="P315" s="18" t="n">
        <f aca="false">IFERROR($L315*$N315,"")</f>
        <v>0</v>
      </c>
      <c r="Q315" s="18" t="n">
        <f aca="false">$M315*$N315</f>
        <v>22164.45</v>
      </c>
      <c r="S315" s="26"/>
      <c r="T315" s="1" t="s">
        <v>277</v>
      </c>
      <c r="U315" s="27" t="s">
        <v>123</v>
      </c>
    </row>
    <row r="316" customFormat="false" ht="15" hidden="false" customHeight="false" outlineLevel="0" collapsed="false">
      <c r="A316" s="1" t="s">
        <v>206</v>
      </c>
      <c r="B316" s="1" t="s">
        <v>258</v>
      </c>
      <c r="C316" s="1" t="s">
        <v>259</v>
      </c>
      <c r="D316" s="1" t="s">
        <v>260</v>
      </c>
      <c r="E316" s="1" t="s">
        <v>261</v>
      </c>
      <c r="F316" s="1" t="s">
        <v>262</v>
      </c>
      <c r="G316" s="1" t="s">
        <v>1305</v>
      </c>
      <c r="H316" s="1" t="s">
        <v>1306</v>
      </c>
      <c r="K316" s="17" t="n">
        <f aca="false">SUMIF('1120 SJ'!$A$2:$A$679,$G316,'1120 SJ'!$I$2:$I$679)</f>
        <v>5</v>
      </c>
      <c r="L316" s="17" t="n">
        <f aca="false">SUMIF('1120 SJ'!$A$2:$A$679,$G316,'1120 SJ'!$Q$2:$Q$679)</f>
        <v>0</v>
      </c>
      <c r="M316" s="17" t="n">
        <f aca="false">$K316-$L316</f>
        <v>5</v>
      </c>
      <c r="N316" s="18" t="n">
        <f aca="false">IFERROR(SUMIF('1120 SJ'!$A$2:$A$679,$G316,'1120 SJ'!$M$2:$M$679)/$K316,0)</f>
        <v>6705.99</v>
      </c>
      <c r="O316" s="18" t="n">
        <f aca="false">IFERROR($K316*$N316,"")</f>
        <v>33529.95</v>
      </c>
      <c r="P316" s="18" t="n">
        <f aca="false">IFERROR($L316*$N316,"")</f>
        <v>0</v>
      </c>
      <c r="Q316" s="18" t="n">
        <f aca="false">$M316*$N316</f>
        <v>33529.95</v>
      </c>
      <c r="S316" s="26"/>
      <c r="T316" s="1" t="s">
        <v>277</v>
      </c>
      <c r="U316" s="27" t="s">
        <v>123</v>
      </c>
    </row>
    <row r="317" customFormat="false" ht="15" hidden="false" customHeight="false" outlineLevel="0" collapsed="false">
      <c r="A317" s="1" t="s">
        <v>206</v>
      </c>
      <c r="B317" s="1" t="s">
        <v>258</v>
      </c>
      <c r="C317" s="1" t="s">
        <v>259</v>
      </c>
      <c r="D317" s="1" t="s">
        <v>260</v>
      </c>
      <c r="E317" s="1" t="s">
        <v>261</v>
      </c>
      <c r="F317" s="1" t="s">
        <v>262</v>
      </c>
      <c r="G317" s="1" t="s">
        <v>1307</v>
      </c>
      <c r="H317" s="1" t="s">
        <v>1308</v>
      </c>
      <c r="K317" s="17" t="n">
        <f aca="false">SUMIF('1120 SJ'!$A$2:$A$679,$G317,'1120 SJ'!$I$2:$I$679)</f>
        <v>5</v>
      </c>
      <c r="L317" s="17" t="n">
        <f aca="false">SUMIF('1120 SJ'!$A$2:$A$679,$G317,'1120 SJ'!$Q$2:$Q$679)</f>
        <v>0</v>
      </c>
      <c r="M317" s="17" t="n">
        <f aca="false">$K317-$L317</f>
        <v>5</v>
      </c>
      <c r="N317" s="18" t="n">
        <f aca="false">IFERROR(SUMIF('1120 SJ'!$A$2:$A$679,$G317,'1120 SJ'!$M$2:$M$679)/$K317,0)</f>
        <v>9090.9</v>
      </c>
      <c r="O317" s="18" t="n">
        <f aca="false">IFERROR($K317*$N317,"")</f>
        <v>45454.5</v>
      </c>
      <c r="P317" s="18" t="n">
        <f aca="false">IFERROR($L317*$N317,"")</f>
        <v>0</v>
      </c>
      <c r="Q317" s="18" t="n">
        <f aca="false">$M317*$N317</f>
        <v>45454.5</v>
      </c>
      <c r="S317" s="26"/>
      <c r="T317" s="1" t="s">
        <v>277</v>
      </c>
      <c r="U317" s="27" t="s">
        <v>123</v>
      </c>
    </row>
    <row r="318" customFormat="false" ht="15" hidden="false" customHeight="false" outlineLevel="0" collapsed="false">
      <c r="A318" s="1" t="s">
        <v>206</v>
      </c>
      <c r="B318" s="1" t="s">
        <v>258</v>
      </c>
      <c r="C318" s="1" t="s">
        <v>259</v>
      </c>
      <c r="D318" s="1" t="s">
        <v>260</v>
      </c>
      <c r="E318" s="1" t="s">
        <v>261</v>
      </c>
      <c r="F318" s="1" t="s">
        <v>262</v>
      </c>
      <c r="G318" s="1" t="s">
        <v>1309</v>
      </c>
      <c r="H318" s="1" t="s">
        <v>1310</v>
      </c>
      <c r="K318" s="17" t="n">
        <f aca="false">SUMIF('1120 SJ'!$A$2:$A$679,$G318,'1120 SJ'!$I$2:$I$679)</f>
        <v>5</v>
      </c>
      <c r="L318" s="17" t="n">
        <f aca="false">SUMIF('1120 SJ'!$A$2:$A$679,$G318,'1120 SJ'!$Q$2:$Q$679)</f>
        <v>0</v>
      </c>
      <c r="M318" s="17" t="n">
        <f aca="false">$K318-$L318</f>
        <v>5</v>
      </c>
      <c r="N318" s="18" t="n">
        <f aca="false">IFERROR(SUMIF('1120 SJ'!$A$2:$A$679,$G318,'1120 SJ'!$M$2:$M$679)/$K318,0)</f>
        <v>11124.52</v>
      </c>
      <c r="O318" s="18" t="n">
        <f aca="false">IFERROR($K318*$N318,"")</f>
        <v>55622.6</v>
      </c>
      <c r="P318" s="18" t="n">
        <f aca="false">IFERROR($L318*$N318,"")</f>
        <v>0</v>
      </c>
      <c r="Q318" s="18" t="n">
        <f aca="false">$M318*$N318</f>
        <v>55622.6</v>
      </c>
      <c r="S318" s="26"/>
      <c r="T318" s="1" t="s">
        <v>277</v>
      </c>
      <c r="U318" s="27" t="s">
        <v>123</v>
      </c>
      <c r="AA318" s="1" t="s">
        <v>376</v>
      </c>
    </row>
    <row r="319" customFormat="false" ht="15" hidden="false" customHeight="false" outlineLevel="0" collapsed="false">
      <c r="A319" s="1" t="s">
        <v>206</v>
      </c>
      <c r="B319" s="1" t="s">
        <v>258</v>
      </c>
      <c r="C319" s="1" t="s">
        <v>259</v>
      </c>
      <c r="D319" s="1" t="s">
        <v>273</v>
      </c>
      <c r="E319" s="1" t="s">
        <v>274</v>
      </c>
      <c r="F319" s="1" t="s">
        <v>262</v>
      </c>
      <c r="G319" s="1" t="s">
        <v>1311</v>
      </c>
      <c r="H319" s="1" t="s">
        <v>1312</v>
      </c>
      <c r="I319" s="1" t="s">
        <v>1313</v>
      </c>
      <c r="J319" s="1" t="s">
        <v>1314</v>
      </c>
      <c r="K319" s="17" t="n">
        <f aca="false">SUMIF('1120 SJ'!$A$2:$A$679,$G319,'1120 SJ'!$I$2:$I$679)</f>
        <v>5</v>
      </c>
      <c r="L319" s="17" t="n">
        <f aca="false">SUMIF('1120 SJ'!$A$2:$A$679,$G319,'1120 SJ'!$Q$2:$Q$679)</f>
        <v>3</v>
      </c>
      <c r="M319" s="17" t="n">
        <f aca="false">$K319-$L319</f>
        <v>2</v>
      </c>
      <c r="N319" s="18" t="n">
        <f aca="false">IFERROR(SUMIF('1120 SJ'!$A$2:$A$679,$G319,'1120 SJ'!$M$2:$M$679)/$K319,0)</f>
        <v>894.5</v>
      </c>
      <c r="O319" s="18" t="n">
        <f aca="false">IFERROR($K319*$N319,"")</f>
        <v>4472.5</v>
      </c>
      <c r="P319" s="18" t="n">
        <f aca="false">IFERROR($L319*$N319,"")</f>
        <v>2683.5</v>
      </c>
      <c r="Q319" s="18" t="n">
        <f aca="false">$M319*$N319</f>
        <v>1789</v>
      </c>
      <c r="S319" s="25" t="s">
        <v>228</v>
      </c>
      <c r="T319" s="1" t="s">
        <v>282</v>
      </c>
      <c r="U319" s="25" t="s">
        <v>51</v>
      </c>
      <c r="V319" s="1" t="s">
        <v>1315</v>
      </c>
      <c r="W319" s="1" t="s">
        <v>270</v>
      </c>
      <c r="X319" s="1" t="s">
        <v>1316</v>
      </c>
      <c r="Y319" s="1" t="s">
        <v>270</v>
      </c>
      <c r="Z319" s="1" t="s">
        <v>1317</v>
      </c>
      <c r="AA319" s="1" t="s">
        <v>1318</v>
      </c>
    </row>
    <row r="320" customFormat="false" ht="15" hidden="false" customHeight="false" outlineLevel="0" collapsed="false">
      <c r="A320" s="1" t="s">
        <v>206</v>
      </c>
      <c r="B320" s="1" t="s">
        <v>258</v>
      </c>
      <c r="C320" s="1" t="s">
        <v>259</v>
      </c>
      <c r="D320" s="1" t="s">
        <v>273</v>
      </c>
      <c r="E320" s="1" t="s">
        <v>274</v>
      </c>
      <c r="F320" s="1" t="s">
        <v>262</v>
      </c>
      <c r="G320" s="1" t="s">
        <v>1319</v>
      </c>
      <c r="H320" s="1" t="s">
        <v>1320</v>
      </c>
      <c r="I320" s="1" t="s">
        <v>1321</v>
      </c>
      <c r="J320" s="1" t="s">
        <v>1322</v>
      </c>
      <c r="K320" s="17" t="n">
        <f aca="false">SUMIF('1120 SJ'!$A$2:$A$679,$G320,'1120 SJ'!$I$2:$I$679)</f>
        <v>5</v>
      </c>
      <c r="L320" s="17" t="n">
        <f aca="false">SUMIF('1120 SJ'!$A$2:$A$679,$G320,'1120 SJ'!$Q$2:$Q$679)</f>
        <v>6</v>
      </c>
      <c r="M320" s="17" t="n">
        <f aca="false">$K320-$L320</f>
        <v>-1</v>
      </c>
      <c r="N320" s="18" t="n">
        <f aca="false">IFERROR(SUMIF('1120 SJ'!$A$2:$A$679,$G320,'1120 SJ'!$M$2:$M$679)/$K320,0)</f>
        <v>14139.408</v>
      </c>
      <c r="O320" s="18" t="n">
        <f aca="false">IFERROR($K320*$N320,"")</f>
        <v>70697.04</v>
      </c>
      <c r="P320" s="18" t="n">
        <f aca="false">IFERROR($L320*$N320,"")</f>
        <v>84836.448</v>
      </c>
      <c r="Q320" s="18" t="n">
        <f aca="false">$M320*$N320</f>
        <v>-14139.408</v>
      </c>
      <c r="S320" s="24" t="s">
        <v>226</v>
      </c>
      <c r="T320" s="1" t="s">
        <v>267</v>
      </c>
      <c r="U320" s="24" t="s">
        <v>54</v>
      </c>
      <c r="V320" s="1" t="s">
        <v>290</v>
      </c>
      <c r="W320" s="1" t="s">
        <v>269</v>
      </c>
      <c r="Y320" s="1" t="s">
        <v>270</v>
      </c>
      <c r="AA320" s="1" t="s">
        <v>373</v>
      </c>
    </row>
    <row r="321" customFormat="false" ht="15" hidden="false" customHeight="false" outlineLevel="0" collapsed="false">
      <c r="A321" s="1" t="s">
        <v>206</v>
      </c>
      <c r="B321" s="1" t="s">
        <v>258</v>
      </c>
      <c r="C321" s="1" t="s">
        <v>259</v>
      </c>
      <c r="D321" s="1" t="s">
        <v>273</v>
      </c>
      <c r="E321" s="1" t="s">
        <v>274</v>
      </c>
      <c r="F321" s="1" t="s">
        <v>262</v>
      </c>
      <c r="G321" s="1" t="s">
        <v>1323</v>
      </c>
      <c r="H321" s="1" t="s">
        <v>1324</v>
      </c>
      <c r="K321" s="17" t="n">
        <f aca="false">SUMIF('1120 SJ'!$A$2:$A$679,$G321,'1120 SJ'!$I$2:$I$679)</f>
        <v>5</v>
      </c>
      <c r="L321" s="17" t="n">
        <f aca="false">SUMIF('1120 SJ'!$A$2:$A$679,$G321,'1120 SJ'!$Q$2:$Q$679)</f>
        <v>0</v>
      </c>
      <c r="M321" s="17" t="n">
        <f aca="false">$K321-$L321</f>
        <v>5</v>
      </c>
      <c r="N321" s="18" t="n">
        <f aca="false">IFERROR(SUMIF('1120 SJ'!$A$2:$A$679,$G321,'1120 SJ'!$M$2:$M$679)/$K321,0)</f>
        <v>99500</v>
      </c>
      <c r="O321" s="18" t="n">
        <f aca="false">IFERROR($K321*$N321,"")</f>
        <v>497500</v>
      </c>
      <c r="P321" s="18" t="n">
        <f aca="false">IFERROR($L321*$N321,"")</f>
        <v>0</v>
      </c>
      <c r="Q321" s="18" t="n">
        <f aca="false">$M321*$N321</f>
        <v>497500</v>
      </c>
      <c r="S321" s="26"/>
      <c r="T321" s="1" t="s">
        <v>277</v>
      </c>
      <c r="U321" s="27" t="s">
        <v>123</v>
      </c>
    </row>
    <row r="322" customFormat="false" ht="15" hidden="false" customHeight="false" outlineLevel="0" collapsed="false">
      <c r="A322" s="1" t="s">
        <v>206</v>
      </c>
      <c r="B322" s="1" t="s">
        <v>258</v>
      </c>
      <c r="C322" s="1" t="s">
        <v>259</v>
      </c>
      <c r="D322" s="1" t="s">
        <v>610</v>
      </c>
      <c r="E322" s="1" t="s">
        <v>611</v>
      </c>
      <c r="F322" s="1" t="s">
        <v>612</v>
      </c>
      <c r="G322" s="1" t="s">
        <v>1325</v>
      </c>
      <c r="H322" s="1" t="s">
        <v>1326</v>
      </c>
      <c r="K322" s="17" t="n">
        <f aca="false">SUMIF('1120 SJ'!$A$2:$A$679,$G322,'1120 SJ'!$I$2:$I$679)</f>
        <v>5</v>
      </c>
      <c r="L322" s="17" t="n">
        <f aca="false">SUMIF('1120 SJ'!$A$2:$A$679,$G322,'1120 SJ'!$Q$2:$Q$679)</f>
        <v>0</v>
      </c>
      <c r="M322" s="17" t="n">
        <f aca="false">$K322-$L322</f>
        <v>5</v>
      </c>
      <c r="N322" s="18" t="n">
        <f aca="false">IFERROR(SUMIF('1120 SJ'!$A$2:$A$679,$G322,'1120 SJ'!$M$2:$M$679)/$K322,0)</f>
        <v>111895.662</v>
      </c>
      <c r="O322" s="18" t="n">
        <f aca="false">IFERROR($K322*$N322,"")</f>
        <v>559478.31</v>
      </c>
      <c r="P322" s="18" t="n">
        <f aca="false">IFERROR($L322*$N322,"")</f>
        <v>0</v>
      </c>
      <c r="Q322" s="18" t="n">
        <f aca="false">$M322*$N322</f>
        <v>559478.31</v>
      </c>
      <c r="S322" s="26"/>
      <c r="T322" s="1" t="s">
        <v>615</v>
      </c>
      <c r="U322" s="27" t="s">
        <v>126</v>
      </c>
    </row>
    <row r="323" customFormat="false" ht="15" hidden="false" customHeight="false" outlineLevel="0" collapsed="false">
      <c r="A323" s="1" t="s">
        <v>206</v>
      </c>
      <c r="B323" s="1" t="s">
        <v>258</v>
      </c>
      <c r="C323" s="1" t="s">
        <v>259</v>
      </c>
      <c r="D323" s="1" t="s">
        <v>610</v>
      </c>
      <c r="E323" s="1" t="s">
        <v>611</v>
      </c>
      <c r="F323" s="1" t="s">
        <v>612</v>
      </c>
      <c r="G323" s="1" t="s">
        <v>1327</v>
      </c>
      <c r="H323" s="1" t="s">
        <v>1328</v>
      </c>
      <c r="K323" s="17" t="n">
        <f aca="false">SUMIF('1120 SJ'!$A$2:$A$679,$G323,'1120 SJ'!$I$2:$I$679)</f>
        <v>5</v>
      </c>
      <c r="L323" s="17" t="n">
        <f aca="false">SUMIF('1120 SJ'!$A$2:$A$679,$G323,'1120 SJ'!$Q$2:$Q$679)</f>
        <v>0</v>
      </c>
      <c r="M323" s="17" t="n">
        <f aca="false">$K323-$L323</f>
        <v>5</v>
      </c>
      <c r="N323" s="18" t="n">
        <f aca="false">IFERROR(SUMIF('1120 SJ'!$A$2:$A$679,$G323,'1120 SJ'!$M$2:$M$679)/$K323,0)</f>
        <v>92580.688</v>
      </c>
      <c r="O323" s="18" t="n">
        <f aca="false">IFERROR($K323*$N323,"")</f>
        <v>462903.44</v>
      </c>
      <c r="P323" s="18" t="n">
        <f aca="false">IFERROR($L323*$N323,"")</f>
        <v>0</v>
      </c>
      <c r="Q323" s="18" t="n">
        <f aca="false">$M323*$N323</f>
        <v>462903.44</v>
      </c>
      <c r="S323" s="26"/>
      <c r="T323" s="1" t="s">
        <v>615</v>
      </c>
      <c r="U323" s="27" t="s">
        <v>126</v>
      </c>
    </row>
    <row r="324" customFormat="false" ht="15" hidden="false" customHeight="false" outlineLevel="0" collapsed="false">
      <c r="A324" s="1" t="s">
        <v>206</v>
      </c>
      <c r="B324" s="1" t="s">
        <v>258</v>
      </c>
      <c r="C324" s="1" t="s">
        <v>259</v>
      </c>
      <c r="D324" s="1" t="s">
        <v>610</v>
      </c>
      <c r="E324" s="1" t="s">
        <v>611</v>
      </c>
      <c r="F324" s="1" t="s">
        <v>612</v>
      </c>
      <c r="G324" s="1" t="s">
        <v>1329</v>
      </c>
      <c r="H324" s="1" t="s">
        <v>1330</v>
      </c>
      <c r="K324" s="17" t="n">
        <f aca="false">SUMIF('1120 SJ'!$A$2:$A$679,$G324,'1120 SJ'!$I$2:$I$679)</f>
        <v>5</v>
      </c>
      <c r="L324" s="17" t="n">
        <f aca="false">SUMIF('1120 SJ'!$A$2:$A$679,$G324,'1120 SJ'!$Q$2:$Q$679)</f>
        <v>0</v>
      </c>
      <c r="M324" s="17" t="n">
        <f aca="false">$K324-$L324</f>
        <v>5</v>
      </c>
      <c r="N324" s="18" t="n">
        <f aca="false">IFERROR(SUMIF('1120 SJ'!$A$2:$A$679,$G324,'1120 SJ'!$M$2:$M$679)/$K324,0)</f>
        <v>112861.238</v>
      </c>
      <c r="O324" s="18" t="n">
        <f aca="false">IFERROR($K324*$N324,"")</f>
        <v>564306.19</v>
      </c>
      <c r="P324" s="18" t="n">
        <f aca="false">IFERROR($L324*$N324,"")</f>
        <v>0</v>
      </c>
      <c r="Q324" s="18" t="n">
        <f aca="false">$M324*$N324</f>
        <v>564306.19</v>
      </c>
      <c r="S324" s="26"/>
      <c r="T324" s="1" t="s">
        <v>615</v>
      </c>
      <c r="U324" s="27" t="s">
        <v>126</v>
      </c>
    </row>
    <row r="325" customFormat="false" ht="15" hidden="false" customHeight="false" outlineLevel="0" collapsed="false">
      <c r="A325" s="1" t="s">
        <v>206</v>
      </c>
      <c r="B325" s="1" t="s">
        <v>258</v>
      </c>
      <c r="C325" s="1" t="s">
        <v>259</v>
      </c>
      <c r="D325" s="1" t="s">
        <v>610</v>
      </c>
      <c r="E325" s="1" t="s">
        <v>611</v>
      </c>
      <c r="F325" s="1" t="s">
        <v>612</v>
      </c>
      <c r="G325" s="1" t="s">
        <v>1331</v>
      </c>
      <c r="H325" s="1" t="s">
        <v>1332</v>
      </c>
      <c r="K325" s="17" t="n">
        <f aca="false">SUMIF('1120 SJ'!$A$2:$A$679,$G325,'1120 SJ'!$I$2:$I$679)</f>
        <v>5</v>
      </c>
      <c r="L325" s="17" t="n">
        <f aca="false">SUMIF('1120 SJ'!$A$2:$A$679,$G325,'1120 SJ'!$Q$2:$Q$679)</f>
        <v>0</v>
      </c>
      <c r="M325" s="17" t="n">
        <f aca="false">$K325-$L325</f>
        <v>5</v>
      </c>
      <c r="N325" s="18" t="n">
        <f aca="false">IFERROR(SUMIF('1120 SJ'!$A$2:$A$679,$G325,'1120 SJ'!$M$2:$M$679)/$K325,0)</f>
        <v>34178.48</v>
      </c>
      <c r="O325" s="18" t="n">
        <f aca="false">IFERROR($K325*$N325,"")</f>
        <v>170892.4</v>
      </c>
      <c r="P325" s="18" t="n">
        <f aca="false">IFERROR($L325*$N325,"")</f>
        <v>0</v>
      </c>
      <c r="Q325" s="18" t="n">
        <f aca="false">$M325*$N325</f>
        <v>170892.4</v>
      </c>
      <c r="S325" s="26"/>
      <c r="T325" s="1" t="s">
        <v>615</v>
      </c>
      <c r="U325" s="27" t="s">
        <v>126</v>
      </c>
    </row>
    <row r="326" customFormat="false" ht="15" hidden="false" customHeight="false" outlineLevel="0" collapsed="false">
      <c r="A326" s="1" t="s">
        <v>206</v>
      </c>
      <c r="B326" s="1" t="s">
        <v>258</v>
      </c>
      <c r="C326" s="1" t="s">
        <v>259</v>
      </c>
      <c r="D326" s="1" t="s">
        <v>610</v>
      </c>
      <c r="E326" s="1" t="s">
        <v>611</v>
      </c>
      <c r="F326" s="1" t="s">
        <v>612</v>
      </c>
      <c r="G326" s="1" t="s">
        <v>1333</v>
      </c>
      <c r="H326" s="1" t="s">
        <v>1334</v>
      </c>
      <c r="K326" s="17" t="n">
        <f aca="false">SUMIF('1120 SJ'!$A$2:$A$679,$G326,'1120 SJ'!$I$2:$I$679)</f>
        <v>5</v>
      </c>
      <c r="L326" s="17" t="n">
        <f aca="false">SUMIF('1120 SJ'!$A$2:$A$679,$G326,'1120 SJ'!$Q$2:$Q$679)</f>
        <v>0</v>
      </c>
      <c r="M326" s="17" t="n">
        <f aca="false">$K326-$L326</f>
        <v>5</v>
      </c>
      <c r="N326" s="18" t="n">
        <f aca="false">IFERROR(SUMIF('1120 SJ'!$A$2:$A$679,$G326,'1120 SJ'!$M$2:$M$679)/$K326,0)</f>
        <v>178782.05</v>
      </c>
      <c r="O326" s="18" t="n">
        <f aca="false">IFERROR($K326*$N326,"")</f>
        <v>893910.25</v>
      </c>
      <c r="P326" s="18" t="n">
        <f aca="false">IFERROR($L326*$N326,"")</f>
        <v>0</v>
      </c>
      <c r="Q326" s="18" t="n">
        <f aca="false">$M326*$N326</f>
        <v>893910.25</v>
      </c>
      <c r="S326" s="26"/>
      <c r="T326" s="1" t="s">
        <v>615</v>
      </c>
      <c r="U326" s="27" t="s">
        <v>126</v>
      </c>
    </row>
    <row r="327" customFormat="false" ht="15" hidden="false" customHeight="false" outlineLevel="0" collapsed="false">
      <c r="A327" s="1" t="s">
        <v>206</v>
      </c>
      <c r="B327" s="1" t="s">
        <v>258</v>
      </c>
      <c r="C327" s="1" t="s">
        <v>259</v>
      </c>
      <c r="D327" s="1" t="s">
        <v>610</v>
      </c>
      <c r="E327" s="1" t="s">
        <v>611</v>
      </c>
      <c r="F327" s="1" t="s">
        <v>612</v>
      </c>
      <c r="G327" s="1" t="s">
        <v>1335</v>
      </c>
      <c r="H327" s="1" t="s">
        <v>1336</v>
      </c>
      <c r="K327" s="17" t="n">
        <f aca="false">SUMIF('1120 SJ'!$A$2:$A$679,$G327,'1120 SJ'!$I$2:$I$679)</f>
        <v>5</v>
      </c>
      <c r="L327" s="17" t="n">
        <f aca="false">SUMIF('1120 SJ'!$A$2:$A$679,$G327,'1120 SJ'!$Q$2:$Q$679)</f>
        <v>0</v>
      </c>
      <c r="M327" s="17" t="n">
        <f aca="false">$K327-$L327</f>
        <v>5</v>
      </c>
      <c r="N327" s="18" t="n">
        <f aca="false">IFERROR(SUMIF('1120 SJ'!$A$2:$A$679,$G327,'1120 SJ'!$M$2:$M$679)/$K327,0)</f>
        <v>202198.75</v>
      </c>
      <c r="O327" s="18" t="n">
        <f aca="false">IFERROR($K327*$N327,"")</f>
        <v>1010993.75</v>
      </c>
      <c r="P327" s="18" t="n">
        <f aca="false">IFERROR($L327*$N327,"")</f>
        <v>0</v>
      </c>
      <c r="Q327" s="18" t="n">
        <f aca="false">$M327*$N327</f>
        <v>1010993.75</v>
      </c>
      <c r="S327" s="26"/>
      <c r="T327" s="1" t="s">
        <v>615</v>
      </c>
      <c r="U327" s="27" t="s">
        <v>126</v>
      </c>
    </row>
    <row r="328" customFormat="false" ht="15" hidden="false" customHeight="false" outlineLevel="0" collapsed="false">
      <c r="A328" s="1" t="s">
        <v>206</v>
      </c>
      <c r="B328" s="1" t="s">
        <v>258</v>
      </c>
      <c r="C328" s="1" t="s">
        <v>259</v>
      </c>
      <c r="D328" s="1" t="s">
        <v>610</v>
      </c>
      <c r="E328" s="1" t="s">
        <v>611</v>
      </c>
      <c r="F328" s="1" t="s">
        <v>612</v>
      </c>
      <c r="G328" s="1" t="s">
        <v>1337</v>
      </c>
      <c r="H328" s="1" t="s">
        <v>1338</v>
      </c>
      <c r="K328" s="17" t="n">
        <f aca="false">SUMIF('1120 SJ'!$A$2:$A$679,$G328,'1120 SJ'!$I$2:$I$679)</f>
        <v>5</v>
      </c>
      <c r="L328" s="17" t="n">
        <f aca="false">SUMIF('1120 SJ'!$A$2:$A$679,$G328,'1120 SJ'!$Q$2:$Q$679)</f>
        <v>0</v>
      </c>
      <c r="M328" s="17" t="n">
        <f aca="false">$K328-$L328</f>
        <v>5</v>
      </c>
      <c r="N328" s="18" t="n">
        <f aca="false">IFERROR(SUMIF('1120 SJ'!$A$2:$A$679,$G328,'1120 SJ'!$M$2:$M$679)/$K328,0)</f>
        <v>12917.962</v>
      </c>
      <c r="O328" s="18" t="n">
        <f aca="false">IFERROR($K328*$N328,"")</f>
        <v>64589.81</v>
      </c>
      <c r="P328" s="18" t="n">
        <f aca="false">IFERROR($L328*$N328,"")</f>
        <v>0</v>
      </c>
      <c r="Q328" s="18" t="n">
        <f aca="false">$M328*$N328</f>
        <v>64589.81</v>
      </c>
      <c r="S328" s="26"/>
      <c r="T328" s="1" t="s">
        <v>615</v>
      </c>
      <c r="U328" s="27" t="s">
        <v>126</v>
      </c>
    </row>
    <row r="329" customFormat="false" ht="15" hidden="false" customHeight="false" outlineLevel="0" collapsed="false">
      <c r="A329" s="1" t="s">
        <v>206</v>
      </c>
      <c r="B329" s="1" t="s">
        <v>258</v>
      </c>
      <c r="C329" s="1" t="s">
        <v>259</v>
      </c>
      <c r="D329" s="1" t="s">
        <v>610</v>
      </c>
      <c r="E329" s="1" t="s">
        <v>611</v>
      </c>
      <c r="F329" s="1" t="s">
        <v>612</v>
      </c>
      <c r="G329" s="1" t="s">
        <v>1339</v>
      </c>
      <c r="H329" s="1" t="s">
        <v>1340</v>
      </c>
      <c r="K329" s="17" t="n">
        <f aca="false">SUMIF('1120 SJ'!$A$2:$A$679,$G329,'1120 SJ'!$I$2:$I$679)</f>
        <v>5</v>
      </c>
      <c r="L329" s="17" t="n">
        <f aca="false">SUMIF('1120 SJ'!$A$2:$A$679,$G329,'1120 SJ'!$Q$2:$Q$679)</f>
        <v>0</v>
      </c>
      <c r="M329" s="17" t="n">
        <f aca="false">$K329-$L329</f>
        <v>5</v>
      </c>
      <c r="N329" s="18" t="n">
        <f aca="false">IFERROR(SUMIF('1120 SJ'!$A$2:$A$679,$G329,'1120 SJ'!$M$2:$M$679)/$K329,0)</f>
        <v>22096.63</v>
      </c>
      <c r="O329" s="18" t="n">
        <f aca="false">IFERROR($K329*$N329,"")</f>
        <v>110483.15</v>
      </c>
      <c r="P329" s="18" t="n">
        <f aca="false">IFERROR($L329*$N329,"")</f>
        <v>0</v>
      </c>
      <c r="Q329" s="18" t="n">
        <f aca="false">$M329*$N329</f>
        <v>110483.15</v>
      </c>
      <c r="S329" s="26"/>
      <c r="T329" s="1" t="s">
        <v>615</v>
      </c>
      <c r="U329" s="27" t="s">
        <v>126</v>
      </c>
    </row>
    <row r="330" customFormat="false" ht="15" hidden="false" customHeight="false" outlineLevel="0" collapsed="false">
      <c r="A330" s="1" t="s">
        <v>206</v>
      </c>
      <c r="B330" s="1" t="s">
        <v>258</v>
      </c>
      <c r="C330" s="1" t="s">
        <v>259</v>
      </c>
      <c r="D330" s="1" t="s">
        <v>610</v>
      </c>
      <c r="E330" s="1" t="s">
        <v>611</v>
      </c>
      <c r="F330" s="1" t="s">
        <v>612</v>
      </c>
      <c r="G330" s="1" t="s">
        <v>1341</v>
      </c>
      <c r="H330" s="1" t="s">
        <v>1342</v>
      </c>
      <c r="K330" s="17" t="n">
        <f aca="false">SUMIF('1120 SJ'!$A$2:$A$679,$G330,'1120 SJ'!$I$2:$I$679)</f>
        <v>5</v>
      </c>
      <c r="L330" s="17" t="n">
        <f aca="false">SUMIF('1120 SJ'!$A$2:$A$679,$G330,'1120 SJ'!$Q$2:$Q$679)</f>
        <v>0</v>
      </c>
      <c r="M330" s="17" t="n">
        <f aca="false">$K330-$L330</f>
        <v>5</v>
      </c>
      <c r="N330" s="18" t="n">
        <f aca="false">IFERROR(SUMIF('1120 SJ'!$A$2:$A$679,$G330,'1120 SJ'!$M$2:$M$679)/$K330,0)</f>
        <v>20931.68</v>
      </c>
      <c r="O330" s="18" t="n">
        <f aca="false">IFERROR($K330*$N330,"")</f>
        <v>104658.4</v>
      </c>
      <c r="P330" s="18" t="n">
        <f aca="false">IFERROR($L330*$N330,"")</f>
        <v>0</v>
      </c>
      <c r="Q330" s="18" t="n">
        <f aca="false">$M330*$N330</f>
        <v>104658.4</v>
      </c>
      <c r="S330" s="26"/>
      <c r="T330" s="1" t="s">
        <v>615</v>
      </c>
      <c r="U330" s="27" t="s">
        <v>126</v>
      </c>
    </row>
    <row r="331" customFormat="false" ht="15" hidden="false" customHeight="false" outlineLevel="0" collapsed="false">
      <c r="A331" s="1" t="s">
        <v>206</v>
      </c>
      <c r="B331" s="1" t="s">
        <v>258</v>
      </c>
      <c r="C331" s="1" t="s">
        <v>259</v>
      </c>
      <c r="D331" s="1" t="s">
        <v>260</v>
      </c>
      <c r="E331" s="1" t="s">
        <v>261</v>
      </c>
      <c r="F331" s="1" t="s">
        <v>262</v>
      </c>
      <c r="G331" s="1" t="s">
        <v>1343</v>
      </c>
      <c r="H331" s="1" t="s">
        <v>1344</v>
      </c>
      <c r="I331" s="1" t="s">
        <v>1345</v>
      </c>
      <c r="J331" s="1" t="s">
        <v>1346</v>
      </c>
      <c r="K331" s="17" t="n">
        <f aca="false">SUMIF('1120 SJ'!$A$2:$A$679,$G331,'1120 SJ'!$I$2:$I$679)</f>
        <v>4</v>
      </c>
      <c r="L331" s="17" t="n">
        <f aca="false">SUMIF('1120 SJ'!$A$2:$A$679,$G331,'1120 SJ'!$Q$2:$Q$679)</f>
        <v>4</v>
      </c>
      <c r="M331" s="17" t="n">
        <f aca="false">$K331-$L331</f>
        <v>0</v>
      </c>
      <c r="N331" s="18" t="n">
        <f aca="false">IFERROR(SUMIF('1120 SJ'!$A$2:$A$679,$G331,'1120 SJ'!$M$2:$M$679)/$K331,0)</f>
        <v>708.05</v>
      </c>
      <c r="O331" s="18" t="n">
        <f aca="false">IFERROR($K331*$N331,"")</f>
        <v>2832.2</v>
      </c>
      <c r="P331" s="18" t="n">
        <f aca="false">IFERROR($L331*$N331,"")</f>
        <v>2832.2</v>
      </c>
      <c r="Q331" s="18" t="n">
        <f aca="false">$M331*$N331</f>
        <v>0</v>
      </c>
      <c r="S331" s="25" t="s">
        <v>228</v>
      </c>
      <c r="T331" s="1" t="s">
        <v>282</v>
      </c>
      <c r="U331" s="30" t="s">
        <v>117</v>
      </c>
      <c r="V331" s="1" t="s">
        <v>290</v>
      </c>
      <c r="W331" s="1" t="s">
        <v>269</v>
      </c>
      <c r="Y331" s="1" t="s">
        <v>269</v>
      </c>
      <c r="AA331" s="1" t="s">
        <v>1347</v>
      </c>
    </row>
    <row r="332" customFormat="false" ht="15" hidden="false" customHeight="false" outlineLevel="0" collapsed="false">
      <c r="A332" s="1" t="s">
        <v>206</v>
      </c>
      <c r="B332" s="1" t="s">
        <v>258</v>
      </c>
      <c r="C332" s="1" t="s">
        <v>259</v>
      </c>
      <c r="D332" s="1" t="s">
        <v>260</v>
      </c>
      <c r="E332" s="1" t="s">
        <v>261</v>
      </c>
      <c r="F332" s="1" t="s">
        <v>262</v>
      </c>
      <c r="G332" s="1" t="s">
        <v>1348</v>
      </c>
      <c r="H332" s="1" t="s">
        <v>1349</v>
      </c>
      <c r="K332" s="17" t="n">
        <f aca="false">SUMIF('1120 SJ'!$A$2:$A$679,$G332,'1120 SJ'!$I$2:$I$679)</f>
        <v>4</v>
      </c>
      <c r="L332" s="17" t="n">
        <f aca="false">SUMIF('1120 SJ'!$A$2:$A$679,$G332,'1120 SJ'!$Q$2:$Q$679)</f>
        <v>0</v>
      </c>
      <c r="M332" s="17" t="n">
        <f aca="false">$K332-$L332</f>
        <v>4</v>
      </c>
      <c r="N332" s="18" t="n">
        <f aca="false">IFERROR(SUMIF('1120 SJ'!$A$2:$A$679,$G332,'1120 SJ'!$M$2:$M$679)/$K332,0)</f>
        <v>2828.5</v>
      </c>
      <c r="O332" s="18" t="n">
        <f aca="false">IFERROR($K332*$N332,"")</f>
        <v>11314</v>
      </c>
      <c r="P332" s="18" t="n">
        <f aca="false">IFERROR($L332*$N332,"")</f>
        <v>0</v>
      </c>
      <c r="Q332" s="18" t="n">
        <f aca="false">$M332*$N332</f>
        <v>11314</v>
      </c>
      <c r="S332" s="26"/>
      <c r="T332" s="1" t="s">
        <v>277</v>
      </c>
      <c r="U332" s="27" t="s">
        <v>123</v>
      </c>
    </row>
    <row r="333" customFormat="false" ht="15" hidden="false" customHeight="false" outlineLevel="0" collapsed="false">
      <c r="A333" s="1" t="s">
        <v>206</v>
      </c>
      <c r="B333" s="1" t="s">
        <v>258</v>
      </c>
      <c r="C333" s="1" t="s">
        <v>259</v>
      </c>
      <c r="D333" s="1" t="s">
        <v>260</v>
      </c>
      <c r="E333" s="1" t="s">
        <v>261</v>
      </c>
      <c r="F333" s="1" t="s">
        <v>262</v>
      </c>
      <c r="G333" s="1" t="s">
        <v>1350</v>
      </c>
      <c r="H333" s="1" t="s">
        <v>1351</v>
      </c>
      <c r="K333" s="17" t="n">
        <f aca="false">SUMIF('1120 SJ'!$A$2:$A$679,$G333,'1120 SJ'!$I$2:$I$679)</f>
        <v>4</v>
      </c>
      <c r="L333" s="17" t="n">
        <f aca="false">SUMIF('1120 SJ'!$A$2:$A$679,$G333,'1120 SJ'!$Q$2:$Q$679)</f>
        <v>0</v>
      </c>
      <c r="M333" s="17" t="n">
        <f aca="false">$K333-$L333</f>
        <v>4</v>
      </c>
      <c r="N333" s="18" t="n">
        <f aca="false">IFERROR(SUMIF('1120 SJ'!$A$2:$A$679,$G333,'1120 SJ'!$M$2:$M$679)/$K333,0)</f>
        <v>68814.26</v>
      </c>
      <c r="O333" s="18" t="n">
        <f aca="false">IFERROR($K333*$N333,"")</f>
        <v>275257.04</v>
      </c>
      <c r="P333" s="18" t="n">
        <f aca="false">IFERROR($L333*$N333,"")</f>
        <v>0</v>
      </c>
      <c r="Q333" s="18" t="n">
        <f aca="false">$M333*$N333</f>
        <v>275257.04</v>
      </c>
      <c r="S333" s="26"/>
      <c r="T333" s="1" t="s">
        <v>277</v>
      </c>
      <c r="U333" s="27" t="s">
        <v>123</v>
      </c>
      <c r="AA333" s="1" t="s">
        <v>434</v>
      </c>
    </row>
    <row r="334" customFormat="false" ht="15" hidden="false" customHeight="false" outlineLevel="0" collapsed="false">
      <c r="A334" s="1" t="s">
        <v>206</v>
      </c>
      <c r="B334" s="1" t="s">
        <v>258</v>
      </c>
      <c r="C334" s="1" t="s">
        <v>259</v>
      </c>
      <c r="D334" s="1" t="s">
        <v>260</v>
      </c>
      <c r="E334" s="1" t="s">
        <v>261</v>
      </c>
      <c r="F334" s="1" t="s">
        <v>262</v>
      </c>
      <c r="G334" s="1" t="s">
        <v>1352</v>
      </c>
      <c r="H334" s="1" t="s">
        <v>1353</v>
      </c>
      <c r="K334" s="17" t="n">
        <f aca="false">SUMIF('1120 SJ'!$A$2:$A$679,$G334,'1120 SJ'!$I$2:$I$679)</f>
        <v>4</v>
      </c>
      <c r="L334" s="17" t="n">
        <f aca="false">SUMIF('1120 SJ'!$A$2:$A$679,$G334,'1120 SJ'!$Q$2:$Q$679)</f>
        <v>0</v>
      </c>
      <c r="M334" s="17" t="n">
        <f aca="false">$K334-$L334</f>
        <v>4</v>
      </c>
      <c r="N334" s="18" t="n">
        <f aca="false">IFERROR(SUMIF('1120 SJ'!$A$2:$A$679,$G334,'1120 SJ'!$M$2:$M$679)/$K334,0)</f>
        <v>39047.41</v>
      </c>
      <c r="O334" s="18" t="n">
        <f aca="false">IFERROR($K334*$N334,"")</f>
        <v>156189.64</v>
      </c>
      <c r="P334" s="18" t="n">
        <f aca="false">IFERROR($L334*$N334,"")</f>
        <v>0</v>
      </c>
      <c r="Q334" s="18" t="n">
        <f aca="false">$M334*$N334</f>
        <v>156189.64</v>
      </c>
      <c r="S334" s="26"/>
      <c r="T334" s="1" t="s">
        <v>277</v>
      </c>
      <c r="U334" s="27" t="s">
        <v>123</v>
      </c>
      <c r="AA334" s="1" t="s">
        <v>376</v>
      </c>
    </row>
    <row r="335" customFormat="false" ht="15" hidden="false" customHeight="false" outlineLevel="0" collapsed="false">
      <c r="A335" s="1" t="s">
        <v>206</v>
      </c>
      <c r="B335" s="1" t="s">
        <v>258</v>
      </c>
      <c r="C335" s="1" t="s">
        <v>259</v>
      </c>
      <c r="D335" s="1" t="s">
        <v>260</v>
      </c>
      <c r="E335" s="1" t="s">
        <v>261</v>
      </c>
      <c r="F335" s="1" t="s">
        <v>262</v>
      </c>
      <c r="G335" s="1" t="s">
        <v>1354</v>
      </c>
      <c r="H335" s="1" t="s">
        <v>1355</v>
      </c>
      <c r="K335" s="17" t="n">
        <f aca="false">SUMIF('1120 SJ'!$A$2:$A$679,$G335,'1120 SJ'!$I$2:$I$679)</f>
        <v>4</v>
      </c>
      <c r="L335" s="17" t="n">
        <f aca="false">SUMIF('1120 SJ'!$A$2:$A$679,$G335,'1120 SJ'!$Q$2:$Q$679)</f>
        <v>0</v>
      </c>
      <c r="M335" s="17" t="n">
        <f aca="false">$K335-$L335</f>
        <v>4</v>
      </c>
      <c r="N335" s="18" t="n">
        <f aca="false">IFERROR(SUMIF('1120 SJ'!$A$2:$A$679,$G335,'1120 SJ'!$M$2:$M$679)/$K335,0)</f>
        <v>20268.4825</v>
      </c>
      <c r="O335" s="18" t="n">
        <f aca="false">IFERROR($K335*$N335,"")</f>
        <v>81073.93</v>
      </c>
      <c r="P335" s="18" t="n">
        <f aca="false">IFERROR($L335*$N335,"")</f>
        <v>0</v>
      </c>
      <c r="Q335" s="18" t="n">
        <f aca="false">$M335*$N335</f>
        <v>81073.93</v>
      </c>
      <c r="S335" s="26"/>
      <c r="T335" s="1" t="s">
        <v>277</v>
      </c>
      <c r="U335" s="27" t="s">
        <v>123</v>
      </c>
      <c r="AA335" s="1" t="s">
        <v>376</v>
      </c>
    </row>
    <row r="336" customFormat="false" ht="15" hidden="false" customHeight="false" outlineLevel="0" collapsed="false">
      <c r="A336" s="1" t="s">
        <v>206</v>
      </c>
      <c r="B336" s="1" t="s">
        <v>258</v>
      </c>
      <c r="C336" s="1" t="s">
        <v>259</v>
      </c>
      <c r="D336" s="1" t="s">
        <v>273</v>
      </c>
      <c r="E336" s="1" t="s">
        <v>274</v>
      </c>
      <c r="F336" s="1" t="s">
        <v>262</v>
      </c>
      <c r="G336" s="1" t="s">
        <v>1356</v>
      </c>
      <c r="H336" s="1" t="s">
        <v>1357</v>
      </c>
      <c r="I336" s="1" t="s">
        <v>1358</v>
      </c>
      <c r="J336" s="1" t="s">
        <v>1359</v>
      </c>
      <c r="K336" s="17" t="n">
        <f aca="false">SUMIF('1120 SJ'!$A$2:$A$679,$G336,'1120 SJ'!$I$2:$I$679)</f>
        <v>4</v>
      </c>
      <c r="L336" s="17" t="n">
        <f aca="false">SUMIF('1120 SJ'!$A$2:$A$679,$G336,'1120 SJ'!$Q$2:$Q$679)</f>
        <v>26</v>
      </c>
      <c r="M336" s="17" t="n">
        <f aca="false">$K336-$L336</f>
        <v>-22</v>
      </c>
      <c r="N336" s="18" t="n">
        <f aca="false">IFERROR(SUMIF('1120 SJ'!$A$2:$A$679,$G336,'1120 SJ'!$M$2:$M$679)/$K336,0)</f>
        <v>6134.2475</v>
      </c>
      <c r="O336" s="18" t="n">
        <f aca="false">IFERROR($K336*$N336,"")</f>
        <v>24536.99</v>
      </c>
      <c r="P336" s="18" t="n">
        <f aca="false">IFERROR($L336*$N336,"")</f>
        <v>159490.435</v>
      </c>
      <c r="Q336" s="18" t="n">
        <f aca="false">$M336*$N336</f>
        <v>-134953.445</v>
      </c>
      <c r="S336" s="24" t="s">
        <v>226</v>
      </c>
      <c r="T336" s="1" t="s">
        <v>267</v>
      </c>
      <c r="U336" s="24" t="s">
        <v>54</v>
      </c>
      <c r="V336" s="1" t="s">
        <v>1360</v>
      </c>
      <c r="W336" s="1" t="s">
        <v>269</v>
      </c>
      <c r="Y336" s="1" t="s">
        <v>270</v>
      </c>
      <c r="Z336" s="1" t="s">
        <v>1361</v>
      </c>
      <c r="AA336" s="1" t="s">
        <v>1362</v>
      </c>
    </row>
    <row r="337" customFormat="false" ht="15" hidden="false" customHeight="false" outlineLevel="0" collapsed="false">
      <c r="A337" s="1" t="s">
        <v>206</v>
      </c>
      <c r="B337" s="1" t="s">
        <v>258</v>
      </c>
      <c r="C337" s="1" t="s">
        <v>259</v>
      </c>
      <c r="D337" s="1" t="s">
        <v>273</v>
      </c>
      <c r="E337" s="1" t="s">
        <v>274</v>
      </c>
      <c r="F337" s="1" t="s">
        <v>262</v>
      </c>
      <c r="G337" s="1" t="s">
        <v>1363</v>
      </c>
      <c r="H337" s="1" t="s">
        <v>1364</v>
      </c>
      <c r="K337" s="17" t="n">
        <f aca="false">SUMIF('1120 SJ'!$A$2:$A$679,$G337,'1120 SJ'!$I$2:$I$679)</f>
        <v>4</v>
      </c>
      <c r="L337" s="17" t="n">
        <f aca="false">SUMIF('1120 SJ'!$A$2:$A$679,$G337,'1120 SJ'!$Q$2:$Q$679)</f>
        <v>0</v>
      </c>
      <c r="M337" s="17" t="n">
        <f aca="false">$K337-$L337</f>
        <v>4</v>
      </c>
      <c r="N337" s="18" t="n">
        <f aca="false">IFERROR(SUMIF('1120 SJ'!$A$2:$A$679,$G337,'1120 SJ'!$M$2:$M$679)/$K337,0)</f>
        <v>192.66</v>
      </c>
      <c r="O337" s="18" t="n">
        <f aca="false">IFERROR($K337*$N337,"")</f>
        <v>770.64</v>
      </c>
      <c r="P337" s="18" t="n">
        <f aca="false">IFERROR($L337*$N337,"")</f>
        <v>0</v>
      </c>
      <c r="Q337" s="18" t="n">
        <f aca="false">$M337*$N337</f>
        <v>770.64</v>
      </c>
      <c r="S337" s="26"/>
      <c r="T337" s="1" t="s">
        <v>277</v>
      </c>
      <c r="U337" s="27" t="s">
        <v>123</v>
      </c>
    </row>
    <row r="338" customFormat="false" ht="15" hidden="false" customHeight="false" outlineLevel="0" collapsed="false">
      <c r="A338" s="1" t="s">
        <v>206</v>
      </c>
      <c r="B338" s="1" t="s">
        <v>258</v>
      </c>
      <c r="C338" s="1" t="s">
        <v>259</v>
      </c>
      <c r="D338" s="1" t="s">
        <v>273</v>
      </c>
      <c r="E338" s="1" t="s">
        <v>274</v>
      </c>
      <c r="F338" s="1" t="s">
        <v>262</v>
      </c>
      <c r="G338" s="1" t="s">
        <v>1365</v>
      </c>
      <c r="H338" s="1" t="s">
        <v>1366</v>
      </c>
      <c r="I338" s="1" t="s">
        <v>1367</v>
      </c>
      <c r="J338" s="1" t="s">
        <v>1368</v>
      </c>
      <c r="K338" s="17" t="n">
        <f aca="false">SUMIF('1120 SJ'!$A$2:$A$679,$G338,'1120 SJ'!$I$2:$I$679)</f>
        <v>4</v>
      </c>
      <c r="L338" s="17" t="n">
        <f aca="false">SUMIF('1120 SJ'!$A$2:$A$679,$G338,'1120 SJ'!$Q$2:$Q$679)</f>
        <v>3</v>
      </c>
      <c r="M338" s="17" t="n">
        <f aca="false">$K338-$L338</f>
        <v>1</v>
      </c>
      <c r="N338" s="18" t="n">
        <f aca="false">IFERROR(SUMIF('1120 SJ'!$A$2:$A$679,$G338,'1120 SJ'!$M$2:$M$679)/$K338,0)</f>
        <v>192.66</v>
      </c>
      <c r="O338" s="18" t="n">
        <f aca="false">IFERROR($K338*$N338,"")</f>
        <v>770.64</v>
      </c>
      <c r="P338" s="18" t="n">
        <f aca="false">IFERROR($L338*$N338,"")</f>
        <v>577.98</v>
      </c>
      <c r="Q338" s="18" t="n">
        <f aca="false">$M338*$N338</f>
        <v>192.66</v>
      </c>
      <c r="S338" s="25" t="s">
        <v>228</v>
      </c>
      <c r="T338" s="1" t="s">
        <v>282</v>
      </c>
      <c r="U338" s="25" t="s">
        <v>51</v>
      </c>
      <c r="V338" s="1" t="s">
        <v>1369</v>
      </c>
      <c r="W338" s="1" t="s">
        <v>270</v>
      </c>
      <c r="X338" s="1" t="s">
        <v>1370</v>
      </c>
      <c r="Y338" s="1" t="s">
        <v>270</v>
      </c>
      <c r="Z338" s="1" t="s">
        <v>1371</v>
      </c>
      <c r="AA338" s="1" t="s">
        <v>1372</v>
      </c>
    </row>
    <row r="339" customFormat="false" ht="15" hidden="false" customHeight="false" outlineLevel="0" collapsed="false">
      <c r="A339" s="1" t="s">
        <v>206</v>
      </c>
      <c r="B339" s="1" t="s">
        <v>258</v>
      </c>
      <c r="C339" s="1" t="s">
        <v>259</v>
      </c>
      <c r="D339" s="1" t="s">
        <v>273</v>
      </c>
      <c r="E339" s="1" t="s">
        <v>274</v>
      </c>
      <c r="F339" s="1" t="s">
        <v>262</v>
      </c>
      <c r="G339" s="1" t="s">
        <v>1373</v>
      </c>
      <c r="H339" s="1" t="s">
        <v>1374</v>
      </c>
      <c r="K339" s="17" t="n">
        <f aca="false">SUMIF('1120 SJ'!$A$2:$A$679,$G339,'1120 SJ'!$I$2:$I$679)</f>
        <v>4</v>
      </c>
      <c r="L339" s="17" t="n">
        <f aca="false">SUMIF('1120 SJ'!$A$2:$A$679,$G339,'1120 SJ'!$Q$2:$Q$679)</f>
        <v>0</v>
      </c>
      <c r="M339" s="17" t="n">
        <f aca="false">$K339-$L339</f>
        <v>4</v>
      </c>
      <c r="N339" s="18" t="n">
        <f aca="false">IFERROR(SUMIF('1120 SJ'!$A$2:$A$679,$G339,'1120 SJ'!$M$2:$M$679)/$K339,0)</f>
        <v>886.8075</v>
      </c>
      <c r="O339" s="18" t="n">
        <f aca="false">IFERROR($K339*$N339,"")</f>
        <v>3547.23</v>
      </c>
      <c r="P339" s="18" t="n">
        <f aca="false">IFERROR($L339*$N339,"")</f>
        <v>0</v>
      </c>
      <c r="Q339" s="18" t="n">
        <f aca="false">$M339*$N339</f>
        <v>3547.23</v>
      </c>
      <c r="S339" s="26"/>
      <c r="T339" s="1" t="s">
        <v>277</v>
      </c>
      <c r="U339" s="27" t="s">
        <v>123</v>
      </c>
    </row>
    <row r="340" customFormat="false" ht="15" hidden="false" customHeight="false" outlineLevel="0" collapsed="false">
      <c r="A340" s="1" t="s">
        <v>206</v>
      </c>
      <c r="B340" s="1" t="s">
        <v>258</v>
      </c>
      <c r="C340" s="1" t="s">
        <v>259</v>
      </c>
      <c r="D340" s="1" t="s">
        <v>610</v>
      </c>
      <c r="E340" s="1" t="s">
        <v>611</v>
      </c>
      <c r="F340" s="1" t="s">
        <v>612</v>
      </c>
      <c r="G340" s="1" t="s">
        <v>1375</v>
      </c>
      <c r="H340" s="1" t="s">
        <v>1376</v>
      </c>
      <c r="K340" s="17" t="n">
        <f aca="false">SUMIF('1120 SJ'!$A$2:$A$679,$G340,'1120 SJ'!$I$2:$I$679)</f>
        <v>4</v>
      </c>
      <c r="L340" s="17" t="n">
        <f aca="false">SUMIF('1120 SJ'!$A$2:$A$679,$G340,'1120 SJ'!$Q$2:$Q$679)</f>
        <v>0</v>
      </c>
      <c r="M340" s="17" t="n">
        <f aca="false">$K340-$L340</f>
        <v>4</v>
      </c>
      <c r="N340" s="18" t="n">
        <f aca="false">IFERROR(SUMIF('1120 SJ'!$A$2:$A$679,$G340,'1120 SJ'!$M$2:$M$679)/$K340,0)</f>
        <v>107574.785</v>
      </c>
      <c r="O340" s="18" t="n">
        <f aca="false">IFERROR($K340*$N340,"")</f>
        <v>430299.14</v>
      </c>
      <c r="P340" s="18" t="n">
        <f aca="false">IFERROR($L340*$N340,"")</f>
        <v>0</v>
      </c>
      <c r="Q340" s="18" t="n">
        <f aca="false">$M340*$N340</f>
        <v>430299.14</v>
      </c>
      <c r="S340" s="26"/>
      <c r="T340" s="1" t="s">
        <v>615</v>
      </c>
      <c r="U340" s="27" t="s">
        <v>126</v>
      </c>
    </row>
    <row r="341" customFormat="false" ht="15" hidden="false" customHeight="false" outlineLevel="0" collapsed="false">
      <c r="A341" s="1" t="s">
        <v>206</v>
      </c>
      <c r="B341" s="1" t="s">
        <v>258</v>
      </c>
      <c r="C341" s="1" t="s">
        <v>259</v>
      </c>
      <c r="D341" s="1" t="s">
        <v>610</v>
      </c>
      <c r="E341" s="1" t="s">
        <v>611</v>
      </c>
      <c r="F341" s="1" t="s">
        <v>612</v>
      </c>
      <c r="G341" s="1" t="s">
        <v>1377</v>
      </c>
      <c r="H341" s="1" t="s">
        <v>1378</v>
      </c>
      <c r="K341" s="17" t="n">
        <f aca="false">SUMIF('1120 SJ'!$A$2:$A$679,$G341,'1120 SJ'!$I$2:$I$679)</f>
        <v>4</v>
      </c>
      <c r="L341" s="17" t="n">
        <f aca="false">SUMIF('1120 SJ'!$A$2:$A$679,$G341,'1120 SJ'!$Q$2:$Q$679)</f>
        <v>0</v>
      </c>
      <c r="M341" s="17" t="n">
        <f aca="false">$K341-$L341</f>
        <v>4</v>
      </c>
      <c r="N341" s="18" t="n">
        <f aca="false">IFERROR(SUMIF('1120 SJ'!$A$2:$A$679,$G341,'1120 SJ'!$M$2:$M$679)/$K341,0)</f>
        <v>114556.2525</v>
      </c>
      <c r="O341" s="18" t="n">
        <f aca="false">IFERROR($K341*$N341,"")</f>
        <v>458225.01</v>
      </c>
      <c r="P341" s="18" t="n">
        <f aca="false">IFERROR($L341*$N341,"")</f>
        <v>0</v>
      </c>
      <c r="Q341" s="18" t="n">
        <f aca="false">$M341*$N341</f>
        <v>458225.01</v>
      </c>
      <c r="S341" s="26"/>
      <c r="T341" s="1" t="s">
        <v>615</v>
      </c>
      <c r="U341" s="27" t="s">
        <v>126</v>
      </c>
    </row>
    <row r="342" customFormat="false" ht="15" hidden="false" customHeight="false" outlineLevel="0" collapsed="false">
      <c r="A342" s="1" t="s">
        <v>206</v>
      </c>
      <c r="B342" s="1" t="s">
        <v>258</v>
      </c>
      <c r="C342" s="1" t="s">
        <v>259</v>
      </c>
      <c r="D342" s="1" t="s">
        <v>610</v>
      </c>
      <c r="E342" s="1" t="s">
        <v>611</v>
      </c>
      <c r="F342" s="1" t="s">
        <v>612</v>
      </c>
      <c r="G342" s="1" t="s">
        <v>1379</v>
      </c>
      <c r="H342" s="1" t="s">
        <v>1380</v>
      </c>
      <c r="K342" s="17" t="n">
        <f aca="false">SUMIF('1120 SJ'!$A$2:$A$679,$G342,'1120 SJ'!$I$2:$I$679)</f>
        <v>4</v>
      </c>
      <c r="L342" s="17" t="n">
        <f aca="false">SUMIF('1120 SJ'!$A$2:$A$679,$G342,'1120 SJ'!$Q$2:$Q$679)</f>
        <v>0</v>
      </c>
      <c r="M342" s="17" t="n">
        <f aca="false">$K342-$L342</f>
        <v>4</v>
      </c>
      <c r="N342" s="18" t="n">
        <f aca="false">IFERROR(SUMIF('1120 SJ'!$A$2:$A$679,$G342,'1120 SJ'!$M$2:$M$679)/$K342,0)</f>
        <v>126441.17</v>
      </c>
      <c r="O342" s="18" t="n">
        <f aca="false">IFERROR($K342*$N342,"")</f>
        <v>505764.68</v>
      </c>
      <c r="P342" s="18" t="n">
        <f aca="false">IFERROR($L342*$N342,"")</f>
        <v>0</v>
      </c>
      <c r="Q342" s="18" t="n">
        <f aca="false">$M342*$N342</f>
        <v>505764.68</v>
      </c>
      <c r="S342" s="26"/>
      <c r="T342" s="1" t="s">
        <v>615</v>
      </c>
      <c r="U342" s="27" t="s">
        <v>126</v>
      </c>
    </row>
    <row r="343" customFormat="false" ht="15" hidden="false" customHeight="false" outlineLevel="0" collapsed="false">
      <c r="A343" s="1" t="s">
        <v>206</v>
      </c>
      <c r="B343" s="1" t="s">
        <v>258</v>
      </c>
      <c r="C343" s="1" t="s">
        <v>259</v>
      </c>
      <c r="D343" s="1" t="s">
        <v>610</v>
      </c>
      <c r="E343" s="1" t="s">
        <v>611</v>
      </c>
      <c r="F343" s="1" t="s">
        <v>612</v>
      </c>
      <c r="G343" s="1" t="s">
        <v>1381</v>
      </c>
      <c r="H343" s="1" t="s">
        <v>1382</v>
      </c>
      <c r="K343" s="17" t="n">
        <f aca="false">SUMIF('1120 SJ'!$A$2:$A$679,$G343,'1120 SJ'!$I$2:$I$679)</f>
        <v>4</v>
      </c>
      <c r="L343" s="17" t="n">
        <f aca="false">SUMIF('1120 SJ'!$A$2:$A$679,$G343,'1120 SJ'!$Q$2:$Q$679)</f>
        <v>0</v>
      </c>
      <c r="M343" s="17" t="n">
        <f aca="false">$K343-$L343</f>
        <v>4</v>
      </c>
      <c r="N343" s="18" t="n">
        <f aca="false">IFERROR(SUMIF('1120 SJ'!$A$2:$A$679,$G343,'1120 SJ'!$M$2:$M$679)/$K343,0)</f>
        <v>76803.245</v>
      </c>
      <c r="O343" s="18" t="n">
        <f aca="false">IFERROR($K343*$N343,"")</f>
        <v>307212.98</v>
      </c>
      <c r="P343" s="18" t="n">
        <f aca="false">IFERROR($L343*$N343,"")</f>
        <v>0</v>
      </c>
      <c r="Q343" s="18" t="n">
        <f aca="false">$M343*$N343</f>
        <v>307212.98</v>
      </c>
      <c r="S343" s="26"/>
      <c r="T343" s="1" t="s">
        <v>615</v>
      </c>
      <c r="U343" s="27" t="s">
        <v>126</v>
      </c>
    </row>
    <row r="344" customFormat="false" ht="15" hidden="false" customHeight="false" outlineLevel="0" collapsed="false">
      <c r="A344" s="1" t="s">
        <v>206</v>
      </c>
      <c r="B344" s="1" t="s">
        <v>258</v>
      </c>
      <c r="C344" s="1" t="s">
        <v>259</v>
      </c>
      <c r="D344" s="1" t="s">
        <v>610</v>
      </c>
      <c r="E344" s="1" t="s">
        <v>611</v>
      </c>
      <c r="F344" s="1" t="s">
        <v>612</v>
      </c>
      <c r="G344" s="1" t="s">
        <v>1383</v>
      </c>
      <c r="H344" s="1" t="s">
        <v>1384</v>
      </c>
      <c r="K344" s="17" t="n">
        <f aca="false">SUMIF('1120 SJ'!$A$2:$A$679,$G344,'1120 SJ'!$I$2:$I$679)</f>
        <v>4</v>
      </c>
      <c r="L344" s="17" t="n">
        <f aca="false">SUMIF('1120 SJ'!$A$2:$A$679,$G344,'1120 SJ'!$Q$2:$Q$679)</f>
        <v>0</v>
      </c>
      <c r="M344" s="17" t="n">
        <f aca="false">$K344-$L344</f>
        <v>4</v>
      </c>
      <c r="N344" s="18" t="n">
        <f aca="false">IFERROR(SUMIF('1120 SJ'!$A$2:$A$679,$G344,'1120 SJ'!$M$2:$M$679)/$K344,0)</f>
        <v>22910.605</v>
      </c>
      <c r="O344" s="18" t="n">
        <f aca="false">IFERROR($K344*$N344,"")</f>
        <v>91642.42</v>
      </c>
      <c r="P344" s="18" t="n">
        <f aca="false">IFERROR($L344*$N344,"")</f>
        <v>0</v>
      </c>
      <c r="Q344" s="18" t="n">
        <f aca="false">$M344*$N344</f>
        <v>91642.42</v>
      </c>
      <c r="S344" s="26"/>
      <c r="T344" s="1" t="s">
        <v>615</v>
      </c>
      <c r="U344" s="27" t="s">
        <v>126</v>
      </c>
    </row>
    <row r="345" customFormat="false" ht="15" hidden="false" customHeight="false" outlineLevel="0" collapsed="false">
      <c r="A345" s="1" t="s">
        <v>206</v>
      </c>
      <c r="B345" s="1" t="s">
        <v>258</v>
      </c>
      <c r="C345" s="1" t="s">
        <v>259</v>
      </c>
      <c r="D345" s="1" t="s">
        <v>610</v>
      </c>
      <c r="E345" s="1" t="s">
        <v>611</v>
      </c>
      <c r="F345" s="1" t="s">
        <v>612</v>
      </c>
      <c r="G345" s="1" t="s">
        <v>1385</v>
      </c>
      <c r="H345" s="1" t="s">
        <v>1386</v>
      </c>
      <c r="K345" s="17" t="n">
        <f aca="false">SUMIF('1120 SJ'!$A$2:$A$679,$G345,'1120 SJ'!$I$2:$I$679)</f>
        <v>4</v>
      </c>
      <c r="L345" s="17" t="n">
        <f aca="false">SUMIF('1120 SJ'!$A$2:$A$679,$G345,'1120 SJ'!$Q$2:$Q$679)</f>
        <v>0</v>
      </c>
      <c r="M345" s="17" t="n">
        <f aca="false">$K345-$L345</f>
        <v>4</v>
      </c>
      <c r="N345" s="18" t="n">
        <f aca="false">IFERROR(SUMIF('1120 SJ'!$A$2:$A$679,$G345,'1120 SJ'!$M$2:$M$679)/$K345,0)</f>
        <v>29073.4475</v>
      </c>
      <c r="O345" s="18" t="n">
        <f aca="false">IFERROR($K345*$N345,"")</f>
        <v>116293.79</v>
      </c>
      <c r="P345" s="18" t="n">
        <f aca="false">IFERROR($L345*$N345,"")</f>
        <v>0</v>
      </c>
      <c r="Q345" s="18" t="n">
        <f aca="false">$M345*$N345</f>
        <v>116293.79</v>
      </c>
      <c r="S345" s="26"/>
      <c r="T345" s="1" t="s">
        <v>615</v>
      </c>
      <c r="U345" s="27" t="s">
        <v>126</v>
      </c>
    </row>
    <row r="346" customFormat="false" ht="15" hidden="false" customHeight="false" outlineLevel="0" collapsed="false">
      <c r="A346" s="1" t="s">
        <v>206</v>
      </c>
      <c r="B346" s="1" t="s">
        <v>258</v>
      </c>
      <c r="C346" s="1" t="s">
        <v>259</v>
      </c>
      <c r="D346" s="1" t="s">
        <v>610</v>
      </c>
      <c r="E346" s="1" t="s">
        <v>611</v>
      </c>
      <c r="F346" s="1" t="s">
        <v>612</v>
      </c>
      <c r="G346" s="1" t="s">
        <v>1387</v>
      </c>
      <c r="H346" s="1" t="s">
        <v>1388</v>
      </c>
      <c r="K346" s="17" t="n">
        <f aca="false">SUMIF('1120 SJ'!$A$2:$A$679,$G346,'1120 SJ'!$I$2:$I$679)</f>
        <v>4</v>
      </c>
      <c r="L346" s="17" t="n">
        <f aca="false">SUMIF('1120 SJ'!$A$2:$A$679,$G346,'1120 SJ'!$Q$2:$Q$679)</f>
        <v>0</v>
      </c>
      <c r="M346" s="17" t="n">
        <f aca="false">$K346-$L346</f>
        <v>4</v>
      </c>
      <c r="N346" s="18" t="n">
        <f aca="false">IFERROR(SUMIF('1120 SJ'!$A$2:$A$679,$G346,'1120 SJ'!$M$2:$M$679)/$K346,0)</f>
        <v>23569</v>
      </c>
      <c r="O346" s="18" t="n">
        <f aca="false">IFERROR($K346*$N346,"")</f>
        <v>94276</v>
      </c>
      <c r="P346" s="18" t="n">
        <f aca="false">IFERROR($L346*$N346,"")</f>
        <v>0</v>
      </c>
      <c r="Q346" s="18" t="n">
        <f aca="false">$M346*$N346</f>
        <v>94276</v>
      </c>
      <c r="S346" s="26"/>
      <c r="T346" s="1" t="s">
        <v>615</v>
      </c>
      <c r="U346" s="27" t="s">
        <v>126</v>
      </c>
    </row>
    <row r="347" customFormat="false" ht="15" hidden="false" customHeight="false" outlineLevel="0" collapsed="false">
      <c r="A347" s="1" t="s">
        <v>206</v>
      </c>
      <c r="B347" s="1" t="s">
        <v>258</v>
      </c>
      <c r="C347" s="1" t="s">
        <v>259</v>
      </c>
      <c r="D347" s="1" t="s">
        <v>610</v>
      </c>
      <c r="E347" s="1" t="s">
        <v>611</v>
      </c>
      <c r="F347" s="1" t="s">
        <v>612</v>
      </c>
      <c r="G347" s="1" t="s">
        <v>1389</v>
      </c>
      <c r="H347" s="1" t="s">
        <v>1390</v>
      </c>
      <c r="K347" s="17" t="n">
        <f aca="false">SUMIF('1120 SJ'!$A$2:$A$679,$G347,'1120 SJ'!$I$2:$I$679)</f>
        <v>4</v>
      </c>
      <c r="L347" s="17" t="n">
        <f aca="false">SUMIF('1120 SJ'!$A$2:$A$679,$G347,'1120 SJ'!$Q$2:$Q$679)</f>
        <v>0</v>
      </c>
      <c r="M347" s="17" t="n">
        <f aca="false">$K347-$L347</f>
        <v>4</v>
      </c>
      <c r="N347" s="18" t="n">
        <f aca="false">IFERROR(SUMIF('1120 SJ'!$A$2:$A$679,$G347,'1120 SJ'!$M$2:$M$679)/$K347,0)</f>
        <v>430829.64</v>
      </c>
      <c r="O347" s="18" t="n">
        <f aca="false">IFERROR($K347*$N347,"")</f>
        <v>1723318.56</v>
      </c>
      <c r="P347" s="18" t="n">
        <f aca="false">IFERROR($L347*$N347,"")</f>
        <v>0</v>
      </c>
      <c r="Q347" s="18" t="n">
        <f aca="false">$M347*$N347</f>
        <v>1723318.56</v>
      </c>
      <c r="S347" s="26"/>
      <c r="T347" s="1" t="s">
        <v>615</v>
      </c>
      <c r="U347" s="27" t="s">
        <v>126</v>
      </c>
    </row>
    <row r="348" customFormat="false" ht="15" hidden="false" customHeight="false" outlineLevel="0" collapsed="false">
      <c r="A348" s="1" t="s">
        <v>206</v>
      </c>
      <c r="B348" s="1" t="s">
        <v>258</v>
      </c>
      <c r="C348" s="1" t="s">
        <v>259</v>
      </c>
      <c r="D348" s="1" t="s">
        <v>610</v>
      </c>
      <c r="E348" s="1" t="s">
        <v>611</v>
      </c>
      <c r="F348" s="1" t="s">
        <v>612</v>
      </c>
      <c r="G348" s="1" t="s">
        <v>1391</v>
      </c>
      <c r="H348" s="1" t="s">
        <v>1392</v>
      </c>
      <c r="K348" s="17" t="n">
        <f aca="false">SUMIF('1120 SJ'!$A$2:$A$679,$G348,'1120 SJ'!$I$2:$I$679)</f>
        <v>4</v>
      </c>
      <c r="L348" s="17" t="n">
        <f aca="false">SUMIF('1120 SJ'!$A$2:$A$679,$G348,'1120 SJ'!$Q$2:$Q$679)</f>
        <v>0</v>
      </c>
      <c r="M348" s="17" t="n">
        <f aca="false">$K348-$L348</f>
        <v>4</v>
      </c>
      <c r="N348" s="18" t="n">
        <f aca="false">IFERROR(SUMIF('1120 SJ'!$A$2:$A$679,$G348,'1120 SJ'!$M$2:$M$679)/$K348,0)</f>
        <v>430829.64</v>
      </c>
      <c r="O348" s="18" t="n">
        <f aca="false">IFERROR($K348*$N348,"")</f>
        <v>1723318.56</v>
      </c>
      <c r="P348" s="18" t="n">
        <f aca="false">IFERROR($L348*$N348,"")</f>
        <v>0</v>
      </c>
      <c r="Q348" s="18" t="n">
        <f aca="false">$M348*$N348</f>
        <v>1723318.56</v>
      </c>
      <c r="S348" s="26"/>
      <c r="T348" s="1" t="s">
        <v>615</v>
      </c>
      <c r="U348" s="27" t="s">
        <v>126</v>
      </c>
    </row>
    <row r="349" customFormat="false" ht="15" hidden="false" customHeight="false" outlineLevel="0" collapsed="false">
      <c r="A349" s="1" t="s">
        <v>206</v>
      </c>
      <c r="B349" s="1" t="s">
        <v>258</v>
      </c>
      <c r="C349" s="1" t="s">
        <v>259</v>
      </c>
      <c r="D349" s="1" t="s">
        <v>610</v>
      </c>
      <c r="E349" s="1" t="s">
        <v>611</v>
      </c>
      <c r="F349" s="1" t="s">
        <v>612</v>
      </c>
      <c r="G349" s="1" t="s">
        <v>1393</v>
      </c>
      <c r="H349" s="1" t="s">
        <v>1394</v>
      </c>
      <c r="K349" s="17" t="n">
        <f aca="false">SUMIF('1120 SJ'!$A$2:$A$679,$G349,'1120 SJ'!$I$2:$I$679)</f>
        <v>4</v>
      </c>
      <c r="L349" s="17" t="n">
        <f aca="false">SUMIF('1120 SJ'!$A$2:$A$679,$G349,'1120 SJ'!$Q$2:$Q$679)</f>
        <v>0</v>
      </c>
      <c r="M349" s="17" t="n">
        <f aca="false">$K349-$L349</f>
        <v>4</v>
      </c>
      <c r="N349" s="18" t="n">
        <f aca="false">IFERROR(SUMIF('1120 SJ'!$A$2:$A$679,$G349,'1120 SJ'!$M$2:$M$679)/$K349,0)</f>
        <v>353016.56</v>
      </c>
      <c r="O349" s="18" t="n">
        <f aca="false">IFERROR($K349*$N349,"")</f>
        <v>1412066.24</v>
      </c>
      <c r="P349" s="18" t="n">
        <f aca="false">IFERROR($L349*$N349,"")</f>
        <v>0</v>
      </c>
      <c r="Q349" s="18" t="n">
        <f aca="false">$M349*$N349</f>
        <v>1412066.24</v>
      </c>
      <c r="S349" s="26"/>
      <c r="T349" s="1" t="s">
        <v>615</v>
      </c>
      <c r="U349" s="27" t="s">
        <v>126</v>
      </c>
    </row>
    <row r="350" customFormat="false" ht="15" hidden="false" customHeight="false" outlineLevel="0" collapsed="false">
      <c r="A350" s="1" t="s">
        <v>206</v>
      </c>
      <c r="B350" s="1" t="s">
        <v>258</v>
      </c>
      <c r="C350" s="1" t="s">
        <v>259</v>
      </c>
      <c r="D350" s="1" t="s">
        <v>610</v>
      </c>
      <c r="E350" s="1" t="s">
        <v>611</v>
      </c>
      <c r="F350" s="1" t="s">
        <v>612</v>
      </c>
      <c r="G350" s="1" t="s">
        <v>1395</v>
      </c>
      <c r="H350" s="1" t="s">
        <v>1396</v>
      </c>
      <c r="K350" s="17" t="n">
        <f aca="false">SUMIF('1120 SJ'!$A$2:$A$679,$G350,'1120 SJ'!$I$2:$I$679)</f>
        <v>4</v>
      </c>
      <c r="L350" s="17" t="n">
        <f aca="false">SUMIF('1120 SJ'!$A$2:$A$679,$G350,'1120 SJ'!$Q$2:$Q$679)</f>
        <v>0</v>
      </c>
      <c r="M350" s="17" t="n">
        <f aca="false">$K350-$L350</f>
        <v>4</v>
      </c>
      <c r="N350" s="18" t="n">
        <f aca="false">IFERROR(SUMIF('1120 SJ'!$A$2:$A$679,$G350,'1120 SJ'!$M$2:$M$679)/$K350,0)</f>
        <v>353016.56</v>
      </c>
      <c r="O350" s="18" t="n">
        <f aca="false">IFERROR($K350*$N350,"")</f>
        <v>1412066.24</v>
      </c>
      <c r="P350" s="18" t="n">
        <f aca="false">IFERROR($L350*$N350,"")</f>
        <v>0</v>
      </c>
      <c r="Q350" s="18" t="n">
        <f aca="false">$M350*$N350</f>
        <v>1412066.24</v>
      </c>
      <c r="S350" s="26"/>
      <c r="T350" s="1" t="s">
        <v>615</v>
      </c>
      <c r="U350" s="27" t="s">
        <v>126</v>
      </c>
    </row>
    <row r="351" customFormat="false" ht="15" hidden="false" customHeight="false" outlineLevel="0" collapsed="false">
      <c r="A351" s="1" t="s">
        <v>206</v>
      </c>
      <c r="B351" s="1" t="s">
        <v>258</v>
      </c>
      <c r="C351" s="1" t="s">
        <v>259</v>
      </c>
      <c r="D351" s="1" t="s">
        <v>610</v>
      </c>
      <c r="E351" s="1" t="s">
        <v>611</v>
      </c>
      <c r="F351" s="1" t="s">
        <v>612</v>
      </c>
      <c r="G351" s="1" t="s">
        <v>1397</v>
      </c>
      <c r="H351" s="1" t="s">
        <v>1398</v>
      </c>
      <c r="K351" s="17" t="n">
        <f aca="false">SUMIF('1120 SJ'!$A$2:$A$679,$G351,'1120 SJ'!$I$2:$I$679)</f>
        <v>4</v>
      </c>
      <c r="L351" s="17" t="n">
        <f aca="false">SUMIF('1120 SJ'!$A$2:$A$679,$G351,'1120 SJ'!$Q$2:$Q$679)</f>
        <v>0</v>
      </c>
      <c r="M351" s="17" t="n">
        <f aca="false">$K351-$L351</f>
        <v>4</v>
      </c>
      <c r="N351" s="18" t="n">
        <f aca="false">IFERROR(SUMIF('1120 SJ'!$A$2:$A$679,$G351,'1120 SJ'!$M$2:$M$679)/$K351,0)</f>
        <v>133545.2</v>
      </c>
      <c r="O351" s="18" t="n">
        <f aca="false">IFERROR($K351*$N351,"")</f>
        <v>534180.8</v>
      </c>
      <c r="P351" s="18" t="n">
        <f aca="false">IFERROR($L351*$N351,"")</f>
        <v>0</v>
      </c>
      <c r="Q351" s="18" t="n">
        <f aca="false">$M351*$N351</f>
        <v>534180.8</v>
      </c>
      <c r="S351" s="26"/>
      <c r="T351" s="1" t="s">
        <v>615</v>
      </c>
      <c r="U351" s="27" t="s">
        <v>126</v>
      </c>
    </row>
    <row r="352" customFormat="false" ht="15" hidden="false" customHeight="false" outlineLevel="0" collapsed="false">
      <c r="A352" s="1" t="s">
        <v>206</v>
      </c>
      <c r="B352" s="1" t="s">
        <v>258</v>
      </c>
      <c r="C352" s="1" t="s">
        <v>259</v>
      </c>
      <c r="D352" s="1" t="s">
        <v>610</v>
      </c>
      <c r="E352" s="1" t="s">
        <v>611</v>
      </c>
      <c r="F352" s="1" t="s">
        <v>612</v>
      </c>
      <c r="G352" s="1" t="s">
        <v>1399</v>
      </c>
      <c r="H352" s="1" t="s">
        <v>1400</v>
      </c>
      <c r="K352" s="17" t="n">
        <f aca="false">SUMIF('1120 SJ'!$A$2:$A$679,$G352,'1120 SJ'!$I$2:$I$679)</f>
        <v>4</v>
      </c>
      <c r="L352" s="17" t="n">
        <f aca="false">SUMIF('1120 SJ'!$A$2:$A$679,$G352,'1120 SJ'!$Q$2:$Q$679)</f>
        <v>0</v>
      </c>
      <c r="M352" s="17" t="n">
        <f aca="false">$K352-$L352</f>
        <v>4</v>
      </c>
      <c r="N352" s="18" t="n">
        <f aca="false">IFERROR(SUMIF('1120 SJ'!$A$2:$A$679,$G352,'1120 SJ'!$M$2:$M$679)/$K352,0)</f>
        <v>133545.2</v>
      </c>
      <c r="O352" s="18" t="n">
        <f aca="false">IFERROR($K352*$N352,"")</f>
        <v>534180.8</v>
      </c>
      <c r="P352" s="18" t="n">
        <f aca="false">IFERROR($L352*$N352,"")</f>
        <v>0</v>
      </c>
      <c r="Q352" s="18" t="n">
        <f aca="false">$M352*$N352</f>
        <v>534180.8</v>
      </c>
      <c r="S352" s="26"/>
      <c r="T352" s="1" t="s">
        <v>615</v>
      </c>
      <c r="U352" s="27" t="s">
        <v>126</v>
      </c>
    </row>
    <row r="353" customFormat="false" ht="15" hidden="false" customHeight="false" outlineLevel="0" collapsed="false">
      <c r="A353" s="1" t="s">
        <v>206</v>
      </c>
      <c r="B353" s="1" t="s">
        <v>258</v>
      </c>
      <c r="C353" s="1" t="s">
        <v>259</v>
      </c>
      <c r="D353" s="1" t="s">
        <v>260</v>
      </c>
      <c r="E353" s="1" t="s">
        <v>261</v>
      </c>
      <c r="F353" s="1" t="s">
        <v>262</v>
      </c>
      <c r="G353" s="1" t="s">
        <v>1401</v>
      </c>
      <c r="H353" s="1" t="s">
        <v>1402</v>
      </c>
      <c r="K353" s="17" t="n">
        <f aca="false">SUMIF('1120 SJ'!$A$2:$A$679,$G353,'1120 SJ'!$I$2:$I$679)</f>
        <v>3</v>
      </c>
      <c r="L353" s="17" t="n">
        <f aca="false">SUMIF('1120 SJ'!$A$2:$A$679,$G353,'1120 SJ'!$Q$2:$Q$679)</f>
        <v>0</v>
      </c>
      <c r="M353" s="17" t="n">
        <f aca="false">$K353-$L353</f>
        <v>3</v>
      </c>
      <c r="N353" s="18" t="n">
        <f aca="false">IFERROR(SUMIF('1120 SJ'!$A$2:$A$679,$G353,'1120 SJ'!$M$2:$M$679)/$K353,0)</f>
        <v>4261.29333333333</v>
      </c>
      <c r="O353" s="18" t="n">
        <f aca="false">IFERROR($K353*$N353,"")</f>
        <v>12783.88</v>
      </c>
      <c r="P353" s="18" t="n">
        <f aca="false">IFERROR($L353*$N353,"")</f>
        <v>0</v>
      </c>
      <c r="Q353" s="18" t="n">
        <f aca="false">$M353*$N353</f>
        <v>12783.88</v>
      </c>
      <c r="S353" s="26"/>
      <c r="T353" s="1" t="s">
        <v>277</v>
      </c>
      <c r="U353" s="27" t="s">
        <v>123</v>
      </c>
    </row>
    <row r="354" customFormat="false" ht="15" hidden="false" customHeight="false" outlineLevel="0" collapsed="false">
      <c r="A354" s="1" t="s">
        <v>206</v>
      </c>
      <c r="B354" s="1" t="s">
        <v>258</v>
      </c>
      <c r="C354" s="1" t="s">
        <v>259</v>
      </c>
      <c r="D354" s="1" t="s">
        <v>260</v>
      </c>
      <c r="E354" s="1" t="s">
        <v>261</v>
      </c>
      <c r="F354" s="1" t="s">
        <v>262</v>
      </c>
      <c r="G354" s="1" t="s">
        <v>1403</v>
      </c>
      <c r="H354" s="1" t="s">
        <v>1404</v>
      </c>
      <c r="K354" s="17" t="n">
        <f aca="false">SUMIF('1120 SJ'!$A$2:$A$679,$G354,'1120 SJ'!$I$2:$I$679)</f>
        <v>3</v>
      </c>
      <c r="L354" s="17" t="n">
        <f aca="false">SUMIF('1120 SJ'!$A$2:$A$679,$G354,'1120 SJ'!$Q$2:$Q$679)</f>
        <v>0</v>
      </c>
      <c r="M354" s="17" t="n">
        <f aca="false">$K354-$L354</f>
        <v>3</v>
      </c>
      <c r="N354" s="18" t="n">
        <f aca="false">IFERROR(SUMIF('1120 SJ'!$A$2:$A$679,$G354,'1120 SJ'!$M$2:$M$679)/$K354,0)</f>
        <v>13616</v>
      </c>
      <c r="O354" s="18" t="n">
        <f aca="false">IFERROR($K354*$N354,"")</f>
        <v>40848</v>
      </c>
      <c r="P354" s="18" t="n">
        <f aca="false">IFERROR($L354*$N354,"")</f>
        <v>0</v>
      </c>
      <c r="Q354" s="18" t="n">
        <f aca="false">$M354*$N354</f>
        <v>40848</v>
      </c>
      <c r="S354" s="26"/>
      <c r="T354" s="1" t="s">
        <v>277</v>
      </c>
      <c r="U354" s="27" t="s">
        <v>123</v>
      </c>
    </row>
    <row r="355" customFormat="false" ht="15" hidden="false" customHeight="false" outlineLevel="0" collapsed="false">
      <c r="A355" s="1" t="s">
        <v>206</v>
      </c>
      <c r="B355" s="1" t="s">
        <v>258</v>
      </c>
      <c r="C355" s="1" t="s">
        <v>259</v>
      </c>
      <c r="D355" s="1" t="s">
        <v>260</v>
      </c>
      <c r="E355" s="1" t="s">
        <v>261</v>
      </c>
      <c r="F355" s="1" t="s">
        <v>262</v>
      </c>
      <c r="G355" s="1" t="s">
        <v>1405</v>
      </c>
      <c r="H355" s="1" t="s">
        <v>1406</v>
      </c>
      <c r="K355" s="17" t="n">
        <f aca="false">SUMIF('1120 SJ'!$A$2:$A$679,$G355,'1120 SJ'!$I$2:$I$679)</f>
        <v>3</v>
      </c>
      <c r="L355" s="17" t="n">
        <f aca="false">SUMIF('1120 SJ'!$A$2:$A$679,$G355,'1120 SJ'!$Q$2:$Q$679)</f>
        <v>0</v>
      </c>
      <c r="M355" s="17" t="n">
        <f aca="false">$K355-$L355</f>
        <v>3</v>
      </c>
      <c r="N355" s="18" t="n">
        <f aca="false">IFERROR(SUMIF('1120 SJ'!$A$2:$A$679,$G355,'1120 SJ'!$M$2:$M$679)/$K355,0)</f>
        <v>13475.8333333333</v>
      </c>
      <c r="O355" s="18" t="n">
        <f aca="false">IFERROR($K355*$N355,"")</f>
        <v>40427.5</v>
      </c>
      <c r="P355" s="18" t="n">
        <f aca="false">IFERROR($L355*$N355,"")</f>
        <v>0</v>
      </c>
      <c r="Q355" s="18" t="n">
        <f aca="false">$M355*$N355</f>
        <v>40427.5</v>
      </c>
      <c r="S355" s="26"/>
      <c r="T355" s="1" t="s">
        <v>277</v>
      </c>
      <c r="U355" s="27" t="s">
        <v>123</v>
      </c>
    </row>
    <row r="356" customFormat="false" ht="15" hidden="false" customHeight="false" outlineLevel="0" collapsed="false">
      <c r="A356" s="1" t="s">
        <v>206</v>
      </c>
      <c r="B356" s="1" t="s">
        <v>258</v>
      </c>
      <c r="C356" s="1" t="s">
        <v>259</v>
      </c>
      <c r="D356" s="1" t="s">
        <v>260</v>
      </c>
      <c r="E356" s="1" t="s">
        <v>261</v>
      </c>
      <c r="F356" s="1" t="s">
        <v>262</v>
      </c>
      <c r="G356" s="1" t="s">
        <v>1407</v>
      </c>
      <c r="H356" s="1" t="s">
        <v>1408</v>
      </c>
      <c r="K356" s="17" t="n">
        <f aca="false">SUMIF('1120 SJ'!$A$2:$A$679,$G356,'1120 SJ'!$I$2:$I$679)</f>
        <v>3</v>
      </c>
      <c r="L356" s="17" t="n">
        <f aca="false">SUMIF('1120 SJ'!$A$2:$A$679,$G356,'1120 SJ'!$Q$2:$Q$679)</f>
        <v>0</v>
      </c>
      <c r="M356" s="17" t="n">
        <f aca="false">$K356-$L356</f>
        <v>3</v>
      </c>
      <c r="N356" s="18" t="n">
        <f aca="false">IFERROR(SUMIF('1120 SJ'!$A$2:$A$679,$G356,'1120 SJ'!$M$2:$M$679)/$K356,0)</f>
        <v>11414.3733333333</v>
      </c>
      <c r="O356" s="18" t="n">
        <f aca="false">IFERROR($K356*$N356,"")</f>
        <v>34243.12</v>
      </c>
      <c r="P356" s="18" t="n">
        <f aca="false">IFERROR($L356*$N356,"")</f>
        <v>0</v>
      </c>
      <c r="Q356" s="18" t="n">
        <f aca="false">$M356*$N356</f>
        <v>34243.12</v>
      </c>
      <c r="S356" s="26"/>
      <c r="T356" s="1" t="s">
        <v>277</v>
      </c>
      <c r="U356" s="27" t="s">
        <v>123</v>
      </c>
      <c r="AA356" s="1" t="s">
        <v>376</v>
      </c>
    </row>
    <row r="357" customFormat="false" ht="15" hidden="false" customHeight="false" outlineLevel="0" collapsed="false">
      <c r="A357" s="1" t="s">
        <v>206</v>
      </c>
      <c r="B357" s="1" t="s">
        <v>258</v>
      </c>
      <c r="C357" s="1" t="s">
        <v>259</v>
      </c>
      <c r="D357" s="1" t="s">
        <v>260</v>
      </c>
      <c r="E357" s="1" t="s">
        <v>261</v>
      </c>
      <c r="F357" s="1" t="s">
        <v>262</v>
      </c>
      <c r="G357" s="1" t="s">
        <v>1409</v>
      </c>
      <c r="H357" s="1" t="s">
        <v>1410</v>
      </c>
      <c r="K357" s="17" t="n">
        <f aca="false">SUMIF('1120 SJ'!$A$2:$A$679,$G357,'1120 SJ'!$I$2:$I$679)</f>
        <v>3</v>
      </c>
      <c r="L357" s="17" t="n">
        <f aca="false">SUMIF('1120 SJ'!$A$2:$A$679,$G357,'1120 SJ'!$Q$2:$Q$679)</f>
        <v>0</v>
      </c>
      <c r="M357" s="17" t="n">
        <f aca="false">$K357-$L357</f>
        <v>3</v>
      </c>
      <c r="N357" s="18" t="n">
        <f aca="false">IFERROR(SUMIF('1120 SJ'!$A$2:$A$679,$G357,'1120 SJ'!$M$2:$M$679)/$K357,0)</f>
        <v>10591.0033333333</v>
      </c>
      <c r="O357" s="18" t="n">
        <f aca="false">IFERROR($K357*$N357,"")</f>
        <v>31773.01</v>
      </c>
      <c r="P357" s="18" t="n">
        <f aca="false">IFERROR($L357*$N357,"")</f>
        <v>0</v>
      </c>
      <c r="Q357" s="18" t="n">
        <f aca="false">$M357*$N357</f>
        <v>31773.01</v>
      </c>
      <c r="S357" s="26"/>
      <c r="T357" s="1" t="s">
        <v>277</v>
      </c>
      <c r="U357" s="27" t="s">
        <v>123</v>
      </c>
    </row>
    <row r="358" customFormat="false" ht="15" hidden="false" customHeight="false" outlineLevel="0" collapsed="false">
      <c r="A358" s="1" t="s">
        <v>206</v>
      </c>
      <c r="B358" s="1" t="s">
        <v>258</v>
      </c>
      <c r="C358" s="1" t="s">
        <v>259</v>
      </c>
      <c r="D358" s="1" t="s">
        <v>260</v>
      </c>
      <c r="E358" s="1" t="s">
        <v>261</v>
      </c>
      <c r="F358" s="1" t="s">
        <v>262</v>
      </c>
      <c r="G358" s="1" t="s">
        <v>1411</v>
      </c>
      <c r="H358" s="1" t="s">
        <v>1412</v>
      </c>
      <c r="K358" s="17" t="n">
        <f aca="false">SUMIF('1120 SJ'!$A$2:$A$679,$G358,'1120 SJ'!$I$2:$I$679)</f>
        <v>3</v>
      </c>
      <c r="L358" s="17" t="n">
        <f aca="false">SUMIF('1120 SJ'!$A$2:$A$679,$G358,'1120 SJ'!$Q$2:$Q$679)</f>
        <v>0</v>
      </c>
      <c r="M358" s="17" t="n">
        <f aca="false">$K358-$L358</f>
        <v>3</v>
      </c>
      <c r="N358" s="18" t="n">
        <f aca="false">IFERROR(SUMIF('1120 SJ'!$A$2:$A$679,$G358,'1120 SJ'!$M$2:$M$679)/$K358,0)</f>
        <v>337.5</v>
      </c>
      <c r="O358" s="18" t="n">
        <f aca="false">IFERROR($K358*$N358,"")</f>
        <v>1012.5</v>
      </c>
      <c r="P358" s="18" t="n">
        <f aca="false">IFERROR($L358*$N358,"")</f>
        <v>0</v>
      </c>
      <c r="Q358" s="18" t="n">
        <f aca="false">$M358*$N358</f>
        <v>1012.5</v>
      </c>
      <c r="S358" s="26"/>
      <c r="T358" s="1" t="s">
        <v>277</v>
      </c>
      <c r="U358" s="27" t="s">
        <v>123</v>
      </c>
    </row>
    <row r="359" customFormat="false" ht="15" hidden="false" customHeight="false" outlineLevel="0" collapsed="false">
      <c r="A359" s="1" t="s">
        <v>206</v>
      </c>
      <c r="B359" s="1" t="s">
        <v>258</v>
      </c>
      <c r="C359" s="1" t="s">
        <v>259</v>
      </c>
      <c r="D359" s="1" t="s">
        <v>260</v>
      </c>
      <c r="E359" s="1" t="s">
        <v>261</v>
      </c>
      <c r="F359" s="1" t="s">
        <v>262</v>
      </c>
      <c r="G359" s="1" t="s">
        <v>1413</v>
      </c>
      <c r="H359" s="1" t="s">
        <v>1414</v>
      </c>
      <c r="K359" s="17" t="n">
        <f aca="false">SUMIF('1120 SJ'!$A$2:$A$679,$G359,'1120 SJ'!$I$2:$I$679)</f>
        <v>3</v>
      </c>
      <c r="L359" s="17" t="n">
        <f aca="false">SUMIF('1120 SJ'!$A$2:$A$679,$G359,'1120 SJ'!$Q$2:$Q$679)</f>
        <v>0</v>
      </c>
      <c r="M359" s="17" t="n">
        <f aca="false">$K359-$L359</f>
        <v>3</v>
      </c>
      <c r="N359" s="18" t="n">
        <f aca="false">IFERROR(SUMIF('1120 SJ'!$A$2:$A$679,$G359,'1120 SJ'!$M$2:$M$679)/$K359,0)</f>
        <v>18660</v>
      </c>
      <c r="O359" s="18" t="n">
        <f aca="false">IFERROR($K359*$N359,"")</f>
        <v>55980</v>
      </c>
      <c r="P359" s="18" t="n">
        <f aca="false">IFERROR($L359*$N359,"")</f>
        <v>0</v>
      </c>
      <c r="Q359" s="18" t="n">
        <f aca="false">$M359*$N359</f>
        <v>55980</v>
      </c>
      <c r="S359" s="26"/>
      <c r="T359" s="1" t="s">
        <v>277</v>
      </c>
      <c r="U359" s="27" t="s">
        <v>123</v>
      </c>
    </row>
    <row r="360" customFormat="false" ht="15" hidden="false" customHeight="false" outlineLevel="0" collapsed="false">
      <c r="A360" s="1" t="s">
        <v>206</v>
      </c>
      <c r="B360" s="1" t="s">
        <v>258</v>
      </c>
      <c r="C360" s="1" t="s">
        <v>259</v>
      </c>
      <c r="D360" s="1" t="s">
        <v>260</v>
      </c>
      <c r="E360" s="1" t="s">
        <v>261</v>
      </c>
      <c r="F360" s="1" t="s">
        <v>262</v>
      </c>
      <c r="G360" s="1" t="s">
        <v>1415</v>
      </c>
      <c r="H360" s="1" t="s">
        <v>1416</v>
      </c>
      <c r="I360" s="1" t="s">
        <v>1417</v>
      </c>
      <c r="J360" s="1" t="s">
        <v>1418</v>
      </c>
      <c r="K360" s="17" t="n">
        <f aca="false">SUMIF('1120 SJ'!$A$2:$A$679,$G360,'1120 SJ'!$I$2:$I$679)</f>
        <v>3</v>
      </c>
      <c r="L360" s="17" t="n">
        <f aca="false">SUMIF('1120 SJ'!$A$2:$A$679,$G360,'1120 SJ'!$Q$2:$Q$679)</f>
        <v>8</v>
      </c>
      <c r="M360" s="17" t="n">
        <f aca="false">$K360-$L360</f>
        <v>-5</v>
      </c>
      <c r="N360" s="18" t="n">
        <f aca="false">IFERROR(SUMIF('1120 SJ'!$A$2:$A$679,$G360,'1120 SJ'!$M$2:$M$679)/$K360,0)</f>
        <v>357.73</v>
      </c>
      <c r="O360" s="18" t="n">
        <f aca="false">IFERROR($K360*$N360,"")</f>
        <v>1073.19</v>
      </c>
      <c r="P360" s="18" t="n">
        <f aca="false">IFERROR($L360*$N360,"")</f>
        <v>2861.84</v>
      </c>
      <c r="Q360" s="18" t="n">
        <f aca="false">$M360*$N360</f>
        <v>-1788.65</v>
      </c>
      <c r="S360" s="25" t="s">
        <v>228</v>
      </c>
      <c r="T360" s="1" t="s">
        <v>282</v>
      </c>
      <c r="U360" s="24" t="s">
        <v>54</v>
      </c>
      <c r="V360" s="1" t="s">
        <v>1419</v>
      </c>
      <c r="W360" s="1" t="s">
        <v>269</v>
      </c>
      <c r="Y360" s="1" t="s">
        <v>270</v>
      </c>
      <c r="Z360" s="1" t="s">
        <v>1420</v>
      </c>
      <c r="AA360" s="1" t="s">
        <v>1421</v>
      </c>
    </row>
    <row r="361" customFormat="false" ht="15" hidden="false" customHeight="false" outlineLevel="0" collapsed="false">
      <c r="A361" s="1" t="s">
        <v>206</v>
      </c>
      <c r="B361" s="1" t="s">
        <v>258</v>
      </c>
      <c r="C361" s="1" t="s">
        <v>259</v>
      </c>
      <c r="D361" s="1" t="s">
        <v>260</v>
      </c>
      <c r="E361" s="1" t="s">
        <v>261</v>
      </c>
      <c r="F361" s="1" t="s">
        <v>262</v>
      </c>
      <c r="G361" s="1" t="s">
        <v>1422</v>
      </c>
      <c r="H361" s="1" t="s">
        <v>1423</v>
      </c>
      <c r="K361" s="17" t="n">
        <f aca="false">SUMIF('1120 SJ'!$A$2:$A$679,$G361,'1120 SJ'!$I$2:$I$679)</f>
        <v>3</v>
      </c>
      <c r="L361" s="17" t="n">
        <f aca="false">SUMIF('1120 SJ'!$A$2:$A$679,$G361,'1120 SJ'!$Q$2:$Q$679)</f>
        <v>0</v>
      </c>
      <c r="M361" s="17" t="n">
        <f aca="false">$K361-$L361</f>
        <v>3</v>
      </c>
      <c r="N361" s="18" t="n">
        <f aca="false">IFERROR(SUMIF('1120 SJ'!$A$2:$A$679,$G361,'1120 SJ'!$M$2:$M$679)/$K361,0)</f>
        <v>8525.47333333333</v>
      </c>
      <c r="O361" s="18" t="n">
        <f aca="false">IFERROR($K361*$N361,"")</f>
        <v>25576.42</v>
      </c>
      <c r="P361" s="18" t="n">
        <f aca="false">IFERROR($L361*$N361,"")</f>
        <v>0</v>
      </c>
      <c r="Q361" s="18" t="n">
        <f aca="false">$M361*$N361</f>
        <v>25576.42</v>
      </c>
      <c r="S361" s="26"/>
      <c r="T361" s="1" t="s">
        <v>277</v>
      </c>
      <c r="U361" s="27" t="s">
        <v>123</v>
      </c>
      <c r="AA361" s="1" t="s">
        <v>376</v>
      </c>
    </row>
    <row r="362" customFormat="false" ht="15" hidden="false" customHeight="false" outlineLevel="0" collapsed="false">
      <c r="A362" s="1" t="s">
        <v>206</v>
      </c>
      <c r="B362" s="1" t="s">
        <v>258</v>
      </c>
      <c r="C362" s="1" t="s">
        <v>259</v>
      </c>
      <c r="D362" s="1" t="s">
        <v>273</v>
      </c>
      <c r="E362" s="1" t="s">
        <v>274</v>
      </c>
      <c r="F362" s="1" t="s">
        <v>262</v>
      </c>
      <c r="G362" s="1" t="s">
        <v>1424</v>
      </c>
      <c r="H362" s="1" t="s">
        <v>1425</v>
      </c>
      <c r="K362" s="17" t="n">
        <f aca="false">SUMIF('1120 SJ'!$A$2:$A$679,$G362,'1120 SJ'!$I$2:$I$679)</f>
        <v>3</v>
      </c>
      <c r="L362" s="17" t="n">
        <f aca="false">SUMIF('1120 SJ'!$A$2:$A$679,$G362,'1120 SJ'!$Q$2:$Q$679)</f>
        <v>0</v>
      </c>
      <c r="M362" s="17" t="n">
        <f aca="false">$K362-$L362</f>
        <v>3</v>
      </c>
      <c r="N362" s="18" t="n">
        <f aca="false">IFERROR(SUMIF('1120 SJ'!$A$2:$A$679,$G362,'1120 SJ'!$M$2:$M$679)/$K362,0)</f>
        <v>11625.48</v>
      </c>
      <c r="O362" s="18" t="n">
        <f aca="false">IFERROR($K362*$N362,"")</f>
        <v>34876.44</v>
      </c>
      <c r="P362" s="18" t="n">
        <f aca="false">IFERROR($L362*$N362,"")</f>
        <v>0</v>
      </c>
      <c r="Q362" s="18" t="n">
        <f aca="false">$M362*$N362</f>
        <v>34876.44</v>
      </c>
      <c r="S362" s="26"/>
      <c r="T362" s="1" t="s">
        <v>277</v>
      </c>
      <c r="U362" s="27" t="s">
        <v>123</v>
      </c>
    </row>
    <row r="363" customFormat="false" ht="15" hidden="false" customHeight="false" outlineLevel="0" collapsed="false">
      <c r="A363" s="1" t="s">
        <v>206</v>
      </c>
      <c r="B363" s="1" t="s">
        <v>258</v>
      </c>
      <c r="C363" s="1" t="s">
        <v>259</v>
      </c>
      <c r="D363" s="1" t="s">
        <v>273</v>
      </c>
      <c r="E363" s="1" t="s">
        <v>274</v>
      </c>
      <c r="F363" s="1" t="s">
        <v>262</v>
      </c>
      <c r="G363" s="1" t="s">
        <v>1426</v>
      </c>
      <c r="H363" s="1" t="s">
        <v>1427</v>
      </c>
      <c r="K363" s="17" t="n">
        <f aca="false">SUMIF('1120 SJ'!$A$2:$A$679,$G363,'1120 SJ'!$I$2:$I$679)</f>
        <v>3</v>
      </c>
      <c r="L363" s="17" t="n">
        <f aca="false">SUMIF('1120 SJ'!$A$2:$A$679,$G363,'1120 SJ'!$Q$2:$Q$679)</f>
        <v>0</v>
      </c>
      <c r="M363" s="17" t="n">
        <f aca="false">$K363-$L363</f>
        <v>3</v>
      </c>
      <c r="N363" s="18" t="n">
        <f aca="false">IFERROR(SUMIF('1120 SJ'!$A$2:$A$679,$G363,'1120 SJ'!$M$2:$M$679)/$K363,0)</f>
        <v>8935.13666666667</v>
      </c>
      <c r="O363" s="18" t="n">
        <f aca="false">IFERROR($K363*$N363,"")</f>
        <v>26805.41</v>
      </c>
      <c r="P363" s="18" t="n">
        <f aca="false">IFERROR($L363*$N363,"")</f>
        <v>0</v>
      </c>
      <c r="Q363" s="18" t="n">
        <f aca="false">$M363*$N363</f>
        <v>26805.41</v>
      </c>
      <c r="S363" s="26"/>
      <c r="T363" s="1" t="s">
        <v>277</v>
      </c>
      <c r="U363" s="27" t="s">
        <v>123</v>
      </c>
    </row>
    <row r="364" customFormat="false" ht="15" hidden="false" customHeight="false" outlineLevel="0" collapsed="false">
      <c r="A364" s="1" t="s">
        <v>206</v>
      </c>
      <c r="B364" s="1" t="s">
        <v>258</v>
      </c>
      <c r="C364" s="1" t="s">
        <v>259</v>
      </c>
      <c r="D364" s="1" t="s">
        <v>273</v>
      </c>
      <c r="E364" s="1" t="s">
        <v>274</v>
      </c>
      <c r="F364" s="1" t="s">
        <v>262</v>
      </c>
      <c r="G364" s="1" t="s">
        <v>1428</v>
      </c>
      <c r="H364" s="1" t="s">
        <v>1429</v>
      </c>
      <c r="K364" s="17" t="n">
        <f aca="false">SUMIF('1120 SJ'!$A$2:$A$679,$G364,'1120 SJ'!$I$2:$I$679)</f>
        <v>3</v>
      </c>
      <c r="L364" s="17" t="n">
        <f aca="false">SUMIF('1120 SJ'!$A$2:$A$679,$G364,'1120 SJ'!$Q$2:$Q$679)</f>
        <v>0</v>
      </c>
      <c r="M364" s="17" t="n">
        <f aca="false">$K364-$L364</f>
        <v>3</v>
      </c>
      <c r="N364" s="18" t="n">
        <f aca="false">IFERROR(SUMIF('1120 SJ'!$A$2:$A$679,$G364,'1120 SJ'!$M$2:$M$679)/$K364,0)</f>
        <v>2361.28</v>
      </c>
      <c r="O364" s="18" t="n">
        <f aca="false">IFERROR($K364*$N364,"")</f>
        <v>7083.84</v>
      </c>
      <c r="P364" s="18" t="n">
        <f aca="false">IFERROR($L364*$N364,"")</f>
        <v>0</v>
      </c>
      <c r="Q364" s="18" t="n">
        <f aca="false">$M364*$N364</f>
        <v>7083.84</v>
      </c>
      <c r="S364" s="26"/>
      <c r="T364" s="1" t="s">
        <v>277</v>
      </c>
      <c r="U364" s="27" t="s">
        <v>123</v>
      </c>
    </row>
    <row r="365" customFormat="false" ht="15" hidden="false" customHeight="false" outlineLevel="0" collapsed="false">
      <c r="A365" s="1" t="s">
        <v>206</v>
      </c>
      <c r="B365" s="1" t="s">
        <v>258</v>
      </c>
      <c r="C365" s="1" t="s">
        <v>259</v>
      </c>
      <c r="D365" s="1" t="s">
        <v>273</v>
      </c>
      <c r="E365" s="1" t="s">
        <v>274</v>
      </c>
      <c r="F365" s="1" t="s">
        <v>262</v>
      </c>
      <c r="G365" s="1" t="s">
        <v>1430</v>
      </c>
      <c r="H365" s="1" t="s">
        <v>1431</v>
      </c>
      <c r="K365" s="17" t="n">
        <f aca="false">SUMIF('1120 SJ'!$A$2:$A$679,$G365,'1120 SJ'!$I$2:$I$679)</f>
        <v>3</v>
      </c>
      <c r="L365" s="17" t="n">
        <f aca="false">SUMIF('1120 SJ'!$A$2:$A$679,$G365,'1120 SJ'!$Q$2:$Q$679)</f>
        <v>0</v>
      </c>
      <c r="M365" s="17" t="n">
        <f aca="false">$K365-$L365</f>
        <v>3</v>
      </c>
      <c r="N365" s="18" t="n">
        <f aca="false">IFERROR(SUMIF('1120 SJ'!$A$2:$A$679,$G365,'1120 SJ'!$M$2:$M$679)/$K365,0)</f>
        <v>1174358.33333333</v>
      </c>
      <c r="O365" s="18" t="n">
        <f aca="false">IFERROR($K365*$N365,"")</f>
        <v>3523075</v>
      </c>
      <c r="P365" s="18" t="n">
        <f aca="false">IFERROR($L365*$N365,"")</f>
        <v>0</v>
      </c>
      <c r="Q365" s="18" t="n">
        <f aca="false">$M365*$N365</f>
        <v>3523075</v>
      </c>
      <c r="S365" s="26"/>
      <c r="T365" s="1" t="s">
        <v>277</v>
      </c>
      <c r="U365" s="27" t="s">
        <v>123</v>
      </c>
    </row>
    <row r="366" customFormat="false" ht="15" hidden="false" customHeight="false" outlineLevel="0" collapsed="false">
      <c r="A366" s="1" t="s">
        <v>206</v>
      </c>
      <c r="B366" s="1" t="s">
        <v>258</v>
      </c>
      <c r="C366" s="1" t="s">
        <v>259</v>
      </c>
      <c r="D366" s="1" t="s">
        <v>260</v>
      </c>
      <c r="E366" s="1" t="s">
        <v>261</v>
      </c>
      <c r="F366" s="1" t="s">
        <v>262</v>
      </c>
      <c r="G366" s="1" t="s">
        <v>1432</v>
      </c>
      <c r="H366" s="1" t="s">
        <v>1433</v>
      </c>
      <c r="K366" s="17" t="n">
        <f aca="false">SUMIF('1120 SJ'!$A$2:$A$679,$G366,'1120 SJ'!$I$2:$I$679)</f>
        <v>3</v>
      </c>
      <c r="L366" s="17" t="n">
        <f aca="false">SUMIF('1120 SJ'!$A$2:$A$679,$G366,'1120 SJ'!$Q$2:$Q$679)</f>
        <v>0</v>
      </c>
      <c r="M366" s="17" t="n">
        <f aca="false">$K366-$L366</f>
        <v>3</v>
      </c>
      <c r="N366" s="18" t="n">
        <f aca="false">IFERROR(SUMIF('1120 SJ'!$A$2:$A$679,$G366,'1120 SJ'!$M$2:$M$679)/$K366,0)</f>
        <v>10918.6033333333</v>
      </c>
      <c r="O366" s="18" t="n">
        <f aca="false">IFERROR($K366*$N366,"")</f>
        <v>32755.81</v>
      </c>
      <c r="P366" s="18" t="n">
        <f aca="false">IFERROR($L366*$N366,"")</f>
        <v>0</v>
      </c>
      <c r="Q366" s="18" t="n">
        <f aca="false">$M366*$N366</f>
        <v>32755.81</v>
      </c>
      <c r="S366" s="26"/>
      <c r="T366" s="1" t="s">
        <v>277</v>
      </c>
      <c r="U366" s="27" t="s">
        <v>123</v>
      </c>
    </row>
    <row r="367" customFormat="false" ht="15" hidden="false" customHeight="false" outlineLevel="0" collapsed="false">
      <c r="A367" s="1" t="s">
        <v>206</v>
      </c>
      <c r="B367" s="1" t="s">
        <v>258</v>
      </c>
      <c r="C367" s="1" t="s">
        <v>259</v>
      </c>
      <c r="D367" s="1" t="s">
        <v>273</v>
      </c>
      <c r="E367" s="1" t="s">
        <v>274</v>
      </c>
      <c r="F367" s="1" t="s">
        <v>262</v>
      </c>
      <c r="G367" s="1" t="s">
        <v>1434</v>
      </c>
      <c r="H367" s="1" t="s">
        <v>1435</v>
      </c>
      <c r="K367" s="17" t="n">
        <f aca="false">SUMIF('1120 SJ'!$A$2:$A$679,$G367,'1120 SJ'!$I$2:$I$679)</f>
        <v>3</v>
      </c>
      <c r="L367" s="17" t="n">
        <f aca="false">SUMIF('1120 SJ'!$A$2:$A$679,$G367,'1120 SJ'!$Q$2:$Q$679)</f>
        <v>0</v>
      </c>
      <c r="M367" s="17" t="n">
        <f aca="false">$K367-$L367</f>
        <v>3</v>
      </c>
      <c r="N367" s="18" t="n">
        <f aca="false">IFERROR(SUMIF('1120 SJ'!$A$2:$A$679,$G367,'1120 SJ'!$M$2:$M$679)/$K367,0)</f>
        <v>6148.76</v>
      </c>
      <c r="O367" s="18" t="n">
        <f aca="false">IFERROR($K367*$N367,"")</f>
        <v>18446.28</v>
      </c>
      <c r="P367" s="18" t="n">
        <f aca="false">IFERROR($L367*$N367,"")</f>
        <v>0</v>
      </c>
      <c r="Q367" s="18" t="n">
        <f aca="false">$M367*$N367</f>
        <v>18446.28</v>
      </c>
      <c r="S367" s="26"/>
      <c r="T367" s="1" t="s">
        <v>277</v>
      </c>
      <c r="U367" s="27" t="s">
        <v>123</v>
      </c>
    </row>
    <row r="368" customFormat="false" ht="15" hidden="false" customHeight="false" outlineLevel="0" collapsed="false">
      <c r="A368" s="1" t="s">
        <v>206</v>
      </c>
      <c r="B368" s="1" t="s">
        <v>258</v>
      </c>
      <c r="C368" s="1" t="s">
        <v>259</v>
      </c>
      <c r="D368" s="1" t="s">
        <v>610</v>
      </c>
      <c r="E368" s="1" t="s">
        <v>611</v>
      </c>
      <c r="F368" s="1" t="s">
        <v>612</v>
      </c>
      <c r="G368" s="1" t="s">
        <v>1436</v>
      </c>
      <c r="H368" s="1" t="s">
        <v>1437</v>
      </c>
      <c r="K368" s="17" t="n">
        <f aca="false">SUMIF('1120 SJ'!$A$2:$A$679,$G368,'1120 SJ'!$I$2:$I$679)</f>
        <v>3</v>
      </c>
      <c r="L368" s="17" t="n">
        <f aca="false">SUMIF('1120 SJ'!$A$2:$A$679,$G368,'1120 SJ'!$Q$2:$Q$679)</f>
        <v>0</v>
      </c>
      <c r="M368" s="17" t="n">
        <f aca="false">$K368-$L368</f>
        <v>3</v>
      </c>
      <c r="N368" s="18" t="n">
        <f aca="false">IFERROR(SUMIF('1120 SJ'!$A$2:$A$679,$G368,'1120 SJ'!$M$2:$M$679)/$K368,0)</f>
        <v>109311.303333333</v>
      </c>
      <c r="O368" s="18" t="n">
        <f aca="false">IFERROR($K368*$N368,"")</f>
        <v>327933.91</v>
      </c>
      <c r="P368" s="18" t="n">
        <f aca="false">IFERROR($L368*$N368,"")</f>
        <v>0</v>
      </c>
      <c r="Q368" s="18" t="n">
        <f aca="false">$M368*$N368</f>
        <v>327933.91</v>
      </c>
      <c r="S368" s="26"/>
      <c r="T368" s="1" t="s">
        <v>615</v>
      </c>
      <c r="U368" s="27" t="s">
        <v>126</v>
      </c>
    </row>
    <row r="369" customFormat="false" ht="15" hidden="false" customHeight="false" outlineLevel="0" collapsed="false">
      <c r="A369" s="1" t="s">
        <v>206</v>
      </c>
      <c r="B369" s="1" t="s">
        <v>258</v>
      </c>
      <c r="C369" s="1" t="s">
        <v>259</v>
      </c>
      <c r="D369" s="1" t="s">
        <v>610</v>
      </c>
      <c r="E369" s="1" t="s">
        <v>611</v>
      </c>
      <c r="F369" s="1" t="s">
        <v>612</v>
      </c>
      <c r="G369" s="1" t="s">
        <v>1438</v>
      </c>
      <c r="H369" s="1" t="s">
        <v>1439</v>
      </c>
      <c r="K369" s="17" t="n">
        <f aca="false">SUMIF('1120 SJ'!$A$2:$A$679,$G369,'1120 SJ'!$I$2:$I$679)</f>
        <v>3</v>
      </c>
      <c r="L369" s="17" t="n">
        <f aca="false">SUMIF('1120 SJ'!$A$2:$A$679,$G369,'1120 SJ'!$Q$2:$Q$679)</f>
        <v>0</v>
      </c>
      <c r="M369" s="17" t="n">
        <f aca="false">$K369-$L369</f>
        <v>3</v>
      </c>
      <c r="N369" s="18" t="n">
        <f aca="false">IFERROR(SUMIF('1120 SJ'!$A$2:$A$679,$G369,'1120 SJ'!$M$2:$M$679)/$K369,0)</f>
        <v>118906.116666667</v>
      </c>
      <c r="O369" s="18" t="n">
        <f aca="false">IFERROR($K369*$N369,"")</f>
        <v>356718.35</v>
      </c>
      <c r="P369" s="18" t="n">
        <f aca="false">IFERROR($L369*$N369,"")</f>
        <v>0</v>
      </c>
      <c r="Q369" s="18" t="n">
        <f aca="false">$M369*$N369</f>
        <v>356718.35</v>
      </c>
      <c r="S369" s="26"/>
      <c r="T369" s="1" t="s">
        <v>615</v>
      </c>
      <c r="U369" s="27" t="s">
        <v>126</v>
      </c>
    </row>
    <row r="370" customFormat="false" ht="15" hidden="false" customHeight="false" outlineLevel="0" collapsed="false">
      <c r="A370" s="1" t="s">
        <v>206</v>
      </c>
      <c r="B370" s="1" t="s">
        <v>258</v>
      </c>
      <c r="C370" s="1" t="s">
        <v>259</v>
      </c>
      <c r="D370" s="1" t="s">
        <v>610</v>
      </c>
      <c r="E370" s="1" t="s">
        <v>611</v>
      </c>
      <c r="F370" s="1" t="s">
        <v>612</v>
      </c>
      <c r="G370" s="1" t="s">
        <v>1440</v>
      </c>
      <c r="H370" s="1" t="s">
        <v>1441</v>
      </c>
      <c r="K370" s="17" t="n">
        <f aca="false">SUMIF('1120 SJ'!$A$2:$A$679,$G370,'1120 SJ'!$I$2:$I$679)</f>
        <v>3</v>
      </c>
      <c r="L370" s="17" t="n">
        <f aca="false">SUMIF('1120 SJ'!$A$2:$A$679,$G370,'1120 SJ'!$Q$2:$Q$679)</f>
        <v>0</v>
      </c>
      <c r="M370" s="17" t="n">
        <f aca="false">$K370-$L370</f>
        <v>3</v>
      </c>
      <c r="N370" s="18" t="n">
        <f aca="false">IFERROR(SUMIF('1120 SJ'!$A$2:$A$679,$G370,'1120 SJ'!$M$2:$M$679)/$K370,0)</f>
        <v>182684.833333333</v>
      </c>
      <c r="O370" s="18" t="n">
        <f aca="false">IFERROR($K370*$N370,"")</f>
        <v>548054.5</v>
      </c>
      <c r="P370" s="18" t="n">
        <f aca="false">IFERROR($L370*$N370,"")</f>
        <v>0</v>
      </c>
      <c r="Q370" s="18" t="n">
        <f aca="false">$M370*$N370</f>
        <v>548054.5</v>
      </c>
      <c r="S370" s="26"/>
      <c r="T370" s="1" t="s">
        <v>615</v>
      </c>
      <c r="U370" s="27" t="s">
        <v>126</v>
      </c>
    </row>
    <row r="371" customFormat="false" ht="15" hidden="false" customHeight="false" outlineLevel="0" collapsed="false">
      <c r="A371" s="1" t="s">
        <v>206</v>
      </c>
      <c r="B371" s="1" t="s">
        <v>258</v>
      </c>
      <c r="C371" s="1" t="s">
        <v>259</v>
      </c>
      <c r="D371" s="1" t="s">
        <v>610</v>
      </c>
      <c r="E371" s="1" t="s">
        <v>611</v>
      </c>
      <c r="F371" s="1" t="s">
        <v>612</v>
      </c>
      <c r="G371" s="1" t="s">
        <v>1442</v>
      </c>
      <c r="H371" s="1" t="s">
        <v>1443</v>
      </c>
      <c r="K371" s="17" t="n">
        <f aca="false">SUMIF('1120 SJ'!$A$2:$A$679,$G371,'1120 SJ'!$I$2:$I$679)</f>
        <v>3</v>
      </c>
      <c r="L371" s="17" t="n">
        <f aca="false">SUMIF('1120 SJ'!$A$2:$A$679,$G371,'1120 SJ'!$Q$2:$Q$679)</f>
        <v>0</v>
      </c>
      <c r="M371" s="17" t="n">
        <f aca="false">$K371-$L371</f>
        <v>3</v>
      </c>
      <c r="N371" s="18" t="n">
        <f aca="false">IFERROR(SUMIF('1120 SJ'!$A$2:$A$679,$G371,'1120 SJ'!$M$2:$M$679)/$K371,0)</f>
        <v>143657</v>
      </c>
      <c r="O371" s="18" t="n">
        <f aca="false">IFERROR($K371*$N371,"")</f>
        <v>430971</v>
      </c>
      <c r="P371" s="18" t="n">
        <f aca="false">IFERROR($L371*$N371,"")</f>
        <v>0</v>
      </c>
      <c r="Q371" s="18" t="n">
        <f aca="false">$M371*$N371</f>
        <v>430971</v>
      </c>
      <c r="S371" s="26"/>
      <c r="T371" s="1" t="s">
        <v>615</v>
      </c>
      <c r="U371" s="27" t="s">
        <v>126</v>
      </c>
    </row>
    <row r="372" customFormat="false" ht="15" hidden="false" customHeight="false" outlineLevel="0" collapsed="false">
      <c r="A372" s="1" t="s">
        <v>206</v>
      </c>
      <c r="B372" s="1" t="s">
        <v>258</v>
      </c>
      <c r="C372" s="1" t="s">
        <v>259</v>
      </c>
      <c r="D372" s="1" t="s">
        <v>610</v>
      </c>
      <c r="E372" s="1" t="s">
        <v>611</v>
      </c>
      <c r="F372" s="1" t="s">
        <v>612</v>
      </c>
      <c r="G372" s="1" t="s">
        <v>1444</v>
      </c>
      <c r="H372" s="1" t="s">
        <v>1445</v>
      </c>
      <c r="K372" s="17" t="n">
        <f aca="false">SUMIF('1120 SJ'!$A$2:$A$679,$G372,'1120 SJ'!$I$2:$I$679)</f>
        <v>3</v>
      </c>
      <c r="L372" s="17" t="n">
        <f aca="false">SUMIF('1120 SJ'!$A$2:$A$679,$G372,'1120 SJ'!$Q$2:$Q$679)</f>
        <v>0</v>
      </c>
      <c r="M372" s="17" t="n">
        <f aca="false">$K372-$L372</f>
        <v>3</v>
      </c>
      <c r="N372" s="18" t="n">
        <f aca="false">IFERROR(SUMIF('1120 SJ'!$A$2:$A$679,$G372,'1120 SJ'!$M$2:$M$679)/$K372,0)</f>
        <v>202198.75</v>
      </c>
      <c r="O372" s="18" t="n">
        <f aca="false">IFERROR($K372*$N372,"")</f>
        <v>606596.25</v>
      </c>
      <c r="P372" s="18" t="n">
        <f aca="false">IFERROR($L372*$N372,"")</f>
        <v>0</v>
      </c>
      <c r="Q372" s="18" t="n">
        <f aca="false">$M372*$N372</f>
        <v>606596.25</v>
      </c>
      <c r="S372" s="26"/>
      <c r="T372" s="1" t="s">
        <v>615</v>
      </c>
      <c r="U372" s="27" t="s">
        <v>126</v>
      </c>
    </row>
    <row r="373" customFormat="false" ht="15" hidden="false" customHeight="false" outlineLevel="0" collapsed="false">
      <c r="A373" s="1" t="s">
        <v>206</v>
      </c>
      <c r="B373" s="1" t="s">
        <v>258</v>
      </c>
      <c r="C373" s="1" t="s">
        <v>259</v>
      </c>
      <c r="D373" s="1" t="s">
        <v>610</v>
      </c>
      <c r="E373" s="1" t="s">
        <v>611</v>
      </c>
      <c r="F373" s="1" t="s">
        <v>612</v>
      </c>
      <c r="G373" s="1" t="s">
        <v>1446</v>
      </c>
      <c r="H373" s="1" t="s">
        <v>1447</v>
      </c>
      <c r="K373" s="17" t="n">
        <f aca="false">SUMIF('1120 SJ'!$A$2:$A$679,$G373,'1120 SJ'!$I$2:$I$679)</f>
        <v>3</v>
      </c>
      <c r="L373" s="17" t="n">
        <f aca="false">SUMIF('1120 SJ'!$A$2:$A$679,$G373,'1120 SJ'!$Q$2:$Q$679)</f>
        <v>0</v>
      </c>
      <c r="M373" s="17" t="n">
        <f aca="false">$K373-$L373</f>
        <v>3</v>
      </c>
      <c r="N373" s="18" t="n">
        <f aca="false">IFERROR(SUMIF('1120 SJ'!$A$2:$A$679,$G373,'1120 SJ'!$M$2:$M$679)/$K373,0)</f>
        <v>5122.84</v>
      </c>
      <c r="O373" s="18" t="n">
        <f aca="false">IFERROR($K373*$N373,"")</f>
        <v>15368.52</v>
      </c>
      <c r="P373" s="18" t="n">
        <f aca="false">IFERROR($L373*$N373,"")</f>
        <v>0</v>
      </c>
      <c r="Q373" s="18" t="n">
        <f aca="false">$M373*$N373</f>
        <v>15368.52</v>
      </c>
      <c r="S373" s="26"/>
      <c r="T373" s="1" t="s">
        <v>615</v>
      </c>
      <c r="U373" s="27" t="s">
        <v>126</v>
      </c>
    </row>
    <row r="374" customFormat="false" ht="15" hidden="false" customHeight="false" outlineLevel="0" collapsed="false">
      <c r="A374" s="1" t="s">
        <v>206</v>
      </c>
      <c r="B374" s="1" t="s">
        <v>258</v>
      </c>
      <c r="C374" s="1" t="s">
        <v>259</v>
      </c>
      <c r="D374" s="1" t="s">
        <v>610</v>
      </c>
      <c r="E374" s="1" t="s">
        <v>611</v>
      </c>
      <c r="F374" s="1" t="s">
        <v>612</v>
      </c>
      <c r="G374" s="1" t="s">
        <v>1448</v>
      </c>
      <c r="H374" s="1" t="s">
        <v>1449</v>
      </c>
      <c r="K374" s="17" t="n">
        <f aca="false">SUMIF('1120 SJ'!$A$2:$A$679,$G374,'1120 SJ'!$I$2:$I$679)</f>
        <v>3</v>
      </c>
      <c r="L374" s="17" t="n">
        <f aca="false">SUMIF('1120 SJ'!$A$2:$A$679,$G374,'1120 SJ'!$Q$2:$Q$679)</f>
        <v>0</v>
      </c>
      <c r="M374" s="17" t="n">
        <f aca="false">$K374-$L374</f>
        <v>3</v>
      </c>
      <c r="N374" s="18" t="n">
        <f aca="false">IFERROR(SUMIF('1120 SJ'!$A$2:$A$679,$G374,'1120 SJ'!$M$2:$M$679)/$K374,0)</f>
        <v>119028.083333333</v>
      </c>
      <c r="O374" s="18" t="n">
        <f aca="false">IFERROR($K374*$N374,"")</f>
        <v>357084.25</v>
      </c>
      <c r="P374" s="18" t="n">
        <f aca="false">IFERROR($L374*$N374,"")</f>
        <v>0</v>
      </c>
      <c r="Q374" s="18" t="n">
        <f aca="false">$M374*$N374</f>
        <v>357084.25</v>
      </c>
      <c r="S374" s="26"/>
      <c r="T374" s="1" t="s">
        <v>615</v>
      </c>
      <c r="U374" s="27" t="s">
        <v>126</v>
      </c>
    </row>
    <row r="375" customFormat="false" ht="15" hidden="false" customHeight="false" outlineLevel="0" collapsed="false">
      <c r="A375" s="1" t="s">
        <v>206</v>
      </c>
      <c r="B375" s="1" t="s">
        <v>258</v>
      </c>
      <c r="C375" s="1" t="s">
        <v>259</v>
      </c>
      <c r="D375" s="1" t="s">
        <v>610</v>
      </c>
      <c r="E375" s="1" t="s">
        <v>611</v>
      </c>
      <c r="F375" s="1" t="s">
        <v>612</v>
      </c>
      <c r="G375" s="1" t="s">
        <v>1450</v>
      </c>
      <c r="H375" s="1" t="s">
        <v>1451</v>
      </c>
      <c r="K375" s="17" t="n">
        <f aca="false">SUMIF('1120 SJ'!$A$2:$A$679,$G375,'1120 SJ'!$I$2:$I$679)</f>
        <v>3</v>
      </c>
      <c r="L375" s="17" t="n">
        <f aca="false">SUMIF('1120 SJ'!$A$2:$A$679,$G375,'1120 SJ'!$Q$2:$Q$679)</f>
        <v>0</v>
      </c>
      <c r="M375" s="17" t="n">
        <f aca="false">$K375-$L375</f>
        <v>3</v>
      </c>
      <c r="N375" s="18" t="n">
        <f aca="false">IFERROR(SUMIF('1120 SJ'!$A$2:$A$679,$G375,'1120 SJ'!$M$2:$M$679)/$K375,0)</f>
        <v>21727.1633333333</v>
      </c>
      <c r="O375" s="18" t="n">
        <f aca="false">IFERROR($K375*$N375,"")</f>
        <v>65181.49</v>
      </c>
      <c r="P375" s="18" t="n">
        <f aca="false">IFERROR($L375*$N375,"")</f>
        <v>0</v>
      </c>
      <c r="Q375" s="18" t="n">
        <f aca="false">$M375*$N375</f>
        <v>65181.49</v>
      </c>
      <c r="S375" s="26"/>
      <c r="T375" s="1" t="s">
        <v>615</v>
      </c>
      <c r="U375" s="27" t="s">
        <v>126</v>
      </c>
    </row>
    <row r="376" customFormat="false" ht="15" hidden="false" customHeight="false" outlineLevel="0" collapsed="false">
      <c r="A376" s="1" t="s">
        <v>206</v>
      </c>
      <c r="B376" s="1" t="s">
        <v>258</v>
      </c>
      <c r="C376" s="1" t="s">
        <v>259</v>
      </c>
      <c r="D376" s="1" t="s">
        <v>260</v>
      </c>
      <c r="E376" s="1" t="s">
        <v>261</v>
      </c>
      <c r="F376" s="1" t="s">
        <v>262</v>
      </c>
      <c r="G376" s="1" t="s">
        <v>1452</v>
      </c>
      <c r="H376" s="1" t="s">
        <v>1453</v>
      </c>
      <c r="K376" s="17" t="n">
        <f aca="false">SUMIF('1120 SJ'!$A$2:$A$679,$G376,'1120 SJ'!$I$2:$I$679)</f>
        <v>2</v>
      </c>
      <c r="L376" s="17" t="n">
        <f aca="false">SUMIF('1120 SJ'!$A$2:$A$679,$G376,'1120 SJ'!$Q$2:$Q$679)</f>
        <v>0</v>
      </c>
      <c r="M376" s="17" t="n">
        <f aca="false">$K376-$L376</f>
        <v>2</v>
      </c>
      <c r="N376" s="18" t="n">
        <f aca="false">IFERROR(SUMIF('1120 SJ'!$A$2:$A$679,$G376,'1120 SJ'!$M$2:$M$679)/$K376,0)</f>
        <v>5460</v>
      </c>
      <c r="O376" s="18" t="n">
        <f aca="false">IFERROR($K376*$N376,"")</f>
        <v>10920</v>
      </c>
      <c r="P376" s="18" t="n">
        <f aca="false">IFERROR($L376*$N376,"")</f>
        <v>0</v>
      </c>
      <c r="Q376" s="18" t="n">
        <f aca="false">$M376*$N376</f>
        <v>10920</v>
      </c>
      <c r="S376" s="26"/>
      <c r="T376" s="1" t="s">
        <v>277</v>
      </c>
      <c r="U376" s="27" t="s">
        <v>123</v>
      </c>
    </row>
    <row r="377" customFormat="false" ht="15" hidden="false" customHeight="false" outlineLevel="0" collapsed="false">
      <c r="A377" s="1" t="s">
        <v>206</v>
      </c>
      <c r="B377" s="1" t="s">
        <v>258</v>
      </c>
      <c r="C377" s="1" t="s">
        <v>259</v>
      </c>
      <c r="D377" s="1" t="s">
        <v>260</v>
      </c>
      <c r="E377" s="1" t="s">
        <v>261</v>
      </c>
      <c r="F377" s="1" t="s">
        <v>262</v>
      </c>
      <c r="G377" s="1" t="s">
        <v>1454</v>
      </c>
      <c r="H377" s="1" t="s">
        <v>1455</v>
      </c>
      <c r="K377" s="17" t="n">
        <f aca="false">SUMIF('1120 SJ'!$A$2:$A$679,$G377,'1120 SJ'!$I$2:$I$679)</f>
        <v>2</v>
      </c>
      <c r="L377" s="17" t="n">
        <f aca="false">SUMIF('1120 SJ'!$A$2:$A$679,$G377,'1120 SJ'!$Q$2:$Q$679)</f>
        <v>0</v>
      </c>
      <c r="M377" s="17" t="n">
        <f aca="false">$K377-$L377</f>
        <v>2</v>
      </c>
      <c r="N377" s="18" t="n">
        <f aca="false">IFERROR(SUMIF('1120 SJ'!$A$2:$A$679,$G377,'1120 SJ'!$M$2:$M$679)/$K377,0)</f>
        <v>15903.33</v>
      </c>
      <c r="O377" s="18" t="n">
        <f aca="false">IFERROR($K377*$N377,"")</f>
        <v>31806.66</v>
      </c>
      <c r="P377" s="18" t="n">
        <f aca="false">IFERROR($L377*$N377,"")</f>
        <v>0</v>
      </c>
      <c r="Q377" s="18" t="n">
        <f aca="false">$M377*$N377</f>
        <v>31806.66</v>
      </c>
      <c r="S377" s="26"/>
      <c r="T377" s="1" t="s">
        <v>277</v>
      </c>
      <c r="U377" s="27" t="s">
        <v>123</v>
      </c>
      <c r="AA377" s="1" t="s">
        <v>376</v>
      </c>
    </row>
    <row r="378" customFormat="false" ht="15" hidden="false" customHeight="false" outlineLevel="0" collapsed="false">
      <c r="A378" s="1" t="s">
        <v>206</v>
      </c>
      <c r="B378" s="1" t="s">
        <v>258</v>
      </c>
      <c r="C378" s="1" t="s">
        <v>259</v>
      </c>
      <c r="D378" s="1" t="s">
        <v>260</v>
      </c>
      <c r="E378" s="1" t="s">
        <v>261</v>
      </c>
      <c r="F378" s="1" t="s">
        <v>262</v>
      </c>
      <c r="G378" s="1" t="s">
        <v>1456</v>
      </c>
      <c r="H378" s="1" t="s">
        <v>1457</v>
      </c>
      <c r="K378" s="17" t="n">
        <f aca="false">SUMIF('1120 SJ'!$A$2:$A$679,$G378,'1120 SJ'!$I$2:$I$679)</f>
        <v>2</v>
      </c>
      <c r="L378" s="17" t="n">
        <f aca="false">SUMIF('1120 SJ'!$A$2:$A$679,$G378,'1120 SJ'!$Q$2:$Q$679)</f>
        <v>0</v>
      </c>
      <c r="M378" s="17" t="n">
        <f aca="false">$K378-$L378</f>
        <v>2</v>
      </c>
      <c r="N378" s="18" t="n">
        <f aca="false">IFERROR(SUMIF('1120 SJ'!$A$2:$A$679,$G378,'1120 SJ'!$M$2:$M$679)/$K378,0)</f>
        <v>9637.18</v>
      </c>
      <c r="O378" s="18" t="n">
        <f aca="false">IFERROR($K378*$N378,"")</f>
        <v>19274.36</v>
      </c>
      <c r="P378" s="18" t="n">
        <f aca="false">IFERROR($L378*$N378,"")</f>
        <v>0</v>
      </c>
      <c r="Q378" s="18" t="n">
        <f aca="false">$M378*$N378</f>
        <v>19274.36</v>
      </c>
      <c r="S378" s="26"/>
      <c r="T378" s="1" t="s">
        <v>277</v>
      </c>
      <c r="U378" s="27" t="s">
        <v>123</v>
      </c>
    </row>
    <row r="379" customFormat="false" ht="15" hidden="false" customHeight="false" outlineLevel="0" collapsed="false">
      <c r="A379" s="1" t="s">
        <v>206</v>
      </c>
      <c r="B379" s="1" t="s">
        <v>258</v>
      </c>
      <c r="C379" s="1" t="s">
        <v>259</v>
      </c>
      <c r="D379" s="1" t="s">
        <v>260</v>
      </c>
      <c r="E379" s="1" t="s">
        <v>261</v>
      </c>
      <c r="F379" s="1" t="s">
        <v>262</v>
      </c>
      <c r="G379" s="1" t="s">
        <v>1458</v>
      </c>
      <c r="H379" s="1" t="s">
        <v>1459</v>
      </c>
      <c r="K379" s="17" t="n">
        <f aca="false">SUMIF('1120 SJ'!$A$2:$A$679,$G379,'1120 SJ'!$I$2:$I$679)</f>
        <v>2</v>
      </c>
      <c r="L379" s="17" t="n">
        <f aca="false">SUMIF('1120 SJ'!$A$2:$A$679,$G379,'1120 SJ'!$Q$2:$Q$679)</f>
        <v>0</v>
      </c>
      <c r="M379" s="17" t="n">
        <f aca="false">$K379-$L379</f>
        <v>2</v>
      </c>
      <c r="N379" s="18" t="n">
        <f aca="false">IFERROR(SUMIF('1120 SJ'!$A$2:$A$679,$G379,'1120 SJ'!$M$2:$M$679)/$K379,0)</f>
        <v>13779</v>
      </c>
      <c r="O379" s="18" t="n">
        <f aca="false">IFERROR($K379*$N379,"")</f>
        <v>27558</v>
      </c>
      <c r="P379" s="18" t="n">
        <f aca="false">IFERROR($L379*$N379,"")</f>
        <v>0</v>
      </c>
      <c r="Q379" s="18" t="n">
        <f aca="false">$M379*$N379</f>
        <v>27558</v>
      </c>
      <c r="S379" s="26"/>
      <c r="T379" s="1" t="s">
        <v>277</v>
      </c>
      <c r="U379" s="27" t="s">
        <v>123</v>
      </c>
    </row>
    <row r="380" customFormat="false" ht="15" hidden="false" customHeight="false" outlineLevel="0" collapsed="false">
      <c r="A380" s="1" t="s">
        <v>206</v>
      </c>
      <c r="B380" s="1" t="s">
        <v>258</v>
      </c>
      <c r="C380" s="1" t="s">
        <v>259</v>
      </c>
      <c r="D380" s="1" t="s">
        <v>273</v>
      </c>
      <c r="E380" s="1" t="s">
        <v>274</v>
      </c>
      <c r="F380" s="1" t="s">
        <v>262</v>
      </c>
      <c r="G380" s="1" t="s">
        <v>1460</v>
      </c>
      <c r="H380" s="1" t="s">
        <v>1461</v>
      </c>
      <c r="K380" s="17" t="n">
        <f aca="false">SUMIF('1120 SJ'!$A$2:$A$679,$G380,'1120 SJ'!$I$2:$I$679)</f>
        <v>2</v>
      </c>
      <c r="L380" s="17" t="n">
        <f aca="false">SUMIF('1120 SJ'!$A$2:$A$679,$G380,'1120 SJ'!$Q$2:$Q$679)</f>
        <v>0</v>
      </c>
      <c r="M380" s="17" t="n">
        <f aca="false">$K380-$L380</f>
        <v>2</v>
      </c>
      <c r="N380" s="18" t="n">
        <f aca="false">IFERROR(SUMIF('1120 SJ'!$A$2:$A$679,$G380,'1120 SJ'!$M$2:$M$679)/$K380,0)</f>
        <v>6423.245</v>
      </c>
      <c r="O380" s="18" t="n">
        <f aca="false">IFERROR($K380*$N380,"")</f>
        <v>12846.49</v>
      </c>
      <c r="P380" s="18" t="n">
        <f aca="false">IFERROR($L380*$N380,"")</f>
        <v>0</v>
      </c>
      <c r="Q380" s="18" t="n">
        <f aca="false">$M380*$N380</f>
        <v>12846.49</v>
      </c>
      <c r="S380" s="26"/>
      <c r="T380" s="1" t="s">
        <v>277</v>
      </c>
      <c r="U380" s="27" t="s">
        <v>123</v>
      </c>
    </row>
    <row r="381" customFormat="false" ht="15" hidden="false" customHeight="false" outlineLevel="0" collapsed="false">
      <c r="A381" s="1" t="s">
        <v>206</v>
      </c>
      <c r="B381" s="1" t="s">
        <v>258</v>
      </c>
      <c r="C381" s="1" t="s">
        <v>259</v>
      </c>
      <c r="D381" s="1" t="s">
        <v>273</v>
      </c>
      <c r="E381" s="1" t="s">
        <v>274</v>
      </c>
      <c r="F381" s="1" t="s">
        <v>262</v>
      </c>
      <c r="G381" s="1" t="s">
        <v>1462</v>
      </c>
      <c r="H381" s="1" t="s">
        <v>1463</v>
      </c>
      <c r="K381" s="17" t="n">
        <f aca="false">SUMIF('1120 SJ'!$A$2:$A$679,$G381,'1120 SJ'!$I$2:$I$679)</f>
        <v>2</v>
      </c>
      <c r="L381" s="17" t="n">
        <f aca="false">SUMIF('1120 SJ'!$A$2:$A$679,$G381,'1120 SJ'!$Q$2:$Q$679)</f>
        <v>0</v>
      </c>
      <c r="M381" s="17" t="n">
        <f aca="false">$K381-$L381</f>
        <v>2</v>
      </c>
      <c r="N381" s="18" t="n">
        <f aca="false">IFERROR(SUMIF('1120 SJ'!$A$2:$A$679,$G381,'1120 SJ'!$M$2:$M$679)/$K381,0)</f>
        <v>32059.525</v>
      </c>
      <c r="O381" s="18" t="n">
        <f aca="false">IFERROR($K381*$N381,"")</f>
        <v>64119.05</v>
      </c>
      <c r="P381" s="18" t="n">
        <f aca="false">IFERROR($L381*$N381,"")</f>
        <v>0</v>
      </c>
      <c r="Q381" s="18" t="n">
        <f aca="false">$M381*$N381</f>
        <v>64119.05</v>
      </c>
      <c r="S381" s="26"/>
      <c r="T381" s="1" t="s">
        <v>277</v>
      </c>
      <c r="U381" s="27" t="s">
        <v>123</v>
      </c>
    </row>
    <row r="382" customFormat="false" ht="15" hidden="false" customHeight="false" outlineLevel="0" collapsed="false">
      <c r="A382" s="1" t="s">
        <v>206</v>
      </c>
      <c r="B382" s="1" t="s">
        <v>258</v>
      </c>
      <c r="C382" s="1" t="s">
        <v>259</v>
      </c>
      <c r="D382" s="1" t="s">
        <v>273</v>
      </c>
      <c r="E382" s="1" t="s">
        <v>274</v>
      </c>
      <c r="F382" s="1" t="s">
        <v>262</v>
      </c>
      <c r="G382" s="1" t="s">
        <v>1464</v>
      </c>
      <c r="H382" s="1" t="s">
        <v>1465</v>
      </c>
      <c r="K382" s="17" t="n">
        <f aca="false">SUMIF('1120 SJ'!$A$2:$A$679,$G382,'1120 SJ'!$I$2:$I$679)</f>
        <v>2</v>
      </c>
      <c r="L382" s="17" t="n">
        <f aca="false">SUMIF('1120 SJ'!$A$2:$A$679,$G382,'1120 SJ'!$Q$2:$Q$679)</f>
        <v>0</v>
      </c>
      <c r="M382" s="17" t="n">
        <f aca="false">$K382-$L382</f>
        <v>2</v>
      </c>
      <c r="N382" s="18" t="n">
        <f aca="false">IFERROR(SUMIF('1120 SJ'!$A$2:$A$679,$G382,'1120 SJ'!$M$2:$M$679)/$K382,0)</f>
        <v>172000</v>
      </c>
      <c r="O382" s="18" t="n">
        <f aca="false">IFERROR($K382*$N382,"")</f>
        <v>344000</v>
      </c>
      <c r="P382" s="18" t="n">
        <f aca="false">IFERROR($L382*$N382,"")</f>
        <v>0</v>
      </c>
      <c r="Q382" s="18" t="n">
        <f aca="false">$M382*$N382</f>
        <v>344000</v>
      </c>
      <c r="S382" s="26"/>
      <c r="T382" s="1" t="s">
        <v>277</v>
      </c>
      <c r="U382" s="27" t="s">
        <v>123</v>
      </c>
    </row>
    <row r="383" customFormat="false" ht="15" hidden="false" customHeight="false" outlineLevel="0" collapsed="false">
      <c r="A383" s="1" t="s">
        <v>206</v>
      </c>
      <c r="B383" s="1" t="s">
        <v>258</v>
      </c>
      <c r="C383" s="1" t="s">
        <v>259</v>
      </c>
      <c r="D383" s="1" t="s">
        <v>610</v>
      </c>
      <c r="E383" s="1" t="s">
        <v>611</v>
      </c>
      <c r="F383" s="1" t="s">
        <v>612</v>
      </c>
      <c r="G383" s="1" t="s">
        <v>1466</v>
      </c>
      <c r="H383" s="1" t="s">
        <v>1467</v>
      </c>
      <c r="K383" s="17" t="n">
        <f aca="false">SUMIF('1120 SJ'!$A$2:$A$679,$G383,'1120 SJ'!$I$2:$I$679)</f>
        <v>2</v>
      </c>
      <c r="L383" s="17" t="n">
        <f aca="false">SUMIF('1120 SJ'!$A$2:$A$679,$G383,'1120 SJ'!$Q$2:$Q$679)</f>
        <v>0</v>
      </c>
      <c r="M383" s="17" t="n">
        <f aca="false">$K383-$L383</f>
        <v>2</v>
      </c>
      <c r="N383" s="18" t="n">
        <f aca="false">IFERROR(SUMIF('1120 SJ'!$A$2:$A$679,$G383,'1120 SJ'!$M$2:$M$679)/$K383,0)</f>
        <v>11685.96</v>
      </c>
      <c r="O383" s="18" t="n">
        <f aca="false">IFERROR($K383*$N383,"")</f>
        <v>23371.92</v>
      </c>
      <c r="P383" s="18" t="n">
        <f aca="false">IFERROR($L383*$N383,"")</f>
        <v>0</v>
      </c>
      <c r="Q383" s="18" t="n">
        <f aca="false">$M383*$N383</f>
        <v>23371.92</v>
      </c>
      <c r="S383" s="26"/>
      <c r="T383" s="1" t="s">
        <v>615</v>
      </c>
      <c r="U383" s="27" t="s">
        <v>126</v>
      </c>
    </row>
    <row r="384" customFormat="false" ht="15" hidden="false" customHeight="false" outlineLevel="0" collapsed="false">
      <c r="A384" s="1" t="s">
        <v>206</v>
      </c>
      <c r="B384" s="1" t="s">
        <v>258</v>
      </c>
      <c r="C384" s="1" t="s">
        <v>259</v>
      </c>
      <c r="D384" s="1" t="s">
        <v>610</v>
      </c>
      <c r="E384" s="1" t="s">
        <v>611</v>
      </c>
      <c r="F384" s="1" t="s">
        <v>612</v>
      </c>
      <c r="G384" s="1" t="s">
        <v>1468</v>
      </c>
      <c r="H384" s="1" t="s">
        <v>1469</v>
      </c>
      <c r="K384" s="17" t="n">
        <f aca="false">SUMIF('1120 SJ'!$A$2:$A$679,$G384,'1120 SJ'!$I$2:$I$679)</f>
        <v>2</v>
      </c>
      <c r="L384" s="17" t="n">
        <f aca="false">SUMIF('1120 SJ'!$A$2:$A$679,$G384,'1120 SJ'!$Q$2:$Q$679)</f>
        <v>0</v>
      </c>
      <c r="M384" s="17" t="n">
        <f aca="false">$K384-$L384</f>
        <v>2</v>
      </c>
      <c r="N384" s="18" t="n">
        <f aca="false">IFERROR(SUMIF('1120 SJ'!$A$2:$A$679,$G384,'1120 SJ'!$M$2:$M$679)/$K384,0)</f>
        <v>49946.115</v>
      </c>
      <c r="O384" s="18" t="n">
        <f aca="false">IFERROR($K384*$N384,"")</f>
        <v>99892.23</v>
      </c>
      <c r="P384" s="18" t="n">
        <f aca="false">IFERROR($L384*$N384,"")</f>
        <v>0</v>
      </c>
      <c r="Q384" s="18" t="n">
        <f aca="false">$M384*$N384</f>
        <v>99892.23</v>
      </c>
      <c r="S384" s="26"/>
      <c r="T384" s="1" t="s">
        <v>615</v>
      </c>
      <c r="U384" s="27" t="s">
        <v>126</v>
      </c>
    </row>
    <row r="385" customFormat="false" ht="15" hidden="false" customHeight="false" outlineLevel="0" collapsed="false">
      <c r="A385" s="1" t="s">
        <v>206</v>
      </c>
      <c r="B385" s="1" t="s">
        <v>258</v>
      </c>
      <c r="C385" s="1" t="s">
        <v>259</v>
      </c>
      <c r="D385" s="1" t="s">
        <v>610</v>
      </c>
      <c r="E385" s="1" t="s">
        <v>611</v>
      </c>
      <c r="F385" s="1" t="s">
        <v>612</v>
      </c>
      <c r="G385" s="1" t="s">
        <v>1470</v>
      </c>
      <c r="H385" s="1" t="s">
        <v>1471</v>
      </c>
      <c r="K385" s="17" t="n">
        <f aca="false">SUMIF('1120 SJ'!$A$2:$A$679,$G385,'1120 SJ'!$I$2:$I$679)</f>
        <v>2</v>
      </c>
      <c r="L385" s="17" t="n">
        <f aca="false">SUMIF('1120 SJ'!$A$2:$A$679,$G385,'1120 SJ'!$Q$2:$Q$679)</f>
        <v>0</v>
      </c>
      <c r="M385" s="17" t="n">
        <f aca="false">$K385-$L385</f>
        <v>2</v>
      </c>
      <c r="N385" s="18" t="n">
        <f aca="false">IFERROR(SUMIF('1120 SJ'!$A$2:$A$679,$G385,'1120 SJ'!$M$2:$M$679)/$K385,0)</f>
        <v>52350.685</v>
      </c>
      <c r="O385" s="18" t="n">
        <f aca="false">IFERROR($K385*$N385,"")</f>
        <v>104701.37</v>
      </c>
      <c r="P385" s="18" t="n">
        <f aca="false">IFERROR($L385*$N385,"")</f>
        <v>0</v>
      </c>
      <c r="Q385" s="18" t="n">
        <f aca="false">$M385*$N385</f>
        <v>104701.37</v>
      </c>
      <c r="S385" s="26"/>
      <c r="T385" s="1" t="s">
        <v>615</v>
      </c>
      <c r="U385" s="27" t="s">
        <v>126</v>
      </c>
    </row>
    <row r="386" customFormat="false" ht="15" hidden="false" customHeight="false" outlineLevel="0" collapsed="false">
      <c r="A386" s="1" t="s">
        <v>206</v>
      </c>
      <c r="B386" s="1" t="s">
        <v>258</v>
      </c>
      <c r="C386" s="1" t="s">
        <v>259</v>
      </c>
      <c r="D386" s="1" t="s">
        <v>610</v>
      </c>
      <c r="E386" s="1" t="s">
        <v>611</v>
      </c>
      <c r="F386" s="1" t="s">
        <v>612</v>
      </c>
      <c r="G386" s="1" t="s">
        <v>1472</v>
      </c>
      <c r="H386" s="1" t="s">
        <v>1473</v>
      </c>
      <c r="K386" s="17" t="n">
        <f aca="false">SUMIF('1120 SJ'!$A$2:$A$679,$G386,'1120 SJ'!$I$2:$I$679)</f>
        <v>2</v>
      </c>
      <c r="L386" s="17" t="n">
        <f aca="false">SUMIF('1120 SJ'!$A$2:$A$679,$G386,'1120 SJ'!$Q$2:$Q$679)</f>
        <v>0</v>
      </c>
      <c r="M386" s="17" t="n">
        <f aca="false">$K386-$L386</f>
        <v>2</v>
      </c>
      <c r="N386" s="18" t="n">
        <f aca="false">IFERROR(SUMIF('1120 SJ'!$A$2:$A$679,$G386,'1120 SJ'!$M$2:$M$679)/$K386,0)</f>
        <v>58932.51</v>
      </c>
      <c r="O386" s="18" t="n">
        <f aca="false">IFERROR($K386*$N386,"")</f>
        <v>117865.02</v>
      </c>
      <c r="P386" s="18" t="n">
        <f aca="false">IFERROR($L386*$N386,"")</f>
        <v>0</v>
      </c>
      <c r="Q386" s="18" t="n">
        <f aca="false">$M386*$N386</f>
        <v>117865.02</v>
      </c>
      <c r="S386" s="26"/>
      <c r="T386" s="1" t="s">
        <v>615</v>
      </c>
      <c r="U386" s="27" t="s">
        <v>126</v>
      </c>
    </row>
    <row r="387" customFormat="false" ht="15" hidden="false" customHeight="false" outlineLevel="0" collapsed="false">
      <c r="A387" s="1" t="s">
        <v>206</v>
      </c>
      <c r="B387" s="1" t="s">
        <v>258</v>
      </c>
      <c r="C387" s="1" t="s">
        <v>259</v>
      </c>
      <c r="D387" s="1" t="s">
        <v>610</v>
      </c>
      <c r="E387" s="1" t="s">
        <v>611</v>
      </c>
      <c r="F387" s="1" t="s">
        <v>612</v>
      </c>
      <c r="G387" s="1" t="s">
        <v>1474</v>
      </c>
      <c r="H387" s="1" t="s">
        <v>1475</v>
      </c>
      <c r="K387" s="17" t="n">
        <f aca="false">SUMIF('1120 SJ'!$A$2:$A$679,$G387,'1120 SJ'!$I$2:$I$679)</f>
        <v>2</v>
      </c>
      <c r="L387" s="17" t="n">
        <f aca="false">SUMIF('1120 SJ'!$A$2:$A$679,$G387,'1120 SJ'!$Q$2:$Q$679)</f>
        <v>0</v>
      </c>
      <c r="M387" s="17" t="n">
        <f aca="false">$K387-$L387</f>
        <v>2</v>
      </c>
      <c r="N387" s="18" t="n">
        <f aca="false">IFERROR(SUMIF('1120 SJ'!$A$2:$A$679,$G387,'1120 SJ'!$M$2:$M$679)/$K387,0)</f>
        <v>57216.02</v>
      </c>
      <c r="O387" s="18" t="n">
        <f aca="false">IFERROR($K387*$N387,"")</f>
        <v>114432.04</v>
      </c>
      <c r="P387" s="18" t="n">
        <f aca="false">IFERROR($L387*$N387,"")</f>
        <v>0</v>
      </c>
      <c r="Q387" s="18" t="n">
        <f aca="false">$M387*$N387</f>
        <v>114432.04</v>
      </c>
      <c r="S387" s="26"/>
      <c r="T387" s="1" t="s">
        <v>615</v>
      </c>
      <c r="U387" s="27" t="s">
        <v>126</v>
      </c>
    </row>
    <row r="388" customFormat="false" ht="15" hidden="false" customHeight="false" outlineLevel="0" collapsed="false">
      <c r="A388" s="1" t="s">
        <v>206</v>
      </c>
      <c r="B388" s="1" t="s">
        <v>258</v>
      </c>
      <c r="C388" s="1" t="s">
        <v>259</v>
      </c>
      <c r="D388" s="1" t="s">
        <v>610</v>
      </c>
      <c r="E388" s="1" t="s">
        <v>611</v>
      </c>
      <c r="F388" s="1" t="s">
        <v>612</v>
      </c>
      <c r="G388" s="1" t="s">
        <v>1476</v>
      </c>
      <c r="H388" s="1" t="s">
        <v>1477</v>
      </c>
      <c r="K388" s="17" t="n">
        <f aca="false">SUMIF('1120 SJ'!$A$2:$A$679,$G388,'1120 SJ'!$I$2:$I$679)</f>
        <v>2</v>
      </c>
      <c r="L388" s="17" t="n">
        <f aca="false">SUMIF('1120 SJ'!$A$2:$A$679,$G388,'1120 SJ'!$Q$2:$Q$679)</f>
        <v>0</v>
      </c>
      <c r="M388" s="17" t="n">
        <f aca="false">$K388-$L388</f>
        <v>2</v>
      </c>
      <c r="N388" s="18" t="n">
        <f aca="false">IFERROR(SUMIF('1120 SJ'!$A$2:$A$679,$G388,'1120 SJ'!$M$2:$M$679)/$K388,0)</f>
        <v>143657</v>
      </c>
      <c r="O388" s="18" t="n">
        <f aca="false">IFERROR($K388*$N388,"")</f>
        <v>287314</v>
      </c>
      <c r="P388" s="18" t="n">
        <f aca="false">IFERROR($L388*$N388,"")</f>
        <v>0</v>
      </c>
      <c r="Q388" s="18" t="n">
        <f aca="false">$M388*$N388</f>
        <v>287314</v>
      </c>
      <c r="S388" s="26"/>
      <c r="T388" s="1" t="s">
        <v>615</v>
      </c>
      <c r="U388" s="27" t="s">
        <v>126</v>
      </c>
    </row>
    <row r="389" customFormat="false" ht="15" hidden="false" customHeight="false" outlineLevel="0" collapsed="false">
      <c r="A389" s="1" t="s">
        <v>206</v>
      </c>
      <c r="B389" s="1" t="s">
        <v>258</v>
      </c>
      <c r="C389" s="1" t="s">
        <v>259</v>
      </c>
      <c r="D389" s="1" t="s">
        <v>610</v>
      </c>
      <c r="E389" s="1" t="s">
        <v>611</v>
      </c>
      <c r="F389" s="1" t="s">
        <v>612</v>
      </c>
      <c r="G389" s="1" t="s">
        <v>1478</v>
      </c>
      <c r="H389" s="1" t="s">
        <v>1479</v>
      </c>
      <c r="K389" s="17" t="n">
        <f aca="false">SUMIF('1120 SJ'!$A$2:$A$679,$G389,'1120 SJ'!$I$2:$I$679)</f>
        <v>2</v>
      </c>
      <c r="L389" s="17" t="n">
        <f aca="false">SUMIF('1120 SJ'!$A$2:$A$679,$G389,'1120 SJ'!$Q$2:$Q$679)</f>
        <v>0</v>
      </c>
      <c r="M389" s="17" t="n">
        <f aca="false">$K389-$L389</f>
        <v>2</v>
      </c>
      <c r="N389" s="18" t="n">
        <f aca="false">IFERROR(SUMIF('1120 SJ'!$A$2:$A$679,$G389,'1120 SJ'!$M$2:$M$679)/$K389,0)</f>
        <v>143657</v>
      </c>
      <c r="O389" s="18" t="n">
        <f aca="false">IFERROR($K389*$N389,"")</f>
        <v>287314</v>
      </c>
      <c r="P389" s="18" t="n">
        <f aca="false">IFERROR($L389*$N389,"")</f>
        <v>0</v>
      </c>
      <c r="Q389" s="18" t="n">
        <f aca="false">$M389*$N389</f>
        <v>287314</v>
      </c>
      <c r="S389" s="26"/>
      <c r="T389" s="1" t="s">
        <v>615</v>
      </c>
      <c r="U389" s="27" t="s">
        <v>126</v>
      </c>
    </row>
    <row r="390" customFormat="false" ht="15" hidden="false" customHeight="false" outlineLevel="0" collapsed="false">
      <c r="A390" s="1" t="s">
        <v>206</v>
      </c>
      <c r="B390" s="1" t="s">
        <v>258</v>
      </c>
      <c r="C390" s="1" t="s">
        <v>259</v>
      </c>
      <c r="D390" s="1" t="s">
        <v>610</v>
      </c>
      <c r="E390" s="1" t="s">
        <v>611</v>
      </c>
      <c r="F390" s="1" t="s">
        <v>612</v>
      </c>
      <c r="G390" s="1" t="s">
        <v>1480</v>
      </c>
      <c r="H390" s="1" t="s">
        <v>1481</v>
      </c>
      <c r="K390" s="17" t="n">
        <f aca="false">SUMIF('1120 SJ'!$A$2:$A$679,$G390,'1120 SJ'!$I$2:$I$679)</f>
        <v>2</v>
      </c>
      <c r="L390" s="17" t="n">
        <f aca="false">SUMIF('1120 SJ'!$A$2:$A$679,$G390,'1120 SJ'!$Q$2:$Q$679)</f>
        <v>0</v>
      </c>
      <c r="M390" s="17" t="n">
        <f aca="false">$K390-$L390</f>
        <v>2</v>
      </c>
      <c r="N390" s="18" t="n">
        <f aca="false">IFERROR(SUMIF('1120 SJ'!$A$2:$A$679,$G390,'1120 SJ'!$M$2:$M$679)/$K390,0)</f>
        <v>202198.75</v>
      </c>
      <c r="O390" s="18" t="n">
        <f aca="false">IFERROR($K390*$N390,"")</f>
        <v>404397.5</v>
      </c>
      <c r="P390" s="18" t="n">
        <f aca="false">IFERROR($L390*$N390,"")</f>
        <v>0</v>
      </c>
      <c r="Q390" s="18" t="n">
        <f aca="false">$M390*$N390</f>
        <v>404397.5</v>
      </c>
      <c r="S390" s="26"/>
      <c r="T390" s="1" t="s">
        <v>615</v>
      </c>
      <c r="U390" s="27" t="s">
        <v>126</v>
      </c>
    </row>
    <row r="391" customFormat="false" ht="15" hidden="false" customHeight="false" outlineLevel="0" collapsed="false">
      <c r="A391" s="1" t="s">
        <v>206</v>
      </c>
      <c r="B391" s="1" t="s">
        <v>258</v>
      </c>
      <c r="C391" s="1" t="s">
        <v>259</v>
      </c>
      <c r="D391" s="1" t="s">
        <v>610</v>
      </c>
      <c r="E391" s="1" t="s">
        <v>611</v>
      </c>
      <c r="F391" s="1" t="s">
        <v>612</v>
      </c>
      <c r="G391" s="1" t="s">
        <v>1482</v>
      </c>
      <c r="H391" s="1" t="s">
        <v>1483</v>
      </c>
      <c r="K391" s="17" t="n">
        <f aca="false">SUMIF('1120 SJ'!$A$2:$A$679,$G391,'1120 SJ'!$I$2:$I$679)</f>
        <v>2</v>
      </c>
      <c r="L391" s="17" t="n">
        <f aca="false">SUMIF('1120 SJ'!$A$2:$A$679,$G391,'1120 SJ'!$Q$2:$Q$679)</f>
        <v>0</v>
      </c>
      <c r="M391" s="17" t="n">
        <f aca="false">$K391-$L391</f>
        <v>2</v>
      </c>
      <c r="N391" s="18" t="n">
        <f aca="false">IFERROR(SUMIF('1120 SJ'!$A$2:$A$679,$G391,'1120 SJ'!$M$2:$M$679)/$K391,0)</f>
        <v>107418.5</v>
      </c>
      <c r="O391" s="18" t="n">
        <f aca="false">IFERROR($K391*$N391,"")</f>
        <v>214837</v>
      </c>
      <c r="P391" s="18" t="n">
        <f aca="false">IFERROR($L391*$N391,"")</f>
        <v>0</v>
      </c>
      <c r="Q391" s="18" t="n">
        <f aca="false">$M391*$N391</f>
        <v>214837</v>
      </c>
      <c r="S391" s="26"/>
      <c r="T391" s="1" t="s">
        <v>615</v>
      </c>
      <c r="U391" s="27" t="s">
        <v>126</v>
      </c>
    </row>
    <row r="392" customFormat="false" ht="15" hidden="false" customHeight="false" outlineLevel="0" collapsed="false">
      <c r="A392" s="1" t="s">
        <v>206</v>
      </c>
      <c r="B392" s="1" t="s">
        <v>258</v>
      </c>
      <c r="C392" s="1" t="s">
        <v>259</v>
      </c>
      <c r="D392" s="1" t="s">
        <v>610</v>
      </c>
      <c r="E392" s="1" t="s">
        <v>611</v>
      </c>
      <c r="F392" s="1" t="s">
        <v>612</v>
      </c>
      <c r="G392" s="1" t="s">
        <v>1484</v>
      </c>
      <c r="H392" s="1" t="s">
        <v>1485</v>
      </c>
      <c r="K392" s="17" t="n">
        <f aca="false">SUMIF('1120 SJ'!$A$2:$A$679,$G392,'1120 SJ'!$I$2:$I$679)</f>
        <v>2</v>
      </c>
      <c r="L392" s="17" t="n">
        <f aca="false">SUMIF('1120 SJ'!$A$2:$A$679,$G392,'1120 SJ'!$Q$2:$Q$679)</f>
        <v>0</v>
      </c>
      <c r="M392" s="17" t="n">
        <f aca="false">$K392-$L392</f>
        <v>2</v>
      </c>
      <c r="N392" s="18" t="n">
        <f aca="false">IFERROR(SUMIF('1120 SJ'!$A$2:$A$679,$G392,'1120 SJ'!$M$2:$M$679)/$K392,0)</f>
        <v>78386.965</v>
      </c>
      <c r="O392" s="18" t="n">
        <f aca="false">IFERROR($K392*$N392,"")</f>
        <v>156773.93</v>
      </c>
      <c r="P392" s="18" t="n">
        <f aca="false">IFERROR($L392*$N392,"")</f>
        <v>0</v>
      </c>
      <c r="Q392" s="18" t="n">
        <f aca="false">$M392*$N392</f>
        <v>156773.93</v>
      </c>
      <c r="S392" s="26"/>
      <c r="T392" s="1" t="s">
        <v>615</v>
      </c>
      <c r="U392" s="27" t="s">
        <v>126</v>
      </c>
    </row>
    <row r="393" customFormat="false" ht="15" hidden="false" customHeight="false" outlineLevel="0" collapsed="false">
      <c r="A393" s="1" t="s">
        <v>206</v>
      </c>
      <c r="B393" s="1" t="s">
        <v>258</v>
      </c>
      <c r="C393" s="1" t="s">
        <v>259</v>
      </c>
      <c r="D393" s="1" t="s">
        <v>610</v>
      </c>
      <c r="E393" s="1" t="s">
        <v>611</v>
      </c>
      <c r="F393" s="1" t="s">
        <v>612</v>
      </c>
      <c r="G393" s="1" t="s">
        <v>1486</v>
      </c>
      <c r="H393" s="1" t="s">
        <v>1487</v>
      </c>
      <c r="K393" s="17" t="n">
        <f aca="false">SUMIF('1120 SJ'!$A$2:$A$679,$G393,'1120 SJ'!$I$2:$I$679)</f>
        <v>2</v>
      </c>
      <c r="L393" s="17" t="n">
        <f aca="false">SUMIF('1120 SJ'!$A$2:$A$679,$G393,'1120 SJ'!$Q$2:$Q$679)</f>
        <v>0</v>
      </c>
      <c r="M393" s="17" t="n">
        <f aca="false">$K393-$L393</f>
        <v>2</v>
      </c>
      <c r="N393" s="18" t="n">
        <f aca="false">IFERROR(SUMIF('1120 SJ'!$A$2:$A$679,$G393,'1120 SJ'!$M$2:$M$679)/$K393,0)</f>
        <v>22272.26</v>
      </c>
      <c r="O393" s="18" t="n">
        <f aca="false">IFERROR($K393*$N393,"")</f>
        <v>44544.52</v>
      </c>
      <c r="P393" s="18" t="n">
        <f aca="false">IFERROR($L393*$N393,"")</f>
        <v>0</v>
      </c>
      <c r="Q393" s="18" t="n">
        <f aca="false">$M393*$N393</f>
        <v>44544.52</v>
      </c>
      <c r="S393" s="26"/>
      <c r="T393" s="1" t="s">
        <v>615</v>
      </c>
      <c r="U393" s="27" t="s">
        <v>126</v>
      </c>
    </row>
    <row r="394" customFormat="false" ht="15" hidden="false" customHeight="false" outlineLevel="0" collapsed="false">
      <c r="A394" s="1" t="s">
        <v>206</v>
      </c>
      <c r="B394" s="1" t="s">
        <v>258</v>
      </c>
      <c r="C394" s="1" t="s">
        <v>259</v>
      </c>
      <c r="D394" s="1" t="s">
        <v>610</v>
      </c>
      <c r="E394" s="1" t="s">
        <v>611</v>
      </c>
      <c r="F394" s="1" t="s">
        <v>612</v>
      </c>
      <c r="G394" s="1" t="s">
        <v>1488</v>
      </c>
      <c r="H394" s="1" t="s">
        <v>1489</v>
      </c>
      <c r="K394" s="17" t="n">
        <f aca="false">SUMIF('1120 SJ'!$A$2:$A$679,$G394,'1120 SJ'!$I$2:$I$679)</f>
        <v>2</v>
      </c>
      <c r="L394" s="17" t="n">
        <f aca="false">SUMIF('1120 SJ'!$A$2:$A$679,$G394,'1120 SJ'!$Q$2:$Q$679)</f>
        <v>0</v>
      </c>
      <c r="M394" s="17" t="n">
        <f aca="false">$K394-$L394</f>
        <v>2</v>
      </c>
      <c r="N394" s="18" t="n">
        <f aca="false">IFERROR(SUMIF('1120 SJ'!$A$2:$A$679,$G394,'1120 SJ'!$M$2:$M$679)/$K394,0)</f>
        <v>25439.19</v>
      </c>
      <c r="O394" s="18" t="n">
        <f aca="false">IFERROR($K394*$N394,"")</f>
        <v>50878.38</v>
      </c>
      <c r="P394" s="18" t="n">
        <f aca="false">IFERROR($L394*$N394,"")</f>
        <v>0</v>
      </c>
      <c r="Q394" s="18" t="n">
        <f aca="false">$M394*$N394</f>
        <v>50878.38</v>
      </c>
      <c r="S394" s="26"/>
      <c r="T394" s="1" t="s">
        <v>615</v>
      </c>
      <c r="U394" s="27" t="s">
        <v>126</v>
      </c>
    </row>
    <row r="395" customFormat="false" ht="15" hidden="false" customHeight="false" outlineLevel="0" collapsed="false">
      <c r="A395" s="1" t="s">
        <v>206</v>
      </c>
      <c r="B395" s="1" t="s">
        <v>258</v>
      </c>
      <c r="C395" s="1" t="s">
        <v>259</v>
      </c>
      <c r="D395" s="1" t="s">
        <v>610</v>
      </c>
      <c r="E395" s="1" t="s">
        <v>611</v>
      </c>
      <c r="F395" s="1" t="s">
        <v>612</v>
      </c>
      <c r="G395" s="1" t="s">
        <v>1490</v>
      </c>
      <c r="H395" s="1" t="s">
        <v>1491</v>
      </c>
      <c r="K395" s="17" t="n">
        <f aca="false">SUMIF('1120 SJ'!$A$2:$A$679,$G395,'1120 SJ'!$I$2:$I$679)</f>
        <v>2</v>
      </c>
      <c r="L395" s="17" t="n">
        <f aca="false">SUMIF('1120 SJ'!$A$2:$A$679,$G395,'1120 SJ'!$Q$2:$Q$679)</f>
        <v>0</v>
      </c>
      <c r="M395" s="17" t="n">
        <f aca="false">$K395-$L395</f>
        <v>2</v>
      </c>
      <c r="N395" s="18" t="n">
        <f aca="false">IFERROR(SUMIF('1120 SJ'!$A$2:$A$679,$G395,'1120 SJ'!$M$2:$M$679)/$K395,0)</f>
        <v>27836.795</v>
      </c>
      <c r="O395" s="18" t="n">
        <f aca="false">IFERROR($K395*$N395,"")</f>
        <v>55673.59</v>
      </c>
      <c r="P395" s="18" t="n">
        <f aca="false">IFERROR($L395*$N395,"")</f>
        <v>0</v>
      </c>
      <c r="Q395" s="18" t="n">
        <f aca="false">$M395*$N395</f>
        <v>55673.59</v>
      </c>
      <c r="S395" s="26"/>
      <c r="T395" s="1" t="s">
        <v>615</v>
      </c>
      <c r="U395" s="27" t="s">
        <v>126</v>
      </c>
    </row>
    <row r="396" customFormat="false" ht="15" hidden="false" customHeight="false" outlineLevel="0" collapsed="false">
      <c r="A396" s="1" t="s">
        <v>206</v>
      </c>
      <c r="B396" s="1" t="s">
        <v>258</v>
      </c>
      <c r="C396" s="1" t="s">
        <v>259</v>
      </c>
      <c r="D396" s="1" t="s">
        <v>610</v>
      </c>
      <c r="E396" s="1" t="s">
        <v>611</v>
      </c>
      <c r="F396" s="1" t="s">
        <v>612</v>
      </c>
      <c r="G396" s="1" t="s">
        <v>1492</v>
      </c>
      <c r="H396" s="1" t="s">
        <v>1493</v>
      </c>
      <c r="K396" s="17" t="n">
        <f aca="false">SUMIF('1120 SJ'!$A$2:$A$679,$G396,'1120 SJ'!$I$2:$I$679)</f>
        <v>2</v>
      </c>
      <c r="L396" s="17" t="n">
        <f aca="false">SUMIF('1120 SJ'!$A$2:$A$679,$G396,'1120 SJ'!$Q$2:$Q$679)</f>
        <v>0</v>
      </c>
      <c r="M396" s="17" t="n">
        <f aca="false">$K396-$L396</f>
        <v>2</v>
      </c>
      <c r="N396" s="18" t="n">
        <f aca="false">IFERROR(SUMIF('1120 SJ'!$A$2:$A$679,$G396,'1120 SJ'!$M$2:$M$679)/$K396,0)</f>
        <v>430829.64</v>
      </c>
      <c r="O396" s="18" t="n">
        <f aca="false">IFERROR($K396*$N396,"")</f>
        <v>861659.28</v>
      </c>
      <c r="P396" s="18" t="n">
        <f aca="false">IFERROR($L396*$N396,"")</f>
        <v>0</v>
      </c>
      <c r="Q396" s="18" t="n">
        <f aca="false">$M396*$N396</f>
        <v>861659.28</v>
      </c>
      <c r="S396" s="26"/>
      <c r="T396" s="1" t="s">
        <v>615</v>
      </c>
      <c r="U396" s="27" t="s">
        <v>126</v>
      </c>
    </row>
    <row r="397" customFormat="false" ht="15" hidden="false" customHeight="false" outlineLevel="0" collapsed="false">
      <c r="A397" s="1" t="s">
        <v>206</v>
      </c>
      <c r="B397" s="1" t="s">
        <v>258</v>
      </c>
      <c r="C397" s="1" t="s">
        <v>259</v>
      </c>
      <c r="D397" s="1" t="s">
        <v>610</v>
      </c>
      <c r="E397" s="1" t="s">
        <v>611</v>
      </c>
      <c r="F397" s="1" t="s">
        <v>612</v>
      </c>
      <c r="G397" s="1" t="s">
        <v>1494</v>
      </c>
      <c r="H397" s="1" t="s">
        <v>1495</v>
      </c>
      <c r="K397" s="17" t="n">
        <f aca="false">SUMIF('1120 SJ'!$A$2:$A$679,$G397,'1120 SJ'!$I$2:$I$679)</f>
        <v>2</v>
      </c>
      <c r="L397" s="17" t="n">
        <f aca="false">SUMIF('1120 SJ'!$A$2:$A$679,$G397,'1120 SJ'!$Q$2:$Q$679)</f>
        <v>0</v>
      </c>
      <c r="M397" s="17" t="n">
        <f aca="false">$K397-$L397</f>
        <v>2</v>
      </c>
      <c r="N397" s="18" t="n">
        <f aca="false">IFERROR(SUMIF('1120 SJ'!$A$2:$A$679,$G397,'1120 SJ'!$M$2:$M$679)/$K397,0)</f>
        <v>353016.56</v>
      </c>
      <c r="O397" s="18" t="n">
        <f aca="false">IFERROR($K397*$N397,"")</f>
        <v>706033.12</v>
      </c>
      <c r="P397" s="18" t="n">
        <f aca="false">IFERROR($L397*$N397,"")</f>
        <v>0</v>
      </c>
      <c r="Q397" s="18" t="n">
        <f aca="false">$M397*$N397</f>
        <v>706033.12</v>
      </c>
      <c r="S397" s="26"/>
      <c r="T397" s="1" t="s">
        <v>615</v>
      </c>
      <c r="U397" s="27" t="s">
        <v>126</v>
      </c>
    </row>
    <row r="398" customFormat="false" ht="15" hidden="false" customHeight="false" outlineLevel="0" collapsed="false">
      <c r="A398" s="1" t="s">
        <v>206</v>
      </c>
      <c r="B398" s="1" t="s">
        <v>258</v>
      </c>
      <c r="C398" s="1" t="s">
        <v>259</v>
      </c>
      <c r="D398" s="1" t="s">
        <v>610</v>
      </c>
      <c r="E398" s="1" t="s">
        <v>611</v>
      </c>
      <c r="F398" s="1" t="s">
        <v>612</v>
      </c>
      <c r="G398" s="1" t="s">
        <v>1496</v>
      </c>
      <c r="H398" s="1" t="s">
        <v>1497</v>
      </c>
      <c r="K398" s="17" t="n">
        <f aca="false">SUMIF('1120 SJ'!$A$2:$A$679,$G398,'1120 SJ'!$I$2:$I$679)</f>
        <v>2</v>
      </c>
      <c r="L398" s="17" t="n">
        <f aca="false">SUMIF('1120 SJ'!$A$2:$A$679,$G398,'1120 SJ'!$Q$2:$Q$679)</f>
        <v>0</v>
      </c>
      <c r="M398" s="17" t="n">
        <f aca="false">$K398-$L398</f>
        <v>2</v>
      </c>
      <c r="N398" s="18" t="n">
        <f aca="false">IFERROR(SUMIF('1120 SJ'!$A$2:$A$679,$G398,'1120 SJ'!$M$2:$M$679)/$K398,0)</f>
        <v>133545.2</v>
      </c>
      <c r="O398" s="18" t="n">
        <f aca="false">IFERROR($K398*$N398,"")</f>
        <v>267090.4</v>
      </c>
      <c r="P398" s="18" t="n">
        <f aca="false">IFERROR($L398*$N398,"")</f>
        <v>0</v>
      </c>
      <c r="Q398" s="18" t="n">
        <f aca="false">$M398*$N398</f>
        <v>267090.4</v>
      </c>
      <c r="S398" s="26"/>
      <c r="T398" s="1" t="s">
        <v>615</v>
      </c>
      <c r="U398" s="27" t="s">
        <v>126</v>
      </c>
    </row>
    <row r="399" customFormat="false" ht="15" hidden="false" customHeight="false" outlineLevel="0" collapsed="false">
      <c r="A399" s="1" t="s">
        <v>206</v>
      </c>
      <c r="B399" s="1" t="s">
        <v>258</v>
      </c>
      <c r="C399" s="1" t="s">
        <v>259</v>
      </c>
      <c r="D399" s="1" t="s">
        <v>260</v>
      </c>
      <c r="E399" s="1" t="s">
        <v>261</v>
      </c>
      <c r="F399" s="1" t="s">
        <v>262</v>
      </c>
      <c r="G399" s="1" t="s">
        <v>1498</v>
      </c>
      <c r="H399" s="1" t="s">
        <v>1499</v>
      </c>
      <c r="K399" s="17" t="n">
        <f aca="false">SUMIF('1120 SJ'!$A$2:$A$679,$G399,'1120 SJ'!$I$2:$I$679)</f>
        <v>1</v>
      </c>
      <c r="L399" s="17" t="n">
        <f aca="false">SUMIF('1120 SJ'!$A$2:$A$679,$G399,'1120 SJ'!$Q$2:$Q$679)</f>
        <v>0</v>
      </c>
      <c r="M399" s="17" t="n">
        <f aca="false">$K399-$L399</f>
        <v>1</v>
      </c>
      <c r="N399" s="18" t="n">
        <f aca="false">IFERROR(SUMIF('1120 SJ'!$A$2:$A$679,$G399,'1120 SJ'!$M$2:$M$679)/$K399,0)</f>
        <v>1320</v>
      </c>
      <c r="O399" s="18" t="n">
        <f aca="false">IFERROR($K399*$N399,"")</f>
        <v>1320</v>
      </c>
      <c r="P399" s="18" t="n">
        <f aca="false">IFERROR($L399*$N399,"")</f>
        <v>0</v>
      </c>
      <c r="Q399" s="18" t="n">
        <f aca="false">$M399*$N399</f>
        <v>1320</v>
      </c>
      <c r="S399" s="26"/>
      <c r="T399" s="1" t="s">
        <v>277</v>
      </c>
      <c r="U399" s="27" t="s">
        <v>123</v>
      </c>
    </row>
    <row r="400" customFormat="false" ht="15" hidden="false" customHeight="false" outlineLevel="0" collapsed="false">
      <c r="A400" s="1" t="s">
        <v>206</v>
      </c>
      <c r="B400" s="1" t="s">
        <v>258</v>
      </c>
      <c r="C400" s="1" t="s">
        <v>259</v>
      </c>
      <c r="D400" s="1" t="s">
        <v>260</v>
      </c>
      <c r="E400" s="1" t="s">
        <v>261</v>
      </c>
      <c r="F400" s="1" t="s">
        <v>262</v>
      </c>
      <c r="G400" s="1" t="s">
        <v>1500</v>
      </c>
      <c r="H400" s="1" t="s">
        <v>1501</v>
      </c>
      <c r="K400" s="17" t="n">
        <f aca="false">SUMIF('1120 SJ'!$A$2:$A$679,$G400,'1120 SJ'!$I$2:$I$679)</f>
        <v>1</v>
      </c>
      <c r="L400" s="17" t="n">
        <f aca="false">SUMIF('1120 SJ'!$A$2:$A$679,$G400,'1120 SJ'!$Q$2:$Q$679)</f>
        <v>0</v>
      </c>
      <c r="M400" s="17" t="n">
        <f aca="false">$K400-$L400</f>
        <v>1</v>
      </c>
      <c r="N400" s="18" t="n">
        <f aca="false">IFERROR(SUMIF('1120 SJ'!$A$2:$A$679,$G400,'1120 SJ'!$M$2:$M$679)/$K400,0)</f>
        <v>955</v>
      </c>
      <c r="O400" s="18" t="n">
        <f aca="false">IFERROR($K400*$N400,"")</f>
        <v>955</v>
      </c>
      <c r="P400" s="18" t="n">
        <f aca="false">IFERROR($L400*$N400,"")</f>
        <v>0</v>
      </c>
      <c r="Q400" s="18" t="n">
        <f aca="false">$M400*$N400</f>
        <v>955</v>
      </c>
      <c r="S400" s="26"/>
      <c r="T400" s="1" t="s">
        <v>277</v>
      </c>
      <c r="U400" s="27" t="s">
        <v>123</v>
      </c>
    </row>
    <row r="401" customFormat="false" ht="15" hidden="false" customHeight="false" outlineLevel="0" collapsed="false">
      <c r="A401" s="1" t="s">
        <v>206</v>
      </c>
      <c r="B401" s="1" t="s">
        <v>258</v>
      </c>
      <c r="C401" s="1" t="s">
        <v>259</v>
      </c>
      <c r="D401" s="1" t="s">
        <v>260</v>
      </c>
      <c r="E401" s="1" t="s">
        <v>261</v>
      </c>
      <c r="F401" s="1" t="s">
        <v>262</v>
      </c>
      <c r="G401" s="1" t="s">
        <v>1502</v>
      </c>
      <c r="H401" s="1" t="s">
        <v>1503</v>
      </c>
      <c r="K401" s="17" t="n">
        <f aca="false">SUMIF('1120 SJ'!$A$2:$A$679,$G401,'1120 SJ'!$I$2:$I$679)</f>
        <v>1</v>
      </c>
      <c r="L401" s="17" t="n">
        <f aca="false">SUMIF('1120 SJ'!$A$2:$A$679,$G401,'1120 SJ'!$Q$2:$Q$679)</f>
        <v>0</v>
      </c>
      <c r="M401" s="17" t="n">
        <f aca="false">$K401-$L401</f>
        <v>1</v>
      </c>
      <c r="N401" s="18" t="n">
        <f aca="false">IFERROR(SUMIF('1120 SJ'!$A$2:$A$679,$G401,'1120 SJ'!$M$2:$M$679)/$K401,0)</f>
        <v>17230.45</v>
      </c>
      <c r="O401" s="18" t="n">
        <f aca="false">IFERROR($K401*$N401,"")</f>
        <v>17230.45</v>
      </c>
      <c r="P401" s="18" t="n">
        <f aca="false">IFERROR($L401*$N401,"")</f>
        <v>0</v>
      </c>
      <c r="Q401" s="18" t="n">
        <f aca="false">$M401*$N401</f>
        <v>17230.45</v>
      </c>
      <c r="S401" s="26"/>
      <c r="T401" s="1" t="s">
        <v>277</v>
      </c>
      <c r="U401" s="27" t="s">
        <v>123</v>
      </c>
    </row>
    <row r="402" customFormat="false" ht="15" hidden="false" customHeight="false" outlineLevel="0" collapsed="false">
      <c r="A402" s="1" t="s">
        <v>206</v>
      </c>
      <c r="B402" s="1" t="s">
        <v>258</v>
      </c>
      <c r="C402" s="1" t="s">
        <v>259</v>
      </c>
      <c r="D402" s="1" t="s">
        <v>260</v>
      </c>
      <c r="E402" s="1" t="s">
        <v>261</v>
      </c>
      <c r="F402" s="1" t="s">
        <v>262</v>
      </c>
      <c r="G402" s="1" t="s">
        <v>1504</v>
      </c>
      <c r="H402" s="1" t="s">
        <v>1505</v>
      </c>
      <c r="K402" s="17" t="n">
        <f aca="false">SUMIF('1120 SJ'!$A$2:$A$679,$G402,'1120 SJ'!$I$2:$I$679)</f>
        <v>1</v>
      </c>
      <c r="L402" s="17" t="n">
        <f aca="false">SUMIF('1120 SJ'!$A$2:$A$679,$G402,'1120 SJ'!$Q$2:$Q$679)</f>
        <v>0</v>
      </c>
      <c r="M402" s="17" t="n">
        <f aca="false">$K402-$L402</f>
        <v>1</v>
      </c>
      <c r="N402" s="18" t="n">
        <f aca="false">IFERROR(SUMIF('1120 SJ'!$A$2:$A$679,$G402,'1120 SJ'!$M$2:$M$679)/$K402,0)</f>
        <v>19800</v>
      </c>
      <c r="O402" s="18" t="n">
        <f aca="false">IFERROR($K402*$N402,"")</f>
        <v>19800</v>
      </c>
      <c r="P402" s="18" t="n">
        <f aca="false">IFERROR($L402*$N402,"")</f>
        <v>0</v>
      </c>
      <c r="Q402" s="18" t="n">
        <f aca="false">$M402*$N402</f>
        <v>19800</v>
      </c>
      <c r="S402" s="26"/>
      <c r="T402" s="1" t="s">
        <v>277</v>
      </c>
      <c r="U402" s="27" t="s">
        <v>123</v>
      </c>
    </row>
    <row r="403" customFormat="false" ht="15" hidden="false" customHeight="false" outlineLevel="0" collapsed="false">
      <c r="A403" s="1" t="s">
        <v>206</v>
      </c>
      <c r="B403" s="1" t="s">
        <v>258</v>
      </c>
      <c r="C403" s="1" t="s">
        <v>259</v>
      </c>
      <c r="D403" s="1" t="s">
        <v>260</v>
      </c>
      <c r="E403" s="1" t="s">
        <v>261</v>
      </c>
      <c r="F403" s="1" t="s">
        <v>262</v>
      </c>
      <c r="G403" s="1" t="s">
        <v>1506</v>
      </c>
      <c r="H403" s="1" t="s">
        <v>1507</v>
      </c>
      <c r="K403" s="17" t="n">
        <f aca="false">SUMIF('1120 SJ'!$A$2:$A$679,$G403,'1120 SJ'!$I$2:$I$679)</f>
        <v>1</v>
      </c>
      <c r="L403" s="17" t="n">
        <f aca="false">SUMIF('1120 SJ'!$A$2:$A$679,$G403,'1120 SJ'!$Q$2:$Q$679)</f>
        <v>0</v>
      </c>
      <c r="M403" s="17" t="n">
        <f aca="false">$K403-$L403</f>
        <v>1</v>
      </c>
      <c r="N403" s="18" t="n">
        <f aca="false">IFERROR(SUMIF('1120 SJ'!$A$2:$A$679,$G403,'1120 SJ'!$M$2:$M$679)/$K403,0)</f>
        <v>15000</v>
      </c>
      <c r="O403" s="18" t="n">
        <f aca="false">IFERROR($K403*$N403,"")</f>
        <v>15000</v>
      </c>
      <c r="P403" s="18" t="n">
        <f aca="false">IFERROR($L403*$N403,"")</f>
        <v>0</v>
      </c>
      <c r="Q403" s="18" t="n">
        <f aca="false">$M403*$N403</f>
        <v>15000</v>
      </c>
      <c r="S403" s="26"/>
      <c r="T403" s="1" t="s">
        <v>277</v>
      </c>
      <c r="U403" s="27" t="s">
        <v>123</v>
      </c>
    </row>
    <row r="404" customFormat="false" ht="15" hidden="false" customHeight="false" outlineLevel="0" collapsed="false">
      <c r="A404" s="1" t="s">
        <v>206</v>
      </c>
      <c r="B404" s="1" t="s">
        <v>258</v>
      </c>
      <c r="C404" s="1" t="s">
        <v>259</v>
      </c>
      <c r="D404" s="1" t="s">
        <v>260</v>
      </c>
      <c r="E404" s="1" t="s">
        <v>261</v>
      </c>
      <c r="F404" s="1" t="s">
        <v>262</v>
      </c>
      <c r="G404" s="1" t="s">
        <v>1508</v>
      </c>
      <c r="H404" s="1" t="s">
        <v>1509</v>
      </c>
      <c r="I404" s="1" t="s">
        <v>1510</v>
      </c>
      <c r="J404" s="1" t="s">
        <v>1511</v>
      </c>
      <c r="K404" s="17" t="n">
        <f aca="false">SUMIF('1120 SJ'!$A$2:$A$679,$G404,'1120 SJ'!$I$2:$I$679)</f>
        <v>1</v>
      </c>
      <c r="L404" s="17" t="n">
        <f aca="false">SUMIF('1120 SJ'!$A$2:$A$679,$G404,'1120 SJ'!$Q$2:$Q$679)</f>
        <v>371</v>
      </c>
      <c r="M404" s="17" t="n">
        <f aca="false">$K404-$L404</f>
        <v>-370</v>
      </c>
      <c r="N404" s="18" t="n">
        <f aca="false">IFERROR(SUMIF('1120 SJ'!$A$2:$A$679,$G404,'1120 SJ'!$M$2:$M$679)/$K404,0)</f>
        <v>386.59</v>
      </c>
      <c r="O404" s="18" t="n">
        <f aca="false">IFERROR($K404*$N404,"")</f>
        <v>386.59</v>
      </c>
      <c r="P404" s="18" t="n">
        <f aca="false">IFERROR($L404*$N404,"")</f>
        <v>143424.89</v>
      </c>
      <c r="Q404" s="18" t="n">
        <f aca="false">$M404*$N404</f>
        <v>-143038.3</v>
      </c>
      <c r="R404" s="28" t="s">
        <v>1512</v>
      </c>
      <c r="S404" s="25" t="s">
        <v>228</v>
      </c>
      <c r="T404" s="1" t="s">
        <v>282</v>
      </c>
      <c r="U404" s="24" t="s">
        <v>54</v>
      </c>
      <c r="V404" s="1" t="s">
        <v>1513</v>
      </c>
      <c r="W404" s="1" t="s">
        <v>270</v>
      </c>
      <c r="X404" s="1" t="s">
        <v>1514</v>
      </c>
      <c r="Y404" s="1" t="s">
        <v>270</v>
      </c>
      <c r="Z404" s="1" t="s">
        <v>1515</v>
      </c>
      <c r="AA404" s="1" t="s">
        <v>1516</v>
      </c>
    </row>
    <row r="405" customFormat="false" ht="15" hidden="false" customHeight="false" outlineLevel="0" collapsed="false">
      <c r="A405" s="1" t="s">
        <v>206</v>
      </c>
      <c r="B405" s="1" t="s">
        <v>258</v>
      </c>
      <c r="C405" s="1" t="s">
        <v>259</v>
      </c>
      <c r="D405" s="1" t="s">
        <v>260</v>
      </c>
      <c r="E405" s="1" t="s">
        <v>261</v>
      </c>
      <c r="F405" s="1" t="s">
        <v>262</v>
      </c>
      <c r="G405" s="1" t="s">
        <v>1517</v>
      </c>
      <c r="H405" s="1" t="s">
        <v>1518</v>
      </c>
      <c r="K405" s="17" t="n">
        <f aca="false">SUMIF('1120 SJ'!$A$2:$A$679,$G405,'1120 SJ'!$I$2:$I$679)</f>
        <v>1</v>
      </c>
      <c r="L405" s="17" t="n">
        <f aca="false">SUMIF('1120 SJ'!$A$2:$A$679,$G405,'1120 SJ'!$Q$2:$Q$679)</f>
        <v>0</v>
      </c>
      <c r="M405" s="17" t="n">
        <f aca="false">$K405-$L405</f>
        <v>1</v>
      </c>
      <c r="N405" s="18" t="n">
        <f aca="false">IFERROR(SUMIF('1120 SJ'!$A$2:$A$679,$G405,'1120 SJ'!$M$2:$M$679)/$K405,0)</f>
        <v>7877.5</v>
      </c>
      <c r="O405" s="18" t="n">
        <f aca="false">IFERROR($K405*$N405,"")</f>
        <v>7877.5</v>
      </c>
      <c r="P405" s="18" t="n">
        <f aca="false">IFERROR($L405*$N405,"")</f>
        <v>0</v>
      </c>
      <c r="Q405" s="18" t="n">
        <f aca="false">$M405*$N405</f>
        <v>7877.5</v>
      </c>
      <c r="S405" s="26"/>
      <c r="T405" s="1" t="s">
        <v>277</v>
      </c>
      <c r="U405" s="27" t="s">
        <v>123</v>
      </c>
    </row>
    <row r="406" customFormat="false" ht="15" hidden="false" customHeight="false" outlineLevel="0" collapsed="false">
      <c r="A406" s="1" t="s">
        <v>206</v>
      </c>
      <c r="B406" s="1" t="s">
        <v>258</v>
      </c>
      <c r="C406" s="1" t="s">
        <v>259</v>
      </c>
      <c r="D406" s="1" t="s">
        <v>260</v>
      </c>
      <c r="E406" s="1" t="s">
        <v>261</v>
      </c>
      <c r="F406" s="1" t="s">
        <v>262</v>
      </c>
      <c r="G406" s="1" t="s">
        <v>1519</v>
      </c>
      <c r="H406" s="1" t="s">
        <v>1520</v>
      </c>
      <c r="K406" s="17" t="n">
        <f aca="false">SUMIF('1120 SJ'!$A$2:$A$679,$G406,'1120 SJ'!$I$2:$I$679)</f>
        <v>1</v>
      </c>
      <c r="L406" s="17" t="n">
        <f aca="false">SUMIF('1120 SJ'!$A$2:$A$679,$G406,'1120 SJ'!$Q$2:$Q$679)</f>
        <v>0</v>
      </c>
      <c r="M406" s="17" t="n">
        <f aca="false">$K406-$L406</f>
        <v>1</v>
      </c>
      <c r="N406" s="18" t="n">
        <f aca="false">IFERROR(SUMIF('1120 SJ'!$A$2:$A$679,$G406,'1120 SJ'!$M$2:$M$679)/$K406,0)</f>
        <v>37452.4</v>
      </c>
      <c r="O406" s="18" t="n">
        <f aca="false">IFERROR($K406*$N406,"")</f>
        <v>37452.4</v>
      </c>
      <c r="P406" s="18" t="n">
        <f aca="false">IFERROR($L406*$N406,"")</f>
        <v>0</v>
      </c>
      <c r="Q406" s="18" t="n">
        <f aca="false">$M406*$N406</f>
        <v>37452.4</v>
      </c>
      <c r="S406" s="26"/>
      <c r="T406" s="1" t="s">
        <v>277</v>
      </c>
      <c r="U406" s="27" t="s">
        <v>123</v>
      </c>
    </row>
    <row r="407" customFormat="false" ht="15" hidden="false" customHeight="false" outlineLevel="0" collapsed="false">
      <c r="A407" s="1" t="s">
        <v>206</v>
      </c>
      <c r="B407" s="1" t="s">
        <v>258</v>
      </c>
      <c r="C407" s="1" t="s">
        <v>259</v>
      </c>
      <c r="D407" s="1" t="s">
        <v>260</v>
      </c>
      <c r="E407" s="1" t="s">
        <v>261</v>
      </c>
      <c r="F407" s="1" t="s">
        <v>262</v>
      </c>
      <c r="G407" s="1" t="s">
        <v>1521</v>
      </c>
      <c r="H407" s="1" t="s">
        <v>1522</v>
      </c>
      <c r="K407" s="17" t="n">
        <f aca="false">SUMIF('1120 SJ'!$A$2:$A$679,$G407,'1120 SJ'!$I$2:$I$679)</f>
        <v>1</v>
      </c>
      <c r="L407" s="17" t="n">
        <f aca="false">SUMIF('1120 SJ'!$A$2:$A$679,$G407,'1120 SJ'!$Q$2:$Q$679)</f>
        <v>0</v>
      </c>
      <c r="M407" s="17" t="n">
        <f aca="false">$K407-$L407</f>
        <v>1</v>
      </c>
      <c r="N407" s="18" t="n">
        <f aca="false">IFERROR(SUMIF('1120 SJ'!$A$2:$A$679,$G407,'1120 SJ'!$M$2:$M$679)/$K407,0)</f>
        <v>1822.83</v>
      </c>
      <c r="O407" s="18" t="n">
        <f aca="false">IFERROR($K407*$N407,"")</f>
        <v>1822.83</v>
      </c>
      <c r="P407" s="18" t="n">
        <f aca="false">IFERROR($L407*$N407,"")</f>
        <v>0</v>
      </c>
      <c r="Q407" s="18" t="n">
        <f aca="false">$M407*$N407</f>
        <v>1822.83</v>
      </c>
      <c r="S407" s="26"/>
      <c r="T407" s="1" t="s">
        <v>277</v>
      </c>
      <c r="U407" s="27" t="s">
        <v>123</v>
      </c>
    </row>
    <row r="408" customFormat="false" ht="15" hidden="false" customHeight="false" outlineLevel="0" collapsed="false">
      <c r="A408" s="1" t="s">
        <v>206</v>
      </c>
      <c r="B408" s="1" t="s">
        <v>258</v>
      </c>
      <c r="C408" s="1" t="s">
        <v>259</v>
      </c>
      <c r="D408" s="1" t="s">
        <v>260</v>
      </c>
      <c r="E408" s="1" t="s">
        <v>261</v>
      </c>
      <c r="F408" s="1" t="s">
        <v>262</v>
      </c>
      <c r="G408" s="1" t="s">
        <v>1523</v>
      </c>
      <c r="H408" s="1" t="s">
        <v>1524</v>
      </c>
      <c r="K408" s="17" t="n">
        <f aca="false">SUMIF('1120 SJ'!$A$2:$A$679,$G408,'1120 SJ'!$I$2:$I$679)</f>
        <v>1</v>
      </c>
      <c r="L408" s="17" t="n">
        <f aca="false">SUMIF('1120 SJ'!$A$2:$A$679,$G408,'1120 SJ'!$Q$2:$Q$679)</f>
        <v>0</v>
      </c>
      <c r="M408" s="17" t="n">
        <f aca="false">$K408-$L408</f>
        <v>1</v>
      </c>
      <c r="N408" s="18" t="n">
        <f aca="false">IFERROR(SUMIF('1120 SJ'!$A$2:$A$679,$G408,'1120 SJ'!$M$2:$M$679)/$K408,0)</f>
        <v>1594.68</v>
      </c>
      <c r="O408" s="18" t="n">
        <f aca="false">IFERROR($K408*$N408,"")</f>
        <v>1594.68</v>
      </c>
      <c r="P408" s="18" t="n">
        <f aca="false">IFERROR($L408*$N408,"")</f>
        <v>0</v>
      </c>
      <c r="Q408" s="18" t="n">
        <f aca="false">$M408*$N408</f>
        <v>1594.68</v>
      </c>
      <c r="S408" s="26"/>
      <c r="T408" s="1" t="s">
        <v>277</v>
      </c>
      <c r="U408" s="27" t="s">
        <v>123</v>
      </c>
    </row>
    <row r="409" customFormat="false" ht="15" hidden="false" customHeight="false" outlineLevel="0" collapsed="false">
      <c r="A409" s="1" t="s">
        <v>206</v>
      </c>
      <c r="B409" s="1" t="s">
        <v>258</v>
      </c>
      <c r="C409" s="1" t="s">
        <v>259</v>
      </c>
      <c r="D409" s="1" t="s">
        <v>260</v>
      </c>
      <c r="E409" s="1" t="s">
        <v>261</v>
      </c>
      <c r="F409" s="1" t="s">
        <v>262</v>
      </c>
      <c r="G409" s="1" t="s">
        <v>1525</v>
      </c>
      <c r="H409" s="1" t="s">
        <v>1526</v>
      </c>
      <c r="K409" s="17" t="n">
        <f aca="false">SUMIF('1120 SJ'!$A$2:$A$679,$G409,'1120 SJ'!$I$2:$I$679)</f>
        <v>1</v>
      </c>
      <c r="L409" s="17" t="n">
        <f aca="false">SUMIF('1120 SJ'!$A$2:$A$679,$G409,'1120 SJ'!$Q$2:$Q$679)</f>
        <v>0</v>
      </c>
      <c r="M409" s="17" t="n">
        <f aca="false">$K409-$L409</f>
        <v>1</v>
      </c>
      <c r="N409" s="18" t="n">
        <f aca="false">IFERROR(SUMIF('1120 SJ'!$A$2:$A$679,$G409,'1120 SJ'!$M$2:$M$679)/$K409,0)</f>
        <v>2450.61</v>
      </c>
      <c r="O409" s="18" t="n">
        <f aca="false">IFERROR($K409*$N409,"")</f>
        <v>2450.61</v>
      </c>
      <c r="P409" s="18" t="n">
        <f aca="false">IFERROR($L409*$N409,"")</f>
        <v>0</v>
      </c>
      <c r="Q409" s="18" t="n">
        <f aca="false">$M409*$N409</f>
        <v>2450.61</v>
      </c>
      <c r="S409" s="26"/>
      <c r="T409" s="1" t="s">
        <v>277</v>
      </c>
      <c r="U409" s="27" t="s">
        <v>123</v>
      </c>
    </row>
    <row r="410" customFormat="false" ht="15" hidden="false" customHeight="false" outlineLevel="0" collapsed="false">
      <c r="A410" s="1" t="s">
        <v>206</v>
      </c>
      <c r="B410" s="1" t="s">
        <v>258</v>
      </c>
      <c r="C410" s="1" t="s">
        <v>259</v>
      </c>
      <c r="D410" s="1" t="s">
        <v>260</v>
      </c>
      <c r="E410" s="1" t="s">
        <v>261</v>
      </c>
      <c r="F410" s="1" t="s">
        <v>262</v>
      </c>
      <c r="G410" s="1" t="s">
        <v>1527</v>
      </c>
      <c r="H410" s="1" t="s">
        <v>1528</v>
      </c>
      <c r="K410" s="17" t="n">
        <f aca="false">SUMIF('1120 SJ'!$A$2:$A$679,$G410,'1120 SJ'!$I$2:$I$679)</f>
        <v>1</v>
      </c>
      <c r="L410" s="17" t="n">
        <f aca="false">SUMIF('1120 SJ'!$A$2:$A$679,$G410,'1120 SJ'!$Q$2:$Q$679)</f>
        <v>0</v>
      </c>
      <c r="M410" s="17" t="n">
        <f aca="false">$K410-$L410</f>
        <v>1</v>
      </c>
      <c r="N410" s="18" t="n">
        <f aca="false">IFERROR(SUMIF('1120 SJ'!$A$2:$A$679,$G410,'1120 SJ'!$M$2:$M$679)/$K410,0)</f>
        <v>22884.48</v>
      </c>
      <c r="O410" s="18" t="n">
        <f aca="false">IFERROR($K410*$N410,"")</f>
        <v>22884.48</v>
      </c>
      <c r="P410" s="18" t="n">
        <f aca="false">IFERROR($L410*$N410,"")</f>
        <v>0</v>
      </c>
      <c r="Q410" s="18" t="n">
        <f aca="false">$M410*$N410</f>
        <v>22884.48</v>
      </c>
      <c r="S410" s="26"/>
      <c r="T410" s="1" t="s">
        <v>277</v>
      </c>
      <c r="U410" s="27" t="s">
        <v>123</v>
      </c>
    </row>
    <row r="411" customFormat="false" ht="15" hidden="false" customHeight="false" outlineLevel="0" collapsed="false">
      <c r="A411" s="1" t="s">
        <v>206</v>
      </c>
      <c r="B411" s="1" t="s">
        <v>258</v>
      </c>
      <c r="C411" s="1" t="s">
        <v>259</v>
      </c>
      <c r="D411" s="1" t="s">
        <v>260</v>
      </c>
      <c r="E411" s="1" t="s">
        <v>261</v>
      </c>
      <c r="F411" s="1" t="s">
        <v>262</v>
      </c>
      <c r="G411" s="1" t="s">
        <v>1529</v>
      </c>
      <c r="H411" s="1" t="s">
        <v>1530</v>
      </c>
      <c r="K411" s="17" t="n">
        <f aca="false">SUMIF('1120 SJ'!$A$2:$A$679,$G411,'1120 SJ'!$I$2:$I$679)</f>
        <v>1</v>
      </c>
      <c r="L411" s="17" t="n">
        <f aca="false">SUMIF('1120 SJ'!$A$2:$A$679,$G411,'1120 SJ'!$Q$2:$Q$679)</f>
        <v>0</v>
      </c>
      <c r="M411" s="17" t="n">
        <f aca="false">$K411-$L411</f>
        <v>1</v>
      </c>
      <c r="N411" s="18" t="n">
        <f aca="false">IFERROR(SUMIF('1120 SJ'!$A$2:$A$679,$G411,'1120 SJ'!$M$2:$M$679)/$K411,0)</f>
        <v>8994.03</v>
      </c>
      <c r="O411" s="18" t="n">
        <f aca="false">IFERROR($K411*$N411,"")</f>
        <v>8994.03</v>
      </c>
      <c r="P411" s="18" t="n">
        <f aca="false">IFERROR($L411*$N411,"")</f>
        <v>0</v>
      </c>
      <c r="Q411" s="18" t="n">
        <f aca="false">$M411*$N411</f>
        <v>8994.03</v>
      </c>
      <c r="S411" s="26"/>
      <c r="T411" s="1" t="s">
        <v>277</v>
      </c>
      <c r="U411" s="27" t="s">
        <v>123</v>
      </c>
    </row>
    <row r="412" customFormat="false" ht="15" hidden="false" customHeight="false" outlineLevel="0" collapsed="false">
      <c r="A412" s="1" t="s">
        <v>206</v>
      </c>
      <c r="B412" s="1" t="s">
        <v>258</v>
      </c>
      <c r="C412" s="1" t="s">
        <v>259</v>
      </c>
      <c r="D412" s="1" t="s">
        <v>260</v>
      </c>
      <c r="E412" s="1" t="s">
        <v>261</v>
      </c>
      <c r="F412" s="1" t="s">
        <v>262</v>
      </c>
      <c r="G412" s="1" t="s">
        <v>1531</v>
      </c>
      <c r="H412" s="1" t="s">
        <v>1532</v>
      </c>
      <c r="K412" s="17" t="n">
        <f aca="false">SUMIF('1120 SJ'!$A$2:$A$679,$G412,'1120 SJ'!$I$2:$I$679)</f>
        <v>1</v>
      </c>
      <c r="L412" s="17" t="n">
        <f aca="false">SUMIF('1120 SJ'!$A$2:$A$679,$G412,'1120 SJ'!$Q$2:$Q$679)</f>
        <v>0</v>
      </c>
      <c r="M412" s="17" t="n">
        <f aca="false">$K412-$L412</f>
        <v>1</v>
      </c>
      <c r="N412" s="18" t="n">
        <f aca="false">IFERROR(SUMIF('1120 SJ'!$A$2:$A$679,$G412,'1120 SJ'!$M$2:$M$679)/$K412,0)</f>
        <v>11446.16</v>
      </c>
      <c r="O412" s="18" t="n">
        <f aca="false">IFERROR($K412*$N412,"")</f>
        <v>11446.16</v>
      </c>
      <c r="P412" s="18" t="n">
        <f aca="false">IFERROR($L412*$N412,"")</f>
        <v>0</v>
      </c>
      <c r="Q412" s="18" t="n">
        <f aca="false">$M412*$N412</f>
        <v>11446.16</v>
      </c>
      <c r="S412" s="26"/>
      <c r="T412" s="1" t="s">
        <v>277</v>
      </c>
      <c r="U412" s="27" t="s">
        <v>123</v>
      </c>
    </row>
    <row r="413" customFormat="false" ht="15" hidden="false" customHeight="false" outlineLevel="0" collapsed="false">
      <c r="A413" s="1" t="s">
        <v>206</v>
      </c>
      <c r="B413" s="1" t="s">
        <v>258</v>
      </c>
      <c r="C413" s="1" t="s">
        <v>259</v>
      </c>
      <c r="D413" s="1" t="s">
        <v>260</v>
      </c>
      <c r="E413" s="1" t="s">
        <v>261</v>
      </c>
      <c r="F413" s="1" t="s">
        <v>262</v>
      </c>
      <c r="G413" s="1" t="s">
        <v>1533</v>
      </c>
      <c r="H413" s="1" t="s">
        <v>1534</v>
      </c>
      <c r="K413" s="17" t="n">
        <f aca="false">SUMIF('1120 SJ'!$A$2:$A$679,$G413,'1120 SJ'!$I$2:$I$679)</f>
        <v>1</v>
      </c>
      <c r="L413" s="17" t="n">
        <f aca="false">SUMIF('1120 SJ'!$A$2:$A$679,$G413,'1120 SJ'!$Q$2:$Q$679)</f>
        <v>0</v>
      </c>
      <c r="M413" s="17" t="n">
        <f aca="false">$K413-$L413</f>
        <v>1</v>
      </c>
      <c r="N413" s="18" t="n">
        <f aca="false">IFERROR(SUMIF('1120 SJ'!$A$2:$A$679,$G413,'1120 SJ'!$M$2:$M$679)/$K413,0)</f>
        <v>21070.52</v>
      </c>
      <c r="O413" s="18" t="n">
        <f aca="false">IFERROR($K413*$N413,"")</f>
        <v>21070.52</v>
      </c>
      <c r="P413" s="18" t="n">
        <f aca="false">IFERROR($L413*$N413,"")</f>
        <v>0</v>
      </c>
      <c r="Q413" s="18" t="n">
        <f aca="false">$M413*$N413</f>
        <v>21070.52</v>
      </c>
      <c r="S413" s="26"/>
      <c r="T413" s="1" t="s">
        <v>277</v>
      </c>
      <c r="U413" s="27" t="s">
        <v>123</v>
      </c>
    </row>
    <row r="414" customFormat="false" ht="15" hidden="false" customHeight="false" outlineLevel="0" collapsed="false">
      <c r="A414" s="1" t="s">
        <v>206</v>
      </c>
      <c r="B414" s="1" t="s">
        <v>258</v>
      </c>
      <c r="C414" s="1" t="s">
        <v>259</v>
      </c>
      <c r="D414" s="1" t="s">
        <v>260</v>
      </c>
      <c r="E414" s="1" t="s">
        <v>261</v>
      </c>
      <c r="F414" s="1" t="s">
        <v>262</v>
      </c>
      <c r="G414" s="1" t="s">
        <v>1535</v>
      </c>
      <c r="H414" s="1" t="s">
        <v>1536</v>
      </c>
      <c r="K414" s="17" t="n">
        <f aca="false">SUMIF('1120 SJ'!$A$2:$A$679,$G414,'1120 SJ'!$I$2:$I$679)</f>
        <v>1</v>
      </c>
      <c r="L414" s="17" t="n">
        <f aca="false">SUMIF('1120 SJ'!$A$2:$A$679,$G414,'1120 SJ'!$Q$2:$Q$679)</f>
        <v>0</v>
      </c>
      <c r="M414" s="17" t="n">
        <f aca="false">$K414-$L414</f>
        <v>1</v>
      </c>
      <c r="N414" s="18" t="n">
        <f aca="false">IFERROR(SUMIF('1120 SJ'!$A$2:$A$679,$G414,'1120 SJ'!$M$2:$M$679)/$K414,0)</f>
        <v>4025.97</v>
      </c>
      <c r="O414" s="18" t="n">
        <f aca="false">IFERROR($K414*$N414,"")</f>
        <v>4025.97</v>
      </c>
      <c r="P414" s="18" t="n">
        <f aca="false">IFERROR($L414*$N414,"")</f>
        <v>0</v>
      </c>
      <c r="Q414" s="18" t="n">
        <f aca="false">$M414*$N414</f>
        <v>4025.97</v>
      </c>
      <c r="S414" s="26"/>
      <c r="T414" s="1" t="s">
        <v>277</v>
      </c>
      <c r="U414" s="27" t="s">
        <v>123</v>
      </c>
    </row>
    <row r="415" customFormat="false" ht="15" hidden="false" customHeight="false" outlineLevel="0" collapsed="false">
      <c r="A415" s="1" t="s">
        <v>206</v>
      </c>
      <c r="B415" s="1" t="s">
        <v>258</v>
      </c>
      <c r="C415" s="1" t="s">
        <v>259</v>
      </c>
      <c r="D415" s="1" t="s">
        <v>260</v>
      </c>
      <c r="E415" s="1" t="s">
        <v>261</v>
      </c>
      <c r="F415" s="1" t="s">
        <v>262</v>
      </c>
      <c r="G415" s="1" t="s">
        <v>1537</v>
      </c>
      <c r="H415" s="1" t="s">
        <v>1538</v>
      </c>
      <c r="K415" s="17" t="n">
        <f aca="false">SUMIF('1120 SJ'!$A$2:$A$679,$G415,'1120 SJ'!$I$2:$I$679)</f>
        <v>1</v>
      </c>
      <c r="L415" s="17" t="n">
        <f aca="false">SUMIF('1120 SJ'!$A$2:$A$679,$G415,'1120 SJ'!$Q$2:$Q$679)</f>
        <v>0</v>
      </c>
      <c r="M415" s="17" t="n">
        <f aca="false">$K415-$L415</f>
        <v>1</v>
      </c>
      <c r="N415" s="18" t="n">
        <f aca="false">IFERROR(SUMIF('1120 SJ'!$A$2:$A$679,$G415,'1120 SJ'!$M$2:$M$679)/$K415,0)</f>
        <v>9478800</v>
      </c>
      <c r="O415" s="18" t="n">
        <f aca="false">IFERROR($K415*$N415,"")</f>
        <v>9478800</v>
      </c>
      <c r="P415" s="18" t="n">
        <f aca="false">IFERROR($L415*$N415,"")</f>
        <v>0</v>
      </c>
      <c r="Q415" s="18" t="n">
        <f aca="false">$M415*$N415</f>
        <v>9478800</v>
      </c>
      <c r="S415" s="26"/>
      <c r="T415" s="1" t="s">
        <v>277</v>
      </c>
      <c r="U415" s="27" t="s">
        <v>123</v>
      </c>
    </row>
    <row r="416" customFormat="false" ht="15" hidden="false" customHeight="false" outlineLevel="0" collapsed="false">
      <c r="A416" s="1" t="s">
        <v>206</v>
      </c>
      <c r="B416" s="1" t="s">
        <v>258</v>
      </c>
      <c r="C416" s="1" t="s">
        <v>259</v>
      </c>
      <c r="D416" s="1" t="s">
        <v>260</v>
      </c>
      <c r="E416" s="1" t="s">
        <v>261</v>
      </c>
      <c r="F416" s="1" t="s">
        <v>262</v>
      </c>
      <c r="G416" s="1" t="s">
        <v>1539</v>
      </c>
      <c r="H416" s="1" t="s">
        <v>1540</v>
      </c>
      <c r="K416" s="17" t="n">
        <f aca="false">SUMIF('1120 SJ'!$A$2:$A$679,$G416,'1120 SJ'!$I$2:$I$679)</f>
        <v>1</v>
      </c>
      <c r="L416" s="17" t="n">
        <f aca="false">SUMIF('1120 SJ'!$A$2:$A$679,$G416,'1120 SJ'!$Q$2:$Q$679)</f>
        <v>0</v>
      </c>
      <c r="M416" s="17" t="n">
        <f aca="false">$K416-$L416</f>
        <v>1</v>
      </c>
      <c r="N416" s="18" t="n">
        <f aca="false">IFERROR(SUMIF('1120 SJ'!$A$2:$A$679,$G416,'1120 SJ'!$M$2:$M$679)/$K416,0)</f>
        <v>15525.74</v>
      </c>
      <c r="O416" s="18" t="n">
        <f aca="false">IFERROR($K416*$N416,"")</f>
        <v>15525.74</v>
      </c>
      <c r="P416" s="18" t="n">
        <f aca="false">IFERROR($L416*$N416,"")</f>
        <v>0</v>
      </c>
      <c r="Q416" s="18" t="n">
        <f aca="false">$M416*$N416</f>
        <v>15525.74</v>
      </c>
      <c r="S416" s="26"/>
      <c r="T416" s="1" t="s">
        <v>277</v>
      </c>
      <c r="U416" s="27" t="s">
        <v>123</v>
      </c>
    </row>
    <row r="417" customFormat="false" ht="15" hidden="false" customHeight="false" outlineLevel="0" collapsed="false">
      <c r="A417" s="1" t="s">
        <v>206</v>
      </c>
      <c r="B417" s="1" t="s">
        <v>258</v>
      </c>
      <c r="C417" s="1" t="s">
        <v>259</v>
      </c>
      <c r="D417" s="1" t="s">
        <v>260</v>
      </c>
      <c r="E417" s="1" t="s">
        <v>261</v>
      </c>
      <c r="F417" s="1" t="s">
        <v>262</v>
      </c>
      <c r="G417" s="1" t="s">
        <v>1541</v>
      </c>
      <c r="H417" s="1" t="s">
        <v>1542</v>
      </c>
      <c r="K417" s="17" t="n">
        <f aca="false">SUMIF('1120 SJ'!$A$2:$A$679,$G417,'1120 SJ'!$I$2:$I$679)</f>
        <v>1</v>
      </c>
      <c r="L417" s="17" t="n">
        <f aca="false">SUMIF('1120 SJ'!$A$2:$A$679,$G417,'1120 SJ'!$Q$2:$Q$679)</f>
        <v>0</v>
      </c>
      <c r="M417" s="17" t="n">
        <f aca="false">$K417-$L417</f>
        <v>1</v>
      </c>
      <c r="N417" s="18" t="n">
        <f aca="false">IFERROR(SUMIF('1120 SJ'!$A$2:$A$679,$G417,'1120 SJ'!$M$2:$M$679)/$K417,0)</f>
        <v>107832</v>
      </c>
      <c r="O417" s="18" t="n">
        <f aca="false">IFERROR($K417*$N417,"")</f>
        <v>107832</v>
      </c>
      <c r="P417" s="18" t="n">
        <f aca="false">IFERROR($L417*$N417,"")</f>
        <v>0</v>
      </c>
      <c r="Q417" s="18" t="n">
        <f aca="false">$M417*$N417</f>
        <v>107832</v>
      </c>
      <c r="S417" s="26"/>
      <c r="T417" s="1" t="s">
        <v>277</v>
      </c>
      <c r="U417" s="27" t="s">
        <v>123</v>
      </c>
    </row>
    <row r="418" customFormat="false" ht="15" hidden="false" customHeight="false" outlineLevel="0" collapsed="false">
      <c r="A418" s="1" t="s">
        <v>206</v>
      </c>
      <c r="B418" s="1" t="s">
        <v>258</v>
      </c>
      <c r="C418" s="1" t="s">
        <v>259</v>
      </c>
      <c r="D418" s="1" t="s">
        <v>260</v>
      </c>
      <c r="E418" s="1" t="s">
        <v>261</v>
      </c>
      <c r="F418" s="1" t="s">
        <v>262</v>
      </c>
      <c r="G418" s="1" t="s">
        <v>1543</v>
      </c>
      <c r="H418" s="1" t="s">
        <v>1544</v>
      </c>
      <c r="K418" s="17" t="n">
        <f aca="false">SUMIF('1120 SJ'!$A$2:$A$679,$G418,'1120 SJ'!$I$2:$I$679)</f>
        <v>1</v>
      </c>
      <c r="L418" s="17" t="n">
        <f aca="false">SUMIF('1120 SJ'!$A$2:$A$679,$G418,'1120 SJ'!$Q$2:$Q$679)</f>
        <v>0</v>
      </c>
      <c r="M418" s="17" t="n">
        <f aca="false">$K418-$L418</f>
        <v>1</v>
      </c>
      <c r="N418" s="18" t="n">
        <f aca="false">IFERROR(SUMIF('1120 SJ'!$A$2:$A$679,$G418,'1120 SJ'!$M$2:$M$679)/$K418,0)</f>
        <v>356499.91</v>
      </c>
      <c r="O418" s="18" t="n">
        <f aca="false">IFERROR($K418*$N418,"")</f>
        <v>356499.91</v>
      </c>
      <c r="P418" s="18" t="n">
        <f aca="false">IFERROR($L418*$N418,"")</f>
        <v>0</v>
      </c>
      <c r="Q418" s="18" t="n">
        <f aca="false">$M418*$N418</f>
        <v>356499.91</v>
      </c>
      <c r="S418" s="26"/>
      <c r="T418" s="1" t="s">
        <v>277</v>
      </c>
      <c r="U418" s="27" t="s">
        <v>123</v>
      </c>
    </row>
    <row r="419" customFormat="false" ht="15" hidden="false" customHeight="false" outlineLevel="0" collapsed="false">
      <c r="A419" s="1" t="s">
        <v>206</v>
      </c>
      <c r="B419" s="1" t="s">
        <v>258</v>
      </c>
      <c r="C419" s="1" t="s">
        <v>259</v>
      </c>
      <c r="D419" s="1" t="s">
        <v>273</v>
      </c>
      <c r="E419" s="1" t="s">
        <v>274</v>
      </c>
      <c r="F419" s="1" t="s">
        <v>262</v>
      </c>
      <c r="G419" s="1" t="s">
        <v>1545</v>
      </c>
      <c r="H419" s="1" t="s">
        <v>1546</v>
      </c>
      <c r="K419" s="17" t="n">
        <f aca="false">SUMIF('1120 SJ'!$A$2:$A$679,$G419,'1120 SJ'!$I$2:$I$679)</f>
        <v>1</v>
      </c>
      <c r="L419" s="17" t="n">
        <f aca="false">SUMIF('1120 SJ'!$A$2:$A$679,$G419,'1120 SJ'!$Q$2:$Q$679)</f>
        <v>0</v>
      </c>
      <c r="M419" s="17" t="n">
        <f aca="false">$K419-$L419</f>
        <v>1</v>
      </c>
      <c r="N419" s="18" t="n">
        <f aca="false">IFERROR(SUMIF('1120 SJ'!$A$2:$A$679,$G419,'1120 SJ'!$M$2:$M$679)/$K419,0)</f>
        <v>97157.05</v>
      </c>
      <c r="O419" s="18" t="n">
        <f aca="false">IFERROR($K419*$N419,"")</f>
        <v>97157.05</v>
      </c>
      <c r="P419" s="18" t="n">
        <f aca="false">IFERROR($L419*$N419,"")</f>
        <v>0</v>
      </c>
      <c r="Q419" s="18" t="n">
        <f aca="false">$M419*$N419</f>
        <v>97157.05</v>
      </c>
      <c r="S419" s="26"/>
      <c r="T419" s="1" t="s">
        <v>277</v>
      </c>
      <c r="U419" s="27" t="s">
        <v>123</v>
      </c>
    </row>
    <row r="420" customFormat="false" ht="15" hidden="false" customHeight="false" outlineLevel="0" collapsed="false">
      <c r="A420" s="1" t="s">
        <v>206</v>
      </c>
      <c r="B420" s="1" t="s">
        <v>258</v>
      </c>
      <c r="C420" s="1" t="s">
        <v>259</v>
      </c>
      <c r="D420" s="1" t="s">
        <v>273</v>
      </c>
      <c r="E420" s="1" t="s">
        <v>274</v>
      </c>
      <c r="F420" s="1" t="s">
        <v>262</v>
      </c>
      <c r="G420" s="1" t="s">
        <v>1547</v>
      </c>
      <c r="H420" s="1" t="s">
        <v>1548</v>
      </c>
      <c r="K420" s="17" t="n">
        <f aca="false">SUMIF('1120 SJ'!$A$2:$A$679,$G420,'1120 SJ'!$I$2:$I$679)</f>
        <v>1</v>
      </c>
      <c r="L420" s="17" t="n">
        <f aca="false">SUMIF('1120 SJ'!$A$2:$A$679,$G420,'1120 SJ'!$Q$2:$Q$679)</f>
        <v>0</v>
      </c>
      <c r="M420" s="17" t="n">
        <f aca="false">$K420-$L420</f>
        <v>1</v>
      </c>
      <c r="N420" s="18" t="n">
        <f aca="false">IFERROR(SUMIF('1120 SJ'!$A$2:$A$679,$G420,'1120 SJ'!$M$2:$M$679)/$K420,0)</f>
        <v>458.13</v>
      </c>
      <c r="O420" s="18" t="n">
        <f aca="false">IFERROR($K420*$N420,"")</f>
        <v>458.13</v>
      </c>
      <c r="P420" s="18" t="n">
        <f aca="false">IFERROR($L420*$N420,"")</f>
        <v>0</v>
      </c>
      <c r="Q420" s="18" t="n">
        <f aca="false">$M420*$N420</f>
        <v>458.13</v>
      </c>
      <c r="S420" s="26"/>
      <c r="T420" s="1" t="s">
        <v>277</v>
      </c>
      <c r="U420" s="27" t="s">
        <v>123</v>
      </c>
    </row>
    <row r="421" customFormat="false" ht="15" hidden="false" customHeight="false" outlineLevel="0" collapsed="false">
      <c r="A421" s="1" t="s">
        <v>206</v>
      </c>
      <c r="B421" s="1" t="s">
        <v>258</v>
      </c>
      <c r="C421" s="1" t="s">
        <v>259</v>
      </c>
      <c r="D421" s="1" t="s">
        <v>273</v>
      </c>
      <c r="E421" s="1" t="s">
        <v>274</v>
      </c>
      <c r="F421" s="1" t="s">
        <v>262</v>
      </c>
      <c r="G421" s="1" t="s">
        <v>1549</v>
      </c>
      <c r="H421" s="1" t="s">
        <v>1550</v>
      </c>
      <c r="K421" s="17" t="n">
        <f aca="false">SUMIF('1120 SJ'!$A$2:$A$679,$G421,'1120 SJ'!$I$2:$I$679)</f>
        <v>1</v>
      </c>
      <c r="L421" s="17" t="n">
        <f aca="false">SUMIF('1120 SJ'!$A$2:$A$679,$G421,'1120 SJ'!$Q$2:$Q$679)</f>
        <v>0</v>
      </c>
      <c r="M421" s="17" t="n">
        <f aca="false">$K421-$L421</f>
        <v>1</v>
      </c>
      <c r="N421" s="18" t="n">
        <f aca="false">IFERROR(SUMIF('1120 SJ'!$A$2:$A$679,$G421,'1120 SJ'!$M$2:$M$679)/$K421,0)</f>
        <v>165289.26</v>
      </c>
      <c r="O421" s="18" t="n">
        <f aca="false">IFERROR($K421*$N421,"")</f>
        <v>165289.26</v>
      </c>
      <c r="P421" s="18" t="n">
        <f aca="false">IFERROR($L421*$N421,"")</f>
        <v>0</v>
      </c>
      <c r="Q421" s="18" t="n">
        <f aca="false">$M421*$N421</f>
        <v>165289.26</v>
      </c>
      <c r="S421" s="26"/>
      <c r="T421" s="1" t="s">
        <v>277</v>
      </c>
      <c r="U421" s="27" t="s">
        <v>123</v>
      </c>
    </row>
    <row r="422" customFormat="false" ht="15" hidden="false" customHeight="false" outlineLevel="0" collapsed="false">
      <c r="A422" s="1" t="s">
        <v>206</v>
      </c>
      <c r="B422" s="1" t="s">
        <v>258</v>
      </c>
      <c r="C422" s="1" t="s">
        <v>259</v>
      </c>
      <c r="D422" s="1" t="s">
        <v>273</v>
      </c>
      <c r="E422" s="1" t="s">
        <v>274</v>
      </c>
      <c r="F422" s="1" t="s">
        <v>262</v>
      </c>
      <c r="G422" s="1" t="s">
        <v>1551</v>
      </c>
      <c r="H422" s="1" t="s">
        <v>1552</v>
      </c>
      <c r="K422" s="17" t="n">
        <f aca="false">SUMIF('1120 SJ'!$A$2:$A$679,$G422,'1120 SJ'!$I$2:$I$679)</f>
        <v>1</v>
      </c>
      <c r="L422" s="17" t="n">
        <f aca="false">SUMIF('1120 SJ'!$A$2:$A$679,$G422,'1120 SJ'!$Q$2:$Q$679)</f>
        <v>0</v>
      </c>
      <c r="M422" s="17" t="n">
        <f aca="false">$K422-$L422</f>
        <v>1</v>
      </c>
      <c r="N422" s="18" t="n">
        <f aca="false">IFERROR(SUMIF('1120 SJ'!$A$2:$A$679,$G422,'1120 SJ'!$M$2:$M$679)/$K422,0)</f>
        <v>555750</v>
      </c>
      <c r="O422" s="18" t="n">
        <f aca="false">IFERROR($K422*$N422,"")</f>
        <v>555750</v>
      </c>
      <c r="P422" s="18" t="n">
        <f aca="false">IFERROR($L422*$N422,"")</f>
        <v>0</v>
      </c>
      <c r="Q422" s="18" t="n">
        <f aca="false">$M422*$N422</f>
        <v>555750</v>
      </c>
      <c r="S422" s="26"/>
      <c r="T422" s="1" t="s">
        <v>277</v>
      </c>
      <c r="U422" s="27" t="s">
        <v>123</v>
      </c>
    </row>
    <row r="423" customFormat="false" ht="15" hidden="false" customHeight="false" outlineLevel="0" collapsed="false">
      <c r="A423" s="1" t="s">
        <v>206</v>
      </c>
      <c r="B423" s="1" t="s">
        <v>258</v>
      </c>
      <c r="C423" s="1" t="s">
        <v>259</v>
      </c>
      <c r="D423" s="1" t="s">
        <v>273</v>
      </c>
      <c r="E423" s="1" t="s">
        <v>274</v>
      </c>
      <c r="F423" s="1" t="s">
        <v>262</v>
      </c>
      <c r="G423" s="1" t="s">
        <v>1553</v>
      </c>
      <c r="H423" s="1" t="s">
        <v>1554</v>
      </c>
      <c r="K423" s="17" t="n">
        <f aca="false">SUMIF('1120 SJ'!$A$2:$A$679,$G423,'1120 SJ'!$I$2:$I$679)</f>
        <v>1</v>
      </c>
      <c r="L423" s="17" t="n">
        <f aca="false">SUMIF('1120 SJ'!$A$2:$A$679,$G423,'1120 SJ'!$Q$2:$Q$679)</f>
        <v>0</v>
      </c>
      <c r="M423" s="17" t="n">
        <f aca="false">$K423-$L423</f>
        <v>1</v>
      </c>
      <c r="N423" s="18" t="n">
        <f aca="false">IFERROR(SUMIF('1120 SJ'!$A$2:$A$679,$G423,'1120 SJ'!$M$2:$M$679)/$K423,0)</f>
        <v>1661.33</v>
      </c>
      <c r="O423" s="18" t="n">
        <f aca="false">IFERROR($K423*$N423,"")</f>
        <v>1661.33</v>
      </c>
      <c r="P423" s="18" t="n">
        <f aca="false">IFERROR($L423*$N423,"")</f>
        <v>0</v>
      </c>
      <c r="Q423" s="18" t="n">
        <f aca="false">$M423*$N423</f>
        <v>1661.33</v>
      </c>
      <c r="S423" s="26"/>
      <c r="T423" s="1" t="s">
        <v>277</v>
      </c>
      <c r="U423" s="27" t="s">
        <v>123</v>
      </c>
    </row>
    <row r="424" customFormat="false" ht="15" hidden="false" customHeight="false" outlineLevel="0" collapsed="false">
      <c r="A424" s="1" t="s">
        <v>206</v>
      </c>
      <c r="B424" s="1" t="s">
        <v>258</v>
      </c>
      <c r="C424" s="1" t="s">
        <v>259</v>
      </c>
      <c r="D424" s="1" t="s">
        <v>273</v>
      </c>
      <c r="E424" s="1" t="s">
        <v>274</v>
      </c>
      <c r="F424" s="1" t="s">
        <v>262</v>
      </c>
      <c r="G424" s="1" t="s">
        <v>1555</v>
      </c>
      <c r="H424" s="1" t="s">
        <v>1556</v>
      </c>
      <c r="K424" s="17" t="n">
        <f aca="false">SUMIF('1120 SJ'!$A$2:$A$679,$G424,'1120 SJ'!$I$2:$I$679)</f>
        <v>1</v>
      </c>
      <c r="L424" s="17" t="n">
        <f aca="false">SUMIF('1120 SJ'!$A$2:$A$679,$G424,'1120 SJ'!$Q$2:$Q$679)</f>
        <v>0</v>
      </c>
      <c r="M424" s="17" t="n">
        <f aca="false">$K424-$L424</f>
        <v>1</v>
      </c>
      <c r="N424" s="18" t="n">
        <f aca="false">IFERROR(SUMIF('1120 SJ'!$A$2:$A$679,$G424,'1120 SJ'!$M$2:$M$679)/$K424,0)</f>
        <v>60180</v>
      </c>
      <c r="O424" s="18" t="n">
        <f aca="false">IFERROR($K424*$N424,"")</f>
        <v>60180</v>
      </c>
      <c r="P424" s="18" t="n">
        <f aca="false">IFERROR($L424*$N424,"")</f>
        <v>0</v>
      </c>
      <c r="Q424" s="18" t="n">
        <f aca="false">$M424*$N424</f>
        <v>60180</v>
      </c>
      <c r="S424" s="26"/>
      <c r="T424" s="1" t="s">
        <v>277</v>
      </c>
      <c r="U424" s="27" t="s">
        <v>123</v>
      </c>
    </row>
    <row r="425" customFormat="false" ht="15" hidden="false" customHeight="false" outlineLevel="0" collapsed="false">
      <c r="A425" s="1" t="s">
        <v>206</v>
      </c>
      <c r="B425" s="1" t="s">
        <v>258</v>
      </c>
      <c r="C425" s="1" t="s">
        <v>259</v>
      </c>
      <c r="D425" s="1" t="s">
        <v>273</v>
      </c>
      <c r="E425" s="1" t="s">
        <v>274</v>
      </c>
      <c r="F425" s="1" t="s">
        <v>262</v>
      </c>
      <c r="G425" s="1" t="s">
        <v>1557</v>
      </c>
      <c r="H425" s="1" t="s">
        <v>1558</v>
      </c>
      <c r="K425" s="17" t="n">
        <f aca="false">SUMIF('1120 SJ'!$A$2:$A$679,$G425,'1120 SJ'!$I$2:$I$679)</f>
        <v>1</v>
      </c>
      <c r="L425" s="17" t="n">
        <f aca="false">SUMIF('1120 SJ'!$A$2:$A$679,$G425,'1120 SJ'!$Q$2:$Q$679)</f>
        <v>0</v>
      </c>
      <c r="M425" s="17" t="n">
        <f aca="false">$K425-$L425</f>
        <v>1</v>
      </c>
      <c r="N425" s="18" t="n">
        <f aca="false">IFERROR(SUMIF('1120 SJ'!$A$2:$A$679,$G425,'1120 SJ'!$M$2:$M$679)/$K425,0)</f>
        <v>58144</v>
      </c>
      <c r="O425" s="18" t="n">
        <f aca="false">IFERROR($K425*$N425,"")</f>
        <v>58144</v>
      </c>
      <c r="P425" s="18" t="n">
        <f aca="false">IFERROR($L425*$N425,"")</f>
        <v>0</v>
      </c>
      <c r="Q425" s="18" t="n">
        <f aca="false">$M425*$N425</f>
        <v>58144</v>
      </c>
      <c r="S425" s="26"/>
      <c r="T425" s="1" t="s">
        <v>277</v>
      </c>
      <c r="U425" s="27" t="s">
        <v>123</v>
      </c>
    </row>
    <row r="426" customFormat="false" ht="15" hidden="false" customHeight="false" outlineLevel="0" collapsed="false">
      <c r="A426" s="1" t="s">
        <v>206</v>
      </c>
      <c r="B426" s="1" t="s">
        <v>258</v>
      </c>
      <c r="C426" s="1" t="s">
        <v>259</v>
      </c>
      <c r="D426" s="1" t="s">
        <v>610</v>
      </c>
      <c r="E426" s="1" t="s">
        <v>611</v>
      </c>
      <c r="F426" s="1" t="s">
        <v>612</v>
      </c>
      <c r="G426" s="1" t="s">
        <v>1559</v>
      </c>
      <c r="H426" s="1" t="s">
        <v>1560</v>
      </c>
      <c r="K426" s="17" t="n">
        <f aca="false">SUMIF('1120 SJ'!$A$2:$A$679,$G426,'1120 SJ'!$I$2:$I$679)</f>
        <v>1</v>
      </c>
      <c r="L426" s="17" t="n">
        <f aca="false">SUMIF('1120 SJ'!$A$2:$A$679,$G426,'1120 SJ'!$Q$2:$Q$679)</f>
        <v>0</v>
      </c>
      <c r="M426" s="17" t="n">
        <f aca="false">$K426-$L426</f>
        <v>1</v>
      </c>
      <c r="N426" s="18" t="n">
        <f aca="false">IFERROR(SUMIF('1120 SJ'!$A$2:$A$679,$G426,'1120 SJ'!$M$2:$M$679)/$K426,0)</f>
        <v>43990.88</v>
      </c>
      <c r="O426" s="18" t="n">
        <f aca="false">IFERROR($K426*$N426,"")</f>
        <v>43990.88</v>
      </c>
      <c r="P426" s="18" t="n">
        <f aca="false">IFERROR($L426*$N426,"")</f>
        <v>0</v>
      </c>
      <c r="Q426" s="18" t="n">
        <f aca="false">$M426*$N426</f>
        <v>43990.88</v>
      </c>
      <c r="S426" s="26"/>
      <c r="T426" s="1" t="s">
        <v>615</v>
      </c>
      <c r="U426" s="27" t="s">
        <v>126</v>
      </c>
    </row>
    <row r="427" customFormat="false" ht="15" hidden="false" customHeight="false" outlineLevel="0" collapsed="false">
      <c r="A427" s="1" t="s">
        <v>206</v>
      </c>
      <c r="B427" s="1" t="s">
        <v>258</v>
      </c>
      <c r="C427" s="1" t="s">
        <v>259</v>
      </c>
      <c r="D427" s="1" t="s">
        <v>610</v>
      </c>
      <c r="E427" s="1" t="s">
        <v>611</v>
      </c>
      <c r="F427" s="1" t="s">
        <v>612</v>
      </c>
      <c r="G427" s="1" t="s">
        <v>1561</v>
      </c>
      <c r="H427" s="1" t="s">
        <v>1562</v>
      </c>
      <c r="K427" s="17" t="n">
        <f aca="false">SUMIF('1120 SJ'!$A$2:$A$679,$G427,'1120 SJ'!$I$2:$I$679)</f>
        <v>1</v>
      </c>
      <c r="L427" s="17" t="n">
        <f aca="false">SUMIF('1120 SJ'!$A$2:$A$679,$G427,'1120 SJ'!$Q$2:$Q$679)</f>
        <v>0</v>
      </c>
      <c r="M427" s="17" t="n">
        <f aca="false">$K427-$L427</f>
        <v>1</v>
      </c>
      <c r="N427" s="18" t="n">
        <f aca="false">IFERROR(SUMIF('1120 SJ'!$A$2:$A$679,$G427,'1120 SJ'!$M$2:$M$679)/$K427,0)</f>
        <v>126441.67</v>
      </c>
      <c r="O427" s="18" t="n">
        <f aca="false">IFERROR($K427*$N427,"")</f>
        <v>126441.67</v>
      </c>
      <c r="P427" s="18" t="n">
        <f aca="false">IFERROR($L427*$N427,"")</f>
        <v>0</v>
      </c>
      <c r="Q427" s="18" t="n">
        <f aca="false">$M427*$N427</f>
        <v>126441.67</v>
      </c>
      <c r="S427" s="26"/>
      <c r="T427" s="1" t="s">
        <v>615</v>
      </c>
      <c r="U427" s="27" t="s">
        <v>126</v>
      </c>
    </row>
    <row r="428" customFormat="false" ht="15" hidden="false" customHeight="false" outlineLevel="0" collapsed="false">
      <c r="A428" s="1" t="s">
        <v>206</v>
      </c>
      <c r="B428" s="1" t="s">
        <v>258</v>
      </c>
      <c r="C428" s="1" t="s">
        <v>259</v>
      </c>
      <c r="D428" s="1" t="s">
        <v>260</v>
      </c>
      <c r="E428" s="1" t="s">
        <v>261</v>
      </c>
      <c r="F428" s="1" t="s">
        <v>262</v>
      </c>
      <c r="G428" s="1" t="s">
        <v>1563</v>
      </c>
      <c r="H428" s="1" t="s">
        <v>1564</v>
      </c>
      <c r="K428" s="17" t="n">
        <f aca="false">SUMIF('1120 SJ'!$A$2:$A$679,$G428,'1120 SJ'!$I$2:$I$679)</f>
        <v>0</v>
      </c>
      <c r="L428" s="17" t="n">
        <f aca="false">SUMIF('1120 SJ'!$A$2:$A$679,$G428,'1120 SJ'!$Q$2:$Q$679)</f>
        <v>0</v>
      </c>
      <c r="M428" s="17" t="n">
        <f aca="false">$K428-$L428</f>
        <v>0</v>
      </c>
      <c r="N428" s="18" t="n">
        <f aca="false">IFERROR(SUMIF('1120 SJ'!$A$2:$A$679,$G428,'1120 SJ'!$M$2:$M$679)/$K428,0)</f>
        <v>0</v>
      </c>
      <c r="O428" s="18" t="n">
        <f aca="false">IFERROR($K428*$N428,"")</f>
        <v>0</v>
      </c>
      <c r="P428" s="18" t="n">
        <f aca="false">IFERROR($L428*$N428,"")</f>
        <v>0</v>
      </c>
      <c r="Q428" s="18" t="n">
        <f aca="false">$M428*$N428</f>
        <v>0</v>
      </c>
      <c r="S428" s="26"/>
      <c r="T428" s="1" t="s">
        <v>277</v>
      </c>
      <c r="U428" s="27" t="s">
        <v>123</v>
      </c>
    </row>
    <row r="429" customFormat="false" ht="15" hidden="false" customHeight="false" outlineLevel="0" collapsed="false">
      <c r="A429" s="1" t="s">
        <v>206</v>
      </c>
      <c r="B429" s="1" t="s">
        <v>258</v>
      </c>
      <c r="C429" s="1" t="s">
        <v>259</v>
      </c>
      <c r="D429" s="1" t="s">
        <v>746</v>
      </c>
      <c r="E429" s="1" t="s">
        <v>747</v>
      </c>
      <c r="F429" s="1" t="s">
        <v>612</v>
      </c>
      <c r="G429" s="1" t="s">
        <v>1565</v>
      </c>
      <c r="H429" s="1" t="s">
        <v>1566</v>
      </c>
      <c r="K429" s="17" t="n">
        <f aca="false">SUMIF('1120 SJ'!$A$2:$A$679,$G429,'1120 SJ'!$I$2:$I$679)</f>
        <v>0</v>
      </c>
      <c r="L429" s="17" t="n">
        <f aca="false">SUMIF('1120 SJ'!$A$2:$A$679,$G429,'1120 SJ'!$Q$2:$Q$679)</f>
        <v>0</v>
      </c>
      <c r="M429" s="17" t="n">
        <f aca="false">$K429-$L429</f>
        <v>0</v>
      </c>
      <c r="N429" s="18" t="n">
        <f aca="false">IFERROR(SUMIF('1120 SJ'!$A$2:$A$679,$G429,'1120 SJ'!$M$2:$M$679)/$K429,0)</f>
        <v>0</v>
      </c>
      <c r="O429" s="18" t="n">
        <f aca="false">IFERROR($K429*$N429,"")</f>
        <v>0</v>
      </c>
      <c r="P429" s="18" t="n">
        <f aca="false">IFERROR($L429*$N429,"")</f>
        <v>0</v>
      </c>
      <c r="Q429" s="18" t="n">
        <f aca="false">$M429*$N429</f>
        <v>0</v>
      </c>
      <c r="S429" s="26"/>
      <c r="T429" s="1" t="s">
        <v>750</v>
      </c>
      <c r="U429" s="27" t="s">
        <v>126</v>
      </c>
    </row>
    <row r="430" customFormat="false" ht="15" hidden="false" customHeight="false" outlineLevel="0" collapsed="false">
      <c r="A430" s="1" t="s">
        <v>206</v>
      </c>
      <c r="B430" s="1" t="s">
        <v>258</v>
      </c>
      <c r="C430" s="31" t="s">
        <v>1567</v>
      </c>
      <c r="D430" s="1" t="s">
        <v>1568</v>
      </c>
      <c r="F430" s="1" t="s">
        <v>262</v>
      </c>
      <c r="I430" s="1" t="s">
        <v>1569</v>
      </c>
      <c r="J430" s="1" t="s">
        <v>1570</v>
      </c>
      <c r="K430" s="17" t="n">
        <v>0</v>
      </c>
      <c r="L430" s="17" t="n">
        <f aca="false">'1120 SJ'!$Q$680</f>
        <v>20</v>
      </c>
      <c r="M430" s="17" t="n">
        <f aca="false">$K430-$L430</f>
        <v>-20</v>
      </c>
      <c r="N430" s="18"/>
      <c r="O430" s="18" t="n">
        <f aca="false">IFERROR($K430*$N430,"")</f>
        <v>0</v>
      </c>
      <c r="P430" s="18" t="n">
        <f aca="false">IFERROR($L430*$N430,"")</f>
        <v>0</v>
      </c>
      <c r="Q430" s="18"/>
      <c r="S430" s="32" t="s">
        <v>1571</v>
      </c>
      <c r="T430" s="1" t="s">
        <v>1572</v>
      </c>
      <c r="U430" s="32" t="s">
        <v>120</v>
      </c>
      <c r="V430" s="1" t="s">
        <v>1571</v>
      </c>
      <c r="W430" s="1" t="s">
        <v>269</v>
      </c>
      <c r="Y430" s="1" t="s">
        <v>269</v>
      </c>
      <c r="AA430" s="1" t="s">
        <v>1573</v>
      </c>
    </row>
    <row r="431" customFormat="false" ht="15" hidden="false" customHeight="false" outlineLevel="0" collapsed="false">
      <c r="A431" s="1" t="s">
        <v>206</v>
      </c>
      <c r="B431" s="1" t="s">
        <v>258</v>
      </c>
      <c r="C431" s="31" t="s">
        <v>1567</v>
      </c>
      <c r="D431" s="1" t="s">
        <v>1568</v>
      </c>
      <c r="F431" s="1" t="s">
        <v>262</v>
      </c>
      <c r="I431" s="1" t="s">
        <v>1574</v>
      </c>
      <c r="J431" s="1" t="s">
        <v>1575</v>
      </c>
      <c r="K431" s="17" t="n">
        <v>0</v>
      </c>
      <c r="L431" s="17" t="n">
        <f aca="false">'1120 SJ'!$Q$681</f>
        <v>10</v>
      </c>
      <c r="M431" s="17" t="n">
        <f aca="false">$K431-$L431</f>
        <v>-10</v>
      </c>
      <c r="N431" s="18"/>
      <c r="O431" s="18" t="n">
        <f aca="false">IFERROR($K431*$N431,"")</f>
        <v>0</v>
      </c>
      <c r="P431" s="18" t="n">
        <f aca="false">IFERROR($L431*$N431,"")</f>
        <v>0</v>
      </c>
      <c r="Q431" s="18"/>
      <c r="S431" s="32" t="s">
        <v>1571</v>
      </c>
      <c r="T431" s="1" t="s">
        <v>1576</v>
      </c>
      <c r="U431" s="32" t="s">
        <v>120</v>
      </c>
      <c r="V431" s="1" t="s">
        <v>1571</v>
      </c>
      <c r="W431" s="1" t="s">
        <v>269</v>
      </c>
      <c r="Y431" s="1" t="s">
        <v>270</v>
      </c>
      <c r="Z431" s="1" t="s">
        <v>1577</v>
      </c>
      <c r="AA431" s="1" t="s">
        <v>1578</v>
      </c>
    </row>
    <row r="432" customFormat="false" ht="15" hidden="false" customHeight="false" outlineLevel="0" collapsed="false">
      <c r="A432" s="1" t="s">
        <v>206</v>
      </c>
      <c r="B432" s="1" t="s">
        <v>258</v>
      </c>
      <c r="C432" s="31" t="s">
        <v>1567</v>
      </c>
      <c r="D432" s="1" t="s">
        <v>1568</v>
      </c>
      <c r="F432" s="1" t="s">
        <v>262</v>
      </c>
      <c r="I432" s="1" t="s">
        <v>1579</v>
      </c>
      <c r="J432" s="1" t="s">
        <v>1580</v>
      </c>
      <c r="K432" s="17" t="n">
        <v>0</v>
      </c>
      <c r="L432" s="17" t="n">
        <f aca="false">'1120 SJ'!$Q$682</f>
        <v>350</v>
      </c>
      <c r="M432" s="17" t="n">
        <f aca="false">$K432-$L432</f>
        <v>-350</v>
      </c>
      <c r="N432" s="18"/>
      <c r="O432" s="18" t="n">
        <f aca="false">IFERROR($K432*$N432,"")</f>
        <v>0</v>
      </c>
      <c r="P432" s="18" t="n">
        <f aca="false">IFERROR($L432*$N432,"")</f>
        <v>0</v>
      </c>
      <c r="Q432" s="18"/>
      <c r="S432" s="32" t="s">
        <v>1571</v>
      </c>
      <c r="T432" s="1" t="s">
        <v>1576</v>
      </c>
      <c r="U432" s="32" t="s">
        <v>120</v>
      </c>
      <c r="V432" s="1" t="s">
        <v>1571</v>
      </c>
      <c r="W432" s="1" t="s">
        <v>269</v>
      </c>
      <c r="Y432" s="1" t="s">
        <v>270</v>
      </c>
      <c r="Z432" s="1" t="s">
        <v>1581</v>
      </c>
      <c r="AA432" s="1" t="s">
        <v>1582</v>
      </c>
    </row>
    <row r="433" customFormat="false" ht="15" hidden="false" customHeight="false" outlineLevel="0" collapsed="false">
      <c r="A433" s="1" t="s">
        <v>206</v>
      </c>
      <c r="B433" s="1" t="s">
        <v>258</v>
      </c>
      <c r="C433" s="31" t="s">
        <v>1567</v>
      </c>
      <c r="D433" s="1" t="s">
        <v>1568</v>
      </c>
      <c r="F433" s="1" t="s">
        <v>262</v>
      </c>
      <c r="I433" s="1" t="s">
        <v>1583</v>
      </c>
      <c r="J433" s="1" t="s">
        <v>1584</v>
      </c>
      <c r="K433" s="17" t="n">
        <v>0</v>
      </c>
      <c r="L433" s="17" t="n">
        <f aca="false">'1120 SJ'!$Q$683</f>
        <v>2</v>
      </c>
      <c r="M433" s="17" t="n">
        <f aca="false">$K433-$L433</f>
        <v>-2</v>
      </c>
      <c r="N433" s="18"/>
      <c r="O433" s="18" t="n">
        <f aca="false">IFERROR($K433*$N433,"")</f>
        <v>0</v>
      </c>
      <c r="P433" s="18" t="n">
        <f aca="false">IFERROR($L433*$N433,"")</f>
        <v>0</v>
      </c>
      <c r="Q433" s="18"/>
      <c r="S433" s="32" t="s">
        <v>1571</v>
      </c>
      <c r="T433" s="1" t="s">
        <v>1572</v>
      </c>
      <c r="U433" s="32" t="s">
        <v>120</v>
      </c>
      <c r="V433" s="1" t="s">
        <v>1571</v>
      </c>
      <c r="W433" s="1" t="s">
        <v>269</v>
      </c>
      <c r="Y433" s="1" t="s">
        <v>269</v>
      </c>
      <c r="AA433" s="1" t="s">
        <v>1585</v>
      </c>
    </row>
    <row r="434" customFormat="false" ht="15" hidden="false" customHeight="false" outlineLevel="0" collapsed="false">
      <c r="A434" s="1" t="s">
        <v>206</v>
      </c>
      <c r="B434" s="1" t="s">
        <v>258</v>
      </c>
      <c r="C434" s="31" t="s">
        <v>1567</v>
      </c>
      <c r="D434" s="1" t="s">
        <v>1568</v>
      </c>
      <c r="F434" s="1" t="s">
        <v>262</v>
      </c>
      <c r="I434" s="1" t="s">
        <v>1586</v>
      </c>
      <c r="J434" s="1" t="s">
        <v>1587</v>
      </c>
      <c r="K434" s="17" t="n">
        <v>0</v>
      </c>
      <c r="L434" s="17" t="n">
        <f aca="false">'1120 SJ'!$Q$684</f>
        <v>6</v>
      </c>
      <c r="M434" s="17" t="n">
        <f aca="false">$K434-$L434</f>
        <v>-6</v>
      </c>
      <c r="N434" s="18"/>
      <c r="O434" s="18" t="n">
        <f aca="false">IFERROR($K434*$N434,"")</f>
        <v>0</v>
      </c>
      <c r="P434" s="18" t="n">
        <f aca="false">IFERROR($L434*$N434,"")</f>
        <v>0</v>
      </c>
      <c r="Q434" s="18"/>
      <c r="S434" s="32" t="s">
        <v>1571</v>
      </c>
      <c r="T434" s="1" t="s">
        <v>1572</v>
      </c>
      <c r="U434" s="32" t="s">
        <v>120</v>
      </c>
      <c r="V434" s="1" t="s">
        <v>1571</v>
      </c>
      <c r="W434" s="1" t="s">
        <v>269</v>
      </c>
      <c r="Y434" s="1" t="s">
        <v>269</v>
      </c>
      <c r="AA434" s="1" t="s">
        <v>1588</v>
      </c>
    </row>
    <row r="435" customFormat="false" ht="15" hidden="false" customHeight="false" outlineLevel="0" collapsed="false">
      <c r="A435" s="1" t="s">
        <v>206</v>
      </c>
      <c r="B435" s="1" t="s">
        <v>258</v>
      </c>
      <c r="C435" s="31" t="s">
        <v>1567</v>
      </c>
      <c r="D435" s="1" t="s">
        <v>1568</v>
      </c>
      <c r="F435" s="1" t="s">
        <v>262</v>
      </c>
      <c r="I435" s="1" t="s">
        <v>1589</v>
      </c>
      <c r="J435" s="1" t="s">
        <v>1590</v>
      </c>
      <c r="K435" s="17" t="n">
        <v>0</v>
      </c>
      <c r="L435" s="17" t="n">
        <f aca="false">'1120 SJ'!$Q$685</f>
        <v>3</v>
      </c>
      <c r="M435" s="17" t="n">
        <f aca="false">$K435-$L435</f>
        <v>-3</v>
      </c>
      <c r="N435" s="18"/>
      <c r="O435" s="18" t="n">
        <f aca="false">IFERROR($K435*$N435,"")</f>
        <v>0</v>
      </c>
      <c r="P435" s="18" t="n">
        <f aca="false">IFERROR($L435*$N435,"")</f>
        <v>0</v>
      </c>
      <c r="Q435" s="18"/>
      <c r="S435" s="32" t="s">
        <v>1571</v>
      </c>
      <c r="T435" s="1" t="s">
        <v>1572</v>
      </c>
      <c r="U435" s="32" t="s">
        <v>120</v>
      </c>
      <c r="V435" s="1" t="s">
        <v>1571</v>
      </c>
      <c r="W435" s="1" t="s">
        <v>269</v>
      </c>
      <c r="Y435" s="1" t="s">
        <v>269</v>
      </c>
      <c r="AA435" s="1" t="s">
        <v>1591</v>
      </c>
    </row>
    <row r="436" customFormat="false" ht="15" hidden="false" customHeight="false" outlineLevel="0" collapsed="false">
      <c r="A436" s="1" t="s">
        <v>206</v>
      </c>
      <c r="B436" s="1" t="s">
        <v>258</v>
      </c>
      <c r="C436" s="31" t="s">
        <v>1567</v>
      </c>
      <c r="D436" s="1" t="s">
        <v>1568</v>
      </c>
      <c r="F436" s="1" t="s">
        <v>262</v>
      </c>
      <c r="I436" s="1" t="s">
        <v>1592</v>
      </c>
      <c r="J436" s="1" t="s">
        <v>1593</v>
      </c>
      <c r="K436" s="17" t="n">
        <v>0</v>
      </c>
      <c r="L436" s="17" t="n">
        <f aca="false">'1120 SJ'!$Q$686</f>
        <v>5</v>
      </c>
      <c r="M436" s="17" t="n">
        <f aca="false">$K436-$L436</f>
        <v>-5</v>
      </c>
      <c r="N436" s="18"/>
      <c r="O436" s="18" t="n">
        <f aca="false">IFERROR($K436*$N436,"")</f>
        <v>0</v>
      </c>
      <c r="P436" s="18" t="n">
        <f aca="false">IFERROR($L436*$N436,"")</f>
        <v>0</v>
      </c>
      <c r="Q436" s="18"/>
      <c r="S436" s="32" t="s">
        <v>1571</v>
      </c>
      <c r="T436" s="1" t="s">
        <v>1572</v>
      </c>
      <c r="U436" s="32" t="s">
        <v>120</v>
      </c>
      <c r="V436" s="1" t="s">
        <v>1571</v>
      </c>
      <c r="W436" s="1" t="s">
        <v>269</v>
      </c>
      <c r="Y436" s="1" t="s">
        <v>269</v>
      </c>
      <c r="AA436" s="1" t="s">
        <v>1594</v>
      </c>
    </row>
    <row r="437" customFormat="false" ht="15" hidden="false" customHeight="false" outlineLevel="0" collapsed="false">
      <c r="A437" s="1" t="s">
        <v>206</v>
      </c>
      <c r="B437" s="1" t="s">
        <v>258</v>
      </c>
      <c r="C437" s="31" t="s">
        <v>1567</v>
      </c>
      <c r="D437" s="1" t="s">
        <v>1568</v>
      </c>
      <c r="F437" s="1" t="s">
        <v>262</v>
      </c>
      <c r="I437" s="1" t="s">
        <v>1595</v>
      </c>
      <c r="J437" s="1" t="s">
        <v>1596</v>
      </c>
      <c r="K437" s="17" t="n">
        <v>0</v>
      </c>
      <c r="L437" s="17" t="n">
        <f aca="false">'1120 SJ'!$Q$687</f>
        <v>2</v>
      </c>
      <c r="M437" s="17" t="n">
        <f aca="false">$K437-$L437</f>
        <v>-2</v>
      </c>
      <c r="N437" s="18"/>
      <c r="O437" s="18" t="n">
        <f aca="false">IFERROR($K437*$N437,"")</f>
        <v>0</v>
      </c>
      <c r="P437" s="18" t="n">
        <f aca="false">IFERROR($L437*$N437,"")</f>
        <v>0</v>
      </c>
      <c r="Q437" s="18"/>
      <c r="S437" s="32" t="s">
        <v>1571</v>
      </c>
      <c r="T437" s="1" t="s">
        <v>1572</v>
      </c>
      <c r="U437" s="32" t="s">
        <v>120</v>
      </c>
      <c r="V437" s="1" t="s">
        <v>1571</v>
      </c>
      <c r="W437" s="1" t="s">
        <v>269</v>
      </c>
      <c r="Y437" s="1" t="s">
        <v>269</v>
      </c>
      <c r="AA437" s="1" t="s">
        <v>1597</v>
      </c>
    </row>
    <row r="438" customFormat="false" ht="15" hidden="false" customHeight="false" outlineLevel="0" collapsed="false">
      <c r="A438" s="1" t="s">
        <v>206</v>
      </c>
      <c r="B438" s="1" t="s">
        <v>258</v>
      </c>
      <c r="C438" s="31" t="s">
        <v>1567</v>
      </c>
      <c r="D438" s="1" t="s">
        <v>1568</v>
      </c>
      <c r="F438" s="1" t="s">
        <v>262</v>
      </c>
      <c r="I438" s="1" t="s">
        <v>1598</v>
      </c>
      <c r="J438" s="1" t="s">
        <v>1599</v>
      </c>
      <c r="K438" s="17" t="n">
        <v>0</v>
      </c>
      <c r="L438" s="17" t="n">
        <f aca="false">'1120 SJ'!$Q$688</f>
        <v>12</v>
      </c>
      <c r="M438" s="17" t="n">
        <f aca="false">$K438-$L438</f>
        <v>-12</v>
      </c>
      <c r="N438" s="18"/>
      <c r="O438" s="18" t="n">
        <f aca="false">IFERROR($K438*$N438,"")</f>
        <v>0</v>
      </c>
      <c r="P438" s="18" t="n">
        <f aca="false">IFERROR($L438*$N438,"")</f>
        <v>0</v>
      </c>
      <c r="Q438" s="18"/>
      <c r="S438" s="32" t="s">
        <v>1571</v>
      </c>
      <c r="T438" s="1" t="s">
        <v>1572</v>
      </c>
      <c r="U438" s="32" t="s">
        <v>120</v>
      </c>
      <c r="V438" s="1" t="s">
        <v>1571</v>
      </c>
      <c r="W438" s="1" t="s">
        <v>269</v>
      </c>
      <c r="Y438" s="1" t="s">
        <v>269</v>
      </c>
      <c r="AA438" s="1" t="s">
        <v>1600</v>
      </c>
    </row>
    <row r="439" customFormat="false" ht="15" hidden="false" customHeight="false" outlineLevel="0" collapsed="false">
      <c r="A439" s="1" t="s">
        <v>206</v>
      </c>
      <c r="B439" s="1" t="s">
        <v>258</v>
      </c>
      <c r="C439" s="31" t="s">
        <v>1567</v>
      </c>
      <c r="D439" s="1" t="s">
        <v>1568</v>
      </c>
      <c r="F439" s="1" t="s">
        <v>262</v>
      </c>
      <c r="I439" s="1" t="s">
        <v>1601</v>
      </c>
      <c r="J439" s="1" t="s">
        <v>1602</v>
      </c>
      <c r="K439" s="17" t="n">
        <v>0</v>
      </c>
      <c r="L439" s="17" t="n">
        <f aca="false">'1120 SJ'!$Q$689</f>
        <v>1</v>
      </c>
      <c r="M439" s="17" t="n">
        <f aca="false">$K439-$L439</f>
        <v>-1</v>
      </c>
      <c r="N439" s="18"/>
      <c r="O439" s="18" t="n">
        <f aca="false">IFERROR($K439*$N439,"")</f>
        <v>0</v>
      </c>
      <c r="P439" s="18" t="n">
        <f aca="false">IFERROR($L439*$N439,"")</f>
        <v>0</v>
      </c>
      <c r="Q439" s="18"/>
      <c r="S439" s="32" t="s">
        <v>1571</v>
      </c>
      <c r="T439" s="1" t="s">
        <v>1572</v>
      </c>
      <c r="U439" s="32" t="s">
        <v>120</v>
      </c>
      <c r="V439" s="1" t="s">
        <v>1571</v>
      </c>
      <c r="W439" s="1" t="s">
        <v>269</v>
      </c>
      <c r="Y439" s="1" t="s">
        <v>269</v>
      </c>
      <c r="AA439" s="1" t="s">
        <v>1603</v>
      </c>
    </row>
    <row r="440" customFormat="false" ht="15" hidden="false" customHeight="false" outlineLevel="0" collapsed="false">
      <c r="A440" s="1" t="s">
        <v>206</v>
      </c>
      <c r="B440" s="1" t="s">
        <v>258</v>
      </c>
      <c r="C440" s="31" t="s">
        <v>1567</v>
      </c>
      <c r="D440" s="1" t="s">
        <v>1568</v>
      </c>
      <c r="F440" s="1" t="s">
        <v>262</v>
      </c>
      <c r="I440" s="1" t="s">
        <v>1604</v>
      </c>
      <c r="J440" s="1" t="s">
        <v>1605</v>
      </c>
      <c r="K440" s="17" t="n">
        <v>0</v>
      </c>
      <c r="L440" s="17" t="n">
        <f aca="false">'1120 SJ'!$Q$690</f>
        <v>1</v>
      </c>
      <c r="M440" s="17" t="n">
        <f aca="false">$K440-$L440</f>
        <v>-1</v>
      </c>
      <c r="N440" s="18"/>
      <c r="O440" s="18" t="n">
        <f aca="false">IFERROR($K440*$N440,"")</f>
        <v>0</v>
      </c>
      <c r="P440" s="18" t="n">
        <f aca="false">IFERROR($L440*$N440,"")</f>
        <v>0</v>
      </c>
      <c r="Q440" s="18"/>
      <c r="S440" s="32" t="s">
        <v>1571</v>
      </c>
      <c r="T440" s="1" t="s">
        <v>1572</v>
      </c>
      <c r="U440" s="32" t="s">
        <v>120</v>
      </c>
      <c r="V440" s="1" t="s">
        <v>1571</v>
      </c>
      <c r="W440" s="1" t="s">
        <v>269</v>
      </c>
      <c r="Y440" s="1" t="s">
        <v>269</v>
      </c>
      <c r="AA440" s="1" t="s">
        <v>1606</v>
      </c>
    </row>
    <row r="441" customFormat="false" ht="15" hidden="false" customHeight="false" outlineLevel="0" collapsed="false">
      <c r="A441" s="1" t="s">
        <v>206</v>
      </c>
      <c r="B441" s="1" t="s">
        <v>258</v>
      </c>
      <c r="C441" s="31" t="s">
        <v>1567</v>
      </c>
      <c r="D441" s="1" t="s">
        <v>1568</v>
      </c>
      <c r="F441" s="1" t="s">
        <v>262</v>
      </c>
      <c r="I441" s="1" t="s">
        <v>1607</v>
      </c>
      <c r="J441" s="1" t="s">
        <v>1608</v>
      </c>
      <c r="K441" s="17" t="n">
        <v>0</v>
      </c>
      <c r="L441" s="17" t="n">
        <f aca="false">'1120 SJ'!$Q$691</f>
        <v>70</v>
      </c>
      <c r="M441" s="17" t="n">
        <f aca="false">$K441-$L441</f>
        <v>-70</v>
      </c>
      <c r="N441" s="18"/>
      <c r="O441" s="18" t="n">
        <f aca="false">IFERROR($K441*$N441,"")</f>
        <v>0</v>
      </c>
      <c r="P441" s="18" t="n">
        <f aca="false">IFERROR($L441*$N441,"")</f>
        <v>0</v>
      </c>
      <c r="Q441" s="18"/>
      <c r="S441" s="32" t="s">
        <v>1571</v>
      </c>
      <c r="T441" s="1" t="s">
        <v>1576</v>
      </c>
      <c r="U441" s="32" t="s">
        <v>120</v>
      </c>
      <c r="V441" s="1" t="s">
        <v>1571</v>
      </c>
      <c r="W441" s="1" t="s">
        <v>269</v>
      </c>
      <c r="Y441" s="1" t="s">
        <v>270</v>
      </c>
      <c r="Z441" s="1" t="s">
        <v>1609</v>
      </c>
      <c r="AA441" s="1" t="s">
        <v>1610</v>
      </c>
    </row>
    <row r="442" customFormat="false" ht="15" hidden="false" customHeight="false" outlineLevel="0" collapsed="false">
      <c r="A442" s="1" t="s">
        <v>206</v>
      </c>
      <c r="B442" s="1" t="s">
        <v>258</v>
      </c>
      <c r="C442" s="31" t="s">
        <v>1567</v>
      </c>
      <c r="D442" s="1" t="s">
        <v>1568</v>
      </c>
      <c r="F442" s="1" t="s">
        <v>262</v>
      </c>
      <c r="I442" s="1" t="s">
        <v>1611</v>
      </c>
      <c r="J442" s="1" t="s">
        <v>1612</v>
      </c>
      <c r="K442" s="17" t="n">
        <v>0</v>
      </c>
      <c r="L442" s="17" t="n">
        <f aca="false">'1120 SJ'!$Q$692</f>
        <v>1</v>
      </c>
      <c r="M442" s="17" t="n">
        <f aca="false">$K442-$L442</f>
        <v>-1</v>
      </c>
      <c r="N442" s="18"/>
      <c r="O442" s="18" t="n">
        <f aca="false">IFERROR($K442*$N442,"")</f>
        <v>0</v>
      </c>
      <c r="P442" s="18" t="n">
        <f aca="false">IFERROR($L442*$N442,"")</f>
        <v>0</v>
      </c>
      <c r="Q442" s="18"/>
      <c r="S442" s="32" t="s">
        <v>1571</v>
      </c>
      <c r="T442" s="1" t="s">
        <v>1572</v>
      </c>
      <c r="U442" s="32" t="s">
        <v>120</v>
      </c>
      <c r="V442" s="1" t="s">
        <v>1571</v>
      </c>
      <c r="W442" s="1" t="s">
        <v>269</v>
      </c>
      <c r="Y442" s="1" t="s">
        <v>269</v>
      </c>
      <c r="AA442" s="1" t="s">
        <v>1613</v>
      </c>
    </row>
    <row r="443" customFormat="false" ht="15" hidden="false" customHeight="false" outlineLevel="0" collapsed="false">
      <c r="A443" s="1" t="s">
        <v>206</v>
      </c>
      <c r="B443" s="1" t="s">
        <v>258</v>
      </c>
      <c r="C443" s="31" t="s">
        <v>1567</v>
      </c>
      <c r="D443" s="1" t="s">
        <v>1568</v>
      </c>
      <c r="F443" s="1" t="s">
        <v>262</v>
      </c>
      <c r="I443" s="1" t="s">
        <v>1614</v>
      </c>
      <c r="J443" s="1" t="s">
        <v>1615</v>
      </c>
      <c r="K443" s="17" t="n">
        <v>0</v>
      </c>
      <c r="L443" s="17" t="n">
        <f aca="false">'1120 SJ'!$Q$693</f>
        <v>1</v>
      </c>
      <c r="M443" s="17" t="n">
        <f aca="false">$K443-$L443</f>
        <v>-1</v>
      </c>
      <c r="N443" s="18"/>
      <c r="O443" s="18" t="n">
        <f aca="false">IFERROR($K443*$N443,"")</f>
        <v>0</v>
      </c>
      <c r="P443" s="18" t="n">
        <f aca="false">IFERROR($L443*$N443,"")</f>
        <v>0</v>
      </c>
      <c r="Q443" s="18"/>
      <c r="S443" s="32" t="s">
        <v>1571</v>
      </c>
      <c r="T443" s="1" t="s">
        <v>1572</v>
      </c>
      <c r="U443" s="32" t="s">
        <v>120</v>
      </c>
      <c r="V443" s="1" t="s">
        <v>1571</v>
      </c>
      <c r="W443" s="1" t="s">
        <v>269</v>
      </c>
      <c r="Y443" s="1" t="s">
        <v>269</v>
      </c>
      <c r="AA443" s="1" t="s">
        <v>1616</v>
      </c>
    </row>
    <row r="444" customFormat="false" ht="15" hidden="false" customHeight="false" outlineLevel="0" collapsed="false">
      <c r="A444" s="1" t="s">
        <v>206</v>
      </c>
      <c r="B444" s="1" t="s">
        <v>258</v>
      </c>
      <c r="C444" s="31" t="s">
        <v>1567</v>
      </c>
      <c r="D444" s="1" t="s">
        <v>1568</v>
      </c>
      <c r="F444" s="1" t="s">
        <v>262</v>
      </c>
      <c r="I444" s="1" t="s">
        <v>1617</v>
      </c>
      <c r="J444" s="1" t="s">
        <v>1618</v>
      </c>
      <c r="K444" s="17" t="n">
        <v>0</v>
      </c>
      <c r="L444" s="17" t="n">
        <f aca="false">'1120 SJ'!$Q$694</f>
        <v>2</v>
      </c>
      <c r="M444" s="17" t="n">
        <f aca="false">$K444-$L444</f>
        <v>-2</v>
      </c>
      <c r="N444" s="18"/>
      <c r="O444" s="18" t="n">
        <f aca="false">IFERROR($K444*$N444,"")</f>
        <v>0</v>
      </c>
      <c r="P444" s="18" t="n">
        <f aca="false">IFERROR($L444*$N444,"")</f>
        <v>0</v>
      </c>
      <c r="Q444" s="18"/>
      <c r="S444" s="32" t="s">
        <v>1571</v>
      </c>
      <c r="T444" s="1" t="s">
        <v>1576</v>
      </c>
      <c r="U444" s="32" t="s">
        <v>120</v>
      </c>
      <c r="V444" s="1" t="s">
        <v>1571</v>
      </c>
      <c r="W444" s="1" t="s">
        <v>269</v>
      </c>
      <c r="Y444" s="1" t="s">
        <v>270</v>
      </c>
      <c r="Z444" s="1" t="s">
        <v>1619</v>
      </c>
      <c r="AA444" s="1" t="s">
        <v>1620</v>
      </c>
    </row>
    <row r="445" customFormat="false" ht="15" hidden="false" customHeight="false" outlineLevel="0" collapsed="false">
      <c r="A445" s="1" t="s">
        <v>206</v>
      </c>
      <c r="B445" s="1" t="s">
        <v>258</v>
      </c>
      <c r="C445" s="31" t="s">
        <v>1567</v>
      </c>
      <c r="D445" s="1" t="s">
        <v>1568</v>
      </c>
      <c r="F445" s="1" t="s">
        <v>262</v>
      </c>
      <c r="I445" s="1" t="s">
        <v>1621</v>
      </c>
      <c r="J445" s="1" t="s">
        <v>1622</v>
      </c>
      <c r="K445" s="17" t="n">
        <v>0</v>
      </c>
      <c r="L445" s="17" t="n">
        <f aca="false">'1120 SJ'!$Q$695</f>
        <v>1</v>
      </c>
      <c r="M445" s="17" t="n">
        <f aca="false">$K445-$L445</f>
        <v>-1</v>
      </c>
      <c r="N445" s="18"/>
      <c r="O445" s="18" t="n">
        <f aca="false">IFERROR($K445*$N445,"")</f>
        <v>0</v>
      </c>
      <c r="P445" s="18" t="n">
        <f aca="false">IFERROR($L445*$N445,"")</f>
        <v>0</v>
      </c>
      <c r="Q445" s="18"/>
      <c r="S445" s="32" t="s">
        <v>1571</v>
      </c>
      <c r="T445" s="1" t="s">
        <v>1572</v>
      </c>
      <c r="U445" s="32" t="s">
        <v>120</v>
      </c>
      <c r="V445" s="1" t="s">
        <v>1571</v>
      </c>
      <c r="W445" s="1" t="s">
        <v>269</v>
      </c>
      <c r="Y445" s="1" t="s">
        <v>269</v>
      </c>
      <c r="AA445" s="1" t="s">
        <v>1623</v>
      </c>
    </row>
    <row r="446" customFormat="false" ht="15" hidden="false" customHeight="false" outlineLevel="0" collapsed="false">
      <c r="A446" s="1" t="s">
        <v>206</v>
      </c>
      <c r="B446" s="1" t="s">
        <v>258</v>
      </c>
      <c r="C446" s="31" t="s">
        <v>1567</v>
      </c>
      <c r="D446" s="1" t="s">
        <v>1568</v>
      </c>
      <c r="F446" s="1" t="s">
        <v>262</v>
      </c>
      <c r="I446" s="1" t="s">
        <v>1624</v>
      </c>
      <c r="J446" s="1" t="s">
        <v>1625</v>
      </c>
      <c r="K446" s="17" t="n">
        <v>0</v>
      </c>
      <c r="L446" s="17" t="n">
        <f aca="false">'1120 SJ'!$Q$696</f>
        <v>31</v>
      </c>
      <c r="M446" s="17" t="n">
        <f aca="false">$K446-$L446</f>
        <v>-31</v>
      </c>
      <c r="N446" s="18"/>
      <c r="O446" s="18" t="n">
        <f aca="false">IFERROR($K446*$N446,"")</f>
        <v>0</v>
      </c>
      <c r="P446" s="18" t="n">
        <f aca="false">IFERROR($L446*$N446,"")</f>
        <v>0</v>
      </c>
      <c r="Q446" s="18"/>
      <c r="S446" s="32" t="s">
        <v>1571</v>
      </c>
      <c r="T446" s="1" t="s">
        <v>1572</v>
      </c>
      <c r="U446" s="32" t="s">
        <v>120</v>
      </c>
      <c r="V446" s="1" t="s">
        <v>1571</v>
      </c>
      <c r="W446" s="1" t="s">
        <v>269</v>
      </c>
      <c r="Y446" s="1" t="s">
        <v>269</v>
      </c>
      <c r="AA446" s="1" t="s">
        <v>1626</v>
      </c>
    </row>
    <row r="447" customFormat="false" ht="15" hidden="false" customHeight="false" outlineLevel="0" collapsed="false">
      <c r="A447" s="1" t="s">
        <v>206</v>
      </c>
      <c r="B447" s="1" t="s">
        <v>258</v>
      </c>
      <c r="C447" s="31" t="s">
        <v>1567</v>
      </c>
      <c r="D447" s="1" t="s">
        <v>1568</v>
      </c>
      <c r="F447" s="1" t="s">
        <v>262</v>
      </c>
      <c r="I447" s="1" t="s">
        <v>1627</v>
      </c>
      <c r="J447" s="1" t="s">
        <v>1628</v>
      </c>
      <c r="K447" s="17" t="n">
        <v>0</v>
      </c>
      <c r="L447" s="17" t="n">
        <f aca="false">'1120 SJ'!$Q$697</f>
        <v>5</v>
      </c>
      <c r="M447" s="17" t="n">
        <f aca="false">$K447-$L447</f>
        <v>-5</v>
      </c>
      <c r="N447" s="18"/>
      <c r="O447" s="18" t="n">
        <f aca="false">IFERROR($K447*$N447,"")</f>
        <v>0</v>
      </c>
      <c r="P447" s="18" t="n">
        <f aca="false">IFERROR($L447*$N447,"")</f>
        <v>0</v>
      </c>
      <c r="Q447" s="18"/>
      <c r="S447" s="32" t="s">
        <v>1571</v>
      </c>
      <c r="T447" s="1" t="s">
        <v>1572</v>
      </c>
      <c r="U447" s="32" t="s">
        <v>120</v>
      </c>
      <c r="V447" s="1" t="s">
        <v>1571</v>
      </c>
      <c r="W447" s="1" t="s">
        <v>269</v>
      </c>
      <c r="Y447" s="1" t="s">
        <v>269</v>
      </c>
      <c r="AA447" s="1" t="s">
        <v>1629</v>
      </c>
    </row>
    <row r="448" customFormat="false" ht="15" hidden="false" customHeight="false" outlineLevel="0" collapsed="false">
      <c r="A448" s="1" t="s">
        <v>206</v>
      </c>
      <c r="B448" s="1" t="s">
        <v>258</v>
      </c>
      <c r="C448" s="31" t="s">
        <v>1567</v>
      </c>
      <c r="D448" s="1" t="s">
        <v>1568</v>
      </c>
      <c r="F448" s="1" t="s">
        <v>262</v>
      </c>
      <c r="I448" s="1" t="s">
        <v>1630</v>
      </c>
      <c r="J448" s="1" t="s">
        <v>1631</v>
      </c>
      <c r="K448" s="17" t="n">
        <v>0</v>
      </c>
      <c r="L448" s="17" t="n">
        <f aca="false">'1120 SJ'!$Q$698</f>
        <v>10</v>
      </c>
      <c r="M448" s="17" t="n">
        <f aca="false">$K448-$L448</f>
        <v>-10</v>
      </c>
      <c r="N448" s="18"/>
      <c r="O448" s="18" t="n">
        <f aca="false">IFERROR($K448*$N448,"")</f>
        <v>0</v>
      </c>
      <c r="P448" s="18" t="n">
        <f aca="false">IFERROR($L448*$N448,"")</f>
        <v>0</v>
      </c>
      <c r="Q448" s="18"/>
      <c r="S448" s="32" t="s">
        <v>1571</v>
      </c>
      <c r="T448" s="1" t="s">
        <v>1572</v>
      </c>
      <c r="U448" s="32" t="s">
        <v>120</v>
      </c>
      <c r="V448" s="1" t="s">
        <v>1571</v>
      </c>
      <c r="W448" s="1" t="s">
        <v>269</v>
      </c>
      <c r="Y448" s="1" t="s">
        <v>269</v>
      </c>
      <c r="AA448" s="1" t="s">
        <v>1632</v>
      </c>
    </row>
    <row r="449" customFormat="false" ht="15" hidden="false" customHeight="false" outlineLevel="0" collapsed="false">
      <c r="A449" s="1" t="s">
        <v>206</v>
      </c>
      <c r="B449" s="1" t="s">
        <v>258</v>
      </c>
      <c r="C449" s="31" t="s">
        <v>1567</v>
      </c>
      <c r="D449" s="1" t="s">
        <v>1568</v>
      </c>
      <c r="F449" s="1" t="s">
        <v>262</v>
      </c>
      <c r="I449" s="1" t="s">
        <v>1633</v>
      </c>
      <c r="J449" s="1" t="s">
        <v>1634</v>
      </c>
      <c r="K449" s="17" t="n">
        <v>0</v>
      </c>
      <c r="L449" s="17" t="n">
        <f aca="false">'1120 SJ'!$Q$699</f>
        <v>2</v>
      </c>
      <c r="M449" s="17" t="n">
        <f aca="false">$K449-$L449</f>
        <v>-2</v>
      </c>
      <c r="N449" s="18"/>
      <c r="O449" s="18" t="n">
        <f aca="false">IFERROR($K449*$N449,"")</f>
        <v>0</v>
      </c>
      <c r="P449" s="18" t="n">
        <f aca="false">IFERROR($L449*$N449,"")</f>
        <v>0</v>
      </c>
      <c r="Q449" s="18"/>
      <c r="S449" s="32" t="s">
        <v>1571</v>
      </c>
      <c r="T449" s="1" t="s">
        <v>1572</v>
      </c>
      <c r="U449" s="32" t="s">
        <v>120</v>
      </c>
      <c r="V449" s="1" t="s">
        <v>1571</v>
      </c>
      <c r="W449" s="1" t="s">
        <v>269</v>
      </c>
      <c r="Y449" s="1" t="s">
        <v>269</v>
      </c>
      <c r="AA449" s="1" t="s">
        <v>1635</v>
      </c>
    </row>
    <row r="450" customFormat="false" ht="15" hidden="false" customHeight="false" outlineLevel="0" collapsed="false">
      <c r="A450" s="1" t="s">
        <v>206</v>
      </c>
      <c r="B450" s="1" t="s">
        <v>258</v>
      </c>
      <c r="C450" s="31" t="s">
        <v>1567</v>
      </c>
      <c r="D450" s="1" t="s">
        <v>1568</v>
      </c>
      <c r="F450" s="1" t="s">
        <v>262</v>
      </c>
      <c r="I450" s="1" t="s">
        <v>1636</v>
      </c>
      <c r="J450" s="1" t="s">
        <v>1637</v>
      </c>
      <c r="K450" s="17" t="n">
        <v>0</v>
      </c>
      <c r="L450" s="17" t="n">
        <f aca="false">'1120 SJ'!$Q$700</f>
        <v>4</v>
      </c>
      <c r="M450" s="17" t="n">
        <f aca="false">$K450-$L450</f>
        <v>-4</v>
      </c>
      <c r="N450" s="18"/>
      <c r="O450" s="18" t="n">
        <f aca="false">IFERROR($K450*$N450,"")</f>
        <v>0</v>
      </c>
      <c r="P450" s="18" t="n">
        <f aca="false">IFERROR($L450*$N450,"")</f>
        <v>0</v>
      </c>
      <c r="Q450" s="18"/>
      <c r="S450" s="32" t="s">
        <v>1571</v>
      </c>
      <c r="T450" s="1" t="s">
        <v>1572</v>
      </c>
      <c r="U450" s="32" t="s">
        <v>120</v>
      </c>
      <c r="V450" s="1" t="s">
        <v>1571</v>
      </c>
      <c r="W450" s="1" t="s">
        <v>269</v>
      </c>
      <c r="Y450" s="1" t="s">
        <v>269</v>
      </c>
      <c r="AA450" s="1" t="s">
        <v>1638</v>
      </c>
    </row>
    <row r="451" customFormat="false" ht="15" hidden="false" customHeight="false" outlineLevel="0" collapsed="false">
      <c r="A451" s="1" t="s">
        <v>206</v>
      </c>
      <c r="B451" s="1" t="s">
        <v>258</v>
      </c>
      <c r="C451" s="31" t="s">
        <v>1567</v>
      </c>
      <c r="D451" s="1" t="s">
        <v>1568</v>
      </c>
      <c r="F451" s="1" t="s">
        <v>262</v>
      </c>
      <c r="I451" s="1" t="s">
        <v>1639</v>
      </c>
      <c r="J451" s="1" t="s">
        <v>1640</v>
      </c>
      <c r="K451" s="17" t="n">
        <v>0</v>
      </c>
      <c r="L451" s="17" t="n">
        <f aca="false">'1120 SJ'!$Q$701</f>
        <v>3</v>
      </c>
      <c r="M451" s="17" t="n">
        <f aca="false">$K451-$L451</f>
        <v>-3</v>
      </c>
      <c r="N451" s="18"/>
      <c r="O451" s="18" t="n">
        <f aca="false">IFERROR($K451*$N451,"")</f>
        <v>0</v>
      </c>
      <c r="P451" s="18" t="n">
        <f aca="false">IFERROR($L451*$N451,"")</f>
        <v>0</v>
      </c>
      <c r="Q451" s="18"/>
      <c r="S451" s="32" t="s">
        <v>1571</v>
      </c>
      <c r="T451" s="1" t="s">
        <v>1572</v>
      </c>
      <c r="U451" s="32" t="s">
        <v>120</v>
      </c>
      <c r="V451" s="1" t="s">
        <v>1571</v>
      </c>
      <c r="W451" s="1" t="s">
        <v>269</v>
      </c>
      <c r="Y451" s="1" t="s">
        <v>269</v>
      </c>
      <c r="AA451" s="1" t="s">
        <v>1641</v>
      </c>
    </row>
    <row r="452" customFormat="false" ht="15" hidden="false" customHeight="false" outlineLevel="0" collapsed="false">
      <c r="A452" s="1" t="s">
        <v>206</v>
      </c>
      <c r="B452" s="1" t="s">
        <v>258</v>
      </c>
      <c r="C452" s="31" t="s">
        <v>1567</v>
      </c>
      <c r="D452" s="1" t="s">
        <v>1568</v>
      </c>
      <c r="F452" s="1" t="s">
        <v>262</v>
      </c>
      <c r="I452" s="1" t="s">
        <v>1642</v>
      </c>
      <c r="J452" s="1" t="s">
        <v>1643</v>
      </c>
      <c r="K452" s="17" t="n">
        <v>0</v>
      </c>
      <c r="L452" s="17" t="n">
        <f aca="false">'1120 SJ'!$Q$702</f>
        <v>4</v>
      </c>
      <c r="M452" s="17" t="n">
        <f aca="false">$K452-$L452</f>
        <v>-4</v>
      </c>
      <c r="N452" s="18"/>
      <c r="O452" s="18" t="n">
        <f aca="false">IFERROR($K452*$N452,"")</f>
        <v>0</v>
      </c>
      <c r="P452" s="18" t="n">
        <f aca="false">IFERROR($L452*$N452,"")</f>
        <v>0</v>
      </c>
      <c r="Q452" s="18"/>
      <c r="S452" s="32" t="s">
        <v>1571</v>
      </c>
      <c r="T452" s="1" t="s">
        <v>1576</v>
      </c>
      <c r="U452" s="32" t="s">
        <v>120</v>
      </c>
      <c r="V452" s="1" t="s">
        <v>1571</v>
      </c>
      <c r="W452" s="1" t="s">
        <v>269</v>
      </c>
      <c r="Y452" s="1" t="s">
        <v>270</v>
      </c>
      <c r="Z452" s="1" t="s">
        <v>1644</v>
      </c>
      <c r="AA452" s="1" t="s">
        <v>1645</v>
      </c>
    </row>
    <row r="453" customFormat="false" ht="15" hidden="false" customHeight="false" outlineLevel="0" collapsed="false">
      <c r="A453" s="1" t="s">
        <v>206</v>
      </c>
      <c r="B453" s="1" t="s">
        <v>258</v>
      </c>
      <c r="C453" s="31" t="s">
        <v>1567</v>
      </c>
      <c r="D453" s="1" t="s">
        <v>1568</v>
      </c>
      <c r="F453" s="1" t="s">
        <v>262</v>
      </c>
      <c r="I453" s="1" t="s">
        <v>1646</v>
      </c>
      <c r="J453" s="1" t="s">
        <v>1647</v>
      </c>
      <c r="K453" s="17" t="n">
        <v>0</v>
      </c>
      <c r="L453" s="17" t="n">
        <f aca="false">'1120 SJ'!$Q$703</f>
        <v>6</v>
      </c>
      <c r="M453" s="17" t="n">
        <f aca="false">$K453-$L453</f>
        <v>-6</v>
      </c>
      <c r="N453" s="18"/>
      <c r="O453" s="18" t="n">
        <f aca="false">IFERROR($K453*$N453,"")</f>
        <v>0</v>
      </c>
      <c r="P453" s="18" t="n">
        <f aca="false">IFERROR($L453*$N453,"")</f>
        <v>0</v>
      </c>
      <c r="Q453" s="18"/>
      <c r="S453" s="32" t="s">
        <v>1571</v>
      </c>
      <c r="T453" s="1" t="s">
        <v>1572</v>
      </c>
      <c r="U453" s="32" t="s">
        <v>120</v>
      </c>
      <c r="V453" s="1" t="s">
        <v>1571</v>
      </c>
      <c r="W453" s="1" t="s">
        <v>269</v>
      </c>
      <c r="Y453" s="1" t="s">
        <v>269</v>
      </c>
      <c r="AA453" s="1" t="s">
        <v>1648</v>
      </c>
    </row>
    <row r="454" customFormat="false" ht="15" hidden="false" customHeight="false" outlineLevel="0" collapsed="false">
      <c r="A454" s="1" t="s">
        <v>206</v>
      </c>
      <c r="B454" s="1" t="s">
        <v>258</v>
      </c>
      <c r="C454" s="31" t="s">
        <v>1567</v>
      </c>
      <c r="D454" s="1" t="s">
        <v>1568</v>
      </c>
      <c r="F454" s="1" t="s">
        <v>262</v>
      </c>
      <c r="I454" s="1" t="s">
        <v>1649</v>
      </c>
      <c r="J454" s="1" t="s">
        <v>1650</v>
      </c>
      <c r="K454" s="17" t="n">
        <v>0</v>
      </c>
      <c r="L454" s="17" t="n">
        <f aca="false">'1120 SJ'!$Q$704</f>
        <v>5</v>
      </c>
      <c r="M454" s="17" t="n">
        <f aca="false">$K454-$L454</f>
        <v>-5</v>
      </c>
      <c r="N454" s="18"/>
      <c r="O454" s="18" t="n">
        <f aca="false">IFERROR($K454*$N454,"")</f>
        <v>0</v>
      </c>
      <c r="P454" s="18" t="n">
        <f aca="false">IFERROR($L454*$N454,"")</f>
        <v>0</v>
      </c>
      <c r="Q454" s="18"/>
      <c r="S454" s="32" t="s">
        <v>1571</v>
      </c>
      <c r="T454" s="1" t="s">
        <v>1576</v>
      </c>
      <c r="U454" s="32" t="s">
        <v>120</v>
      </c>
      <c r="V454" s="1" t="s">
        <v>1571</v>
      </c>
      <c r="W454" s="1" t="s">
        <v>269</v>
      </c>
      <c r="Y454" s="1" t="s">
        <v>270</v>
      </c>
      <c r="Z454" s="1" t="s">
        <v>1651</v>
      </c>
      <c r="AA454" s="1" t="s">
        <v>1652</v>
      </c>
    </row>
    <row r="455" customFormat="false" ht="15" hidden="false" customHeight="false" outlineLevel="0" collapsed="false">
      <c r="A455" s="1" t="s">
        <v>206</v>
      </c>
      <c r="B455" s="1" t="s">
        <v>258</v>
      </c>
      <c r="C455" s="31" t="s">
        <v>1567</v>
      </c>
      <c r="D455" s="1" t="s">
        <v>1568</v>
      </c>
      <c r="F455" s="1" t="s">
        <v>262</v>
      </c>
      <c r="I455" s="1" t="s">
        <v>1653</v>
      </c>
      <c r="J455" s="1" t="s">
        <v>1654</v>
      </c>
      <c r="K455" s="17" t="n">
        <v>0</v>
      </c>
      <c r="L455" s="17" t="n">
        <f aca="false">'1120 SJ'!$Q$705</f>
        <v>4</v>
      </c>
      <c r="M455" s="17" t="n">
        <f aca="false">$K455-$L455</f>
        <v>-4</v>
      </c>
      <c r="N455" s="18"/>
      <c r="O455" s="18" t="n">
        <f aca="false">IFERROR($K455*$N455,"")</f>
        <v>0</v>
      </c>
      <c r="P455" s="18" t="n">
        <f aca="false">IFERROR($L455*$N455,"")</f>
        <v>0</v>
      </c>
      <c r="Q455" s="18"/>
      <c r="S455" s="32" t="s">
        <v>1571</v>
      </c>
      <c r="T455" s="1" t="s">
        <v>1572</v>
      </c>
      <c r="U455" s="32" t="s">
        <v>120</v>
      </c>
      <c r="V455" s="1" t="s">
        <v>1571</v>
      </c>
      <c r="W455" s="1" t="s">
        <v>269</v>
      </c>
      <c r="Y455" s="1" t="s">
        <v>269</v>
      </c>
      <c r="AA455" s="1" t="s">
        <v>1655</v>
      </c>
    </row>
    <row r="456" customFormat="false" ht="15" hidden="false" customHeight="false" outlineLevel="0" collapsed="false">
      <c r="A456" s="1" t="s">
        <v>206</v>
      </c>
      <c r="B456" s="1" t="s">
        <v>258</v>
      </c>
      <c r="C456" s="31" t="s">
        <v>1567</v>
      </c>
      <c r="D456" s="1" t="s">
        <v>1568</v>
      </c>
      <c r="F456" s="1" t="s">
        <v>262</v>
      </c>
      <c r="I456" s="1" t="s">
        <v>1656</v>
      </c>
      <c r="J456" s="1" t="s">
        <v>1657</v>
      </c>
      <c r="K456" s="17" t="n">
        <v>0</v>
      </c>
      <c r="L456" s="17" t="n">
        <f aca="false">'1120 SJ'!$Q$706</f>
        <v>13</v>
      </c>
      <c r="M456" s="17" t="n">
        <f aca="false">$K456-$L456</f>
        <v>-13</v>
      </c>
      <c r="N456" s="18"/>
      <c r="O456" s="18" t="n">
        <f aca="false">IFERROR($K456*$N456,"")</f>
        <v>0</v>
      </c>
      <c r="P456" s="18" t="n">
        <f aca="false">IFERROR($L456*$N456,"")</f>
        <v>0</v>
      </c>
      <c r="Q456" s="18"/>
      <c r="S456" s="32" t="s">
        <v>1571</v>
      </c>
      <c r="T456" s="1" t="s">
        <v>1572</v>
      </c>
      <c r="U456" s="32" t="s">
        <v>120</v>
      </c>
      <c r="V456" s="1" t="s">
        <v>1571</v>
      </c>
      <c r="W456" s="1" t="s">
        <v>269</v>
      </c>
      <c r="Y456" s="1" t="s">
        <v>269</v>
      </c>
      <c r="AA456" s="1" t="s">
        <v>1658</v>
      </c>
    </row>
    <row r="457" customFormat="false" ht="15" hidden="false" customHeight="false" outlineLevel="0" collapsed="false">
      <c r="A457" s="1" t="s">
        <v>206</v>
      </c>
      <c r="B457" s="1" t="s">
        <v>258</v>
      </c>
      <c r="C457" s="31" t="s">
        <v>1567</v>
      </c>
      <c r="D457" s="1" t="s">
        <v>1568</v>
      </c>
      <c r="F457" s="1" t="s">
        <v>262</v>
      </c>
      <c r="I457" s="1" t="s">
        <v>1659</v>
      </c>
      <c r="J457" s="1" t="s">
        <v>1660</v>
      </c>
      <c r="K457" s="17" t="n">
        <v>0</v>
      </c>
      <c r="L457" s="17" t="n">
        <f aca="false">'1120 SJ'!$Q$707</f>
        <v>216</v>
      </c>
      <c r="M457" s="17" t="n">
        <f aca="false">$K457-$L457</f>
        <v>-216</v>
      </c>
      <c r="N457" s="18"/>
      <c r="O457" s="18" t="n">
        <f aca="false">IFERROR($K457*$N457,"")</f>
        <v>0</v>
      </c>
      <c r="P457" s="18" t="n">
        <f aca="false">IFERROR($L457*$N457,"")</f>
        <v>0</v>
      </c>
      <c r="Q457" s="18"/>
      <c r="S457" s="32" t="s">
        <v>1571</v>
      </c>
      <c r="T457" s="1" t="s">
        <v>1572</v>
      </c>
      <c r="U457" s="32" t="s">
        <v>120</v>
      </c>
      <c r="V457" s="1" t="s">
        <v>1571</v>
      </c>
      <c r="W457" s="1" t="s">
        <v>269</v>
      </c>
      <c r="Y457" s="1" t="s">
        <v>269</v>
      </c>
      <c r="AA457" s="1" t="s">
        <v>1661</v>
      </c>
    </row>
    <row r="458" customFormat="false" ht="15" hidden="false" customHeight="false" outlineLevel="0" collapsed="false">
      <c r="A458" s="1" t="s">
        <v>206</v>
      </c>
      <c r="B458" s="1" t="s">
        <v>258</v>
      </c>
      <c r="C458" s="31" t="s">
        <v>1567</v>
      </c>
      <c r="D458" s="1" t="s">
        <v>1568</v>
      </c>
      <c r="F458" s="1" t="s">
        <v>262</v>
      </c>
      <c r="I458" s="1" t="s">
        <v>1662</v>
      </c>
      <c r="J458" s="1" t="s">
        <v>1663</v>
      </c>
      <c r="K458" s="17" t="n">
        <v>0</v>
      </c>
      <c r="L458" s="17" t="n">
        <f aca="false">'1120 SJ'!$Q$708</f>
        <v>3</v>
      </c>
      <c r="M458" s="17" t="n">
        <f aca="false">$K458-$L458</f>
        <v>-3</v>
      </c>
      <c r="N458" s="18"/>
      <c r="O458" s="18" t="n">
        <f aca="false">IFERROR($K458*$N458,"")</f>
        <v>0</v>
      </c>
      <c r="P458" s="18" t="n">
        <f aca="false">IFERROR($L458*$N458,"")</f>
        <v>0</v>
      </c>
      <c r="Q458" s="18"/>
      <c r="S458" s="32" t="s">
        <v>1571</v>
      </c>
      <c r="T458" s="1" t="s">
        <v>1572</v>
      </c>
      <c r="U458" s="32" t="s">
        <v>120</v>
      </c>
      <c r="V458" s="1" t="s">
        <v>1571</v>
      </c>
      <c r="W458" s="1" t="s">
        <v>269</v>
      </c>
      <c r="Y458" s="1" t="s">
        <v>269</v>
      </c>
      <c r="AA458" s="1" t="s">
        <v>1664</v>
      </c>
    </row>
    <row r="459" customFormat="false" ht="15" hidden="false" customHeight="false" outlineLevel="0" collapsed="false">
      <c r="A459" s="1" t="s">
        <v>206</v>
      </c>
      <c r="B459" s="1" t="s">
        <v>258</v>
      </c>
      <c r="C459" s="31" t="s">
        <v>1567</v>
      </c>
      <c r="D459" s="1" t="s">
        <v>1568</v>
      </c>
      <c r="F459" s="1" t="s">
        <v>262</v>
      </c>
      <c r="I459" s="1" t="s">
        <v>1665</v>
      </c>
      <c r="J459" s="1" t="s">
        <v>1666</v>
      </c>
      <c r="K459" s="17" t="n">
        <v>0</v>
      </c>
      <c r="L459" s="17" t="n">
        <f aca="false">'1120 SJ'!$Q$709</f>
        <v>13</v>
      </c>
      <c r="M459" s="17" t="n">
        <f aca="false">$K459-$L459</f>
        <v>-13</v>
      </c>
      <c r="N459" s="18"/>
      <c r="O459" s="18" t="n">
        <f aca="false">IFERROR($K459*$N459,"")</f>
        <v>0</v>
      </c>
      <c r="P459" s="18" t="n">
        <f aca="false">IFERROR($L459*$N459,"")</f>
        <v>0</v>
      </c>
      <c r="Q459" s="18"/>
      <c r="S459" s="32" t="s">
        <v>1571</v>
      </c>
      <c r="T459" s="1" t="s">
        <v>1576</v>
      </c>
      <c r="U459" s="32" t="s">
        <v>120</v>
      </c>
      <c r="V459" s="1" t="s">
        <v>1571</v>
      </c>
      <c r="W459" s="1" t="s">
        <v>269</v>
      </c>
      <c r="Y459" s="1" t="s">
        <v>270</v>
      </c>
      <c r="Z459" s="1" t="s">
        <v>1667</v>
      </c>
      <c r="AA459" s="1" t="s">
        <v>1668</v>
      </c>
    </row>
    <row r="460" customFormat="false" ht="15" hidden="false" customHeight="false" outlineLevel="0" collapsed="false">
      <c r="A460" s="1" t="s">
        <v>206</v>
      </c>
      <c r="B460" s="1" t="s">
        <v>258</v>
      </c>
      <c r="C460" s="31" t="s">
        <v>1567</v>
      </c>
      <c r="D460" s="1" t="s">
        <v>1568</v>
      </c>
      <c r="F460" s="1" t="s">
        <v>262</v>
      </c>
      <c r="I460" s="1" t="s">
        <v>1669</v>
      </c>
      <c r="J460" s="1" t="s">
        <v>1670</v>
      </c>
      <c r="K460" s="17" t="n">
        <v>0</v>
      </c>
      <c r="L460" s="17" t="n">
        <f aca="false">'1120 SJ'!$Q$710</f>
        <v>12</v>
      </c>
      <c r="M460" s="17" t="n">
        <f aca="false">$K460-$L460</f>
        <v>-12</v>
      </c>
      <c r="N460" s="18"/>
      <c r="O460" s="18" t="n">
        <f aca="false">IFERROR($K460*$N460,"")</f>
        <v>0</v>
      </c>
      <c r="P460" s="18" t="n">
        <f aca="false">IFERROR($L460*$N460,"")</f>
        <v>0</v>
      </c>
      <c r="Q460" s="18"/>
      <c r="S460" s="32" t="s">
        <v>1571</v>
      </c>
      <c r="T460" s="1" t="s">
        <v>1572</v>
      </c>
      <c r="U460" s="32" t="s">
        <v>120</v>
      </c>
      <c r="V460" s="1" t="s">
        <v>1571</v>
      </c>
      <c r="W460" s="1" t="s">
        <v>269</v>
      </c>
      <c r="Y460" s="1" t="s">
        <v>269</v>
      </c>
      <c r="AA460" s="1" t="s">
        <v>1671</v>
      </c>
    </row>
    <row r="461" customFormat="false" ht="15" hidden="false" customHeight="false" outlineLevel="0" collapsed="false">
      <c r="A461" s="1" t="s">
        <v>206</v>
      </c>
      <c r="B461" s="1" t="s">
        <v>258</v>
      </c>
      <c r="C461" s="31" t="s">
        <v>1567</v>
      </c>
      <c r="D461" s="1" t="s">
        <v>1568</v>
      </c>
      <c r="F461" s="1" t="s">
        <v>262</v>
      </c>
      <c r="I461" s="1" t="s">
        <v>1672</v>
      </c>
      <c r="J461" s="1" t="s">
        <v>1673</v>
      </c>
      <c r="K461" s="17" t="n">
        <v>0</v>
      </c>
      <c r="L461" s="17" t="n">
        <f aca="false">'1120 SJ'!$Q$711</f>
        <v>100</v>
      </c>
      <c r="M461" s="17" t="n">
        <f aca="false">$K461-$L461</f>
        <v>-100</v>
      </c>
      <c r="N461" s="18"/>
      <c r="O461" s="18" t="n">
        <f aca="false">IFERROR($K461*$N461,"")</f>
        <v>0</v>
      </c>
      <c r="P461" s="18" t="n">
        <f aca="false">IFERROR($L461*$N461,"")</f>
        <v>0</v>
      </c>
      <c r="Q461" s="18"/>
      <c r="S461" s="32" t="s">
        <v>1571</v>
      </c>
      <c r="T461" s="1" t="s">
        <v>1576</v>
      </c>
      <c r="U461" s="32" t="s">
        <v>120</v>
      </c>
      <c r="V461" s="1" t="s">
        <v>1571</v>
      </c>
      <c r="W461" s="1" t="s">
        <v>269</v>
      </c>
      <c r="Y461" s="1" t="s">
        <v>270</v>
      </c>
      <c r="Z461" s="1" t="s">
        <v>1674</v>
      </c>
      <c r="AA461" s="1" t="s">
        <v>1675</v>
      </c>
    </row>
    <row r="462" customFormat="false" ht="15" hidden="false" customHeight="false" outlineLevel="0" collapsed="false">
      <c r="A462" s="1" t="s">
        <v>206</v>
      </c>
      <c r="B462" s="1" t="s">
        <v>258</v>
      </c>
      <c r="C462" s="31" t="s">
        <v>1567</v>
      </c>
      <c r="D462" s="1" t="s">
        <v>1568</v>
      </c>
      <c r="F462" s="1" t="s">
        <v>262</v>
      </c>
      <c r="I462" s="1" t="s">
        <v>1676</v>
      </c>
      <c r="J462" s="1" t="s">
        <v>1677</v>
      </c>
      <c r="K462" s="17" t="n">
        <v>0</v>
      </c>
      <c r="L462" s="17" t="n">
        <f aca="false">'1120 SJ'!$Q$712</f>
        <v>4</v>
      </c>
      <c r="M462" s="17" t="n">
        <f aca="false">$K462-$L462</f>
        <v>-4</v>
      </c>
      <c r="N462" s="18"/>
      <c r="O462" s="18" t="n">
        <f aca="false">IFERROR($K462*$N462,"")</f>
        <v>0</v>
      </c>
      <c r="P462" s="18" t="n">
        <f aca="false">IFERROR($L462*$N462,"")</f>
        <v>0</v>
      </c>
      <c r="Q462" s="18"/>
      <c r="S462" s="32" t="s">
        <v>1571</v>
      </c>
      <c r="T462" s="1" t="s">
        <v>1572</v>
      </c>
      <c r="U462" s="32" t="s">
        <v>120</v>
      </c>
      <c r="V462" s="1" t="s">
        <v>1571</v>
      </c>
      <c r="W462" s="1" t="s">
        <v>269</v>
      </c>
      <c r="Y462" s="1" t="s">
        <v>269</v>
      </c>
      <c r="AA462" s="1" t="s">
        <v>1678</v>
      </c>
    </row>
    <row r="463" customFormat="false" ht="15" hidden="false" customHeight="false" outlineLevel="0" collapsed="false">
      <c r="A463" s="1" t="s">
        <v>206</v>
      </c>
      <c r="B463" s="1" t="s">
        <v>258</v>
      </c>
      <c r="C463" s="31" t="s">
        <v>1567</v>
      </c>
      <c r="D463" s="1" t="s">
        <v>1568</v>
      </c>
      <c r="F463" s="1" t="s">
        <v>262</v>
      </c>
      <c r="I463" s="1" t="s">
        <v>1679</v>
      </c>
      <c r="J463" s="1" t="s">
        <v>1680</v>
      </c>
      <c r="K463" s="17" t="n">
        <v>0</v>
      </c>
      <c r="L463" s="17" t="n">
        <f aca="false">'1120 SJ'!$Q$713</f>
        <v>3</v>
      </c>
      <c r="M463" s="17" t="n">
        <f aca="false">$K463-$L463</f>
        <v>-3</v>
      </c>
      <c r="N463" s="18"/>
      <c r="O463" s="18" t="n">
        <f aca="false">IFERROR($K463*$N463,"")</f>
        <v>0</v>
      </c>
      <c r="P463" s="18" t="n">
        <f aca="false">IFERROR($L463*$N463,"")</f>
        <v>0</v>
      </c>
      <c r="Q463" s="18"/>
      <c r="S463" s="32" t="s">
        <v>1571</v>
      </c>
      <c r="T463" s="1" t="s">
        <v>1572</v>
      </c>
      <c r="U463" s="32" t="s">
        <v>120</v>
      </c>
      <c r="V463" s="1" t="s">
        <v>1571</v>
      </c>
      <c r="W463" s="1" t="s">
        <v>269</v>
      </c>
      <c r="Y463" s="1" t="s">
        <v>269</v>
      </c>
      <c r="AA463" s="1" t="s">
        <v>1681</v>
      </c>
    </row>
    <row r="464" customFormat="false" ht="15" hidden="false" customHeight="false" outlineLevel="0" collapsed="false">
      <c r="A464" s="1" t="s">
        <v>206</v>
      </c>
      <c r="B464" s="1" t="s">
        <v>258</v>
      </c>
      <c r="C464" s="31" t="s">
        <v>1567</v>
      </c>
      <c r="D464" s="1" t="s">
        <v>1568</v>
      </c>
      <c r="F464" s="1" t="s">
        <v>262</v>
      </c>
      <c r="I464" s="1" t="s">
        <v>1682</v>
      </c>
      <c r="J464" s="1" t="s">
        <v>1683</v>
      </c>
      <c r="K464" s="17" t="n">
        <v>0</v>
      </c>
      <c r="L464" s="17" t="n">
        <f aca="false">'1120 SJ'!$Q$714</f>
        <v>6</v>
      </c>
      <c r="M464" s="17" t="n">
        <f aca="false">$K464-$L464</f>
        <v>-6</v>
      </c>
      <c r="N464" s="18"/>
      <c r="O464" s="18" t="n">
        <f aca="false">IFERROR($K464*$N464,"")</f>
        <v>0</v>
      </c>
      <c r="P464" s="18" t="n">
        <f aca="false">IFERROR($L464*$N464,"")</f>
        <v>0</v>
      </c>
      <c r="Q464" s="18"/>
      <c r="S464" s="32" t="s">
        <v>1571</v>
      </c>
      <c r="T464" s="1" t="s">
        <v>1576</v>
      </c>
      <c r="U464" s="32" t="s">
        <v>120</v>
      </c>
      <c r="V464" s="1" t="s">
        <v>1571</v>
      </c>
      <c r="W464" s="1" t="s">
        <v>269</v>
      </c>
      <c r="Y464" s="1" t="s">
        <v>270</v>
      </c>
      <c r="Z464" s="1" t="s">
        <v>1684</v>
      </c>
      <c r="AA464" s="1" t="s">
        <v>1685</v>
      </c>
    </row>
    <row r="465" customFormat="false" ht="15" hidden="false" customHeight="false" outlineLevel="0" collapsed="false">
      <c r="A465" s="1" t="s">
        <v>206</v>
      </c>
      <c r="B465" s="1" t="s">
        <v>258</v>
      </c>
      <c r="C465" s="31" t="s">
        <v>1567</v>
      </c>
      <c r="D465" s="1" t="s">
        <v>1568</v>
      </c>
      <c r="F465" s="1" t="s">
        <v>262</v>
      </c>
      <c r="I465" s="1" t="s">
        <v>1686</v>
      </c>
      <c r="J465" s="1" t="s">
        <v>1687</v>
      </c>
      <c r="K465" s="17" t="n">
        <v>0</v>
      </c>
      <c r="L465" s="17" t="n">
        <f aca="false">'1120 SJ'!$Q$715</f>
        <v>1</v>
      </c>
      <c r="M465" s="17" t="n">
        <f aca="false">$K465-$L465</f>
        <v>-1</v>
      </c>
      <c r="N465" s="18"/>
      <c r="O465" s="18" t="n">
        <f aca="false">IFERROR($K465*$N465,"")</f>
        <v>0</v>
      </c>
      <c r="P465" s="18" t="n">
        <f aca="false">IFERROR($L465*$N465,"")</f>
        <v>0</v>
      </c>
      <c r="Q465" s="18"/>
      <c r="S465" s="32" t="s">
        <v>1571</v>
      </c>
      <c r="T465" s="1" t="s">
        <v>1576</v>
      </c>
      <c r="U465" s="32" t="s">
        <v>120</v>
      </c>
      <c r="V465" s="1" t="s">
        <v>1571</v>
      </c>
      <c r="W465" s="1" t="s">
        <v>269</v>
      </c>
      <c r="Y465" s="1" t="s">
        <v>270</v>
      </c>
      <c r="Z465" s="1" t="s">
        <v>1688</v>
      </c>
      <c r="AA465" s="1" t="s">
        <v>1689</v>
      </c>
    </row>
    <row r="466" customFormat="false" ht="15" hidden="false" customHeight="false" outlineLevel="0" collapsed="false">
      <c r="A466" s="1" t="s">
        <v>206</v>
      </c>
      <c r="B466" s="1" t="s">
        <v>258</v>
      </c>
      <c r="C466" s="31" t="s">
        <v>1567</v>
      </c>
      <c r="D466" s="1" t="s">
        <v>1568</v>
      </c>
      <c r="F466" s="1" t="s">
        <v>262</v>
      </c>
      <c r="I466" s="1" t="s">
        <v>1690</v>
      </c>
      <c r="J466" s="1" t="s">
        <v>1691</v>
      </c>
      <c r="K466" s="17" t="n">
        <v>0</v>
      </c>
      <c r="L466" s="17" t="n">
        <f aca="false">'1120 SJ'!$Q$716</f>
        <v>6</v>
      </c>
      <c r="M466" s="17" t="n">
        <f aca="false">$K466-$L466</f>
        <v>-6</v>
      </c>
      <c r="N466" s="18"/>
      <c r="O466" s="18" t="n">
        <f aca="false">IFERROR($K466*$N466,"")</f>
        <v>0</v>
      </c>
      <c r="P466" s="18" t="n">
        <f aca="false">IFERROR($L466*$N466,"")</f>
        <v>0</v>
      </c>
      <c r="Q466" s="18"/>
      <c r="S466" s="32" t="s">
        <v>1571</v>
      </c>
      <c r="T466" s="1" t="s">
        <v>1576</v>
      </c>
      <c r="U466" s="32" t="s">
        <v>120</v>
      </c>
      <c r="V466" s="1" t="s">
        <v>1571</v>
      </c>
      <c r="W466" s="1" t="s">
        <v>269</v>
      </c>
      <c r="Y466" s="1" t="s">
        <v>270</v>
      </c>
      <c r="Z466" s="1" t="s">
        <v>1692</v>
      </c>
      <c r="AA466" s="1" t="s">
        <v>1693</v>
      </c>
    </row>
    <row r="467" customFormat="false" ht="15" hidden="false" customHeight="false" outlineLevel="0" collapsed="false">
      <c r="A467" s="1" t="s">
        <v>206</v>
      </c>
      <c r="B467" s="1" t="s">
        <v>258</v>
      </c>
      <c r="C467" s="31" t="s">
        <v>1567</v>
      </c>
      <c r="D467" s="1" t="s">
        <v>1568</v>
      </c>
      <c r="F467" s="1" t="s">
        <v>262</v>
      </c>
      <c r="I467" s="1" t="s">
        <v>1694</v>
      </c>
      <c r="J467" s="1" t="s">
        <v>1695</v>
      </c>
      <c r="K467" s="17" t="n">
        <v>0</v>
      </c>
      <c r="L467" s="17" t="n">
        <f aca="false">'1120 SJ'!$Q$717</f>
        <v>3</v>
      </c>
      <c r="M467" s="17" t="n">
        <f aca="false">$K467-$L467</f>
        <v>-3</v>
      </c>
      <c r="N467" s="18"/>
      <c r="O467" s="18" t="n">
        <f aca="false">IFERROR($K467*$N467,"")</f>
        <v>0</v>
      </c>
      <c r="P467" s="18" t="n">
        <f aca="false">IFERROR($L467*$N467,"")</f>
        <v>0</v>
      </c>
      <c r="Q467" s="18"/>
      <c r="S467" s="32" t="s">
        <v>1571</v>
      </c>
      <c r="T467" s="1" t="s">
        <v>1572</v>
      </c>
      <c r="U467" s="32" t="s">
        <v>120</v>
      </c>
      <c r="V467" s="1" t="s">
        <v>1571</v>
      </c>
      <c r="W467" s="1" t="s">
        <v>269</v>
      </c>
      <c r="Y467" s="1" t="s">
        <v>269</v>
      </c>
      <c r="AA467" s="1" t="s">
        <v>1696</v>
      </c>
    </row>
    <row r="468" customFormat="false" ht="15" hidden="false" customHeight="false" outlineLevel="0" collapsed="false">
      <c r="A468" s="1" t="s">
        <v>206</v>
      </c>
      <c r="B468" s="1" t="s">
        <v>258</v>
      </c>
      <c r="C468" s="31" t="s">
        <v>1567</v>
      </c>
      <c r="D468" s="1" t="s">
        <v>1568</v>
      </c>
      <c r="F468" s="1" t="s">
        <v>262</v>
      </c>
      <c r="I468" s="1" t="s">
        <v>1697</v>
      </c>
      <c r="J468" s="1" t="s">
        <v>1698</v>
      </c>
      <c r="K468" s="17" t="n">
        <v>0</v>
      </c>
      <c r="L468" s="17" t="n">
        <f aca="false">'1120 SJ'!$Q$718</f>
        <v>1</v>
      </c>
      <c r="M468" s="17" t="n">
        <f aca="false">$K468-$L468</f>
        <v>-1</v>
      </c>
      <c r="N468" s="18"/>
      <c r="O468" s="18" t="n">
        <f aca="false">IFERROR($K468*$N468,"")</f>
        <v>0</v>
      </c>
      <c r="P468" s="18" t="n">
        <f aca="false">IFERROR($L468*$N468,"")</f>
        <v>0</v>
      </c>
      <c r="Q468" s="18"/>
      <c r="S468" s="32" t="s">
        <v>1571</v>
      </c>
      <c r="T468" s="1" t="s">
        <v>1572</v>
      </c>
      <c r="U468" s="32" t="s">
        <v>120</v>
      </c>
      <c r="V468" s="1" t="s">
        <v>1571</v>
      </c>
      <c r="W468" s="1" t="s">
        <v>269</v>
      </c>
      <c r="Y468" s="1" t="s">
        <v>269</v>
      </c>
      <c r="AA468" s="1" t="s">
        <v>1699</v>
      </c>
    </row>
    <row r="469" customFormat="false" ht="15" hidden="false" customHeight="false" outlineLevel="0" collapsed="false">
      <c r="A469" s="1" t="s">
        <v>206</v>
      </c>
      <c r="B469" s="1" t="s">
        <v>258</v>
      </c>
      <c r="C469" s="31" t="s">
        <v>1567</v>
      </c>
      <c r="D469" s="1" t="s">
        <v>1568</v>
      </c>
      <c r="F469" s="1" t="s">
        <v>262</v>
      </c>
      <c r="I469" s="1" t="s">
        <v>1700</v>
      </c>
      <c r="J469" s="1" t="s">
        <v>1701</v>
      </c>
      <c r="K469" s="17" t="n">
        <v>0</v>
      </c>
      <c r="L469" s="17" t="n">
        <f aca="false">'1120 SJ'!$Q$719</f>
        <v>9</v>
      </c>
      <c r="M469" s="17" t="n">
        <f aca="false">$K469-$L469</f>
        <v>-9</v>
      </c>
      <c r="N469" s="18"/>
      <c r="O469" s="18" t="n">
        <f aca="false">IFERROR($K469*$N469,"")</f>
        <v>0</v>
      </c>
      <c r="P469" s="18" t="n">
        <f aca="false">IFERROR($L469*$N469,"")</f>
        <v>0</v>
      </c>
      <c r="Q469" s="18"/>
      <c r="S469" s="32" t="s">
        <v>1571</v>
      </c>
      <c r="T469" s="1" t="s">
        <v>1572</v>
      </c>
      <c r="U469" s="32" t="s">
        <v>120</v>
      </c>
      <c r="V469" s="1" t="s">
        <v>1571</v>
      </c>
      <c r="W469" s="1" t="s">
        <v>269</v>
      </c>
      <c r="Y469" s="1" t="s">
        <v>269</v>
      </c>
      <c r="AA469" s="1" t="s">
        <v>1702</v>
      </c>
    </row>
    <row r="470" customFormat="false" ht="15" hidden="false" customHeight="false" outlineLevel="0" collapsed="false">
      <c r="A470" s="1" t="s">
        <v>206</v>
      </c>
      <c r="B470" s="1" t="s">
        <v>258</v>
      </c>
      <c r="C470" s="31" t="s">
        <v>1567</v>
      </c>
      <c r="D470" s="1" t="s">
        <v>1568</v>
      </c>
      <c r="F470" s="1" t="s">
        <v>262</v>
      </c>
      <c r="I470" s="1" t="s">
        <v>1703</v>
      </c>
      <c r="J470" s="1" t="s">
        <v>1704</v>
      </c>
      <c r="K470" s="17" t="n">
        <v>0</v>
      </c>
      <c r="L470" s="17" t="n">
        <f aca="false">'1120 SJ'!$Q$720</f>
        <v>7</v>
      </c>
      <c r="M470" s="17" t="n">
        <f aca="false">$K470-$L470</f>
        <v>-7</v>
      </c>
      <c r="N470" s="18"/>
      <c r="O470" s="18" t="n">
        <f aca="false">IFERROR($K470*$N470,"")</f>
        <v>0</v>
      </c>
      <c r="P470" s="18" t="n">
        <f aca="false">IFERROR($L470*$N470,"")</f>
        <v>0</v>
      </c>
      <c r="Q470" s="18"/>
      <c r="S470" s="32" t="s">
        <v>1571</v>
      </c>
      <c r="T470" s="1" t="s">
        <v>1572</v>
      </c>
      <c r="U470" s="32" t="s">
        <v>120</v>
      </c>
      <c r="V470" s="1" t="s">
        <v>1571</v>
      </c>
      <c r="W470" s="1" t="s">
        <v>269</v>
      </c>
      <c r="Y470" s="1" t="s">
        <v>269</v>
      </c>
      <c r="AA470" s="1" t="s">
        <v>1705</v>
      </c>
    </row>
    <row r="471" customFormat="false" ht="15" hidden="false" customHeight="false" outlineLevel="0" collapsed="false">
      <c r="A471" s="1" t="s">
        <v>206</v>
      </c>
      <c r="B471" s="1" t="s">
        <v>258</v>
      </c>
      <c r="C471" s="31" t="s">
        <v>1567</v>
      </c>
      <c r="D471" s="1" t="s">
        <v>1568</v>
      </c>
      <c r="F471" s="1" t="s">
        <v>262</v>
      </c>
      <c r="I471" s="1" t="s">
        <v>1706</v>
      </c>
      <c r="J471" s="1" t="s">
        <v>1707</v>
      </c>
      <c r="K471" s="17" t="n">
        <v>0</v>
      </c>
      <c r="L471" s="17" t="n">
        <f aca="false">'1120 SJ'!$Q$721</f>
        <v>1</v>
      </c>
      <c r="M471" s="17" t="n">
        <f aca="false">$K471-$L471</f>
        <v>-1</v>
      </c>
      <c r="N471" s="18"/>
      <c r="O471" s="18" t="n">
        <f aca="false">IFERROR($K471*$N471,"")</f>
        <v>0</v>
      </c>
      <c r="P471" s="18" t="n">
        <f aca="false">IFERROR($L471*$N471,"")</f>
        <v>0</v>
      </c>
      <c r="Q471" s="18"/>
      <c r="S471" s="32" t="s">
        <v>1571</v>
      </c>
      <c r="T471" s="1" t="s">
        <v>1572</v>
      </c>
      <c r="U471" s="32" t="s">
        <v>120</v>
      </c>
      <c r="V471" s="1" t="s">
        <v>1571</v>
      </c>
      <c r="W471" s="1" t="s">
        <v>269</v>
      </c>
      <c r="Y471" s="1" t="s">
        <v>269</v>
      </c>
      <c r="AA471" s="1" t="s">
        <v>1708</v>
      </c>
    </row>
    <row r="472" customFormat="false" ht="15" hidden="false" customHeight="false" outlineLevel="0" collapsed="false">
      <c r="A472" s="1" t="s">
        <v>206</v>
      </c>
      <c r="B472" s="1" t="s">
        <v>258</v>
      </c>
      <c r="C472" s="31" t="s">
        <v>1567</v>
      </c>
      <c r="D472" s="1" t="s">
        <v>1568</v>
      </c>
      <c r="F472" s="1" t="s">
        <v>262</v>
      </c>
      <c r="I472" s="1" t="s">
        <v>1709</v>
      </c>
      <c r="J472" s="1" t="s">
        <v>1710</v>
      </c>
      <c r="K472" s="17" t="n">
        <v>0</v>
      </c>
      <c r="L472" s="17" t="n">
        <f aca="false">'1120 SJ'!$Q$722</f>
        <v>7</v>
      </c>
      <c r="M472" s="17" t="n">
        <f aca="false">$K472-$L472</f>
        <v>-7</v>
      </c>
      <c r="N472" s="18"/>
      <c r="O472" s="18" t="n">
        <f aca="false">IFERROR($K472*$N472,"")</f>
        <v>0</v>
      </c>
      <c r="P472" s="18" t="n">
        <f aca="false">IFERROR($L472*$N472,"")</f>
        <v>0</v>
      </c>
      <c r="Q472" s="18"/>
      <c r="S472" s="32" t="s">
        <v>1571</v>
      </c>
      <c r="T472" s="1" t="s">
        <v>1572</v>
      </c>
      <c r="U472" s="32" t="s">
        <v>120</v>
      </c>
      <c r="V472" s="1" t="s">
        <v>1571</v>
      </c>
      <c r="W472" s="1" t="s">
        <v>269</v>
      </c>
      <c r="Y472" s="1" t="s">
        <v>269</v>
      </c>
      <c r="AA472" s="1" t="s">
        <v>1711</v>
      </c>
    </row>
    <row r="473" customFormat="false" ht="15" hidden="false" customHeight="false" outlineLevel="0" collapsed="false">
      <c r="A473" s="1" t="s">
        <v>206</v>
      </c>
      <c r="B473" s="1" t="s">
        <v>258</v>
      </c>
      <c r="C473" s="31" t="s">
        <v>1567</v>
      </c>
      <c r="D473" s="1" t="s">
        <v>1568</v>
      </c>
      <c r="F473" s="1" t="s">
        <v>262</v>
      </c>
      <c r="I473" s="1" t="s">
        <v>1712</v>
      </c>
      <c r="J473" s="1" t="s">
        <v>1713</v>
      </c>
      <c r="K473" s="17" t="n">
        <v>0</v>
      </c>
      <c r="L473" s="17" t="n">
        <f aca="false">'1120 SJ'!$Q$723</f>
        <v>1</v>
      </c>
      <c r="M473" s="17" t="n">
        <f aca="false">$K473-$L473</f>
        <v>-1</v>
      </c>
      <c r="N473" s="18"/>
      <c r="O473" s="18" t="n">
        <f aca="false">IFERROR($K473*$N473,"")</f>
        <v>0</v>
      </c>
      <c r="P473" s="18" t="n">
        <f aca="false">IFERROR($L473*$N473,"")</f>
        <v>0</v>
      </c>
      <c r="Q473" s="18"/>
      <c r="S473" s="32" t="s">
        <v>1571</v>
      </c>
      <c r="T473" s="1" t="s">
        <v>1572</v>
      </c>
      <c r="U473" s="32" t="s">
        <v>120</v>
      </c>
      <c r="V473" s="1" t="s">
        <v>1571</v>
      </c>
      <c r="W473" s="1" t="s">
        <v>269</v>
      </c>
      <c r="Y473" s="1" t="s">
        <v>269</v>
      </c>
      <c r="AA473" s="1" t="s">
        <v>1714</v>
      </c>
    </row>
    <row r="474" customFormat="false" ht="15" hidden="false" customHeight="false" outlineLevel="0" collapsed="false">
      <c r="A474" s="1" t="s">
        <v>206</v>
      </c>
      <c r="B474" s="1" t="s">
        <v>258</v>
      </c>
      <c r="C474" s="31" t="s">
        <v>1567</v>
      </c>
      <c r="D474" s="1" t="s">
        <v>1568</v>
      </c>
      <c r="F474" s="1" t="s">
        <v>262</v>
      </c>
      <c r="I474" s="1" t="s">
        <v>1715</v>
      </c>
      <c r="J474" s="1" t="s">
        <v>1716</v>
      </c>
      <c r="K474" s="17" t="n">
        <v>0</v>
      </c>
      <c r="L474" s="17" t="n">
        <f aca="false">'1120 SJ'!$Q$724</f>
        <v>72</v>
      </c>
      <c r="M474" s="17" t="n">
        <f aca="false">$K474-$L474</f>
        <v>-72</v>
      </c>
      <c r="N474" s="18"/>
      <c r="O474" s="18" t="n">
        <f aca="false">IFERROR($K474*$N474,"")</f>
        <v>0</v>
      </c>
      <c r="P474" s="18" t="n">
        <f aca="false">IFERROR($L474*$N474,"")</f>
        <v>0</v>
      </c>
      <c r="Q474" s="18"/>
      <c r="S474" s="32" t="s">
        <v>1571</v>
      </c>
      <c r="T474" s="1" t="s">
        <v>1572</v>
      </c>
      <c r="U474" s="32" t="s">
        <v>120</v>
      </c>
      <c r="V474" s="1" t="s">
        <v>1571</v>
      </c>
      <c r="W474" s="1" t="s">
        <v>269</v>
      </c>
      <c r="Y474" s="1" t="s">
        <v>269</v>
      </c>
      <c r="AA474" s="1" t="s">
        <v>1717</v>
      </c>
    </row>
    <row r="475" customFormat="false" ht="15" hidden="false" customHeight="false" outlineLevel="0" collapsed="false">
      <c r="A475" s="1" t="s">
        <v>206</v>
      </c>
      <c r="B475" s="1" t="s">
        <v>258</v>
      </c>
      <c r="C475" s="31" t="s">
        <v>1567</v>
      </c>
      <c r="D475" s="1" t="s">
        <v>1568</v>
      </c>
      <c r="F475" s="1" t="s">
        <v>262</v>
      </c>
      <c r="I475" s="1" t="s">
        <v>1718</v>
      </c>
      <c r="J475" s="1" t="s">
        <v>1719</v>
      </c>
      <c r="K475" s="17" t="n">
        <v>0</v>
      </c>
      <c r="L475" s="17" t="n">
        <f aca="false">'1120 SJ'!$Q$725</f>
        <v>3</v>
      </c>
      <c r="M475" s="17" t="n">
        <f aca="false">$K475-$L475</f>
        <v>-3</v>
      </c>
      <c r="N475" s="18"/>
      <c r="O475" s="18" t="n">
        <f aca="false">IFERROR($K475*$N475,"")</f>
        <v>0</v>
      </c>
      <c r="P475" s="18" t="n">
        <f aca="false">IFERROR($L475*$N475,"")</f>
        <v>0</v>
      </c>
      <c r="Q475" s="18"/>
      <c r="S475" s="32" t="s">
        <v>1571</v>
      </c>
      <c r="T475" s="1" t="s">
        <v>1576</v>
      </c>
      <c r="U475" s="32" t="s">
        <v>120</v>
      </c>
      <c r="V475" s="1" t="s">
        <v>1571</v>
      </c>
      <c r="W475" s="1" t="s">
        <v>269</v>
      </c>
      <c r="Y475" s="1" t="s">
        <v>270</v>
      </c>
      <c r="Z475" s="1" t="s">
        <v>1720</v>
      </c>
      <c r="AA475" s="1" t="s">
        <v>1721</v>
      </c>
    </row>
    <row r="476" customFormat="false" ht="15" hidden="false" customHeight="false" outlineLevel="0" collapsed="false">
      <c r="A476" s="1" t="s">
        <v>206</v>
      </c>
      <c r="B476" s="1" t="s">
        <v>258</v>
      </c>
      <c r="C476" s="31" t="s">
        <v>1567</v>
      </c>
      <c r="D476" s="1" t="s">
        <v>1568</v>
      </c>
      <c r="F476" s="1" t="s">
        <v>262</v>
      </c>
      <c r="I476" s="1" t="s">
        <v>1722</v>
      </c>
      <c r="J476" s="1" t="s">
        <v>1723</v>
      </c>
      <c r="K476" s="17" t="n">
        <v>0</v>
      </c>
      <c r="L476" s="17" t="n">
        <f aca="false">'1120 SJ'!$Q$726</f>
        <v>19</v>
      </c>
      <c r="M476" s="17" t="n">
        <f aca="false">$K476-$L476</f>
        <v>-19</v>
      </c>
      <c r="N476" s="18"/>
      <c r="O476" s="18" t="n">
        <f aca="false">IFERROR($K476*$N476,"")</f>
        <v>0</v>
      </c>
      <c r="P476" s="18" t="n">
        <f aca="false">IFERROR($L476*$N476,"")</f>
        <v>0</v>
      </c>
      <c r="Q476" s="18"/>
      <c r="S476" s="32" t="s">
        <v>1571</v>
      </c>
      <c r="T476" s="1" t="s">
        <v>1572</v>
      </c>
      <c r="U476" s="32" t="s">
        <v>120</v>
      </c>
      <c r="V476" s="1" t="s">
        <v>1571</v>
      </c>
      <c r="W476" s="1" t="s">
        <v>269</v>
      </c>
      <c r="Y476" s="1" t="s">
        <v>269</v>
      </c>
      <c r="AA476" s="1" t="s">
        <v>1724</v>
      </c>
    </row>
    <row r="477" customFormat="false" ht="15" hidden="false" customHeight="false" outlineLevel="0" collapsed="false">
      <c r="A477" s="1" t="s">
        <v>206</v>
      </c>
      <c r="B477" s="1" t="s">
        <v>258</v>
      </c>
      <c r="C477" s="31" t="s">
        <v>1567</v>
      </c>
      <c r="D477" s="1" t="s">
        <v>1568</v>
      </c>
      <c r="F477" s="1" t="s">
        <v>262</v>
      </c>
      <c r="I477" s="1" t="s">
        <v>1725</v>
      </c>
      <c r="J477" s="1" t="s">
        <v>1726</v>
      </c>
      <c r="K477" s="17" t="n">
        <v>0</v>
      </c>
      <c r="L477" s="17" t="n">
        <f aca="false">'1120 SJ'!$Q$727</f>
        <v>10</v>
      </c>
      <c r="M477" s="17" t="n">
        <f aca="false">$K477-$L477</f>
        <v>-10</v>
      </c>
      <c r="N477" s="18"/>
      <c r="O477" s="18" t="n">
        <f aca="false">IFERROR($K477*$N477,"")</f>
        <v>0</v>
      </c>
      <c r="P477" s="18" t="n">
        <f aca="false">IFERROR($L477*$N477,"")</f>
        <v>0</v>
      </c>
      <c r="Q477" s="18"/>
      <c r="S477" s="32" t="s">
        <v>1571</v>
      </c>
      <c r="T477" s="1" t="s">
        <v>1576</v>
      </c>
      <c r="U477" s="32" t="s">
        <v>120</v>
      </c>
      <c r="V477" s="1" t="s">
        <v>1571</v>
      </c>
      <c r="W477" s="1" t="s">
        <v>269</v>
      </c>
      <c r="Y477" s="1" t="s">
        <v>270</v>
      </c>
      <c r="Z477" s="1" t="s">
        <v>1727</v>
      </c>
      <c r="AA477" s="1" t="s">
        <v>1728</v>
      </c>
    </row>
    <row r="478" customFormat="false" ht="15" hidden="false" customHeight="false" outlineLevel="0" collapsed="false">
      <c r="A478" s="1" t="s">
        <v>206</v>
      </c>
      <c r="B478" s="1" t="s">
        <v>258</v>
      </c>
      <c r="C478" s="31" t="s">
        <v>1567</v>
      </c>
      <c r="D478" s="1" t="s">
        <v>1568</v>
      </c>
      <c r="F478" s="1" t="s">
        <v>262</v>
      </c>
      <c r="I478" s="1" t="s">
        <v>1729</v>
      </c>
      <c r="J478" s="1" t="s">
        <v>1730</v>
      </c>
      <c r="K478" s="17" t="n">
        <v>0</v>
      </c>
      <c r="L478" s="17" t="n">
        <f aca="false">'1120 SJ'!$Q$728</f>
        <v>2</v>
      </c>
      <c r="M478" s="17" t="n">
        <f aca="false">$K478-$L478</f>
        <v>-2</v>
      </c>
      <c r="N478" s="18"/>
      <c r="O478" s="18" t="n">
        <f aca="false">IFERROR($K478*$N478,"")</f>
        <v>0</v>
      </c>
      <c r="P478" s="18" t="n">
        <f aca="false">IFERROR($L478*$N478,"")</f>
        <v>0</v>
      </c>
      <c r="Q478" s="18"/>
      <c r="S478" s="32" t="s">
        <v>1571</v>
      </c>
      <c r="T478" s="1" t="s">
        <v>1572</v>
      </c>
      <c r="U478" s="32" t="s">
        <v>120</v>
      </c>
      <c r="V478" s="1" t="s">
        <v>1571</v>
      </c>
      <c r="W478" s="1" t="s">
        <v>269</v>
      </c>
      <c r="Y478" s="1" t="s">
        <v>269</v>
      </c>
      <c r="AA478" s="1" t="s">
        <v>1731</v>
      </c>
    </row>
    <row r="479" customFormat="false" ht="15" hidden="false" customHeight="false" outlineLevel="0" collapsed="false">
      <c r="A479" s="1" t="s">
        <v>206</v>
      </c>
      <c r="B479" s="1" t="s">
        <v>258</v>
      </c>
      <c r="C479" s="31" t="s">
        <v>1567</v>
      </c>
      <c r="D479" s="1" t="s">
        <v>1568</v>
      </c>
      <c r="F479" s="1" t="s">
        <v>262</v>
      </c>
      <c r="I479" s="1" t="s">
        <v>1732</v>
      </c>
      <c r="J479" s="1" t="s">
        <v>1733</v>
      </c>
      <c r="K479" s="17" t="n">
        <v>0</v>
      </c>
      <c r="L479" s="17" t="n">
        <f aca="false">'1120 SJ'!$Q$729</f>
        <v>4</v>
      </c>
      <c r="M479" s="17" t="n">
        <f aca="false">$K479-$L479</f>
        <v>-4</v>
      </c>
      <c r="N479" s="18"/>
      <c r="O479" s="18" t="n">
        <f aca="false">IFERROR($K479*$N479,"")</f>
        <v>0</v>
      </c>
      <c r="P479" s="18" t="n">
        <f aca="false">IFERROR($L479*$N479,"")</f>
        <v>0</v>
      </c>
      <c r="Q479" s="18"/>
      <c r="S479" s="32" t="s">
        <v>1571</v>
      </c>
      <c r="T479" s="1" t="s">
        <v>1572</v>
      </c>
      <c r="U479" s="32" t="s">
        <v>120</v>
      </c>
      <c r="V479" s="1" t="s">
        <v>1571</v>
      </c>
      <c r="W479" s="1" t="s">
        <v>269</v>
      </c>
      <c r="Y479" s="1" t="s">
        <v>269</v>
      </c>
      <c r="AA479" s="1" t="s">
        <v>1731</v>
      </c>
    </row>
    <row r="480" customFormat="false" ht="15" hidden="false" customHeight="false" outlineLevel="0" collapsed="false">
      <c r="A480" s="1" t="s">
        <v>206</v>
      </c>
      <c r="B480" s="1" t="s">
        <v>258</v>
      </c>
      <c r="C480" s="31" t="s">
        <v>1567</v>
      </c>
      <c r="D480" s="1" t="s">
        <v>1568</v>
      </c>
      <c r="F480" s="1" t="s">
        <v>262</v>
      </c>
      <c r="I480" s="1" t="s">
        <v>1734</v>
      </c>
      <c r="J480" s="1" t="s">
        <v>1735</v>
      </c>
      <c r="K480" s="17" t="n">
        <v>0</v>
      </c>
      <c r="L480" s="17" t="n">
        <f aca="false">'1120 SJ'!$Q$730</f>
        <v>7</v>
      </c>
      <c r="M480" s="17" t="n">
        <f aca="false">$K480-$L480</f>
        <v>-7</v>
      </c>
      <c r="N480" s="18"/>
      <c r="O480" s="18" t="n">
        <f aca="false">IFERROR($K480*$N480,"")</f>
        <v>0</v>
      </c>
      <c r="P480" s="18" t="n">
        <f aca="false">IFERROR($L480*$N480,"")</f>
        <v>0</v>
      </c>
      <c r="Q480" s="18"/>
      <c r="S480" s="32" t="s">
        <v>1571</v>
      </c>
      <c r="T480" s="1" t="s">
        <v>1572</v>
      </c>
      <c r="U480" s="32" t="s">
        <v>120</v>
      </c>
      <c r="V480" s="1" t="s">
        <v>1571</v>
      </c>
      <c r="W480" s="1" t="s">
        <v>269</v>
      </c>
      <c r="Y480" s="1" t="s">
        <v>269</v>
      </c>
      <c r="AA480" s="1" t="s">
        <v>1731</v>
      </c>
    </row>
    <row r="481" customFormat="false" ht="15" hidden="false" customHeight="false" outlineLevel="0" collapsed="false">
      <c r="A481" s="1" t="s">
        <v>206</v>
      </c>
      <c r="B481" s="1" t="s">
        <v>258</v>
      </c>
      <c r="C481" s="31" t="s">
        <v>1567</v>
      </c>
      <c r="D481" s="1" t="s">
        <v>1568</v>
      </c>
      <c r="F481" s="1" t="s">
        <v>262</v>
      </c>
      <c r="I481" s="1" t="s">
        <v>1736</v>
      </c>
      <c r="J481" s="1" t="s">
        <v>1737</v>
      </c>
      <c r="K481" s="17" t="n">
        <v>0</v>
      </c>
      <c r="L481" s="17" t="n">
        <f aca="false">'1120 SJ'!$Q$731</f>
        <v>13</v>
      </c>
      <c r="M481" s="17" t="n">
        <f aca="false">$K481-$L481</f>
        <v>-13</v>
      </c>
      <c r="N481" s="18"/>
      <c r="O481" s="18" t="n">
        <f aca="false">IFERROR($K481*$N481,"")</f>
        <v>0</v>
      </c>
      <c r="P481" s="18" t="n">
        <f aca="false">IFERROR($L481*$N481,"")</f>
        <v>0</v>
      </c>
      <c r="Q481" s="18"/>
      <c r="S481" s="32" t="s">
        <v>1571</v>
      </c>
      <c r="T481" s="1" t="s">
        <v>1572</v>
      </c>
      <c r="U481" s="32" t="s">
        <v>120</v>
      </c>
      <c r="V481" s="1" t="s">
        <v>1571</v>
      </c>
      <c r="W481" s="1" t="s">
        <v>269</v>
      </c>
      <c r="Y481" s="1" t="s">
        <v>269</v>
      </c>
      <c r="AA481" s="1" t="s">
        <v>1738</v>
      </c>
    </row>
    <row r="482" customFormat="false" ht="15" hidden="false" customHeight="false" outlineLevel="0" collapsed="false">
      <c r="A482" s="1" t="s">
        <v>207</v>
      </c>
      <c r="B482" s="1" t="s">
        <v>1739</v>
      </c>
      <c r="C482" s="1" t="s">
        <v>259</v>
      </c>
      <c r="D482" s="1" t="s">
        <v>273</v>
      </c>
      <c r="E482" s="1" t="s">
        <v>274</v>
      </c>
      <c r="F482" s="1" t="s">
        <v>262</v>
      </c>
      <c r="G482" s="1" t="s">
        <v>286</v>
      </c>
      <c r="H482" s="1" t="s">
        <v>287</v>
      </c>
      <c r="K482" s="17" t="n">
        <f aca="false">SUMIF('1060 NQN'!$A$2:$A$2023,$G482,'1060 NQN'!$I$2:$I$2023)</f>
        <v>83584</v>
      </c>
      <c r="L482" s="17" t="n">
        <f aca="false">SUMIF('1060 NQN'!$A$2:$A$2023,$G482,'1060 NQN'!$Q$2:$Q$2023)</f>
        <v>0</v>
      </c>
      <c r="M482" s="17" t="n">
        <f aca="false">$K482-$L482</f>
        <v>83584</v>
      </c>
      <c r="N482" s="18" t="n">
        <f aca="false">IFERROR(SUMIF('1060 NQN'!$A$2:$A$2023,$G482,'1060 NQN'!$M$2:$M$2023)/$K482,0)</f>
        <v>33.3190653713629</v>
      </c>
      <c r="O482" s="18" t="n">
        <f aca="false">IFERROR($K482*$N482,"")</f>
        <v>2784940.76</v>
      </c>
      <c r="P482" s="18" t="n">
        <f aca="false">IFERROR($L482*$N482,"")</f>
        <v>0</v>
      </c>
      <c r="Q482" s="18" t="n">
        <f aca="false">$M482*$N482</f>
        <v>2784940.76</v>
      </c>
      <c r="S482" s="26"/>
      <c r="T482" s="1" t="s">
        <v>277</v>
      </c>
      <c r="U482" s="27" t="s">
        <v>123</v>
      </c>
      <c r="AA482" s="1" t="s">
        <v>1740</v>
      </c>
    </row>
    <row r="483" customFormat="false" ht="15" hidden="false" customHeight="false" outlineLevel="0" collapsed="false">
      <c r="A483" s="1" t="s">
        <v>207</v>
      </c>
      <c r="B483" s="1" t="s">
        <v>1739</v>
      </c>
      <c r="C483" s="1" t="s">
        <v>259</v>
      </c>
      <c r="D483" s="1" t="s">
        <v>273</v>
      </c>
      <c r="E483" s="1" t="s">
        <v>274</v>
      </c>
      <c r="F483" s="1" t="s">
        <v>262</v>
      </c>
      <c r="G483" s="1" t="s">
        <v>473</v>
      </c>
      <c r="H483" s="1" t="s">
        <v>474</v>
      </c>
      <c r="K483" s="17" t="n">
        <f aca="false">SUMIF('1060 NQN'!$A$2:$A$2023,$G483,'1060 NQN'!$I$2:$I$2023)</f>
        <v>32150</v>
      </c>
      <c r="L483" s="17" t="n">
        <f aca="false">SUMIF('1060 NQN'!$A$2:$A$2023,$G483,'1060 NQN'!$Q$2:$Q$2023)</f>
        <v>0</v>
      </c>
      <c r="M483" s="17" t="n">
        <f aca="false">$K483-$L483</f>
        <v>32150</v>
      </c>
      <c r="N483" s="18" t="n">
        <f aca="false">IFERROR(SUMIF('1060 NQN'!$A$2:$A$2023,$G483,'1060 NQN'!$M$2:$M$2023)/$K483,0)</f>
        <v>38.4662</v>
      </c>
      <c r="O483" s="18" t="n">
        <f aca="false">IFERROR($K483*$N483,"")</f>
        <v>1236688.33</v>
      </c>
      <c r="P483" s="18" t="n">
        <f aca="false">IFERROR($L483*$N483,"")</f>
        <v>0</v>
      </c>
      <c r="Q483" s="18" t="n">
        <f aca="false">$M483*$N483</f>
        <v>1236688.33</v>
      </c>
      <c r="S483" s="26"/>
      <c r="T483" s="1" t="s">
        <v>277</v>
      </c>
      <c r="U483" s="27" t="s">
        <v>123</v>
      </c>
      <c r="AA483" s="1" t="s">
        <v>1741</v>
      </c>
    </row>
    <row r="484" customFormat="false" ht="15" hidden="false" customHeight="false" outlineLevel="0" collapsed="false">
      <c r="A484" s="1" t="s">
        <v>207</v>
      </c>
      <c r="B484" s="1" t="s">
        <v>1739</v>
      </c>
      <c r="C484" s="1" t="s">
        <v>259</v>
      </c>
      <c r="D484" s="1" t="s">
        <v>273</v>
      </c>
      <c r="E484" s="1" t="s">
        <v>274</v>
      </c>
      <c r="F484" s="1" t="s">
        <v>262</v>
      </c>
      <c r="G484" s="1" t="s">
        <v>437</v>
      </c>
      <c r="H484" s="1" t="s">
        <v>438</v>
      </c>
      <c r="I484" s="1" t="s">
        <v>1742</v>
      </c>
      <c r="J484" s="1" t="s">
        <v>1743</v>
      </c>
      <c r="K484" s="17" t="n">
        <f aca="false">SUMIF('1060 NQN'!$A$2:$A$2023,$G484,'1060 NQN'!$I$2:$I$2023)</f>
        <v>29110</v>
      </c>
      <c r="L484" s="17" t="n">
        <f aca="false">SUMIF('1060 NQN'!$A$2:$A$2023,$G484,'1060 NQN'!$Q$2:$Q$2023)</f>
        <v>830</v>
      </c>
      <c r="M484" s="17" t="n">
        <f aca="false">$K484-$L484</f>
        <v>28280</v>
      </c>
      <c r="N484" s="18" t="n">
        <f aca="false">IFERROR(SUMIF('1060 NQN'!$A$2:$A$2023,$G484,'1060 NQN'!$M$2:$M$2023)/$K484,0)</f>
        <v>19.4329852284438</v>
      </c>
      <c r="O484" s="18" t="n">
        <f aca="false">IFERROR($K484*$N484,"")</f>
        <v>565694.2</v>
      </c>
      <c r="P484" s="18" t="n">
        <f aca="false">IFERROR($L484*$N484,"")</f>
        <v>16129.3777396084</v>
      </c>
      <c r="Q484" s="18" t="n">
        <f aca="false">$M484*$N484</f>
        <v>549564.822260392</v>
      </c>
      <c r="S484" s="24" t="s">
        <v>226</v>
      </c>
      <c r="T484" s="1" t="s">
        <v>267</v>
      </c>
      <c r="U484" s="25" t="s">
        <v>51</v>
      </c>
      <c r="V484" s="1" t="s">
        <v>441</v>
      </c>
      <c r="W484" s="1" t="s">
        <v>269</v>
      </c>
      <c r="Y484" s="1" t="s">
        <v>270</v>
      </c>
      <c r="Z484" s="1" t="s">
        <v>442</v>
      </c>
      <c r="AA484" s="1" t="s">
        <v>1744</v>
      </c>
    </row>
    <row r="485" customFormat="false" ht="15" hidden="false" customHeight="false" outlineLevel="0" collapsed="false">
      <c r="A485" s="1" t="s">
        <v>207</v>
      </c>
      <c r="B485" s="1" t="s">
        <v>1739</v>
      </c>
      <c r="C485" s="1" t="s">
        <v>259</v>
      </c>
      <c r="D485" s="1" t="s">
        <v>273</v>
      </c>
      <c r="E485" s="1" t="s">
        <v>274</v>
      </c>
      <c r="F485" s="1" t="s">
        <v>262</v>
      </c>
      <c r="G485" s="1" t="s">
        <v>1745</v>
      </c>
      <c r="H485" s="1" t="s">
        <v>1746</v>
      </c>
      <c r="I485" s="1" t="s">
        <v>1747</v>
      </c>
      <c r="J485" s="1" t="s">
        <v>1748</v>
      </c>
      <c r="K485" s="17" t="n">
        <f aca="false">SUMIF('1060 NQN'!$A$2:$A$2023,$G485,'1060 NQN'!$I$2:$I$2023)</f>
        <v>25947</v>
      </c>
      <c r="L485" s="17" t="n">
        <f aca="false">SUMIF('1060 NQN'!$A$2:$A$2023,$G485,'1060 NQN'!$Q$2:$Q$2023)</f>
        <v>0</v>
      </c>
      <c r="M485" s="17" t="n">
        <f aca="false">$K485-$L485</f>
        <v>25947</v>
      </c>
      <c r="N485" s="18" t="n">
        <f aca="false">IFERROR(SUMIF('1060 NQN'!$A$2:$A$2023,$G485,'1060 NQN'!$M$2:$M$2023)/$K485,0)</f>
        <v>415.071666859367</v>
      </c>
      <c r="O485" s="18" t="n">
        <f aca="false">IFERROR($K485*$N485,"")</f>
        <v>10769864.54</v>
      </c>
      <c r="P485" s="18" t="n">
        <f aca="false">IFERROR($L485*$N485,"")</f>
        <v>0</v>
      </c>
      <c r="Q485" s="18" t="n">
        <f aca="false">$M485*$N485</f>
        <v>10769864.54</v>
      </c>
      <c r="S485" s="29" t="s">
        <v>227</v>
      </c>
      <c r="T485" s="1" t="s">
        <v>297</v>
      </c>
      <c r="U485" s="25" t="s">
        <v>51</v>
      </c>
      <c r="V485" s="1" t="s">
        <v>1749</v>
      </c>
      <c r="W485" s="1" t="s">
        <v>269</v>
      </c>
      <c r="Y485" s="1" t="s">
        <v>270</v>
      </c>
      <c r="Z485" s="1" t="s">
        <v>1750</v>
      </c>
      <c r="AA485" s="1" t="s">
        <v>1751</v>
      </c>
    </row>
    <row r="486" customFormat="false" ht="15" hidden="false" customHeight="false" outlineLevel="0" collapsed="false">
      <c r="A486" s="1" t="s">
        <v>207</v>
      </c>
      <c r="B486" s="1" t="s">
        <v>1739</v>
      </c>
      <c r="C486" s="1" t="s">
        <v>259</v>
      </c>
      <c r="D486" s="1" t="s">
        <v>260</v>
      </c>
      <c r="E486" s="1" t="s">
        <v>261</v>
      </c>
      <c r="F486" s="1" t="s">
        <v>262</v>
      </c>
      <c r="G486" s="1" t="s">
        <v>263</v>
      </c>
      <c r="H486" s="1" t="s">
        <v>264</v>
      </c>
      <c r="I486" s="1" t="s">
        <v>1752</v>
      </c>
      <c r="J486" s="1" t="s">
        <v>1753</v>
      </c>
      <c r="K486" s="17" t="n">
        <f aca="false">SUMIF('1060 NQN'!$A$2:$A$2023,$G486,'1060 NQN'!$I$2:$I$2023)</f>
        <v>21380</v>
      </c>
      <c r="L486" s="17" t="n">
        <f aca="false">SUMIF('1060 NQN'!$A$2:$A$2023,$G486,'1060 NQN'!$Q$2:$Q$2023)</f>
        <v>690</v>
      </c>
      <c r="M486" s="17" t="n">
        <f aca="false">$K486-$L486</f>
        <v>20690</v>
      </c>
      <c r="N486" s="18" t="n">
        <f aca="false">IFERROR(SUMIF('1060 NQN'!$A$2:$A$2023,$G486,'1060 NQN'!$M$2:$M$2023)/$K486,0)</f>
        <v>148.221978952292</v>
      </c>
      <c r="O486" s="18" t="n">
        <f aca="false">IFERROR($K486*$N486,"")</f>
        <v>3168985.91</v>
      </c>
      <c r="P486" s="18" t="n">
        <f aca="false">IFERROR($L486*$N486,"")</f>
        <v>102273.165477081</v>
      </c>
      <c r="Q486" s="18" t="n">
        <f aca="false">$M486*$N486</f>
        <v>3066712.74452292</v>
      </c>
      <c r="S486" s="29" t="s">
        <v>227</v>
      </c>
      <c r="T486" s="1" t="s">
        <v>297</v>
      </c>
      <c r="U486" s="25" t="s">
        <v>51</v>
      </c>
      <c r="V486" s="1" t="s">
        <v>268</v>
      </c>
      <c r="W486" s="1" t="s">
        <v>269</v>
      </c>
      <c r="Y486" s="1" t="s">
        <v>270</v>
      </c>
      <c r="Z486" s="1" t="s">
        <v>271</v>
      </c>
      <c r="AA486" s="1" t="s">
        <v>1754</v>
      </c>
    </row>
    <row r="487" customFormat="false" ht="15" hidden="false" customHeight="false" outlineLevel="0" collapsed="false">
      <c r="A487" s="1" t="s">
        <v>207</v>
      </c>
      <c r="B487" s="1" t="s">
        <v>1739</v>
      </c>
      <c r="C487" s="1" t="s">
        <v>259</v>
      </c>
      <c r="D487" s="1" t="s">
        <v>273</v>
      </c>
      <c r="E487" s="1" t="s">
        <v>274</v>
      </c>
      <c r="F487" s="1" t="s">
        <v>262</v>
      </c>
      <c r="G487" s="1" t="s">
        <v>1755</v>
      </c>
      <c r="H487" s="1" t="s">
        <v>1756</v>
      </c>
      <c r="I487" s="1" t="s">
        <v>1757</v>
      </c>
      <c r="J487" s="1" t="s">
        <v>1758</v>
      </c>
      <c r="K487" s="17" t="n">
        <f aca="false">SUMIF('1060 NQN'!$A$2:$A$2023,$G487,'1060 NQN'!$I$2:$I$2023)</f>
        <v>20552</v>
      </c>
      <c r="L487" s="17" t="n">
        <f aca="false">SUMIF('1060 NQN'!$A$2:$A$2023,$G487,'1060 NQN'!$Q$2:$Q$2023)</f>
        <v>300</v>
      </c>
      <c r="M487" s="17" t="n">
        <f aca="false">$K487-$L487</f>
        <v>20252</v>
      </c>
      <c r="N487" s="18" t="n">
        <f aca="false">IFERROR(SUMIF('1060 NQN'!$A$2:$A$2023,$G487,'1060 NQN'!$M$2:$M$2023)/$K487,0)</f>
        <v>92.7727228493577</v>
      </c>
      <c r="O487" s="18" t="n">
        <f aca="false">IFERROR($K487*$N487,"")</f>
        <v>1906665</v>
      </c>
      <c r="P487" s="18" t="n">
        <f aca="false">IFERROR($L487*$N487,"")</f>
        <v>27831.8168548073</v>
      </c>
      <c r="Q487" s="18" t="n">
        <f aca="false">$M487*$N487</f>
        <v>1878833.18314519</v>
      </c>
      <c r="R487" s="28" t="s">
        <v>1759</v>
      </c>
      <c r="S487" s="25" t="s">
        <v>228</v>
      </c>
      <c r="T487" s="1" t="s">
        <v>282</v>
      </c>
      <c r="U487" s="25" t="s">
        <v>51</v>
      </c>
      <c r="V487" s="1" t="s">
        <v>1760</v>
      </c>
      <c r="W487" s="1" t="s">
        <v>269</v>
      </c>
      <c r="Y487" s="1" t="s">
        <v>270</v>
      </c>
      <c r="Z487" s="1" t="s">
        <v>1761</v>
      </c>
      <c r="AA487" s="1" t="s">
        <v>1762</v>
      </c>
    </row>
    <row r="488" customFormat="false" ht="15" hidden="false" customHeight="false" outlineLevel="0" collapsed="false">
      <c r="A488" s="1" t="s">
        <v>207</v>
      </c>
      <c r="B488" s="1" t="s">
        <v>1739</v>
      </c>
      <c r="C488" s="1" t="s">
        <v>259</v>
      </c>
      <c r="D488" s="1" t="s">
        <v>273</v>
      </c>
      <c r="E488" s="1" t="s">
        <v>274</v>
      </c>
      <c r="F488" s="1" t="s">
        <v>262</v>
      </c>
      <c r="G488" s="1" t="s">
        <v>321</v>
      </c>
      <c r="H488" s="1" t="s">
        <v>322</v>
      </c>
      <c r="I488" s="1" t="s">
        <v>1763</v>
      </c>
      <c r="J488" s="1" t="s">
        <v>1764</v>
      </c>
      <c r="K488" s="17" t="n">
        <f aca="false">SUMIF('1060 NQN'!$A$2:$A$2023,$G488,'1060 NQN'!$I$2:$I$2023)</f>
        <v>20310</v>
      </c>
      <c r="L488" s="17" t="n">
        <f aca="false">SUMIF('1060 NQN'!$A$2:$A$2023,$G488,'1060 NQN'!$Q$2:$Q$2023)</f>
        <v>2150</v>
      </c>
      <c r="M488" s="17" t="n">
        <f aca="false">$K488-$L488</f>
        <v>18160</v>
      </c>
      <c r="N488" s="18" t="n">
        <f aca="false">IFERROR(SUMIF('1060 NQN'!$A$2:$A$2023,$G488,'1060 NQN'!$M$2:$M$2023)/$K488,0)</f>
        <v>36.7499295913343</v>
      </c>
      <c r="O488" s="18" t="n">
        <f aca="false">IFERROR($K488*$N488,"")</f>
        <v>746391.07</v>
      </c>
      <c r="P488" s="18" t="n">
        <f aca="false">IFERROR($L488*$N488,"")</f>
        <v>79012.3486213688</v>
      </c>
      <c r="Q488" s="18" t="n">
        <f aca="false">$M488*$N488</f>
        <v>667378.721378631</v>
      </c>
      <c r="S488" s="24" t="s">
        <v>226</v>
      </c>
      <c r="T488" s="1" t="s">
        <v>267</v>
      </c>
      <c r="U488" s="25" t="s">
        <v>51</v>
      </c>
      <c r="V488" s="1" t="s">
        <v>325</v>
      </c>
      <c r="W488" s="1" t="s">
        <v>269</v>
      </c>
      <c r="Y488" s="1" t="s">
        <v>270</v>
      </c>
      <c r="Z488" s="1" t="s">
        <v>326</v>
      </c>
      <c r="AA488" s="1" t="s">
        <v>1744</v>
      </c>
    </row>
    <row r="489" customFormat="false" ht="15" hidden="false" customHeight="false" outlineLevel="0" collapsed="false">
      <c r="A489" s="1" t="s">
        <v>207</v>
      </c>
      <c r="B489" s="1" t="s">
        <v>1739</v>
      </c>
      <c r="C489" s="1" t="s">
        <v>259</v>
      </c>
      <c r="D489" s="1" t="s">
        <v>273</v>
      </c>
      <c r="E489" s="1" t="s">
        <v>274</v>
      </c>
      <c r="F489" s="1" t="s">
        <v>262</v>
      </c>
      <c r="G489" s="1" t="s">
        <v>384</v>
      </c>
      <c r="H489" s="1" t="s">
        <v>385</v>
      </c>
      <c r="I489" s="1" t="s">
        <v>1765</v>
      </c>
      <c r="J489" s="1" t="s">
        <v>1766</v>
      </c>
      <c r="K489" s="17" t="n">
        <f aca="false">SUMIF('1060 NQN'!$A$2:$A$2023,$G489,'1060 NQN'!$I$2:$I$2023)</f>
        <v>19567</v>
      </c>
      <c r="L489" s="17" t="n">
        <f aca="false">SUMIF('1060 NQN'!$A$2:$A$2023,$G489,'1060 NQN'!$Q$2:$Q$2023)</f>
        <v>2044</v>
      </c>
      <c r="M489" s="17" t="n">
        <f aca="false">$K489-$L489</f>
        <v>17523</v>
      </c>
      <c r="N489" s="18" t="n">
        <f aca="false">IFERROR(SUMIF('1060 NQN'!$A$2:$A$2023,$G489,'1060 NQN'!$M$2:$M$2023)/$K489,0)</f>
        <v>15.7425563448664</v>
      </c>
      <c r="O489" s="18" t="n">
        <f aca="false">IFERROR($K489*$N489,"")</f>
        <v>308034.6</v>
      </c>
      <c r="P489" s="18" t="n">
        <f aca="false">IFERROR($L489*$N489,"")</f>
        <v>32177.7851689068</v>
      </c>
      <c r="Q489" s="18" t="n">
        <f aca="false">$M489*$N489</f>
        <v>275856.814831093</v>
      </c>
      <c r="S489" s="24" t="s">
        <v>226</v>
      </c>
      <c r="T489" s="1" t="s">
        <v>267</v>
      </c>
      <c r="U489" s="25" t="s">
        <v>51</v>
      </c>
      <c r="V489" s="1" t="s">
        <v>388</v>
      </c>
      <c r="W489" s="1" t="s">
        <v>269</v>
      </c>
      <c r="Y489" s="1" t="s">
        <v>270</v>
      </c>
      <c r="Z489" s="1" t="s">
        <v>389</v>
      </c>
      <c r="AA489" s="1" t="s">
        <v>1767</v>
      </c>
    </row>
    <row r="490" customFormat="false" ht="15" hidden="false" customHeight="false" outlineLevel="0" collapsed="false">
      <c r="A490" s="1" t="s">
        <v>207</v>
      </c>
      <c r="B490" s="1" t="s">
        <v>1739</v>
      </c>
      <c r="C490" s="1" t="s">
        <v>259</v>
      </c>
      <c r="D490" s="1" t="s">
        <v>273</v>
      </c>
      <c r="E490" s="1" t="s">
        <v>274</v>
      </c>
      <c r="F490" s="1" t="s">
        <v>262</v>
      </c>
      <c r="G490" s="1" t="s">
        <v>1768</v>
      </c>
      <c r="H490" s="1" t="s">
        <v>1769</v>
      </c>
      <c r="K490" s="17" t="n">
        <f aca="false">SUMIF('1060 NQN'!$A$2:$A$2023,$G490,'1060 NQN'!$I$2:$I$2023)</f>
        <v>19400</v>
      </c>
      <c r="L490" s="17" t="n">
        <f aca="false">SUMIF('1060 NQN'!$A$2:$A$2023,$G490,'1060 NQN'!$Q$2:$Q$2023)</f>
        <v>0</v>
      </c>
      <c r="M490" s="17" t="n">
        <f aca="false">$K490-$L490</f>
        <v>19400</v>
      </c>
      <c r="N490" s="18" t="n">
        <f aca="false">IFERROR(SUMIF('1060 NQN'!$A$2:$A$2023,$G490,'1060 NQN'!$M$2:$M$2023)/$K490,0)</f>
        <v>154.690721649485</v>
      </c>
      <c r="O490" s="18" t="n">
        <f aca="false">IFERROR($K490*$N490,"")</f>
        <v>3001000</v>
      </c>
      <c r="P490" s="18" t="n">
        <f aca="false">IFERROR($L490*$N490,"")</f>
        <v>0</v>
      </c>
      <c r="Q490" s="18" t="n">
        <f aca="false">$M490*$N490</f>
        <v>3001000</v>
      </c>
      <c r="S490" s="26"/>
      <c r="T490" s="1" t="s">
        <v>277</v>
      </c>
      <c r="U490" s="27" t="s">
        <v>123</v>
      </c>
      <c r="AA490" s="1" t="s">
        <v>1741</v>
      </c>
    </row>
    <row r="491" customFormat="false" ht="15" hidden="false" customHeight="false" outlineLevel="0" collapsed="false">
      <c r="A491" s="1" t="s">
        <v>207</v>
      </c>
      <c r="B491" s="1" t="s">
        <v>1739</v>
      </c>
      <c r="C491" s="1" t="s">
        <v>259</v>
      </c>
      <c r="D491" s="1" t="s">
        <v>273</v>
      </c>
      <c r="E491" s="1" t="s">
        <v>274</v>
      </c>
      <c r="F491" s="1" t="s">
        <v>262</v>
      </c>
      <c r="G491" s="1" t="s">
        <v>313</v>
      </c>
      <c r="H491" s="1" t="s">
        <v>314</v>
      </c>
      <c r="I491" s="1" t="s">
        <v>1770</v>
      </c>
      <c r="J491" s="1" t="s">
        <v>1771</v>
      </c>
      <c r="K491" s="17" t="n">
        <f aca="false">SUMIF('1060 NQN'!$A$2:$A$2023,$G491,'1060 NQN'!$I$2:$I$2023)</f>
        <v>15007</v>
      </c>
      <c r="L491" s="17" t="n">
        <f aca="false">SUMIF('1060 NQN'!$A$2:$A$2023,$G491,'1060 NQN'!$Q$2:$Q$2023)</f>
        <v>59</v>
      </c>
      <c r="M491" s="17" t="n">
        <f aca="false">$K491-$L491</f>
        <v>14948</v>
      </c>
      <c r="N491" s="18" t="n">
        <f aca="false">IFERROR(SUMIF('1060 NQN'!$A$2:$A$2023,$G491,'1060 NQN'!$M$2:$M$2023)/$K491,0)</f>
        <v>13.3417738388752</v>
      </c>
      <c r="O491" s="18" t="n">
        <f aca="false">IFERROR($K491*$N491,"")</f>
        <v>200220</v>
      </c>
      <c r="P491" s="18" t="n">
        <f aca="false">IFERROR($L491*$N491,"")</f>
        <v>787.164656493636</v>
      </c>
      <c r="Q491" s="18" t="n">
        <f aca="false">$M491*$N491</f>
        <v>199432.835343506</v>
      </c>
      <c r="R491" s="28" t="s">
        <v>1772</v>
      </c>
      <c r="S491" s="25" t="s">
        <v>228</v>
      </c>
      <c r="T491" s="1" t="s">
        <v>282</v>
      </c>
      <c r="U491" s="25" t="s">
        <v>51</v>
      </c>
      <c r="V491" s="1" t="s">
        <v>1773</v>
      </c>
      <c r="W491" s="1" t="s">
        <v>270</v>
      </c>
      <c r="X491" s="1" t="s">
        <v>318</v>
      </c>
      <c r="Y491" s="1" t="s">
        <v>270</v>
      </c>
      <c r="Z491" s="1" t="s">
        <v>1774</v>
      </c>
      <c r="AA491" s="1" t="s">
        <v>1775</v>
      </c>
    </row>
    <row r="492" customFormat="false" ht="15" hidden="false" customHeight="false" outlineLevel="0" collapsed="false">
      <c r="A492" s="1" t="s">
        <v>207</v>
      </c>
      <c r="B492" s="1" t="s">
        <v>1739</v>
      </c>
      <c r="C492" s="1" t="s">
        <v>259</v>
      </c>
      <c r="D492" s="1" t="s">
        <v>273</v>
      </c>
      <c r="E492" s="1" t="s">
        <v>274</v>
      </c>
      <c r="F492" s="1" t="s">
        <v>262</v>
      </c>
      <c r="G492" s="1" t="s">
        <v>335</v>
      </c>
      <c r="H492" s="1" t="s">
        <v>336</v>
      </c>
      <c r="K492" s="17" t="n">
        <f aca="false">SUMIF('1060 NQN'!$A$2:$A$2023,$G492,'1060 NQN'!$I$2:$I$2023)</f>
        <v>15000</v>
      </c>
      <c r="L492" s="17" t="n">
        <f aca="false">SUMIF('1060 NQN'!$A$2:$A$2023,$G492,'1060 NQN'!$Q$2:$Q$2023)</f>
        <v>0</v>
      </c>
      <c r="M492" s="17" t="n">
        <f aca="false">$K492-$L492</f>
        <v>15000</v>
      </c>
      <c r="N492" s="18" t="n">
        <f aca="false">IFERROR(SUMIF('1060 NQN'!$A$2:$A$2023,$G492,'1060 NQN'!$M$2:$M$2023)/$K492,0)</f>
        <v>53.55194</v>
      </c>
      <c r="O492" s="18" t="n">
        <f aca="false">IFERROR($K492*$N492,"")</f>
        <v>803279.1</v>
      </c>
      <c r="P492" s="18" t="n">
        <f aca="false">IFERROR($L492*$N492,"")</f>
        <v>0</v>
      </c>
      <c r="Q492" s="18" t="n">
        <f aca="false">$M492*$N492</f>
        <v>803279.1</v>
      </c>
      <c r="S492" s="26"/>
      <c r="T492" s="1" t="s">
        <v>277</v>
      </c>
      <c r="U492" s="27" t="s">
        <v>123</v>
      </c>
      <c r="AA492" s="1" t="s">
        <v>1740</v>
      </c>
    </row>
    <row r="493" customFormat="false" ht="15" hidden="false" customHeight="false" outlineLevel="0" collapsed="false">
      <c r="A493" s="1" t="s">
        <v>207</v>
      </c>
      <c r="B493" s="1" t="s">
        <v>1739</v>
      </c>
      <c r="C493" s="1" t="s">
        <v>259</v>
      </c>
      <c r="D493" s="1" t="s">
        <v>273</v>
      </c>
      <c r="E493" s="1" t="s">
        <v>274</v>
      </c>
      <c r="F493" s="1" t="s">
        <v>262</v>
      </c>
      <c r="G493" s="1" t="s">
        <v>362</v>
      </c>
      <c r="H493" s="1" t="s">
        <v>363</v>
      </c>
      <c r="I493" s="1" t="s">
        <v>1776</v>
      </c>
      <c r="J493" s="1" t="s">
        <v>1777</v>
      </c>
      <c r="K493" s="17" t="n">
        <f aca="false">SUMIF('1060 NQN'!$A$2:$A$2023,$G493,'1060 NQN'!$I$2:$I$2023)</f>
        <v>12581</v>
      </c>
      <c r="L493" s="17" t="n">
        <f aca="false">SUMIF('1060 NQN'!$A$2:$A$2023,$G493,'1060 NQN'!$Q$2:$Q$2023)</f>
        <v>3188</v>
      </c>
      <c r="M493" s="17" t="n">
        <f aca="false">$K493-$L493</f>
        <v>9393</v>
      </c>
      <c r="N493" s="18" t="n">
        <f aca="false">IFERROR(SUMIF('1060 NQN'!$A$2:$A$2023,$G493,'1060 NQN'!$M$2:$M$2023)/$K493,0)</f>
        <v>23.0685939114538</v>
      </c>
      <c r="O493" s="18" t="n">
        <f aca="false">IFERROR($K493*$N493,"")</f>
        <v>290225.98</v>
      </c>
      <c r="P493" s="18" t="n">
        <f aca="false">IFERROR($L493*$N493,"")</f>
        <v>73542.6773897147</v>
      </c>
      <c r="Q493" s="18" t="n">
        <f aca="false">$M493*$N493</f>
        <v>216683.302610285</v>
      </c>
      <c r="S493" s="24" t="s">
        <v>226</v>
      </c>
      <c r="T493" s="1" t="s">
        <v>267</v>
      </c>
      <c r="U493" s="25" t="s">
        <v>51</v>
      </c>
      <c r="V493" s="1" t="s">
        <v>366</v>
      </c>
      <c r="W493" s="1" t="s">
        <v>269</v>
      </c>
      <c r="Y493" s="1" t="s">
        <v>270</v>
      </c>
      <c r="Z493" s="1" t="s">
        <v>367</v>
      </c>
      <c r="AA493" s="1" t="s">
        <v>1744</v>
      </c>
    </row>
    <row r="494" customFormat="false" ht="15" hidden="false" customHeight="false" outlineLevel="0" collapsed="false">
      <c r="A494" s="1" t="s">
        <v>207</v>
      </c>
      <c r="B494" s="1" t="s">
        <v>1739</v>
      </c>
      <c r="C494" s="1" t="s">
        <v>259</v>
      </c>
      <c r="D494" s="1" t="s">
        <v>260</v>
      </c>
      <c r="E494" s="1" t="s">
        <v>261</v>
      </c>
      <c r="F494" s="1" t="s">
        <v>262</v>
      </c>
      <c r="G494" s="1" t="s">
        <v>1778</v>
      </c>
      <c r="H494" s="1" t="s">
        <v>1779</v>
      </c>
      <c r="K494" s="17" t="n">
        <f aca="false">SUMIF('1060 NQN'!$A$2:$A$2023,$G494,'1060 NQN'!$I$2:$I$2023)</f>
        <v>12310</v>
      </c>
      <c r="L494" s="17" t="n">
        <f aca="false">SUMIF('1060 NQN'!$A$2:$A$2023,$G494,'1060 NQN'!$Q$2:$Q$2023)</f>
        <v>0</v>
      </c>
      <c r="M494" s="17" t="n">
        <f aca="false">$K494-$L494</f>
        <v>12310</v>
      </c>
      <c r="N494" s="18" t="n">
        <f aca="false">IFERROR(SUMIF('1060 NQN'!$A$2:$A$2023,$G494,'1060 NQN'!$M$2:$M$2023)/$K494,0)</f>
        <v>30.3840381803412</v>
      </c>
      <c r="O494" s="18" t="n">
        <f aca="false">IFERROR($K494*$N494,"")</f>
        <v>374027.51</v>
      </c>
      <c r="P494" s="18" t="n">
        <f aca="false">IFERROR($L494*$N494,"")</f>
        <v>0</v>
      </c>
      <c r="Q494" s="18" t="n">
        <f aca="false">$M494*$N494</f>
        <v>374027.51</v>
      </c>
      <c r="S494" s="26"/>
      <c r="T494" s="1" t="s">
        <v>277</v>
      </c>
      <c r="U494" s="27" t="s">
        <v>123</v>
      </c>
      <c r="AA494" s="1" t="s">
        <v>1780</v>
      </c>
    </row>
    <row r="495" customFormat="false" ht="15" hidden="false" customHeight="false" outlineLevel="0" collapsed="false">
      <c r="A495" s="1" t="s">
        <v>207</v>
      </c>
      <c r="B495" s="1" t="s">
        <v>1739</v>
      </c>
      <c r="C495" s="1" t="s">
        <v>259</v>
      </c>
      <c r="D495" s="1" t="s">
        <v>260</v>
      </c>
      <c r="E495" s="1" t="s">
        <v>261</v>
      </c>
      <c r="F495" s="1" t="s">
        <v>262</v>
      </c>
      <c r="G495" s="1" t="s">
        <v>344</v>
      </c>
      <c r="H495" s="1" t="s">
        <v>345</v>
      </c>
      <c r="I495" s="1" t="s">
        <v>1781</v>
      </c>
      <c r="J495" s="1" t="s">
        <v>1782</v>
      </c>
      <c r="K495" s="17" t="n">
        <f aca="false">SUMIF('1060 NQN'!$A$2:$A$2023,$G495,'1060 NQN'!$I$2:$I$2023)</f>
        <v>11285</v>
      </c>
      <c r="L495" s="17" t="n">
        <f aca="false">SUMIF('1060 NQN'!$A$2:$A$2023,$G495,'1060 NQN'!$Q$2:$Q$2023)</f>
        <v>33</v>
      </c>
      <c r="M495" s="17" t="n">
        <f aca="false">$K495-$L495</f>
        <v>11252</v>
      </c>
      <c r="N495" s="18" t="n">
        <f aca="false">IFERROR(SUMIF('1060 NQN'!$A$2:$A$2023,$G495,'1060 NQN'!$M$2:$M$2023)/$K495,0)</f>
        <v>236.137301727958</v>
      </c>
      <c r="O495" s="18" t="n">
        <f aca="false">IFERROR($K495*$N495,"")</f>
        <v>2664809.45</v>
      </c>
      <c r="P495" s="18" t="n">
        <f aca="false">IFERROR($L495*$N495,"")</f>
        <v>7792.5309570226</v>
      </c>
      <c r="Q495" s="18" t="n">
        <f aca="false">$M495*$N495</f>
        <v>2657016.91904298</v>
      </c>
      <c r="R495" s="28" t="s">
        <v>1783</v>
      </c>
      <c r="S495" s="29" t="s">
        <v>227</v>
      </c>
      <c r="T495" s="1" t="s">
        <v>297</v>
      </c>
      <c r="U495" s="25" t="s">
        <v>51</v>
      </c>
      <c r="V495" s="1" t="s">
        <v>290</v>
      </c>
      <c r="W495" s="1" t="s">
        <v>269</v>
      </c>
      <c r="Y495" s="1" t="s">
        <v>270</v>
      </c>
      <c r="AA495" s="1" t="s">
        <v>1784</v>
      </c>
    </row>
    <row r="496" customFormat="false" ht="15" hidden="false" customHeight="false" outlineLevel="0" collapsed="false">
      <c r="A496" s="1" t="s">
        <v>207</v>
      </c>
      <c r="B496" s="1" t="s">
        <v>1739</v>
      </c>
      <c r="C496" s="1" t="s">
        <v>259</v>
      </c>
      <c r="D496" s="1" t="s">
        <v>273</v>
      </c>
      <c r="E496" s="1" t="s">
        <v>274</v>
      </c>
      <c r="F496" s="1" t="s">
        <v>262</v>
      </c>
      <c r="G496" s="1" t="s">
        <v>308</v>
      </c>
      <c r="H496" s="1" t="s">
        <v>309</v>
      </c>
      <c r="I496" s="1" t="s">
        <v>1785</v>
      </c>
      <c r="J496" s="1" t="s">
        <v>1786</v>
      </c>
      <c r="K496" s="17" t="n">
        <f aca="false">SUMIF('1060 NQN'!$A$2:$A$2023,$G496,'1060 NQN'!$I$2:$I$2023)</f>
        <v>11160</v>
      </c>
      <c r="L496" s="17" t="n">
        <f aca="false">SUMIF('1060 NQN'!$A$2:$A$2023,$G496,'1060 NQN'!$Q$2:$Q$2023)</f>
        <v>1700</v>
      </c>
      <c r="M496" s="17" t="n">
        <f aca="false">$K496-$L496</f>
        <v>9460</v>
      </c>
      <c r="N496" s="18" t="n">
        <f aca="false">IFERROR(SUMIF('1060 NQN'!$A$2:$A$2023,$G496,'1060 NQN'!$M$2:$M$2023)/$K496,0)</f>
        <v>15.9333216845878</v>
      </c>
      <c r="O496" s="18" t="n">
        <f aca="false">IFERROR($K496*$N496,"")</f>
        <v>177815.87</v>
      </c>
      <c r="P496" s="18" t="n">
        <f aca="false">IFERROR($L496*$N496,"")</f>
        <v>27086.6468637993</v>
      </c>
      <c r="Q496" s="18" t="n">
        <f aca="false">$M496*$N496</f>
        <v>150729.223136201</v>
      </c>
      <c r="S496" s="25" t="s">
        <v>228</v>
      </c>
      <c r="T496" s="1" t="s">
        <v>282</v>
      </c>
      <c r="U496" s="25" t="s">
        <v>51</v>
      </c>
      <c r="V496" s="1" t="s">
        <v>290</v>
      </c>
      <c r="W496" s="1" t="s">
        <v>269</v>
      </c>
      <c r="Y496" s="1" t="s">
        <v>269</v>
      </c>
      <c r="AA496" s="1" t="s">
        <v>1787</v>
      </c>
    </row>
    <row r="497" customFormat="false" ht="15" hidden="false" customHeight="false" outlineLevel="0" collapsed="false">
      <c r="A497" s="1" t="s">
        <v>207</v>
      </c>
      <c r="B497" s="1" t="s">
        <v>1739</v>
      </c>
      <c r="C497" s="1" t="s">
        <v>259</v>
      </c>
      <c r="D497" s="1" t="s">
        <v>260</v>
      </c>
      <c r="E497" s="1" t="s">
        <v>261</v>
      </c>
      <c r="F497" s="1" t="s">
        <v>262</v>
      </c>
      <c r="G497" s="1" t="s">
        <v>328</v>
      </c>
      <c r="H497" s="1" t="s">
        <v>329</v>
      </c>
      <c r="I497" s="1" t="s">
        <v>1788</v>
      </c>
      <c r="J497" s="1" t="s">
        <v>1789</v>
      </c>
      <c r="K497" s="17" t="n">
        <f aca="false">SUMIF('1060 NQN'!$A$2:$A$2023,$G497,'1060 NQN'!$I$2:$I$2023)</f>
        <v>10995</v>
      </c>
      <c r="L497" s="17" t="n">
        <f aca="false">SUMIF('1060 NQN'!$A$2:$A$2023,$G497,'1060 NQN'!$Q$2:$Q$2023)</f>
        <v>9</v>
      </c>
      <c r="M497" s="17" t="n">
        <f aca="false">$K497-$L497</f>
        <v>10986</v>
      </c>
      <c r="N497" s="18" t="n">
        <f aca="false">IFERROR(SUMIF('1060 NQN'!$A$2:$A$2023,$G497,'1060 NQN'!$M$2:$M$2023)/$K497,0)</f>
        <v>59.0077989995453</v>
      </c>
      <c r="O497" s="18" t="n">
        <f aca="false">IFERROR($K497*$N497,"")</f>
        <v>648790.75</v>
      </c>
      <c r="P497" s="18" t="n">
        <f aca="false">IFERROR($L497*$N497,"")</f>
        <v>531.070190995907</v>
      </c>
      <c r="Q497" s="18" t="n">
        <f aca="false">$M497*$N497</f>
        <v>648259.679809004</v>
      </c>
      <c r="R497" s="28" t="s">
        <v>1790</v>
      </c>
      <c r="S497" s="24" t="s">
        <v>226</v>
      </c>
      <c r="T497" s="1" t="s">
        <v>267</v>
      </c>
      <c r="U497" s="25" t="s">
        <v>51</v>
      </c>
      <c r="V497" s="1" t="s">
        <v>1791</v>
      </c>
      <c r="W497" s="1" t="s">
        <v>269</v>
      </c>
      <c r="Y497" s="1" t="s">
        <v>270</v>
      </c>
      <c r="Z497" s="1" t="s">
        <v>333</v>
      </c>
      <c r="AA497" s="1" t="s">
        <v>1792</v>
      </c>
    </row>
    <row r="498" customFormat="false" ht="15" hidden="false" customHeight="false" outlineLevel="0" collapsed="false">
      <c r="A498" s="1" t="s">
        <v>207</v>
      </c>
      <c r="B498" s="1" t="s">
        <v>1739</v>
      </c>
      <c r="C498" s="1" t="s">
        <v>259</v>
      </c>
      <c r="D498" s="1" t="s">
        <v>273</v>
      </c>
      <c r="E498" s="1" t="s">
        <v>274</v>
      </c>
      <c r="F498" s="1" t="s">
        <v>262</v>
      </c>
      <c r="G498" s="1" t="s">
        <v>1793</v>
      </c>
      <c r="H498" s="1" t="s">
        <v>1794</v>
      </c>
      <c r="K498" s="17" t="n">
        <f aca="false">SUMIF('1060 NQN'!$A$2:$A$2023,$G498,'1060 NQN'!$I$2:$I$2023)</f>
        <v>10000</v>
      </c>
      <c r="L498" s="17" t="n">
        <f aca="false">SUMIF('1060 NQN'!$A$2:$A$2023,$G498,'1060 NQN'!$Q$2:$Q$2023)</f>
        <v>0</v>
      </c>
      <c r="M498" s="17" t="n">
        <f aca="false">$K498-$L498</f>
        <v>10000</v>
      </c>
      <c r="N498" s="18" t="n">
        <f aca="false">IFERROR(SUMIF('1060 NQN'!$A$2:$A$2023,$G498,'1060 NQN'!$M$2:$M$2023)/$K498,0)</f>
        <v>162.91</v>
      </c>
      <c r="O498" s="18" t="n">
        <f aca="false">IFERROR($K498*$N498,"")</f>
        <v>1629100</v>
      </c>
      <c r="P498" s="18" t="n">
        <f aca="false">IFERROR($L498*$N498,"")</f>
        <v>0</v>
      </c>
      <c r="Q498" s="18" t="n">
        <f aca="false">$M498*$N498</f>
        <v>1629100</v>
      </c>
      <c r="S498" s="26"/>
      <c r="T498" s="1" t="s">
        <v>277</v>
      </c>
      <c r="U498" s="27" t="s">
        <v>123</v>
      </c>
      <c r="AA498" s="1" t="s">
        <v>1741</v>
      </c>
    </row>
    <row r="499" customFormat="false" ht="15" hidden="false" customHeight="false" outlineLevel="0" collapsed="false">
      <c r="A499" s="1" t="s">
        <v>207</v>
      </c>
      <c r="B499" s="1" t="s">
        <v>1739</v>
      </c>
      <c r="C499" s="1" t="s">
        <v>259</v>
      </c>
      <c r="D499" s="1" t="s">
        <v>273</v>
      </c>
      <c r="E499" s="1" t="s">
        <v>274</v>
      </c>
      <c r="F499" s="1" t="s">
        <v>262</v>
      </c>
      <c r="G499" s="1" t="s">
        <v>1795</v>
      </c>
      <c r="H499" s="1" t="s">
        <v>1796</v>
      </c>
      <c r="K499" s="17" t="n">
        <f aca="false">SUMIF('1060 NQN'!$A$2:$A$2023,$G499,'1060 NQN'!$I$2:$I$2023)</f>
        <v>9583</v>
      </c>
      <c r="L499" s="17" t="n">
        <f aca="false">SUMIF('1060 NQN'!$A$2:$A$2023,$G499,'1060 NQN'!$Q$2:$Q$2023)</f>
        <v>0</v>
      </c>
      <c r="M499" s="17" t="n">
        <f aca="false">$K499-$L499</f>
        <v>9583</v>
      </c>
      <c r="N499" s="18" t="n">
        <f aca="false">IFERROR(SUMIF('1060 NQN'!$A$2:$A$2023,$G499,'1060 NQN'!$M$2:$M$2023)/$K499,0)</f>
        <v>160.384011269957</v>
      </c>
      <c r="O499" s="18" t="n">
        <f aca="false">IFERROR($K499*$N499,"")</f>
        <v>1536959.98</v>
      </c>
      <c r="P499" s="18" t="n">
        <f aca="false">IFERROR($L499*$N499,"")</f>
        <v>0</v>
      </c>
      <c r="Q499" s="18" t="n">
        <f aca="false">$M499*$N499</f>
        <v>1536959.98</v>
      </c>
      <c r="S499" s="26"/>
      <c r="T499" s="1" t="s">
        <v>277</v>
      </c>
      <c r="U499" s="27" t="s">
        <v>123</v>
      </c>
      <c r="AA499" s="1" t="s">
        <v>1740</v>
      </c>
    </row>
    <row r="500" customFormat="false" ht="15" hidden="false" customHeight="false" outlineLevel="0" collapsed="false">
      <c r="A500" s="1" t="s">
        <v>207</v>
      </c>
      <c r="B500" s="1" t="s">
        <v>1739</v>
      </c>
      <c r="C500" s="1" t="s">
        <v>259</v>
      </c>
      <c r="D500" s="1" t="s">
        <v>260</v>
      </c>
      <c r="E500" s="1" t="s">
        <v>261</v>
      </c>
      <c r="F500" s="1" t="s">
        <v>262</v>
      </c>
      <c r="G500" s="1" t="s">
        <v>1797</v>
      </c>
      <c r="H500" s="1" t="s">
        <v>1798</v>
      </c>
      <c r="I500" s="1" t="s">
        <v>1799</v>
      </c>
      <c r="J500" s="1" t="s">
        <v>1800</v>
      </c>
      <c r="K500" s="17" t="n">
        <f aca="false">SUMIF('1060 NQN'!$A$2:$A$2023,$G500,'1060 NQN'!$I$2:$I$2023)</f>
        <v>8770</v>
      </c>
      <c r="L500" s="17" t="n">
        <f aca="false">SUMIF('1060 NQN'!$A$2:$A$2023,$G500,'1060 NQN'!$Q$2:$Q$2023)</f>
        <v>580</v>
      </c>
      <c r="M500" s="17" t="n">
        <f aca="false">$K500-$L500</f>
        <v>8190</v>
      </c>
      <c r="N500" s="18" t="n">
        <f aca="false">IFERROR(SUMIF('1060 NQN'!$A$2:$A$2023,$G500,'1060 NQN'!$M$2:$M$2023)/$K500,0)</f>
        <v>16.2830661345496</v>
      </c>
      <c r="O500" s="18" t="n">
        <f aca="false">IFERROR($K500*$N500,"")</f>
        <v>142802.49</v>
      </c>
      <c r="P500" s="18" t="n">
        <f aca="false">IFERROR($L500*$N500,"")</f>
        <v>9444.17835803877</v>
      </c>
      <c r="Q500" s="18" t="n">
        <f aca="false">$M500*$N500</f>
        <v>133358.311641961</v>
      </c>
      <c r="S500" s="29" t="s">
        <v>227</v>
      </c>
      <c r="T500" s="1" t="s">
        <v>297</v>
      </c>
      <c r="U500" s="25" t="s">
        <v>51</v>
      </c>
      <c r="V500" s="1" t="s">
        <v>290</v>
      </c>
      <c r="W500" s="1" t="s">
        <v>270</v>
      </c>
      <c r="X500" s="1" t="s">
        <v>1801</v>
      </c>
      <c r="Y500" s="1" t="s">
        <v>270</v>
      </c>
      <c r="Z500" s="1" t="s">
        <v>658</v>
      </c>
      <c r="AA500" s="1" t="s">
        <v>1802</v>
      </c>
    </row>
    <row r="501" customFormat="false" ht="15" hidden="false" customHeight="false" outlineLevel="0" collapsed="false">
      <c r="A501" s="1" t="s">
        <v>207</v>
      </c>
      <c r="B501" s="1" t="s">
        <v>1739</v>
      </c>
      <c r="C501" s="1" t="s">
        <v>259</v>
      </c>
      <c r="D501" s="1" t="s">
        <v>260</v>
      </c>
      <c r="E501" s="1" t="s">
        <v>261</v>
      </c>
      <c r="F501" s="1" t="s">
        <v>262</v>
      </c>
      <c r="G501" s="1" t="s">
        <v>390</v>
      </c>
      <c r="H501" s="1" t="s">
        <v>391</v>
      </c>
      <c r="I501" s="1" t="s">
        <v>1803</v>
      </c>
      <c r="J501" s="1" t="s">
        <v>1804</v>
      </c>
      <c r="K501" s="17" t="n">
        <f aca="false">SUMIF('1060 NQN'!$A$2:$A$2023,$G501,'1060 NQN'!$I$2:$I$2023)</f>
        <v>7695</v>
      </c>
      <c r="L501" s="17" t="n">
        <f aca="false">SUMIF('1060 NQN'!$A$2:$A$2023,$G501,'1060 NQN'!$Q$2:$Q$2023)</f>
        <v>150</v>
      </c>
      <c r="M501" s="17" t="n">
        <f aca="false">$K501-$L501</f>
        <v>7545</v>
      </c>
      <c r="N501" s="18" t="n">
        <f aca="false">IFERROR(SUMIF('1060 NQN'!$A$2:$A$2023,$G501,'1060 NQN'!$M$2:$M$2023)/$K501,0)</f>
        <v>44.4374048083171</v>
      </c>
      <c r="O501" s="18" t="n">
        <f aca="false">IFERROR($K501*$N501,"")</f>
        <v>341945.83</v>
      </c>
      <c r="P501" s="18" t="n">
        <f aca="false">IFERROR($L501*$N501,"")</f>
        <v>6665.61072124756</v>
      </c>
      <c r="Q501" s="18" t="n">
        <f aca="false">$M501*$N501</f>
        <v>335280.219278752</v>
      </c>
      <c r="R501" s="28" t="s">
        <v>1805</v>
      </c>
      <c r="S501" s="24" t="s">
        <v>226</v>
      </c>
      <c r="T501" s="1" t="s">
        <v>267</v>
      </c>
      <c r="U501" s="25" t="s">
        <v>51</v>
      </c>
      <c r="V501" s="1" t="s">
        <v>290</v>
      </c>
      <c r="W501" s="1" t="s">
        <v>269</v>
      </c>
      <c r="Y501" s="1" t="s">
        <v>270</v>
      </c>
      <c r="AA501" s="1" t="s">
        <v>1806</v>
      </c>
    </row>
    <row r="502" customFormat="false" ht="15" hidden="false" customHeight="false" outlineLevel="0" collapsed="false">
      <c r="A502" s="1" t="s">
        <v>207</v>
      </c>
      <c r="B502" s="1" t="s">
        <v>1739</v>
      </c>
      <c r="C502" s="1" t="s">
        <v>259</v>
      </c>
      <c r="D502" s="1" t="s">
        <v>273</v>
      </c>
      <c r="E502" s="1" t="s">
        <v>274</v>
      </c>
      <c r="F502" s="1" t="s">
        <v>262</v>
      </c>
      <c r="G502" s="1" t="s">
        <v>939</v>
      </c>
      <c r="H502" s="1" t="s">
        <v>940</v>
      </c>
      <c r="I502" s="1" t="s">
        <v>1807</v>
      </c>
      <c r="J502" s="1" t="s">
        <v>1808</v>
      </c>
      <c r="K502" s="17" t="n">
        <f aca="false">SUMIF('1060 NQN'!$A$2:$A$2023,$G502,'1060 NQN'!$I$2:$I$2023)</f>
        <v>7010</v>
      </c>
      <c r="L502" s="17" t="n">
        <f aca="false">SUMIF('1060 NQN'!$A$2:$A$2023,$G502,'1060 NQN'!$Q$2:$Q$2023)</f>
        <v>380</v>
      </c>
      <c r="M502" s="17" t="n">
        <f aca="false">$K502-$L502</f>
        <v>6630</v>
      </c>
      <c r="N502" s="18" t="n">
        <f aca="false">IFERROR(SUMIF('1060 NQN'!$A$2:$A$2023,$G502,'1060 NQN'!$M$2:$M$2023)/$K502,0)</f>
        <v>46.2439543509273</v>
      </c>
      <c r="O502" s="18" t="n">
        <f aca="false">IFERROR($K502*$N502,"")</f>
        <v>324170.12</v>
      </c>
      <c r="P502" s="18" t="n">
        <f aca="false">IFERROR($L502*$N502,"")</f>
        <v>17572.7026533524</v>
      </c>
      <c r="Q502" s="18" t="n">
        <f aca="false">$M502*$N502</f>
        <v>306597.417346648</v>
      </c>
      <c r="S502" s="25" t="s">
        <v>228</v>
      </c>
      <c r="T502" s="1" t="s">
        <v>282</v>
      </c>
      <c r="U502" s="25" t="s">
        <v>51</v>
      </c>
      <c r="V502" s="1" t="s">
        <v>943</v>
      </c>
      <c r="W502" s="1" t="s">
        <v>269</v>
      </c>
      <c r="Y502" s="1" t="s">
        <v>270</v>
      </c>
      <c r="Z502" s="1" t="s">
        <v>944</v>
      </c>
      <c r="AA502" s="1" t="s">
        <v>1809</v>
      </c>
    </row>
    <row r="503" customFormat="false" ht="15" hidden="false" customHeight="false" outlineLevel="0" collapsed="false">
      <c r="A503" s="1" t="s">
        <v>207</v>
      </c>
      <c r="B503" s="1" t="s">
        <v>1739</v>
      </c>
      <c r="C503" s="1" t="s">
        <v>259</v>
      </c>
      <c r="D503" s="1" t="s">
        <v>260</v>
      </c>
      <c r="E503" s="1" t="s">
        <v>261</v>
      </c>
      <c r="F503" s="1" t="s">
        <v>262</v>
      </c>
      <c r="G503" s="1" t="s">
        <v>483</v>
      </c>
      <c r="H503" s="1" t="s">
        <v>484</v>
      </c>
      <c r="I503" s="1" t="s">
        <v>1810</v>
      </c>
      <c r="J503" s="1" t="s">
        <v>1811</v>
      </c>
      <c r="K503" s="17" t="n">
        <f aca="false">SUMIF('1060 NQN'!$A$2:$A$2023,$G503,'1060 NQN'!$I$2:$I$2023)</f>
        <v>6527</v>
      </c>
      <c r="L503" s="17" t="n">
        <f aca="false">SUMIF('1060 NQN'!$A$2:$A$2023,$G503,'1060 NQN'!$Q$2:$Q$2023)</f>
        <v>193</v>
      </c>
      <c r="M503" s="17" t="n">
        <f aca="false">$K503-$L503</f>
        <v>6334</v>
      </c>
      <c r="N503" s="18" t="n">
        <f aca="false">IFERROR(SUMIF('1060 NQN'!$A$2:$A$2023,$G503,'1060 NQN'!$M$2:$M$2023)/$K503,0)</f>
        <v>330.95253868546</v>
      </c>
      <c r="O503" s="18" t="n">
        <f aca="false">IFERROR($K503*$N503,"")</f>
        <v>2160127.22</v>
      </c>
      <c r="P503" s="18" t="n">
        <f aca="false">IFERROR($L503*$N503,"")</f>
        <v>63873.8399662939</v>
      </c>
      <c r="Q503" s="18" t="n">
        <f aca="false">$M503*$N503</f>
        <v>2096253.38003371</v>
      </c>
      <c r="S503" s="29" t="s">
        <v>227</v>
      </c>
      <c r="T503" s="1" t="s">
        <v>297</v>
      </c>
      <c r="U503" s="25" t="s">
        <v>51</v>
      </c>
      <c r="V503" s="1" t="s">
        <v>290</v>
      </c>
      <c r="W503" s="1" t="s">
        <v>270</v>
      </c>
      <c r="X503" s="1" t="s">
        <v>1812</v>
      </c>
      <c r="Y503" s="1" t="s">
        <v>269</v>
      </c>
      <c r="AA503" s="1" t="s">
        <v>1813</v>
      </c>
    </row>
    <row r="504" customFormat="false" ht="15" hidden="false" customHeight="false" outlineLevel="0" collapsed="false">
      <c r="A504" s="1" t="s">
        <v>207</v>
      </c>
      <c r="B504" s="1" t="s">
        <v>1739</v>
      </c>
      <c r="C504" s="1" t="s">
        <v>259</v>
      </c>
      <c r="D504" s="1" t="s">
        <v>260</v>
      </c>
      <c r="E504" s="1" t="s">
        <v>261</v>
      </c>
      <c r="F504" s="1" t="s">
        <v>262</v>
      </c>
      <c r="G504" s="1" t="s">
        <v>278</v>
      </c>
      <c r="H504" s="1" t="s">
        <v>279</v>
      </c>
      <c r="I504" s="1" t="s">
        <v>1814</v>
      </c>
      <c r="J504" s="1" t="s">
        <v>1815</v>
      </c>
      <c r="K504" s="17" t="n">
        <f aca="false">SUMIF('1060 NQN'!$A$2:$A$2023,$G504,'1060 NQN'!$I$2:$I$2023)</f>
        <v>6328</v>
      </c>
      <c r="L504" s="17" t="n">
        <f aca="false">SUMIF('1060 NQN'!$A$2:$A$2023,$G504,'1060 NQN'!$Q$2:$Q$2023)</f>
        <v>426</v>
      </c>
      <c r="M504" s="17" t="n">
        <f aca="false">$K504-$L504</f>
        <v>5902</v>
      </c>
      <c r="N504" s="18" t="n">
        <f aca="false">IFERROR(SUMIF('1060 NQN'!$A$2:$A$2023,$G504,'1060 NQN'!$M$2:$M$2023)/$K504,0)</f>
        <v>110.080466182048</v>
      </c>
      <c r="O504" s="18" t="n">
        <f aca="false">IFERROR($K504*$N504,"")</f>
        <v>696589.19</v>
      </c>
      <c r="P504" s="18" t="n">
        <f aca="false">IFERROR($L504*$N504,"")</f>
        <v>46894.2785935525</v>
      </c>
      <c r="Q504" s="18" t="n">
        <f aca="false">$M504*$N504</f>
        <v>649694.911406448</v>
      </c>
      <c r="S504" s="25" t="s">
        <v>228</v>
      </c>
      <c r="T504" s="1" t="s">
        <v>282</v>
      </c>
      <c r="U504" s="25" t="s">
        <v>51</v>
      </c>
      <c r="V504" s="1" t="s">
        <v>1816</v>
      </c>
      <c r="W504" s="1" t="s">
        <v>269</v>
      </c>
      <c r="Y504" s="1" t="s">
        <v>270</v>
      </c>
      <c r="Z504" s="1" t="s">
        <v>284</v>
      </c>
      <c r="AA504" s="1" t="s">
        <v>1817</v>
      </c>
    </row>
    <row r="505" customFormat="false" ht="15" hidden="false" customHeight="false" outlineLevel="0" collapsed="false">
      <c r="A505" s="1" t="s">
        <v>207</v>
      </c>
      <c r="B505" s="1" t="s">
        <v>1739</v>
      </c>
      <c r="C505" s="1" t="s">
        <v>259</v>
      </c>
      <c r="D505" s="1" t="s">
        <v>260</v>
      </c>
      <c r="E505" s="1" t="s">
        <v>261</v>
      </c>
      <c r="F505" s="1" t="s">
        <v>262</v>
      </c>
      <c r="G505" s="1" t="s">
        <v>1818</v>
      </c>
      <c r="H505" s="1" t="s">
        <v>1819</v>
      </c>
      <c r="K505" s="17" t="n">
        <f aca="false">SUMIF('1060 NQN'!$A$2:$A$2023,$G505,'1060 NQN'!$I$2:$I$2023)</f>
        <v>6116</v>
      </c>
      <c r="L505" s="17" t="n">
        <f aca="false">SUMIF('1060 NQN'!$A$2:$A$2023,$G505,'1060 NQN'!$Q$2:$Q$2023)</f>
        <v>0</v>
      </c>
      <c r="M505" s="17" t="n">
        <f aca="false">$K505-$L505</f>
        <v>6116</v>
      </c>
      <c r="N505" s="18" t="n">
        <f aca="false">IFERROR(SUMIF('1060 NQN'!$A$2:$A$2023,$G505,'1060 NQN'!$M$2:$M$2023)/$K505,0)</f>
        <v>332.302105951602</v>
      </c>
      <c r="O505" s="18" t="n">
        <f aca="false">IFERROR($K505*$N505,"")</f>
        <v>2032359.68</v>
      </c>
      <c r="P505" s="18" t="n">
        <f aca="false">IFERROR($L505*$N505,"")</f>
        <v>0</v>
      </c>
      <c r="Q505" s="18" t="n">
        <f aca="false">$M505*$N505</f>
        <v>2032359.68</v>
      </c>
      <c r="S505" s="26"/>
      <c r="T505" s="1" t="s">
        <v>277</v>
      </c>
      <c r="U505" s="27" t="s">
        <v>123</v>
      </c>
      <c r="AA505" s="1" t="s">
        <v>1820</v>
      </c>
    </row>
    <row r="506" customFormat="false" ht="15" hidden="false" customHeight="false" outlineLevel="0" collapsed="false">
      <c r="A506" s="1" t="s">
        <v>207</v>
      </c>
      <c r="B506" s="1" t="s">
        <v>1739</v>
      </c>
      <c r="C506" s="1" t="s">
        <v>259</v>
      </c>
      <c r="D506" s="1" t="s">
        <v>260</v>
      </c>
      <c r="E506" s="1" t="s">
        <v>261</v>
      </c>
      <c r="F506" s="1" t="s">
        <v>262</v>
      </c>
      <c r="G506" s="1" t="s">
        <v>1821</v>
      </c>
      <c r="H506" s="1" t="s">
        <v>1822</v>
      </c>
      <c r="K506" s="17" t="n">
        <f aca="false">SUMIF('1060 NQN'!$A$2:$A$2023,$G506,'1060 NQN'!$I$2:$I$2023)</f>
        <v>5720</v>
      </c>
      <c r="L506" s="17" t="n">
        <f aca="false">SUMIF('1060 NQN'!$A$2:$A$2023,$G506,'1060 NQN'!$Q$2:$Q$2023)</f>
        <v>0</v>
      </c>
      <c r="M506" s="17" t="n">
        <f aca="false">$K506-$L506</f>
        <v>5720</v>
      </c>
      <c r="N506" s="18" t="n">
        <f aca="false">IFERROR(SUMIF('1060 NQN'!$A$2:$A$2023,$G506,'1060 NQN'!$M$2:$M$2023)/$K506,0)</f>
        <v>20.4752727272727</v>
      </c>
      <c r="O506" s="18" t="n">
        <f aca="false">IFERROR($K506*$N506,"")</f>
        <v>117118.56</v>
      </c>
      <c r="P506" s="18" t="n">
        <f aca="false">IFERROR($L506*$N506,"")</f>
        <v>0</v>
      </c>
      <c r="Q506" s="18" t="n">
        <f aca="false">$M506*$N506</f>
        <v>117118.56</v>
      </c>
      <c r="S506" s="26"/>
      <c r="T506" s="1" t="s">
        <v>277</v>
      </c>
      <c r="U506" s="27" t="s">
        <v>123</v>
      </c>
      <c r="AA506" s="1" t="s">
        <v>1823</v>
      </c>
    </row>
    <row r="507" customFormat="false" ht="15" hidden="false" customHeight="false" outlineLevel="0" collapsed="false">
      <c r="A507" s="1" t="s">
        <v>207</v>
      </c>
      <c r="B507" s="1" t="s">
        <v>1739</v>
      </c>
      <c r="C507" s="1" t="s">
        <v>259</v>
      </c>
      <c r="D507" s="1" t="s">
        <v>260</v>
      </c>
      <c r="E507" s="1" t="s">
        <v>261</v>
      </c>
      <c r="F507" s="1" t="s">
        <v>262</v>
      </c>
      <c r="G507" s="1" t="s">
        <v>350</v>
      </c>
      <c r="H507" s="1" t="s">
        <v>351</v>
      </c>
      <c r="I507" s="1" t="s">
        <v>1824</v>
      </c>
      <c r="J507" s="1" t="s">
        <v>1825</v>
      </c>
      <c r="K507" s="17" t="n">
        <f aca="false">SUMIF('1060 NQN'!$A$2:$A$2023,$G507,'1060 NQN'!$I$2:$I$2023)</f>
        <v>5600</v>
      </c>
      <c r="L507" s="17" t="n">
        <f aca="false">SUMIF('1060 NQN'!$A$2:$A$2023,$G507,'1060 NQN'!$Q$2:$Q$2023)</f>
        <v>146</v>
      </c>
      <c r="M507" s="17" t="n">
        <f aca="false">$K507-$L507</f>
        <v>5454</v>
      </c>
      <c r="N507" s="18" t="n">
        <f aca="false">IFERROR(SUMIF('1060 NQN'!$A$2:$A$2023,$G507,'1060 NQN'!$M$2:$M$2023)/$K507,0)</f>
        <v>260.122585714286</v>
      </c>
      <c r="O507" s="18" t="n">
        <f aca="false">IFERROR($K507*$N507,"")</f>
        <v>1456686.48</v>
      </c>
      <c r="P507" s="18" t="n">
        <f aca="false">IFERROR($L507*$N507,"")</f>
        <v>37977.8975142857</v>
      </c>
      <c r="Q507" s="18" t="n">
        <f aca="false">$M507*$N507</f>
        <v>1418708.58248571</v>
      </c>
      <c r="S507" s="29" t="s">
        <v>227</v>
      </c>
      <c r="T507" s="1" t="s">
        <v>297</v>
      </c>
      <c r="U507" s="25" t="s">
        <v>51</v>
      </c>
      <c r="V507" s="1" t="s">
        <v>290</v>
      </c>
      <c r="W507" s="1" t="s">
        <v>269</v>
      </c>
      <c r="Y507" s="1" t="s">
        <v>270</v>
      </c>
      <c r="AA507" s="1" t="s">
        <v>1826</v>
      </c>
    </row>
    <row r="508" customFormat="false" ht="15" hidden="false" customHeight="false" outlineLevel="0" collapsed="false">
      <c r="A508" s="1" t="s">
        <v>207</v>
      </c>
      <c r="B508" s="1" t="s">
        <v>1739</v>
      </c>
      <c r="C508" s="1" t="s">
        <v>259</v>
      </c>
      <c r="D508" s="1" t="s">
        <v>260</v>
      </c>
      <c r="E508" s="1" t="s">
        <v>261</v>
      </c>
      <c r="F508" s="1" t="s">
        <v>262</v>
      </c>
      <c r="G508" s="1" t="s">
        <v>692</v>
      </c>
      <c r="H508" s="1" t="s">
        <v>693</v>
      </c>
      <c r="I508" s="1" t="s">
        <v>1827</v>
      </c>
      <c r="J508" s="1" t="s">
        <v>1828</v>
      </c>
      <c r="K508" s="17" t="n">
        <f aca="false">SUMIF('1060 NQN'!$A$2:$A$2023,$G508,'1060 NQN'!$I$2:$I$2023)</f>
        <v>5588</v>
      </c>
      <c r="L508" s="17" t="n">
        <f aca="false">SUMIF('1060 NQN'!$A$2:$A$2023,$G508,'1060 NQN'!$Q$2:$Q$2023)</f>
        <v>603</v>
      </c>
      <c r="M508" s="17" t="n">
        <f aca="false">$K508-$L508</f>
        <v>4985</v>
      </c>
      <c r="N508" s="18" t="n">
        <f aca="false">IFERROR(SUMIF('1060 NQN'!$A$2:$A$2023,$G508,'1060 NQN'!$M$2:$M$2023)/$K508,0)</f>
        <v>287.355969935576</v>
      </c>
      <c r="O508" s="18" t="n">
        <f aca="false">IFERROR($K508*$N508,"")</f>
        <v>1605745.16</v>
      </c>
      <c r="P508" s="18" t="n">
        <f aca="false">IFERROR($L508*$N508,"")</f>
        <v>173275.649871152</v>
      </c>
      <c r="Q508" s="18" t="n">
        <f aca="false">$M508*$N508</f>
        <v>1432469.51012885</v>
      </c>
      <c r="S508" s="25" t="s">
        <v>228</v>
      </c>
      <c r="T508" s="1" t="s">
        <v>282</v>
      </c>
      <c r="U508" s="25" t="s">
        <v>51</v>
      </c>
      <c r="V508" s="1" t="s">
        <v>1829</v>
      </c>
      <c r="W508" s="1" t="s">
        <v>269</v>
      </c>
      <c r="Y508" s="1" t="s">
        <v>270</v>
      </c>
      <c r="Z508" s="1" t="s">
        <v>697</v>
      </c>
      <c r="AA508" s="1" t="s">
        <v>1830</v>
      </c>
    </row>
    <row r="509" customFormat="false" ht="15" hidden="false" customHeight="false" outlineLevel="0" collapsed="false">
      <c r="A509" s="1" t="s">
        <v>207</v>
      </c>
      <c r="B509" s="1" t="s">
        <v>1739</v>
      </c>
      <c r="C509" s="1" t="s">
        <v>259</v>
      </c>
      <c r="D509" s="1" t="s">
        <v>260</v>
      </c>
      <c r="E509" s="1" t="s">
        <v>261</v>
      </c>
      <c r="F509" s="1" t="s">
        <v>262</v>
      </c>
      <c r="G509" s="1" t="s">
        <v>1405</v>
      </c>
      <c r="H509" s="1" t="s">
        <v>1406</v>
      </c>
      <c r="I509" s="1" t="s">
        <v>1831</v>
      </c>
      <c r="J509" s="1" t="s">
        <v>1832</v>
      </c>
      <c r="K509" s="17" t="n">
        <f aca="false">SUMIF('1060 NQN'!$A$2:$A$2023,$G509,'1060 NQN'!$I$2:$I$2023)</f>
        <v>5398</v>
      </c>
      <c r="L509" s="17" t="n">
        <f aca="false">SUMIF('1060 NQN'!$A$2:$A$2023,$G509,'1060 NQN'!$Q$2:$Q$2023)</f>
        <v>0</v>
      </c>
      <c r="M509" s="17" t="n">
        <f aca="false">$K509-$L509</f>
        <v>5398</v>
      </c>
      <c r="N509" s="18" t="n">
        <f aca="false">IFERROR(SUMIF('1060 NQN'!$A$2:$A$2023,$G509,'1060 NQN'!$M$2:$M$2023)/$K509,0)</f>
        <v>254.690802148944</v>
      </c>
      <c r="O509" s="18" t="n">
        <f aca="false">IFERROR($K509*$N509,"")</f>
        <v>1374820.95</v>
      </c>
      <c r="P509" s="18" t="n">
        <f aca="false">IFERROR($L509*$N509,"")</f>
        <v>0</v>
      </c>
      <c r="Q509" s="18" t="n">
        <f aca="false">$M509*$N509</f>
        <v>1374820.95</v>
      </c>
      <c r="S509" s="29" t="s">
        <v>227</v>
      </c>
      <c r="T509" s="1" t="s">
        <v>297</v>
      </c>
      <c r="U509" s="25" t="s">
        <v>51</v>
      </c>
      <c r="V509" s="1" t="s">
        <v>290</v>
      </c>
      <c r="W509" s="1" t="s">
        <v>270</v>
      </c>
      <c r="X509" s="1" t="s">
        <v>1833</v>
      </c>
      <c r="Y509" s="1" t="s">
        <v>270</v>
      </c>
      <c r="AA509" s="1" t="s">
        <v>1834</v>
      </c>
    </row>
    <row r="510" customFormat="false" ht="15" hidden="false" customHeight="false" outlineLevel="0" collapsed="false">
      <c r="A510" s="1" t="s">
        <v>207</v>
      </c>
      <c r="B510" s="1" t="s">
        <v>1739</v>
      </c>
      <c r="C510" s="1" t="s">
        <v>259</v>
      </c>
      <c r="D510" s="1" t="s">
        <v>260</v>
      </c>
      <c r="E510" s="1" t="s">
        <v>261</v>
      </c>
      <c r="F510" s="1" t="s">
        <v>262</v>
      </c>
      <c r="G510" s="1" t="s">
        <v>1835</v>
      </c>
      <c r="H510" s="1" t="s">
        <v>1836</v>
      </c>
      <c r="K510" s="17" t="n">
        <f aca="false">SUMIF('1060 NQN'!$A$2:$A$2023,$G510,'1060 NQN'!$I$2:$I$2023)</f>
        <v>5390</v>
      </c>
      <c r="L510" s="17" t="n">
        <f aca="false">SUMIF('1060 NQN'!$A$2:$A$2023,$G510,'1060 NQN'!$Q$2:$Q$2023)</f>
        <v>0</v>
      </c>
      <c r="M510" s="17" t="n">
        <f aca="false">$K510-$L510</f>
        <v>5390</v>
      </c>
      <c r="N510" s="18" t="n">
        <f aca="false">IFERROR(SUMIF('1060 NQN'!$A$2:$A$2023,$G510,'1060 NQN'!$M$2:$M$2023)/$K510,0)</f>
        <v>165.252680890538</v>
      </c>
      <c r="O510" s="18" t="n">
        <f aca="false">IFERROR($K510*$N510,"")</f>
        <v>890711.95</v>
      </c>
      <c r="P510" s="18" t="n">
        <f aca="false">IFERROR($L510*$N510,"")</f>
        <v>0</v>
      </c>
      <c r="Q510" s="18" t="n">
        <f aca="false">$M510*$N510</f>
        <v>890711.95</v>
      </c>
      <c r="S510" s="26"/>
      <c r="T510" s="1" t="s">
        <v>277</v>
      </c>
      <c r="U510" s="27" t="s">
        <v>123</v>
      </c>
      <c r="AA510" s="1" t="s">
        <v>1837</v>
      </c>
    </row>
    <row r="511" customFormat="false" ht="15" hidden="false" customHeight="false" outlineLevel="0" collapsed="false">
      <c r="A511" s="1" t="s">
        <v>207</v>
      </c>
      <c r="B511" s="1" t="s">
        <v>1739</v>
      </c>
      <c r="C511" s="1" t="s">
        <v>259</v>
      </c>
      <c r="D511" s="1" t="s">
        <v>260</v>
      </c>
      <c r="E511" s="1" t="s">
        <v>261</v>
      </c>
      <c r="F511" s="1" t="s">
        <v>262</v>
      </c>
      <c r="G511" s="1" t="s">
        <v>1838</v>
      </c>
      <c r="H511" s="1" t="s">
        <v>1839</v>
      </c>
      <c r="K511" s="17" t="n">
        <f aca="false">SUMIF('1060 NQN'!$A$2:$A$2023,$G511,'1060 NQN'!$I$2:$I$2023)</f>
        <v>5181</v>
      </c>
      <c r="L511" s="17" t="n">
        <f aca="false">SUMIF('1060 NQN'!$A$2:$A$2023,$G511,'1060 NQN'!$Q$2:$Q$2023)</f>
        <v>0</v>
      </c>
      <c r="M511" s="17" t="n">
        <f aca="false">$K511-$L511</f>
        <v>5181</v>
      </c>
      <c r="N511" s="18" t="n">
        <f aca="false">IFERROR(SUMIF('1060 NQN'!$A$2:$A$2023,$G511,'1060 NQN'!$M$2:$M$2023)/$K511,0)</f>
        <v>326.3236537348</v>
      </c>
      <c r="O511" s="18" t="n">
        <f aca="false">IFERROR($K511*$N511,"")</f>
        <v>1690682.85</v>
      </c>
      <c r="P511" s="18" t="n">
        <f aca="false">IFERROR($L511*$N511,"")</f>
        <v>0</v>
      </c>
      <c r="Q511" s="18" t="n">
        <f aca="false">$M511*$N511</f>
        <v>1690682.85</v>
      </c>
      <c r="S511" s="26"/>
      <c r="T511" s="1" t="s">
        <v>277</v>
      </c>
      <c r="U511" s="27" t="s">
        <v>123</v>
      </c>
    </row>
    <row r="512" customFormat="false" ht="15" hidden="false" customHeight="false" outlineLevel="0" collapsed="false">
      <c r="A512" s="1" t="s">
        <v>207</v>
      </c>
      <c r="B512" s="1" t="s">
        <v>1739</v>
      </c>
      <c r="C512" s="1" t="s">
        <v>259</v>
      </c>
      <c r="D512" s="1" t="s">
        <v>260</v>
      </c>
      <c r="E512" s="1" t="s">
        <v>261</v>
      </c>
      <c r="F512" s="1" t="s">
        <v>262</v>
      </c>
      <c r="G512" s="1" t="s">
        <v>602</v>
      </c>
      <c r="H512" s="1" t="s">
        <v>603</v>
      </c>
      <c r="I512" s="1" t="s">
        <v>1840</v>
      </c>
      <c r="J512" s="1" t="s">
        <v>1841</v>
      </c>
      <c r="K512" s="17" t="n">
        <f aca="false">SUMIF('1060 NQN'!$A$2:$A$2023,$G512,'1060 NQN'!$I$2:$I$2023)</f>
        <v>5170</v>
      </c>
      <c r="L512" s="17" t="n">
        <f aca="false">SUMIF('1060 NQN'!$A$2:$A$2023,$G512,'1060 NQN'!$Q$2:$Q$2023)</f>
        <v>570</v>
      </c>
      <c r="M512" s="17" t="n">
        <f aca="false">$K512-$L512</f>
        <v>4600</v>
      </c>
      <c r="N512" s="18" t="n">
        <f aca="false">IFERROR(SUMIF('1060 NQN'!$A$2:$A$2023,$G512,'1060 NQN'!$M$2:$M$2023)/$K512,0)</f>
        <v>121.056553191489</v>
      </c>
      <c r="O512" s="18" t="n">
        <f aca="false">IFERROR($K512*$N512,"")</f>
        <v>625862.38</v>
      </c>
      <c r="P512" s="18" t="n">
        <f aca="false">IFERROR($L512*$N512,"")</f>
        <v>69002.2353191489</v>
      </c>
      <c r="Q512" s="18" t="n">
        <f aca="false">$M512*$N512</f>
        <v>556860.144680851</v>
      </c>
      <c r="S512" s="24" t="s">
        <v>226</v>
      </c>
      <c r="T512" s="1" t="s">
        <v>267</v>
      </c>
      <c r="U512" s="25" t="s">
        <v>51</v>
      </c>
      <c r="V512" s="1" t="s">
        <v>1067</v>
      </c>
      <c r="W512" s="1" t="s">
        <v>269</v>
      </c>
      <c r="Y512" s="1" t="s">
        <v>270</v>
      </c>
      <c r="Z512" s="1" t="s">
        <v>1069</v>
      </c>
      <c r="AA512" s="1" t="s">
        <v>1842</v>
      </c>
    </row>
    <row r="513" customFormat="false" ht="15" hidden="false" customHeight="false" outlineLevel="0" collapsed="false">
      <c r="A513" s="1" t="s">
        <v>207</v>
      </c>
      <c r="B513" s="1" t="s">
        <v>1739</v>
      </c>
      <c r="C513" s="1" t="s">
        <v>259</v>
      </c>
      <c r="D513" s="1" t="s">
        <v>260</v>
      </c>
      <c r="E513" s="1" t="s">
        <v>261</v>
      </c>
      <c r="F513" s="1" t="s">
        <v>262</v>
      </c>
      <c r="G513" s="1" t="s">
        <v>1843</v>
      </c>
      <c r="H513" s="1" t="s">
        <v>1844</v>
      </c>
      <c r="K513" s="17" t="n">
        <f aca="false">SUMIF('1060 NQN'!$A$2:$A$2023,$G513,'1060 NQN'!$I$2:$I$2023)</f>
        <v>4714</v>
      </c>
      <c r="L513" s="17" t="n">
        <f aca="false">SUMIF('1060 NQN'!$A$2:$A$2023,$G513,'1060 NQN'!$Q$2:$Q$2023)</f>
        <v>0</v>
      </c>
      <c r="M513" s="17" t="n">
        <f aca="false">$K513-$L513</f>
        <v>4714</v>
      </c>
      <c r="N513" s="18" t="n">
        <f aca="false">IFERROR(SUMIF('1060 NQN'!$A$2:$A$2023,$G513,'1060 NQN'!$M$2:$M$2023)/$K513,0)</f>
        <v>101.093039881205</v>
      </c>
      <c r="O513" s="18" t="n">
        <f aca="false">IFERROR($K513*$N513,"")</f>
        <v>476552.59</v>
      </c>
      <c r="P513" s="18" t="n">
        <f aca="false">IFERROR($L513*$N513,"")</f>
        <v>0</v>
      </c>
      <c r="Q513" s="18" t="n">
        <f aca="false">$M513*$N513</f>
        <v>476552.59</v>
      </c>
      <c r="S513" s="26"/>
      <c r="T513" s="1" t="s">
        <v>277</v>
      </c>
      <c r="U513" s="27" t="s">
        <v>123</v>
      </c>
      <c r="AA513" s="1" t="s">
        <v>1845</v>
      </c>
    </row>
    <row r="514" customFormat="false" ht="15" hidden="false" customHeight="false" outlineLevel="0" collapsed="false">
      <c r="A514" s="1" t="s">
        <v>207</v>
      </c>
      <c r="B514" s="1" t="s">
        <v>1739</v>
      </c>
      <c r="C514" s="1" t="s">
        <v>259</v>
      </c>
      <c r="D514" s="1" t="s">
        <v>260</v>
      </c>
      <c r="E514" s="1" t="s">
        <v>261</v>
      </c>
      <c r="F514" s="1" t="s">
        <v>262</v>
      </c>
      <c r="G514" s="1" t="s">
        <v>820</v>
      </c>
      <c r="H514" s="1" t="s">
        <v>821</v>
      </c>
      <c r="I514" s="1" t="s">
        <v>1846</v>
      </c>
      <c r="J514" s="1" t="s">
        <v>1847</v>
      </c>
      <c r="K514" s="17" t="n">
        <f aca="false">SUMIF('1060 NQN'!$A$2:$A$2023,$G514,'1060 NQN'!$I$2:$I$2023)</f>
        <v>4703</v>
      </c>
      <c r="L514" s="17" t="n">
        <f aca="false">SUMIF('1060 NQN'!$A$2:$A$2023,$G514,'1060 NQN'!$Q$2:$Q$2023)</f>
        <v>243</v>
      </c>
      <c r="M514" s="17" t="n">
        <f aca="false">$K514-$L514</f>
        <v>4460</v>
      </c>
      <c r="N514" s="18" t="n">
        <f aca="false">IFERROR(SUMIF('1060 NQN'!$A$2:$A$2023,$G514,'1060 NQN'!$M$2:$M$2023)/$K514,0)</f>
        <v>196.454437593026</v>
      </c>
      <c r="O514" s="18" t="n">
        <f aca="false">IFERROR($K514*$N514,"")</f>
        <v>923925.22</v>
      </c>
      <c r="P514" s="18" t="n">
        <f aca="false">IFERROR($L514*$N514,"")</f>
        <v>47738.4283351053</v>
      </c>
      <c r="Q514" s="18" t="n">
        <f aca="false">$M514*$N514</f>
        <v>876186.791664895</v>
      </c>
      <c r="S514" s="29" t="s">
        <v>227</v>
      </c>
      <c r="T514" s="1" t="s">
        <v>297</v>
      </c>
      <c r="U514" s="25" t="s">
        <v>51</v>
      </c>
      <c r="V514" s="1" t="s">
        <v>824</v>
      </c>
      <c r="W514" s="1" t="s">
        <v>269</v>
      </c>
      <c r="Y514" s="1" t="s">
        <v>270</v>
      </c>
      <c r="Z514" s="1" t="s">
        <v>825</v>
      </c>
      <c r="AA514" s="1" t="s">
        <v>1848</v>
      </c>
    </row>
    <row r="515" customFormat="false" ht="15" hidden="false" customHeight="false" outlineLevel="0" collapsed="false">
      <c r="A515" s="1" t="s">
        <v>207</v>
      </c>
      <c r="B515" s="1" t="s">
        <v>1739</v>
      </c>
      <c r="C515" s="1" t="s">
        <v>259</v>
      </c>
      <c r="D515" s="1" t="s">
        <v>273</v>
      </c>
      <c r="E515" s="1" t="s">
        <v>274</v>
      </c>
      <c r="F515" s="1" t="s">
        <v>262</v>
      </c>
      <c r="G515" s="1" t="s">
        <v>751</v>
      </c>
      <c r="H515" s="1" t="s">
        <v>752</v>
      </c>
      <c r="I515" s="1" t="s">
        <v>1849</v>
      </c>
      <c r="J515" s="1" t="s">
        <v>1850</v>
      </c>
      <c r="K515" s="17" t="n">
        <f aca="false">SUMIF('1060 NQN'!$A$2:$A$2023,$G515,'1060 NQN'!$I$2:$I$2023)</f>
        <v>4300</v>
      </c>
      <c r="L515" s="17" t="n">
        <f aca="false">SUMIF('1060 NQN'!$A$2:$A$2023,$G515,'1060 NQN'!$Q$2:$Q$2023)</f>
        <v>220</v>
      </c>
      <c r="M515" s="17" t="n">
        <f aca="false">$K515-$L515</f>
        <v>4080</v>
      </c>
      <c r="N515" s="18" t="n">
        <f aca="false">IFERROR(SUMIF('1060 NQN'!$A$2:$A$2023,$G515,'1060 NQN'!$M$2:$M$2023)/$K515,0)</f>
        <v>21.206011627907</v>
      </c>
      <c r="O515" s="18" t="n">
        <f aca="false">IFERROR($K515*$N515,"")</f>
        <v>91185.85</v>
      </c>
      <c r="P515" s="18" t="n">
        <f aca="false">IFERROR($L515*$N515,"")</f>
        <v>4665.32255813954</v>
      </c>
      <c r="Q515" s="18" t="n">
        <f aca="false">$M515*$N515</f>
        <v>86520.5274418605</v>
      </c>
      <c r="S515" s="29" t="s">
        <v>227</v>
      </c>
      <c r="T515" s="1" t="s">
        <v>297</v>
      </c>
      <c r="U515" s="25" t="s">
        <v>51</v>
      </c>
      <c r="V515" s="1" t="s">
        <v>1851</v>
      </c>
      <c r="W515" s="1" t="s">
        <v>270</v>
      </c>
      <c r="X515" s="1" t="s">
        <v>1852</v>
      </c>
      <c r="Y515" s="1" t="s">
        <v>270</v>
      </c>
      <c r="Z515" s="1" t="s">
        <v>1853</v>
      </c>
      <c r="AA515" s="1" t="s">
        <v>1854</v>
      </c>
    </row>
    <row r="516" customFormat="false" ht="15" hidden="false" customHeight="false" outlineLevel="0" collapsed="false">
      <c r="A516" s="1" t="s">
        <v>207</v>
      </c>
      <c r="B516" s="1" t="s">
        <v>1739</v>
      </c>
      <c r="C516" s="1" t="s">
        <v>259</v>
      </c>
      <c r="D516" s="1" t="s">
        <v>273</v>
      </c>
      <c r="E516" s="1" t="s">
        <v>274</v>
      </c>
      <c r="F516" s="1" t="s">
        <v>262</v>
      </c>
      <c r="G516" s="1" t="s">
        <v>1855</v>
      </c>
      <c r="H516" s="1" t="s">
        <v>1856</v>
      </c>
      <c r="K516" s="17" t="n">
        <f aca="false">SUMIF('1060 NQN'!$A$2:$A$2023,$G516,'1060 NQN'!$I$2:$I$2023)</f>
        <v>4250</v>
      </c>
      <c r="L516" s="17" t="n">
        <f aca="false">SUMIF('1060 NQN'!$A$2:$A$2023,$G516,'1060 NQN'!$Q$2:$Q$2023)</f>
        <v>0</v>
      </c>
      <c r="M516" s="17" t="n">
        <f aca="false">$K516-$L516</f>
        <v>4250</v>
      </c>
      <c r="N516" s="18" t="n">
        <f aca="false">IFERROR(SUMIF('1060 NQN'!$A$2:$A$2023,$G516,'1060 NQN'!$M$2:$M$2023)/$K516,0)</f>
        <v>151.223529411765</v>
      </c>
      <c r="O516" s="18" t="n">
        <f aca="false">IFERROR($K516*$N516,"")</f>
        <v>642700</v>
      </c>
      <c r="P516" s="18" t="n">
        <f aca="false">IFERROR($L516*$N516,"")</f>
        <v>0</v>
      </c>
      <c r="Q516" s="18" t="n">
        <f aca="false">$M516*$N516</f>
        <v>642700</v>
      </c>
      <c r="S516" s="26"/>
      <c r="T516" s="1" t="s">
        <v>277</v>
      </c>
      <c r="U516" s="27" t="s">
        <v>123</v>
      </c>
      <c r="AA516" s="1" t="s">
        <v>1741</v>
      </c>
    </row>
    <row r="517" customFormat="false" ht="15" hidden="false" customHeight="false" outlineLevel="0" collapsed="false">
      <c r="A517" s="1" t="s">
        <v>207</v>
      </c>
      <c r="B517" s="1" t="s">
        <v>1739</v>
      </c>
      <c r="C517" s="1" t="s">
        <v>259</v>
      </c>
      <c r="D517" s="1" t="s">
        <v>273</v>
      </c>
      <c r="E517" s="1" t="s">
        <v>274</v>
      </c>
      <c r="F517" s="1" t="s">
        <v>262</v>
      </c>
      <c r="G517" s="1" t="s">
        <v>1857</v>
      </c>
      <c r="H517" s="1" t="s">
        <v>1858</v>
      </c>
      <c r="K517" s="17" t="n">
        <f aca="false">SUMIF('1060 NQN'!$A$2:$A$2023,$G517,'1060 NQN'!$I$2:$I$2023)</f>
        <v>4050</v>
      </c>
      <c r="L517" s="17" t="n">
        <f aca="false">SUMIF('1060 NQN'!$A$2:$A$2023,$G517,'1060 NQN'!$Q$2:$Q$2023)</f>
        <v>0</v>
      </c>
      <c r="M517" s="17" t="n">
        <f aca="false">$K517-$L517</f>
        <v>4050</v>
      </c>
      <c r="N517" s="18" t="n">
        <f aca="false">IFERROR(SUMIF('1060 NQN'!$A$2:$A$2023,$G517,'1060 NQN'!$M$2:$M$2023)/$K517,0)</f>
        <v>2.91172839506173</v>
      </c>
      <c r="O517" s="18" t="n">
        <f aca="false">IFERROR($K517*$N517,"")</f>
        <v>11792.5</v>
      </c>
      <c r="P517" s="18" t="n">
        <f aca="false">IFERROR($L517*$N517,"")</f>
        <v>0</v>
      </c>
      <c r="Q517" s="18" t="n">
        <f aca="false">$M517*$N517</f>
        <v>11792.5</v>
      </c>
      <c r="S517" s="26"/>
      <c r="T517" s="1" t="s">
        <v>277</v>
      </c>
      <c r="U517" s="27" t="s">
        <v>123</v>
      </c>
    </row>
    <row r="518" customFormat="false" ht="15" hidden="false" customHeight="false" outlineLevel="0" collapsed="false">
      <c r="A518" s="1" t="s">
        <v>207</v>
      </c>
      <c r="B518" s="1" t="s">
        <v>1739</v>
      </c>
      <c r="C518" s="1" t="s">
        <v>259</v>
      </c>
      <c r="D518" s="1" t="s">
        <v>273</v>
      </c>
      <c r="E518" s="1" t="s">
        <v>274</v>
      </c>
      <c r="F518" s="1" t="s">
        <v>262</v>
      </c>
      <c r="G518" s="1" t="s">
        <v>337</v>
      </c>
      <c r="H518" s="1" t="s">
        <v>338</v>
      </c>
      <c r="I518" s="1" t="s">
        <v>1859</v>
      </c>
      <c r="J518" s="1" t="s">
        <v>1860</v>
      </c>
      <c r="K518" s="17" t="n">
        <f aca="false">SUMIF('1060 NQN'!$A$2:$A$2023,$G518,'1060 NQN'!$I$2:$I$2023)</f>
        <v>4014</v>
      </c>
      <c r="L518" s="17" t="n">
        <f aca="false">SUMIF('1060 NQN'!$A$2:$A$2023,$G518,'1060 NQN'!$Q$2:$Q$2023)</f>
        <v>809</v>
      </c>
      <c r="M518" s="17" t="n">
        <f aca="false">$K518-$L518</f>
        <v>3205</v>
      </c>
      <c r="N518" s="18" t="n">
        <f aca="false">IFERROR(SUMIF('1060 NQN'!$A$2:$A$2023,$G518,'1060 NQN'!$M$2:$M$2023)/$K518,0)</f>
        <v>321.31298206278</v>
      </c>
      <c r="O518" s="18" t="n">
        <f aca="false">IFERROR($K518*$N518,"")</f>
        <v>1289750.31</v>
      </c>
      <c r="P518" s="18" t="n">
        <f aca="false">IFERROR($L518*$N518,"")</f>
        <v>259942.202488789</v>
      </c>
      <c r="Q518" s="18" t="n">
        <f aca="false">$M518*$N518</f>
        <v>1029808.10751121</v>
      </c>
      <c r="S518" s="29" t="s">
        <v>227</v>
      </c>
      <c r="T518" s="1" t="s">
        <v>297</v>
      </c>
      <c r="U518" s="25" t="s">
        <v>51</v>
      </c>
      <c r="V518" s="1" t="s">
        <v>341</v>
      </c>
      <c r="W518" s="1" t="s">
        <v>269</v>
      </c>
      <c r="Y518" s="1" t="s">
        <v>270</v>
      </c>
      <c r="Z518" s="1" t="s">
        <v>342</v>
      </c>
      <c r="AA518" s="1" t="s">
        <v>1861</v>
      </c>
    </row>
    <row r="519" customFormat="false" ht="15" hidden="false" customHeight="false" outlineLevel="0" collapsed="false">
      <c r="A519" s="1" t="s">
        <v>207</v>
      </c>
      <c r="B519" s="1" t="s">
        <v>1739</v>
      </c>
      <c r="C519" s="1" t="s">
        <v>259</v>
      </c>
      <c r="D519" s="1" t="s">
        <v>260</v>
      </c>
      <c r="E519" s="1" t="s">
        <v>261</v>
      </c>
      <c r="F519" s="1" t="s">
        <v>262</v>
      </c>
      <c r="G519" s="1" t="s">
        <v>1862</v>
      </c>
      <c r="H519" s="1" t="s">
        <v>1863</v>
      </c>
      <c r="I519" s="1" t="s">
        <v>1864</v>
      </c>
      <c r="J519" s="1" t="s">
        <v>1865</v>
      </c>
      <c r="K519" s="17" t="n">
        <f aca="false">SUMIF('1060 NQN'!$A$2:$A$2023,$G519,'1060 NQN'!$I$2:$I$2023)</f>
        <v>3933</v>
      </c>
      <c r="L519" s="17" t="n">
        <f aca="false">SUMIF('1060 NQN'!$A$2:$A$2023,$G519,'1060 NQN'!$Q$2:$Q$2023)</f>
        <v>200</v>
      </c>
      <c r="M519" s="17" t="n">
        <f aca="false">$K519-$L519</f>
        <v>3733</v>
      </c>
      <c r="N519" s="18" t="n">
        <f aca="false">IFERROR(SUMIF('1060 NQN'!$A$2:$A$2023,$G519,'1060 NQN'!$M$2:$M$2023)/$K519,0)</f>
        <v>98.6806381896771</v>
      </c>
      <c r="O519" s="18" t="n">
        <f aca="false">IFERROR($K519*$N519,"")</f>
        <v>388110.95</v>
      </c>
      <c r="P519" s="18" t="n">
        <f aca="false">IFERROR($L519*$N519,"")</f>
        <v>19736.1276379354</v>
      </c>
      <c r="Q519" s="18" t="n">
        <f aca="false">$M519*$N519</f>
        <v>368374.822362065</v>
      </c>
      <c r="S519" s="25" t="s">
        <v>228</v>
      </c>
      <c r="T519" s="1" t="s">
        <v>282</v>
      </c>
      <c r="U519" s="25" t="s">
        <v>51</v>
      </c>
      <c r="V519" s="1" t="s">
        <v>1866</v>
      </c>
      <c r="W519" s="1" t="s">
        <v>269</v>
      </c>
      <c r="Y519" s="1" t="s">
        <v>270</v>
      </c>
      <c r="Z519" s="1" t="s">
        <v>1867</v>
      </c>
      <c r="AA519" s="1" t="s">
        <v>1868</v>
      </c>
    </row>
    <row r="520" customFormat="false" ht="15" hidden="false" customHeight="false" outlineLevel="0" collapsed="false">
      <c r="A520" s="1" t="s">
        <v>207</v>
      </c>
      <c r="B520" s="1" t="s">
        <v>1739</v>
      </c>
      <c r="C520" s="1" t="s">
        <v>259</v>
      </c>
      <c r="D520" s="1" t="s">
        <v>260</v>
      </c>
      <c r="E520" s="1" t="s">
        <v>261</v>
      </c>
      <c r="F520" s="1" t="s">
        <v>262</v>
      </c>
      <c r="G520" s="1" t="s">
        <v>1502</v>
      </c>
      <c r="H520" s="1" t="s">
        <v>1503</v>
      </c>
      <c r="K520" s="17" t="n">
        <f aca="false">SUMIF('1060 NQN'!$A$2:$A$2023,$G520,'1060 NQN'!$I$2:$I$2023)</f>
        <v>3721</v>
      </c>
      <c r="L520" s="17" t="n">
        <f aca="false">SUMIF('1060 NQN'!$A$2:$A$2023,$G520,'1060 NQN'!$Q$2:$Q$2023)</f>
        <v>0</v>
      </c>
      <c r="M520" s="17" t="n">
        <f aca="false">$K520-$L520</f>
        <v>3721</v>
      </c>
      <c r="N520" s="18" t="n">
        <f aca="false">IFERROR(SUMIF('1060 NQN'!$A$2:$A$2023,$G520,'1060 NQN'!$M$2:$M$2023)/$K520,0)</f>
        <v>131.734165546896</v>
      </c>
      <c r="O520" s="18" t="n">
        <f aca="false">IFERROR($K520*$N520,"")</f>
        <v>490182.83</v>
      </c>
      <c r="P520" s="18" t="n">
        <f aca="false">IFERROR($L520*$N520,"")</f>
        <v>0</v>
      </c>
      <c r="Q520" s="18" t="n">
        <f aca="false">$M520*$N520</f>
        <v>490182.83</v>
      </c>
      <c r="S520" s="26"/>
      <c r="T520" s="1" t="s">
        <v>277</v>
      </c>
      <c r="U520" s="27" t="s">
        <v>123</v>
      </c>
      <c r="AA520" s="1" t="s">
        <v>1823</v>
      </c>
    </row>
    <row r="521" customFormat="false" ht="15" hidden="false" customHeight="false" outlineLevel="0" collapsed="false">
      <c r="A521" s="1" t="s">
        <v>207</v>
      </c>
      <c r="B521" s="1" t="s">
        <v>1739</v>
      </c>
      <c r="C521" s="1" t="s">
        <v>259</v>
      </c>
      <c r="D521" s="1" t="s">
        <v>273</v>
      </c>
      <c r="E521" s="1" t="s">
        <v>274</v>
      </c>
      <c r="F521" s="1" t="s">
        <v>262</v>
      </c>
      <c r="G521" s="1" t="s">
        <v>397</v>
      </c>
      <c r="H521" s="1" t="s">
        <v>398</v>
      </c>
      <c r="I521" s="1" t="s">
        <v>1869</v>
      </c>
      <c r="J521" s="1" t="s">
        <v>1870</v>
      </c>
      <c r="K521" s="17" t="n">
        <f aca="false">SUMIF('1060 NQN'!$A$2:$A$2023,$G521,'1060 NQN'!$I$2:$I$2023)</f>
        <v>3641</v>
      </c>
      <c r="L521" s="17" t="n">
        <f aca="false">SUMIF('1060 NQN'!$A$2:$A$2023,$G521,'1060 NQN'!$Q$2:$Q$2023)</f>
        <v>895</v>
      </c>
      <c r="M521" s="17" t="n">
        <f aca="false">$K521-$L521</f>
        <v>2746</v>
      </c>
      <c r="N521" s="18" t="n">
        <f aca="false">IFERROR(SUMIF('1060 NQN'!$A$2:$A$2023,$G521,'1060 NQN'!$M$2:$M$2023)/$K521,0)</f>
        <v>25.4837517165614</v>
      </c>
      <c r="O521" s="18" t="n">
        <f aca="false">IFERROR($K521*$N521,"")</f>
        <v>92786.34</v>
      </c>
      <c r="P521" s="18" t="n">
        <f aca="false">IFERROR($L521*$N521,"")</f>
        <v>22807.9577863224</v>
      </c>
      <c r="Q521" s="18" t="n">
        <f aca="false">$M521*$N521</f>
        <v>69978.3822136776</v>
      </c>
      <c r="S521" s="25" t="s">
        <v>228</v>
      </c>
      <c r="T521" s="1" t="s">
        <v>282</v>
      </c>
      <c r="U521" s="25" t="s">
        <v>51</v>
      </c>
      <c r="V521" s="1" t="s">
        <v>401</v>
      </c>
      <c r="W521" s="1" t="s">
        <v>269</v>
      </c>
      <c r="Y521" s="1" t="s">
        <v>270</v>
      </c>
      <c r="Z521" s="1" t="s">
        <v>402</v>
      </c>
      <c r="AA521" s="1" t="s">
        <v>1871</v>
      </c>
    </row>
    <row r="522" customFormat="false" ht="15" hidden="false" customHeight="false" outlineLevel="0" collapsed="false">
      <c r="A522" s="1" t="s">
        <v>207</v>
      </c>
      <c r="B522" s="1" t="s">
        <v>1739</v>
      </c>
      <c r="C522" s="1" t="s">
        <v>259</v>
      </c>
      <c r="D522" s="1" t="s">
        <v>273</v>
      </c>
      <c r="E522" s="1" t="s">
        <v>274</v>
      </c>
      <c r="F522" s="1" t="s">
        <v>262</v>
      </c>
      <c r="G522" s="1" t="s">
        <v>591</v>
      </c>
      <c r="H522" s="1" t="s">
        <v>592</v>
      </c>
      <c r="I522" s="1" t="s">
        <v>1872</v>
      </c>
      <c r="J522" s="1" t="s">
        <v>1873</v>
      </c>
      <c r="K522" s="17" t="n">
        <f aca="false">SUMIF('1060 NQN'!$A$2:$A$2023,$G522,'1060 NQN'!$I$2:$I$2023)</f>
        <v>3560</v>
      </c>
      <c r="L522" s="17" t="n">
        <f aca="false">SUMIF('1060 NQN'!$A$2:$A$2023,$G522,'1060 NQN'!$Q$2:$Q$2023)</f>
        <v>293</v>
      </c>
      <c r="M522" s="17" t="n">
        <f aca="false">$K522-$L522</f>
        <v>3267</v>
      </c>
      <c r="N522" s="18" t="n">
        <f aca="false">IFERROR(SUMIF('1060 NQN'!$A$2:$A$2023,$G522,'1060 NQN'!$M$2:$M$2023)/$K522,0)</f>
        <v>377.892396067416</v>
      </c>
      <c r="O522" s="18" t="n">
        <f aca="false">IFERROR($K522*$N522,"")</f>
        <v>1345296.93</v>
      </c>
      <c r="P522" s="18" t="n">
        <f aca="false">IFERROR($L522*$N522,"")</f>
        <v>110722.472047753</v>
      </c>
      <c r="Q522" s="18" t="n">
        <f aca="false">$M522*$N522</f>
        <v>1234574.45795225</v>
      </c>
      <c r="S522" s="29" t="s">
        <v>227</v>
      </c>
      <c r="T522" s="1" t="s">
        <v>297</v>
      </c>
      <c r="U522" s="25" t="s">
        <v>51</v>
      </c>
      <c r="V522" s="1" t="s">
        <v>290</v>
      </c>
      <c r="W522" s="1" t="s">
        <v>270</v>
      </c>
      <c r="X522" s="1" t="s">
        <v>1874</v>
      </c>
      <c r="Y522" s="1" t="s">
        <v>270</v>
      </c>
      <c r="AA522" s="1" t="s">
        <v>1875</v>
      </c>
    </row>
    <row r="523" customFormat="false" ht="15" hidden="false" customHeight="false" outlineLevel="0" collapsed="false">
      <c r="A523" s="1" t="s">
        <v>207</v>
      </c>
      <c r="B523" s="1" t="s">
        <v>1739</v>
      </c>
      <c r="C523" s="1" t="s">
        <v>259</v>
      </c>
      <c r="D523" s="1" t="s">
        <v>260</v>
      </c>
      <c r="E523" s="1" t="s">
        <v>261</v>
      </c>
      <c r="F523" s="1" t="s">
        <v>262</v>
      </c>
      <c r="G523" s="1" t="s">
        <v>818</v>
      </c>
      <c r="H523" s="1" t="s">
        <v>819</v>
      </c>
      <c r="K523" s="17" t="n">
        <f aca="false">SUMIF('1060 NQN'!$A$2:$A$2023,$G523,'1060 NQN'!$I$2:$I$2023)</f>
        <v>3545</v>
      </c>
      <c r="L523" s="17" t="n">
        <f aca="false">SUMIF('1060 NQN'!$A$2:$A$2023,$G523,'1060 NQN'!$Q$2:$Q$2023)</f>
        <v>0</v>
      </c>
      <c r="M523" s="17" t="n">
        <f aca="false">$K523-$L523</f>
        <v>3545</v>
      </c>
      <c r="N523" s="18" t="n">
        <f aca="false">IFERROR(SUMIF('1060 NQN'!$A$2:$A$2023,$G523,'1060 NQN'!$M$2:$M$2023)/$K523,0)</f>
        <v>347.62661212976</v>
      </c>
      <c r="O523" s="18" t="n">
        <f aca="false">IFERROR($K523*$N523,"")</f>
        <v>1232336.34</v>
      </c>
      <c r="P523" s="18" t="n">
        <f aca="false">IFERROR($L523*$N523,"")</f>
        <v>0</v>
      </c>
      <c r="Q523" s="18" t="n">
        <f aca="false">$M523*$N523</f>
        <v>1232336.34</v>
      </c>
      <c r="S523" s="26"/>
      <c r="T523" s="1" t="s">
        <v>277</v>
      </c>
      <c r="U523" s="27" t="s">
        <v>123</v>
      </c>
      <c r="AA523" s="1" t="s">
        <v>1876</v>
      </c>
    </row>
    <row r="524" customFormat="false" ht="15" hidden="false" customHeight="false" outlineLevel="0" collapsed="false">
      <c r="A524" s="1" t="s">
        <v>207</v>
      </c>
      <c r="B524" s="1" t="s">
        <v>1739</v>
      </c>
      <c r="C524" s="1" t="s">
        <v>259</v>
      </c>
      <c r="D524" s="1" t="s">
        <v>260</v>
      </c>
      <c r="E524" s="1" t="s">
        <v>261</v>
      </c>
      <c r="F524" s="1" t="s">
        <v>262</v>
      </c>
      <c r="G524" s="1" t="s">
        <v>377</v>
      </c>
      <c r="H524" s="1" t="s">
        <v>378</v>
      </c>
      <c r="I524" s="1" t="s">
        <v>1877</v>
      </c>
      <c r="J524" s="1" t="s">
        <v>1878</v>
      </c>
      <c r="K524" s="17" t="n">
        <f aca="false">SUMIF('1060 NQN'!$A$2:$A$2023,$G524,'1060 NQN'!$I$2:$I$2023)</f>
        <v>3471</v>
      </c>
      <c r="L524" s="17" t="n">
        <f aca="false">SUMIF('1060 NQN'!$A$2:$A$2023,$G524,'1060 NQN'!$Q$2:$Q$2023)</f>
        <v>0</v>
      </c>
      <c r="M524" s="17" t="n">
        <f aca="false">$K524-$L524</f>
        <v>3471</v>
      </c>
      <c r="N524" s="18" t="n">
        <f aca="false">IFERROR(SUMIF('1060 NQN'!$A$2:$A$2023,$G524,'1060 NQN'!$M$2:$M$2023)/$K524,0)</f>
        <v>1081.68570152694</v>
      </c>
      <c r="O524" s="18" t="n">
        <f aca="false">IFERROR($K524*$N524,"")</f>
        <v>3754531.07</v>
      </c>
      <c r="P524" s="18" t="n">
        <f aca="false">IFERROR($L524*$N524,"")</f>
        <v>0</v>
      </c>
      <c r="Q524" s="18" t="n">
        <f aca="false">$M524*$N524</f>
        <v>3754531.07</v>
      </c>
      <c r="S524" s="29" t="s">
        <v>227</v>
      </c>
      <c r="T524" s="1" t="s">
        <v>297</v>
      </c>
      <c r="U524" s="25" t="s">
        <v>51</v>
      </c>
      <c r="V524" s="1" t="s">
        <v>381</v>
      </c>
      <c r="W524" s="1" t="s">
        <v>269</v>
      </c>
      <c r="Y524" s="1" t="s">
        <v>270</v>
      </c>
      <c r="Z524" s="1" t="s">
        <v>382</v>
      </c>
      <c r="AA524" s="1" t="s">
        <v>1879</v>
      </c>
    </row>
    <row r="525" customFormat="false" ht="15" hidden="false" customHeight="false" outlineLevel="0" collapsed="false">
      <c r="A525" s="1" t="s">
        <v>207</v>
      </c>
      <c r="B525" s="1" t="s">
        <v>1739</v>
      </c>
      <c r="C525" s="1" t="s">
        <v>259</v>
      </c>
      <c r="D525" s="1" t="s">
        <v>260</v>
      </c>
      <c r="E525" s="1" t="s">
        <v>261</v>
      </c>
      <c r="F525" s="1" t="s">
        <v>262</v>
      </c>
      <c r="G525" s="1" t="s">
        <v>850</v>
      </c>
      <c r="H525" s="1" t="s">
        <v>851</v>
      </c>
      <c r="I525" s="1" t="s">
        <v>1880</v>
      </c>
      <c r="J525" s="1" t="s">
        <v>1881</v>
      </c>
      <c r="K525" s="17" t="n">
        <f aca="false">SUMIF('1060 NQN'!$A$2:$A$2023,$G525,'1060 NQN'!$I$2:$I$2023)</f>
        <v>3456</v>
      </c>
      <c r="L525" s="17" t="n">
        <f aca="false">SUMIF('1060 NQN'!$A$2:$A$2023,$G525,'1060 NQN'!$Q$2:$Q$2023)</f>
        <v>55</v>
      </c>
      <c r="M525" s="17" t="n">
        <f aca="false">$K525-$L525</f>
        <v>3401</v>
      </c>
      <c r="N525" s="18" t="n">
        <f aca="false">IFERROR(SUMIF('1060 NQN'!$A$2:$A$2023,$G525,'1060 NQN'!$M$2:$M$2023)/$K525,0)</f>
        <v>947.220101273148</v>
      </c>
      <c r="O525" s="18" t="n">
        <f aca="false">IFERROR($K525*$N525,"")</f>
        <v>3273592.67</v>
      </c>
      <c r="P525" s="18" t="n">
        <f aca="false">IFERROR($L525*$N525,"")</f>
        <v>52097.1055700231</v>
      </c>
      <c r="Q525" s="18" t="n">
        <f aca="false">$M525*$N525</f>
        <v>3221495.56442998</v>
      </c>
      <c r="R525" s="28" t="s">
        <v>1882</v>
      </c>
      <c r="S525" s="29" t="s">
        <v>227</v>
      </c>
      <c r="T525" s="1" t="s">
        <v>297</v>
      </c>
      <c r="U525" s="25" t="s">
        <v>51</v>
      </c>
      <c r="V525" s="1" t="s">
        <v>854</v>
      </c>
      <c r="W525" s="1" t="s">
        <v>269</v>
      </c>
      <c r="Y525" s="1" t="s">
        <v>270</v>
      </c>
      <c r="Z525" s="1" t="s">
        <v>855</v>
      </c>
      <c r="AA525" s="1" t="s">
        <v>1883</v>
      </c>
    </row>
    <row r="526" customFormat="false" ht="15" hidden="false" customHeight="false" outlineLevel="0" collapsed="false">
      <c r="A526" s="1" t="s">
        <v>207</v>
      </c>
      <c r="B526" s="1" t="s">
        <v>1739</v>
      </c>
      <c r="C526" s="1" t="s">
        <v>259</v>
      </c>
      <c r="D526" s="1" t="s">
        <v>260</v>
      </c>
      <c r="E526" s="1" t="s">
        <v>261</v>
      </c>
      <c r="F526" s="1" t="s">
        <v>262</v>
      </c>
      <c r="G526" s="1" t="s">
        <v>661</v>
      </c>
      <c r="H526" s="1" t="s">
        <v>662</v>
      </c>
      <c r="I526" s="1" t="s">
        <v>1884</v>
      </c>
      <c r="J526" s="1" t="s">
        <v>1885</v>
      </c>
      <c r="K526" s="17" t="n">
        <f aca="false">SUMIF('1060 NQN'!$A$2:$A$2023,$G526,'1060 NQN'!$I$2:$I$2023)</f>
        <v>3270</v>
      </c>
      <c r="L526" s="17" t="n">
        <f aca="false">SUMIF('1060 NQN'!$A$2:$A$2023,$G526,'1060 NQN'!$Q$2:$Q$2023)</f>
        <v>117</v>
      </c>
      <c r="M526" s="17" t="n">
        <f aca="false">$K526-$L526</f>
        <v>3153</v>
      </c>
      <c r="N526" s="18" t="n">
        <f aca="false">IFERROR(SUMIF('1060 NQN'!$A$2:$A$2023,$G526,'1060 NQN'!$M$2:$M$2023)/$K526,0)</f>
        <v>225.566963302752</v>
      </c>
      <c r="O526" s="18" t="n">
        <f aca="false">IFERROR($K526*$N526,"")</f>
        <v>737603.97</v>
      </c>
      <c r="P526" s="18" t="n">
        <f aca="false">IFERROR($L526*$N526,"")</f>
        <v>26391.334706422</v>
      </c>
      <c r="Q526" s="18" t="n">
        <f aca="false">$M526*$N526</f>
        <v>711212.635293578</v>
      </c>
      <c r="S526" s="29" t="s">
        <v>227</v>
      </c>
      <c r="T526" s="1" t="s">
        <v>297</v>
      </c>
      <c r="U526" s="25" t="s">
        <v>51</v>
      </c>
      <c r="V526" s="1" t="s">
        <v>1886</v>
      </c>
      <c r="W526" s="1" t="s">
        <v>269</v>
      </c>
      <c r="Y526" s="1" t="s">
        <v>270</v>
      </c>
      <c r="Z526" s="1" t="s">
        <v>1887</v>
      </c>
      <c r="AA526" s="1" t="s">
        <v>1888</v>
      </c>
    </row>
    <row r="527" customFormat="false" ht="15" hidden="false" customHeight="false" outlineLevel="0" collapsed="false">
      <c r="A527" s="1" t="s">
        <v>207</v>
      </c>
      <c r="B527" s="1" t="s">
        <v>1739</v>
      </c>
      <c r="C527" s="1" t="s">
        <v>259</v>
      </c>
      <c r="D527" s="1" t="s">
        <v>260</v>
      </c>
      <c r="E527" s="1" t="s">
        <v>261</v>
      </c>
      <c r="F527" s="1" t="s">
        <v>262</v>
      </c>
      <c r="G527" s="1" t="s">
        <v>1889</v>
      </c>
      <c r="H527" s="1" t="s">
        <v>1890</v>
      </c>
      <c r="I527" s="1" t="s">
        <v>1891</v>
      </c>
      <c r="J527" s="1" t="s">
        <v>1892</v>
      </c>
      <c r="K527" s="17" t="n">
        <f aca="false">SUMIF('1060 NQN'!$A$2:$A$2023,$G527,'1060 NQN'!$I$2:$I$2023)</f>
        <v>3010</v>
      </c>
      <c r="L527" s="17" t="n">
        <f aca="false">SUMIF('1060 NQN'!$A$2:$A$2023,$G527,'1060 NQN'!$Q$2:$Q$2023)</f>
        <v>290</v>
      </c>
      <c r="M527" s="17" t="n">
        <f aca="false">$K527-$L527</f>
        <v>2720</v>
      </c>
      <c r="N527" s="18" t="n">
        <f aca="false">IFERROR(SUMIF('1060 NQN'!$A$2:$A$2023,$G527,'1060 NQN'!$M$2:$M$2023)/$K527,0)</f>
        <v>1303.29403322259</v>
      </c>
      <c r="O527" s="18" t="n">
        <f aca="false">IFERROR($K527*$N527,"")</f>
        <v>3922915.04</v>
      </c>
      <c r="P527" s="18" t="n">
        <f aca="false">IFERROR($L527*$N527,"")</f>
        <v>377955.269634552</v>
      </c>
      <c r="Q527" s="18" t="n">
        <f aca="false">$M527*$N527</f>
        <v>3544959.77036545</v>
      </c>
      <c r="S527" s="24" t="s">
        <v>226</v>
      </c>
      <c r="T527" s="1" t="s">
        <v>267</v>
      </c>
      <c r="U527" s="25" t="s">
        <v>51</v>
      </c>
      <c r="V527" s="1" t="s">
        <v>290</v>
      </c>
      <c r="W527" s="1" t="s">
        <v>269</v>
      </c>
      <c r="Y527" s="1" t="s">
        <v>270</v>
      </c>
      <c r="Z527" s="1" t="s">
        <v>1893</v>
      </c>
      <c r="AA527" s="1" t="s">
        <v>1894</v>
      </c>
    </row>
    <row r="528" customFormat="false" ht="15" hidden="false" customHeight="false" outlineLevel="0" collapsed="false">
      <c r="A528" s="1" t="s">
        <v>207</v>
      </c>
      <c r="B528" s="1" t="s">
        <v>1739</v>
      </c>
      <c r="C528" s="1" t="s">
        <v>259</v>
      </c>
      <c r="D528" s="1" t="s">
        <v>273</v>
      </c>
      <c r="E528" s="1" t="s">
        <v>274</v>
      </c>
      <c r="F528" s="1" t="s">
        <v>262</v>
      </c>
      <c r="G528" s="1" t="s">
        <v>589</v>
      </c>
      <c r="H528" s="1" t="s">
        <v>590</v>
      </c>
      <c r="K528" s="17" t="n">
        <f aca="false">SUMIF('1060 NQN'!$A$2:$A$2023,$G528,'1060 NQN'!$I$2:$I$2023)</f>
        <v>3000</v>
      </c>
      <c r="L528" s="17" t="n">
        <f aca="false">SUMIF('1060 NQN'!$A$2:$A$2023,$G528,'1060 NQN'!$Q$2:$Q$2023)</f>
        <v>0</v>
      </c>
      <c r="M528" s="17" t="n">
        <f aca="false">$K528-$L528</f>
        <v>3000</v>
      </c>
      <c r="N528" s="18" t="n">
        <f aca="false">IFERROR(SUMIF('1060 NQN'!$A$2:$A$2023,$G528,'1060 NQN'!$M$2:$M$2023)/$K528,0)</f>
        <v>7.27391666666667</v>
      </c>
      <c r="O528" s="18" t="n">
        <f aca="false">IFERROR($K528*$N528,"")</f>
        <v>21821.75</v>
      </c>
      <c r="P528" s="18" t="n">
        <f aca="false">IFERROR($L528*$N528,"")</f>
        <v>0</v>
      </c>
      <c r="Q528" s="18" t="n">
        <f aca="false">$M528*$N528</f>
        <v>21821.75</v>
      </c>
      <c r="S528" s="26"/>
      <c r="T528" s="1" t="s">
        <v>277</v>
      </c>
      <c r="U528" s="27" t="s">
        <v>123</v>
      </c>
      <c r="AA528" s="1" t="s">
        <v>1741</v>
      </c>
    </row>
    <row r="529" customFormat="false" ht="15" hidden="false" customHeight="false" outlineLevel="0" collapsed="false">
      <c r="A529" s="1" t="s">
        <v>207</v>
      </c>
      <c r="B529" s="1" t="s">
        <v>1739</v>
      </c>
      <c r="C529" s="1" t="s">
        <v>259</v>
      </c>
      <c r="D529" s="1" t="s">
        <v>260</v>
      </c>
      <c r="E529" s="1" t="s">
        <v>261</v>
      </c>
      <c r="F529" s="1" t="s">
        <v>262</v>
      </c>
      <c r="G529" s="1" t="s">
        <v>448</v>
      </c>
      <c r="H529" s="1" t="s">
        <v>449</v>
      </c>
      <c r="I529" s="1" t="s">
        <v>1895</v>
      </c>
      <c r="J529" s="1" t="s">
        <v>1896</v>
      </c>
      <c r="K529" s="17" t="n">
        <f aca="false">SUMIF('1060 NQN'!$A$2:$A$2023,$G529,'1060 NQN'!$I$2:$I$2023)</f>
        <v>2880</v>
      </c>
      <c r="L529" s="17" t="n">
        <f aca="false">SUMIF('1060 NQN'!$A$2:$A$2023,$G529,'1060 NQN'!$Q$2:$Q$2023)</f>
        <v>110</v>
      </c>
      <c r="M529" s="17" t="n">
        <f aca="false">$K529-$L529</f>
        <v>2770</v>
      </c>
      <c r="N529" s="18" t="n">
        <f aca="false">IFERROR(SUMIF('1060 NQN'!$A$2:$A$2023,$G529,'1060 NQN'!$M$2:$M$2023)/$K529,0)</f>
        <v>299.726527777778</v>
      </c>
      <c r="O529" s="18" t="n">
        <f aca="false">IFERROR($K529*$N529,"")</f>
        <v>863212.4</v>
      </c>
      <c r="P529" s="18" t="n">
        <f aca="false">IFERROR($L529*$N529,"")</f>
        <v>32969.9180555556</v>
      </c>
      <c r="Q529" s="18" t="n">
        <f aca="false">$M529*$N529</f>
        <v>830242.481944445</v>
      </c>
      <c r="S529" s="29" t="s">
        <v>227</v>
      </c>
      <c r="T529" s="1" t="s">
        <v>297</v>
      </c>
      <c r="U529" s="25" t="s">
        <v>51</v>
      </c>
      <c r="V529" s="1" t="s">
        <v>1897</v>
      </c>
      <c r="W529" s="1" t="s">
        <v>269</v>
      </c>
      <c r="Y529" s="1" t="s">
        <v>270</v>
      </c>
      <c r="Z529" s="1" t="s">
        <v>1898</v>
      </c>
      <c r="AA529" s="1" t="s">
        <v>1899</v>
      </c>
    </row>
    <row r="530" customFormat="false" ht="15" hidden="false" customHeight="false" outlineLevel="0" collapsed="false">
      <c r="A530" s="1" t="s">
        <v>207</v>
      </c>
      <c r="B530" s="1" t="s">
        <v>1739</v>
      </c>
      <c r="C530" s="1" t="s">
        <v>259</v>
      </c>
      <c r="D530" s="1" t="s">
        <v>273</v>
      </c>
      <c r="E530" s="1" t="s">
        <v>274</v>
      </c>
      <c r="F530" s="1" t="s">
        <v>262</v>
      </c>
      <c r="G530" s="1" t="s">
        <v>725</v>
      </c>
      <c r="H530" s="1" t="s">
        <v>726</v>
      </c>
      <c r="I530" s="1" t="s">
        <v>1900</v>
      </c>
      <c r="J530" s="1" t="s">
        <v>1901</v>
      </c>
      <c r="K530" s="17" t="n">
        <f aca="false">SUMIF('1060 NQN'!$A$2:$A$2023,$G530,'1060 NQN'!$I$2:$I$2023)</f>
        <v>2856</v>
      </c>
      <c r="L530" s="17" t="n">
        <f aca="false">SUMIF('1060 NQN'!$A$2:$A$2023,$G530,'1060 NQN'!$Q$2:$Q$2023)</f>
        <v>74</v>
      </c>
      <c r="M530" s="17" t="n">
        <f aca="false">$K530-$L530</f>
        <v>2782</v>
      </c>
      <c r="N530" s="18" t="n">
        <f aca="false">IFERROR(SUMIF('1060 NQN'!$A$2:$A$2023,$G530,'1060 NQN'!$M$2:$M$2023)/$K530,0)</f>
        <v>153.829733893557</v>
      </c>
      <c r="O530" s="18" t="n">
        <f aca="false">IFERROR($K530*$N530,"")</f>
        <v>439337.72</v>
      </c>
      <c r="P530" s="18" t="n">
        <f aca="false">IFERROR($L530*$N530,"")</f>
        <v>11383.4003081232</v>
      </c>
      <c r="Q530" s="18" t="n">
        <f aca="false">$M530*$N530</f>
        <v>427954.319691877</v>
      </c>
      <c r="S530" s="25" t="s">
        <v>228</v>
      </c>
      <c r="T530" s="1" t="s">
        <v>282</v>
      </c>
      <c r="U530" s="25" t="s">
        <v>51</v>
      </c>
      <c r="V530" s="1" t="s">
        <v>1902</v>
      </c>
      <c r="W530" s="1" t="s">
        <v>270</v>
      </c>
      <c r="X530" s="1" t="s">
        <v>1903</v>
      </c>
      <c r="Y530" s="1" t="s">
        <v>270</v>
      </c>
      <c r="Z530" s="1" t="s">
        <v>1904</v>
      </c>
      <c r="AA530" s="1" t="s">
        <v>1905</v>
      </c>
    </row>
    <row r="531" customFormat="false" ht="15" hidden="false" customHeight="false" outlineLevel="0" collapsed="false">
      <c r="A531" s="1" t="s">
        <v>207</v>
      </c>
      <c r="B531" s="1" t="s">
        <v>1739</v>
      </c>
      <c r="C531" s="1" t="s">
        <v>259</v>
      </c>
      <c r="D531" s="1" t="s">
        <v>273</v>
      </c>
      <c r="E531" s="1" t="s">
        <v>274</v>
      </c>
      <c r="F531" s="1" t="s">
        <v>262</v>
      </c>
      <c r="G531" s="1" t="s">
        <v>1906</v>
      </c>
      <c r="H531" s="1" t="s">
        <v>1907</v>
      </c>
      <c r="I531" s="1" t="s">
        <v>1908</v>
      </c>
      <c r="J531" s="1" t="s">
        <v>1909</v>
      </c>
      <c r="K531" s="17" t="n">
        <f aca="false">SUMIF('1060 NQN'!$A$2:$A$2023,$G531,'1060 NQN'!$I$2:$I$2023)</f>
        <v>2850</v>
      </c>
      <c r="L531" s="17" t="n">
        <f aca="false">SUMIF('1060 NQN'!$A$2:$A$2023,$G531,'1060 NQN'!$Q$2:$Q$2023)</f>
        <v>60</v>
      </c>
      <c r="M531" s="17" t="n">
        <f aca="false">$K531-$L531</f>
        <v>2790</v>
      </c>
      <c r="N531" s="18" t="n">
        <f aca="false">IFERROR(SUMIF('1060 NQN'!$A$2:$A$2023,$G531,'1060 NQN'!$M$2:$M$2023)/$K531,0)</f>
        <v>99.3952245614035</v>
      </c>
      <c r="O531" s="18" t="n">
        <f aca="false">IFERROR($K531*$N531,"")</f>
        <v>283276.39</v>
      </c>
      <c r="P531" s="18" t="n">
        <f aca="false">IFERROR($L531*$N531,"")</f>
        <v>5963.71347368421</v>
      </c>
      <c r="Q531" s="18" t="n">
        <f aca="false">$M531*$N531</f>
        <v>277312.676526316</v>
      </c>
      <c r="S531" s="29" t="s">
        <v>227</v>
      </c>
      <c r="T531" s="1" t="s">
        <v>297</v>
      </c>
      <c r="U531" s="25" t="s">
        <v>51</v>
      </c>
      <c r="V531" s="1" t="s">
        <v>1910</v>
      </c>
      <c r="W531" s="1" t="s">
        <v>269</v>
      </c>
      <c r="Y531" s="1" t="s">
        <v>270</v>
      </c>
      <c r="Z531" s="1" t="s">
        <v>1911</v>
      </c>
      <c r="AA531" s="1" t="s">
        <v>1912</v>
      </c>
    </row>
    <row r="532" customFormat="false" ht="15" hidden="false" customHeight="false" outlineLevel="0" collapsed="false">
      <c r="A532" s="1" t="s">
        <v>207</v>
      </c>
      <c r="B532" s="1" t="s">
        <v>1739</v>
      </c>
      <c r="C532" s="1" t="s">
        <v>259</v>
      </c>
      <c r="D532" s="1" t="s">
        <v>273</v>
      </c>
      <c r="E532" s="1" t="s">
        <v>274</v>
      </c>
      <c r="F532" s="1" t="s">
        <v>262</v>
      </c>
      <c r="G532" s="1" t="s">
        <v>1913</v>
      </c>
      <c r="H532" s="1" t="s">
        <v>1914</v>
      </c>
      <c r="K532" s="17" t="n">
        <f aca="false">SUMIF('1060 NQN'!$A$2:$A$2023,$G532,'1060 NQN'!$I$2:$I$2023)</f>
        <v>2809</v>
      </c>
      <c r="L532" s="17" t="n">
        <f aca="false">SUMIF('1060 NQN'!$A$2:$A$2023,$G532,'1060 NQN'!$Q$2:$Q$2023)</f>
        <v>0</v>
      </c>
      <c r="M532" s="17" t="n">
        <f aca="false">$K532-$L532</f>
        <v>2809</v>
      </c>
      <c r="N532" s="18" t="n">
        <f aca="false">IFERROR(SUMIF('1060 NQN'!$A$2:$A$2023,$G532,'1060 NQN'!$M$2:$M$2023)/$K532,0)</f>
        <v>8.2</v>
      </c>
      <c r="O532" s="18" t="n">
        <f aca="false">IFERROR($K532*$N532,"")</f>
        <v>23033.8</v>
      </c>
      <c r="P532" s="18" t="n">
        <f aca="false">IFERROR($L532*$N532,"")</f>
        <v>0</v>
      </c>
      <c r="Q532" s="18" t="n">
        <f aca="false">$M532*$N532</f>
        <v>23033.8</v>
      </c>
      <c r="S532" s="26"/>
      <c r="T532" s="1" t="s">
        <v>277</v>
      </c>
      <c r="U532" s="27" t="s">
        <v>123</v>
      </c>
      <c r="AA532" s="1" t="s">
        <v>1741</v>
      </c>
    </row>
    <row r="533" customFormat="false" ht="15" hidden="false" customHeight="false" outlineLevel="0" collapsed="false">
      <c r="A533" s="1" t="s">
        <v>207</v>
      </c>
      <c r="B533" s="1" t="s">
        <v>1739</v>
      </c>
      <c r="C533" s="1" t="s">
        <v>259</v>
      </c>
      <c r="D533" s="1" t="s">
        <v>260</v>
      </c>
      <c r="E533" s="1" t="s">
        <v>261</v>
      </c>
      <c r="F533" s="1" t="s">
        <v>262</v>
      </c>
      <c r="G533" s="1" t="s">
        <v>1915</v>
      </c>
      <c r="H533" s="1" t="s">
        <v>1916</v>
      </c>
      <c r="I533" s="1" t="s">
        <v>1917</v>
      </c>
      <c r="J533" s="1" t="s">
        <v>1918</v>
      </c>
      <c r="K533" s="17" t="n">
        <f aca="false">SUMIF('1060 NQN'!$A$2:$A$2023,$G533,'1060 NQN'!$I$2:$I$2023)</f>
        <v>2770</v>
      </c>
      <c r="L533" s="17" t="n">
        <f aca="false">SUMIF('1060 NQN'!$A$2:$A$2023,$G533,'1060 NQN'!$Q$2:$Q$2023)</f>
        <v>480</v>
      </c>
      <c r="M533" s="17" t="n">
        <f aca="false">$K533-$L533</f>
        <v>2290</v>
      </c>
      <c r="N533" s="18" t="n">
        <f aca="false">IFERROR(SUMIF('1060 NQN'!$A$2:$A$2023,$G533,'1060 NQN'!$M$2:$M$2023)/$K533,0)</f>
        <v>71.6353790613718</v>
      </c>
      <c r="O533" s="18" t="n">
        <f aca="false">IFERROR($K533*$N533,"")</f>
        <v>198430</v>
      </c>
      <c r="P533" s="18" t="n">
        <f aca="false">IFERROR($L533*$N533,"")</f>
        <v>34384.9819494585</v>
      </c>
      <c r="Q533" s="18" t="n">
        <f aca="false">$M533*$N533</f>
        <v>164045.018050542</v>
      </c>
      <c r="S533" s="24" t="s">
        <v>226</v>
      </c>
      <c r="T533" s="1" t="s">
        <v>267</v>
      </c>
      <c r="U533" s="25" t="s">
        <v>51</v>
      </c>
      <c r="V533" s="1" t="s">
        <v>290</v>
      </c>
      <c r="W533" s="1" t="s">
        <v>269</v>
      </c>
      <c r="Y533" s="1" t="s">
        <v>269</v>
      </c>
      <c r="AA533" s="1" t="s">
        <v>1919</v>
      </c>
    </row>
    <row r="534" customFormat="false" ht="15" hidden="false" customHeight="false" outlineLevel="0" collapsed="false">
      <c r="A534" s="1" t="s">
        <v>207</v>
      </c>
      <c r="B534" s="1" t="s">
        <v>1739</v>
      </c>
      <c r="C534" s="1" t="s">
        <v>259</v>
      </c>
      <c r="D534" s="1" t="s">
        <v>273</v>
      </c>
      <c r="E534" s="1" t="s">
        <v>274</v>
      </c>
      <c r="F534" s="1" t="s">
        <v>262</v>
      </c>
      <c r="G534" s="1" t="s">
        <v>1920</v>
      </c>
      <c r="H534" s="1" t="s">
        <v>1921</v>
      </c>
      <c r="K534" s="17" t="n">
        <f aca="false">SUMIF('1060 NQN'!$A$2:$A$2023,$G534,'1060 NQN'!$I$2:$I$2023)</f>
        <v>2725</v>
      </c>
      <c r="L534" s="17" t="n">
        <f aca="false">SUMIF('1060 NQN'!$A$2:$A$2023,$G534,'1060 NQN'!$Q$2:$Q$2023)</f>
        <v>0</v>
      </c>
      <c r="M534" s="17" t="n">
        <f aca="false">$K534-$L534</f>
        <v>2725</v>
      </c>
      <c r="N534" s="18" t="n">
        <f aca="false">IFERROR(SUMIF('1060 NQN'!$A$2:$A$2023,$G534,'1060 NQN'!$M$2:$M$2023)/$K534,0)</f>
        <v>127.926212844037</v>
      </c>
      <c r="O534" s="18" t="n">
        <f aca="false">IFERROR($K534*$N534,"")</f>
        <v>348598.93</v>
      </c>
      <c r="P534" s="18" t="n">
        <f aca="false">IFERROR($L534*$N534,"")</f>
        <v>0</v>
      </c>
      <c r="Q534" s="18" t="n">
        <f aca="false">$M534*$N534</f>
        <v>348598.93</v>
      </c>
      <c r="S534" s="26"/>
      <c r="T534" s="1" t="s">
        <v>277</v>
      </c>
      <c r="U534" s="27" t="s">
        <v>123</v>
      </c>
      <c r="AA534" s="1" t="s">
        <v>1741</v>
      </c>
    </row>
    <row r="535" customFormat="false" ht="15" hidden="false" customHeight="false" outlineLevel="0" collapsed="false">
      <c r="A535" s="1" t="s">
        <v>207</v>
      </c>
      <c r="B535" s="1" t="s">
        <v>1739</v>
      </c>
      <c r="C535" s="1" t="s">
        <v>259</v>
      </c>
      <c r="D535" s="1" t="s">
        <v>260</v>
      </c>
      <c r="E535" s="1" t="s">
        <v>261</v>
      </c>
      <c r="F535" s="1" t="s">
        <v>262</v>
      </c>
      <c r="G535" s="1" t="s">
        <v>1922</v>
      </c>
      <c r="H535" s="1" t="s">
        <v>1923</v>
      </c>
      <c r="I535" s="1" t="s">
        <v>1924</v>
      </c>
      <c r="J535" s="1" t="s">
        <v>521</v>
      </c>
      <c r="K535" s="17" t="n">
        <f aca="false">SUMIF('1060 NQN'!$A$2:$A$2023,$G535,'1060 NQN'!$I$2:$I$2023)</f>
        <v>2650</v>
      </c>
      <c r="L535" s="17" t="n">
        <f aca="false">SUMIF('1060 NQN'!$A$2:$A$2023,$G535,'1060 NQN'!$Q$2:$Q$2023)</f>
        <v>0</v>
      </c>
      <c r="M535" s="17" t="n">
        <f aca="false">$K535-$L535</f>
        <v>2650</v>
      </c>
      <c r="N535" s="18" t="n">
        <f aca="false">IFERROR(SUMIF('1060 NQN'!$A$2:$A$2023,$G535,'1060 NQN'!$M$2:$M$2023)/$K535,0)</f>
        <v>287.671479245283</v>
      </c>
      <c r="O535" s="18" t="n">
        <f aca="false">IFERROR($K535*$N535,"")</f>
        <v>762329.42</v>
      </c>
      <c r="P535" s="18" t="n">
        <f aca="false">IFERROR($L535*$N535,"")</f>
        <v>0</v>
      </c>
      <c r="Q535" s="18" t="n">
        <f aca="false">$M535*$N535</f>
        <v>762329.42</v>
      </c>
      <c r="S535" s="24" t="s">
        <v>226</v>
      </c>
      <c r="T535" s="1" t="s">
        <v>267</v>
      </c>
      <c r="U535" s="25" t="s">
        <v>51</v>
      </c>
      <c r="V535" s="1" t="s">
        <v>290</v>
      </c>
      <c r="W535" s="1" t="s">
        <v>269</v>
      </c>
      <c r="Y535" s="1" t="s">
        <v>270</v>
      </c>
      <c r="Z535" s="1" t="s">
        <v>525</v>
      </c>
      <c r="AA535" s="1" t="s">
        <v>1925</v>
      </c>
    </row>
    <row r="536" customFormat="false" ht="15" hidden="false" customHeight="false" outlineLevel="0" collapsed="false">
      <c r="A536" s="1" t="s">
        <v>207</v>
      </c>
      <c r="B536" s="1" t="s">
        <v>1739</v>
      </c>
      <c r="C536" s="1" t="s">
        <v>259</v>
      </c>
      <c r="D536" s="1" t="s">
        <v>273</v>
      </c>
      <c r="E536" s="1" t="s">
        <v>274</v>
      </c>
      <c r="F536" s="1" t="s">
        <v>262</v>
      </c>
      <c r="G536" s="1" t="s">
        <v>426</v>
      </c>
      <c r="H536" s="1" t="s">
        <v>427</v>
      </c>
      <c r="I536" s="1" t="s">
        <v>1926</v>
      </c>
      <c r="J536" s="1" t="s">
        <v>1927</v>
      </c>
      <c r="K536" s="17" t="n">
        <f aca="false">SUMIF('1060 NQN'!$A$2:$A$2023,$G536,'1060 NQN'!$I$2:$I$2023)</f>
        <v>2519</v>
      </c>
      <c r="L536" s="17" t="n">
        <f aca="false">SUMIF('1060 NQN'!$A$2:$A$2023,$G536,'1060 NQN'!$Q$2:$Q$2023)</f>
        <v>182</v>
      </c>
      <c r="M536" s="17" t="n">
        <f aca="false">$K536-$L536</f>
        <v>2337</v>
      </c>
      <c r="N536" s="18" t="n">
        <f aca="false">IFERROR(SUMIF('1060 NQN'!$A$2:$A$2023,$G536,'1060 NQN'!$M$2:$M$2023)/$K536,0)</f>
        <v>171.058944025407</v>
      </c>
      <c r="O536" s="18" t="n">
        <f aca="false">IFERROR($K536*$N536,"")</f>
        <v>430897.48</v>
      </c>
      <c r="P536" s="18" t="n">
        <f aca="false">IFERROR($L536*$N536,"")</f>
        <v>31132.7278126241</v>
      </c>
      <c r="Q536" s="18" t="n">
        <f aca="false">$M536*$N536</f>
        <v>399764.752187376</v>
      </c>
      <c r="S536" s="24" t="s">
        <v>226</v>
      </c>
      <c r="T536" s="1" t="s">
        <v>267</v>
      </c>
      <c r="U536" s="25" t="s">
        <v>51</v>
      </c>
      <c r="V536" s="1" t="s">
        <v>430</v>
      </c>
      <c r="W536" s="1" t="s">
        <v>269</v>
      </c>
      <c r="Y536" s="1" t="s">
        <v>270</v>
      </c>
      <c r="Z536" s="1" t="s">
        <v>431</v>
      </c>
      <c r="AA536" s="1" t="s">
        <v>1744</v>
      </c>
    </row>
    <row r="537" customFormat="false" ht="15" hidden="false" customHeight="false" outlineLevel="0" collapsed="false">
      <c r="A537" s="1" t="s">
        <v>207</v>
      </c>
      <c r="B537" s="1" t="s">
        <v>1739</v>
      </c>
      <c r="C537" s="1" t="s">
        <v>259</v>
      </c>
      <c r="D537" s="1" t="s">
        <v>273</v>
      </c>
      <c r="E537" s="1" t="s">
        <v>274</v>
      </c>
      <c r="F537" s="1" t="s">
        <v>262</v>
      </c>
      <c r="G537" s="1" t="s">
        <v>1039</v>
      </c>
      <c r="H537" s="1" t="s">
        <v>1040</v>
      </c>
      <c r="I537" s="1" t="s">
        <v>1928</v>
      </c>
      <c r="J537" s="1" t="s">
        <v>1929</v>
      </c>
      <c r="K537" s="17" t="n">
        <f aca="false">SUMIF('1060 NQN'!$A$2:$A$2023,$G537,'1060 NQN'!$I$2:$I$2023)</f>
        <v>2400</v>
      </c>
      <c r="L537" s="17" t="n">
        <f aca="false">SUMIF('1060 NQN'!$A$2:$A$2023,$G537,'1060 NQN'!$Q$2:$Q$2023)</f>
        <v>141</v>
      </c>
      <c r="M537" s="17" t="n">
        <f aca="false">$K537-$L537</f>
        <v>2259</v>
      </c>
      <c r="N537" s="18" t="n">
        <f aca="false">IFERROR(SUMIF('1060 NQN'!$A$2:$A$2023,$G537,'1060 NQN'!$M$2:$M$2023)/$K537,0)</f>
        <v>181.769570833333</v>
      </c>
      <c r="O537" s="18" t="n">
        <f aca="false">IFERROR($K537*$N537,"")</f>
        <v>436246.97</v>
      </c>
      <c r="P537" s="18" t="n">
        <f aca="false">IFERROR($L537*$N537,"")</f>
        <v>25629.5094875</v>
      </c>
      <c r="Q537" s="18" t="n">
        <f aca="false">$M537*$N537</f>
        <v>410617.4605125</v>
      </c>
      <c r="S537" s="24" t="s">
        <v>226</v>
      </c>
      <c r="T537" s="1" t="s">
        <v>267</v>
      </c>
      <c r="U537" s="25" t="s">
        <v>51</v>
      </c>
      <c r="V537" s="1" t="s">
        <v>1930</v>
      </c>
      <c r="W537" s="1" t="s">
        <v>269</v>
      </c>
      <c r="Y537" s="1" t="s">
        <v>270</v>
      </c>
      <c r="Z537" s="1" t="s">
        <v>1931</v>
      </c>
      <c r="AA537" s="1" t="s">
        <v>1744</v>
      </c>
    </row>
    <row r="538" customFormat="false" ht="15" hidden="false" customHeight="false" outlineLevel="0" collapsed="false">
      <c r="A538" s="1" t="s">
        <v>207</v>
      </c>
      <c r="B538" s="1" t="s">
        <v>1739</v>
      </c>
      <c r="C538" s="1" t="s">
        <v>259</v>
      </c>
      <c r="D538" s="1" t="s">
        <v>260</v>
      </c>
      <c r="E538" s="1" t="s">
        <v>261</v>
      </c>
      <c r="F538" s="1" t="s">
        <v>262</v>
      </c>
      <c r="G538" s="1" t="s">
        <v>301</v>
      </c>
      <c r="H538" s="1" t="s">
        <v>302</v>
      </c>
      <c r="I538" s="1" t="s">
        <v>1932</v>
      </c>
      <c r="J538" s="1" t="s">
        <v>1933</v>
      </c>
      <c r="K538" s="17" t="n">
        <f aca="false">SUMIF('1060 NQN'!$A$2:$A$2023,$G538,'1060 NQN'!$I$2:$I$2023)</f>
        <v>2330</v>
      </c>
      <c r="L538" s="17" t="n">
        <f aca="false">SUMIF('1060 NQN'!$A$2:$A$2023,$G538,'1060 NQN'!$Q$2:$Q$2023)</f>
        <v>16</v>
      </c>
      <c r="M538" s="17" t="n">
        <f aca="false">$K538-$L538</f>
        <v>2314</v>
      </c>
      <c r="N538" s="18" t="n">
        <f aca="false">IFERROR(SUMIF('1060 NQN'!$A$2:$A$2023,$G538,'1060 NQN'!$M$2:$M$2023)/$K538,0)</f>
        <v>117.868356223176</v>
      </c>
      <c r="O538" s="18" t="n">
        <f aca="false">IFERROR($K538*$N538,"")</f>
        <v>274633.27</v>
      </c>
      <c r="P538" s="18" t="n">
        <f aca="false">IFERROR($L538*$N538,"")</f>
        <v>1885.89369957082</v>
      </c>
      <c r="Q538" s="18" t="n">
        <f aca="false">$M538*$N538</f>
        <v>272747.376300429</v>
      </c>
      <c r="R538" s="28" t="s">
        <v>1934</v>
      </c>
      <c r="S538" s="25" t="s">
        <v>228</v>
      </c>
      <c r="T538" s="1" t="s">
        <v>282</v>
      </c>
      <c r="U538" s="25" t="s">
        <v>51</v>
      </c>
      <c r="V538" s="1" t="s">
        <v>305</v>
      </c>
      <c r="W538" s="1" t="s">
        <v>269</v>
      </c>
      <c r="Y538" s="1" t="s">
        <v>270</v>
      </c>
      <c r="Z538" s="1" t="s">
        <v>306</v>
      </c>
      <c r="AA538" s="1" t="s">
        <v>1935</v>
      </c>
    </row>
    <row r="539" customFormat="false" ht="15" hidden="false" customHeight="false" outlineLevel="0" collapsed="false">
      <c r="A539" s="1" t="s">
        <v>207</v>
      </c>
      <c r="B539" s="1" t="s">
        <v>1739</v>
      </c>
      <c r="C539" s="1" t="s">
        <v>259</v>
      </c>
      <c r="D539" s="1" t="s">
        <v>260</v>
      </c>
      <c r="E539" s="1" t="s">
        <v>261</v>
      </c>
      <c r="F539" s="1" t="s">
        <v>262</v>
      </c>
      <c r="G539" s="1" t="s">
        <v>514</v>
      </c>
      <c r="H539" s="1" t="s">
        <v>515</v>
      </c>
      <c r="I539" s="1" t="s">
        <v>1936</v>
      </c>
      <c r="J539" s="1" t="s">
        <v>1937</v>
      </c>
      <c r="K539" s="17" t="n">
        <f aca="false">SUMIF('1060 NQN'!$A$2:$A$2023,$G539,'1060 NQN'!$I$2:$I$2023)</f>
        <v>2241</v>
      </c>
      <c r="L539" s="17" t="n">
        <f aca="false">SUMIF('1060 NQN'!$A$2:$A$2023,$G539,'1060 NQN'!$Q$2:$Q$2023)</f>
        <v>92</v>
      </c>
      <c r="M539" s="17" t="n">
        <f aca="false">$K539-$L539</f>
        <v>2149</v>
      </c>
      <c r="N539" s="18" t="n">
        <f aca="false">IFERROR(SUMIF('1060 NQN'!$A$2:$A$2023,$G539,'1060 NQN'!$M$2:$M$2023)/$K539,0)</f>
        <v>201.291798304328</v>
      </c>
      <c r="O539" s="18" t="n">
        <f aca="false">IFERROR($K539*$N539,"")</f>
        <v>451094.92</v>
      </c>
      <c r="P539" s="18" t="n">
        <f aca="false">IFERROR($L539*$N539,"")</f>
        <v>18518.8454439982</v>
      </c>
      <c r="Q539" s="18" t="n">
        <f aca="false">$M539*$N539</f>
        <v>432576.074556002</v>
      </c>
      <c r="S539" s="29" t="s">
        <v>227</v>
      </c>
      <c r="T539" s="1" t="s">
        <v>297</v>
      </c>
      <c r="U539" s="25" t="s">
        <v>51</v>
      </c>
      <c r="V539" s="1" t="s">
        <v>1938</v>
      </c>
      <c r="W539" s="1" t="s">
        <v>269</v>
      </c>
      <c r="Y539" s="1" t="s">
        <v>270</v>
      </c>
      <c r="Z539" s="1" t="s">
        <v>1939</v>
      </c>
      <c r="AA539" s="1" t="s">
        <v>1940</v>
      </c>
    </row>
    <row r="540" customFormat="false" ht="15" hidden="false" customHeight="false" outlineLevel="0" collapsed="false">
      <c r="A540" s="1" t="s">
        <v>207</v>
      </c>
      <c r="B540" s="1" t="s">
        <v>1739</v>
      </c>
      <c r="C540" s="1" t="s">
        <v>259</v>
      </c>
      <c r="D540" s="1" t="s">
        <v>273</v>
      </c>
      <c r="E540" s="1" t="s">
        <v>274</v>
      </c>
      <c r="F540" s="1" t="s">
        <v>262</v>
      </c>
      <c r="G540" s="1" t="s">
        <v>1941</v>
      </c>
      <c r="H540" s="1" t="s">
        <v>1942</v>
      </c>
      <c r="I540" s="1" t="s">
        <v>1943</v>
      </c>
      <c r="J540" s="1" t="s">
        <v>1944</v>
      </c>
      <c r="K540" s="17" t="n">
        <f aca="false">SUMIF('1060 NQN'!$A$2:$A$2023,$G540,'1060 NQN'!$I$2:$I$2023)</f>
        <v>2207</v>
      </c>
      <c r="L540" s="17" t="n">
        <f aca="false">SUMIF('1060 NQN'!$A$2:$A$2023,$G540,'1060 NQN'!$Q$2:$Q$2023)</f>
        <v>3</v>
      </c>
      <c r="M540" s="17" t="n">
        <f aca="false">$K540-$L540</f>
        <v>2204</v>
      </c>
      <c r="N540" s="18" t="n">
        <f aca="false">IFERROR(SUMIF('1060 NQN'!$A$2:$A$2023,$G540,'1060 NQN'!$M$2:$M$2023)/$K540,0)</f>
        <v>474.302872677843</v>
      </c>
      <c r="O540" s="18" t="n">
        <f aca="false">IFERROR($K540*$N540,"")</f>
        <v>1046786.44</v>
      </c>
      <c r="P540" s="18" t="n">
        <f aca="false">IFERROR($L540*$N540,"")</f>
        <v>1422.90861803353</v>
      </c>
      <c r="Q540" s="18" t="n">
        <f aca="false">$M540*$N540</f>
        <v>1045363.53138197</v>
      </c>
      <c r="R540" s="28" t="s">
        <v>1945</v>
      </c>
      <c r="S540" s="24" t="s">
        <v>226</v>
      </c>
      <c r="T540" s="1" t="s">
        <v>267</v>
      </c>
      <c r="U540" s="25" t="s">
        <v>51</v>
      </c>
      <c r="V540" s="1" t="s">
        <v>290</v>
      </c>
      <c r="W540" s="1" t="s">
        <v>269</v>
      </c>
      <c r="Y540" s="1" t="s">
        <v>269</v>
      </c>
      <c r="AA540" s="1" t="s">
        <v>1946</v>
      </c>
    </row>
    <row r="541" customFormat="false" ht="15" hidden="false" customHeight="false" outlineLevel="0" collapsed="false">
      <c r="A541" s="1" t="s">
        <v>207</v>
      </c>
      <c r="B541" s="1" t="s">
        <v>1739</v>
      </c>
      <c r="C541" s="1" t="s">
        <v>259</v>
      </c>
      <c r="D541" s="1" t="s">
        <v>273</v>
      </c>
      <c r="E541" s="1" t="s">
        <v>274</v>
      </c>
      <c r="F541" s="1" t="s">
        <v>262</v>
      </c>
      <c r="G541" s="1" t="s">
        <v>890</v>
      </c>
      <c r="H541" s="1" t="s">
        <v>891</v>
      </c>
      <c r="I541" s="1" t="s">
        <v>1947</v>
      </c>
      <c r="J541" s="1" t="s">
        <v>1948</v>
      </c>
      <c r="K541" s="17" t="n">
        <f aca="false">SUMIF('1060 NQN'!$A$2:$A$2023,$G541,'1060 NQN'!$I$2:$I$2023)</f>
        <v>2200</v>
      </c>
      <c r="L541" s="17" t="n">
        <f aca="false">SUMIF('1060 NQN'!$A$2:$A$2023,$G541,'1060 NQN'!$Q$2:$Q$2023)</f>
        <v>523</v>
      </c>
      <c r="M541" s="17" t="n">
        <f aca="false">$K541-$L541</f>
        <v>1677</v>
      </c>
      <c r="N541" s="18" t="n">
        <f aca="false">IFERROR(SUMIF('1060 NQN'!$A$2:$A$2023,$G541,'1060 NQN'!$M$2:$M$2023)/$K541,0)</f>
        <v>39.4309363636364</v>
      </c>
      <c r="O541" s="18" t="n">
        <f aca="false">IFERROR($K541*$N541,"")</f>
        <v>86748.06</v>
      </c>
      <c r="P541" s="18" t="n">
        <f aca="false">IFERROR($L541*$N541,"")</f>
        <v>20622.3797181818</v>
      </c>
      <c r="Q541" s="18" t="n">
        <f aca="false">$M541*$N541</f>
        <v>66125.6802818182</v>
      </c>
      <c r="S541" s="29" t="s">
        <v>227</v>
      </c>
      <c r="T541" s="1" t="s">
        <v>297</v>
      </c>
      <c r="U541" s="25" t="s">
        <v>51</v>
      </c>
      <c r="V541" s="1" t="s">
        <v>894</v>
      </c>
      <c r="W541" s="1" t="s">
        <v>270</v>
      </c>
      <c r="X541" s="1" t="s">
        <v>1949</v>
      </c>
      <c r="Y541" s="1" t="s">
        <v>270</v>
      </c>
      <c r="Z541" s="1" t="s">
        <v>895</v>
      </c>
      <c r="AA541" s="1" t="s">
        <v>1950</v>
      </c>
    </row>
    <row r="542" customFormat="false" ht="15" hidden="false" customHeight="false" outlineLevel="0" collapsed="false">
      <c r="A542" s="1" t="s">
        <v>207</v>
      </c>
      <c r="B542" s="1" t="s">
        <v>1739</v>
      </c>
      <c r="C542" s="1" t="s">
        <v>259</v>
      </c>
      <c r="D542" s="1" t="s">
        <v>260</v>
      </c>
      <c r="E542" s="1" t="s">
        <v>261</v>
      </c>
      <c r="F542" s="1" t="s">
        <v>262</v>
      </c>
      <c r="G542" s="1" t="s">
        <v>1951</v>
      </c>
      <c r="H542" s="1" t="s">
        <v>1952</v>
      </c>
      <c r="K542" s="17" t="n">
        <f aca="false">SUMIF('1060 NQN'!$A$2:$A$2023,$G542,'1060 NQN'!$I$2:$I$2023)</f>
        <v>2100</v>
      </c>
      <c r="L542" s="17" t="n">
        <f aca="false">SUMIF('1060 NQN'!$A$2:$A$2023,$G542,'1060 NQN'!$Q$2:$Q$2023)</f>
        <v>0</v>
      </c>
      <c r="M542" s="17" t="n">
        <f aca="false">$K542-$L542</f>
        <v>2100</v>
      </c>
      <c r="N542" s="18" t="n">
        <f aca="false">IFERROR(SUMIF('1060 NQN'!$A$2:$A$2023,$G542,'1060 NQN'!$M$2:$M$2023)/$K542,0)</f>
        <v>308.14180952381</v>
      </c>
      <c r="O542" s="18" t="n">
        <f aca="false">IFERROR($K542*$N542,"")</f>
        <v>647097.8</v>
      </c>
      <c r="P542" s="18" t="n">
        <f aca="false">IFERROR($L542*$N542,"")</f>
        <v>0</v>
      </c>
      <c r="Q542" s="18" t="n">
        <f aca="false">$M542*$N542</f>
        <v>647097.8</v>
      </c>
      <c r="S542" s="26"/>
      <c r="T542" s="1" t="s">
        <v>277</v>
      </c>
      <c r="U542" s="27" t="s">
        <v>123</v>
      </c>
      <c r="AA542" s="1" t="s">
        <v>1837</v>
      </c>
    </row>
    <row r="543" customFormat="false" ht="15" hidden="false" customHeight="false" outlineLevel="0" collapsed="false">
      <c r="A543" s="1" t="s">
        <v>207</v>
      </c>
      <c r="B543" s="1" t="s">
        <v>1739</v>
      </c>
      <c r="C543" s="1" t="s">
        <v>259</v>
      </c>
      <c r="D543" s="1" t="s">
        <v>260</v>
      </c>
      <c r="E543" s="1" t="s">
        <v>261</v>
      </c>
      <c r="F543" s="1" t="s">
        <v>262</v>
      </c>
      <c r="G543" s="1" t="s">
        <v>645</v>
      </c>
      <c r="H543" s="1" t="s">
        <v>646</v>
      </c>
      <c r="I543" s="1" t="s">
        <v>1953</v>
      </c>
      <c r="J543" s="1" t="s">
        <v>1954</v>
      </c>
      <c r="K543" s="17" t="n">
        <f aca="false">SUMIF('1060 NQN'!$A$2:$A$2023,$G543,'1060 NQN'!$I$2:$I$2023)</f>
        <v>2096</v>
      </c>
      <c r="L543" s="17" t="n">
        <f aca="false">SUMIF('1060 NQN'!$A$2:$A$2023,$G543,'1060 NQN'!$Q$2:$Q$2023)</f>
        <v>122</v>
      </c>
      <c r="M543" s="17" t="n">
        <f aca="false">$K543-$L543</f>
        <v>1974</v>
      </c>
      <c r="N543" s="18" t="n">
        <f aca="false">IFERROR(SUMIF('1060 NQN'!$A$2:$A$2023,$G543,'1060 NQN'!$M$2:$M$2023)/$K543,0)</f>
        <v>221.213101145038</v>
      </c>
      <c r="O543" s="18" t="n">
        <f aca="false">IFERROR($K543*$N543,"")</f>
        <v>463662.66</v>
      </c>
      <c r="P543" s="18" t="n">
        <f aca="false">IFERROR($L543*$N543,"")</f>
        <v>26987.9983396947</v>
      </c>
      <c r="Q543" s="18" t="n">
        <f aca="false">$M543*$N543</f>
        <v>436674.661660305</v>
      </c>
      <c r="S543" s="29" t="s">
        <v>227</v>
      </c>
      <c r="T543" s="1" t="s">
        <v>297</v>
      </c>
      <c r="U543" s="25" t="s">
        <v>51</v>
      </c>
      <c r="V543" s="1" t="s">
        <v>290</v>
      </c>
      <c r="W543" s="1" t="s">
        <v>269</v>
      </c>
      <c r="Y543" s="1" t="s">
        <v>270</v>
      </c>
      <c r="AA543" s="1" t="s">
        <v>1955</v>
      </c>
    </row>
    <row r="544" customFormat="false" ht="15" hidden="false" customHeight="false" outlineLevel="0" collapsed="false">
      <c r="A544" s="1" t="s">
        <v>207</v>
      </c>
      <c r="B544" s="1" t="s">
        <v>1739</v>
      </c>
      <c r="C544" s="1" t="s">
        <v>259</v>
      </c>
      <c r="D544" s="1" t="s">
        <v>260</v>
      </c>
      <c r="E544" s="1" t="s">
        <v>261</v>
      </c>
      <c r="F544" s="1" t="s">
        <v>262</v>
      </c>
      <c r="G544" s="1" t="s">
        <v>968</v>
      </c>
      <c r="H544" s="1" t="s">
        <v>969</v>
      </c>
      <c r="I544" s="1" t="s">
        <v>1956</v>
      </c>
      <c r="J544" s="1" t="s">
        <v>1957</v>
      </c>
      <c r="K544" s="17" t="n">
        <f aca="false">SUMIF('1060 NQN'!$A$2:$A$2023,$G544,'1060 NQN'!$I$2:$I$2023)</f>
        <v>2010</v>
      </c>
      <c r="L544" s="17" t="n">
        <f aca="false">SUMIF('1060 NQN'!$A$2:$A$2023,$G544,'1060 NQN'!$Q$2:$Q$2023)</f>
        <v>343</v>
      </c>
      <c r="M544" s="17" t="n">
        <f aca="false">$K544-$L544</f>
        <v>1667</v>
      </c>
      <c r="N544" s="18" t="n">
        <f aca="false">IFERROR(SUMIF('1060 NQN'!$A$2:$A$2023,$G544,'1060 NQN'!$M$2:$M$2023)/$K544,0)</f>
        <v>2174.78378109453</v>
      </c>
      <c r="O544" s="18" t="n">
        <f aca="false">IFERROR($K544*$N544,"")</f>
        <v>4371315.4</v>
      </c>
      <c r="P544" s="18" t="n">
        <f aca="false">IFERROR($L544*$N544,"")</f>
        <v>745950.836915423</v>
      </c>
      <c r="Q544" s="18" t="n">
        <f aca="false">$M544*$N544</f>
        <v>3625364.56308458</v>
      </c>
      <c r="S544" s="24" t="s">
        <v>226</v>
      </c>
      <c r="T544" s="1" t="s">
        <v>267</v>
      </c>
      <c r="U544" s="25" t="s">
        <v>51</v>
      </c>
      <c r="V544" s="1" t="s">
        <v>972</v>
      </c>
      <c r="W544" s="1" t="s">
        <v>269</v>
      </c>
      <c r="Y544" s="1" t="s">
        <v>270</v>
      </c>
      <c r="Z544" s="1" t="s">
        <v>973</v>
      </c>
      <c r="AA544" s="1" t="s">
        <v>1958</v>
      </c>
    </row>
    <row r="545" customFormat="false" ht="15" hidden="false" customHeight="false" outlineLevel="0" collapsed="false">
      <c r="A545" s="1" t="s">
        <v>207</v>
      </c>
      <c r="B545" s="1" t="s">
        <v>1739</v>
      </c>
      <c r="C545" s="1" t="s">
        <v>259</v>
      </c>
      <c r="D545" s="1" t="s">
        <v>260</v>
      </c>
      <c r="E545" s="1" t="s">
        <v>261</v>
      </c>
      <c r="F545" s="1" t="s">
        <v>262</v>
      </c>
      <c r="G545" s="1" t="s">
        <v>1959</v>
      </c>
      <c r="H545" s="1" t="s">
        <v>1960</v>
      </c>
      <c r="K545" s="17" t="n">
        <f aca="false">SUMIF('1060 NQN'!$A$2:$A$2023,$G545,'1060 NQN'!$I$2:$I$2023)</f>
        <v>2005</v>
      </c>
      <c r="L545" s="17" t="n">
        <f aca="false">SUMIF('1060 NQN'!$A$2:$A$2023,$G545,'1060 NQN'!$Q$2:$Q$2023)</f>
        <v>0</v>
      </c>
      <c r="M545" s="17" t="n">
        <f aca="false">$K545-$L545</f>
        <v>2005</v>
      </c>
      <c r="N545" s="18" t="n">
        <f aca="false">IFERROR(SUMIF('1060 NQN'!$A$2:$A$2023,$G545,'1060 NQN'!$M$2:$M$2023)/$K545,0)</f>
        <v>234.267680798005</v>
      </c>
      <c r="O545" s="18" t="n">
        <f aca="false">IFERROR($K545*$N545,"")</f>
        <v>469706.7</v>
      </c>
      <c r="P545" s="18" t="n">
        <f aca="false">IFERROR($L545*$N545,"")</f>
        <v>0</v>
      </c>
      <c r="Q545" s="18" t="n">
        <f aca="false">$M545*$N545</f>
        <v>469706.7</v>
      </c>
      <c r="S545" s="26"/>
      <c r="T545" s="1" t="s">
        <v>277</v>
      </c>
      <c r="U545" s="27" t="s">
        <v>123</v>
      </c>
    </row>
    <row r="546" customFormat="false" ht="15" hidden="false" customHeight="false" outlineLevel="0" collapsed="false">
      <c r="A546" s="1" t="s">
        <v>207</v>
      </c>
      <c r="B546" s="1" t="s">
        <v>1739</v>
      </c>
      <c r="C546" s="1" t="s">
        <v>259</v>
      </c>
      <c r="D546" s="1" t="s">
        <v>260</v>
      </c>
      <c r="E546" s="1" t="s">
        <v>261</v>
      </c>
      <c r="F546" s="1" t="s">
        <v>262</v>
      </c>
      <c r="G546" s="1" t="s">
        <v>1961</v>
      </c>
      <c r="H546" s="1" t="s">
        <v>1962</v>
      </c>
      <c r="K546" s="17" t="n">
        <f aca="false">SUMIF('1060 NQN'!$A$2:$A$2023,$G546,'1060 NQN'!$I$2:$I$2023)</f>
        <v>1991</v>
      </c>
      <c r="L546" s="17" t="n">
        <f aca="false">SUMIF('1060 NQN'!$A$2:$A$2023,$G546,'1060 NQN'!$Q$2:$Q$2023)</f>
        <v>0</v>
      </c>
      <c r="M546" s="17" t="n">
        <f aca="false">$K546-$L546</f>
        <v>1991</v>
      </c>
      <c r="N546" s="18" t="n">
        <f aca="false">IFERROR(SUMIF('1060 NQN'!$A$2:$A$2023,$G546,'1060 NQN'!$M$2:$M$2023)/$K546,0)</f>
        <v>272.960406830738</v>
      </c>
      <c r="O546" s="18" t="n">
        <f aca="false">IFERROR($K546*$N546,"")</f>
        <v>543464.17</v>
      </c>
      <c r="P546" s="18" t="n">
        <f aca="false">IFERROR($L546*$N546,"")</f>
        <v>0</v>
      </c>
      <c r="Q546" s="18" t="n">
        <f aca="false">$M546*$N546</f>
        <v>543464.17</v>
      </c>
      <c r="S546" s="26"/>
      <c r="T546" s="1" t="s">
        <v>277</v>
      </c>
      <c r="U546" s="27" t="s">
        <v>123</v>
      </c>
      <c r="AA546" s="1" t="s">
        <v>1845</v>
      </c>
    </row>
    <row r="547" customFormat="false" ht="15" hidden="false" customHeight="false" outlineLevel="0" collapsed="false">
      <c r="A547" s="1" t="s">
        <v>207</v>
      </c>
      <c r="B547" s="1" t="s">
        <v>1739</v>
      </c>
      <c r="C547" s="1" t="s">
        <v>259</v>
      </c>
      <c r="D547" s="1" t="s">
        <v>273</v>
      </c>
      <c r="E547" s="1" t="s">
        <v>274</v>
      </c>
      <c r="F547" s="1" t="s">
        <v>262</v>
      </c>
      <c r="G547" s="1" t="s">
        <v>734</v>
      </c>
      <c r="H547" s="1" t="s">
        <v>735</v>
      </c>
      <c r="K547" s="17" t="n">
        <f aca="false">SUMIF('1060 NQN'!$A$2:$A$2023,$G547,'1060 NQN'!$I$2:$I$2023)</f>
        <v>1910</v>
      </c>
      <c r="L547" s="17" t="n">
        <f aca="false">SUMIF('1060 NQN'!$A$2:$A$2023,$G547,'1060 NQN'!$Q$2:$Q$2023)</f>
        <v>0</v>
      </c>
      <c r="M547" s="17" t="n">
        <f aca="false">$K547-$L547</f>
        <v>1910</v>
      </c>
      <c r="N547" s="18" t="n">
        <f aca="false">IFERROR(SUMIF('1060 NQN'!$A$2:$A$2023,$G547,'1060 NQN'!$M$2:$M$2023)/$K547,0)</f>
        <v>533.758465968586</v>
      </c>
      <c r="O547" s="18" t="n">
        <f aca="false">IFERROR($K547*$N547,"")</f>
        <v>1019478.67</v>
      </c>
      <c r="P547" s="18" t="n">
        <f aca="false">IFERROR($L547*$N547,"")</f>
        <v>0</v>
      </c>
      <c r="Q547" s="18" t="n">
        <f aca="false">$M547*$N547</f>
        <v>1019478.67</v>
      </c>
      <c r="S547" s="26"/>
      <c r="T547" s="1" t="s">
        <v>277</v>
      </c>
      <c r="U547" s="27" t="s">
        <v>123</v>
      </c>
      <c r="AA547" s="1" t="s">
        <v>1740</v>
      </c>
    </row>
    <row r="548" customFormat="false" ht="15" hidden="false" customHeight="false" outlineLevel="0" collapsed="false">
      <c r="A548" s="1" t="s">
        <v>207</v>
      </c>
      <c r="B548" s="1" t="s">
        <v>1739</v>
      </c>
      <c r="C548" s="1" t="s">
        <v>259</v>
      </c>
      <c r="D548" s="1" t="s">
        <v>260</v>
      </c>
      <c r="E548" s="1" t="s">
        <v>261</v>
      </c>
      <c r="F548" s="1" t="s">
        <v>262</v>
      </c>
      <c r="G548" s="1" t="s">
        <v>1963</v>
      </c>
      <c r="H548" s="1" t="s">
        <v>1964</v>
      </c>
      <c r="I548" s="1" t="s">
        <v>1965</v>
      </c>
      <c r="J548" s="1" t="s">
        <v>1966</v>
      </c>
      <c r="K548" s="17" t="n">
        <f aca="false">SUMIF('1060 NQN'!$A$2:$A$2023,$G548,'1060 NQN'!$I$2:$I$2023)</f>
        <v>1866</v>
      </c>
      <c r="L548" s="17" t="n">
        <f aca="false">SUMIF('1060 NQN'!$A$2:$A$2023,$G548,'1060 NQN'!$Q$2:$Q$2023)</f>
        <v>28</v>
      </c>
      <c r="M548" s="17" t="n">
        <f aca="false">$K548-$L548</f>
        <v>1838</v>
      </c>
      <c r="N548" s="18" t="n">
        <f aca="false">IFERROR(SUMIF('1060 NQN'!$A$2:$A$2023,$G548,'1060 NQN'!$M$2:$M$2023)/$K548,0)</f>
        <v>250.325980707395</v>
      </c>
      <c r="O548" s="18" t="n">
        <f aca="false">IFERROR($K548*$N548,"")</f>
        <v>467108.28</v>
      </c>
      <c r="P548" s="18" t="n">
        <f aca="false">IFERROR($L548*$N548,"")</f>
        <v>7009.12745980707</v>
      </c>
      <c r="Q548" s="18" t="n">
        <f aca="false">$M548*$N548</f>
        <v>460099.152540193</v>
      </c>
      <c r="R548" s="28" t="s">
        <v>1967</v>
      </c>
      <c r="S548" s="24" t="s">
        <v>226</v>
      </c>
      <c r="T548" s="1" t="s">
        <v>267</v>
      </c>
      <c r="U548" s="25" t="s">
        <v>51</v>
      </c>
      <c r="V548" s="1" t="s">
        <v>290</v>
      </c>
      <c r="W548" s="1" t="s">
        <v>269</v>
      </c>
      <c r="Y548" s="1" t="s">
        <v>269</v>
      </c>
      <c r="AA548" s="1" t="s">
        <v>1968</v>
      </c>
    </row>
    <row r="549" customFormat="false" ht="15" hidden="false" customHeight="false" outlineLevel="0" collapsed="false">
      <c r="A549" s="1" t="s">
        <v>207</v>
      </c>
      <c r="B549" s="1" t="s">
        <v>1739</v>
      </c>
      <c r="C549" s="1" t="s">
        <v>259</v>
      </c>
      <c r="D549" s="1" t="s">
        <v>260</v>
      </c>
      <c r="E549" s="1" t="s">
        <v>261</v>
      </c>
      <c r="F549" s="1" t="s">
        <v>262</v>
      </c>
      <c r="G549" s="1" t="s">
        <v>1969</v>
      </c>
      <c r="H549" s="1" t="s">
        <v>1970</v>
      </c>
      <c r="K549" s="17" t="n">
        <f aca="false">SUMIF('1060 NQN'!$A$2:$A$2023,$G549,'1060 NQN'!$I$2:$I$2023)</f>
        <v>1840</v>
      </c>
      <c r="L549" s="17" t="n">
        <f aca="false">SUMIF('1060 NQN'!$A$2:$A$2023,$G549,'1060 NQN'!$Q$2:$Q$2023)</f>
        <v>0</v>
      </c>
      <c r="M549" s="17" t="n">
        <f aca="false">$K549-$L549</f>
        <v>1840</v>
      </c>
      <c r="N549" s="18" t="n">
        <f aca="false">IFERROR(SUMIF('1060 NQN'!$A$2:$A$2023,$G549,'1060 NQN'!$M$2:$M$2023)/$K549,0)</f>
        <v>67.434777173913</v>
      </c>
      <c r="O549" s="18" t="n">
        <f aca="false">IFERROR($K549*$N549,"")</f>
        <v>124079.99</v>
      </c>
      <c r="P549" s="18" t="n">
        <f aca="false">IFERROR($L549*$N549,"")</f>
        <v>0</v>
      </c>
      <c r="Q549" s="18" t="n">
        <f aca="false">$M549*$N549</f>
        <v>124079.99</v>
      </c>
      <c r="S549" s="26"/>
      <c r="T549" s="1" t="s">
        <v>277</v>
      </c>
      <c r="U549" s="27" t="s">
        <v>123</v>
      </c>
      <c r="AA549" s="1" t="s">
        <v>1740</v>
      </c>
    </row>
    <row r="550" customFormat="false" ht="15" hidden="false" customHeight="false" outlineLevel="0" collapsed="false">
      <c r="A550" s="1" t="s">
        <v>207</v>
      </c>
      <c r="B550" s="1" t="s">
        <v>1739</v>
      </c>
      <c r="C550" s="1" t="s">
        <v>259</v>
      </c>
      <c r="D550" s="1" t="s">
        <v>260</v>
      </c>
      <c r="E550" s="1" t="s">
        <v>261</v>
      </c>
      <c r="F550" s="1" t="s">
        <v>262</v>
      </c>
      <c r="G550" s="1" t="s">
        <v>453</v>
      </c>
      <c r="H550" s="1" t="s">
        <v>454</v>
      </c>
      <c r="I550" s="1" t="s">
        <v>1971</v>
      </c>
      <c r="J550" s="1" t="s">
        <v>1972</v>
      </c>
      <c r="K550" s="17" t="n">
        <f aca="false">SUMIF('1060 NQN'!$A$2:$A$2023,$G550,'1060 NQN'!$I$2:$I$2023)</f>
        <v>1813</v>
      </c>
      <c r="L550" s="17" t="n">
        <f aca="false">SUMIF('1060 NQN'!$A$2:$A$2023,$G550,'1060 NQN'!$Q$2:$Q$2023)</f>
        <v>228</v>
      </c>
      <c r="M550" s="17" t="n">
        <f aca="false">$K550-$L550</f>
        <v>1585</v>
      </c>
      <c r="N550" s="18" t="n">
        <f aca="false">IFERROR(SUMIF('1060 NQN'!$A$2:$A$2023,$G550,'1060 NQN'!$M$2:$M$2023)/$K550,0)</f>
        <v>1562.30126861555</v>
      </c>
      <c r="O550" s="18" t="n">
        <f aca="false">IFERROR($K550*$N550,"")</f>
        <v>2832452.2</v>
      </c>
      <c r="P550" s="18" t="n">
        <f aca="false">IFERROR($L550*$N550,"")</f>
        <v>356204.689244346</v>
      </c>
      <c r="Q550" s="18" t="n">
        <f aca="false">$M550*$N550</f>
        <v>2476247.51075565</v>
      </c>
      <c r="S550" s="29" t="s">
        <v>227</v>
      </c>
      <c r="T550" s="1" t="s">
        <v>297</v>
      </c>
      <c r="U550" s="25" t="s">
        <v>51</v>
      </c>
      <c r="V550" s="1" t="s">
        <v>457</v>
      </c>
      <c r="W550" s="1" t="s">
        <v>269</v>
      </c>
      <c r="Y550" s="1" t="s">
        <v>270</v>
      </c>
      <c r="Z550" s="1" t="s">
        <v>458</v>
      </c>
      <c r="AA550" s="1" t="s">
        <v>1899</v>
      </c>
    </row>
    <row r="551" customFormat="false" ht="15" hidden="false" customHeight="false" outlineLevel="0" collapsed="false">
      <c r="A551" s="1" t="s">
        <v>207</v>
      </c>
      <c r="B551" s="1" t="s">
        <v>1739</v>
      </c>
      <c r="C551" s="1" t="s">
        <v>259</v>
      </c>
      <c r="D551" s="1" t="s">
        <v>273</v>
      </c>
      <c r="E551" s="1" t="s">
        <v>274</v>
      </c>
      <c r="F551" s="1" t="s">
        <v>262</v>
      </c>
      <c r="G551" s="1" t="s">
        <v>1973</v>
      </c>
      <c r="H551" s="1" t="s">
        <v>1974</v>
      </c>
      <c r="I551" s="1" t="s">
        <v>1975</v>
      </c>
      <c r="J551" s="1" t="s">
        <v>1976</v>
      </c>
      <c r="K551" s="17" t="n">
        <f aca="false">SUMIF('1060 NQN'!$A$2:$A$2023,$G551,'1060 NQN'!$I$2:$I$2023)</f>
        <v>1720</v>
      </c>
      <c r="L551" s="17" t="n">
        <f aca="false">SUMIF('1060 NQN'!$A$2:$A$2023,$G551,'1060 NQN'!$Q$2:$Q$2023)</f>
        <v>530</v>
      </c>
      <c r="M551" s="17" t="n">
        <f aca="false">$K551-$L551</f>
        <v>1190</v>
      </c>
      <c r="N551" s="18" t="n">
        <f aca="false">IFERROR(SUMIF('1060 NQN'!$A$2:$A$2023,$G551,'1060 NQN'!$M$2:$M$2023)/$K551,0)</f>
        <v>56.1</v>
      </c>
      <c r="O551" s="18" t="n">
        <f aca="false">IFERROR($K551*$N551,"")</f>
        <v>96492</v>
      </c>
      <c r="P551" s="18" t="n">
        <f aca="false">IFERROR($L551*$N551,"")</f>
        <v>29733</v>
      </c>
      <c r="Q551" s="18" t="n">
        <f aca="false">$M551*$N551</f>
        <v>66759</v>
      </c>
      <c r="S551" s="25" t="s">
        <v>228</v>
      </c>
      <c r="T551" s="1" t="s">
        <v>282</v>
      </c>
      <c r="U551" s="25" t="s">
        <v>51</v>
      </c>
      <c r="V551" s="1" t="s">
        <v>290</v>
      </c>
      <c r="W551" s="1" t="s">
        <v>269</v>
      </c>
      <c r="Y551" s="1" t="s">
        <v>270</v>
      </c>
      <c r="Z551" s="1" t="s">
        <v>1581</v>
      </c>
      <c r="AA551" s="1" t="s">
        <v>1977</v>
      </c>
    </row>
    <row r="552" customFormat="false" ht="15" hidden="false" customHeight="false" outlineLevel="0" collapsed="false">
      <c r="A552" s="1" t="s">
        <v>207</v>
      </c>
      <c r="B552" s="1" t="s">
        <v>1739</v>
      </c>
      <c r="C552" s="1" t="s">
        <v>259</v>
      </c>
      <c r="D552" s="1" t="s">
        <v>260</v>
      </c>
      <c r="E552" s="1" t="s">
        <v>261</v>
      </c>
      <c r="F552" s="1" t="s">
        <v>262</v>
      </c>
      <c r="G552" s="1" t="s">
        <v>1978</v>
      </c>
      <c r="H552" s="1" t="s">
        <v>1979</v>
      </c>
      <c r="I552" s="1" t="s">
        <v>1980</v>
      </c>
      <c r="J552" s="1" t="s">
        <v>1981</v>
      </c>
      <c r="K552" s="17" t="n">
        <f aca="false">SUMIF('1060 NQN'!$A$2:$A$2023,$G552,'1060 NQN'!$I$2:$I$2023)</f>
        <v>1662</v>
      </c>
      <c r="L552" s="17" t="n">
        <f aca="false">SUMIF('1060 NQN'!$A$2:$A$2023,$G552,'1060 NQN'!$Q$2:$Q$2023)</f>
        <v>0</v>
      </c>
      <c r="M552" s="17" t="n">
        <f aca="false">$K552-$L552</f>
        <v>1662</v>
      </c>
      <c r="N552" s="18" t="n">
        <f aca="false">IFERROR(SUMIF('1060 NQN'!$A$2:$A$2023,$G552,'1060 NQN'!$M$2:$M$2023)/$K552,0)</f>
        <v>264.239536702768</v>
      </c>
      <c r="O552" s="18" t="n">
        <f aca="false">IFERROR($K552*$N552,"")</f>
        <v>439166.11</v>
      </c>
      <c r="P552" s="18" t="n">
        <f aca="false">IFERROR($L552*$N552,"")</f>
        <v>0</v>
      </c>
      <c r="Q552" s="18" t="n">
        <f aca="false">$M552*$N552</f>
        <v>439166.11</v>
      </c>
      <c r="S552" s="29" t="s">
        <v>227</v>
      </c>
      <c r="T552" s="1" t="s">
        <v>297</v>
      </c>
      <c r="U552" s="25" t="s">
        <v>51</v>
      </c>
      <c r="V552" s="1" t="s">
        <v>290</v>
      </c>
      <c r="W552" s="1" t="s">
        <v>269</v>
      </c>
      <c r="Y552" s="1" t="s">
        <v>269</v>
      </c>
      <c r="AA552" s="1" t="s">
        <v>1982</v>
      </c>
    </row>
    <row r="553" customFormat="false" ht="15" hidden="false" customHeight="false" outlineLevel="0" collapsed="false">
      <c r="A553" s="1" t="s">
        <v>207</v>
      </c>
      <c r="B553" s="1" t="s">
        <v>1739</v>
      </c>
      <c r="C553" s="1" t="s">
        <v>259</v>
      </c>
      <c r="D553" s="1" t="s">
        <v>260</v>
      </c>
      <c r="E553" s="1" t="s">
        <v>261</v>
      </c>
      <c r="F553" s="1" t="s">
        <v>262</v>
      </c>
      <c r="G553" s="1" t="s">
        <v>905</v>
      </c>
      <c r="H553" s="1" t="s">
        <v>906</v>
      </c>
      <c r="I553" s="1" t="s">
        <v>1983</v>
      </c>
      <c r="J553" s="1" t="s">
        <v>1984</v>
      </c>
      <c r="K553" s="17" t="n">
        <f aca="false">SUMIF('1060 NQN'!$A$2:$A$2023,$G553,'1060 NQN'!$I$2:$I$2023)</f>
        <v>1598</v>
      </c>
      <c r="L553" s="17" t="n">
        <f aca="false">SUMIF('1060 NQN'!$A$2:$A$2023,$G553,'1060 NQN'!$Q$2:$Q$2023)</f>
        <v>1</v>
      </c>
      <c r="M553" s="17" t="n">
        <f aca="false">$K553-$L553</f>
        <v>1597</v>
      </c>
      <c r="N553" s="18" t="n">
        <f aca="false">IFERROR(SUMIF('1060 NQN'!$A$2:$A$2023,$G553,'1060 NQN'!$M$2:$M$2023)/$K553,0)</f>
        <v>217.120287859825</v>
      </c>
      <c r="O553" s="18" t="n">
        <f aca="false">IFERROR($K553*$N553,"")</f>
        <v>346958.22</v>
      </c>
      <c r="P553" s="18" t="n">
        <f aca="false">IFERROR($L553*$N553,"")</f>
        <v>217.120287859825</v>
      </c>
      <c r="Q553" s="18" t="n">
        <f aca="false">$M553*$N553</f>
        <v>346741.09971214</v>
      </c>
      <c r="R553" s="28" t="s">
        <v>1985</v>
      </c>
      <c r="S553" s="24" t="s">
        <v>226</v>
      </c>
      <c r="T553" s="1" t="s">
        <v>267</v>
      </c>
      <c r="U553" s="25" t="s">
        <v>51</v>
      </c>
      <c r="V553" s="1" t="s">
        <v>290</v>
      </c>
      <c r="W553" s="1" t="s">
        <v>269</v>
      </c>
      <c r="Y553" s="1" t="s">
        <v>269</v>
      </c>
      <c r="AA553" s="1" t="s">
        <v>1986</v>
      </c>
    </row>
    <row r="554" customFormat="false" ht="15" hidden="false" customHeight="false" outlineLevel="0" collapsed="false">
      <c r="A554" s="1" t="s">
        <v>207</v>
      </c>
      <c r="B554" s="1" t="s">
        <v>1739</v>
      </c>
      <c r="C554" s="1" t="s">
        <v>259</v>
      </c>
      <c r="D554" s="1" t="s">
        <v>273</v>
      </c>
      <c r="E554" s="1" t="s">
        <v>274</v>
      </c>
      <c r="F554" s="1" t="s">
        <v>262</v>
      </c>
      <c r="G554" s="1" t="s">
        <v>292</v>
      </c>
      <c r="H554" s="1" t="s">
        <v>293</v>
      </c>
      <c r="K554" s="17" t="n">
        <f aca="false">SUMIF('1060 NQN'!$A$2:$A$2023,$G554,'1060 NQN'!$I$2:$I$2023)</f>
        <v>1578</v>
      </c>
      <c r="L554" s="17" t="n">
        <f aca="false">SUMIF('1060 NQN'!$A$2:$A$2023,$G554,'1060 NQN'!$Q$2:$Q$2023)</f>
        <v>0</v>
      </c>
      <c r="M554" s="17" t="n">
        <f aca="false">$K554-$L554</f>
        <v>1578</v>
      </c>
      <c r="N554" s="18" t="n">
        <f aca="false">IFERROR(SUMIF('1060 NQN'!$A$2:$A$2023,$G554,'1060 NQN'!$M$2:$M$2023)/$K554,0)</f>
        <v>1368.82675538657</v>
      </c>
      <c r="O554" s="18" t="n">
        <f aca="false">IFERROR($K554*$N554,"")</f>
        <v>2160008.62</v>
      </c>
      <c r="P554" s="18" t="n">
        <f aca="false">IFERROR($L554*$N554,"")</f>
        <v>0</v>
      </c>
      <c r="Q554" s="18" t="n">
        <f aca="false">$M554*$N554</f>
        <v>2160008.62</v>
      </c>
      <c r="S554" s="26"/>
      <c r="T554" s="1" t="s">
        <v>277</v>
      </c>
      <c r="U554" s="27" t="s">
        <v>123</v>
      </c>
      <c r="AA554" s="1" t="s">
        <v>1740</v>
      </c>
    </row>
    <row r="555" customFormat="false" ht="15" hidden="false" customHeight="false" outlineLevel="0" collapsed="false">
      <c r="A555" s="1" t="s">
        <v>207</v>
      </c>
      <c r="B555" s="1" t="s">
        <v>1739</v>
      </c>
      <c r="C555" s="1" t="s">
        <v>259</v>
      </c>
      <c r="D555" s="1" t="s">
        <v>260</v>
      </c>
      <c r="E555" s="1" t="s">
        <v>261</v>
      </c>
      <c r="F555" s="1" t="s">
        <v>262</v>
      </c>
      <c r="G555" s="1" t="s">
        <v>778</v>
      </c>
      <c r="H555" s="1" t="s">
        <v>779</v>
      </c>
      <c r="I555" s="1" t="s">
        <v>1987</v>
      </c>
      <c r="J555" s="1" t="s">
        <v>1988</v>
      </c>
      <c r="K555" s="17" t="n">
        <f aca="false">SUMIF('1060 NQN'!$A$2:$A$2023,$G555,'1060 NQN'!$I$2:$I$2023)</f>
        <v>1562</v>
      </c>
      <c r="L555" s="17" t="n">
        <f aca="false">SUMIF('1060 NQN'!$A$2:$A$2023,$G555,'1060 NQN'!$Q$2:$Q$2023)</f>
        <v>135</v>
      </c>
      <c r="M555" s="17" t="n">
        <f aca="false">$K555-$L555</f>
        <v>1427</v>
      </c>
      <c r="N555" s="18" t="n">
        <f aca="false">IFERROR(SUMIF('1060 NQN'!$A$2:$A$2023,$G555,'1060 NQN'!$M$2:$M$2023)/$K555,0)</f>
        <v>24.4706530089629</v>
      </c>
      <c r="O555" s="18" t="n">
        <f aca="false">IFERROR($K555*$N555,"")</f>
        <v>38223.16</v>
      </c>
      <c r="P555" s="18" t="n">
        <f aca="false">IFERROR($L555*$N555,"")</f>
        <v>3303.53815620999</v>
      </c>
      <c r="Q555" s="18" t="n">
        <f aca="false">$M555*$N555</f>
        <v>34919.62184379</v>
      </c>
      <c r="S555" s="24" t="s">
        <v>226</v>
      </c>
      <c r="T555" s="1" t="s">
        <v>267</v>
      </c>
      <c r="U555" s="25" t="s">
        <v>51</v>
      </c>
      <c r="V555" s="1" t="s">
        <v>290</v>
      </c>
      <c r="W555" s="1" t="s">
        <v>269</v>
      </c>
      <c r="Y555" s="1" t="s">
        <v>270</v>
      </c>
      <c r="Z555" s="1" t="s">
        <v>564</v>
      </c>
      <c r="AA555" s="1" t="s">
        <v>1989</v>
      </c>
    </row>
    <row r="556" customFormat="false" ht="15" hidden="false" customHeight="false" outlineLevel="0" collapsed="false">
      <c r="A556" s="1" t="s">
        <v>207</v>
      </c>
      <c r="B556" s="1" t="s">
        <v>1739</v>
      </c>
      <c r="C556" s="1" t="s">
        <v>259</v>
      </c>
      <c r="D556" s="1" t="s">
        <v>260</v>
      </c>
      <c r="E556" s="1" t="s">
        <v>261</v>
      </c>
      <c r="F556" s="1" t="s">
        <v>262</v>
      </c>
      <c r="G556" s="1" t="s">
        <v>681</v>
      </c>
      <c r="H556" s="1" t="s">
        <v>682</v>
      </c>
      <c r="I556" s="1" t="s">
        <v>1990</v>
      </c>
      <c r="J556" s="1" t="s">
        <v>1991</v>
      </c>
      <c r="K556" s="17" t="n">
        <f aca="false">SUMIF('1060 NQN'!$A$2:$A$2023,$G556,'1060 NQN'!$I$2:$I$2023)</f>
        <v>1553</v>
      </c>
      <c r="L556" s="17" t="n">
        <f aca="false">SUMIF('1060 NQN'!$A$2:$A$2023,$G556,'1060 NQN'!$Q$2:$Q$2023)</f>
        <v>273</v>
      </c>
      <c r="M556" s="17" t="n">
        <f aca="false">$K556-$L556</f>
        <v>1280</v>
      </c>
      <c r="N556" s="18" t="n">
        <f aca="false">IFERROR(SUMIF('1060 NQN'!$A$2:$A$2023,$G556,'1060 NQN'!$M$2:$M$2023)/$K556,0)</f>
        <v>976.673193818416</v>
      </c>
      <c r="O556" s="18" t="n">
        <f aca="false">IFERROR($K556*$N556,"")</f>
        <v>1516773.47</v>
      </c>
      <c r="P556" s="18" t="n">
        <f aca="false">IFERROR($L556*$N556,"")</f>
        <v>266631.781912428</v>
      </c>
      <c r="Q556" s="18" t="n">
        <f aca="false">$M556*$N556</f>
        <v>1250141.68808757</v>
      </c>
      <c r="S556" s="25" t="s">
        <v>228</v>
      </c>
      <c r="T556" s="1" t="s">
        <v>282</v>
      </c>
      <c r="U556" s="25" t="s">
        <v>51</v>
      </c>
      <c r="V556" s="1" t="s">
        <v>685</v>
      </c>
      <c r="W556" s="1" t="s">
        <v>269</v>
      </c>
      <c r="Y556" s="1" t="s">
        <v>270</v>
      </c>
      <c r="Z556" s="1" t="s">
        <v>686</v>
      </c>
      <c r="AA556" s="1" t="s">
        <v>1992</v>
      </c>
    </row>
    <row r="557" customFormat="false" ht="15" hidden="false" customHeight="false" outlineLevel="0" collapsed="false">
      <c r="A557" s="1" t="s">
        <v>207</v>
      </c>
      <c r="B557" s="1" t="s">
        <v>1739</v>
      </c>
      <c r="C557" s="1" t="s">
        <v>259</v>
      </c>
      <c r="D557" s="1" t="s">
        <v>273</v>
      </c>
      <c r="E557" s="1" t="s">
        <v>274</v>
      </c>
      <c r="F557" s="1" t="s">
        <v>262</v>
      </c>
      <c r="G557" s="1" t="s">
        <v>1993</v>
      </c>
      <c r="H557" s="1" t="s">
        <v>1994</v>
      </c>
      <c r="I557" s="1" t="s">
        <v>1995</v>
      </c>
      <c r="J557" s="1" t="s">
        <v>1996</v>
      </c>
      <c r="K557" s="17" t="n">
        <f aca="false">SUMIF('1060 NQN'!$A$2:$A$2023,$G557,'1060 NQN'!$I$2:$I$2023)</f>
        <v>1510</v>
      </c>
      <c r="L557" s="17" t="n">
        <f aca="false">SUMIF('1060 NQN'!$A$2:$A$2023,$G557,'1060 NQN'!$Q$2:$Q$2023)</f>
        <v>4</v>
      </c>
      <c r="M557" s="17" t="n">
        <f aca="false">$K557-$L557</f>
        <v>1506</v>
      </c>
      <c r="N557" s="18" t="n">
        <f aca="false">IFERROR(SUMIF('1060 NQN'!$A$2:$A$2023,$G557,'1060 NQN'!$M$2:$M$2023)/$K557,0)</f>
        <v>624.996688741722</v>
      </c>
      <c r="O557" s="18" t="n">
        <f aca="false">IFERROR($K557*$N557,"")</f>
        <v>943745</v>
      </c>
      <c r="P557" s="18" t="n">
        <f aca="false">IFERROR($L557*$N557,"")</f>
        <v>2499.98675496689</v>
      </c>
      <c r="Q557" s="18" t="n">
        <f aca="false">$M557*$N557</f>
        <v>941245.013245033</v>
      </c>
      <c r="R557" s="28" t="s">
        <v>1997</v>
      </c>
      <c r="S557" s="24" t="s">
        <v>226</v>
      </c>
      <c r="T557" s="1" t="s">
        <v>267</v>
      </c>
      <c r="U557" s="25" t="s">
        <v>51</v>
      </c>
      <c r="V557" s="1" t="s">
        <v>290</v>
      </c>
      <c r="W557" s="1" t="s">
        <v>269</v>
      </c>
      <c r="Y557" s="1" t="s">
        <v>269</v>
      </c>
      <c r="AA557" s="1" t="s">
        <v>1946</v>
      </c>
    </row>
    <row r="558" customFormat="false" ht="15" hidden="false" customHeight="false" outlineLevel="0" collapsed="false">
      <c r="A558" s="1" t="s">
        <v>207</v>
      </c>
      <c r="B558" s="1" t="s">
        <v>1739</v>
      </c>
      <c r="C558" s="1" t="s">
        <v>259</v>
      </c>
      <c r="D558" s="1" t="s">
        <v>260</v>
      </c>
      <c r="E558" s="1" t="s">
        <v>261</v>
      </c>
      <c r="F558" s="1" t="s">
        <v>262</v>
      </c>
      <c r="G558" s="1" t="s">
        <v>1508</v>
      </c>
      <c r="H558" s="1" t="s">
        <v>1509</v>
      </c>
      <c r="I558" s="1" t="s">
        <v>1998</v>
      </c>
      <c r="J558" s="1" t="s">
        <v>1999</v>
      </c>
      <c r="K558" s="17" t="n">
        <f aca="false">SUMIF('1060 NQN'!$A$2:$A$2023,$G558,'1060 NQN'!$I$2:$I$2023)</f>
        <v>1444</v>
      </c>
      <c r="L558" s="17" t="n">
        <f aca="false">SUMIF('1060 NQN'!$A$2:$A$2023,$G558,'1060 NQN'!$Q$2:$Q$2023)</f>
        <v>91</v>
      </c>
      <c r="M558" s="17" t="n">
        <f aca="false">$K558-$L558</f>
        <v>1353</v>
      </c>
      <c r="N558" s="18" t="n">
        <f aca="false">IFERROR(SUMIF('1060 NQN'!$A$2:$A$2023,$G558,'1060 NQN'!$M$2:$M$2023)/$K558,0)</f>
        <v>398.932804709141</v>
      </c>
      <c r="O558" s="18" t="n">
        <f aca="false">IFERROR($K558*$N558,"")</f>
        <v>576058.97</v>
      </c>
      <c r="P558" s="18" t="n">
        <f aca="false">IFERROR($L558*$N558,"")</f>
        <v>36302.8852285319</v>
      </c>
      <c r="Q558" s="18" t="n">
        <f aca="false">$M558*$N558</f>
        <v>539756.084771468</v>
      </c>
      <c r="S558" s="25" t="s">
        <v>228</v>
      </c>
      <c r="T558" s="1" t="s">
        <v>282</v>
      </c>
      <c r="U558" s="25" t="s">
        <v>51</v>
      </c>
      <c r="V558" s="1" t="s">
        <v>1513</v>
      </c>
      <c r="W558" s="1" t="s">
        <v>269</v>
      </c>
      <c r="Y558" s="1" t="s">
        <v>270</v>
      </c>
      <c r="Z558" s="1" t="s">
        <v>1515</v>
      </c>
      <c r="AA558" s="1" t="s">
        <v>2000</v>
      </c>
    </row>
    <row r="559" customFormat="false" ht="15" hidden="false" customHeight="false" outlineLevel="0" collapsed="false">
      <c r="A559" s="1" t="s">
        <v>207</v>
      </c>
      <c r="B559" s="1" t="s">
        <v>1739</v>
      </c>
      <c r="C559" s="1" t="s">
        <v>259</v>
      </c>
      <c r="D559" s="1" t="s">
        <v>260</v>
      </c>
      <c r="E559" s="1" t="s">
        <v>261</v>
      </c>
      <c r="F559" s="1" t="s">
        <v>262</v>
      </c>
      <c r="G559" s="1" t="s">
        <v>862</v>
      </c>
      <c r="H559" s="1" t="s">
        <v>863</v>
      </c>
      <c r="I559" s="1" t="s">
        <v>97</v>
      </c>
      <c r="J559" s="1" t="s">
        <v>2001</v>
      </c>
      <c r="K559" s="17" t="n">
        <f aca="false">SUMIF('1060 NQN'!$A$2:$A$2023,$G559,'1060 NQN'!$I$2:$I$2023)</f>
        <v>1434</v>
      </c>
      <c r="L559" s="17" t="n">
        <f aca="false">SUMIF('1060 NQN'!$A$2:$A$2023,$G559,'1060 NQN'!$Q$2:$Q$2023)</f>
        <v>31</v>
      </c>
      <c r="M559" s="17" t="n">
        <f aca="false">$K559-$L559</f>
        <v>1403</v>
      </c>
      <c r="N559" s="18" t="n">
        <f aca="false">IFERROR(SUMIF('1060 NQN'!$A$2:$A$2023,$G559,'1060 NQN'!$M$2:$M$2023)/$K559,0)</f>
        <v>66.2956415620642</v>
      </c>
      <c r="O559" s="18" t="n">
        <f aca="false">IFERROR($K559*$N559,"")</f>
        <v>95067.95</v>
      </c>
      <c r="P559" s="18" t="n">
        <f aca="false">IFERROR($L559*$N559,"")</f>
        <v>2055.16488842399</v>
      </c>
      <c r="Q559" s="18" t="n">
        <f aca="false">$M559*$N559</f>
        <v>93012.785111576</v>
      </c>
      <c r="S559" s="29" t="s">
        <v>227</v>
      </c>
      <c r="T559" s="1" t="s">
        <v>297</v>
      </c>
      <c r="U559" s="25" t="s">
        <v>51</v>
      </c>
      <c r="V559" s="1" t="s">
        <v>2002</v>
      </c>
      <c r="W559" s="1" t="s">
        <v>269</v>
      </c>
      <c r="Y559" s="1" t="s">
        <v>270</v>
      </c>
      <c r="Z559" s="1" t="s">
        <v>2003</v>
      </c>
      <c r="AA559" s="1" t="s">
        <v>2004</v>
      </c>
    </row>
    <row r="560" customFormat="false" ht="15" hidden="false" customHeight="false" outlineLevel="0" collapsed="false">
      <c r="A560" s="1" t="s">
        <v>207</v>
      </c>
      <c r="B560" s="1" t="s">
        <v>1739</v>
      </c>
      <c r="C560" s="1" t="s">
        <v>259</v>
      </c>
      <c r="D560" s="1" t="s">
        <v>273</v>
      </c>
      <c r="E560" s="1" t="s">
        <v>274</v>
      </c>
      <c r="F560" s="1" t="s">
        <v>262</v>
      </c>
      <c r="G560" s="1" t="s">
        <v>2005</v>
      </c>
      <c r="H560" s="1" t="s">
        <v>2006</v>
      </c>
      <c r="K560" s="17" t="n">
        <f aca="false">SUMIF('1060 NQN'!$A$2:$A$2023,$G560,'1060 NQN'!$I$2:$I$2023)</f>
        <v>1400</v>
      </c>
      <c r="L560" s="17" t="n">
        <f aca="false">SUMIF('1060 NQN'!$A$2:$A$2023,$G560,'1060 NQN'!$Q$2:$Q$2023)</f>
        <v>0</v>
      </c>
      <c r="M560" s="17" t="n">
        <f aca="false">$K560-$L560</f>
        <v>1400</v>
      </c>
      <c r="N560" s="18" t="n">
        <f aca="false">IFERROR(SUMIF('1060 NQN'!$A$2:$A$2023,$G560,'1060 NQN'!$M$2:$M$2023)/$K560,0)</f>
        <v>12.31</v>
      </c>
      <c r="O560" s="18" t="n">
        <f aca="false">IFERROR($K560*$N560,"")</f>
        <v>17234</v>
      </c>
      <c r="P560" s="18" t="n">
        <f aca="false">IFERROR($L560*$N560,"")</f>
        <v>0</v>
      </c>
      <c r="Q560" s="18" t="n">
        <f aca="false">$M560*$N560</f>
        <v>17234</v>
      </c>
      <c r="S560" s="26"/>
      <c r="T560" s="1" t="s">
        <v>277</v>
      </c>
      <c r="U560" s="27" t="s">
        <v>123</v>
      </c>
    </row>
    <row r="561" customFormat="false" ht="15" hidden="false" customHeight="false" outlineLevel="0" collapsed="false">
      <c r="A561" s="1" t="s">
        <v>207</v>
      </c>
      <c r="B561" s="1" t="s">
        <v>1739</v>
      </c>
      <c r="C561" s="1" t="s">
        <v>259</v>
      </c>
      <c r="D561" s="1" t="s">
        <v>260</v>
      </c>
      <c r="E561" s="1" t="s">
        <v>261</v>
      </c>
      <c r="F561" s="1" t="s">
        <v>262</v>
      </c>
      <c r="G561" s="1" t="s">
        <v>2007</v>
      </c>
      <c r="H561" s="1" t="s">
        <v>2008</v>
      </c>
      <c r="I561" s="1" t="s">
        <v>2009</v>
      </c>
      <c r="J561" s="1" t="s">
        <v>2010</v>
      </c>
      <c r="K561" s="17" t="n">
        <f aca="false">SUMIF('1060 NQN'!$A$2:$A$2023,$G561,'1060 NQN'!$I$2:$I$2023)</f>
        <v>1375</v>
      </c>
      <c r="L561" s="17" t="n">
        <f aca="false">SUMIF('1060 NQN'!$A$2:$A$2023,$G561,'1060 NQN'!$Q$2:$Q$2023)</f>
        <v>0</v>
      </c>
      <c r="M561" s="17" t="n">
        <f aca="false">$K561-$L561</f>
        <v>1375</v>
      </c>
      <c r="N561" s="18" t="n">
        <f aca="false">IFERROR(SUMIF('1060 NQN'!$A$2:$A$2023,$G561,'1060 NQN'!$M$2:$M$2023)/$K561,0)</f>
        <v>358.519476363636</v>
      </c>
      <c r="O561" s="18" t="n">
        <f aca="false">IFERROR($K561*$N561,"")</f>
        <v>492964.28</v>
      </c>
      <c r="P561" s="18" t="n">
        <f aca="false">IFERROR($L561*$N561,"")</f>
        <v>0</v>
      </c>
      <c r="Q561" s="18" t="n">
        <f aca="false">$M561*$N561</f>
        <v>492964.28</v>
      </c>
      <c r="S561" s="29" t="s">
        <v>227</v>
      </c>
      <c r="T561" s="1" t="s">
        <v>297</v>
      </c>
      <c r="U561" s="25" t="s">
        <v>51</v>
      </c>
      <c r="V561" s="1" t="s">
        <v>2011</v>
      </c>
      <c r="W561" s="1" t="s">
        <v>269</v>
      </c>
      <c r="Y561" s="1" t="s">
        <v>270</v>
      </c>
      <c r="Z561" s="1" t="s">
        <v>2012</v>
      </c>
      <c r="AA561" s="1" t="s">
        <v>2013</v>
      </c>
    </row>
    <row r="562" customFormat="false" ht="15" hidden="false" customHeight="false" outlineLevel="0" collapsed="false">
      <c r="A562" s="1" t="s">
        <v>207</v>
      </c>
      <c r="B562" s="1" t="s">
        <v>1739</v>
      </c>
      <c r="C562" s="1" t="s">
        <v>259</v>
      </c>
      <c r="D562" s="1" t="s">
        <v>260</v>
      </c>
      <c r="E562" s="1" t="s">
        <v>261</v>
      </c>
      <c r="F562" s="1" t="s">
        <v>262</v>
      </c>
      <c r="G562" s="1" t="s">
        <v>2014</v>
      </c>
      <c r="H562" s="1" t="s">
        <v>2015</v>
      </c>
      <c r="I562" s="1" t="s">
        <v>2016</v>
      </c>
      <c r="J562" s="1" t="s">
        <v>2017</v>
      </c>
      <c r="K562" s="17" t="n">
        <f aca="false">SUMIF('1060 NQN'!$A$2:$A$2023,$G562,'1060 NQN'!$I$2:$I$2023)</f>
        <v>1326</v>
      </c>
      <c r="L562" s="17" t="n">
        <f aca="false">SUMIF('1060 NQN'!$A$2:$A$2023,$G562,'1060 NQN'!$Q$2:$Q$2023)</f>
        <v>189</v>
      </c>
      <c r="M562" s="17" t="n">
        <f aca="false">$K562-$L562</f>
        <v>1137</v>
      </c>
      <c r="N562" s="18" t="n">
        <f aca="false">IFERROR(SUMIF('1060 NQN'!$A$2:$A$2023,$G562,'1060 NQN'!$M$2:$M$2023)/$K562,0)</f>
        <v>944.436719457014</v>
      </c>
      <c r="O562" s="18" t="n">
        <f aca="false">IFERROR($K562*$N562,"")</f>
        <v>1252323.09</v>
      </c>
      <c r="P562" s="18" t="n">
        <f aca="false">IFERROR($L562*$N562,"")</f>
        <v>178498.539977376</v>
      </c>
      <c r="Q562" s="18" t="n">
        <f aca="false">$M562*$N562</f>
        <v>1073824.55002262</v>
      </c>
      <c r="S562" s="24" t="s">
        <v>226</v>
      </c>
      <c r="T562" s="1" t="s">
        <v>267</v>
      </c>
      <c r="U562" s="25" t="s">
        <v>51</v>
      </c>
      <c r="V562" s="1" t="s">
        <v>290</v>
      </c>
      <c r="W562" s="1" t="s">
        <v>269</v>
      </c>
      <c r="Y562" s="1" t="s">
        <v>269</v>
      </c>
      <c r="AA562" s="1" t="s">
        <v>2018</v>
      </c>
    </row>
    <row r="563" customFormat="false" ht="15" hidden="false" customHeight="false" outlineLevel="0" collapsed="false">
      <c r="A563" s="1" t="s">
        <v>207</v>
      </c>
      <c r="B563" s="1" t="s">
        <v>1739</v>
      </c>
      <c r="C563" s="1" t="s">
        <v>259</v>
      </c>
      <c r="D563" s="1" t="s">
        <v>273</v>
      </c>
      <c r="E563" s="1" t="s">
        <v>274</v>
      </c>
      <c r="F563" s="1" t="s">
        <v>262</v>
      </c>
      <c r="G563" s="1" t="s">
        <v>2019</v>
      </c>
      <c r="H563" s="1" t="s">
        <v>2020</v>
      </c>
      <c r="K563" s="17" t="n">
        <f aca="false">SUMIF('1060 NQN'!$A$2:$A$2023,$G563,'1060 NQN'!$I$2:$I$2023)</f>
        <v>1310</v>
      </c>
      <c r="L563" s="17" t="n">
        <f aca="false">SUMIF('1060 NQN'!$A$2:$A$2023,$G563,'1060 NQN'!$Q$2:$Q$2023)</f>
        <v>0</v>
      </c>
      <c r="M563" s="17" t="n">
        <f aca="false">$K563-$L563</f>
        <v>1310</v>
      </c>
      <c r="N563" s="18" t="n">
        <f aca="false">IFERROR(SUMIF('1060 NQN'!$A$2:$A$2023,$G563,'1060 NQN'!$M$2:$M$2023)/$K563,0)</f>
        <v>480.353381679389</v>
      </c>
      <c r="O563" s="18" t="n">
        <f aca="false">IFERROR($K563*$N563,"")</f>
        <v>629262.93</v>
      </c>
      <c r="P563" s="18" t="n">
        <f aca="false">IFERROR($L563*$N563,"")</f>
        <v>0</v>
      </c>
      <c r="Q563" s="18" t="n">
        <f aca="false">$M563*$N563</f>
        <v>629262.93</v>
      </c>
      <c r="S563" s="26"/>
      <c r="T563" s="1" t="s">
        <v>277</v>
      </c>
      <c r="U563" s="27" t="s">
        <v>123</v>
      </c>
      <c r="AA563" s="1" t="s">
        <v>1741</v>
      </c>
    </row>
    <row r="564" customFormat="false" ht="15" hidden="false" customHeight="false" outlineLevel="0" collapsed="false">
      <c r="A564" s="1" t="s">
        <v>207</v>
      </c>
      <c r="B564" s="1" t="s">
        <v>1739</v>
      </c>
      <c r="C564" s="1" t="s">
        <v>259</v>
      </c>
      <c r="D564" s="1" t="s">
        <v>260</v>
      </c>
      <c r="E564" s="1" t="s">
        <v>261</v>
      </c>
      <c r="F564" s="1" t="s">
        <v>262</v>
      </c>
      <c r="G564" s="1" t="s">
        <v>2021</v>
      </c>
      <c r="H564" s="1" t="s">
        <v>2022</v>
      </c>
      <c r="K564" s="17" t="n">
        <f aca="false">SUMIF('1060 NQN'!$A$2:$A$2023,$G564,'1060 NQN'!$I$2:$I$2023)</f>
        <v>1296</v>
      </c>
      <c r="L564" s="17" t="n">
        <f aca="false">SUMIF('1060 NQN'!$A$2:$A$2023,$G564,'1060 NQN'!$Q$2:$Q$2023)</f>
        <v>0</v>
      </c>
      <c r="M564" s="17" t="n">
        <f aca="false">$K564-$L564</f>
        <v>1296</v>
      </c>
      <c r="N564" s="18" t="n">
        <f aca="false">IFERROR(SUMIF('1060 NQN'!$A$2:$A$2023,$G564,'1060 NQN'!$M$2:$M$2023)/$K564,0)</f>
        <v>3805.71147376543</v>
      </c>
      <c r="O564" s="18" t="n">
        <f aca="false">IFERROR($K564*$N564,"")</f>
        <v>4932202.07</v>
      </c>
      <c r="P564" s="18" t="n">
        <f aca="false">IFERROR($L564*$N564,"")</f>
        <v>0</v>
      </c>
      <c r="Q564" s="18" t="n">
        <f aca="false">$M564*$N564</f>
        <v>4932202.07</v>
      </c>
      <c r="S564" s="26"/>
      <c r="T564" s="1" t="s">
        <v>277</v>
      </c>
      <c r="U564" s="27" t="s">
        <v>123</v>
      </c>
      <c r="AA564" s="1" t="s">
        <v>2023</v>
      </c>
    </row>
    <row r="565" customFormat="false" ht="15" hidden="false" customHeight="false" outlineLevel="0" collapsed="false">
      <c r="A565" s="1" t="s">
        <v>207</v>
      </c>
      <c r="B565" s="1" t="s">
        <v>1739</v>
      </c>
      <c r="C565" s="1" t="s">
        <v>259</v>
      </c>
      <c r="D565" s="1" t="s">
        <v>273</v>
      </c>
      <c r="E565" s="1" t="s">
        <v>274</v>
      </c>
      <c r="F565" s="1" t="s">
        <v>262</v>
      </c>
      <c r="G565" s="1" t="s">
        <v>2024</v>
      </c>
      <c r="H565" s="1" t="s">
        <v>2025</v>
      </c>
      <c r="K565" s="17" t="n">
        <f aca="false">SUMIF('1060 NQN'!$A$2:$A$2023,$G565,'1060 NQN'!$I$2:$I$2023)</f>
        <v>1200</v>
      </c>
      <c r="L565" s="17" t="n">
        <f aca="false">SUMIF('1060 NQN'!$A$2:$A$2023,$G565,'1060 NQN'!$Q$2:$Q$2023)</f>
        <v>0</v>
      </c>
      <c r="M565" s="17" t="n">
        <f aca="false">$K565-$L565</f>
        <v>1200</v>
      </c>
      <c r="N565" s="18" t="n">
        <f aca="false">IFERROR(SUMIF('1060 NQN'!$A$2:$A$2023,$G565,'1060 NQN'!$M$2:$M$2023)/$K565,0)</f>
        <v>40.4333333333333</v>
      </c>
      <c r="O565" s="18" t="n">
        <f aca="false">IFERROR($K565*$N565,"")</f>
        <v>48520</v>
      </c>
      <c r="P565" s="18" t="n">
        <f aca="false">IFERROR($L565*$N565,"")</f>
        <v>0</v>
      </c>
      <c r="Q565" s="18" t="n">
        <f aca="false">$M565*$N565</f>
        <v>48520</v>
      </c>
      <c r="S565" s="26"/>
      <c r="T565" s="1" t="s">
        <v>277</v>
      </c>
      <c r="U565" s="27" t="s">
        <v>123</v>
      </c>
      <c r="AA565" s="1" t="s">
        <v>1741</v>
      </c>
    </row>
    <row r="566" customFormat="false" ht="15" hidden="false" customHeight="false" outlineLevel="0" collapsed="false">
      <c r="A566" s="1" t="s">
        <v>207</v>
      </c>
      <c r="B566" s="1" t="s">
        <v>1739</v>
      </c>
      <c r="C566" s="1" t="s">
        <v>259</v>
      </c>
      <c r="D566" s="1" t="s">
        <v>273</v>
      </c>
      <c r="E566" s="1" t="s">
        <v>274</v>
      </c>
      <c r="F566" s="1" t="s">
        <v>262</v>
      </c>
      <c r="G566" s="1" t="s">
        <v>2026</v>
      </c>
      <c r="H566" s="1" t="s">
        <v>2027</v>
      </c>
      <c r="K566" s="17" t="n">
        <f aca="false">SUMIF('1060 NQN'!$A$2:$A$2023,$G566,'1060 NQN'!$I$2:$I$2023)</f>
        <v>1200</v>
      </c>
      <c r="L566" s="17" t="n">
        <f aca="false">SUMIF('1060 NQN'!$A$2:$A$2023,$G566,'1060 NQN'!$Q$2:$Q$2023)</f>
        <v>0</v>
      </c>
      <c r="M566" s="17" t="n">
        <f aca="false">$K566-$L566</f>
        <v>1200</v>
      </c>
      <c r="N566" s="18" t="n">
        <f aca="false">IFERROR(SUMIF('1060 NQN'!$A$2:$A$2023,$G566,'1060 NQN'!$M$2:$M$2023)/$K566,0)</f>
        <v>101.76</v>
      </c>
      <c r="O566" s="18" t="n">
        <f aca="false">IFERROR($K566*$N566,"")</f>
        <v>122112</v>
      </c>
      <c r="P566" s="18" t="n">
        <f aca="false">IFERROR($L566*$N566,"")</f>
        <v>0</v>
      </c>
      <c r="Q566" s="18" t="n">
        <f aca="false">$M566*$N566</f>
        <v>122112</v>
      </c>
      <c r="S566" s="26"/>
      <c r="T566" s="1" t="s">
        <v>277</v>
      </c>
      <c r="U566" s="27" t="s">
        <v>123</v>
      </c>
      <c r="AA566" s="1" t="s">
        <v>1741</v>
      </c>
    </row>
    <row r="567" customFormat="false" ht="15" hidden="false" customHeight="false" outlineLevel="0" collapsed="false">
      <c r="A567" s="1" t="s">
        <v>207</v>
      </c>
      <c r="B567" s="1" t="s">
        <v>1739</v>
      </c>
      <c r="C567" s="1" t="s">
        <v>259</v>
      </c>
      <c r="D567" s="1" t="s">
        <v>260</v>
      </c>
      <c r="E567" s="1" t="s">
        <v>261</v>
      </c>
      <c r="F567" s="1" t="s">
        <v>262</v>
      </c>
      <c r="G567" s="1" t="s">
        <v>1233</v>
      </c>
      <c r="H567" s="1" t="s">
        <v>1234</v>
      </c>
      <c r="I567" s="1" t="s">
        <v>2028</v>
      </c>
      <c r="J567" s="1" t="s">
        <v>2029</v>
      </c>
      <c r="K567" s="17" t="n">
        <f aca="false">SUMIF('1060 NQN'!$A$2:$A$2023,$G567,'1060 NQN'!$I$2:$I$2023)</f>
        <v>1116</v>
      </c>
      <c r="L567" s="17" t="n">
        <f aca="false">SUMIF('1060 NQN'!$A$2:$A$2023,$G567,'1060 NQN'!$Q$2:$Q$2023)</f>
        <v>0</v>
      </c>
      <c r="M567" s="17" t="n">
        <f aca="false">$K567-$L567</f>
        <v>1116</v>
      </c>
      <c r="N567" s="18" t="n">
        <f aca="false">IFERROR(SUMIF('1060 NQN'!$A$2:$A$2023,$G567,'1060 NQN'!$M$2:$M$2023)/$K567,0)</f>
        <v>1497.54504480287</v>
      </c>
      <c r="O567" s="18" t="n">
        <f aca="false">IFERROR($K567*$N567,"")</f>
        <v>1671260.27</v>
      </c>
      <c r="P567" s="18" t="n">
        <f aca="false">IFERROR($L567*$N567,"")</f>
        <v>0</v>
      </c>
      <c r="Q567" s="18" t="n">
        <f aca="false">$M567*$N567</f>
        <v>1671260.27</v>
      </c>
      <c r="S567" s="29" t="s">
        <v>227</v>
      </c>
      <c r="T567" s="1" t="s">
        <v>297</v>
      </c>
      <c r="U567" s="25" t="s">
        <v>51</v>
      </c>
      <c r="V567" s="1" t="s">
        <v>1237</v>
      </c>
      <c r="W567" s="1" t="s">
        <v>269</v>
      </c>
      <c r="Y567" s="1" t="s">
        <v>270</v>
      </c>
      <c r="Z567" s="1" t="s">
        <v>1238</v>
      </c>
      <c r="AA567" s="1" t="s">
        <v>2030</v>
      </c>
    </row>
    <row r="568" customFormat="false" ht="15" hidden="false" customHeight="false" outlineLevel="0" collapsed="false">
      <c r="A568" s="1" t="s">
        <v>207</v>
      </c>
      <c r="B568" s="1" t="s">
        <v>1739</v>
      </c>
      <c r="C568" s="1" t="s">
        <v>259</v>
      </c>
      <c r="D568" s="1" t="s">
        <v>260</v>
      </c>
      <c r="E568" s="1" t="s">
        <v>261</v>
      </c>
      <c r="F568" s="1" t="s">
        <v>262</v>
      </c>
      <c r="G568" s="1" t="s">
        <v>826</v>
      </c>
      <c r="H568" s="1" t="s">
        <v>827</v>
      </c>
      <c r="I568" s="1" t="s">
        <v>2031</v>
      </c>
      <c r="J568" s="1" t="s">
        <v>2032</v>
      </c>
      <c r="K568" s="17" t="n">
        <f aca="false">SUMIF('1060 NQN'!$A$2:$A$2023,$G568,'1060 NQN'!$I$2:$I$2023)</f>
        <v>1100</v>
      </c>
      <c r="L568" s="17" t="n">
        <f aca="false">SUMIF('1060 NQN'!$A$2:$A$2023,$G568,'1060 NQN'!$Q$2:$Q$2023)</f>
        <v>250</v>
      </c>
      <c r="M568" s="17" t="n">
        <f aca="false">$K568-$L568</f>
        <v>850</v>
      </c>
      <c r="N568" s="18" t="n">
        <f aca="false">IFERROR(SUMIF('1060 NQN'!$A$2:$A$2023,$G568,'1060 NQN'!$M$2:$M$2023)/$K568,0)</f>
        <v>118.566672727273</v>
      </c>
      <c r="O568" s="18" t="n">
        <f aca="false">IFERROR($K568*$N568,"")</f>
        <v>130423.34</v>
      </c>
      <c r="P568" s="18" t="n">
        <f aca="false">IFERROR($L568*$N568,"")</f>
        <v>29641.6681818182</v>
      </c>
      <c r="Q568" s="18" t="n">
        <f aca="false">$M568*$N568</f>
        <v>100781.671818182</v>
      </c>
      <c r="S568" s="24" t="s">
        <v>226</v>
      </c>
      <c r="T568" s="1" t="s">
        <v>267</v>
      </c>
      <c r="U568" s="25" t="s">
        <v>51</v>
      </c>
      <c r="V568" s="1" t="s">
        <v>2033</v>
      </c>
      <c r="W568" s="1" t="s">
        <v>269</v>
      </c>
      <c r="Y568" s="1" t="s">
        <v>270</v>
      </c>
      <c r="Z568" s="1" t="s">
        <v>2034</v>
      </c>
      <c r="AA568" s="1" t="s">
        <v>2035</v>
      </c>
    </row>
    <row r="569" customFormat="false" ht="15" hidden="false" customHeight="false" outlineLevel="0" collapsed="false">
      <c r="A569" s="1" t="s">
        <v>207</v>
      </c>
      <c r="B569" s="1" t="s">
        <v>1739</v>
      </c>
      <c r="C569" s="1" t="s">
        <v>259</v>
      </c>
      <c r="D569" s="1" t="s">
        <v>260</v>
      </c>
      <c r="E569" s="1" t="s">
        <v>261</v>
      </c>
      <c r="F569" s="1" t="s">
        <v>262</v>
      </c>
      <c r="G569" s="1" t="s">
        <v>2036</v>
      </c>
      <c r="H569" s="1" t="s">
        <v>2037</v>
      </c>
      <c r="I569" s="1" t="s">
        <v>2038</v>
      </c>
      <c r="J569" s="1" t="s">
        <v>2039</v>
      </c>
      <c r="K569" s="17" t="n">
        <f aca="false">SUMIF('1060 NQN'!$A$2:$A$2023,$G569,'1060 NQN'!$I$2:$I$2023)</f>
        <v>1100</v>
      </c>
      <c r="L569" s="17" t="n">
        <f aca="false">SUMIF('1060 NQN'!$A$2:$A$2023,$G569,'1060 NQN'!$Q$2:$Q$2023)</f>
        <v>94</v>
      </c>
      <c r="M569" s="17" t="n">
        <f aca="false">$K569-$L569</f>
        <v>1006</v>
      </c>
      <c r="N569" s="18" t="n">
        <f aca="false">IFERROR(SUMIF('1060 NQN'!$A$2:$A$2023,$G569,'1060 NQN'!$M$2:$M$2023)/$K569,0)</f>
        <v>177.122372727273</v>
      </c>
      <c r="O569" s="18" t="n">
        <f aca="false">IFERROR($K569*$N569,"")</f>
        <v>194834.61</v>
      </c>
      <c r="P569" s="18" t="n">
        <f aca="false">IFERROR($L569*$N569,"")</f>
        <v>16649.5030363636</v>
      </c>
      <c r="Q569" s="18" t="n">
        <f aca="false">$M569*$N569</f>
        <v>178185.106963636</v>
      </c>
      <c r="S569" s="25" t="s">
        <v>228</v>
      </c>
      <c r="T569" s="1" t="s">
        <v>282</v>
      </c>
      <c r="U569" s="25" t="s">
        <v>51</v>
      </c>
      <c r="V569" s="1" t="s">
        <v>290</v>
      </c>
      <c r="W569" s="1" t="s">
        <v>270</v>
      </c>
      <c r="X569" s="1" t="s">
        <v>2040</v>
      </c>
      <c r="Y569" s="1" t="s">
        <v>270</v>
      </c>
      <c r="Z569" s="1" t="s">
        <v>878</v>
      </c>
      <c r="AA569" s="1" t="s">
        <v>2041</v>
      </c>
    </row>
    <row r="570" customFormat="false" ht="15" hidden="false" customHeight="false" outlineLevel="0" collapsed="false">
      <c r="A570" s="1" t="s">
        <v>207</v>
      </c>
      <c r="B570" s="1" t="s">
        <v>1739</v>
      </c>
      <c r="C570" s="1" t="s">
        <v>259</v>
      </c>
      <c r="D570" s="1" t="s">
        <v>260</v>
      </c>
      <c r="E570" s="1" t="s">
        <v>261</v>
      </c>
      <c r="F570" s="1" t="s">
        <v>262</v>
      </c>
      <c r="G570" s="1" t="s">
        <v>934</v>
      </c>
      <c r="H570" s="1" t="s">
        <v>935</v>
      </c>
      <c r="I570" s="1" t="s">
        <v>2042</v>
      </c>
      <c r="J570" s="1" t="s">
        <v>2043</v>
      </c>
      <c r="K570" s="17" t="n">
        <f aca="false">SUMIF('1060 NQN'!$A$2:$A$2023,$G570,'1060 NQN'!$I$2:$I$2023)</f>
        <v>1074</v>
      </c>
      <c r="L570" s="17" t="n">
        <f aca="false">SUMIF('1060 NQN'!$A$2:$A$2023,$G570,'1060 NQN'!$Q$2:$Q$2023)</f>
        <v>23</v>
      </c>
      <c r="M570" s="17" t="n">
        <f aca="false">$K570-$L570</f>
        <v>1051</v>
      </c>
      <c r="N570" s="18" t="n">
        <f aca="false">IFERROR(SUMIF('1060 NQN'!$A$2:$A$2023,$G570,'1060 NQN'!$M$2:$M$2023)/$K570,0)</f>
        <v>242.478100558659</v>
      </c>
      <c r="O570" s="18" t="n">
        <f aca="false">IFERROR($K570*$N570,"")</f>
        <v>260421.48</v>
      </c>
      <c r="P570" s="18" t="n">
        <f aca="false">IFERROR($L570*$N570,"")</f>
        <v>5576.99631284916</v>
      </c>
      <c r="Q570" s="18" t="n">
        <f aca="false">$M570*$N570</f>
        <v>254844.483687151</v>
      </c>
      <c r="S570" s="29" t="s">
        <v>227</v>
      </c>
      <c r="T570" s="1" t="s">
        <v>297</v>
      </c>
      <c r="U570" s="25" t="s">
        <v>51</v>
      </c>
      <c r="V570" s="1" t="s">
        <v>2044</v>
      </c>
      <c r="W570" s="1" t="s">
        <v>269</v>
      </c>
      <c r="Y570" s="1" t="s">
        <v>270</v>
      </c>
      <c r="Z570" s="1" t="s">
        <v>2045</v>
      </c>
      <c r="AA570" s="1" t="s">
        <v>2013</v>
      </c>
    </row>
    <row r="571" customFormat="false" ht="15" hidden="false" customHeight="false" outlineLevel="0" collapsed="false">
      <c r="A571" s="1" t="s">
        <v>207</v>
      </c>
      <c r="B571" s="1" t="s">
        <v>1739</v>
      </c>
      <c r="C571" s="1" t="s">
        <v>259</v>
      </c>
      <c r="D571" s="1" t="s">
        <v>260</v>
      </c>
      <c r="E571" s="1" t="s">
        <v>261</v>
      </c>
      <c r="F571" s="1" t="s">
        <v>262</v>
      </c>
      <c r="G571" s="1" t="s">
        <v>698</v>
      </c>
      <c r="H571" s="1" t="s">
        <v>699</v>
      </c>
      <c r="I571" s="1" t="s">
        <v>2046</v>
      </c>
      <c r="J571" s="1" t="s">
        <v>2047</v>
      </c>
      <c r="K571" s="17" t="n">
        <f aca="false">SUMIF('1060 NQN'!$A$2:$A$2023,$G571,'1060 NQN'!$I$2:$I$2023)</f>
        <v>1060</v>
      </c>
      <c r="L571" s="17" t="n">
        <f aca="false">SUMIF('1060 NQN'!$A$2:$A$2023,$G571,'1060 NQN'!$Q$2:$Q$2023)</f>
        <v>96</v>
      </c>
      <c r="M571" s="17" t="n">
        <f aca="false">$K571-$L571</f>
        <v>964</v>
      </c>
      <c r="N571" s="18" t="n">
        <f aca="false">IFERROR(SUMIF('1060 NQN'!$A$2:$A$2023,$G571,'1060 NQN'!$M$2:$M$2023)/$K571,0)</f>
        <v>520.018971698113</v>
      </c>
      <c r="O571" s="18" t="n">
        <f aca="false">IFERROR($K571*$N571,"")</f>
        <v>551220.11</v>
      </c>
      <c r="P571" s="18" t="n">
        <f aca="false">IFERROR($L571*$N571,"")</f>
        <v>49921.8212830189</v>
      </c>
      <c r="Q571" s="18" t="n">
        <f aca="false">$M571*$N571</f>
        <v>501298.288716981</v>
      </c>
      <c r="S571" s="25" t="s">
        <v>228</v>
      </c>
      <c r="T571" s="1" t="s">
        <v>282</v>
      </c>
      <c r="U571" s="25" t="s">
        <v>51</v>
      </c>
      <c r="V571" s="1" t="s">
        <v>702</v>
      </c>
      <c r="W571" s="1" t="s">
        <v>269</v>
      </c>
      <c r="Y571" s="1" t="s">
        <v>270</v>
      </c>
      <c r="Z571" s="1" t="s">
        <v>703</v>
      </c>
      <c r="AA571" s="1" t="s">
        <v>2048</v>
      </c>
    </row>
    <row r="572" customFormat="false" ht="15" hidden="false" customHeight="false" outlineLevel="0" collapsed="false">
      <c r="A572" s="1" t="s">
        <v>207</v>
      </c>
      <c r="B572" s="1" t="s">
        <v>1739</v>
      </c>
      <c r="C572" s="1" t="s">
        <v>259</v>
      </c>
      <c r="D572" s="1" t="s">
        <v>260</v>
      </c>
      <c r="E572" s="1" t="s">
        <v>261</v>
      </c>
      <c r="F572" s="1" t="s">
        <v>262</v>
      </c>
      <c r="G572" s="1" t="s">
        <v>604</v>
      </c>
      <c r="H572" s="1" t="s">
        <v>605</v>
      </c>
      <c r="I572" s="1" t="s">
        <v>2049</v>
      </c>
      <c r="J572" s="1" t="s">
        <v>2050</v>
      </c>
      <c r="K572" s="17" t="n">
        <f aca="false">SUMIF('1060 NQN'!$A$2:$A$2023,$G572,'1060 NQN'!$I$2:$I$2023)</f>
        <v>1040</v>
      </c>
      <c r="L572" s="17" t="n">
        <f aca="false">SUMIF('1060 NQN'!$A$2:$A$2023,$G572,'1060 NQN'!$Q$2:$Q$2023)</f>
        <v>211</v>
      </c>
      <c r="M572" s="17" t="n">
        <f aca="false">$K572-$L572</f>
        <v>829</v>
      </c>
      <c r="N572" s="18" t="n">
        <f aca="false">IFERROR(SUMIF('1060 NQN'!$A$2:$A$2023,$G572,'1060 NQN'!$M$2:$M$2023)/$K572,0)</f>
        <v>253.948682692308</v>
      </c>
      <c r="O572" s="18" t="n">
        <f aca="false">IFERROR($K572*$N572,"")</f>
        <v>264106.63</v>
      </c>
      <c r="P572" s="18" t="n">
        <f aca="false">IFERROR($L572*$N572,"")</f>
        <v>53583.1720480769</v>
      </c>
      <c r="Q572" s="18" t="n">
        <f aca="false">$M572*$N572</f>
        <v>210523.457951923</v>
      </c>
      <c r="S572" s="29" t="s">
        <v>227</v>
      </c>
      <c r="T572" s="1" t="s">
        <v>297</v>
      </c>
      <c r="U572" s="25" t="s">
        <v>51</v>
      </c>
      <c r="V572" s="1" t="s">
        <v>290</v>
      </c>
      <c r="W572" s="1" t="s">
        <v>270</v>
      </c>
      <c r="X572" s="1" t="s">
        <v>2051</v>
      </c>
      <c r="Y572" s="1" t="s">
        <v>269</v>
      </c>
      <c r="AA572" s="1" t="s">
        <v>2052</v>
      </c>
    </row>
    <row r="573" customFormat="false" ht="15" hidden="false" customHeight="false" outlineLevel="0" collapsed="false">
      <c r="A573" s="1" t="s">
        <v>207</v>
      </c>
      <c r="B573" s="1" t="s">
        <v>1739</v>
      </c>
      <c r="C573" s="1" t="s">
        <v>259</v>
      </c>
      <c r="D573" s="1" t="s">
        <v>260</v>
      </c>
      <c r="E573" s="1" t="s">
        <v>261</v>
      </c>
      <c r="F573" s="1" t="s">
        <v>262</v>
      </c>
      <c r="G573" s="1" t="s">
        <v>2053</v>
      </c>
      <c r="H573" s="1" t="s">
        <v>2054</v>
      </c>
      <c r="K573" s="17" t="n">
        <f aca="false">SUMIF('1060 NQN'!$A$2:$A$2023,$G573,'1060 NQN'!$I$2:$I$2023)</f>
        <v>1020</v>
      </c>
      <c r="L573" s="17" t="n">
        <f aca="false">SUMIF('1060 NQN'!$A$2:$A$2023,$G573,'1060 NQN'!$Q$2:$Q$2023)</f>
        <v>0</v>
      </c>
      <c r="M573" s="17" t="n">
        <f aca="false">$K573-$L573</f>
        <v>1020</v>
      </c>
      <c r="N573" s="18" t="n">
        <f aca="false">IFERROR(SUMIF('1060 NQN'!$A$2:$A$2023,$G573,'1060 NQN'!$M$2:$M$2023)/$K573,0)</f>
        <v>1.2</v>
      </c>
      <c r="O573" s="18" t="n">
        <f aca="false">IFERROR($K573*$N573,"")</f>
        <v>1224</v>
      </c>
      <c r="P573" s="18" t="n">
        <f aca="false">IFERROR($L573*$N573,"")</f>
        <v>0</v>
      </c>
      <c r="Q573" s="18" t="n">
        <f aca="false">$M573*$N573</f>
        <v>1224</v>
      </c>
      <c r="S573" s="26"/>
      <c r="T573" s="1" t="s">
        <v>277</v>
      </c>
      <c r="U573" s="27" t="s">
        <v>123</v>
      </c>
    </row>
    <row r="574" customFormat="false" ht="15" hidden="false" customHeight="false" outlineLevel="0" collapsed="false">
      <c r="A574" s="1" t="s">
        <v>207</v>
      </c>
      <c r="B574" s="1" t="s">
        <v>1739</v>
      </c>
      <c r="C574" s="1" t="s">
        <v>259</v>
      </c>
      <c r="D574" s="1" t="s">
        <v>273</v>
      </c>
      <c r="E574" s="1" t="s">
        <v>274</v>
      </c>
      <c r="F574" s="1" t="s">
        <v>262</v>
      </c>
      <c r="G574" s="1" t="s">
        <v>2055</v>
      </c>
      <c r="H574" s="1" t="s">
        <v>2056</v>
      </c>
      <c r="K574" s="17" t="n">
        <f aca="false">SUMIF('1060 NQN'!$A$2:$A$2023,$G574,'1060 NQN'!$I$2:$I$2023)</f>
        <v>1000</v>
      </c>
      <c r="L574" s="17" t="n">
        <f aca="false">SUMIF('1060 NQN'!$A$2:$A$2023,$G574,'1060 NQN'!$Q$2:$Q$2023)</f>
        <v>0</v>
      </c>
      <c r="M574" s="17" t="n">
        <f aca="false">$K574-$L574</f>
        <v>1000</v>
      </c>
      <c r="N574" s="18" t="n">
        <f aca="false">IFERROR(SUMIF('1060 NQN'!$A$2:$A$2023,$G574,'1060 NQN'!$M$2:$M$2023)/$K574,0)</f>
        <v>123.404</v>
      </c>
      <c r="O574" s="18" t="n">
        <f aca="false">IFERROR($K574*$N574,"")</f>
        <v>123404</v>
      </c>
      <c r="P574" s="18" t="n">
        <f aca="false">IFERROR($L574*$N574,"")</f>
        <v>0</v>
      </c>
      <c r="Q574" s="18" t="n">
        <f aca="false">$M574*$N574</f>
        <v>123404</v>
      </c>
      <c r="S574" s="26"/>
      <c r="T574" s="1" t="s">
        <v>277</v>
      </c>
      <c r="U574" s="27" t="s">
        <v>123</v>
      </c>
      <c r="AA574" s="1" t="s">
        <v>1741</v>
      </c>
    </row>
    <row r="575" customFormat="false" ht="15" hidden="false" customHeight="false" outlineLevel="0" collapsed="false">
      <c r="A575" s="1" t="s">
        <v>207</v>
      </c>
      <c r="B575" s="1" t="s">
        <v>1739</v>
      </c>
      <c r="C575" s="1" t="s">
        <v>259</v>
      </c>
      <c r="D575" s="1" t="s">
        <v>260</v>
      </c>
      <c r="E575" s="1" t="s">
        <v>261</v>
      </c>
      <c r="F575" s="1" t="s">
        <v>262</v>
      </c>
      <c r="G575" s="1" t="s">
        <v>790</v>
      </c>
      <c r="H575" s="1" t="s">
        <v>791</v>
      </c>
      <c r="I575" s="1" t="s">
        <v>2057</v>
      </c>
      <c r="J575" s="1" t="s">
        <v>2058</v>
      </c>
      <c r="K575" s="17" t="n">
        <f aca="false">SUMIF('1060 NQN'!$A$2:$A$2023,$G575,'1060 NQN'!$I$2:$I$2023)</f>
        <v>973</v>
      </c>
      <c r="L575" s="17" t="n">
        <f aca="false">SUMIF('1060 NQN'!$A$2:$A$2023,$G575,'1060 NQN'!$Q$2:$Q$2023)</f>
        <v>171</v>
      </c>
      <c r="M575" s="17" t="n">
        <f aca="false">$K575-$L575</f>
        <v>802</v>
      </c>
      <c r="N575" s="18" t="n">
        <f aca="false">IFERROR(SUMIF('1060 NQN'!$A$2:$A$2023,$G575,'1060 NQN'!$M$2:$M$2023)/$K575,0)</f>
        <v>312.47529290853</v>
      </c>
      <c r="O575" s="18" t="n">
        <f aca="false">IFERROR($K575*$N575,"")</f>
        <v>304038.46</v>
      </c>
      <c r="P575" s="18" t="n">
        <f aca="false">IFERROR($L575*$N575,"")</f>
        <v>53433.2750873587</v>
      </c>
      <c r="Q575" s="18" t="n">
        <f aca="false">$M575*$N575</f>
        <v>250605.184912641</v>
      </c>
      <c r="S575" s="29" t="s">
        <v>227</v>
      </c>
      <c r="T575" s="1" t="s">
        <v>297</v>
      </c>
      <c r="U575" s="25" t="s">
        <v>51</v>
      </c>
      <c r="V575" s="1" t="s">
        <v>2059</v>
      </c>
      <c r="W575" s="1" t="s">
        <v>269</v>
      </c>
      <c r="Y575" s="1" t="s">
        <v>270</v>
      </c>
      <c r="Z575" s="1" t="s">
        <v>2060</v>
      </c>
      <c r="AA575" s="1" t="s">
        <v>2061</v>
      </c>
    </row>
    <row r="576" customFormat="false" ht="15" hidden="false" customHeight="false" outlineLevel="0" collapsed="false">
      <c r="A576" s="1" t="s">
        <v>207</v>
      </c>
      <c r="B576" s="1" t="s">
        <v>1739</v>
      </c>
      <c r="C576" s="1" t="s">
        <v>259</v>
      </c>
      <c r="D576" s="1" t="s">
        <v>260</v>
      </c>
      <c r="E576" s="1" t="s">
        <v>261</v>
      </c>
      <c r="F576" s="1" t="s">
        <v>262</v>
      </c>
      <c r="G576" s="1" t="s">
        <v>2062</v>
      </c>
      <c r="H576" s="1" t="s">
        <v>2063</v>
      </c>
      <c r="K576" s="17" t="n">
        <f aca="false">SUMIF('1060 NQN'!$A$2:$A$2023,$G576,'1060 NQN'!$I$2:$I$2023)</f>
        <v>968</v>
      </c>
      <c r="L576" s="17" t="n">
        <f aca="false">SUMIF('1060 NQN'!$A$2:$A$2023,$G576,'1060 NQN'!$Q$2:$Q$2023)</f>
        <v>0</v>
      </c>
      <c r="M576" s="17" t="n">
        <f aca="false">$K576-$L576</f>
        <v>968</v>
      </c>
      <c r="N576" s="18" t="n">
        <f aca="false">IFERROR(SUMIF('1060 NQN'!$A$2:$A$2023,$G576,'1060 NQN'!$M$2:$M$2023)/$K576,0)</f>
        <v>4381.68001033058</v>
      </c>
      <c r="O576" s="18" t="n">
        <f aca="false">IFERROR($K576*$N576,"")</f>
        <v>4241466.25</v>
      </c>
      <c r="P576" s="18" t="n">
        <f aca="false">IFERROR($L576*$N576,"")</f>
        <v>0</v>
      </c>
      <c r="Q576" s="18" t="n">
        <f aca="false">$M576*$N576</f>
        <v>4241466.25</v>
      </c>
      <c r="S576" s="26"/>
      <c r="T576" s="1" t="s">
        <v>277</v>
      </c>
      <c r="U576" s="27" t="s">
        <v>123</v>
      </c>
      <c r="AA576" s="1" t="s">
        <v>1820</v>
      </c>
    </row>
    <row r="577" customFormat="false" ht="15" hidden="false" customHeight="false" outlineLevel="0" collapsed="false">
      <c r="A577" s="1" t="s">
        <v>207</v>
      </c>
      <c r="B577" s="1" t="s">
        <v>1739</v>
      </c>
      <c r="C577" s="1" t="s">
        <v>259</v>
      </c>
      <c r="D577" s="1" t="s">
        <v>260</v>
      </c>
      <c r="E577" s="1" t="s">
        <v>261</v>
      </c>
      <c r="F577" s="1" t="s">
        <v>262</v>
      </c>
      <c r="G577" s="1" t="s">
        <v>2064</v>
      </c>
      <c r="H577" s="1" t="s">
        <v>2065</v>
      </c>
      <c r="K577" s="17" t="n">
        <f aca="false">SUMIF('1060 NQN'!$A$2:$A$2023,$G577,'1060 NQN'!$I$2:$I$2023)</f>
        <v>905</v>
      </c>
      <c r="L577" s="17" t="n">
        <f aca="false">SUMIF('1060 NQN'!$A$2:$A$2023,$G577,'1060 NQN'!$Q$2:$Q$2023)</f>
        <v>0</v>
      </c>
      <c r="M577" s="17" t="n">
        <f aca="false">$K577-$L577</f>
        <v>905</v>
      </c>
      <c r="N577" s="18" t="n">
        <f aca="false">IFERROR(SUMIF('1060 NQN'!$A$2:$A$2023,$G577,'1060 NQN'!$M$2:$M$2023)/$K577,0)</f>
        <v>404.823303867403</v>
      </c>
      <c r="O577" s="18" t="n">
        <f aca="false">IFERROR($K577*$N577,"")</f>
        <v>366365.09</v>
      </c>
      <c r="P577" s="18" t="n">
        <f aca="false">IFERROR($L577*$N577,"")</f>
        <v>0</v>
      </c>
      <c r="Q577" s="18" t="n">
        <f aca="false">$M577*$N577</f>
        <v>366365.09</v>
      </c>
      <c r="S577" s="26"/>
      <c r="T577" s="1" t="s">
        <v>277</v>
      </c>
      <c r="U577" s="27" t="s">
        <v>123</v>
      </c>
      <c r="AA577" s="1" t="s">
        <v>2066</v>
      </c>
    </row>
    <row r="578" customFormat="false" ht="15" hidden="false" customHeight="false" outlineLevel="0" collapsed="false">
      <c r="A578" s="1" t="s">
        <v>207</v>
      </c>
      <c r="B578" s="1" t="s">
        <v>1739</v>
      </c>
      <c r="C578" s="1" t="s">
        <v>259</v>
      </c>
      <c r="D578" s="1" t="s">
        <v>260</v>
      </c>
      <c r="E578" s="1" t="s">
        <v>261</v>
      </c>
      <c r="F578" s="1" t="s">
        <v>262</v>
      </c>
      <c r="G578" s="1" t="s">
        <v>705</v>
      </c>
      <c r="H578" s="1" t="s">
        <v>706</v>
      </c>
      <c r="I578" s="1" t="s">
        <v>2067</v>
      </c>
      <c r="J578" s="1" t="s">
        <v>2068</v>
      </c>
      <c r="K578" s="17" t="n">
        <f aca="false">SUMIF('1060 NQN'!$A$2:$A$2023,$G578,'1060 NQN'!$I$2:$I$2023)</f>
        <v>880</v>
      </c>
      <c r="L578" s="17" t="n">
        <f aca="false">SUMIF('1060 NQN'!$A$2:$A$2023,$G578,'1060 NQN'!$Q$2:$Q$2023)</f>
        <v>0</v>
      </c>
      <c r="M578" s="17" t="n">
        <f aca="false">$K578-$L578</f>
        <v>880</v>
      </c>
      <c r="N578" s="18" t="n">
        <f aca="false">IFERROR(SUMIF('1060 NQN'!$A$2:$A$2023,$G578,'1060 NQN'!$M$2:$M$2023)/$K578,0)</f>
        <v>220.445454545455</v>
      </c>
      <c r="O578" s="18" t="n">
        <f aca="false">IFERROR($K578*$N578,"")</f>
        <v>193992</v>
      </c>
      <c r="P578" s="18" t="n">
        <f aca="false">IFERROR($L578*$N578,"")</f>
        <v>0</v>
      </c>
      <c r="Q578" s="18" t="n">
        <f aca="false">$M578*$N578</f>
        <v>193992</v>
      </c>
      <c r="S578" s="29" t="s">
        <v>227</v>
      </c>
      <c r="T578" s="1" t="s">
        <v>297</v>
      </c>
      <c r="U578" s="25" t="s">
        <v>51</v>
      </c>
      <c r="V578" s="1" t="s">
        <v>709</v>
      </c>
      <c r="W578" s="1" t="s">
        <v>269</v>
      </c>
      <c r="Y578" s="1" t="s">
        <v>270</v>
      </c>
      <c r="Z578" s="1" t="s">
        <v>711</v>
      </c>
      <c r="AA578" s="1" t="s">
        <v>2069</v>
      </c>
    </row>
    <row r="579" customFormat="false" ht="15" hidden="false" customHeight="false" outlineLevel="0" collapsed="false">
      <c r="A579" s="1" t="s">
        <v>207</v>
      </c>
      <c r="B579" s="1" t="s">
        <v>1739</v>
      </c>
      <c r="C579" s="1" t="s">
        <v>259</v>
      </c>
      <c r="D579" s="1" t="s">
        <v>260</v>
      </c>
      <c r="E579" s="1" t="s">
        <v>261</v>
      </c>
      <c r="F579" s="1" t="s">
        <v>262</v>
      </c>
      <c r="G579" s="1" t="s">
        <v>2070</v>
      </c>
      <c r="H579" s="1" t="s">
        <v>2071</v>
      </c>
      <c r="I579" s="1" t="s">
        <v>2072</v>
      </c>
      <c r="J579" s="1" t="s">
        <v>2073</v>
      </c>
      <c r="K579" s="17" t="n">
        <f aca="false">SUMIF('1060 NQN'!$A$2:$A$2023,$G579,'1060 NQN'!$I$2:$I$2023)</f>
        <v>854</v>
      </c>
      <c r="L579" s="17" t="n">
        <f aca="false">SUMIF('1060 NQN'!$A$2:$A$2023,$G579,'1060 NQN'!$Q$2:$Q$2023)</f>
        <v>0</v>
      </c>
      <c r="M579" s="17" t="n">
        <f aca="false">$K579-$L579</f>
        <v>854</v>
      </c>
      <c r="N579" s="18" t="n">
        <f aca="false">IFERROR(SUMIF('1060 NQN'!$A$2:$A$2023,$G579,'1060 NQN'!$M$2:$M$2023)/$K579,0)</f>
        <v>758.19293911007</v>
      </c>
      <c r="O579" s="18" t="n">
        <f aca="false">IFERROR($K579*$N579,"")</f>
        <v>647496.77</v>
      </c>
      <c r="P579" s="18" t="n">
        <f aca="false">IFERROR($L579*$N579,"")</f>
        <v>0</v>
      </c>
      <c r="Q579" s="18" t="n">
        <f aca="false">$M579*$N579</f>
        <v>647496.77</v>
      </c>
      <c r="S579" s="29" t="s">
        <v>227</v>
      </c>
      <c r="T579" s="1" t="s">
        <v>297</v>
      </c>
      <c r="U579" s="25" t="s">
        <v>51</v>
      </c>
      <c r="V579" s="1" t="s">
        <v>290</v>
      </c>
      <c r="W579" s="1" t="s">
        <v>269</v>
      </c>
      <c r="Y579" s="1" t="s">
        <v>269</v>
      </c>
      <c r="AA579" s="1" t="s">
        <v>2074</v>
      </c>
    </row>
    <row r="580" customFormat="false" ht="15" hidden="false" customHeight="false" outlineLevel="0" collapsed="false">
      <c r="A580" s="1" t="s">
        <v>207</v>
      </c>
      <c r="B580" s="1" t="s">
        <v>1739</v>
      </c>
      <c r="C580" s="1" t="s">
        <v>259</v>
      </c>
      <c r="D580" s="1" t="s">
        <v>260</v>
      </c>
      <c r="E580" s="1" t="s">
        <v>261</v>
      </c>
      <c r="F580" s="1" t="s">
        <v>262</v>
      </c>
      <c r="G580" s="1" t="s">
        <v>2075</v>
      </c>
      <c r="H580" s="1" t="s">
        <v>2076</v>
      </c>
      <c r="I580" s="1" t="s">
        <v>2077</v>
      </c>
      <c r="J580" s="1" t="s">
        <v>2078</v>
      </c>
      <c r="K580" s="17" t="n">
        <f aca="false">SUMIF('1060 NQN'!$A$2:$A$2023,$G580,'1060 NQN'!$I$2:$I$2023)</f>
        <v>850</v>
      </c>
      <c r="L580" s="17" t="n">
        <f aca="false">SUMIF('1060 NQN'!$A$2:$A$2023,$G580,'1060 NQN'!$Q$2:$Q$2023)</f>
        <v>260</v>
      </c>
      <c r="M580" s="17" t="n">
        <f aca="false">$K580-$L580</f>
        <v>590</v>
      </c>
      <c r="N580" s="18" t="n">
        <f aca="false">IFERROR(SUMIF('1060 NQN'!$A$2:$A$2023,$G580,'1060 NQN'!$M$2:$M$2023)/$K580,0)</f>
        <v>276.1488</v>
      </c>
      <c r="O580" s="18" t="n">
        <f aca="false">IFERROR($K580*$N580,"")</f>
        <v>234726.48</v>
      </c>
      <c r="P580" s="18" t="n">
        <f aca="false">IFERROR($L580*$N580,"")</f>
        <v>71798.688</v>
      </c>
      <c r="Q580" s="18" t="n">
        <f aca="false">$M580*$N580</f>
        <v>162927.792</v>
      </c>
      <c r="S580" s="24" t="s">
        <v>226</v>
      </c>
      <c r="T580" s="1" t="s">
        <v>267</v>
      </c>
      <c r="U580" s="25" t="s">
        <v>51</v>
      </c>
      <c r="V580" s="1" t="s">
        <v>290</v>
      </c>
      <c r="W580" s="1" t="s">
        <v>269</v>
      </c>
      <c r="Y580" s="1" t="s">
        <v>269</v>
      </c>
      <c r="AA580" s="1" t="s">
        <v>2079</v>
      </c>
    </row>
    <row r="581" customFormat="false" ht="15" hidden="false" customHeight="false" outlineLevel="0" collapsed="false">
      <c r="A581" s="1" t="s">
        <v>207</v>
      </c>
      <c r="B581" s="1" t="s">
        <v>1739</v>
      </c>
      <c r="C581" s="1" t="s">
        <v>259</v>
      </c>
      <c r="D581" s="1" t="s">
        <v>273</v>
      </c>
      <c r="E581" s="1" t="s">
        <v>274</v>
      </c>
      <c r="F581" s="1" t="s">
        <v>262</v>
      </c>
      <c r="G581" s="1" t="s">
        <v>2080</v>
      </c>
      <c r="H581" s="1" t="s">
        <v>2081</v>
      </c>
      <c r="I581" s="1" t="s">
        <v>2082</v>
      </c>
      <c r="J581" s="1" t="s">
        <v>2083</v>
      </c>
      <c r="K581" s="17" t="n">
        <f aca="false">SUMIF('1060 NQN'!$A$2:$A$2023,$G581,'1060 NQN'!$I$2:$I$2023)</f>
        <v>830</v>
      </c>
      <c r="L581" s="17" t="n">
        <f aca="false">SUMIF('1060 NQN'!$A$2:$A$2023,$G581,'1060 NQN'!$Q$2:$Q$2023)</f>
        <v>0</v>
      </c>
      <c r="M581" s="17" t="n">
        <f aca="false">$K581-$L581</f>
        <v>830</v>
      </c>
      <c r="N581" s="18" t="n">
        <f aca="false">IFERROR(SUMIF('1060 NQN'!$A$2:$A$2023,$G581,'1060 NQN'!$M$2:$M$2023)/$K581,0)</f>
        <v>843.872289156627</v>
      </c>
      <c r="O581" s="18" t="n">
        <f aca="false">IFERROR($K581*$N581,"")</f>
        <v>700414</v>
      </c>
      <c r="P581" s="18" t="n">
        <f aca="false">IFERROR($L581*$N581,"")</f>
        <v>0</v>
      </c>
      <c r="Q581" s="18" t="n">
        <f aca="false">$M581*$N581</f>
        <v>700414</v>
      </c>
      <c r="S581" s="24" t="s">
        <v>226</v>
      </c>
      <c r="T581" s="1" t="s">
        <v>267</v>
      </c>
      <c r="U581" s="25" t="s">
        <v>51</v>
      </c>
      <c r="V581" s="1" t="s">
        <v>290</v>
      </c>
      <c r="W581" s="1" t="s">
        <v>269</v>
      </c>
      <c r="Y581" s="1" t="s">
        <v>269</v>
      </c>
      <c r="AA581" s="1" t="s">
        <v>2084</v>
      </c>
    </row>
    <row r="582" customFormat="false" ht="15" hidden="false" customHeight="false" outlineLevel="0" collapsed="false">
      <c r="A582" s="1" t="s">
        <v>207</v>
      </c>
      <c r="B582" s="1" t="s">
        <v>1739</v>
      </c>
      <c r="C582" s="1" t="s">
        <v>259</v>
      </c>
      <c r="D582" s="1" t="s">
        <v>260</v>
      </c>
      <c r="E582" s="1" t="s">
        <v>261</v>
      </c>
      <c r="F582" s="1" t="s">
        <v>262</v>
      </c>
      <c r="G582" s="1" t="s">
        <v>2085</v>
      </c>
      <c r="H582" s="1" t="s">
        <v>2086</v>
      </c>
      <c r="I582" s="1" t="s">
        <v>2087</v>
      </c>
      <c r="J582" s="1" t="s">
        <v>2088</v>
      </c>
      <c r="K582" s="17" t="n">
        <f aca="false">SUMIF('1060 NQN'!$A$2:$A$2023,$G582,'1060 NQN'!$I$2:$I$2023)</f>
        <v>828</v>
      </c>
      <c r="L582" s="17" t="n">
        <f aca="false">SUMIF('1060 NQN'!$A$2:$A$2023,$G582,'1060 NQN'!$Q$2:$Q$2023)</f>
        <v>152</v>
      </c>
      <c r="M582" s="17" t="n">
        <f aca="false">$K582-$L582</f>
        <v>676</v>
      </c>
      <c r="N582" s="18" t="n">
        <f aca="false">IFERROR(SUMIF('1060 NQN'!$A$2:$A$2023,$G582,'1060 NQN'!$M$2:$M$2023)/$K582,0)</f>
        <v>353.731062801932</v>
      </c>
      <c r="O582" s="18" t="n">
        <f aca="false">IFERROR($K582*$N582,"")</f>
        <v>292889.32</v>
      </c>
      <c r="P582" s="18" t="n">
        <f aca="false">IFERROR($L582*$N582,"")</f>
        <v>53767.1215458937</v>
      </c>
      <c r="Q582" s="18" t="n">
        <f aca="false">$M582*$N582</f>
        <v>239122.198454106</v>
      </c>
      <c r="S582" s="29" t="s">
        <v>227</v>
      </c>
      <c r="T582" s="1" t="s">
        <v>297</v>
      </c>
      <c r="U582" s="25" t="s">
        <v>51</v>
      </c>
      <c r="V582" s="1" t="s">
        <v>290</v>
      </c>
      <c r="W582" s="1" t="s">
        <v>269</v>
      </c>
      <c r="Y582" s="1" t="s">
        <v>269</v>
      </c>
      <c r="AA582" s="1" t="s">
        <v>2089</v>
      </c>
    </row>
    <row r="583" customFormat="false" ht="15" hidden="false" customHeight="false" outlineLevel="0" collapsed="false">
      <c r="A583" s="1" t="s">
        <v>207</v>
      </c>
      <c r="B583" s="1" t="s">
        <v>1739</v>
      </c>
      <c r="C583" s="1" t="s">
        <v>259</v>
      </c>
      <c r="D583" s="1" t="s">
        <v>260</v>
      </c>
      <c r="E583" s="1" t="s">
        <v>261</v>
      </c>
      <c r="F583" s="1" t="s">
        <v>262</v>
      </c>
      <c r="G583" s="1" t="s">
        <v>598</v>
      </c>
      <c r="H583" s="1" t="s">
        <v>599</v>
      </c>
      <c r="I583" s="1" t="s">
        <v>2090</v>
      </c>
      <c r="J583" s="1" t="s">
        <v>2091</v>
      </c>
      <c r="K583" s="17" t="n">
        <f aca="false">SUMIF('1060 NQN'!$A$2:$A$2023,$G583,'1060 NQN'!$I$2:$I$2023)</f>
        <v>810</v>
      </c>
      <c r="L583" s="17" t="n">
        <f aca="false">SUMIF('1060 NQN'!$A$2:$A$2023,$G583,'1060 NQN'!$Q$2:$Q$2023)</f>
        <v>380</v>
      </c>
      <c r="M583" s="17" t="n">
        <f aca="false">$K583-$L583</f>
        <v>430</v>
      </c>
      <c r="N583" s="18" t="n">
        <f aca="false">IFERROR(SUMIF('1060 NQN'!$A$2:$A$2023,$G583,'1060 NQN'!$M$2:$M$2023)/$K583,0)</f>
        <v>16.7971234567901</v>
      </c>
      <c r="O583" s="18" t="n">
        <f aca="false">IFERROR($K583*$N583,"")</f>
        <v>13605.67</v>
      </c>
      <c r="P583" s="18" t="n">
        <f aca="false">IFERROR($L583*$N583,"")</f>
        <v>6382.90691358025</v>
      </c>
      <c r="Q583" s="18" t="n">
        <f aca="false">$M583*$N583</f>
        <v>7222.76308641975</v>
      </c>
      <c r="S583" s="25" t="s">
        <v>228</v>
      </c>
      <c r="T583" s="1" t="s">
        <v>282</v>
      </c>
      <c r="U583" s="25" t="s">
        <v>51</v>
      </c>
      <c r="V583" s="1" t="s">
        <v>290</v>
      </c>
      <c r="W583" s="1" t="s">
        <v>269</v>
      </c>
      <c r="Y583" s="1" t="s">
        <v>269</v>
      </c>
      <c r="AA583" s="1" t="s">
        <v>2092</v>
      </c>
    </row>
    <row r="584" customFormat="false" ht="15" hidden="false" customHeight="false" outlineLevel="0" collapsed="false">
      <c r="A584" s="1" t="s">
        <v>207</v>
      </c>
      <c r="B584" s="1" t="s">
        <v>1739</v>
      </c>
      <c r="C584" s="1" t="s">
        <v>259</v>
      </c>
      <c r="D584" s="1" t="s">
        <v>260</v>
      </c>
      <c r="E584" s="1" t="s">
        <v>261</v>
      </c>
      <c r="F584" s="1" t="s">
        <v>262</v>
      </c>
      <c r="G584" s="1" t="s">
        <v>2093</v>
      </c>
      <c r="H584" s="1" t="s">
        <v>2094</v>
      </c>
      <c r="I584" s="1" t="s">
        <v>2095</v>
      </c>
      <c r="J584" s="1" t="s">
        <v>2096</v>
      </c>
      <c r="K584" s="17" t="n">
        <f aca="false">SUMIF('1060 NQN'!$A$2:$A$2023,$G584,'1060 NQN'!$I$2:$I$2023)</f>
        <v>800</v>
      </c>
      <c r="L584" s="17" t="n">
        <f aca="false">SUMIF('1060 NQN'!$A$2:$A$2023,$G584,'1060 NQN'!$Q$2:$Q$2023)</f>
        <v>56</v>
      </c>
      <c r="M584" s="17" t="n">
        <f aca="false">$K584-$L584</f>
        <v>744</v>
      </c>
      <c r="N584" s="18" t="n">
        <f aca="false">IFERROR(SUMIF('1060 NQN'!$A$2:$A$2023,$G584,'1060 NQN'!$M$2:$M$2023)/$K584,0)</f>
        <v>803.1425</v>
      </c>
      <c r="O584" s="18" t="n">
        <f aca="false">IFERROR($K584*$N584,"")</f>
        <v>642514</v>
      </c>
      <c r="P584" s="18" t="n">
        <f aca="false">IFERROR($L584*$N584,"")</f>
        <v>44975.98</v>
      </c>
      <c r="Q584" s="18" t="n">
        <f aca="false">$M584*$N584</f>
        <v>597538.02</v>
      </c>
      <c r="S584" s="29" t="s">
        <v>227</v>
      </c>
      <c r="T584" s="1" t="s">
        <v>297</v>
      </c>
      <c r="U584" s="25" t="s">
        <v>51</v>
      </c>
      <c r="V584" s="1" t="s">
        <v>290</v>
      </c>
      <c r="W584" s="1" t="s">
        <v>269</v>
      </c>
      <c r="Y584" s="1" t="s">
        <v>269</v>
      </c>
      <c r="AA584" s="1" t="s">
        <v>2097</v>
      </c>
    </row>
    <row r="585" customFormat="false" ht="15" hidden="false" customHeight="false" outlineLevel="0" collapsed="false">
      <c r="A585" s="1" t="s">
        <v>207</v>
      </c>
      <c r="B585" s="1" t="s">
        <v>1739</v>
      </c>
      <c r="C585" s="1" t="s">
        <v>259</v>
      </c>
      <c r="D585" s="1" t="s">
        <v>260</v>
      </c>
      <c r="E585" s="1" t="s">
        <v>261</v>
      </c>
      <c r="F585" s="1" t="s">
        <v>262</v>
      </c>
      <c r="G585" s="1" t="s">
        <v>2098</v>
      </c>
      <c r="H585" s="1" t="s">
        <v>2099</v>
      </c>
      <c r="K585" s="17" t="n">
        <f aca="false">SUMIF('1060 NQN'!$A$2:$A$2023,$G585,'1060 NQN'!$I$2:$I$2023)</f>
        <v>800</v>
      </c>
      <c r="L585" s="17" t="n">
        <f aca="false">SUMIF('1060 NQN'!$A$2:$A$2023,$G585,'1060 NQN'!$Q$2:$Q$2023)</f>
        <v>0</v>
      </c>
      <c r="M585" s="17" t="n">
        <f aca="false">$K585-$L585</f>
        <v>800</v>
      </c>
      <c r="N585" s="18" t="n">
        <f aca="false">IFERROR(SUMIF('1060 NQN'!$A$2:$A$2023,$G585,'1060 NQN'!$M$2:$M$2023)/$K585,0)</f>
        <v>530</v>
      </c>
      <c r="O585" s="18" t="n">
        <f aca="false">IFERROR($K585*$N585,"")</f>
        <v>424000</v>
      </c>
      <c r="P585" s="18" t="n">
        <f aca="false">IFERROR($L585*$N585,"")</f>
        <v>0</v>
      </c>
      <c r="Q585" s="18" t="n">
        <f aca="false">$M585*$N585</f>
        <v>424000</v>
      </c>
      <c r="S585" s="26"/>
      <c r="T585" s="1" t="s">
        <v>277</v>
      </c>
      <c r="U585" s="27" t="s">
        <v>123</v>
      </c>
      <c r="AA585" s="1" t="s">
        <v>1741</v>
      </c>
    </row>
    <row r="586" customFormat="false" ht="15" hidden="false" customHeight="false" outlineLevel="0" collapsed="false">
      <c r="A586" s="1" t="s">
        <v>207</v>
      </c>
      <c r="B586" s="1" t="s">
        <v>1739</v>
      </c>
      <c r="C586" s="1" t="s">
        <v>259</v>
      </c>
      <c r="D586" s="1" t="s">
        <v>273</v>
      </c>
      <c r="E586" s="1" t="s">
        <v>274</v>
      </c>
      <c r="F586" s="1" t="s">
        <v>262</v>
      </c>
      <c r="G586" s="1" t="s">
        <v>2100</v>
      </c>
      <c r="H586" s="1" t="s">
        <v>2101</v>
      </c>
      <c r="I586" s="1" t="s">
        <v>2102</v>
      </c>
      <c r="J586" s="1" t="s">
        <v>2103</v>
      </c>
      <c r="K586" s="17" t="n">
        <f aca="false">SUMIF('1060 NQN'!$A$2:$A$2023,$G586,'1060 NQN'!$I$2:$I$2023)</f>
        <v>788</v>
      </c>
      <c r="L586" s="17" t="n">
        <f aca="false">SUMIF('1060 NQN'!$A$2:$A$2023,$G586,'1060 NQN'!$Q$2:$Q$2023)</f>
        <v>10</v>
      </c>
      <c r="M586" s="17" t="n">
        <f aca="false">$K586-$L586</f>
        <v>778</v>
      </c>
      <c r="N586" s="18" t="n">
        <f aca="false">IFERROR(SUMIF('1060 NQN'!$A$2:$A$2023,$G586,'1060 NQN'!$M$2:$M$2023)/$K586,0)</f>
        <v>410.94152284264</v>
      </c>
      <c r="O586" s="18" t="n">
        <f aca="false">IFERROR($K586*$N586,"")</f>
        <v>323821.92</v>
      </c>
      <c r="P586" s="18" t="n">
        <f aca="false">IFERROR($L586*$N586,"")</f>
        <v>4109.4152284264</v>
      </c>
      <c r="Q586" s="18" t="n">
        <f aca="false">$M586*$N586</f>
        <v>319712.504771574</v>
      </c>
      <c r="R586" s="28" t="s">
        <v>2104</v>
      </c>
      <c r="S586" s="24" t="s">
        <v>226</v>
      </c>
      <c r="T586" s="1" t="s">
        <v>267</v>
      </c>
      <c r="U586" s="25" t="s">
        <v>51</v>
      </c>
      <c r="V586" s="1" t="s">
        <v>290</v>
      </c>
      <c r="W586" s="1" t="s">
        <v>269</v>
      </c>
      <c r="Y586" s="1" t="s">
        <v>269</v>
      </c>
      <c r="AA586" s="1" t="s">
        <v>2105</v>
      </c>
    </row>
    <row r="587" customFormat="false" ht="15" hidden="false" customHeight="false" outlineLevel="0" collapsed="false">
      <c r="A587" s="1" t="s">
        <v>207</v>
      </c>
      <c r="B587" s="1" t="s">
        <v>1739</v>
      </c>
      <c r="C587" s="1" t="s">
        <v>259</v>
      </c>
      <c r="D587" s="1" t="s">
        <v>260</v>
      </c>
      <c r="E587" s="1" t="s">
        <v>261</v>
      </c>
      <c r="F587" s="1" t="s">
        <v>262</v>
      </c>
      <c r="G587" s="1" t="s">
        <v>856</v>
      </c>
      <c r="H587" s="1" t="s">
        <v>857</v>
      </c>
      <c r="I587" s="1" t="s">
        <v>2106</v>
      </c>
      <c r="J587" s="1" t="s">
        <v>2107</v>
      </c>
      <c r="K587" s="17" t="n">
        <f aca="false">SUMIF('1060 NQN'!$A$2:$A$2023,$G587,'1060 NQN'!$I$2:$I$2023)</f>
        <v>727</v>
      </c>
      <c r="L587" s="17" t="n">
        <f aca="false">SUMIF('1060 NQN'!$A$2:$A$2023,$G587,'1060 NQN'!$Q$2:$Q$2023)</f>
        <v>4</v>
      </c>
      <c r="M587" s="17" t="n">
        <f aca="false">$K587-$L587</f>
        <v>723</v>
      </c>
      <c r="N587" s="18" t="n">
        <f aca="false">IFERROR(SUMIF('1060 NQN'!$A$2:$A$2023,$G587,'1060 NQN'!$M$2:$M$2023)/$K587,0)</f>
        <v>1426.70038514443</v>
      </c>
      <c r="O587" s="18" t="n">
        <f aca="false">IFERROR($K587*$N587,"")</f>
        <v>1037211.18</v>
      </c>
      <c r="P587" s="18" t="n">
        <f aca="false">IFERROR($L587*$N587,"")</f>
        <v>5706.80154057772</v>
      </c>
      <c r="Q587" s="18" t="n">
        <f aca="false">$M587*$N587</f>
        <v>1031504.37845942</v>
      </c>
      <c r="R587" s="28" t="s">
        <v>2108</v>
      </c>
      <c r="S587" s="25" t="s">
        <v>228</v>
      </c>
      <c r="T587" s="1" t="s">
        <v>282</v>
      </c>
      <c r="U587" s="25" t="s">
        <v>51</v>
      </c>
      <c r="V587" s="1" t="s">
        <v>860</v>
      </c>
      <c r="W587" s="1" t="s">
        <v>269</v>
      </c>
      <c r="Y587" s="1" t="s">
        <v>270</v>
      </c>
      <c r="Z587" s="1" t="s">
        <v>861</v>
      </c>
      <c r="AA587" s="1" t="s">
        <v>2109</v>
      </c>
    </row>
    <row r="588" customFormat="false" ht="15" hidden="false" customHeight="false" outlineLevel="0" collapsed="false">
      <c r="A588" s="1" t="s">
        <v>207</v>
      </c>
      <c r="B588" s="1" t="s">
        <v>1739</v>
      </c>
      <c r="C588" s="1" t="s">
        <v>259</v>
      </c>
      <c r="D588" s="1" t="s">
        <v>260</v>
      </c>
      <c r="E588" s="1" t="s">
        <v>261</v>
      </c>
      <c r="F588" s="1" t="s">
        <v>262</v>
      </c>
      <c r="G588" s="1" t="s">
        <v>651</v>
      </c>
      <c r="H588" s="1" t="s">
        <v>652</v>
      </c>
      <c r="K588" s="17" t="n">
        <f aca="false">SUMIF('1060 NQN'!$A$2:$A$2023,$G588,'1060 NQN'!$I$2:$I$2023)</f>
        <v>700</v>
      </c>
      <c r="L588" s="17" t="n">
        <f aca="false">SUMIF('1060 NQN'!$A$2:$A$2023,$G588,'1060 NQN'!$Q$2:$Q$2023)</f>
        <v>0</v>
      </c>
      <c r="M588" s="17" t="n">
        <f aca="false">$K588-$L588</f>
        <v>700</v>
      </c>
      <c r="N588" s="18" t="n">
        <f aca="false">IFERROR(SUMIF('1060 NQN'!$A$2:$A$2023,$G588,'1060 NQN'!$M$2:$M$2023)/$K588,0)</f>
        <v>194.971428571429</v>
      </c>
      <c r="O588" s="18" t="n">
        <f aca="false">IFERROR($K588*$N588,"")</f>
        <v>136480</v>
      </c>
      <c r="P588" s="18" t="n">
        <f aca="false">IFERROR($L588*$N588,"")</f>
        <v>0</v>
      </c>
      <c r="Q588" s="18" t="n">
        <f aca="false">$M588*$N588</f>
        <v>136480</v>
      </c>
      <c r="S588" s="26"/>
      <c r="T588" s="1" t="s">
        <v>277</v>
      </c>
      <c r="U588" s="27" t="s">
        <v>123</v>
      </c>
      <c r="AA588" s="1" t="s">
        <v>1741</v>
      </c>
    </row>
    <row r="589" customFormat="false" ht="15" hidden="false" customHeight="false" outlineLevel="0" collapsed="false">
      <c r="A589" s="1" t="s">
        <v>207</v>
      </c>
      <c r="B589" s="1" t="s">
        <v>1739</v>
      </c>
      <c r="C589" s="1" t="s">
        <v>259</v>
      </c>
      <c r="D589" s="1" t="s">
        <v>260</v>
      </c>
      <c r="E589" s="1" t="s">
        <v>261</v>
      </c>
      <c r="F589" s="1" t="s">
        <v>262</v>
      </c>
      <c r="G589" s="1" t="s">
        <v>2110</v>
      </c>
      <c r="H589" s="1" t="s">
        <v>2111</v>
      </c>
      <c r="K589" s="17" t="n">
        <f aca="false">SUMIF('1060 NQN'!$A$2:$A$2023,$G589,'1060 NQN'!$I$2:$I$2023)</f>
        <v>700</v>
      </c>
      <c r="L589" s="17" t="n">
        <f aca="false">SUMIF('1060 NQN'!$A$2:$A$2023,$G589,'1060 NQN'!$Q$2:$Q$2023)</f>
        <v>0</v>
      </c>
      <c r="M589" s="17" t="n">
        <f aca="false">$K589-$L589</f>
        <v>700</v>
      </c>
      <c r="N589" s="18" t="n">
        <f aca="false">IFERROR(SUMIF('1060 NQN'!$A$2:$A$2023,$G589,'1060 NQN'!$M$2:$M$2023)/$K589,0)</f>
        <v>30.8042857142857</v>
      </c>
      <c r="O589" s="18" t="n">
        <f aca="false">IFERROR($K589*$N589,"")</f>
        <v>21563</v>
      </c>
      <c r="P589" s="18" t="n">
        <f aca="false">IFERROR($L589*$N589,"")</f>
        <v>0</v>
      </c>
      <c r="Q589" s="18" t="n">
        <f aca="false">$M589*$N589</f>
        <v>21563</v>
      </c>
      <c r="S589" s="26"/>
      <c r="T589" s="1" t="s">
        <v>277</v>
      </c>
      <c r="U589" s="27" t="s">
        <v>123</v>
      </c>
      <c r="AA589" s="1" t="s">
        <v>1741</v>
      </c>
    </row>
    <row r="590" customFormat="false" ht="15" hidden="false" customHeight="false" outlineLevel="0" collapsed="false">
      <c r="A590" s="1" t="s">
        <v>207</v>
      </c>
      <c r="B590" s="1" t="s">
        <v>1739</v>
      </c>
      <c r="C590" s="1" t="s">
        <v>259</v>
      </c>
      <c r="D590" s="1" t="s">
        <v>273</v>
      </c>
      <c r="E590" s="1" t="s">
        <v>274</v>
      </c>
      <c r="F590" s="1" t="s">
        <v>262</v>
      </c>
      <c r="G590" s="1" t="s">
        <v>2112</v>
      </c>
      <c r="H590" s="1" t="s">
        <v>2113</v>
      </c>
      <c r="K590" s="17" t="n">
        <f aca="false">SUMIF('1060 NQN'!$A$2:$A$2023,$G590,'1060 NQN'!$I$2:$I$2023)</f>
        <v>700</v>
      </c>
      <c r="L590" s="17" t="n">
        <f aca="false">SUMIF('1060 NQN'!$A$2:$A$2023,$G590,'1060 NQN'!$Q$2:$Q$2023)</f>
        <v>0</v>
      </c>
      <c r="M590" s="17" t="n">
        <f aca="false">$K590-$L590</f>
        <v>700</v>
      </c>
      <c r="N590" s="18" t="n">
        <f aca="false">IFERROR(SUMIF('1060 NQN'!$A$2:$A$2023,$G590,'1060 NQN'!$M$2:$M$2023)/$K590,0)</f>
        <v>247.406314285714</v>
      </c>
      <c r="O590" s="18" t="n">
        <f aca="false">IFERROR($K590*$N590,"")</f>
        <v>173184.42</v>
      </c>
      <c r="P590" s="18" t="n">
        <f aca="false">IFERROR($L590*$N590,"")</f>
        <v>0</v>
      </c>
      <c r="Q590" s="18" t="n">
        <f aca="false">$M590*$N590</f>
        <v>173184.42</v>
      </c>
      <c r="S590" s="26"/>
      <c r="T590" s="1" t="s">
        <v>277</v>
      </c>
      <c r="U590" s="27" t="s">
        <v>123</v>
      </c>
      <c r="AA590" s="1" t="s">
        <v>1740</v>
      </c>
    </row>
    <row r="591" customFormat="false" ht="15" hidden="false" customHeight="false" outlineLevel="0" collapsed="false">
      <c r="A591" s="1" t="s">
        <v>207</v>
      </c>
      <c r="B591" s="1" t="s">
        <v>1739</v>
      </c>
      <c r="C591" s="1" t="s">
        <v>259</v>
      </c>
      <c r="D591" s="1" t="s">
        <v>273</v>
      </c>
      <c r="E591" s="1" t="s">
        <v>274</v>
      </c>
      <c r="F591" s="1" t="s">
        <v>262</v>
      </c>
      <c r="G591" s="1" t="s">
        <v>2114</v>
      </c>
      <c r="H591" s="1" t="s">
        <v>2115</v>
      </c>
      <c r="I591" s="1" t="s">
        <v>2116</v>
      </c>
      <c r="J591" s="1" t="s">
        <v>2117</v>
      </c>
      <c r="K591" s="17" t="n">
        <f aca="false">SUMIF('1060 NQN'!$A$2:$A$2023,$G591,'1060 NQN'!$I$2:$I$2023)</f>
        <v>700</v>
      </c>
      <c r="L591" s="17" t="n">
        <f aca="false">SUMIF('1060 NQN'!$A$2:$A$2023,$G591,'1060 NQN'!$Q$2:$Q$2023)</f>
        <v>45</v>
      </c>
      <c r="M591" s="17" t="n">
        <f aca="false">$K591-$L591</f>
        <v>655</v>
      </c>
      <c r="N591" s="18" t="n">
        <f aca="false">IFERROR(SUMIF('1060 NQN'!$A$2:$A$2023,$G591,'1060 NQN'!$M$2:$M$2023)/$K591,0)</f>
        <v>4.1322</v>
      </c>
      <c r="O591" s="18" t="n">
        <f aca="false">IFERROR($K591*$N591,"")</f>
        <v>2892.54</v>
      </c>
      <c r="P591" s="18" t="n">
        <f aca="false">IFERROR($L591*$N591,"")</f>
        <v>185.949</v>
      </c>
      <c r="Q591" s="18" t="n">
        <f aca="false">$M591*$N591</f>
        <v>2706.591</v>
      </c>
      <c r="S591" s="25" t="s">
        <v>228</v>
      </c>
      <c r="T591" s="1" t="s">
        <v>282</v>
      </c>
      <c r="U591" s="25" t="s">
        <v>51</v>
      </c>
      <c r="V591" s="1" t="s">
        <v>2118</v>
      </c>
      <c r="W591" s="1" t="s">
        <v>269</v>
      </c>
      <c r="Y591" s="1" t="s">
        <v>270</v>
      </c>
      <c r="Z591" s="1" t="s">
        <v>2119</v>
      </c>
      <c r="AA591" s="1" t="s">
        <v>2120</v>
      </c>
    </row>
    <row r="592" customFormat="false" ht="15" hidden="false" customHeight="false" outlineLevel="0" collapsed="false">
      <c r="A592" s="1" t="s">
        <v>207</v>
      </c>
      <c r="B592" s="1" t="s">
        <v>1739</v>
      </c>
      <c r="C592" s="1" t="s">
        <v>259</v>
      </c>
      <c r="D592" s="1" t="s">
        <v>260</v>
      </c>
      <c r="E592" s="1" t="s">
        <v>261</v>
      </c>
      <c r="F592" s="1" t="s">
        <v>262</v>
      </c>
      <c r="G592" s="1" t="s">
        <v>2121</v>
      </c>
      <c r="H592" s="1" t="s">
        <v>2122</v>
      </c>
      <c r="K592" s="17" t="n">
        <f aca="false">SUMIF('1060 NQN'!$A$2:$A$2023,$G592,'1060 NQN'!$I$2:$I$2023)</f>
        <v>698</v>
      </c>
      <c r="L592" s="17" t="n">
        <f aca="false">SUMIF('1060 NQN'!$A$2:$A$2023,$G592,'1060 NQN'!$Q$2:$Q$2023)</f>
        <v>0</v>
      </c>
      <c r="M592" s="17" t="n">
        <f aca="false">$K592-$L592</f>
        <v>698</v>
      </c>
      <c r="N592" s="18" t="n">
        <f aca="false">IFERROR(SUMIF('1060 NQN'!$A$2:$A$2023,$G592,'1060 NQN'!$M$2:$M$2023)/$K592,0)</f>
        <v>4734.43401146132</v>
      </c>
      <c r="O592" s="18" t="n">
        <f aca="false">IFERROR($K592*$N592,"")</f>
        <v>3304634.94</v>
      </c>
      <c r="P592" s="18" t="n">
        <f aca="false">IFERROR($L592*$N592,"")</f>
        <v>0</v>
      </c>
      <c r="Q592" s="18" t="n">
        <f aca="false">$M592*$N592</f>
        <v>3304634.94</v>
      </c>
      <c r="S592" s="26"/>
      <c r="T592" s="1" t="s">
        <v>277</v>
      </c>
      <c r="U592" s="27" t="s">
        <v>123</v>
      </c>
      <c r="AA592" s="1" t="s">
        <v>1740</v>
      </c>
    </row>
    <row r="593" customFormat="false" ht="15" hidden="false" customHeight="false" outlineLevel="0" collapsed="false">
      <c r="A593" s="1" t="s">
        <v>207</v>
      </c>
      <c r="B593" s="1" t="s">
        <v>1739</v>
      </c>
      <c r="C593" s="1" t="s">
        <v>259</v>
      </c>
      <c r="D593" s="1" t="s">
        <v>260</v>
      </c>
      <c r="E593" s="1" t="s">
        <v>261</v>
      </c>
      <c r="F593" s="1" t="s">
        <v>262</v>
      </c>
      <c r="G593" s="1" t="s">
        <v>2123</v>
      </c>
      <c r="H593" s="1" t="s">
        <v>2124</v>
      </c>
      <c r="I593" s="1" t="s">
        <v>2125</v>
      </c>
      <c r="J593" s="1" t="s">
        <v>2126</v>
      </c>
      <c r="K593" s="17" t="n">
        <f aca="false">SUMIF('1060 NQN'!$A$2:$A$2023,$G593,'1060 NQN'!$I$2:$I$2023)</f>
        <v>695</v>
      </c>
      <c r="L593" s="17" t="n">
        <f aca="false">SUMIF('1060 NQN'!$A$2:$A$2023,$G593,'1060 NQN'!$Q$2:$Q$2023)</f>
        <v>198</v>
      </c>
      <c r="M593" s="17" t="n">
        <f aca="false">$K593-$L593</f>
        <v>497</v>
      </c>
      <c r="N593" s="18" t="n">
        <f aca="false">IFERROR(SUMIF('1060 NQN'!$A$2:$A$2023,$G593,'1060 NQN'!$M$2:$M$2023)/$K593,0)</f>
        <v>808.712374100719</v>
      </c>
      <c r="O593" s="18" t="n">
        <f aca="false">IFERROR($K593*$N593,"")</f>
        <v>562055.1</v>
      </c>
      <c r="P593" s="18" t="n">
        <f aca="false">IFERROR($L593*$N593,"")</f>
        <v>160125.050071942</v>
      </c>
      <c r="Q593" s="18" t="n">
        <f aca="false">$M593*$N593</f>
        <v>401930.049928058</v>
      </c>
      <c r="S593" s="29" t="s">
        <v>227</v>
      </c>
      <c r="T593" s="1" t="s">
        <v>297</v>
      </c>
      <c r="U593" s="25" t="s">
        <v>51</v>
      </c>
      <c r="V593" s="1" t="s">
        <v>290</v>
      </c>
      <c r="W593" s="1" t="s">
        <v>269</v>
      </c>
      <c r="Y593" s="1" t="s">
        <v>270</v>
      </c>
      <c r="AA593" s="1" t="s">
        <v>2127</v>
      </c>
    </row>
    <row r="594" customFormat="false" ht="15" hidden="false" customHeight="false" outlineLevel="0" collapsed="false">
      <c r="A594" s="1" t="s">
        <v>207</v>
      </c>
      <c r="B594" s="1" t="s">
        <v>1739</v>
      </c>
      <c r="C594" s="1" t="s">
        <v>259</v>
      </c>
      <c r="D594" s="1" t="s">
        <v>260</v>
      </c>
      <c r="E594" s="1" t="s">
        <v>261</v>
      </c>
      <c r="F594" s="1" t="s">
        <v>262</v>
      </c>
      <c r="G594" s="1" t="s">
        <v>2128</v>
      </c>
      <c r="H594" s="1" t="s">
        <v>2129</v>
      </c>
      <c r="I594" s="1" t="s">
        <v>2130</v>
      </c>
      <c r="J594" s="1" t="s">
        <v>2131</v>
      </c>
      <c r="K594" s="17" t="n">
        <f aca="false">SUMIF('1060 NQN'!$A$2:$A$2023,$G594,'1060 NQN'!$I$2:$I$2023)</f>
        <v>689</v>
      </c>
      <c r="L594" s="17" t="n">
        <f aca="false">SUMIF('1060 NQN'!$A$2:$A$2023,$G594,'1060 NQN'!$Q$2:$Q$2023)</f>
        <v>79</v>
      </c>
      <c r="M594" s="17" t="n">
        <f aca="false">$K594-$L594</f>
        <v>610</v>
      </c>
      <c r="N594" s="18" t="n">
        <f aca="false">IFERROR(SUMIF('1060 NQN'!$A$2:$A$2023,$G594,'1060 NQN'!$M$2:$M$2023)/$K594,0)</f>
        <v>4448.82750362845</v>
      </c>
      <c r="O594" s="18" t="n">
        <f aca="false">IFERROR($K594*$N594,"")</f>
        <v>3065242.15</v>
      </c>
      <c r="P594" s="18" t="n">
        <f aca="false">IFERROR($L594*$N594,"")</f>
        <v>351457.372786647</v>
      </c>
      <c r="Q594" s="18" t="n">
        <f aca="false">$M594*$N594</f>
        <v>2713784.77721335</v>
      </c>
      <c r="S594" s="25" t="s">
        <v>228</v>
      </c>
      <c r="T594" s="1" t="s">
        <v>282</v>
      </c>
      <c r="U594" s="25" t="s">
        <v>51</v>
      </c>
      <c r="V594" s="1" t="s">
        <v>290</v>
      </c>
      <c r="W594" s="1" t="s">
        <v>269</v>
      </c>
      <c r="Y594" s="1" t="s">
        <v>269</v>
      </c>
      <c r="AA594" s="1" t="s">
        <v>2132</v>
      </c>
    </row>
    <row r="595" customFormat="false" ht="15" hidden="false" customHeight="false" outlineLevel="0" collapsed="false">
      <c r="A595" s="1" t="s">
        <v>207</v>
      </c>
      <c r="B595" s="1" t="s">
        <v>1739</v>
      </c>
      <c r="C595" s="1" t="s">
        <v>259</v>
      </c>
      <c r="D595" s="1" t="s">
        <v>260</v>
      </c>
      <c r="E595" s="1" t="s">
        <v>261</v>
      </c>
      <c r="F595" s="1" t="s">
        <v>262</v>
      </c>
      <c r="G595" s="1" t="s">
        <v>792</v>
      </c>
      <c r="H595" s="1" t="s">
        <v>793</v>
      </c>
      <c r="I595" s="1" t="s">
        <v>2133</v>
      </c>
      <c r="J595" s="1" t="s">
        <v>2134</v>
      </c>
      <c r="K595" s="17" t="n">
        <f aca="false">SUMIF('1060 NQN'!$A$2:$A$2023,$G595,'1060 NQN'!$I$2:$I$2023)</f>
        <v>680</v>
      </c>
      <c r="L595" s="17" t="n">
        <f aca="false">SUMIF('1060 NQN'!$A$2:$A$2023,$G595,'1060 NQN'!$Q$2:$Q$2023)</f>
        <v>230</v>
      </c>
      <c r="M595" s="17" t="n">
        <f aca="false">$K595-$L595</f>
        <v>450</v>
      </c>
      <c r="N595" s="18" t="n">
        <f aca="false">IFERROR(SUMIF('1060 NQN'!$A$2:$A$2023,$G595,'1060 NQN'!$M$2:$M$2023)/$K595,0)</f>
        <v>144.580470588235</v>
      </c>
      <c r="O595" s="18" t="n">
        <f aca="false">IFERROR($K595*$N595,"")</f>
        <v>98314.72</v>
      </c>
      <c r="P595" s="18" t="n">
        <f aca="false">IFERROR($L595*$N595,"")</f>
        <v>33253.5082352941</v>
      </c>
      <c r="Q595" s="18" t="n">
        <f aca="false">$M595*$N595</f>
        <v>65061.2117647059</v>
      </c>
      <c r="S595" s="29" t="s">
        <v>227</v>
      </c>
      <c r="T595" s="1" t="s">
        <v>297</v>
      </c>
      <c r="U595" s="25" t="s">
        <v>51</v>
      </c>
      <c r="V595" s="1" t="s">
        <v>2135</v>
      </c>
      <c r="W595" s="1" t="s">
        <v>269</v>
      </c>
      <c r="Y595" s="1" t="s">
        <v>270</v>
      </c>
      <c r="Z595" s="1" t="s">
        <v>2136</v>
      </c>
      <c r="AA595" s="1" t="s">
        <v>2137</v>
      </c>
    </row>
    <row r="596" customFormat="false" ht="15" hidden="false" customHeight="false" outlineLevel="0" collapsed="false">
      <c r="A596" s="1" t="s">
        <v>207</v>
      </c>
      <c r="B596" s="1" t="s">
        <v>1739</v>
      </c>
      <c r="C596" s="1" t="s">
        <v>259</v>
      </c>
      <c r="D596" s="1" t="s">
        <v>260</v>
      </c>
      <c r="E596" s="1" t="s">
        <v>261</v>
      </c>
      <c r="F596" s="1" t="s">
        <v>262</v>
      </c>
      <c r="G596" s="1" t="s">
        <v>2138</v>
      </c>
      <c r="H596" s="1" t="s">
        <v>2139</v>
      </c>
      <c r="I596" s="1" t="s">
        <v>2140</v>
      </c>
      <c r="J596" s="1" t="s">
        <v>2141</v>
      </c>
      <c r="K596" s="17" t="n">
        <f aca="false">SUMIF('1060 NQN'!$A$2:$A$2023,$G596,'1060 NQN'!$I$2:$I$2023)</f>
        <v>677</v>
      </c>
      <c r="L596" s="17" t="n">
        <f aca="false">SUMIF('1060 NQN'!$A$2:$A$2023,$G596,'1060 NQN'!$Q$2:$Q$2023)</f>
        <v>126</v>
      </c>
      <c r="M596" s="17" t="n">
        <f aca="false">$K596-$L596</f>
        <v>551</v>
      </c>
      <c r="N596" s="18" t="n">
        <f aca="false">IFERROR(SUMIF('1060 NQN'!$A$2:$A$2023,$G596,'1060 NQN'!$M$2:$M$2023)/$K596,0)</f>
        <v>329.51223042836</v>
      </c>
      <c r="O596" s="18" t="n">
        <f aca="false">IFERROR($K596*$N596,"")</f>
        <v>223079.78</v>
      </c>
      <c r="P596" s="18" t="n">
        <f aca="false">IFERROR($L596*$N596,"")</f>
        <v>41518.5410339734</v>
      </c>
      <c r="Q596" s="18" t="n">
        <f aca="false">$M596*$N596</f>
        <v>181561.238966027</v>
      </c>
      <c r="S596" s="24" t="s">
        <v>226</v>
      </c>
      <c r="T596" s="1" t="s">
        <v>267</v>
      </c>
      <c r="U596" s="25" t="s">
        <v>51</v>
      </c>
      <c r="V596" s="1" t="s">
        <v>2142</v>
      </c>
      <c r="W596" s="1" t="s">
        <v>269</v>
      </c>
      <c r="Y596" s="1" t="s">
        <v>270</v>
      </c>
      <c r="Z596" s="1" t="s">
        <v>2143</v>
      </c>
      <c r="AA596" s="1" t="s">
        <v>2144</v>
      </c>
    </row>
    <row r="597" customFormat="false" ht="15" hidden="false" customHeight="false" outlineLevel="0" collapsed="false">
      <c r="A597" s="1" t="s">
        <v>207</v>
      </c>
      <c r="B597" s="1" t="s">
        <v>1739</v>
      </c>
      <c r="C597" s="1" t="s">
        <v>259</v>
      </c>
      <c r="D597" s="1" t="s">
        <v>273</v>
      </c>
      <c r="E597" s="1" t="s">
        <v>274</v>
      </c>
      <c r="F597" s="1" t="s">
        <v>262</v>
      </c>
      <c r="G597" s="1" t="s">
        <v>961</v>
      </c>
      <c r="H597" s="1" t="s">
        <v>962</v>
      </c>
      <c r="K597" s="17" t="n">
        <f aca="false">SUMIF('1060 NQN'!$A$2:$A$2023,$G597,'1060 NQN'!$I$2:$I$2023)</f>
        <v>670</v>
      </c>
      <c r="L597" s="17" t="n">
        <f aca="false">SUMIF('1060 NQN'!$A$2:$A$2023,$G597,'1060 NQN'!$Q$2:$Q$2023)</f>
        <v>0</v>
      </c>
      <c r="M597" s="17" t="n">
        <f aca="false">$K597-$L597</f>
        <v>670</v>
      </c>
      <c r="N597" s="18" t="n">
        <f aca="false">IFERROR(SUMIF('1060 NQN'!$A$2:$A$2023,$G597,'1060 NQN'!$M$2:$M$2023)/$K597,0)</f>
        <v>78.9582388059701</v>
      </c>
      <c r="O597" s="18" t="n">
        <f aca="false">IFERROR($K597*$N597,"")</f>
        <v>52902.02</v>
      </c>
      <c r="P597" s="18" t="n">
        <f aca="false">IFERROR($L597*$N597,"")</f>
        <v>0</v>
      </c>
      <c r="Q597" s="18" t="n">
        <f aca="false">$M597*$N597</f>
        <v>52902.02</v>
      </c>
      <c r="S597" s="26"/>
      <c r="T597" s="1" t="s">
        <v>277</v>
      </c>
      <c r="U597" s="27" t="s">
        <v>123</v>
      </c>
      <c r="AA597" s="1" t="s">
        <v>1740</v>
      </c>
    </row>
    <row r="598" customFormat="false" ht="15" hidden="false" customHeight="false" outlineLevel="0" collapsed="false">
      <c r="A598" s="1" t="s">
        <v>207</v>
      </c>
      <c r="B598" s="1" t="s">
        <v>1739</v>
      </c>
      <c r="C598" s="1" t="s">
        <v>259</v>
      </c>
      <c r="D598" s="1" t="s">
        <v>273</v>
      </c>
      <c r="E598" s="1" t="s">
        <v>274</v>
      </c>
      <c r="F598" s="1" t="s">
        <v>262</v>
      </c>
      <c r="G598" s="1" t="s">
        <v>2145</v>
      </c>
      <c r="H598" s="1" t="s">
        <v>2146</v>
      </c>
      <c r="K598" s="17" t="n">
        <f aca="false">SUMIF('1060 NQN'!$A$2:$A$2023,$G598,'1060 NQN'!$I$2:$I$2023)</f>
        <v>620</v>
      </c>
      <c r="L598" s="17" t="n">
        <f aca="false">SUMIF('1060 NQN'!$A$2:$A$2023,$G598,'1060 NQN'!$Q$2:$Q$2023)</f>
        <v>0</v>
      </c>
      <c r="M598" s="17" t="n">
        <f aca="false">$K598-$L598</f>
        <v>620</v>
      </c>
      <c r="N598" s="18" t="n">
        <f aca="false">IFERROR(SUMIF('1060 NQN'!$A$2:$A$2023,$G598,'1060 NQN'!$M$2:$M$2023)/$K598,0)</f>
        <v>328.952580645161</v>
      </c>
      <c r="O598" s="18" t="n">
        <f aca="false">IFERROR($K598*$N598,"")</f>
        <v>203950.6</v>
      </c>
      <c r="P598" s="18" t="n">
        <f aca="false">IFERROR($L598*$N598,"")</f>
        <v>0</v>
      </c>
      <c r="Q598" s="18" t="n">
        <f aca="false">$M598*$N598</f>
        <v>203950.6</v>
      </c>
      <c r="S598" s="26"/>
      <c r="T598" s="1" t="s">
        <v>277</v>
      </c>
      <c r="U598" s="27" t="s">
        <v>123</v>
      </c>
      <c r="AA598" s="1" t="s">
        <v>1741</v>
      </c>
    </row>
    <row r="599" customFormat="false" ht="15" hidden="false" customHeight="false" outlineLevel="0" collapsed="false">
      <c r="A599" s="1" t="s">
        <v>207</v>
      </c>
      <c r="B599" s="1" t="s">
        <v>1739</v>
      </c>
      <c r="C599" s="1" t="s">
        <v>259</v>
      </c>
      <c r="D599" s="1" t="s">
        <v>260</v>
      </c>
      <c r="E599" s="1" t="s">
        <v>261</v>
      </c>
      <c r="F599" s="1" t="s">
        <v>262</v>
      </c>
      <c r="G599" s="1" t="s">
        <v>767</v>
      </c>
      <c r="H599" s="1" t="s">
        <v>768</v>
      </c>
      <c r="K599" s="17" t="n">
        <f aca="false">SUMIF('1060 NQN'!$A$2:$A$2023,$G599,'1060 NQN'!$I$2:$I$2023)</f>
        <v>610</v>
      </c>
      <c r="L599" s="17" t="n">
        <f aca="false">SUMIF('1060 NQN'!$A$2:$A$2023,$G599,'1060 NQN'!$Q$2:$Q$2023)</f>
        <v>0</v>
      </c>
      <c r="M599" s="17" t="n">
        <f aca="false">$K599-$L599</f>
        <v>610</v>
      </c>
      <c r="N599" s="18" t="n">
        <f aca="false">IFERROR(SUMIF('1060 NQN'!$A$2:$A$2023,$G599,'1060 NQN'!$M$2:$M$2023)/$K599,0)</f>
        <v>429.236442622951</v>
      </c>
      <c r="O599" s="18" t="n">
        <f aca="false">IFERROR($K599*$N599,"")</f>
        <v>261834.23</v>
      </c>
      <c r="P599" s="18" t="n">
        <f aca="false">IFERROR($L599*$N599,"")</f>
        <v>0</v>
      </c>
      <c r="Q599" s="18" t="n">
        <f aca="false">$M599*$N599</f>
        <v>261834.23</v>
      </c>
      <c r="S599" s="26"/>
      <c r="T599" s="1" t="s">
        <v>277</v>
      </c>
      <c r="U599" s="27" t="s">
        <v>123</v>
      </c>
      <c r="AA599" s="1" t="s">
        <v>2147</v>
      </c>
    </row>
    <row r="600" customFormat="false" ht="15" hidden="false" customHeight="false" outlineLevel="0" collapsed="false">
      <c r="A600" s="1" t="s">
        <v>207</v>
      </c>
      <c r="B600" s="1" t="s">
        <v>1739</v>
      </c>
      <c r="C600" s="1" t="s">
        <v>259</v>
      </c>
      <c r="D600" s="1" t="s">
        <v>260</v>
      </c>
      <c r="E600" s="1" t="s">
        <v>261</v>
      </c>
      <c r="F600" s="1" t="s">
        <v>262</v>
      </c>
      <c r="G600" s="1" t="s">
        <v>460</v>
      </c>
      <c r="H600" s="1" t="s">
        <v>461</v>
      </c>
      <c r="K600" s="17" t="n">
        <f aca="false">SUMIF('1060 NQN'!$A$2:$A$2023,$G600,'1060 NQN'!$I$2:$I$2023)</f>
        <v>600</v>
      </c>
      <c r="L600" s="17" t="n">
        <f aca="false">SUMIF('1060 NQN'!$A$2:$A$2023,$G600,'1060 NQN'!$Q$2:$Q$2023)</f>
        <v>0</v>
      </c>
      <c r="M600" s="17" t="n">
        <f aca="false">$K600-$L600</f>
        <v>600</v>
      </c>
      <c r="N600" s="18" t="n">
        <f aca="false">IFERROR(SUMIF('1060 NQN'!$A$2:$A$2023,$G600,'1060 NQN'!$M$2:$M$2023)/$K600,0)</f>
        <v>177.576366666667</v>
      </c>
      <c r="O600" s="18" t="n">
        <f aca="false">IFERROR($K600*$N600,"")</f>
        <v>106545.82</v>
      </c>
      <c r="P600" s="18" t="n">
        <f aca="false">IFERROR($L600*$N600,"")</f>
        <v>0</v>
      </c>
      <c r="Q600" s="18" t="n">
        <f aca="false">$M600*$N600</f>
        <v>106545.82</v>
      </c>
      <c r="S600" s="26"/>
      <c r="T600" s="1" t="s">
        <v>277</v>
      </c>
      <c r="U600" s="27" t="s">
        <v>123</v>
      </c>
      <c r="AA600" s="1" t="s">
        <v>2147</v>
      </c>
    </row>
    <row r="601" customFormat="false" ht="15" hidden="false" customHeight="false" outlineLevel="0" collapsed="false">
      <c r="A601" s="1" t="s">
        <v>207</v>
      </c>
      <c r="B601" s="1" t="s">
        <v>1739</v>
      </c>
      <c r="C601" s="1" t="s">
        <v>259</v>
      </c>
      <c r="D601" s="1" t="s">
        <v>260</v>
      </c>
      <c r="E601" s="1" t="s">
        <v>261</v>
      </c>
      <c r="F601" s="1" t="s">
        <v>262</v>
      </c>
      <c r="G601" s="1" t="s">
        <v>814</v>
      </c>
      <c r="H601" s="1" t="s">
        <v>815</v>
      </c>
      <c r="I601" s="1" t="s">
        <v>2148</v>
      </c>
      <c r="J601" s="1" t="s">
        <v>2149</v>
      </c>
      <c r="K601" s="17" t="n">
        <f aca="false">SUMIF('1060 NQN'!$A$2:$A$2023,$G601,'1060 NQN'!$I$2:$I$2023)</f>
        <v>600</v>
      </c>
      <c r="L601" s="17" t="n">
        <f aca="false">SUMIF('1060 NQN'!$A$2:$A$2023,$G601,'1060 NQN'!$Q$2:$Q$2023)</f>
        <v>0</v>
      </c>
      <c r="M601" s="17" t="n">
        <f aca="false">$K601-$L601</f>
        <v>600</v>
      </c>
      <c r="N601" s="18" t="n">
        <f aca="false">IFERROR(SUMIF('1060 NQN'!$A$2:$A$2023,$G601,'1060 NQN'!$M$2:$M$2023)/$K601,0)</f>
        <v>2000</v>
      </c>
      <c r="O601" s="18" t="n">
        <f aca="false">IFERROR($K601*$N601,"")</f>
        <v>1200000</v>
      </c>
      <c r="P601" s="18" t="n">
        <f aca="false">IFERROR($L601*$N601,"")</f>
        <v>0</v>
      </c>
      <c r="Q601" s="18" t="n">
        <f aca="false">$M601*$N601</f>
        <v>1200000</v>
      </c>
      <c r="S601" s="25" t="s">
        <v>228</v>
      </c>
      <c r="T601" s="1" t="s">
        <v>282</v>
      </c>
      <c r="U601" s="25" t="s">
        <v>51</v>
      </c>
      <c r="V601" s="1" t="s">
        <v>2150</v>
      </c>
      <c r="W601" s="1" t="s">
        <v>269</v>
      </c>
      <c r="Y601" s="1" t="s">
        <v>270</v>
      </c>
      <c r="Z601" s="1" t="s">
        <v>2151</v>
      </c>
      <c r="AA601" s="1" t="s">
        <v>2152</v>
      </c>
    </row>
    <row r="602" customFormat="false" ht="15" hidden="false" customHeight="false" outlineLevel="0" collapsed="false">
      <c r="A602" s="1" t="s">
        <v>207</v>
      </c>
      <c r="B602" s="1" t="s">
        <v>1739</v>
      </c>
      <c r="C602" s="1" t="s">
        <v>259</v>
      </c>
      <c r="D602" s="1" t="s">
        <v>273</v>
      </c>
      <c r="E602" s="1" t="s">
        <v>274</v>
      </c>
      <c r="F602" s="1" t="s">
        <v>262</v>
      </c>
      <c r="G602" s="1" t="s">
        <v>1197</v>
      </c>
      <c r="H602" s="1" t="s">
        <v>1198</v>
      </c>
      <c r="I602" s="1" t="s">
        <v>2153</v>
      </c>
      <c r="J602" s="1" t="s">
        <v>2154</v>
      </c>
      <c r="K602" s="17" t="n">
        <f aca="false">SUMIF('1060 NQN'!$A$2:$A$2023,$G602,'1060 NQN'!$I$2:$I$2023)</f>
        <v>600</v>
      </c>
      <c r="L602" s="17" t="n">
        <f aca="false">SUMIF('1060 NQN'!$A$2:$A$2023,$G602,'1060 NQN'!$Q$2:$Q$2023)</f>
        <v>0</v>
      </c>
      <c r="M602" s="17" t="n">
        <f aca="false">$K602-$L602</f>
        <v>600</v>
      </c>
      <c r="N602" s="18" t="n">
        <f aca="false">IFERROR(SUMIF('1060 NQN'!$A$2:$A$2023,$G602,'1060 NQN'!$M$2:$M$2023)/$K602,0)</f>
        <v>112.81</v>
      </c>
      <c r="O602" s="18" t="n">
        <f aca="false">IFERROR($K602*$N602,"")</f>
        <v>67686</v>
      </c>
      <c r="P602" s="18" t="n">
        <f aca="false">IFERROR($L602*$N602,"")</f>
        <v>0</v>
      </c>
      <c r="Q602" s="18" t="n">
        <f aca="false">$M602*$N602</f>
        <v>67686</v>
      </c>
      <c r="S602" s="25" t="s">
        <v>228</v>
      </c>
      <c r="T602" s="1" t="s">
        <v>282</v>
      </c>
      <c r="U602" s="25" t="s">
        <v>51</v>
      </c>
      <c r="V602" s="1" t="s">
        <v>2155</v>
      </c>
      <c r="W602" s="1" t="s">
        <v>269</v>
      </c>
      <c r="Y602" s="1" t="s">
        <v>270</v>
      </c>
      <c r="Z602" s="1" t="s">
        <v>1202</v>
      </c>
      <c r="AA602" s="1" t="s">
        <v>2156</v>
      </c>
    </row>
    <row r="603" customFormat="false" ht="15" hidden="false" customHeight="false" outlineLevel="0" collapsed="false">
      <c r="A603" s="1" t="s">
        <v>207</v>
      </c>
      <c r="B603" s="1" t="s">
        <v>1739</v>
      </c>
      <c r="C603" s="1" t="s">
        <v>259</v>
      </c>
      <c r="D603" s="1" t="s">
        <v>273</v>
      </c>
      <c r="E603" s="1" t="s">
        <v>274</v>
      </c>
      <c r="F603" s="1" t="s">
        <v>262</v>
      </c>
      <c r="G603" s="1" t="s">
        <v>2157</v>
      </c>
      <c r="H603" s="1" t="s">
        <v>2158</v>
      </c>
      <c r="K603" s="17" t="n">
        <f aca="false">SUMIF('1060 NQN'!$A$2:$A$2023,$G603,'1060 NQN'!$I$2:$I$2023)</f>
        <v>600</v>
      </c>
      <c r="L603" s="17" t="n">
        <f aca="false">SUMIF('1060 NQN'!$A$2:$A$2023,$G603,'1060 NQN'!$Q$2:$Q$2023)</f>
        <v>0</v>
      </c>
      <c r="M603" s="17" t="n">
        <f aca="false">$K603-$L603</f>
        <v>600</v>
      </c>
      <c r="N603" s="18" t="n">
        <f aca="false">IFERROR(SUMIF('1060 NQN'!$A$2:$A$2023,$G603,'1060 NQN'!$M$2:$M$2023)/$K603,0)</f>
        <v>357.728333333333</v>
      </c>
      <c r="O603" s="18" t="n">
        <f aca="false">IFERROR($K603*$N603,"")</f>
        <v>214637</v>
      </c>
      <c r="P603" s="18" t="n">
        <f aca="false">IFERROR($L603*$N603,"")</f>
        <v>0</v>
      </c>
      <c r="Q603" s="18" t="n">
        <f aca="false">$M603*$N603</f>
        <v>214637</v>
      </c>
      <c r="S603" s="26"/>
      <c r="T603" s="1" t="s">
        <v>277</v>
      </c>
      <c r="U603" s="27" t="s">
        <v>123</v>
      </c>
      <c r="AA603" s="1" t="s">
        <v>1741</v>
      </c>
    </row>
    <row r="604" customFormat="false" ht="15" hidden="false" customHeight="false" outlineLevel="0" collapsed="false">
      <c r="A604" s="1" t="s">
        <v>207</v>
      </c>
      <c r="B604" s="1" t="s">
        <v>1739</v>
      </c>
      <c r="C604" s="1" t="s">
        <v>259</v>
      </c>
      <c r="D604" s="1" t="s">
        <v>273</v>
      </c>
      <c r="E604" s="1" t="s">
        <v>274</v>
      </c>
      <c r="F604" s="1" t="s">
        <v>262</v>
      </c>
      <c r="G604" s="1" t="s">
        <v>727</v>
      </c>
      <c r="H604" s="1" t="s">
        <v>728</v>
      </c>
      <c r="I604" s="1" t="s">
        <v>2159</v>
      </c>
      <c r="J604" s="1" t="s">
        <v>2160</v>
      </c>
      <c r="K604" s="17" t="n">
        <f aca="false">SUMIF('1060 NQN'!$A$2:$A$2023,$G604,'1060 NQN'!$I$2:$I$2023)</f>
        <v>590</v>
      </c>
      <c r="L604" s="17" t="n">
        <f aca="false">SUMIF('1060 NQN'!$A$2:$A$2023,$G604,'1060 NQN'!$Q$2:$Q$2023)</f>
        <v>16</v>
      </c>
      <c r="M604" s="17" t="n">
        <f aca="false">$K604-$L604</f>
        <v>574</v>
      </c>
      <c r="N604" s="18" t="n">
        <f aca="false">IFERROR(SUMIF('1060 NQN'!$A$2:$A$2023,$G604,'1060 NQN'!$M$2:$M$2023)/$K604,0)</f>
        <v>1244</v>
      </c>
      <c r="O604" s="18" t="n">
        <f aca="false">IFERROR($K604*$N604,"")</f>
        <v>733960</v>
      </c>
      <c r="P604" s="18" t="n">
        <f aca="false">IFERROR($L604*$N604,"")</f>
        <v>19904</v>
      </c>
      <c r="Q604" s="18" t="n">
        <f aca="false">$M604*$N604</f>
        <v>714056</v>
      </c>
      <c r="S604" s="24" t="s">
        <v>226</v>
      </c>
      <c r="T604" s="1" t="s">
        <v>267</v>
      </c>
      <c r="U604" s="25" t="s">
        <v>51</v>
      </c>
      <c r="V604" s="1" t="s">
        <v>290</v>
      </c>
      <c r="W604" s="1" t="s">
        <v>269</v>
      </c>
      <c r="Y604" s="1" t="s">
        <v>270</v>
      </c>
      <c r="AA604" s="1" t="s">
        <v>2161</v>
      </c>
    </row>
    <row r="605" customFormat="false" ht="15" hidden="false" customHeight="false" outlineLevel="0" collapsed="false">
      <c r="A605" s="1" t="s">
        <v>207</v>
      </c>
      <c r="B605" s="1" t="s">
        <v>1739</v>
      </c>
      <c r="C605" s="1" t="s">
        <v>259</v>
      </c>
      <c r="D605" s="1" t="s">
        <v>273</v>
      </c>
      <c r="E605" s="1" t="s">
        <v>274</v>
      </c>
      <c r="F605" s="1" t="s">
        <v>262</v>
      </c>
      <c r="G605" s="1" t="s">
        <v>1195</v>
      </c>
      <c r="H605" s="1" t="s">
        <v>1196</v>
      </c>
      <c r="K605" s="17" t="n">
        <f aca="false">SUMIF('1060 NQN'!$A$2:$A$2023,$G605,'1060 NQN'!$I$2:$I$2023)</f>
        <v>580</v>
      </c>
      <c r="L605" s="17" t="n">
        <f aca="false">SUMIF('1060 NQN'!$A$2:$A$2023,$G605,'1060 NQN'!$Q$2:$Q$2023)</f>
        <v>0</v>
      </c>
      <c r="M605" s="17" t="n">
        <f aca="false">$K605-$L605</f>
        <v>580</v>
      </c>
      <c r="N605" s="18" t="n">
        <f aca="false">IFERROR(SUMIF('1060 NQN'!$A$2:$A$2023,$G605,'1060 NQN'!$M$2:$M$2023)/$K605,0)</f>
        <v>428.860517241379</v>
      </c>
      <c r="O605" s="18" t="n">
        <f aca="false">IFERROR($K605*$N605,"")</f>
        <v>248739.1</v>
      </c>
      <c r="P605" s="18" t="n">
        <f aca="false">IFERROR($L605*$N605,"")</f>
        <v>0</v>
      </c>
      <c r="Q605" s="18" t="n">
        <f aca="false">$M605*$N605</f>
        <v>248739.1</v>
      </c>
      <c r="S605" s="26"/>
      <c r="T605" s="1" t="s">
        <v>277</v>
      </c>
      <c r="U605" s="27" t="s">
        <v>123</v>
      </c>
      <c r="AA605" s="1" t="s">
        <v>2147</v>
      </c>
    </row>
    <row r="606" customFormat="false" ht="15" hidden="false" customHeight="false" outlineLevel="0" collapsed="false">
      <c r="A606" s="1" t="s">
        <v>207</v>
      </c>
      <c r="B606" s="1" t="s">
        <v>1739</v>
      </c>
      <c r="C606" s="1" t="s">
        <v>259</v>
      </c>
      <c r="D606" s="1" t="s">
        <v>273</v>
      </c>
      <c r="E606" s="1" t="s">
        <v>274</v>
      </c>
      <c r="F606" s="1" t="s">
        <v>262</v>
      </c>
      <c r="G606" s="1" t="s">
        <v>1079</v>
      </c>
      <c r="H606" s="1" t="s">
        <v>1080</v>
      </c>
      <c r="I606" s="1" t="s">
        <v>2162</v>
      </c>
      <c r="J606" s="1" t="s">
        <v>2163</v>
      </c>
      <c r="K606" s="17" t="n">
        <f aca="false">SUMIF('1060 NQN'!$A$2:$A$2023,$G606,'1060 NQN'!$I$2:$I$2023)</f>
        <v>580</v>
      </c>
      <c r="L606" s="17" t="n">
        <f aca="false">SUMIF('1060 NQN'!$A$2:$A$2023,$G606,'1060 NQN'!$Q$2:$Q$2023)</f>
        <v>273</v>
      </c>
      <c r="M606" s="17" t="n">
        <f aca="false">$K606-$L606</f>
        <v>307</v>
      </c>
      <c r="N606" s="18" t="n">
        <f aca="false">IFERROR(SUMIF('1060 NQN'!$A$2:$A$2023,$G606,'1060 NQN'!$M$2:$M$2023)/$K606,0)</f>
        <v>396.379982758621</v>
      </c>
      <c r="O606" s="18" t="n">
        <f aca="false">IFERROR($K606*$N606,"")</f>
        <v>229900.39</v>
      </c>
      <c r="P606" s="18" t="n">
        <f aca="false">IFERROR($L606*$N606,"")</f>
        <v>108211.735293103</v>
      </c>
      <c r="Q606" s="18" t="n">
        <f aca="false">$M606*$N606</f>
        <v>121688.654706897</v>
      </c>
      <c r="S606" s="24" t="s">
        <v>226</v>
      </c>
      <c r="T606" s="1" t="s">
        <v>267</v>
      </c>
      <c r="U606" s="25" t="s">
        <v>51</v>
      </c>
      <c r="V606" s="1" t="s">
        <v>2164</v>
      </c>
      <c r="W606" s="1" t="s">
        <v>269</v>
      </c>
      <c r="Y606" s="1" t="s">
        <v>270</v>
      </c>
      <c r="Z606" s="1" t="s">
        <v>2165</v>
      </c>
      <c r="AA606" s="1" t="s">
        <v>1744</v>
      </c>
    </row>
    <row r="607" customFormat="false" ht="15" hidden="false" customHeight="false" outlineLevel="0" collapsed="false">
      <c r="A607" s="1" t="s">
        <v>207</v>
      </c>
      <c r="B607" s="1" t="s">
        <v>1739</v>
      </c>
      <c r="C607" s="1" t="s">
        <v>259</v>
      </c>
      <c r="D607" s="1" t="s">
        <v>273</v>
      </c>
      <c r="E607" s="1" t="s">
        <v>274</v>
      </c>
      <c r="F607" s="1" t="s">
        <v>262</v>
      </c>
      <c r="G607" s="1" t="s">
        <v>2166</v>
      </c>
      <c r="H607" s="1" t="s">
        <v>2167</v>
      </c>
      <c r="I607" s="1" t="s">
        <v>2168</v>
      </c>
      <c r="J607" s="1" t="s">
        <v>2169</v>
      </c>
      <c r="K607" s="17" t="n">
        <f aca="false">SUMIF('1060 NQN'!$A$2:$A$2023,$G607,'1060 NQN'!$I$2:$I$2023)</f>
        <v>576</v>
      </c>
      <c r="L607" s="17" t="n">
        <f aca="false">SUMIF('1060 NQN'!$A$2:$A$2023,$G607,'1060 NQN'!$Q$2:$Q$2023)</f>
        <v>0</v>
      </c>
      <c r="M607" s="17" t="n">
        <f aca="false">$K607-$L607</f>
        <v>576</v>
      </c>
      <c r="N607" s="18" t="n">
        <f aca="false">IFERROR(SUMIF('1060 NQN'!$A$2:$A$2023,$G607,'1060 NQN'!$M$2:$M$2023)/$K607,0)</f>
        <v>2293.33078125</v>
      </c>
      <c r="O607" s="18" t="n">
        <f aca="false">IFERROR($K607*$N607,"")</f>
        <v>1320958.53</v>
      </c>
      <c r="P607" s="18" t="n">
        <f aca="false">IFERROR($L607*$N607,"")</f>
        <v>0</v>
      </c>
      <c r="Q607" s="18" t="n">
        <f aca="false">$M607*$N607</f>
        <v>1320958.53</v>
      </c>
      <c r="S607" s="24" t="s">
        <v>226</v>
      </c>
      <c r="T607" s="1" t="s">
        <v>267</v>
      </c>
      <c r="U607" s="25" t="s">
        <v>51</v>
      </c>
      <c r="V607" s="1" t="s">
        <v>290</v>
      </c>
      <c r="W607" s="1" t="s">
        <v>269</v>
      </c>
      <c r="Y607" s="1" t="s">
        <v>269</v>
      </c>
      <c r="AA607" s="1" t="s">
        <v>1946</v>
      </c>
    </row>
    <row r="608" customFormat="false" ht="15" hidden="false" customHeight="false" outlineLevel="0" collapsed="false">
      <c r="A608" s="1" t="s">
        <v>207</v>
      </c>
      <c r="B608" s="1" t="s">
        <v>1739</v>
      </c>
      <c r="C608" s="1" t="s">
        <v>259</v>
      </c>
      <c r="D608" s="1" t="s">
        <v>260</v>
      </c>
      <c r="E608" s="1" t="s">
        <v>261</v>
      </c>
      <c r="F608" s="1" t="s">
        <v>262</v>
      </c>
      <c r="G608" s="1" t="s">
        <v>2170</v>
      </c>
      <c r="H608" s="1" t="s">
        <v>2171</v>
      </c>
      <c r="I608" s="1" t="s">
        <v>2172</v>
      </c>
      <c r="J608" s="1" t="s">
        <v>2173</v>
      </c>
      <c r="K608" s="17" t="n">
        <f aca="false">SUMIF('1060 NQN'!$A$2:$A$2023,$G608,'1060 NQN'!$I$2:$I$2023)</f>
        <v>575</v>
      </c>
      <c r="L608" s="17" t="n">
        <f aca="false">SUMIF('1060 NQN'!$A$2:$A$2023,$G608,'1060 NQN'!$Q$2:$Q$2023)</f>
        <v>76</v>
      </c>
      <c r="M608" s="17" t="n">
        <f aca="false">$K608-$L608</f>
        <v>499</v>
      </c>
      <c r="N608" s="18" t="n">
        <f aca="false">IFERROR(SUMIF('1060 NQN'!$A$2:$A$2023,$G608,'1060 NQN'!$M$2:$M$2023)/$K608,0)</f>
        <v>450.62</v>
      </c>
      <c r="O608" s="18" t="n">
        <f aca="false">IFERROR($K608*$N608,"")</f>
        <v>259106.5</v>
      </c>
      <c r="P608" s="18" t="n">
        <f aca="false">IFERROR($L608*$N608,"")</f>
        <v>34247.12</v>
      </c>
      <c r="Q608" s="18" t="n">
        <f aca="false">$M608*$N608</f>
        <v>224859.38</v>
      </c>
      <c r="S608" s="25" t="s">
        <v>228</v>
      </c>
      <c r="T608" s="1" t="s">
        <v>282</v>
      </c>
      <c r="U608" s="25" t="s">
        <v>51</v>
      </c>
      <c r="V608" s="1" t="s">
        <v>2174</v>
      </c>
      <c r="W608" s="1" t="s">
        <v>269</v>
      </c>
      <c r="Y608" s="1" t="s">
        <v>270</v>
      </c>
      <c r="Z608" s="1" t="s">
        <v>2175</v>
      </c>
      <c r="AA608" s="1" t="s">
        <v>2176</v>
      </c>
    </row>
    <row r="609" customFormat="false" ht="15" hidden="false" customHeight="false" outlineLevel="0" collapsed="false">
      <c r="A609" s="1" t="s">
        <v>207</v>
      </c>
      <c r="B609" s="1" t="s">
        <v>1739</v>
      </c>
      <c r="C609" s="1" t="s">
        <v>259</v>
      </c>
      <c r="D609" s="1" t="s">
        <v>260</v>
      </c>
      <c r="E609" s="1" t="s">
        <v>261</v>
      </c>
      <c r="F609" s="1" t="s">
        <v>262</v>
      </c>
      <c r="G609" s="1" t="s">
        <v>974</v>
      </c>
      <c r="H609" s="1" t="s">
        <v>975</v>
      </c>
      <c r="K609" s="17" t="n">
        <f aca="false">SUMIF('1060 NQN'!$A$2:$A$2023,$G609,'1060 NQN'!$I$2:$I$2023)</f>
        <v>552</v>
      </c>
      <c r="L609" s="17" t="n">
        <f aca="false">SUMIF('1060 NQN'!$A$2:$A$2023,$G609,'1060 NQN'!$Q$2:$Q$2023)</f>
        <v>0</v>
      </c>
      <c r="M609" s="17" t="n">
        <f aca="false">$K609-$L609</f>
        <v>552</v>
      </c>
      <c r="N609" s="18" t="n">
        <f aca="false">IFERROR(SUMIF('1060 NQN'!$A$2:$A$2023,$G609,'1060 NQN'!$M$2:$M$2023)/$K609,0)</f>
        <v>315.093297101449</v>
      </c>
      <c r="O609" s="18" t="n">
        <f aca="false">IFERROR($K609*$N609,"")</f>
        <v>173931.5</v>
      </c>
      <c r="P609" s="18" t="n">
        <f aca="false">IFERROR($L609*$N609,"")</f>
        <v>0</v>
      </c>
      <c r="Q609" s="18" t="n">
        <f aca="false">$M609*$N609</f>
        <v>173931.5</v>
      </c>
      <c r="S609" s="26"/>
      <c r="T609" s="1" t="s">
        <v>277</v>
      </c>
      <c r="U609" s="27" t="s">
        <v>123</v>
      </c>
      <c r="AA609" s="1" t="s">
        <v>2177</v>
      </c>
    </row>
    <row r="610" customFormat="false" ht="15" hidden="false" customHeight="false" outlineLevel="0" collapsed="false">
      <c r="A610" s="1" t="s">
        <v>207</v>
      </c>
      <c r="B610" s="1" t="s">
        <v>1739</v>
      </c>
      <c r="C610" s="1" t="s">
        <v>259</v>
      </c>
      <c r="D610" s="1" t="s">
        <v>273</v>
      </c>
      <c r="E610" s="1" t="s">
        <v>274</v>
      </c>
      <c r="F610" s="1" t="s">
        <v>262</v>
      </c>
      <c r="G610" s="1" t="s">
        <v>2178</v>
      </c>
      <c r="H610" s="1" t="s">
        <v>2179</v>
      </c>
      <c r="I610" s="1" t="s">
        <v>2180</v>
      </c>
      <c r="J610" s="1" t="s">
        <v>2181</v>
      </c>
      <c r="K610" s="17" t="n">
        <f aca="false">SUMIF('1060 NQN'!$A$2:$A$2023,$G610,'1060 NQN'!$I$2:$I$2023)</f>
        <v>550</v>
      </c>
      <c r="L610" s="17" t="n">
        <f aca="false">SUMIF('1060 NQN'!$A$2:$A$2023,$G610,'1060 NQN'!$Q$2:$Q$2023)</f>
        <v>94</v>
      </c>
      <c r="M610" s="17" t="n">
        <f aca="false">$K610-$L610</f>
        <v>456</v>
      </c>
      <c r="N610" s="18" t="n">
        <f aca="false">IFERROR(SUMIF('1060 NQN'!$A$2:$A$2023,$G610,'1060 NQN'!$M$2:$M$2023)/$K610,0)</f>
        <v>254.798672727273</v>
      </c>
      <c r="O610" s="18" t="n">
        <f aca="false">IFERROR($K610*$N610,"")</f>
        <v>140139.27</v>
      </c>
      <c r="P610" s="18" t="n">
        <f aca="false">IFERROR($L610*$N610,"")</f>
        <v>23951.0752363636</v>
      </c>
      <c r="Q610" s="18" t="n">
        <f aca="false">$M610*$N610</f>
        <v>116188.194763636</v>
      </c>
      <c r="S610" s="24" t="s">
        <v>226</v>
      </c>
      <c r="T610" s="1" t="s">
        <v>267</v>
      </c>
      <c r="U610" s="25" t="s">
        <v>51</v>
      </c>
      <c r="V610" s="1" t="s">
        <v>1419</v>
      </c>
      <c r="W610" s="1" t="s">
        <v>269</v>
      </c>
      <c r="Y610" s="1" t="s">
        <v>270</v>
      </c>
      <c r="Z610" s="1" t="s">
        <v>1420</v>
      </c>
      <c r="AA610" s="1" t="s">
        <v>2182</v>
      </c>
    </row>
    <row r="611" customFormat="false" ht="15" hidden="false" customHeight="false" outlineLevel="0" collapsed="false">
      <c r="A611" s="1" t="s">
        <v>207</v>
      </c>
      <c r="B611" s="1" t="s">
        <v>1739</v>
      </c>
      <c r="C611" s="1" t="s">
        <v>259</v>
      </c>
      <c r="D611" s="1" t="s">
        <v>260</v>
      </c>
      <c r="E611" s="1" t="s">
        <v>261</v>
      </c>
      <c r="F611" s="1" t="s">
        <v>262</v>
      </c>
      <c r="G611" s="1" t="s">
        <v>2183</v>
      </c>
      <c r="H611" s="1" t="s">
        <v>2184</v>
      </c>
      <c r="I611" s="1" t="s">
        <v>2185</v>
      </c>
      <c r="J611" s="1" t="s">
        <v>2186</v>
      </c>
      <c r="K611" s="17" t="n">
        <f aca="false">SUMIF('1060 NQN'!$A$2:$A$2023,$G611,'1060 NQN'!$I$2:$I$2023)</f>
        <v>546</v>
      </c>
      <c r="L611" s="17" t="n">
        <f aca="false">SUMIF('1060 NQN'!$A$2:$A$2023,$G611,'1060 NQN'!$Q$2:$Q$2023)</f>
        <v>61</v>
      </c>
      <c r="M611" s="17" t="n">
        <f aca="false">$K611-$L611</f>
        <v>485</v>
      </c>
      <c r="N611" s="18" t="n">
        <f aca="false">IFERROR(SUMIF('1060 NQN'!$A$2:$A$2023,$G611,'1060 NQN'!$M$2:$M$2023)/$K611,0)</f>
        <v>1140.5530952381</v>
      </c>
      <c r="O611" s="18" t="n">
        <f aca="false">IFERROR($K611*$N611,"")</f>
        <v>622741.99</v>
      </c>
      <c r="P611" s="18" t="n">
        <f aca="false">IFERROR($L611*$N611,"")</f>
        <v>69573.7388095238</v>
      </c>
      <c r="Q611" s="18" t="n">
        <f aca="false">$M611*$N611</f>
        <v>553168.251190476</v>
      </c>
      <c r="S611" s="24" t="s">
        <v>226</v>
      </c>
      <c r="T611" s="1" t="s">
        <v>267</v>
      </c>
      <c r="U611" s="25" t="s">
        <v>51</v>
      </c>
      <c r="V611" s="1" t="s">
        <v>290</v>
      </c>
      <c r="W611" s="1" t="s">
        <v>269</v>
      </c>
      <c r="Y611" s="1" t="s">
        <v>270</v>
      </c>
      <c r="AA611" s="1" t="s">
        <v>2187</v>
      </c>
    </row>
    <row r="612" customFormat="false" ht="15" hidden="false" customHeight="false" outlineLevel="0" collapsed="false">
      <c r="A612" s="1" t="s">
        <v>207</v>
      </c>
      <c r="B612" s="1" t="s">
        <v>1739</v>
      </c>
      <c r="C612" s="1" t="s">
        <v>259</v>
      </c>
      <c r="D612" s="1" t="s">
        <v>260</v>
      </c>
      <c r="E612" s="1" t="s">
        <v>261</v>
      </c>
      <c r="F612" s="1" t="s">
        <v>262</v>
      </c>
      <c r="G612" s="1" t="s">
        <v>2188</v>
      </c>
      <c r="H612" s="1" t="s">
        <v>2189</v>
      </c>
      <c r="K612" s="17" t="n">
        <f aca="false">SUMIF('1060 NQN'!$A$2:$A$2023,$G612,'1060 NQN'!$I$2:$I$2023)</f>
        <v>536</v>
      </c>
      <c r="L612" s="17" t="n">
        <f aca="false">SUMIF('1060 NQN'!$A$2:$A$2023,$G612,'1060 NQN'!$Q$2:$Q$2023)</f>
        <v>0</v>
      </c>
      <c r="M612" s="17" t="n">
        <f aca="false">$K612-$L612</f>
        <v>536</v>
      </c>
      <c r="N612" s="18" t="n">
        <f aca="false">IFERROR(SUMIF('1060 NQN'!$A$2:$A$2023,$G612,'1060 NQN'!$M$2:$M$2023)/$K612,0)</f>
        <v>542.580503731343</v>
      </c>
      <c r="O612" s="18" t="n">
        <f aca="false">IFERROR($K612*$N612,"")</f>
        <v>290823.15</v>
      </c>
      <c r="P612" s="18" t="n">
        <f aca="false">IFERROR($L612*$N612,"")</f>
        <v>0</v>
      </c>
      <c r="Q612" s="18" t="n">
        <f aca="false">$M612*$N612</f>
        <v>290823.15</v>
      </c>
      <c r="S612" s="26"/>
      <c r="T612" s="1" t="s">
        <v>277</v>
      </c>
      <c r="U612" s="27" t="s">
        <v>123</v>
      </c>
      <c r="AA612" s="1" t="s">
        <v>2190</v>
      </c>
    </row>
    <row r="613" customFormat="false" ht="15" hidden="false" customHeight="false" outlineLevel="0" collapsed="false">
      <c r="A613" s="1" t="s">
        <v>207</v>
      </c>
      <c r="B613" s="1" t="s">
        <v>1739</v>
      </c>
      <c r="C613" s="1" t="s">
        <v>259</v>
      </c>
      <c r="D613" s="1" t="s">
        <v>273</v>
      </c>
      <c r="E613" s="1" t="s">
        <v>274</v>
      </c>
      <c r="F613" s="1" t="s">
        <v>262</v>
      </c>
      <c r="G613" s="1" t="s">
        <v>836</v>
      </c>
      <c r="H613" s="1" t="s">
        <v>837</v>
      </c>
      <c r="I613" s="1" t="s">
        <v>2191</v>
      </c>
      <c r="J613" s="1" t="s">
        <v>2192</v>
      </c>
      <c r="K613" s="17" t="n">
        <f aca="false">SUMIF('1060 NQN'!$A$2:$A$2023,$G613,'1060 NQN'!$I$2:$I$2023)</f>
        <v>535</v>
      </c>
      <c r="L613" s="17" t="n">
        <f aca="false">SUMIF('1060 NQN'!$A$2:$A$2023,$G613,'1060 NQN'!$Q$2:$Q$2023)</f>
        <v>241</v>
      </c>
      <c r="M613" s="17" t="n">
        <f aca="false">$K613-$L613</f>
        <v>294</v>
      </c>
      <c r="N613" s="18" t="n">
        <f aca="false">IFERROR(SUMIF('1060 NQN'!$A$2:$A$2023,$G613,'1060 NQN'!$M$2:$M$2023)/$K613,0)</f>
        <v>231.427214953271</v>
      </c>
      <c r="O613" s="18" t="n">
        <f aca="false">IFERROR($K613*$N613,"")</f>
        <v>123813.56</v>
      </c>
      <c r="P613" s="18" t="n">
        <f aca="false">IFERROR($L613*$N613,"")</f>
        <v>55773.9588037383</v>
      </c>
      <c r="Q613" s="18" t="n">
        <f aca="false">$M613*$N613</f>
        <v>68039.6011962617</v>
      </c>
      <c r="S613" s="24" t="s">
        <v>226</v>
      </c>
      <c r="T613" s="1" t="s">
        <v>267</v>
      </c>
      <c r="U613" s="25" t="s">
        <v>51</v>
      </c>
      <c r="V613" s="1" t="s">
        <v>840</v>
      </c>
      <c r="W613" s="1" t="s">
        <v>269</v>
      </c>
      <c r="Y613" s="1" t="s">
        <v>270</v>
      </c>
      <c r="Z613" s="1" t="s">
        <v>842</v>
      </c>
      <c r="AA613" s="1" t="s">
        <v>2193</v>
      </c>
    </row>
    <row r="614" customFormat="false" ht="15" hidden="false" customHeight="false" outlineLevel="0" collapsed="false">
      <c r="A614" s="1" t="s">
        <v>207</v>
      </c>
      <c r="B614" s="1" t="s">
        <v>1739</v>
      </c>
      <c r="C614" s="1" t="s">
        <v>259</v>
      </c>
      <c r="D614" s="1" t="s">
        <v>260</v>
      </c>
      <c r="E614" s="1" t="s">
        <v>261</v>
      </c>
      <c r="F614" s="1" t="s">
        <v>262</v>
      </c>
      <c r="G614" s="1" t="s">
        <v>1291</v>
      </c>
      <c r="H614" s="1" t="s">
        <v>1292</v>
      </c>
      <c r="K614" s="17" t="n">
        <f aca="false">SUMIF('1060 NQN'!$A$2:$A$2023,$G614,'1060 NQN'!$I$2:$I$2023)</f>
        <v>534</v>
      </c>
      <c r="L614" s="17" t="n">
        <f aca="false">SUMIF('1060 NQN'!$A$2:$A$2023,$G614,'1060 NQN'!$Q$2:$Q$2023)</f>
        <v>0</v>
      </c>
      <c r="M614" s="17" t="n">
        <f aca="false">$K614-$L614</f>
        <v>534</v>
      </c>
      <c r="N614" s="18" t="n">
        <f aca="false">IFERROR(SUMIF('1060 NQN'!$A$2:$A$2023,$G614,'1060 NQN'!$M$2:$M$2023)/$K614,0)</f>
        <v>436.811217228464</v>
      </c>
      <c r="O614" s="18" t="n">
        <f aca="false">IFERROR($K614*$N614,"")</f>
        <v>233257.19</v>
      </c>
      <c r="P614" s="18" t="n">
        <f aca="false">IFERROR($L614*$N614,"")</f>
        <v>0</v>
      </c>
      <c r="Q614" s="18" t="n">
        <f aca="false">$M614*$N614</f>
        <v>233257.19</v>
      </c>
      <c r="S614" s="26"/>
      <c r="T614" s="1" t="s">
        <v>277</v>
      </c>
      <c r="U614" s="27" t="s">
        <v>123</v>
      </c>
      <c r="AA614" s="1" t="s">
        <v>2066</v>
      </c>
    </row>
    <row r="615" customFormat="false" ht="15" hidden="false" customHeight="false" outlineLevel="0" collapsed="false">
      <c r="A615" s="1" t="s">
        <v>207</v>
      </c>
      <c r="B615" s="1" t="s">
        <v>1739</v>
      </c>
      <c r="C615" s="1" t="s">
        <v>259</v>
      </c>
      <c r="D615" s="1" t="s">
        <v>273</v>
      </c>
      <c r="E615" s="1" t="s">
        <v>274</v>
      </c>
      <c r="F615" s="1" t="s">
        <v>262</v>
      </c>
      <c r="G615" s="1" t="s">
        <v>2194</v>
      </c>
      <c r="H615" s="1" t="s">
        <v>2195</v>
      </c>
      <c r="I615" s="1" t="s">
        <v>2196</v>
      </c>
      <c r="J615" s="1" t="s">
        <v>2197</v>
      </c>
      <c r="K615" s="17" t="n">
        <f aca="false">SUMIF('1060 NQN'!$A$2:$A$2023,$G615,'1060 NQN'!$I$2:$I$2023)</f>
        <v>530</v>
      </c>
      <c r="L615" s="17" t="n">
        <f aca="false">SUMIF('1060 NQN'!$A$2:$A$2023,$G615,'1060 NQN'!$Q$2:$Q$2023)</f>
        <v>40</v>
      </c>
      <c r="M615" s="17" t="n">
        <f aca="false">$K615-$L615</f>
        <v>490</v>
      </c>
      <c r="N615" s="18" t="n">
        <f aca="false">IFERROR(SUMIF('1060 NQN'!$A$2:$A$2023,$G615,'1060 NQN'!$M$2:$M$2023)/$K615,0)</f>
        <v>85.2347735849057</v>
      </c>
      <c r="O615" s="18" t="n">
        <f aca="false">IFERROR($K615*$N615,"")</f>
        <v>45174.43</v>
      </c>
      <c r="P615" s="18" t="n">
        <f aca="false">IFERROR($L615*$N615,"")</f>
        <v>3409.39094339623</v>
      </c>
      <c r="Q615" s="18" t="n">
        <f aca="false">$M615*$N615</f>
        <v>41765.0390566038</v>
      </c>
      <c r="S615" s="29" t="s">
        <v>227</v>
      </c>
      <c r="T615" s="1" t="s">
        <v>297</v>
      </c>
      <c r="U615" s="25" t="s">
        <v>51</v>
      </c>
      <c r="V615" s="1" t="s">
        <v>2198</v>
      </c>
      <c r="W615" s="1" t="s">
        <v>270</v>
      </c>
      <c r="X615" s="1" t="s">
        <v>2199</v>
      </c>
      <c r="Y615" s="1" t="s">
        <v>270</v>
      </c>
      <c r="Z615" s="1" t="s">
        <v>1092</v>
      </c>
      <c r="AA615" s="1" t="s">
        <v>2200</v>
      </c>
    </row>
    <row r="616" customFormat="false" ht="15" hidden="false" customHeight="false" outlineLevel="0" collapsed="false">
      <c r="A616" s="1" t="s">
        <v>207</v>
      </c>
      <c r="B616" s="1" t="s">
        <v>1739</v>
      </c>
      <c r="C616" s="1" t="s">
        <v>259</v>
      </c>
      <c r="D616" s="1" t="s">
        <v>273</v>
      </c>
      <c r="E616" s="1" t="s">
        <v>274</v>
      </c>
      <c r="F616" s="1" t="s">
        <v>262</v>
      </c>
      <c r="G616" s="1" t="s">
        <v>527</v>
      </c>
      <c r="H616" s="1" t="s">
        <v>528</v>
      </c>
      <c r="I616" s="1" t="s">
        <v>2201</v>
      </c>
      <c r="J616" s="1" t="s">
        <v>2202</v>
      </c>
      <c r="K616" s="17" t="n">
        <f aca="false">SUMIF('1060 NQN'!$A$2:$A$2023,$G616,'1060 NQN'!$I$2:$I$2023)</f>
        <v>520</v>
      </c>
      <c r="L616" s="17" t="n">
        <f aca="false">SUMIF('1060 NQN'!$A$2:$A$2023,$G616,'1060 NQN'!$Q$2:$Q$2023)</f>
        <v>716</v>
      </c>
      <c r="M616" s="17" t="n">
        <f aca="false">$K616-$L616</f>
        <v>-196</v>
      </c>
      <c r="N616" s="18" t="n">
        <f aca="false">IFERROR(SUMIF('1060 NQN'!$A$2:$A$2023,$G616,'1060 NQN'!$M$2:$M$2023)/$K616,0)</f>
        <v>663.035</v>
      </c>
      <c r="O616" s="18" t="n">
        <f aca="false">IFERROR($K616*$N616,"")</f>
        <v>344778.2</v>
      </c>
      <c r="P616" s="18" t="n">
        <f aca="false">IFERROR($L616*$N616,"")</f>
        <v>474733.06</v>
      </c>
      <c r="Q616" s="18" t="n">
        <f aca="false">$M616*$N616</f>
        <v>-129954.86</v>
      </c>
      <c r="S616" s="25" t="s">
        <v>228</v>
      </c>
      <c r="T616" s="1" t="s">
        <v>282</v>
      </c>
      <c r="U616" s="24" t="s">
        <v>54</v>
      </c>
      <c r="V616" s="1" t="s">
        <v>2203</v>
      </c>
      <c r="W616" s="1" t="s">
        <v>269</v>
      </c>
      <c r="Y616" s="1" t="s">
        <v>270</v>
      </c>
      <c r="Z616" s="1" t="s">
        <v>2204</v>
      </c>
      <c r="AA616" s="1" t="s">
        <v>2205</v>
      </c>
    </row>
    <row r="617" customFormat="false" ht="15" hidden="false" customHeight="false" outlineLevel="0" collapsed="false">
      <c r="A617" s="1" t="s">
        <v>207</v>
      </c>
      <c r="B617" s="1" t="s">
        <v>1739</v>
      </c>
      <c r="C617" s="1" t="s">
        <v>259</v>
      </c>
      <c r="D617" s="1" t="s">
        <v>260</v>
      </c>
      <c r="E617" s="1" t="s">
        <v>261</v>
      </c>
      <c r="F617" s="1" t="s">
        <v>262</v>
      </c>
      <c r="G617" s="1" t="s">
        <v>2206</v>
      </c>
      <c r="H617" s="1" t="s">
        <v>2207</v>
      </c>
      <c r="K617" s="17" t="n">
        <f aca="false">SUMIF('1060 NQN'!$A$2:$A$2023,$G617,'1060 NQN'!$I$2:$I$2023)</f>
        <v>503</v>
      </c>
      <c r="L617" s="17" t="n">
        <f aca="false">SUMIF('1060 NQN'!$A$2:$A$2023,$G617,'1060 NQN'!$Q$2:$Q$2023)</f>
        <v>0</v>
      </c>
      <c r="M617" s="17" t="n">
        <f aca="false">$K617-$L617</f>
        <v>503</v>
      </c>
      <c r="N617" s="18" t="n">
        <f aca="false">IFERROR(SUMIF('1060 NQN'!$A$2:$A$2023,$G617,'1060 NQN'!$M$2:$M$2023)/$K617,0)</f>
        <v>666.443121272366</v>
      </c>
      <c r="O617" s="18" t="n">
        <f aca="false">IFERROR($K617*$N617,"")</f>
        <v>335220.89</v>
      </c>
      <c r="P617" s="18" t="n">
        <f aca="false">IFERROR($L617*$N617,"")</f>
        <v>0</v>
      </c>
      <c r="Q617" s="18" t="n">
        <f aca="false">$M617*$N617</f>
        <v>335220.89</v>
      </c>
      <c r="S617" s="26"/>
      <c r="T617" s="1" t="s">
        <v>277</v>
      </c>
      <c r="U617" s="27" t="s">
        <v>123</v>
      </c>
      <c r="AA617" s="1" t="s">
        <v>2177</v>
      </c>
    </row>
    <row r="618" customFormat="false" ht="15" hidden="false" customHeight="false" outlineLevel="0" collapsed="false">
      <c r="A618" s="1" t="s">
        <v>207</v>
      </c>
      <c r="B618" s="1" t="s">
        <v>1739</v>
      </c>
      <c r="C618" s="1" t="s">
        <v>259</v>
      </c>
      <c r="D618" s="1" t="s">
        <v>260</v>
      </c>
      <c r="E618" s="1" t="s">
        <v>261</v>
      </c>
      <c r="F618" s="1" t="s">
        <v>262</v>
      </c>
      <c r="G618" s="1" t="s">
        <v>420</v>
      </c>
      <c r="H618" s="1" t="s">
        <v>421</v>
      </c>
      <c r="K618" s="17" t="n">
        <f aca="false">SUMIF('1060 NQN'!$A$2:$A$2023,$G618,'1060 NQN'!$I$2:$I$2023)</f>
        <v>500</v>
      </c>
      <c r="L618" s="17" t="n">
        <f aca="false">SUMIF('1060 NQN'!$A$2:$A$2023,$G618,'1060 NQN'!$Q$2:$Q$2023)</f>
        <v>0</v>
      </c>
      <c r="M618" s="17" t="n">
        <f aca="false">$K618-$L618</f>
        <v>500</v>
      </c>
      <c r="N618" s="18" t="n">
        <f aca="false">IFERROR(SUMIF('1060 NQN'!$A$2:$A$2023,$G618,'1060 NQN'!$M$2:$M$2023)/$K618,0)</f>
        <v>193.234</v>
      </c>
      <c r="O618" s="18" t="n">
        <f aca="false">IFERROR($K618*$N618,"")</f>
        <v>96617</v>
      </c>
      <c r="P618" s="18" t="n">
        <f aca="false">IFERROR($L618*$N618,"")</f>
        <v>0</v>
      </c>
      <c r="Q618" s="18" t="n">
        <f aca="false">$M618*$N618</f>
        <v>96617</v>
      </c>
      <c r="S618" s="26"/>
      <c r="T618" s="1" t="s">
        <v>277</v>
      </c>
      <c r="U618" s="27" t="s">
        <v>123</v>
      </c>
      <c r="AA618" s="1" t="s">
        <v>2208</v>
      </c>
    </row>
    <row r="619" customFormat="false" ht="15" hidden="false" customHeight="false" outlineLevel="0" collapsed="false">
      <c r="A619" s="1" t="s">
        <v>207</v>
      </c>
      <c r="B619" s="1" t="s">
        <v>1739</v>
      </c>
      <c r="C619" s="1" t="s">
        <v>259</v>
      </c>
      <c r="D619" s="1" t="s">
        <v>273</v>
      </c>
      <c r="E619" s="1" t="s">
        <v>274</v>
      </c>
      <c r="F619" s="1" t="s">
        <v>262</v>
      </c>
      <c r="G619" s="1" t="s">
        <v>492</v>
      </c>
      <c r="H619" s="1" t="s">
        <v>493</v>
      </c>
      <c r="I619" s="1" t="s">
        <v>2209</v>
      </c>
      <c r="J619" s="1" t="s">
        <v>2210</v>
      </c>
      <c r="K619" s="17" t="n">
        <f aca="false">SUMIF('1060 NQN'!$A$2:$A$2023,$G619,'1060 NQN'!$I$2:$I$2023)</f>
        <v>500</v>
      </c>
      <c r="L619" s="17" t="n">
        <f aca="false">SUMIF('1060 NQN'!$A$2:$A$2023,$G619,'1060 NQN'!$Q$2:$Q$2023)</f>
        <v>94</v>
      </c>
      <c r="M619" s="17" t="n">
        <f aca="false">$K619-$L619</f>
        <v>406</v>
      </c>
      <c r="N619" s="18" t="n">
        <f aca="false">IFERROR(SUMIF('1060 NQN'!$A$2:$A$2023,$G619,'1060 NQN'!$M$2:$M$2023)/$K619,0)</f>
        <v>349.24662</v>
      </c>
      <c r="O619" s="18" t="n">
        <f aca="false">IFERROR($K619*$N619,"")</f>
        <v>174623.31</v>
      </c>
      <c r="P619" s="18" t="n">
        <f aca="false">IFERROR($L619*$N619,"")</f>
        <v>32829.18228</v>
      </c>
      <c r="Q619" s="18" t="n">
        <f aca="false">$M619*$N619</f>
        <v>141794.12772</v>
      </c>
      <c r="S619" s="24" t="s">
        <v>226</v>
      </c>
      <c r="T619" s="1" t="s">
        <v>267</v>
      </c>
      <c r="U619" s="25" t="s">
        <v>51</v>
      </c>
      <c r="V619" s="1" t="s">
        <v>2211</v>
      </c>
      <c r="W619" s="1" t="s">
        <v>269</v>
      </c>
      <c r="Y619" s="1" t="s">
        <v>270</v>
      </c>
      <c r="Z619" s="1" t="s">
        <v>2212</v>
      </c>
      <c r="AA619" s="1" t="s">
        <v>1767</v>
      </c>
    </row>
    <row r="620" customFormat="false" ht="15" hidden="false" customHeight="false" outlineLevel="0" collapsed="false">
      <c r="A620" s="1" t="s">
        <v>207</v>
      </c>
      <c r="B620" s="1" t="s">
        <v>1739</v>
      </c>
      <c r="C620" s="1" t="s">
        <v>259</v>
      </c>
      <c r="D620" s="1" t="s">
        <v>273</v>
      </c>
      <c r="E620" s="1" t="s">
        <v>274</v>
      </c>
      <c r="F620" s="1" t="s">
        <v>262</v>
      </c>
      <c r="G620" s="1" t="s">
        <v>1356</v>
      </c>
      <c r="H620" s="1" t="s">
        <v>1357</v>
      </c>
      <c r="I620" s="1" t="s">
        <v>2213</v>
      </c>
      <c r="J620" s="1" t="s">
        <v>2214</v>
      </c>
      <c r="K620" s="17" t="n">
        <f aca="false">SUMIF('1060 NQN'!$A$2:$A$2023,$G620,'1060 NQN'!$I$2:$I$2023)</f>
        <v>500</v>
      </c>
      <c r="L620" s="17" t="n">
        <f aca="false">SUMIF('1060 NQN'!$A$2:$A$2023,$G620,'1060 NQN'!$Q$2:$Q$2023)</f>
        <v>58</v>
      </c>
      <c r="M620" s="17" t="n">
        <f aca="false">$K620-$L620</f>
        <v>442</v>
      </c>
      <c r="N620" s="18" t="n">
        <f aca="false">IFERROR(SUMIF('1060 NQN'!$A$2:$A$2023,$G620,'1060 NQN'!$M$2:$M$2023)/$K620,0)</f>
        <v>156.00714</v>
      </c>
      <c r="O620" s="18" t="n">
        <f aca="false">IFERROR($K620*$N620,"")</f>
        <v>78003.57</v>
      </c>
      <c r="P620" s="18" t="n">
        <f aca="false">IFERROR($L620*$N620,"")</f>
        <v>9048.41412</v>
      </c>
      <c r="Q620" s="18" t="n">
        <f aca="false">$M620*$N620</f>
        <v>68955.15588</v>
      </c>
      <c r="S620" s="25" t="s">
        <v>228</v>
      </c>
      <c r="T620" s="1" t="s">
        <v>282</v>
      </c>
      <c r="U620" s="25" t="s">
        <v>51</v>
      </c>
      <c r="V620" s="1" t="s">
        <v>1360</v>
      </c>
      <c r="W620" s="1" t="s">
        <v>269</v>
      </c>
      <c r="Y620" s="1" t="s">
        <v>270</v>
      </c>
      <c r="Z620" s="1" t="s">
        <v>1361</v>
      </c>
      <c r="AA620" s="1" t="s">
        <v>2215</v>
      </c>
    </row>
    <row r="621" customFormat="false" ht="15" hidden="false" customHeight="false" outlineLevel="0" collapsed="false">
      <c r="A621" s="1" t="s">
        <v>207</v>
      </c>
      <c r="B621" s="1" t="s">
        <v>1739</v>
      </c>
      <c r="C621" s="1" t="s">
        <v>259</v>
      </c>
      <c r="D621" s="1" t="s">
        <v>273</v>
      </c>
      <c r="E621" s="1" t="s">
        <v>274</v>
      </c>
      <c r="F621" s="1" t="s">
        <v>262</v>
      </c>
      <c r="G621" s="1" t="s">
        <v>2216</v>
      </c>
      <c r="H621" s="1" t="s">
        <v>2217</v>
      </c>
      <c r="K621" s="17" t="n">
        <f aca="false">SUMIF('1060 NQN'!$A$2:$A$2023,$G621,'1060 NQN'!$I$2:$I$2023)</f>
        <v>500</v>
      </c>
      <c r="L621" s="17" t="n">
        <f aca="false">SUMIF('1060 NQN'!$A$2:$A$2023,$G621,'1060 NQN'!$Q$2:$Q$2023)</f>
        <v>0</v>
      </c>
      <c r="M621" s="17" t="n">
        <f aca="false">$K621-$L621</f>
        <v>500</v>
      </c>
      <c r="N621" s="18" t="n">
        <f aca="false">IFERROR(SUMIF('1060 NQN'!$A$2:$A$2023,$G621,'1060 NQN'!$M$2:$M$2023)/$K621,0)</f>
        <v>518.4607</v>
      </c>
      <c r="O621" s="18" t="n">
        <f aca="false">IFERROR($K621*$N621,"")</f>
        <v>259230.35</v>
      </c>
      <c r="P621" s="18" t="n">
        <f aca="false">IFERROR($L621*$N621,"")</f>
        <v>0</v>
      </c>
      <c r="Q621" s="18" t="n">
        <f aca="false">$M621*$N621</f>
        <v>259230.35</v>
      </c>
      <c r="S621" s="26"/>
      <c r="T621" s="1" t="s">
        <v>277</v>
      </c>
      <c r="U621" s="27" t="s">
        <v>123</v>
      </c>
      <c r="AA621" s="1" t="s">
        <v>1741</v>
      </c>
    </row>
    <row r="622" customFormat="false" ht="15" hidden="false" customHeight="false" outlineLevel="0" collapsed="false">
      <c r="A622" s="1" t="s">
        <v>207</v>
      </c>
      <c r="B622" s="1" t="s">
        <v>1739</v>
      </c>
      <c r="C622" s="1" t="s">
        <v>259</v>
      </c>
      <c r="D622" s="1" t="s">
        <v>260</v>
      </c>
      <c r="E622" s="1" t="s">
        <v>261</v>
      </c>
      <c r="F622" s="1" t="s">
        <v>262</v>
      </c>
      <c r="G622" s="1" t="s">
        <v>2218</v>
      </c>
      <c r="H622" s="1" t="s">
        <v>2219</v>
      </c>
      <c r="I622" s="1" t="s">
        <v>2220</v>
      </c>
      <c r="J622" s="1" t="s">
        <v>2221</v>
      </c>
      <c r="K622" s="17" t="n">
        <f aca="false">SUMIF('1060 NQN'!$A$2:$A$2023,$G622,'1060 NQN'!$I$2:$I$2023)</f>
        <v>476</v>
      </c>
      <c r="L622" s="17" t="n">
        <f aca="false">SUMIF('1060 NQN'!$A$2:$A$2023,$G622,'1060 NQN'!$Q$2:$Q$2023)</f>
        <v>252</v>
      </c>
      <c r="M622" s="17" t="n">
        <f aca="false">$K622-$L622</f>
        <v>224</v>
      </c>
      <c r="N622" s="18" t="n">
        <f aca="false">IFERROR(SUMIF('1060 NQN'!$A$2:$A$2023,$G622,'1060 NQN'!$M$2:$M$2023)/$K622,0)</f>
        <v>555.781302521009</v>
      </c>
      <c r="O622" s="18" t="n">
        <f aca="false">IFERROR($K622*$N622,"")</f>
        <v>264551.9</v>
      </c>
      <c r="P622" s="18" t="n">
        <f aca="false">IFERROR($L622*$N622,"")</f>
        <v>140056.888235294</v>
      </c>
      <c r="Q622" s="18" t="n">
        <f aca="false">$M622*$N622</f>
        <v>124495.011764706</v>
      </c>
      <c r="S622" s="29" t="s">
        <v>227</v>
      </c>
      <c r="T622" s="1" t="s">
        <v>297</v>
      </c>
      <c r="U622" s="25" t="s">
        <v>51</v>
      </c>
      <c r="V622" s="1" t="s">
        <v>290</v>
      </c>
      <c r="W622" s="1" t="s">
        <v>269</v>
      </c>
      <c r="Y622" s="1" t="s">
        <v>269</v>
      </c>
      <c r="AA622" s="1" t="s">
        <v>2222</v>
      </c>
    </row>
    <row r="623" customFormat="false" ht="15" hidden="false" customHeight="false" outlineLevel="0" collapsed="false">
      <c r="A623" s="1" t="s">
        <v>207</v>
      </c>
      <c r="B623" s="1" t="s">
        <v>1739</v>
      </c>
      <c r="C623" s="1" t="s">
        <v>259</v>
      </c>
      <c r="D623" s="1" t="s">
        <v>273</v>
      </c>
      <c r="E623" s="1" t="s">
        <v>274</v>
      </c>
      <c r="F623" s="1" t="s">
        <v>262</v>
      </c>
      <c r="G623" s="1" t="s">
        <v>1365</v>
      </c>
      <c r="H623" s="1" t="s">
        <v>1366</v>
      </c>
      <c r="I623" s="1" t="s">
        <v>2223</v>
      </c>
      <c r="J623" s="1" t="s">
        <v>2224</v>
      </c>
      <c r="K623" s="17" t="n">
        <f aca="false">SUMIF('1060 NQN'!$A$2:$A$2023,$G623,'1060 NQN'!$I$2:$I$2023)</f>
        <v>475</v>
      </c>
      <c r="L623" s="17" t="n">
        <f aca="false">SUMIF('1060 NQN'!$A$2:$A$2023,$G623,'1060 NQN'!$Q$2:$Q$2023)</f>
        <v>42</v>
      </c>
      <c r="M623" s="17" t="n">
        <f aca="false">$K623-$L623</f>
        <v>433</v>
      </c>
      <c r="N623" s="18" t="n">
        <f aca="false">IFERROR(SUMIF('1060 NQN'!$A$2:$A$2023,$G623,'1060 NQN'!$M$2:$M$2023)/$K623,0)</f>
        <v>354.343242105263</v>
      </c>
      <c r="O623" s="18" t="n">
        <f aca="false">IFERROR($K623*$N623,"")</f>
        <v>168313.04</v>
      </c>
      <c r="P623" s="18" t="n">
        <f aca="false">IFERROR($L623*$N623,"")</f>
        <v>14882.4161684211</v>
      </c>
      <c r="Q623" s="18" t="n">
        <f aca="false">$M623*$N623</f>
        <v>153430.623831579</v>
      </c>
      <c r="S623" s="25" t="s">
        <v>228</v>
      </c>
      <c r="T623" s="1" t="s">
        <v>282</v>
      </c>
      <c r="U623" s="25" t="s">
        <v>51</v>
      </c>
      <c r="V623" s="1" t="s">
        <v>1369</v>
      </c>
      <c r="W623" s="1" t="s">
        <v>270</v>
      </c>
      <c r="X623" s="1" t="s">
        <v>2225</v>
      </c>
      <c r="Y623" s="1" t="s">
        <v>270</v>
      </c>
      <c r="Z623" s="1" t="s">
        <v>1371</v>
      </c>
      <c r="AA623" s="1" t="s">
        <v>2226</v>
      </c>
    </row>
    <row r="624" customFormat="false" ht="15" hidden="false" customHeight="false" outlineLevel="0" collapsed="false">
      <c r="A624" s="1" t="s">
        <v>207</v>
      </c>
      <c r="B624" s="1" t="s">
        <v>1739</v>
      </c>
      <c r="C624" s="1" t="s">
        <v>259</v>
      </c>
      <c r="D624" s="1" t="s">
        <v>260</v>
      </c>
      <c r="E624" s="1" t="s">
        <v>261</v>
      </c>
      <c r="F624" s="1" t="s">
        <v>262</v>
      </c>
      <c r="G624" s="1" t="s">
        <v>1032</v>
      </c>
      <c r="H624" s="1" t="s">
        <v>1033</v>
      </c>
      <c r="I624" s="1" t="s">
        <v>2227</v>
      </c>
      <c r="J624" s="1" t="s">
        <v>2228</v>
      </c>
      <c r="K624" s="17" t="n">
        <f aca="false">SUMIF('1060 NQN'!$A$2:$A$2023,$G624,'1060 NQN'!$I$2:$I$2023)</f>
        <v>463</v>
      </c>
      <c r="L624" s="17" t="n">
        <f aca="false">SUMIF('1060 NQN'!$A$2:$A$2023,$G624,'1060 NQN'!$Q$2:$Q$2023)</f>
        <v>29</v>
      </c>
      <c r="M624" s="17" t="n">
        <f aca="false">$K624-$L624</f>
        <v>434</v>
      </c>
      <c r="N624" s="18" t="n">
        <f aca="false">IFERROR(SUMIF('1060 NQN'!$A$2:$A$2023,$G624,'1060 NQN'!$M$2:$M$2023)/$K624,0)</f>
        <v>3630.00758099352</v>
      </c>
      <c r="O624" s="18" t="n">
        <f aca="false">IFERROR($K624*$N624,"")</f>
        <v>1680693.51</v>
      </c>
      <c r="P624" s="18" t="n">
        <f aca="false">IFERROR($L624*$N624,"")</f>
        <v>105270.219848812</v>
      </c>
      <c r="Q624" s="18" t="n">
        <f aca="false">$M624*$N624</f>
        <v>1575423.29015119</v>
      </c>
      <c r="S624" s="29" t="s">
        <v>227</v>
      </c>
      <c r="T624" s="1" t="s">
        <v>297</v>
      </c>
      <c r="U624" s="25" t="s">
        <v>51</v>
      </c>
      <c r="V624" s="1" t="s">
        <v>1036</v>
      </c>
      <c r="W624" s="1" t="s">
        <v>269</v>
      </c>
      <c r="Y624" s="1" t="s">
        <v>270</v>
      </c>
      <c r="Z624" s="1" t="s">
        <v>1037</v>
      </c>
      <c r="AA624" s="1" t="s">
        <v>2229</v>
      </c>
    </row>
    <row r="625" customFormat="false" ht="15" hidden="false" customHeight="false" outlineLevel="0" collapsed="false">
      <c r="A625" s="1" t="s">
        <v>207</v>
      </c>
      <c r="B625" s="1" t="s">
        <v>1739</v>
      </c>
      <c r="C625" s="1" t="s">
        <v>259</v>
      </c>
      <c r="D625" s="1" t="s">
        <v>260</v>
      </c>
      <c r="E625" s="1" t="s">
        <v>261</v>
      </c>
      <c r="F625" s="1" t="s">
        <v>262</v>
      </c>
      <c r="G625" s="1" t="s">
        <v>2230</v>
      </c>
      <c r="H625" s="1" t="s">
        <v>2231</v>
      </c>
      <c r="K625" s="17" t="n">
        <f aca="false">SUMIF('1060 NQN'!$A$2:$A$2023,$G625,'1060 NQN'!$I$2:$I$2023)</f>
        <v>460</v>
      </c>
      <c r="L625" s="17" t="n">
        <f aca="false">SUMIF('1060 NQN'!$A$2:$A$2023,$G625,'1060 NQN'!$Q$2:$Q$2023)</f>
        <v>0</v>
      </c>
      <c r="M625" s="17" t="n">
        <f aca="false">$K625-$L625</f>
        <v>460</v>
      </c>
      <c r="N625" s="18" t="n">
        <f aca="false">IFERROR(SUMIF('1060 NQN'!$A$2:$A$2023,$G625,'1060 NQN'!$M$2:$M$2023)/$K625,0)</f>
        <v>7.40047826086957</v>
      </c>
      <c r="O625" s="18" t="n">
        <f aca="false">IFERROR($K625*$N625,"")</f>
        <v>3404.22</v>
      </c>
      <c r="P625" s="18" t="n">
        <f aca="false">IFERROR($L625*$N625,"")</f>
        <v>0</v>
      </c>
      <c r="Q625" s="18" t="n">
        <f aca="false">$M625*$N625</f>
        <v>3404.22</v>
      </c>
      <c r="S625" s="26"/>
      <c r="T625" s="1" t="s">
        <v>277</v>
      </c>
      <c r="U625" s="27" t="s">
        <v>123</v>
      </c>
      <c r="AA625" s="1" t="s">
        <v>1741</v>
      </c>
    </row>
    <row r="626" customFormat="false" ht="15" hidden="false" customHeight="false" outlineLevel="0" collapsed="false">
      <c r="A626" s="1" t="s">
        <v>207</v>
      </c>
      <c r="B626" s="1" t="s">
        <v>1739</v>
      </c>
      <c r="C626" s="1" t="s">
        <v>259</v>
      </c>
      <c r="D626" s="1" t="s">
        <v>260</v>
      </c>
      <c r="E626" s="1" t="s">
        <v>261</v>
      </c>
      <c r="F626" s="1" t="s">
        <v>262</v>
      </c>
      <c r="G626" s="1" t="s">
        <v>2232</v>
      </c>
      <c r="H626" s="1" t="s">
        <v>2233</v>
      </c>
      <c r="K626" s="17" t="n">
        <f aca="false">SUMIF('1060 NQN'!$A$2:$A$2023,$G626,'1060 NQN'!$I$2:$I$2023)</f>
        <v>456</v>
      </c>
      <c r="L626" s="17" t="n">
        <f aca="false">SUMIF('1060 NQN'!$A$2:$A$2023,$G626,'1060 NQN'!$Q$2:$Q$2023)</f>
        <v>0</v>
      </c>
      <c r="M626" s="17" t="n">
        <f aca="false">$K626-$L626</f>
        <v>456</v>
      </c>
      <c r="N626" s="18" t="n">
        <f aca="false">IFERROR(SUMIF('1060 NQN'!$A$2:$A$2023,$G626,'1060 NQN'!$M$2:$M$2023)/$K626,0)</f>
        <v>10400.4269078947</v>
      </c>
      <c r="O626" s="18" t="n">
        <f aca="false">IFERROR($K626*$N626,"")</f>
        <v>4742594.67</v>
      </c>
      <c r="P626" s="18" t="n">
        <f aca="false">IFERROR($L626*$N626,"")</f>
        <v>0</v>
      </c>
      <c r="Q626" s="18" t="n">
        <f aca="false">$M626*$N626</f>
        <v>4742594.67</v>
      </c>
      <c r="S626" s="26"/>
      <c r="T626" s="1" t="s">
        <v>277</v>
      </c>
      <c r="U626" s="27" t="s">
        <v>123</v>
      </c>
      <c r="AA626" s="1" t="s">
        <v>2023</v>
      </c>
    </row>
    <row r="627" customFormat="false" ht="15" hidden="false" customHeight="false" outlineLevel="0" collapsed="false">
      <c r="A627" s="1" t="s">
        <v>207</v>
      </c>
      <c r="B627" s="1" t="s">
        <v>1739</v>
      </c>
      <c r="C627" s="1" t="s">
        <v>259</v>
      </c>
      <c r="D627" s="1" t="s">
        <v>260</v>
      </c>
      <c r="E627" s="1" t="s">
        <v>261</v>
      </c>
      <c r="F627" s="1" t="s">
        <v>262</v>
      </c>
      <c r="G627" s="1" t="s">
        <v>2234</v>
      </c>
      <c r="H627" s="1" t="s">
        <v>2235</v>
      </c>
      <c r="I627" s="1" t="s">
        <v>2236</v>
      </c>
      <c r="J627" s="1" t="s">
        <v>2237</v>
      </c>
      <c r="K627" s="17" t="n">
        <f aca="false">SUMIF('1060 NQN'!$A$2:$A$2023,$G627,'1060 NQN'!$I$2:$I$2023)</f>
        <v>450</v>
      </c>
      <c r="L627" s="17" t="n">
        <f aca="false">SUMIF('1060 NQN'!$A$2:$A$2023,$G627,'1060 NQN'!$Q$2:$Q$2023)</f>
        <v>46</v>
      </c>
      <c r="M627" s="17" t="n">
        <f aca="false">$K627-$L627</f>
        <v>404</v>
      </c>
      <c r="N627" s="18" t="n">
        <f aca="false">IFERROR(SUMIF('1060 NQN'!$A$2:$A$2023,$G627,'1060 NQN'!$M$2:$M$2023)/$K627,0)</f>
        <v>614.173333333333</v>
      </c>
      <c r="O627" s="18" t="n">
        <f aca="false">IFERROR($K627*$N627,"")</f>
        <v>276378</v>
      </c>
      <c r="P627" s="18" t="n">
        <f aca="false">IFERROR($L627*$N627,"")</f>
        <v>28251.9733333333</v>
      </c>
      <c r="Q627" s="18" t="n">
        <f aca="false">$M627*$N627</f>
        <v>248126.026666667</v>
      </c>
      <c r="S627" s="29" t="s">
        <v>227</v>
      </c>
      <c r="T627" s="1" t="s">
        <v>297</v>
      </c>
      <c r="U627" s="25" t="s">
        <v>51</v>
      </c>
      <c r="V627" s="1" t="s">
        <v>290</v>
      </c>
      <c r="W627" s="1" t="s">
        <v>269</v>
      </c>
      <c r="Y627" s="1" t="s">
        <v>269</v>
      </c>
      <c r="AA627" s="1" t="s">
        <v>2238</v>
      </c>
    </row>
    <row r="628" customFormat="false" ht="15" hidden="false" customHeight="false" outlineLevel="0" collapsed="false">
      <c r="A628" s="1" t="s">
        <v>207</v>
      </c>
      <c r="B628" s="1" t="s">
        <v>1739</v>
      </c>
      <c r="C628" s="1" t="s">
        <v>259</v>
      </c>
      <c r="D628" s="1" t="s">
        <v>260</v>
      </c>
      <c r="E628" s="1" t="s">
        <v>261</v>
      </c>
      <c r="F628" s="1" t="s">
        <v>262</v>
      </c>
      <c r="G628" s="1" t="s">
        <v>2239</v>
      </c>
      <c r="H628" s="1" t="s">
        <v>2240</v>
      </c>
      <c r="K628" s="17" t="n">
        <f aca="false">SUMIF('1060 NQN'!$A$2:$A$2023,$G628,'1060 NQN'!$I$2:$I$2023)</f>
        <v>437</v>
      </c>
      <c r="L628" s="17" t="n">
        <f aca="false">SUMIF('1060 NQN'!$A$2:$A$2023,$G628,'1060 NQN'!$Q$2:$Q$2023)</f>
        <v>0</v>
      </c>
      <c r="M628" s="17" t="n">
        <f aca="false">$K628-$L628</f>
        <v>437</v>
      </c>
      <c r="N628" s="18" t="n">
        <f aca="false">IFERROR(SUMIF('1060 NQN'!$A$2:$A$2023,$G628,'1060 NQN'!$M$2:$M$2023)/$K628,0)</f>
        <v>741.967917620137</v>
      </c>
      <c r="O628" s="18" t="n">
        <f aca="false">IFERROR($K628*$N628,"")</f>
        <v>324239.98</v>
      </c>
      <c r="P628" s="18" t="n">
        <f aca="false">IFERROR($L628*$N628,"")</f>
        <v>0</v>
      </c>
      <c r="Q628" s="18" t="n">
        <f aca="false">$M628*$N628</f>
        <v>324239.98</v>
      </c>
      <c r="S628" s="26"/>
      <c r="T628" s="1" t="s">
        <v>277</v>
      </c>
      <c r="U628" s="27" t="s">
        <v>123</v>
      </c>
      <c r="AA628" s="1" t="s">
        <v>2190</v>
      </c>
    </row>
    <row r="629" customFormat="false" ht="15" hidden="false" customHeight="false" outlineLevel="0" collapsed="false">
      <c r="A629" s="1" t="s">
        <v>207</v>
      </c>
      <c r="B629" s="1" t="s">
        <v>1739</v>
      </c>
      <c r="C629" s="1" t="s">
        <v>259</v>
      </c>
      <c r="D629" s="1" t="s">
        <v>260</v>
      </c>
      <c r="E629" s="1" t="s">
        <v>261</v>
      </c>
      <c r="F629" s="1" t="s">
        <v>262</v>
      </c>
      <c r="G629" s="1" t="s">
        <v>2241</v>
      </c>
      <c r="H629" s="1" t="s">
        <v>2242</v>
      </c>
      <c r="K629" s="17" t="n">
        <f aca="false">SUMIF('1060 NQN'!$A$2:$A$2023,$G629,'1060 NQN'!$I$2:$I$2023)</f>
        <v>435</v>
      </c>
      <c r="L629" s="17" t="n">
        <f aca="false">SUMIF('1060 NQN'!$A$2:$A$2023,$G629,'1060 NQN'!$Q$2:$Q$2023)</f>
        <v>0</v>
      </c>
      <c r="M629" s="17" t="n">
        <f aca="false">$K629-$L629</f>
        <v>435</v>
      </c>
      <c r="N629" s="18" t="n">
        <f aca="false">IFERROR(SUMIF('1060 NQN'!$A$2:$A$2023,$G629,'1060 NQN'!$M$2:$M$2023)/$K629,0)</f>
        <v>243.857954022988</v>
      </c>
      <c r="O629" s="18" t="n">
        <f aca="false">IFERROR($K629*$N629,"")</f>
        <v>106078.21</v>
      </c>
      <c r="P629" s="18" t="n">
        <f aca="false">IFERROR($L629*$N629,"")</f>
        <v>0</v>
      </c>
      <c r="Q629" s="18" t="n">
        <f aca="false">$M629*$N629</f>
        <v>106078.21</v>
      </c>
      <c r="S629" s="26"/>
      <c r="T629" s="1" t="s">
        <v>277</v>
      </c>
      <c r="U629" s="27" t="s">
        <v>123</v>
      </c>
      <c r="AA629" s="1" t="s">
        <v>2190</v>
      </c>
    </row>
    <row r="630" customFormat="false" ht="15" hidden="false" customHeight="false" outlineLevel="0" collapsed="false">
      <c r="A630" s="1" t="s">
        <v>207</v>
      </c>
      <c r="B630" s="1" t="s">
        <v>1739</v>
      </c>
      <c r="C630" s="1" t="s">
        <v>259</v>
      </c>
      <c r="D630" s="1" t="s">
        <v>260</v>
      </c>
      <c r="E630" s="1" t="s">
        <v>261</v>
      </c>
      <c r="F630" s="1" t="s">
        <v>262</v>
      </c>
      <c r="G630" s="1" t="s">
        <v>2243</v>
      </c>
      <c r="H630" s="1" t="s">
        <v>2244</v>
      </c>
      <c r="K630" s="17" t="n">
        <f aca="false">SUMIF('1060 NQN'!$A$2:$A$2023,$G630,'1060 NQN'!$I$2:$I$2023)</f>
        <v>431</v>
      </c>
      <c r="L630" s="17" t="n">
        <f aca="false">SUMIF('1060 NQN'!$A$2:$A$2023,$G630,'1060 NQN'!$Q$2:$Q$2023)</f>
        <v>0</v>
      </c>
      <c r="M630" s="17" t="n">
        <f aca="false">$K630-$L630</f>
        <v>431</v>
      </c>
      <c r="N630" s="18" t="n">
        <f aca="false">IFERROR(SUMIF('1060 NQN'!$A$2:$A$2023,$G630,'1060 NQN'!$M$2:$M$2023)/$K630,0)</f>
        <v>9402.61552204176</v>
      </c>
      <c r="O630" s="18" t="n">
        <f aca="false">IFERROR($K630*$N630,"")</f>
        <v>4052527.29</v>
      </c>
      <c r="P630" s="18" t="n">
        <f aca="false">IFERROR($L630*$N630,"")</f>
        <v>0</v>
      </c>
      <c r="Q630" s="18" t="n">
        <f aca="false">$M630*$N630</f>
        <v>4052527.29</v>
      </c>
      <c r="S630" s="26"/>
      <c r="T630" s="1" t="s">
        <v>277</v>
      </c>
      <c r="U630" s="27" t="s">
        <v>123</v>
      </c>
      <c r="AA630" s="1" t="s">
        <v>1837</v>
      </c>
    </row>
    <row r="631" customFormat="false" ht="15" hidden="false" customHeight="false" outlineLevel="0" collapsed="false">
      <c r="A631" s="1" t="s">
        <v>207</v>
      </c>
      <c r="B631" s="1" t="s">
        <v>1739</v>
      </c>
      <c r="C631" s="1" t="s">
        <v>259</v>
      </c>
      <c r="D631" s="1" t="s">
        <v>260</v>
      </c>
      <c r="E631" s="1" t="s">
        <v>261</v>
      </c>
      <c r="F631" s="1" t="s">
        <v>262</v>
      </c>
      <c r="G631" s="1" t="s">
        <v>2245</v>
      </c>
      <c r="H631" s="1" t="s">
        <v>2246</v>
      </c>
      <c r="K631" s="17" t="n">
        <f aca="false">SUMIF('1060 NQN'!$A$2:$A$2023,$G631,'1060 NQN'!$I$2:$I$2023)</f>
        <v>420</v>
      </c>
      <c r="L631" s="17" t="n">
        <f aca="false">SUMIF('1060 NQN'!$A$2:$A$2023,$G631,'1060 NQN'!$Q$2:$Q$2023)</f>
        <v>0</v>
      </c>
      <c r="M631" s="17" t="n">
        <f aca="false">$K631-$L631</f>
        <v>420</v>
      </c>
      <c r="N631" s="18" t="n">
        <f aca="false">IFERROR(SUMIF('1060 NQN'!$A$2:$A$2023,$G631,'1060 NQN'!$M$2:$M$2023)/$K631,0)</f>
        <v>68.3430952380952</v>
      </c>
      <c r="O631" s="18" t="n">
        <f aca="false">IFERROR($K631*$N631,"")</f>
        <v>28704.1</v>
      </c>
      <c r="P631" s="18" t="n">
        <f aca="false">IFERROR($L631*$N631,"")</f>
        <v>0</v>
      </c>
      <c r="Q631" s="18" t="n">
        <f aca="false">$M631*$N631</f>
        <v>28704.1</v>
      </c>
      <c r="S631" s="26"/>
      <c r="T631" s="1" t="s">
        <v>277</v>
      </c>
      <c r="U631" s="27" t="s">
        <v>123</v>
      </c>
      <c r="AA631" s="1" t="s">
        <v>1741</v>
      </c>
    </row>
    <row r="632" customFormat="false" ht="15" hidden="false" customHeight="false" outlineLevel="0" collapsed="false">
      <c r="A632" s="1" t="s">
        <v>207</v>
      </c>
      <c r="B632" s="1" t="s">
        <v>1739</v>
      </c>
      <c r="C632" s="1" t="s">
        <v>259</v>
      </c>
      <c r="D632" s="1" t="s">
        <v>260</v>
      </c>
      <c r="E632" s="1" t="s">
        <v>261</v>
      </c>
      <c r="F632" s="1" t="s">
        <v>262</v>
      </c>
      <c r="G632" s="1" t="s">
        <v>369</v>
      </c>
      <c r="H632" s="1" t="s">
        <v>370</v>
      </c>
      <c r="I632" s="1" t="s">
        <v>2247</v>
      </c>
      <c r="J632" s="1" t="s">
        <v>2248</v>
      </c>
      <c r="K632" s="17" t="n">
        <f aca="false">SUMIF('1060 NQN'!$A$2:$A$2023,$G632,'1060 NQN'!$I$2:$I$2023)</f>
        <v>410</v>
      </c>
      <c r="L632" s="17" t="n">
        <f aca="false">SUMIF('1060 NQN'!$A$2:$A$2023,$G632,'1060 NQN'!$Q$2:$Q$2023)</f>
        <v>60</v>
      </c>
      <c r="M632" s="17" t="n">
        <f aca="false">$K632-$L632</f>
        <v>350</v>
      </c>
      <c r="N632" s="18" t="n">
        <f aca="false">IFERROR(SUMIF('1060 NQN'!$A$2:$A$2023,$G632,'1060 NQN'!$M$2:$M$2023)/$K632,0)</f>
        <v>169.387317073171</v>
      </c>
      <c r="O632" s="18" t="n">
        <f aca="false">IFERROR($K632*$N632,"")</f>
        <v>69448.8</v>
      </c>
      <c r="P632" s="18" t="n">
        <f aca="false">IFERROR($L632*$N632,"")</f>
        <v>10163.2390243902</v>
      </c>
      <c r="Q632" s="18" t="n">
        <f aca="false">$M632*$N632</f>
        <v>59285.5609756098</v>
      </c>
      <c r="S632" s="25" t="s">
        <v>228</v>
      </c>
      <c r="T632" s="1" t="s">
        <v>282</v>
      </c>
      <c r="U632" s="25" t="s">
        <v>51</v>
      </c>
      <c r="V632" s="1" t="s">
        <v>290</v>
      </c>
      <c r="W632" s="1" t="s">
        <v>269</v>
      </c>
      <c r="Y632" s="1" t="s">
        <v>269</v>
      </c>
      <c r="AA632" s="1" t="s">
        <v>2249</v>
      </c>
    </row>
    <row r="633" customFormat="false" ht="15" hidden="false" customHeight="false" outlineLevel="0" collapsed="false">
      <c r="A633" s="1" t="s">
        <v>207</v>
      </c>
      <c r="B633" s="1" t="s">
        <v>1739</v>
      </c>
      <c r="C633" s="1" t="s">
        <v>259</v>
      </c>
      <c r="D633" s="1" t="s">
        <v>273</v>
      </c>
      <c r="E633" s="1" t="s">
        <v>274</v>
      </c>
      <c r="F633" s="1" t="s">
        <v>262</v>
      </c>
      <c r="G633" s="1" t="s">
        <v>475</v>
      </c>
      <c r="H633" s="1" t="s">
        <v>476</v>
      </c>
      <c r="I633" s="1" t="s">
        <v>2250</v>
      </c>
      <c r="J633" s="1" t="s">
        <v>2251</v>
      </c>
      <c r="K633" s="17" t="n">
        <f aca="false">SUMIF('1060 NQN'!$A$2:$A$2023,$G633,'1060 NQN'!$I$2:$I$2023)</f>
        <v>400</v>
      </c>
      <c r="L633" s="17" t="n">
        <f aca="false">SUMIF('1060 NQN'!$A$2:$A$2023,$G633,'1060 NQN'!$Q$2:$Q$2023)</f>
        <v>140</v>
      </c>
      <c r="M633" s="17" t="n">
        <f aca="false">$K633-$L633</f>
        <v>260</v>
      </c>
      <c r="N633" s="18" t="n">
        <f aca="false">IFERROR(SUMIF('1060 NQN'!$A$2:$A$2023,$G633,'1060 NQN'!$M$2:$M$2023)/$K633,0)</f>
        <v>448.388775</v>
      </c>
      <c r="O633" s="18" t="n">
        <f aca="false">IFERROR($K633*$N633,"")</f>
        <v>179355.51</v>
      </c>
      <c r="P633" s="18" t="n">
        <f aca="false">IFERROR($L633*$N633,"")</f>
        <v>62774.4285</v>
      </c>
      <c r="Q633" s="18" t="n">
        <f aca="false">$M633*$N633</f>
        <v>116581.0815</v>
      </c>
      <c r="S633" s="25" t="s">
        <v>228</v>
      </c>
      <c r="T633" s="1" t="s">
        <v>282</v>
      </c>
      <c r="U633" s="25" t="s">
        <v>51</v>
      </c>
      <c r="V633" s="1" t="s">
        <v>2252</v>
      </c>
      <c r="W633" s="1" t="s">
        <v>270</v>
      </c>
      <c r="X633" s="1" t="s">
        <v>2253</v>
      </c>
      <c r="Y633" s="1" t="s">
        <v>270</v>
      </c>
      <c r="Z633" s="1" t="s">
        <v>2254</v>
      </c>
      <c r="AA633" s="1" t="s">
        <v>2255</v>
      </c>
    </row>
    <row r="634" customFormat="false" ht="15" hidden="false" customHeight="false" outlineLevel="0" collapsed="false">
      <c r="A634" s="1" t="s">
        <v>207</v>
      </c>
      <c r="B634" s="1" t="s">
        <v>1739</v>
      </c>
      <c r="C634" s="1" t="s">
        <v>259</v>
      </c>
      <c r="D634" s="1" t="s">
        <v>273</v>
      </c>
      <c r="E634" s="1" t="s">
        <v>274</v>
      </c>
      <c r="F634" s="1" t="s">
        <v>262</v>
      </c>
      <c r="G634" s="1" t="s">
        <v>2256</v>
      </c>
      <c r="H634" s="1" t="s">
        <v>2257</v>
      </c>
      <c r="K634" s="17" t="n">
        <f aca="false">SUMIF('1060 NQN'!$A$2:$A$2023,$G634,'1060 NQN'!$I$2:$I$2023)</f>
        <v>400</v>
      </c>
      <c r="L634" s="17" t="n">
        <f aca="false">SUMIF('1060 NQN'!$A$2:$A$2023,$G634,'1060 NQN'!$Q$2:$Q$2023)</f>
        <v>0</v>
      </c>
      <c r="M634" s="17" t="n">
        <f aca="false">$K634-$L634</f>
        <v>400</v>
      </c>
      <c r="N634" s="18" t="n">
        <f aca="false">IFERROR(SUMIF('1060 NQN'!$A$2:$A$2023,$G634,'1060 NQN'!$M$2:$M$2023)/$K634,0)</f>
        <v>495.965</v>
      </c>
      <c r="O634" s="18" t="n">
        <f aca="false">IFERROR($K634*$N634,"")</f>
        <v>198386</v>
      </c>
      <c r="P634" s="18" t="n">
        <f aca="false">IFERROR($L634*$N634,"")</f>
        <v>0</v>
      </c>
      <c r="Q634" s="18" t="n">
        <f aca="false">$M634*$N634</f>
        <v>198386</v>
      </c>
      <c r="S634" s="26"/>
      <c r="T634" s="1" t="s">
        <v>277</v>
      </c>
      <c r="U634" s="27" t="s">
        <v>123</v>
      </c>
      <c r="AA634" s="1" t="s">
        <v>1741</v>
      </c>
    </row>
    <row r="635" customFormat="false" ht="15" hidden="false" customHeight="false" outlineLevel="0" collapsed="false">
      <c r="A635" s="1" t="s">
        <v>207</v>
      </c>
      <c r="B635" s="1" t="s">
        <v>1739</v>
      </c>
      <c r="C635" s="1" t="s">
        <v>259</v>
      </c>
      <c r="D635" s="1" t="s">
        <v>273</v>
      </c>
      <c r="E635" s="1" t="s">
        <v>274</v>
      </c>
      <c r="F635" s="1" t="s">
        <v>262</v>
      </c>
      <c r="G635" s="1" t="s">
        <v>2258</v>
      </c>
      <c r="H635" s="1" t="s">
        <v>2259</v>
      </c>
      <c r="K635" s="17" t="n">
        <f aca="false">SUMIF('1060 NQN'!$A$2:$A$2023,$G635,'1060 NQN'!$I$2:$I$2023)</f>
        <v>400</v>
      </c>
      <c r="L635" s="17" t="n">
        <f aca="false">SUMIF('1060 NQN'!$A$2:$A$2023,$G635,'1060 NQN'!$Q$2:$Q$2023)</f>
        <v>0</v>
      </c>
      <c r="M635" s="17" t="n">
        <f aca="false">$K635-$L635</f>
        <v>400</v>
      </c>
      <c r="N635" s="18" t="n">
        <f aca="false">IFERROR(SUMIF('1060 NQN'!$A$2:$A$2023,$G635,'1060 NQN'!$M$2:$M$2023)/$K635,0)</f>
        <v>144.52</v>
      </c>
      <c r="O635" s="18" t="n">
        <f aca="false">IFERROR($K635*$N635,"")</f>
        <v>57808</v>
      </c>
      <c r="P635" s="18" t="n">
        <f aca="false">IFERROR($L635*$N635,"")</f>
        <v>0</v>
      </c>
      <c r="Q635" s="18" t="n">
        <f aca="false">$M635*$N635</f>
        <v>57808</v>
      </c>
      <c r="S635" s="26"/>
      <c r="T635" s="1" t="s">
        <v>277</v>
      </c>
      <c r="U635" s="27" t="s">
        <v>123</v>
      </c>
    </row>
    <row r="636" customFormat="false" ht="15" hidden="false" customHeight="false" outlineLevel="0" collapsed="false">
      <c r="A636" s="1" t="s">
        <v>207</v>
      </c>
      <c r="B636" s="1" t="s">
        <v>1739</v>
      </c>
      <c r="C636" s="1" t="s">
        <v>259</v>
      </c>
      <c r="D636" s="1" t="s">
        <v>273</v>
      </c>
      <c r="E636" s="1" t="s">
        <v>274</v>
      </c>
      <c r="F636" s="1" t="s">
        <v>262</v>
      </c>
      <c r="G636" s="1" t="s">
        <v>2260</v>
      </c>
      <c r="H636" s="1" t="s">
        <v>2261</v>
      </c>
      <c r="K636" s="17" t="n">
        <f aca="false">SUMIF('1060 NQN'!$A$2:$A$2023,$G636,'1060 NQN'!$I$2:$I$2023)</f>
        <v>400</v>
      </c>
      <c r="L636" s="17" t="n">
        <f aca="false">SUMIF('1060 NQN'!$A$2:$A$2023,$G636,'1060 NQN'!$Q$2:$Q$2023)</f>
        <v>0</v>
      </c>
      <c r="M636" s="17" t="n">
        <f aca="false">$K636-$L636</f>
        <v>400</v>
      </c>
      <c r="N636" s="18" t="n">
        <f aca="false">IFERROR(SUMIF('1060 NQN'!$A$2:$A$2023,$G636,'1060 NQN'!$M$2:$M$2023)/$K636,0)</f>
        <v>700</v>
      </c>
      <c r="O636" s="18" t="n">
        <f aca="false">IFERROR($K636*$N636,"")</f>
        <v>280000</v>
      </c>
      <c r="P636" s="18" t="n">
        <f aca="false">IFERROR($L636*$N636,"")</f>
        <v>0</v>
      </c>
      <c r="Q636" s="18" t="n">
        <f aca="false">$M636*$N636</f>
        <v>280000</v>
      </c>
      <c r="S636" s="26"/>
      <c r="T636" s="1" t="s">
        <v>277</v>
      </c>
      <c r="U636" s="27" t="s">
        <v>123</v>
      </c>
    </row>
    <row r="637" customFormat="false" ht="15" hidden="false" customHeight="false" outlineLevel="0" collapsed="false">
      <c r="A637" s="1" t="s">
        <v>207</v>
      </c>
      <c r="B637" s="1" t="s">
        <v>1739</v>
      </c>
      <c r="C637" s="1" t="s">
        <v>259</v>
      </c>
      <c r="D637" s="1" t="s">
        <v>260</v>
      </c>
      <c r="E637" s="1" t="s">
        <v>261</v>
      </c>
      <c r="F637" s="1" t="s">
        <v>262</v>
      </c>
      <c r="G637" s="1" t="s">
        <v>2262</v>
      </c>
      <c r="H637" s="1" t="s">
        <v>2263</v>
      </c>
      <c r="K637" s="17" t="n">
        <f aca="false">SUMIF('1060 NQN'!$A$2:$A$2023,$G637,'1060 NQN'!$I$2:$I$2023)</f>
        <v>384</v>
      </c>
      <c r="L637" s="17" t="n">
        <f aca="false">SUMIF('1060 NQN'!$A$2:$A$2023,$G637,'1060 NQN'!$Q$2:$Q$2023)</f>
        <v>0</v>
      </c>
      <c r="M637" s="17" t="n">
        <f aca="false">$K637-$L637</f>
        <v>384</v>
      </c>
      <c r="N637" s="18" t="n">
        <f aca="false">IFERROR(SUMIF('1060 NQN'!$A$2:$A$2023,$G637,'1060 NQN'!$M$2:$M$2023)/$K637,0)</f>
        <v>41.641875</v>
      </c>
      <c r="O637" s="18" t="n">
        <f aca="false">IFERROR($K637*$N637,"")</f>
        <v>15990.48</v>
      </c>
      <c r="P637" s="18" t="n">
        <f aca="false">IFERROR($L637*$N637,"")</f>
        <v>0</v>
      </c>
      <c r="Q637" s="18" t="n">
        <f aca="false">$M637*$N637</f>
        <v>15990.48</v>
      </c>
      <c r="S637" s="26"/>
      <c r="T637" s="1" t="s">
        <v>277</v>
      </c>
      <c r="U637" s="27" t="s">
        <v>123</v>
      </c>
      <c r="AA637" s="1" t="s">
        <v>1741</v>
      </c>
    </row>
    <row r="638" customFormat="false" ht="15" hidden="false" customHeight="false" outlineLevel="0" collapsed="false">
      <c r="A638" s="1" t="s">
        <v>207</v>
      </c>
      <c r="B638" s="1" t="s">
        <v>1739</v>
      </c>
      <c r="C638" s="1" t="s">
        <v>259</v>
      </c>
      <c r="D638" s="1" t="s">
        <v>273</v>
      </c>
      <c r="E638" s="1" t="s">
        <v>274</v>
      </c>
      <c r="F638" s="1" t="s">
        <v>262</v>
      </c>
      <c r="G638" s="1" t="s">
        <v>2264</v>
      </c>
      <c r="H638" s="1" t="s">
        <v>2265</v>
      </c>
      <c r="K638" s="17" t="n">
        <f aca="false">SUMIF('1060 NQN'!$A$2:$A$2023,$G638,'1060 NQN'!$I$2:$I$2023)</f>
        <v>372</v>
      </c>
      <c r="L638" s="17" t="n">
        <f aca="false">SUMIF('1060 NQN'!$A$2:$A$2023,$G638,'1060 NQN'!$Q$2:$Q$2023)</f>
        <v>0</v>
      </c>
      <c r="M638" s="17" t="n">
        <f aca="false">$K638-$L638</f>
        <v>372</v>
      </c>
      <c r="N638" s="18" t="n">
        <f aca="false">IFERROR(SUMIF('1060 NQN'!$A$2:$A$2023,$G638,'1060 NQN'!$M$2:$M$2023)/$K638,0)</f>
        <v>178.516129032258</v>
      </c>
      <c r="O638" s="18" t="n">
        <f aca="false">IFERROR($K638*$N638,"")</f>
        <v>66408</v>
      </c>
      <c r="P638" s="18" t="n">
        <f aca="false">IFERROR($L638*$N638,"")</f>
        <v>0</v>
      </c>
      <c r="Q638" s="18" t="n">
        <f aca="false">$M638*$N638</f>
        <v>66408</v>
      </c>
      <c r="S638" s="26"/>
      <c r="T638" s="1" t="s">
        <v>277</v>
      </c>
      <c r="U638" s="27" t="s">
        <v>123</v>
      </c>
    </row>
    <row r="639" customFormat="false" ht="15" hidden="false" customHeight="false" outlineLevel="0" collapsed="false">
      <c r="A639" s="1" t="s">
        <v>207</v>
      </c>
      <c r="B639" s="1" t="s">
        <v>1739</v>
      </c>
      <c r="C639" s="1" t="s">
        <v>259</v>
      </c>
      <c r="D639" s="1" t="s">
        <v>260</v>
      </c>
      <c r="E639" s="1" t="s">
        <v>261</v>
      </c>
      <c r="F639" s="1" t="s">
        <v>262</v>
      </c>
      <c r="G639" s="1" t="s">
        <v>864</v>
      </c>
      <c r="H639" s="1" t="s">
        <v>865</v>
      </c>
      <c r="I639" s="1" t="s">
        <v>2266</v>
      </c>
      <c r="J639" s="1" t="s">
        <v>2267</v>
      </c>
      <c r="K639" s="17" t="n">
        <f aca="false">SUMIF('1060 NQN'!$A$2:$A$2023,$G639,'1060 NQN'!$I$2:$I$2023)</f>
        <v>360</v>
      </c>
      <c r="L639" s="17" t="n">
        <f aca="false">SUMIF('1060 NQN'!$A$2:$A$2023,$G639,'1060 NQN'!$Q$2:$Q$2023)</f>
        <v>71</v>
      </c>
      <c r="M639" s="17" t="n">
        <f aca="false">$K639-$L639</f>
        <v>289</v>
      </c>
      <c r="N639" s="18" t="n">
        <f aca="false">IFERROR(SUMIF('1060 NQN'!$A$2:$A$2023,$G639,'1060 NQN'!$M$2:$M$2023)/$K639,0)</f>
        <v>7619.64219444445</v>
      </c>
      <c r="O639" s="18" t="n">
        <f aca="false">IFERROR($K639*$N639,"")</f>
        <v>2743071.19</v>
      </c>
      <c r="P639" s="18" t="n">
        <f aca="false">IFERROR($L639*$N639,"")</f>
        <v>540994.595805556</v>
      </c>
      <c r="Q639" s="18" t="n">
        <f aca="false">$M639*$N639</f>
        <v>2202076.59419444</v>
      </c>
      <c r="S639" s="25" t="s">
        <v>228</v>
      </c>
      <c r="T639" s="1" t="s">
        <v>282</v>
      </c>
      <c r="U639" s="25" t="s">
        <v>51</v>
      </c>
      <c r="V639" s="1" t="s">
        <v>2268</v>
      </c>
      <c r="W639" s="1" t="s">
        <v>269</v>
      </c>
      <c r="Y639" s="1" t="s">
        <v>270</v>
      </c>
      <c r="Z639" s="1" t="s">
        <v>869</v>
      </c>
      <c r="AA639" s="1" t="s">
        <v>2269</v>
      </c>
    </row>
    <row r="640" customFormat="false" ht="15" hidden="false" customHeight="false" outlineLevel="0" collapsed="false">
      <c r="A640" s="1" t="s">
        <v>207</v>
      </c>
      <c r="B640" s="1" t="s">
        <v>1739</v>
      </c>
      <c r="C640" s="1" t="s">
        <v>259</v>
      </c>
      <c r="D640" s="1" t="s">
        <v>260</v>
      </c>
      <c r="E640" s="1" t="s">
        <v>261</v>
      </c>
      <c r="F640" s="1" t="s">
        <v>262</v>
      </c>
      <c r="G640" s="1" t="s">
        <v>498</v>
      </c>
      <c r="H640" s="1" t="s">
        <v>499</v>
      </c>
      <c r="K640" s="17" t="n">
        <f aca="false">SUMIF('1060 NQN'!$A$2:$A$2023,$G640,'1060 NQN'!$I$2:$I$2023)</f>
        <v>360</v>
      </c>
      <c r="L640" s="17" t="n">
        <f aca="false">SUMIF('1060 NQN'!$A$2:$A$2023,$G640,'1060 NQN'!$Q$2:$Q$2023)</f>
        <v>0</v>
      </c>
      <c r="M640" s="17" t="n">
        <f aca="false">$K640-$L640</f>
        <v>360</v>
      </c>
      <c r="N640" s="18" t="n">
        <f aca="false">IFERROR(SUMIF('1060 NQN'!$A$2:$A$2023,$G640,'1060 NQN'!$M$2:$M$2023)/$K640,0)</f>
        <v>11.4561111111111</v>
      </c>
      <c r="O640" s="18" t="n">
        <f aca="false">IFERROR($K640*$N640,"")</f>
        <v>4124.2</v>
      </c>
      <c r="P640" s="18" t="n">
        <f aca="false">IFERROR($L640*$N640,"")</f>
        <v>0</v>
      </c>
      <c r="Q640" s="18" t="n">
        <f aca="false">$M640*$N640</f>
        <v>4124.2</v>
      </c>
      <c r="S640" s="26"/>
      <c r="T640" s="1" t="s">
        <v>277</v>
      </c>
      <c r="U640" s="27" t="s">
        <v>123</v>
      </c>
      <c r="AA640" s="1" t="s">
        <v>2208</v>
      </c>
    </row>
    <row r="641" customFormat="false" ht="15" hidden="false" customHeight="false" outlineLevel="0" collapsed="false">
      <c r="A641" s="1" t="s">
        <v>207</v>
      </c>
      <c r="B641" s="1" t="s">
        <v>1739</v>
      </c>
      <c r="C641" s="1" t="s">
        <v>259</v>
      </c>
      <c r="D641" s="1" t="s">
        <v>273</v>
      </c>
      <c r="E641" s="1" t="s">
        <v>274</v>
      </c>
      <c r="F641" s="1" t="s">
        <v>262</v>
      </c>
      <c r="G641" s="1" t="s">
        <v>2270</v>
      </c>
      <c r="H641" s="1" t="s">
        <v>2271</v>
      </c>
      <c r="K641" s="17" t="n">
        <f aca="false">SUMIF('1060 NQN'!$A$2:$A$2023,$G641,'1060 NQN'!$I$2:$I$2023)</f>
        <v>360</v>
      </c>
      <c r="L641" s="17" t="n">
        <f aca="false">SUMIF('1060 NQN'!$A$2:$A$2023,$G641,'1060 NQN'!$Q$2:$Q$2023)</f>
        <v>0</v>
      </c>
      <c r="M641" s="17" t="n">
        <f aca="false">$K641-$L641</f>
        <v>360</v>
      </c>
      <c r="N641" s="18" t="n">
        <f aca="false">IFERROR(SUMIF('1060 NQN'!$A$2:$A$2023,$G641,'1060 NQN'!$M$2:$M$2023)/$K641,0)</f>
        <v>76.4777777777778</v>
      </c>
      <c r="O641" s="18" t="n">
        <f aca="false">IFERROR($K641*$N641,"")</f>
        <v>27532</v>
      </c>
      <c r="P641" s="18" t="n">
        <f aca="false">IFERROR($L641*$N641,"")</f>
        <v>0</v>
      </c>
      <c r="Q641" s="18" t="n">
        <f aca="false">$M641*$N641</f>
        <v>27532</v>
      </c>
      <c r="S641" s="26"/>
      <c r="T641" s="1" t="s">
        <v>277</v>
      </c>
      <c r="U641" s="27" t="s">
        <v>123</v>
      </c>
    </row>
    <row r="642" customFormat="false" ht="15" hidden="false" customHeight="false" outlineLevel="0" collapsed="false">
      <c r="A642" s="1" t="s">
        <v>207</v>
      </c>
      <c r="B642" s="1" t="s">
        <v>1739</v>
      </c>
      <c r="C642" s="1" t="s">
        <v>259</v>
      </c>
      <c r="D642" s="1" t="s">
        <v>273</v>
      </c>
      <c r="E642" s="1" t="s">
        <v>274</v>
      </c>
      <c r="F642" s="1" t="s">
        <v>262</v>
      </c>
      <c r="G642" s="1" t="s">
        <v>2272</v>
      </c>
      <c r="H642" s="1" t="s">
        <v>2273</v>
      </c>
      <c r="I642" s="1" t="s">
        <v>2274</v>
      </c>
      <c r="J642" s="1" t="s">
        <v>2275</v>
      </c>
      <c r="K642" s="17" t="n">
        <f aca="false">SUMIF('1060 NQN'!$A$2:$A$2023,$G642,'1060 NQN'!$I$2:$I$2023)</f>
        <v>340</v>
      </c>
      <c r="L642" s="17" t="n">
        <f aca="false">SUMIF('1060 NQN'!$A$2:$A$2023,$G642,'1060 NQN'!$Q$2:$Q$2023)</f>
        <v>8</v>
      </c>
      <c r="M642" s="17" t="n">
        <f aca="false">$K642-$L642</f>
        <v>332</v>
      </c>
      <c r="N642" s="18" t="n">
        <f aca="false">IFERROR(SUMIF('1060 NQN'!$A$2:$A$2023,$G642,'1060 NQN'!$M$2:$M$2023)/$K642,0)</f>
        <v>27080.8354705882</v>
      </c>
      <c r="O642" s="18" t="n">
        <f aca="false">IFERROR($K642*$N642,"")</f>
        <v>9207484.06</v>
      </c>
      <c r="P642" s="18" t="n">
        <f aca="false">IFERROR($L642*$N642,"")</f>
        <v>216646.683764706</v>
      </c>
      <c r="Q642" s="18" t="n">
        <f aca="false">$M642*$N642</f>
        <v>8990837.3762353</v>
      </c>
      <c r="S642" s="25" t="s">
        <v>228</v>
      </c>
      <c r="T642" s="1" t="s">
        <v>282</v>
      </c>
      <c r="U642" s="25" t="s">
        <v>51</v>
      </c>
      <c r="V642" s="1" t="s">
        <v>290</v>
      </c>
      <c r="W642" s="1" t="s">
        <v>269</v>
      </c>
      <c r="Y642" s="1" t="s">
        <v>269</v>
      </c>
      <c r="AA642" s="1" t="s">
        <v>2276</v>
      </c>
    </row>
    <row r="643" customFormat="false" ht="15" hidden="false" customHeight="false" outlineLevel="0" collapsed="false">
      <c r="A643" s="1" t="s">
        <v>207</v>
      </c>
      <c r="B643" s="1" t="s">
        <v>1739</v>
      </c>
      <c r="C643" s="1" t="s">
        <v>259</v>
      </c>
      <c r="D643" s="1" t="s">
        <v>260</v>
      </c>
      <c r="E643" s="1" t="s">
        <v>261</v>
      </c>
      <c r="F643" s="1" t="s">
        <v>262</v>
      </c>
      <c r="G643" s="1" t="s">
        <v>2277</v>
      </c>
      <c r="H643" s="1" t="s">
        <v>2278</v>
      </c>
      <c r="I643" s="1" t="s">
        <v>2279</v>
      </c>
      <c r="J643" s="1" t="s">
        <v>2280</v>
      </c>
      <c r="K643" s="17" t="n">
        <f aca="false">SUMIF('1060 NQN'!$A$2:$A$2023,$G643,'1060 NQN'!$I$2:$I$2023)</f>
        <v>338</v>
      </c>
      <c r="L643" s="17" t="n">
        <f aca="false">SUMIF('1060 NQN'!$A$2:$A$2023,$G643,'1060 NQN'!$Q$2:$Q$2023)</f>
        <v>30</v>
      </c>
      <c r="M643" s="17" t="n">
        <f aca="false">$K643-$L643</f>
        <v>308</v>
      </c>
      <c r="N643" s="18" t="n">
        <f aca="false">IFERROR(SUMIF('1060 NQN'!$A$2:$A$2023,$G643,'1060 NQN'!$M$2:$M$2023)/$K643,0)</f>
        <v>13.0966272189349</v>
      </c>
      <c r="O643" s="18" t="n">
        <f aca="false">IFERROR($K643*$N643,"")</f>
        <v>4426.66</v>
      </c>
      <c r="P643" s="18" t="n">
        <f aca="false">IFERROR($L643*$N643,"")</f>
        <v>392.898816568047</v>
      </c>
      <c r="Q643" s="18" t="n">
        <f aca="false">$M643*$N643</f>
        <v>4033.76118343195</v>
      </c>
      <c r="S643" s="24" t="s">
        <v>226</v>
      </c>
      <c r="T643" s="1" t="s">
        <v>267</v>
      </c>
      <c r="U643" s="25" t="s">
        <v>51</v>
      </c>
      <c r="V643" s="1" t="s">
        <v>290</v>
      </c>
      <c r="W643" s="1" t="s">
        <v>269</v>
      </c>
      <c r="Y643" s="1" t="s">
        <v>269</v>
      </c>
      <c r="AA643" s="1" t="s">
        <v>2281</v>
      </c>
    </row>
    <row r="644" customFormat="false" ht="15" hidden="false" customHeight="false" outlineLevel="0" collapsed="false">
      <c r="A644" s="1" t="s">
        <v>207</v>
      </c>
      <c r="B644" s="1" t="s">
        <v>1739</v>
      </c>
      <c r="C644" s="1" t="s">
        <v>259</v>
      </c>
      <c r="D644" s="1" t="s">
        <v>260</v>
      </c>
      <c r="E644" s="1" t="s">
        <v>261</v>
      </c>
      <c r="F644" s="1" t="s">
        <v>262</v>
      </c>
      <c r="G644" s="1" t="s">
        <v>2282</v>
      </c>
      <c r="H644" s="1" t="s">
        <v>2283</v>
      </c>
      <c r="I644" s="1" t="s">
        <v>2284</v>
      </c>
      <c r="J644" s="1" t="s">
        <v>2285</v>
      </c>
      <c r="K644" s="17" t="n">
        <f aca="false">SUMIF('1060 NQN'!$A$2:$A$2023,$G644,'1060 NQN'!$I$2:$I$2023)</f>
        <v>338</v>
      </c>
      <c r="L644" s="17" t="n">
        <f aca="false">SUMIF('1060 NQN'!$A$2:$A$2023,$G644,'1060 NQN'!$Q$2:$Q$2023)</f>
        <v>11</v>
      </c>
      <c r="M644" s="17" t="n">
        <f aca="false">$K644-$L644</f>
        <v>327</v>
      </c>
      <c r="N644" s="18" t="n">
        <f aca="false">IFERROR(SUMIF('1060 NQN'!$A$2:$A$2023,$G644,'1060 NQN'!$M$2:$M$2023)/$K644,0)</f>
        <v>3325.96627218935</v>
      </c>
      <c r="O644" s="18" t="n">
        <f aca="false">IFERROR($K644*$N644,"")</f>
        <v>1124176.6</v>
      </c>
      <c r="P644" s="18" t="n">
        <f aca="false">IFERROR($L644*$N644,"")</f>
        <v>36585.6289940828</v>
      </c>
      <c r="Q644" s="18" t="n">
        <f aca="false">$M644*$N644</f>
        <v>1087590.97100592</v>
      </c>
      <c r="S644" s="29" t="s">
        <v>227</v>
      </c>
      <c r="T644" s="1" t="s">
        <v>297</v>
      </c>
      <c r="U644" s="25" t="s">
        <v>51</v>
      </c>
      <c r="V644" s="1" t="s">
        <v>290</v>
      </c>
      <c r="W644" s="1" t="s">
        <v>270</v>
      </c>
      <c r="X644" s="1" t="s">
        <v>2286</v>
      </c>
      <c r="Y644" s="1" t="s">
        <v>270</v>
      </c>
      <c r="Z644" s="1" t="s">
        <v>2287</v>
      </c>
      <c r="AA644" s="1" t="s">
        <v>2288</v>
      </c>
    </row>
    <row r="645" customFormat="false" ht="15" hidden="false" customHeight="false" outlineLevel="0" collapsed="false">
      <c r="A645" s="1" t="s">
        <v>207</v>
      </c>
      <c r="B645" s="1" t="s">
        <v>1739</v>
      </c>
      <c r="C645" s="1" t="s">
        <v>259</v>
      </c>
      <c r="D645" s="1" t="s">
        <v>260</v>
      </c>
      <c r="E645" s="1" t="s">
        <v>261</v>
      </c>
      <c r="F645" s="1" t="s">
        <v>262</v>
      </c>
      <c r="G645" s="1" t="s">
        <v>928</v>
      </c>
      <c r="H645" s="1" t="s">
        <v>929</v>
      </c>
      <c r="K645" s="17" t="n">
        <f aca="false">SUMIF('1060 NQN'!$A$2:$A$2023,$G645,'1060 NQN'!$I$2:$I$2023)</f>
        <v>337</v>
      </c>
      <c r="L645" s="17" t="n">
        <f aca="false">SUMIF('1060 NQN'!$A$2:$A$2023,$G645,'1060 NQN'!$Q$2:$Q$2023)</f>
        <v>0</v>
      </c>
      <c r="M645" s="17" t="n">
        <f aca="false">$K645-$L645</f>
        <v>337</v>
      </c>
      <c r="N645" s="18" t="n">
        <f aca="false">IFERROR(SUMIF('1060 NQN'!$A$2:$A$2023,$G645,'1060 NQN'!$M$2:$M$2023)/$K645,0)</f>
        <v>802.111454005935</v>
      </c>
      <c r="O645" s="18" t="n">
        <f aca="false">IFERROR($K645*$N645,"")</f>
        <v>270311.56</v>
      </c>
      <c r="P645" s="18" t="n">
        <f aca="false">IFERROR($L645*$N645,"")</f>
        <v>0</v>
      </c>
      <c r="Q645" s="18" t="n">
        <f aca="false">$M645*$N645</f>
        <v>270311.56</v>
      </c>
      <c r="S645" s="26"/>
      <c r="T645" s="1" t="s">
        <v>277</v>
      </c>
      <c r="U645" s="27" t="s">
        <v>123</v>
      </c>
      <c r="AA645" s="1" t="s">
        <v>2190</v>
      </c>
    </row>
    <row r="646" customFormat="false" ht="15" hidden="false" customHeight="false" outlineLevel="0" collapsed="false">
      <c r="A646" s="1" t="s">
        <v>207</v>
      </c>
      <c r="B646" s="1" t="s">
        <v>1739</v>
      </c>
      <c r="C646" s="1" t="s">
        <v>259</v>
      </c>
      <c r="D646" s="1" t="s">
        <v>260</v>
      </c>
      <c r="E646" s="1" t="s">
        <v>261</v>
      </c>
      <c r="F646" s="1" t="s">
        <v>262</v>
      </c>
      <c r="G646" s="1" t="s">
        <v>2289</v>
      </c>
      <c r="H646" s="1" t="s">
        <v>2290</v>
      </c>
      <c r="I646" s="1" t="s">
        <v>2291</v>
      </c>
      <c r="J646" s="1" t="s">
        <v>2292</v>
      </c>
      <c r="K646" s="17" t="n">
        <f aca="false">SUMIF('1060 NQN'!$A$2:$A$2023,$G646,'1060 NQN'!$I$2:$I$2023)</f>
        <v>325</v>
      </c>
      <c r="L646" s="17" t="n">
        <f aca="false">SUMIF('1060 NQN'!$A$2:$A$2023,$G646,'1060 NQN'!$Q$2:$Q$2023)</f>
        <v>12</v>
      </c>
      <c r="M646" s="17" t="n">
        <f aca="false">$K646-$L646</f>
        <v>313</v>
      </c>
      <c r="N646" s="18" t="n">
        <f aca="false">IFERROR(SUMIF('1060 NQN'!$A$2:$A$2023,$G646,'1060 NQN'!$M$2:$M$2023)/$K646,0)</f>
        <v>2216.54732307692</v>
      </c>
      <c r="O646" s="18" t="n">
        <f aca="false">IFERROR($K646*$N646,"")</f>
        <v>720377.88</v>
      </c>
      <c r="P646" s="18" t="n">
        <f aca="false">IFERROR($L646*$N646,"")</f>
        <v>26598.5678769231</v>
      </c>
      <c r="Q646" s="18" t="n">
        <f aca="false">$M646*$N646</f>
        <v>693779.312123077</v>
      </c>
      <c r="S646" s="29" t="s">
        <v>227</v>
      </c>
      <c r="T646" s="1" t="s">
        <v>297</v>
      </c>
      <c r="U646" s="25" t="s">
        <v>51</v>
      </c>
      <c r="V646" s="1" t="s">
        <v>290</v>
      </c>
      <c r="W646" s="1" t="s">
        <v>269</v>
      </c>
      <c r="Y646" s="1" t="s">
        <v>269</v>
      </c>
      <c r="AA646" s="1" t="s">
        <v>2293</v>
      </c>
    </row>
    <row r="647" customFormat="false" ht="15" hidden="false" customHeight="false" outlineLevel="0" collapsed="false">
      <c r="A647" s="1" t="s">
        <v>207</v>
      </c>
      <c r="B647" s="1" t="s">
        <v>1739</v>
      </c>
      <c r="C647" s="1" t="s">
        <v>259</v>
      </c>
      <c r="D647" s="1" t="s">
        <v>260</v>
      </c>
      <c r="E647" s="1" t="s">
        <v>261</v>
      </c>
      <c r="F647" s="1" t="s">
        <v>262</v>
      </c>
      <c r="G647" s="1" t="s">
        <v>2294</v>
      </c>
      <c r="H647" s="1" t="s">
        <v>2295</v>
      </c>
      <c r="K647" s="17" t="n">
        <f aca="false">SUMIF('1060 NQN'!$A$2:$A$2023,$G647,'1060 NQN'!$I$2:$I$2023)</f>
        <v>321</v>
      </c>
      <c r="L647" s="17" t="n">
        <f aca="false">SUMIF('1060 NQN'!$A$2:$A$2023,$G647,'1060 NQN'!$Q$2:$Q$2023)</f>
        <v>0</v>
      </c>
      <c r="M647" s="17" t="n">
        <f aca="false">$K647-$L647</f>
        <v>321</v>
      </c>
      <c r="N647" s="18" t="n">
        <f aca="false">IFERROR(SUMIF('1060 NQN'!$A$2:$A$2023,$G647,'1060 NQN'!$M$2:$M$2023)/$K647,0)</f>
        <v>181.758442367601</v>
      </c>
      <c r="O647" s="18" t="n">
        <f aca="false">IFERROR($K647*$N647,"")</f>
        <v>58344.46</v>
      </c>
      <c r="P647" s="18" t="n">
        <f aca="false">IFERROR($L647*$N647,"")</f>
        <v>0</v>
      </c>
      <c r="Q647" s="18" t="n">
        <f aca="false">$M647*$N647</f>
        <v>58344.46</v>
      </c>
      <c r="S647" s="26"/>
      <c r="T647" s="1" t="s">
        <v>277</v>
      </c>
      <c r="U647" s="27" t="s">
        <v>123</v>
      </c>
      <c r="AA647" s="1" t="s">
        <v>2066</v>
      </c>
    </row>
    <row r="648" customFormat="false" ht="15" hidden="false" customHeight="false" outlineLevel="0" collapsed="false">
      <c r="A648" s="1" t="s">
        <v>207</v>
      </c>
      <c r="B648" s="1" t="s">
        <v>1739</v>
      </c>
      <c r="C648" s="1" t="s">
        <v>259</v>
      </c>
      <c r="D648" s="1" t="s">
        <v>273</v>
      </c>
      <c r="E648" s="1" t="s">
        <v>274</v>
      </c>
      <c r="F648" s="1" t="s">
        <v>262</v>
      </c>
      <c r="G648" s="1" t="s">
        <v>2296</v>
      </c>
      <c r="H648" s="1" t="s">
        <v>2297</v>
      </c>
      <c r="K648" s="17" t="n">
        <f aca="false">SUMIF('1060 NQN'!$A$2:$A$2023,$G648,'1060 NQN'!$I$2:$I$2023)</f>
        <v>320</v>
      </c>
      <c r="L648" s="17" t="n">
        <f aca="false">SUMIF('1060 NQN'!$A$2:$A$2023,$G648,'1060 NQN'!$Q$2:$Q$2023)</f>
        <v>0</v>
      </c>
      <c r="M648" s="17" t="n">
        <f aca="false">$K648-$L648</f>
        <v>320</v>
      </c>
      <c r="N648" s="18" t="n">
        <f aca="false">IFERROR(SUMIF('1060 NQN'!$A$2:$A$2023,$G648,'1060 NQN'!$M$2:$M$2023)/$K648,0)</f>
        <v>285.293625</v>
      </c>
      <c r="O648" s="18" t="n">
        <f aca="false">IFERROR($K648*$N648,"")</f>
        <v>91293.96</v>
      </c>
      <c r="P648" s="18" t="n">
        <f aca="false">IFERROR($L648*$N648,"")</f>
        <v>0</v>
      </c>
      <c r="Q648" s="18" t="n">
        <f aca="false">$M648*$N648</f>
        <v>91293.96</v>
      </c>
      <c r="S648" s="26"/>
      <c r="T648" s="1" t="s">
        <v>277</v>
      </c>
      <c r="U648" s="27" t="s">
        <v>123</v>
      </c>
      <c r="AA648" s="1" t="s">
        <v>1741</v>
      </c>
    </row>
    <row r="649" customFormat="false" ht="15" hidden="false" customHeight="false" outlineLevel="0" collapsed="false">
      <c r="A649" s="1" t="s">
        <v>207</v>
      </c>
      <c r="B649" s="1" t="s">
        <v>1739</v>
      </c>
      <c r="C649" s="1" t="s">
        <v>259</v>
      </c>
      <c r="D649" s="1" t="s">
        <v>273</v>
      </c>
      <c r="E649" s="1" t="s">
        <v>274</v>
      </c>
      <c r="F649" s="1" t="s">
        <v>262</v>
      </c>
      <c r="G649" s="1" t="s">
        <v>1077</v>
      </c>
      <c r="H649" s="1" t="s">
        <v>1078</v>
      </c>
      <c r="K649" s="17" t="n">
        <f aca="false">SUMIF('1060 NQN'!$A$2:$A$2023,$G649,'1060 NQN'!$I$2:$I$2023)</f>
        <v>319</v>
      </c>
      <c r="L649" s="17" t="n">
        <f aca="false">SUMIF('1060 NQN'!$A$2:$A$2023,$G649,'1060 NQN'!$Q$2:$Q$2023)</f>
        <v>0</v>
      </c>
      <c r="M649" s="17" t="n">
        <f aca="false">$K649-$L649</f>
        <v>319</v>
      </c>
      <c r="N649" s="18" t="n">
        <f aca="false">IFERROR(SUMIF('1060 NQN'!$A$2:$A$2023,$G649,'1060 NQN'!$M$2:$M$2023)/$K649,0)</f>
        <v>2727.35037617555</v>
      </c>
      <c r="O649" s="18" t="n">
        <f aca="false">IFERROR($K649*$N649,"")</f>
        <v>870024.77</v>
      </c>
      <c r="P649" s="18" t="n">
        <f aca="false">IFERROR($L649*$N649,"")</f>
        <v>0</v>
      </c>
      <c r="Q649" s="18" t="n">
        <f aca="false">$M649*$N649</f>
        <v>870024.77</v>
      </c>
      <c r="S649" s="26"/>
      <c r="T649" s="1" t="s">
        <v>277</v>
      </c>
      <c r="U649" s="27" t="s">
        <v>123</v>
      </c>
      <c r="AA649" s="1" t="s">
        <v>1740</v>
      </c>
    </row>
    <row r="650" customFormat="false" ht="15" hidden="false" customHeight="false" outlineLevel="0" collapsed="false">
      <c r="A650" s="1" t="s">
        <v>207</v>
      </c>
      <c r="B650" s="1" t="s">
        <v>1739</v>
      </c>
      <c r="C650" s="1" t="s">
        <v>259</v>
      </c>
      <c r="D650" s="1" t="s">
        <v>260</v>
      </c>
      <c r="E650" s="1" t="s">
        <v>261</v>
      </c>
      <c r="F650" s="1" t="s">
        <v>262</v>
      </c>
      <c r="G650" s="1" t="s">
        <v>1506</v>
      </c>
      <c r="H650" s="1" t="s">
        <v>1507</v>
      </c>
      <c r="I650" s="1" t="s">
        <v>2298</v>
      </c>
      <c r="J650" s="1" t="s">
        <v>2299</v>
      </c>
      <c r="K650" s="17" t="n">
        <f aca="false">SUMIF('1060 NQN'!$A$2:$A$2023,$G650,'1060 NQN'!$I$2:$I$2023)</f>
        <v>316</v>
      </c>
      <c r="L650" s="17" t="n">
        <f aca="false">SUMIF('1060 NQN'!$A$2:$A$2023,$G650,'1060 NQN'!$Q$2:$Q$2023)</f>
        <v>632</v>
      </c>
      <c r="M650" s="17" t="n">
        <f aca="false">$K650-$L650</f>
        <v>-316</v>
      </c>
      <c r="N650" s="18" t="n">
        <f aca="false">IFERROR(SUMIF('1060 NQN'!$A$2:$A$2023,$G650,'1060 NQN'!$M$2:$M$2023)/$K650,0)</f>
        <v>173.715443037975</v>
      </c>
      <c r="O650" s="18" t="n">
        <f aca="false">IFERROR($K650*$N650,"")</f>
        <v>54894.08</v>
      </c>
      <c r="P650" s="18" t="n">
        <f aca="false">IFERROR($L650*$N650,"")</f>
        <v>109788.16</v>
      </c>
      <c r="Q650" s="18" t="n">
        <f aca="false">$M650*$N650</f>
        <v>-54894.08</v>
      </c>
      <c r="S650" s="24" t="s">
        <v>226</v>
      </c>
      <c r="T650" s="1" t="s">
        <v>267</v>
      </c>
      <c r="U650" s="24" t="s">
        <v>54</v>
      </c>
      <c r="V650" s="1" t="s">
        <v>2300</v>
      </c>
      <c r="W650" s="1" t="s">
        <v>269</v>
      </c>
      <c r="Y650" s="1" t="s">
        <v>270</v>
      </c>
      <c r="Z650" s="1" t="s">
        <v>2301</v>
      </c>
      <c r="AA650" s="1" t="s">
        <v>2302</v>
      </c>
    </row>
    <row r="651" customFormat="false" ht="15" hidden="false" customHeight="false" outlineLevel="0" collapsed="false">
      <c r="A651" s="1" t="s">
        <v>207</v>
      </c>
      <c r="B651" s="1" t="s">
        <v>1739</v>
      </c>
      <c r="C651" s="1" t="s">
        <v>259</v>
      </c>
      <c r="D651" s="1" t="s">
        <v>273</v>
      </c>
      <c r="E651" s="1" t="s">
        <v>274</v>
      </c>
      <c r="F651" s="1" t="s">
        <v>262</v>
      </c>
      <c r="G651" s="1" t="s">
        <v>952</v>
      </c>
      <c r="H651" s="1" t="s">
        <v>953</v>
      </c>
      <c r="I651" s="1" t="s">
        <v>2303</v>
      </c>
      <c r="J651" s="1" t="s">
        <v>2304</v>
      </c>
      <c r="K651" s="17" t="n">
        <f aca="false">SUMIF('1060 NQN'!$A$2:$A$2023,$G651,'1060 NQN'!$I$2:$I$2023)</f>
        <v>315</v>
      </c>
      <c r="L651" s="17" t="n">
        <f aca="false">SUMIF('1060 NQN'!$A$2:$A$2023,$G651,'1060 NQN'!$Q$2:$Q$2023)</f>
        <v>29</v>
      </c>
      <c r="M651" s="17" t="n">
        <f aca="false">$K651-$L651</f>
        <v>286</v>
      </c>
      <c r="N651" s="18" t="n">
        <f aca="false">IFERROR(SUMIF('1060 NQN'!$A$2:$A$2023,$G651,'1060 NQN'!$M$2:$M$2023)/$K651,0)</f>
        <v>1830.07158730159</v>
      </c>
      <c r="O651" s="18" t="n">
        <f aca="false">IFERROR($K651*$N651,"")</f>
        <v>576472.55</v>
      </c>
      <c r="P651" s="18" t="n">
        <f aca="false">IFERROR($L651*$N651,"")</f>
        <v>53072.076031746</v>
      </c>
      <c r="Q651" s="18" t="n">
        <f aca="false">$M651*$N651</f>
        <v>523400.473968254</v>
      </c>
      <c r="S651" s="29" t="s">
        <v>227</v>
      </c>
      <c r="T651" s="1" t="s">
        <v>297</v>
      </c>
      <c r="U651" s="25" t="s">
        <v>51</v>
      </c>
      <c r="V651" s="1" t="s">
        <v>956</v>
      </c>
      <c r="W651" s="1" t="s">
        <v>270</v>
      </c>
      <c r="X651" s="1" t="s">
        <v>2305</v>
      </c>
      <c r="Y651" s="1" t="s">
        <v>270</v>
      </c>
      <c r="Z651" s="1" t="s">
        <v>957</v>
      </c>
      <c r="AA651" s="1" t="s">
        <v>2306</v>
      </c>
    </row>
    <row r="652" customFormat="false" ht="15" hidden="false" customHeight="false" outlineLevel="0" collapsed="false">
      <c r="A652" s="1" t="s">
        <v>207</v>
      </c>
      <c r="B652" s="1" t="s">
        <v>1739</v>
      </c>
      <c r="C652" s="1" t="s">
        <v>259</v>
      </c>
      <c r="D652" s="1" t="s">
        <v>260</v>
      </c>
      <c r="E652" s="1" t="s">
        <v>261</v>
      </c>
      <c r="F652" s="1" t="s">
        <v>262</v>
      </c>
      <c r="G652" s="1" t="s">
        <v>2307</v>
      </c>
      <c r="H652" s="1" t="s">
        <v>2308</v>
      </c>
      <c r="K652" s="17" t="n">
        <f aca="false">SUMIF('1060 NQN'!$A$2:$A$2023,$G652,'1060 NQN'!$I$2:$I$2023)</f>
        <v>300</v>
      </c>
      <c r="L652" s="17" t="n">
        <f aca="false">SUMIF('1060 NQN'!$A$2:$A$2023,$G652,'1060 NQN'!$Q$2:$Q$2023)</f>
        <v>0</v>
      </c>
      <c r="M652" s="17" t="n">
        <f aca="false">$K652-$L652</f>
        <v>300</v>
      </c>
      <c r="N652" s="18" t="n">
        <f aca="false">IFERROR(SUMIF('1060 NQN'!$A$2:$A$2023,$G652,'1060 NQN'!$M$2:$M$2023)/$K652,0)</f>
        <v>31.65</v>
      </c>
      <c r="O652" s="18" t="n">
        <f aca="false">IFERROR($K652*$N652,"")</f>
        <v>9495</v>
      </c>
      <c r="P652" s="18" t="n">
        <f aca="false">IFERROR($L652*$N652,"")</f>
        <v>0</v>
      </c>
      <c r="Q652" s="18" t="n">
        <f aca="false">$M652*$N652</f>
        <v>9495</v>
      </c>
      <c r="S652" s="26"/>
      <c r="T652" s="1" t="s">
        <v>277</v>
      </c>
      <c r="U652" s="27" t="s">
        <v>123</v>
      </c>
    </row>
    <row r="653" customFormat="false" ht="15" hidden="false" customHeight="false" outlineLevel="0" collapsed="false">
      <c r="A653" s="1" t="s">
        <v>207</v>
      </c>
      <c r="B653" s="1" t="s">
        <v>1739</v>
      </c>
      <c r="C653" s="1" t="s">
        <v>259</v>
      </c>
      <c r="D653" s="1" t="s">
        <v>273</v>
      </c>
      <c r="E653" s="1" t="s">
        <v>274</v>
      </c>
      <c r="F653" s="1" t="s">
        <v>262</v>
      </c>
      <c r="G653" s="1" t="s">
        <v>486</v>
      </c>
      <c r="H653" s="1" t="s">
        <v>487</v>
      </c>
      <c r="I653" s="1" t="s">
        <v>2309</v>
      </c>
      <c r="J653" s="1" t="s">
        <v>2310</v>
      </c>
      <c r="K653" s="17" t="n">
        <f aca="false">SUMIF('1060 NQN'!$A$2:$A$2023,$G653,'1060 NQN'!$I$2:$I$2023)</f>
        <v>300</v>
      </c>
      <c r="L653" s="17" t="n">
        <f aca="false">SUMIF('1060 NQN'!$A$2:$A$2023,$G653,'1060 NQN'!$Q$2:$Q$2023)</f>
        <v>90</v>
      </c>
      <c r="M653" s="17" t="n">
        <f aca="false">$K653-$L653</f>
        <v>210</v>
      </c>
      <c r="N653" s="18" t="n">
        <f aca="false">IFERROR(SUMIF('1060 NQN'!$A$2:$A$2023,$G653,'1060 NQN'!$M$2:$M$2023)/$K653,0)</f>
        <v>296.9348</v>
      </c>
      <c r="O653" s="18" t="n">
        <f aca="false">IFERROR($K653*$N653,"")</f>
        <v>89080.44</v>
      </c>
      <c r="P653" s="18" t="n">
        <f aca="false">IFERROR($L653*$N653,"")</f>
        <v>26724.132</v>
      </c>
      <c r="Q653" s="18" t="n">
        <f aca="false">$M653*$N653</f>
        <v>62356.308</v>
      </c>
      <c r="S653" s="25" t="s">
        <v>228</v>
      </c>
      <c r="T653" s="1" t="s">
        <v>282</v>
      </c>
      <c r="U653" s="25" t="s">
        <v>51</v>
      </c>
      <c r="V653" s="1" t="s">
        <v>490</v>
      </c>
      <c r="W653" s="1" t="s">
        <v>269</v>
      </c>
      <c r="Y653" s="1" t="s">
        <v>270</v>
      </c>
      <c r="Z653" s="1" t="s">
        <v>491</v>
      </c>
      <c r="AA653" s="1" t="s">
        <v>2311</v>
      </c>
    </row>
    <row r="654" customFormat="false" ht="15" hidden="false" customHeight="false" outlineLevel="0" collapsed="false">
      <c r="A654" s="1" t="s">
        <v>207</v>
      </c>
      <c r="B654" s="1" t="s">
        <v>1739</v>
      </c>
      <c r="C654" s="1" t="s">
        <v>259</v>
      </c>
      <c r="D654" s="1" t="s">
        <v>273</v>
      </c>
      <c r="E654" s="1" t="s">
        <v>274</v>
      </c>
      <c r="F654" s="1" t="s">
        <v>262</v>
      </c>
      <c r="G654" s="1" t="s">
        <v>2312</v>
      </c>
      <c r="H654" s="1" t="s">
        <v>2313</v>
      </c>
      <c r="I654" s="1" t="s">
        <v>2314</v>
      </c>
      <c r="J654" s="1" t="s">
        <v>2315</v>
      </c>
      <c r="K654" s="17" t="n">
        <f aca="false">SUMIF('1060 NQN'!$A$2:$A$2023,$G654,'1060 NQN'!$I$2:$I$2023)</f>
        <v>300</v>
      </c>
      <c r="L654" s="17" t="n">
        <f aca="false">SUMIF('1060 NQN'!$A$2:$A$2023,$G654,'1060 NQN'!$Q$2:$Q$2023)</f>
        <v>4</v>
      </c>
      <c r="M654" s="17" t="n">
        <f aca="false">$K654-$L654</f>
        <v>296</v>
      </c>
      <c r="N654" s="18" t="n">
        <f aca="false">IFERROR(SUMIF('1060 NQN'!$A$2:$A$2023,$G654,'1060 NQN'!$M$2:$M$2023)/$K654,0)</f>
        <v>542.203333333333</v>
      </c>
      <c r="O654" s="18" t="n">
        <f aca="false">IFERROR($K654*$N654,"")</f>
        <v>162661</v>
      </c>
      <c r="P654" s="18" t="n">
        <f aca="false">IFERROR($L654*$N654,"")</f>
        <v>2168.81333333333</v>
      </c>
      <c r="Q654" s="18" t="n">
        <f aca="false">$M654*$N654</f>
        <v>160492.186666667</v>
      </c>
      <c r="R654" s="28" t="s">
        <v>2316</v>
      </c>
      <c r="S654" s="29" t="s">
        <v>227</v>
      </c>
      <c r="T654" s="1" t="s">
        <v>297</v>
      </c>
      <c r="U654" s="25" t="s">
        <v>51</v>
      </c>
      <c r="V654" s="1" t="s">
        <v>2317</v>
      </c>
      <c r="W654" s="1" t="s">
        <v>270</v>
      </c>
      <c r="X654" s="1" t="s">
        <v>2318</v>
      </c>
      <c r="Y654" s="1" t="s">
        <v>270</v>
      </c>
      <c r="Z654" s="1" t="s">
        <v>2319</v>
      </c>
      <c r="AA654" s="1" t="s">
        <v>2320</v>
      </c>
    </row>
    <row r="655" customFormat="false" ht="15" hidden="false" customHeight="false" outlineLevel="0" collapsed="false">
      <c r="A655" s="1" t="s">
        <v>207</v>
      </c>
      <c r="B655" s="1" t="s">
        <v>1739</v>
      </c>
      <c r="C655" s="1" t="s">
        <v>259</v>
      </c>
      <c r="D655" s="1" t="s">
        <v>260</v>
      </c>
      <c r="E655" s="1" t="s">
        <v>261</v>
      </c>
      <c r="F655" s="1" t="s">
        <v>262</v>
      </c>
      <c r="G655" s="1" t="s">
        <v>947</v>
      </c>
      <c r="H655" s="1" t="s">
        <v>948</v>
      </c>
      <c r="I655" s="1" t="s">
        <v>2321</v>
      </c>
      <c r="J655" s="1" t="s">
        <v>2322</v>
      </c>
      <c r="K655" s="17" t="n">
        <f aca="false">SUMIF('1060 NQN'!$A$2:$A$2023,$G655,'1060 NQN'!$I$2:$I$2023)</f>
        <v>286</v>
      </c>
      <c r="L655" s="17" t="n">
        <f aca="false">SUMIF('1060 NQN'!$A$2:$A$2023,$G655,'1060 NQN'!$Q$2:$Q$2023)</f>
        <v>70</v>
      </c>
      <c r="M655" s="17" t="n">
        <f aca="false">$K655-$L655</f>
        <v>216</v>
      </c>
      <c r="N655" s="18" t="n">
        <f aca="false">IFERROR(SUMIF('1060 NQN'!$A$2:$A$2023,$G655,'1060 NQN'!$M$2:$M$2023)/$K655,0)</f>
        <v>215.758986013986</v>
      </c>
      <c r="O655" s="18" t="n">
        <f aca="false">IFERROR($K655*$N655,"")</f>
        <v>61707.07</v>
      </c>
      <c r="P655" s="18" t="n">
        <f aca="false">IFERROR($L655*$N655,"")</f>
        <v>15103.129020979</v>
      </c>
      <c r="Q655" s="18" t="n">
        <f aca="false">$M655*$N655</f>
        <v>46603.940979021</v>
      </c>
      <c r="S655" s="29" t="s">
        <v>227</v>
      </c>
      <c r="T655" s="1" t="s">
        <v>297</v>
      </c>
      <c r="U655" s="25" t="s">
        <v>51</v>
      </c>
      <c r="V655" s="1" t="s">
        <v>2323</v>
      </c>
      <c r="W655" s="1" t="s">
        <v>269</v>
      </c>
      <c r="Y655" s="1" t="s">
        <v>270</v>
      </c>
      <c r="Z655" s="1" t="s">
        <v>2324</v>
      </c>
      <c r="AA655" s="1" t="s">
        <v>2325</v>
      </c>
    </row>
    <row r="656" customFormat="false" ht="15" hidden="false" customHeight="false" outlineLevel="0" collapsed="false">
      <c r="A656" s="1" t="s">
        <v>207</v>
      </c>
      <c r="B656" s="1" t="s">
        <v>1739</v>
      </c>
      <c r="C656" s="1" t="s">
        <v>259</v>
      </c>
      <c r="D656" s="1" t="s">
        <v>260</v>
      </c>
      <c r="E656" s="1" t="s">
        <v>261</v>
      </c>
      <c r="F656" s="1" t="s">
        <v>262</v>
      </c>
      <c r="G656" s="1" t="s">
        <v>2326</v>
      </c>
      <c r="H656" s="1" t="s">
        <v>2327</v>
      </c>
      <c r="I656" s="1" t="s">
        <v>2328</v>
      </c>
      <c r="J656" s="1" t="s">
        <v>2329</v>
      </c>
      <c r="K656" s="17" t="n">
        <f aca="false">SUMIF('1060 NQN'!$A$2:$A$2023,$G656,'1060 NQN'!$I$2:$I$2023)</f>
        <v>283</v>
      </c>
      <c r="L656" s="17" t="n">
        <f aca="false">SUMIF('1060 NQN'!$A$2:$A$2023,$G656,'1060 NQN'!$Q$2:$Q$2023)</f>
        <v>27</v>
      </c>
      <c r="M656" s="17" t="n">
        <f aca="false">$K656-$L656</f>
        <v>256</v>
      </c>
      <c r="N656" s="18" t="n">
        <f aca="false">IFERROR(SUMIF('1060 NQN'!$A$2:$A$2023,$G656,'1060 NQN'!$M$2:$M$2023)/$K656,0)</f>
        <v>2540.26893992933</v>
      </c>
      <c r="O656" s="18" t="n">
        <f aca="false">IFERROR($K656*$N656,"")</f>
        <v>718896.11</v>
      </c>
      <c r="P656" s="18" t="n">
        <f aca="false">IFERROR($L656*$N656,"")</f>
        <v>68587.2613780919</v>
      </c>
      <c r="Q656" s="18" t="n">
        <f aca="false">$M656*$N656</f>
        <v>650308.848621908</v>
      </c>
      <c r="S656" s="24" t="s">
        <v>226</v>
      </c>
      <c r="T656" s="1" t="s">
        <v>267</v>
      </c>
      <c r="U656" s="25" t="s">
        <v>51</v>
      </c>
      <c r="V656" s="1" t="s">
        <v>290</v>
      </c>
      <c r="W656" s="1" t="s">
        <v>269</v>
      </c>
      <c r="Y656" s="1" t="s">
        <v>269</v>
      </c>
      <c r="AA656" s="1" t="s">
        <v>2330</v>
      </c>
    </row>
    <row r="657" customFormat="false" ht="15" hidden="false" customHeight="false" outlineLevel="0" collapsed="false">
      <c r="A657" s="1" t="s">
        <v>207</v>
      </c>
      <c r="B657" s="1" t="s">
        <v>1739</v>
      </c>
      <c r="C657" s="1" t="s">
        <v>259</v>
      </c>
      <c r="D657" s="1" t="s">
        <v>273</v>
      </c>
      <c r="E657" s="1" t="s">
        <v>274</v>
      </c>
      <c r="F657" s="1" t="s">
        <v>262</v>
      </c>
      <c r="G657" s="1" t="s">
        <v>1363</v>
      </c>
      <c r="H657" s="1" t="s">
        <v>1364</v>
      </c>
      <c r="K657" s="17" t="n">
        <f aca="false">SUMIF('1060 NQN'!$A$2:$A$2023,$G657,'1060 NQN'!$I$2:$I$2023)</f>
        <v>280</v>
      </c>
      <c r="L657" s="17" t="n">
        <f aca="false">SUMIF('1060 NQN'!$A$2:$A$2023,$G657,'1060 NQN'!$Q$2:$Q$2023)</f>
        <v>0</v>
      </c>
      <c r="M657" s="17" t="n">
        <f aca="false">$K657-$L657</f>
        <v>280</v>
      </c>
      <c r="N657" s="18" t="n">
        <f aca="false">IFERROR(SUMIF('1060 NQN'!$A$2:$A$2023,$G657,'1060 NQN'!$M$2:$M$2023)/$K657,0)</f>
        <v>191.201678571429</v>
      </c>
      <c r="O657" s="18" t="n">
        <f aca="false">IFERROR($K657*$N657,"")</f>
        <v>53536.47</v>
      </c>
      <c r="P657" s="18" t="n">
        <f aca="false">IFERROR($L657*$N657,"")</f>
        <v>0</v>
      </c>
      <c r="Q657" s="18" t="n">
        <f aca="false">$M657*$N657</f>
        <v>53536.47</v>
      </c>
      <c r="S657" s="26"/>
      <c r="T657" s="1" t="s">
        <v>277</v>
      </c>
      <c r="U657" s="27" t="s">
        <v>123</v>
      </c>
      <c r="AA657" s="1" t="s">
        <v>1741</v>
      </c>
    </row>
    <row r="658" customFormat="false" ht="15" hidden="false" customHeight="false" outlineLevel="0" collapsed="false">
      <c r="A658" s="1" t="s">
        <v>207</v>
      </c>
      <c r="B658" s="1" t="s">
        <v>1739</v>
      </c>
      <c r="C658" s="1" t="s">
        <v>259</v>
      </c>
      <c r="D658" s="1" t="s">
        <v>273</v>
      </c>
      <c r="E658" s="1" t="s">
        <v>274</v>
      </c>
      <c r="F658" s="1" t="s">
        <v>262</v>
      </c>
      <c r="G658" s="1" t="s">
        <v>2331</v>
      </c>
      <c r="H658" s="1" t="s">
        <v>2332</v>
      </c>
      <c r="I658" s="1" t="s">
        <v>2333</v>
      </c>
      <c r="J658" s="1" t="s">
        <v>2334</v>
      </c>
      <c r="K658" s="17" t="n">
        <f aca="false">SUMIF('1060 NQN'!$A$2:$A$2023,$G658,'1060 NQN'!$I$2:$I$2023)</f>
        <v>280</v>
      </c>
      <c r="L658" s="17" t="n">
        <f aca="false">SUMIF('1060 NQN'!$A$2:$A$2023,$G658,'1060 NQN'!$Q$2:$Q$2023)</f>
        <v>141</v>
      </c>
      <c r="M658" s="17" t="n">
        <f aca="false">$K658-$L658</f>
        <v>139</v>
      </c>
      <c r="N658" s="18" t="n">
        <f aca="false">IFERROR(SUMIF('1060 NQN'!$A$2:$A$2023,$G658,'1060 NQN'!$M$2:$M$2023)/$K658,0)</f>
        <v>885.857714285714</v>
      </c>
      <c r="O658" s="18" t="n">
        <f aca="false">IFERROR($K658*$N658,"")</f>
        <v>248040.16</v>
      </c>
      <c r="P658" s="18" t="n">
        <f aca="false">IFERROR($L658*$N658,"")</f>
        <v>124905.937714286</v>
      </c>
      <c r="Q658" s="18" t="n">
        <f aca="false">$M658*$N658</f>
        <v>123134.222285714</v>
      </c>
      <c r="S658" s="29" t="s">
        <v>227</v>
      </c>
      <c r="T658" s="1" t="s">
        <v>297</v>
      </c>
      <c r="U658" s="25" t="s">
        <v>51</v>
      </c>
      <c r="V658" s="1" t="s">
        <v>2335</v>
      </c>
      <c r="W658" s="1" t="s">
        <v>270</v>
      </c>
      <c r="X658" s="1" t="s">
        <v>2336</v>
      </c>
      <c r="Y658" s="1" t="s">
        <v>270</v>
      </c>
      <c r="Z658" s="1" t="s">
        <v>2337</v>
      </c>
      <c r="AA658" s="1" t="s">
        <v>2338</v>
      </c>
    </row>
    <row r="659" customFormat="false" ht="15" hidden="false" customHeight="false" outlineLevel="0" collapsed="false">
      <c r="A659" s="1" t="s">
        <v>207</v>
      </c>
      <c r="B659" s="1" t="s">
        <v>1739</v>
      </c>
      <c r="C659" s="1" t="s">
        <v>259</v>
      </c>
      <c r="D659" s="1" t="s">
        <v>273</v>
      </c>
      <c r="E659" s="1" t="s">
        <v>274</v>
      </c>
      <c r="F659" s="1" t="s">
        <v>262</v>
      </c>
      <c r="G659" s="1" t="s">
        <v>2339</v>
      </c>
      <c r="H659" s="1" t="s">
        <v>2340</v>
      </c>
      <c r="K659" s="17" t="n">
        <f aca="false">SUMIF('1060 NQN'!$A$2:$A$2023,$G659,'1060 NQN'!$I$2:$I$2023)</f>
        <v>280</v>
      </c>
      <c r="L659" s="17" t="n">
        <f aca="false">SUMIF('1060 NQN'!$A$2:$A$2023,$G659,'1060 NQN'!$Q$2:$Q$2023)</f>
        <v>0</v>
      </c>
      <c r="M659" s="17" t="n">
        <f aca="false">$K659-$L659</f>
        <v>280</v>
      </c>
      <c r="N659" s="18" t="n">
        <f aca="false">IFERROR(SUMIF('1060 NQN'!$A$2:$A$2023,$G659,'1060 NQN'!$M$2:$M$2023)/$K659,0)</f>
        <v>90.9357142857143</v>
      </c>
      <c r="O659" s="18" t="n">
        <f aca="false">IFERROR($K659*$N659,"")</f>
        <v>25462</v>
      </c>
      <c r="P659" s="18" t="n">
        <f aca="false">IFERROR($L659*$N659,"")</f>
        <v>0</v>
      </c>
      <c r="Q659" s="18" t="n">
        <f aca="false">$M659*$N659</f>
        <v>25462</v>
      </c>
      <c r="S659" s="26"/>
      <c r="T659" s="1" t="s">
        <v>277</v>
      </c>
      <c r="U659" s="27" t="s">
        <v>123</v>
      </c>
    </row>
    <row r="660" customFormat="false" ht="15" hidden="false" customHeight="false" outlineLevel="0" collapsed="false">
      <c r="A660" s="1" t="s">
        <v>207</v>
      </c>
      <c r="B660" s="1" t="s">
        <v>1739</v>
      </c>
      <c r="C660" s="1" t="s">
        <v>259</v>
      </c>
      <c r="D660" s="1" t="s">
        <v>273</v>
      </c>
      <c r="E660" s="1" t="s">
        <v>274</v>
      </c>
      <c r="F660" s="1" t="s">
        <v>262</v>
      </c>
      <c r="G660" s="1" t="s">
        <v>1373</v>
      </c>
      <c r="H660" s="1" t="s">
        <v>1374</v>
      </c>
      <c r="I660" s="1" t="s">
        <v>2341</v>
      </c>
      <c r="J660" s="1" t="s">
        <v>2342</v>
      </c>
      <c r="K660" s="17" t="n">
        <f aca="false">SUMIF('1060 NQN'!$A$2:$A$2023,$G660,'1060 NQN'!$I$2:$I$2023)</f>
        <v>270</v>
      </c>
      <c r="L660" s="17" t="n">
        <f aca="false">SUMIF('1060 NQN'!$A$2:$A$2023,$G660,'1060 NQN'!$Q$2:$Q$2023)</f>
        <v>4</v>
      </c>
      <c r="M660" s="17" t="n">
        <f aca="false">$K660-$L660</f>
        <v>266</v>
      </c>
      <c r="N660" s="18" t="n">
        <f aca="false">IFERROR(SUMIF('1060 NQN'!$A$2:$A$2023,$G660,'1060 NQN'!$M$2:$M$2023)/$K660,0)</f>
        <v>88.6740740740741</v>
      </c>
      <c r="O660" s="18" t="n">
        <f aca="false">IFERROR($K660*$N660,"")</f>
        <v>23942</v>
      </c>
      <c r="P660" s="18" t="n">
        <f aca="false">IFERROR($L660*$N660,"")</f>
        <v>354.696296296296</v>
      </c>
      <c r="Q660" s="18" t="n">
        <f aca="false">$M660*$N660</f>
        <v>23587.3037037037</v>
      </c>
      <c r="R660" s="28" t="s">
        <v>2343</v>
      </c>
      <c r="S660" s="25" t="s">
        <v>228</v>
      </c>
      <c r="T660" s="1" t="s">
        <v>282</v>
      </c>
      <c r="U660" s="25" t="s">
        <v>51</v>
      </c>
      <c r="V660" s="1" t="s">
        <v>290</v>
      </c>
      <c r="W660" s="1" t="s">
        <v>269</v>
      </c>
      <c r="Y660" s="1" t="s">
        <v>270</v>
      </c>
      <c r="AA660" s="1" t="s">
        <v>2344</v>
      </c>
    </row>
    <row r="661" customFormat="false" ht="15" hidden="false" customHeight="false" outlineLevel="0" collapsed="false">
      <c r="A661" s="1" t="s">
        <v>207</v>
      </c>
      <c r="B661" s="1" t="s">
        <v>1739</v>
      </c>
      <c r="C661" s="1" t="s">
        <v>259</v>
      </c>
      <c r="D661" s="1" t="s">
        <v>273</v>
      </c>
      <c r="E661" s="1" t="s">
        <v>274</v>
      </c>
      <c r="F661" s="1" t="s">
        <v>262</v>
      </c>
      <c r="G661" s="1" t="s">
        <v>2345</v>
      </c>
      <c r="H661" s="1" t="s">
        <v>2346</v>
      </c>
      <c r="K661" s="17" t="n">
        <f aca="false">SUMIF('1060 NQN'!$A$2:$A$2023,$G661,'1060 NQN'!$I$2:$I$2023)</f>
        <v>270</v>
      </c>
      <c r="L661" s="17" t="n">
        <f aca="false">SUMIF('1060 NQN'!$A$2:$A$2023,$G661,'1060 NQN'!$Q$2:$Q$2023)</f>
        <v>0</v>
      </c>
      <c r="M661" s="17" t="n">
        <f aca="false">$K661-$L661</f>
        <v>270</v>
      </c>
      <c r="N661" s="18" t="n">
        <f aca="false">IFERROR(SUMIF('1060 NQN'!$A$2:$A$2023,$G661,'1060 NQN'!$M$2:$M$2023)/$K661,0)</f>
        <v>2113.33333333333</v>
      </c>
      <c r="O661" s="18" t="n">
        <f aca="false">IFERROR($K661*$N661,"")</f>
        <v>570600</v>
      </c>
      <c r="P661" s="18" t="n">
        <f aca="false">IFERROR($L661*$N661,"")</f>
        <v>0</v>
      </c>
      <c r="Q661" s="18" t="n">
        <f aca="false">$M661*$N661</f>
        <v>570600</v>
      </c>
      <c r="S661" s="26"/>
      <c r="T661" s="1" t="s">
        <v>277</v>
      </c>
      <c r="U661" s="27" t="s">
        <v>123</v>
      </c>
      <c r="AA661" s="1" t="s">
        <v>1741</v>
      </c>
    </row>
    <row r="662" customFormat="false" ht="15" hidden="false" customHeight="false" outlineLevel="0" collapsed="false">
      <c r="A662" s="1" t="s">
        <v>207</v>
      </c>
      <c r="B662" s="1" t="s">
        <v>1739</v>
      </c>
      <c r="C662" s="1" t="s">
        <v>259</v>
      </c>
      <c r="D662" s="1" t="s">
        <v>273</v>
      </c>
      <c r="E662" s="1" t="s">
        <v>274</v>
      </c>
      <c r="F662" s="1" t="s">
        <v>262</v>
      </c>
      <c r="G662" s="1" t="s">
        <v>1193</v>
      </c>
      <c r="H662" s="1" t="s">
        <v>1194</v>
      </c>
      <c r="I662" s="1" t="s">
        <v>2347</v>
      </c>
      <c r="J662" s="1" t="s">
        <v>2348</v>
      </c>
      <c r="K662" s="17" t="n">
        <f aca="false">SUMIF('1060 NQN'!$A$2:$A$2023,$G662,'1060 NQN'!$I$2:$I$2023)</f>
        <v>260</v>
      </c>
      <c r="L662" s="17" t="n">
        <f aca="false">SUMIF('1060 NQN'!$A$2:$A$2023,$G662,'1060 NQN'!$Q$2:$Q$2023)</f>
        <v>36</v>
      </c>
      <c r="M662" s="17" t="n">
        <f aca="false">$K662-$L662</f>
        <v>224</v>
      </c>
      <c r="N662" s="18" t="n">
        <f aca="false">IFERROR(SUMIF('1060 NQN'!$A$2:$A$2023,$G662,'1060 NQN'!$M$2:$M$2023)/$K662,0)</f>
        <v>134.807307692308</v>
      </c>
      <c r="O662" s="18" t="n">
        <f aca="false">IFERROR($K662*$N662,"")</f>
        <v>35049.9</v>
      </c>
      <c r="P662" s="18" t="n">
        <f aca="false">IFERROR($L662*$N662,"")</f>
        <v>4853.06307692308</v>
      </c>
      <c r="Q662" s="18" t="n">
        <f aca="false">$M662*$N662</f>
        <v>30196.8369230769</v>
      </c>
      <c r="S662" s="25" t="s">
        <v>228</v>
      </c>
      <c r="T662" s="1" t="s">
        <v>282</v>
      </c>
      <c r="U662" s="25" t="s">
        <v>51</v>
      </c>
      <c r="V662" s="1" t="s">
        <v>290</v>
      </c>
      <c r="W662" s="1" t="s">
        <v>269</v>
      </c>
      <c r="Y662" s="1" t="s">
        <v>269</v>
      </c>
      <c r="AA662" s="1" t="s">
        <v>2349</v>
      </c>
    </row>
    <row r="663" customFormat="false" ht="15" hidden="false" customHeight="false" outlineLevel="0" collapsed="false">
      <c r="A663" s="1" t="s">
        <v>207</v>
      </c>
      <c r="B663" s="1" t="s">
        <v>1739</v>
      </c>
      <c r="C663" s="1" t="s">
        <v>259</v>
      </c>
      <c r="D663" s="1" t="s">
        <v>273</v>
      </c>
      <c r="E663" s="1" t="s">
        <v>274</v>
      </c>
      <c r="F663" s="1" t="s">
        <v>262</v>
      </c>
      <c r="G663" s="1" t="s">
        <v>2350</v>
      </c>
      <c r="H663" s="1" t="s">
        <v>2351</v>
      </c>
      <c r="I663" s="1" t="s">
        <v>2352</v>
      </c>
      <c r="J663" s="1" t="s">
        <v>2353</v>
      </c>
      <c r="K663" s="17" t="n">
        <f aca="false">SUMIF('1060 NQN'!$A$2:$A$2023,$G663,'1060 NQN'!$I$2:$I$2023)</f>
        <v>250</v>
      </c>
      <c r="L663" s="17" t="n">
        <f aca="false">SUMIF('1060 NQN'!$A$2:$A$2023,$G663,'1060 NQN'!$Q$2:$Q$2023)</f>
        <v>96</v>
      </c>
      <c r="M663" s="17" t="n">
        <f aca="false">$K663-$L663</f>
        <v>154</v>
      </c>
      <c r="N663" s="18" t="n">
        <f aca="false">IFERROR(SUMIF('1060 NQN'!$A$2:$A$2023,$G663,'1060 NQN'!$M$2:$M$2023)/$K663,0)</f>
        <v>568</v>
      </c>
      <c r="O663" s="18" t="n">
        <f aca="false">IFERROR($K663*$N663,"")</f>
        <v>142000</v>
      </c>
      <c r="P663" s="18" t="n">
        <f aca="false">IFERROR($L663*$N663,"")</f>
        <v>54528</v>
      </c>
      <c r="Q663" s="18" t="n">
        <f aca="false">$M663*$N663</f>
        <v>87472</v>
      </c>
      <c r="S663" s="24" t="s">
        <v>226</v>
      </c>
      <c r="T663" s="1" t="s">
        <v>267</v>
      </c>
      <c r="U663" s="25" t="s">
        <v>51</v>
      </c>
      <c r="V663" s="1" t="s">
        <v>290</v>
      </c>
      <c r="W663" s="1" t="s">
        <v>269</v>
      </c>
      <c r="Y663" s="1" t="s">
        <v>270</v>
      </c>
      <c r="AA663" s="1" t="s">
        <v>2354</v>
      </c>
    </row>
    <row r="664" customFormat="false" ht="15" hidden="false" customHeight="false" outlineLevel="0" collapsed="false">
      <c r="A664" s="1" t="s">
        <v>207</v>
      </c>
      <c r="B664" s="1" t="s">
        <v>1739</v>
      </c>
      <c r="C664" s="1" t="s">
        <v>259</v>
      </c>
      <c r="D664" s="1" t="s">
        <v>273</v>
      </c>
      <c r="E664" s="1" t="s">
        <v>274</v>
      </c>
      <c r="F664" s="1" t="s">
        <v>262</v>
      </c>
      <c r="G664" s="1" t="s">
        <v>2355</v>
      </c>
      <c r="H664" s="1" t="s">
        <v>2356</v>
      </c>
      <c r="I664" s="1" t="s">
        <v>2357</v>
      </c>
      <c r="J664" s="1" t="s">
        <v>2358</v>
      </c>
      <c r="K664" s="17" t="n">
        <f aca="false">SUMIF('1060 NQN'!$A$2:$A$2023,$G664,'1060 NQN'!$I$2:$I$2023)</f>
        <v>250</v>
      </c>
      <c r="L664" s="17" t="n">
        <f aca="false">SUMIF('1060 NQN'!$A$2:$A$2023,$G664,'1060 NQN'!$Q$2:$Q$2023)</f>
        <v>193</v>
      </c>
      <c r="M664" s="17" t="n">
        <f aca="false">$K664-$L664</f>
        <v>57</v>
      </c>
      <c r="N664" s="18" t="n">
        <f aca="false">IFERROR(SUMIF('1060 NQN'!$A$2:$A$2023,$G664,'1060 NQN'!$M$2:$M$2023)/$K664,0)</f>
        <v>165.03928</v>
      </c>
      <c r="O664" s="18" t="n">
        <f aca="false">IFERROR($K664*$N664,"")</f>
        <v>41259.82</v>
      </c>
      <c r="P664" s="18" t="n">
        <f aca="false">IFERROR($L664*$N664,"")</f>
        <v>31852.58104</v>
      </c>
      <c r="Q664" s="18" t="n">
        <f aca="false">$M664*$N664</f>
        <v>9407.23896</v>
      </c>
      <c r="S664" s="25" t="s">
        <v>228</v>
      </c>
      <c r="T664" s="1" t="s">
        <v>282</v>
      </c>
      <c r="U664" s="25" t="s">
        <v>51</v>
      </c>
      <c r="V664" s="1" t="s">
        <v>2359</v>
      </c>
      <c r="W664" s="1" t="s">
        <v>269</v>
      </c>
      <c r="Y664" s="1" t="s">
        <v>270</v>
      </c>
      <c r="Z664" s="1" t="s">
        <v>1684</v>
      </c>
      <c r="AA664" s="1" t="s">
        <v>2360</v>
      </c>
    </row>
    <row r="665" customFormat="false" ht="15" hidden="false" customHeight="false" outlineLevel="0" collapsed="false">
      <c r="A665" s="1" t="s">
        <v>207</v>
      </c>
      <c r="B665" s="1" t="s">
        <v>1739</v>
      </c>
      <c r="C665" s="1" t="s">
        <v>259</v>
      </c>
      <c r="D665" s="1" t="s">
        <v>260</v>
      </c>
      <c r="E665" s="1" t="s">
        <v>261</v>
      </c>
      <c r="F665" s="1" t="s">
        <v>262</v>
      </c>
      <c r="G665" s="1" t="s">
        <v>2361</v>
      </c>
      <c r="H665" s="1" t="s">
        <v>2362</v>
      </c>
      <c r="K665" s="17" t="n">
        <f aca="false">SUMIF('1060 NQN'!$A$2:$A$2023,$G665,'1060 NQN'!$I$2:$I$2023)</f>
        <v>240</v>
      </c>
      <c r="L665" s="17" t="n">
        <f aca="false">SUMIF('1060 NQN'!$A$2:$A$2023,$G665,'1060 NQN'!$Q$2:$Q$2023)</f>
        <v>0</v>
      </c>
      <c r="M665" s="17" t="n">
        <f aca="false">$K665-$L665</f>
        <v>240</v>
      </c>
      <c r="N665" s="18" t="n">
        <f aca="false">IFERROR(SUMIF('1060 NQN'!$A$2:$A$2023,$G665,'1060 NQN'!$M$2:$M$2023)/$K665,0)</f>
        <v>11.945875</v>
      </c>
      <c r="O665" s="18" t="n">
        <f aca="false">IFERROR($K665*$N665,"")</f>
        <v>2867.01</v>
      </c>
      <c r="P665" s="18" t="n">
        <f aca="false">IFERROR($L665*$N665,"")</f>
        <v>0</v>
      </c>
      <c r="Q665" s="18" t="n">
        <f aca="false">$M665*$N665</f>
        <v>2867.01</v>
      </c>
      <c r="S665" s="26"/>
      <c r="T665" s="1" t="s">
        <v>277</v>
      </c>
      <c r="U665" s="27" t="s">
        <v>123</v>
      </c>
      <c r="AA665" s="1" t="s">
        <v>2147</v>
      </c>
    </row>
    <row r="666" customFormat="false" ht="15" hidden="false" customHeight="false" outlineLevel="0" collapsed="false">
      <c r="A666" s="1" t="s">
        <v>207</v>
      </c>
      <c r="B666" s="1" t="s">
        <v>1739</v>
      </c>
      <c r="C666" s="1" t="s">
        <v>259</v>
      </c>
      <c r="D666" s="1" t="s">
        <v>260</v>
      </c>
      <c r="E666" s="1" t="s">
        <v>261</v>
      </c>
      <c r="F666" s="1" t="s">
        <v>262</v>
      </c>
      <c r="G666" s="1" t="s">
        <v>2363</v>
      </c>
      <c r="H666" s="1" t="s">
        <v>2364</v>
      </c>
      <c r="I666" s="1" t="s">
        <v>2365</v>
      </c>
      <c r="J666" s="1" t="s">
        <v>2366</v>
      </c>
      <c r="K666" s="17" t="n">
        <f aca="false">SUMIF('1060 NQN'!$A$2:$A$2023,$G666,'1060 NQN'!$I$2:$I$2023)</f>
        <v>227</v>
      </c>
      <c r="L666" s="17" t="n">
        <f aca="false">SUMIF('1060 NQN'!$A$2:$A$2023,$G666,'1060 NQN'!$Q$2:$Q$2023)</f>
        <v>19</v>
      </c>
      <c r="M666" s="17" t="n">
        <f aca="false">$K666-$L666</f>
        <v>208</v>
      </c>
      <c r="N666" s="18" t="n">
        <f aca="false">IFERROR(SUMIF('1060 NQN'!$A$2:$A$2023,$G666,'1060 NQN'!$M$2:$M$2023)/$K666,0)</f>
        <v>1429.81845814978</v>
      </c>
      <c r="O666" s="18" t="n">
        <f aca="false">IFERROR($K666*$N666,"")</f>
        <v>324568.79</v>
      </c>
      <c r="P666" s="18" t="n">
        <f aca="false">IFERROR($L666*$N666,"")</f>
        <v>27166.5507048458</v>
      </c>
      <c r="Q666" s="18" t="n">
        <f aca="false">$M666*$N666</f>
        <v>297402.239295154</v>
      </c>
      <c r="S666" s="24" t="s">
        <v>226</v>
      </c>
      <c r="T666" s="1" t="s">
        <v>267</v>
      </c>
      <c r="U666" s="25" t="s">
        <v>51</v>
      </c>
      <c r="V666" s="1" t="s">
        <v>290</v>
      </c>
      <c r="W666" s="1" t="s">
        <v>269</v>
      </c>
      <c r="Y666" s="1" t="s">
        <v>269</v>
      </c>
      <c r="AA666" s="1" t="s">
        <v>2367</v>
      </c>
    </row>
    <row r="667" customFormat="false" ht="15" hidden="false" customHeight="false" outlineLevel="0" collapsed="false">
      <c r="A667" s="1" t="s">
        <v>207</v>
      </c>
      <c r="B667" s="1" t="s">
        <v>1739</v>
      </c>
      <c r="C667" s="1" t="s">
        <v>259</v>
      </c>
      <c r="D667" s="1" t="s">
        <v>260</v>
      </c>
      <c r="E667" s="1" t="s">
        <v>261</v>
      </c>
      <c r="F667" s="1" t="s">
        <v>262</v>
      </c>
      <c r="G667" s="1" t="s">
        <v>2368</v>
      </c>
      <c r="H667" s="1" t="s">
        <v>2369</v>
      </c>
      <c r="I667" s="1" t="s">
        <v>2370</v>
      </c>
      <c r="J667" s="1" t="s">
        <v>2371</v>
      </c>
      <c r="K667" s="17" t="n">
        <f aca="false">SUMIF('1060 NQN'!$A$2:$A$2023,$G667,'1060 NQN'!$I$2:$I$2023)</f>
        <v>224</v>
      </c>
      <c r="L667" s="17" t="n">
        <f aca="false">SUMIF('1060 NQN'!$A$2:$A$2023,$G667,'1060 NQN'!$Q$2:$Q$2023)</f>
        <v>20</v>
      </c>
      <c r="M667" s="17" t="n">
        <f aca="false">$K667-$L667</f>
        <v>204</v>
      </c>
      <c r="N667" s="18" t="n">
        <f aca="false">IFERROR(SUMIF('1060 NQN'!$A$2:$A$2023,$G667,'1060 NQN'!$M$2:$M$2023)/$K667,0)</f>
        <v>566.801026785714</v>
      </c>
      <c r="O667" s="18" t="n">
        <f aca="false">IFERROR($K667*$N667,"")</f>
        <v>126963.43</v>
      </c>
      <c r="P667" s="18" t="n">
        <f aca="false">IFERROR($L667*$N667,"")</f>
        <v>11336.0205357143</v>
      </c>
      <c r="Q667" s="18" t="n">
        <f aca="false">$M667*$N667</f>
        <v>115627.409464286</v>
      </c>
      <c r="S667" s="24" t="s">
        <v>226</v>
      </c>
      <c r="T667" s="1" t="s">
        <v>267</v>
      </c>
      <c r="U667" s="25" t="s">
        <v>51</v>
      </c>
      <c r="V667" s="1" t="s">
        <v>2372</v>
      </c>
      <c r="W667" s="1" t="s">
        <v>269</v>
      </c>
      <c r="Y667" s="1" t="s">
        <v>270</v>
      </c>
      <c r="Z667" s="1" t="s">
        <v>1116</v>
      </c>
      <c r="AA667" s="1" t="s">
        <v>1767</v>
      </c>
    </row>
    <row r="668" customFormat="false" ht="15" hidden="false" customHeight="false" outlineLevel="0" collapsed="false">
      <c r="A668" s="1" t="s">
        <v>207</v>
      </c>
      <c r="B668" s="1" t="s">
        <v>1739</v>
      </c>
      <c r="C668" s="1" t="s">
        <v>259</v>
      </c>
      <c r="D668" s="1" t="s">
        <v>260</v>
      </c>
      <c r="E668" s="1" t="s">
        <v>261</v>
      </c>
      <c r="F668" s="1" t="s">
        <v>262</v>
      </c>
      <c r="G668" s="1" t="s">
        <v>2373</v>
      </c>
      <c r="H668" s="1" t="s">
        <v>2374</v>
      </c>
      <c r="K668" s="17" t="n">
        <f aca="false">SUMIF('1060 NQN'!$A$2:$A$2023,$G668,'1060 NQN'!$I$2:$I$2023)</f>
        <v>220</v>
      </c>
      <c r="L668" s="17" t="n">
        <f aca="false">SUMIF('1060 NQN'!$A$2:$A$2023,$G668,'1060 NQN'!$Q$2:$Q$2023)</f>
        <v>0</v>
      </c>
      <c r="M668" s="17" t="n">
        <f aca="false">$K668-$L668</f>
        <v>220</v>
      </c>
      <c r="N668" s="18" t="n">
        <f aca="false">IFERROR(SUMIF('1060 NQN'!$A$2:$A$2023,$G668,'1060 NQN'!$M$2:$M$2023)/$K668,0)</f>
        <v>135.280909090909</v>
      </c>
      <c r="O668" s="18" t="n">
        <f aca="false">IFERROR($K668*$N668,"")</f>
        <v>29761.8</v>
      </c>
      <c r="P668" s="18" t="n">
        <f aca="false">IFERROR($L668*$N668,"")</f>
        <v>0</v>
      </c>
      <c r="Q668" s="18" t="n">
        <f aca="false">$M668*$N668</f>
        <v>29761.8</v>
      </c>
      <c r="S668" s="26"/>
      <c r="T668" s="1" t="s">
        <v>277</v>
      </c>
      <c r="U668" s="27" t="s">
        <v>123</v>
      </c>
      <c r="AA668" s="1" t="s">
        <v>2147</v>
      </c>
    </row>
    <row r="669" customFormat="false" ht="15" hidden="false" customHeight="false" outlineLevel="0" collapsed="false">
      <c r="A669" s="1" t="s">
        <v>207</v>
      </c>
      <c r="B669" s="1" t="s">
        <v>1739</v>
      </c>
      <c r="C669" s="1" t="s">
        <v>259</v>
      </c>
      <c r="D669" s="1" t="s">
        <v>273</v>
      </c>
      <c r="E669" s="1" t="s">
        <v>274</v>
      </c>
      <c r="F669" s="1" t="s">
        <v>262</v>
      </c>
      <c r="G669" s="1" t="s">
        <v>926</v>
      </c>
      <c r="H669" s="1" t="s">
        <v>927</v>
      </c>
      <c r="K669" s="17" t="n">
        <f aca="false">SUMIF('1060 NQN'!$A$2:$A$2023,$G669,'1060 NQN'!$I$2:$I$2023)</f>
        <v>220</v>
      </c>
      <c r="L669" s="17" t="n">
        <f aca="false">SUMIF('1060 NQN'!$A$2:$A$2023,$G669,'1060 NQN'!$Q$2:$Q$2023)</f>
        <v>0</v>
      </c>
      <c r="M669" s="17" t="n">
        <f aca="false">$K669-$L669</f>
        <v>220</v>
      </c>
      <c r="N669" s="18" t="n">
        <f aca="false">IFERROR(SUMIF('1060 NQN'!$A$2:$A$2023,$G669,'1060 NQN'!$M$2:$M$2023)/$K669,0)</f>
        <v>454.818181818182</v>
      </c>
      <c r="O669" s="18" t="n">
        <f aca="false">IFERROR($K669*$N669,"")</f>
        <v>100060</v>
      </c>
      <c r="P669" s="18" t="n">
        <f aca="false">IFERROR($L669*$N669,"")</f>
        <v>0</v>
      </c>
      <c r="Q669" s="18" t="n">
        <f aca="false">$M669*$N669</f>
        <v>100060</v>
      </c>
      <c r="S669" s="26"/>
      <c r="T669" s="1" t="s">
        <v>277</v>
      </c>
      <c r="U669" s="27" t="s">
        <v>123</v>
      </c>
      <c r="AA669" s="1" t="s">
        <v>1741</v>
      </c>
    </row>
    <row r="670" customFormat="false" ht="15" hidden="false" customHeight="false" outlineLevel="0" collapsed="false">
      <c r="A670" s="1" t="s">
        <v>207</v>
      </c>
      <c r="B670" s="1" t="s">
        <v>1739</v>
      </c>
      <c r="C670" s="1" t="s">
        <v>259</v>
      </c>
      <c r="D670" s="1" t="s">
        <v>273</v>
      </c>
      <c r="E670" s="1" t="s">
        <v>274</v>
      </c>
      <c r="F670" s="1" t="s">
        <v>262</v>
      </c>
      <c r="G670" s="1" t="s">
        <v>1460</v>
      </c>
      <c r="H670" s="1" t="s">
        <v>1461</v>
      </c>
      <c r="I670" s="1" t="s">
        <v>2375</v>
      </c>
      <c r="J670" s="1" t="s">
        <v>2376</v>
      </c>
      <c r="K670" s="17" t="n">
        <f aca="false">SUMIF('1060 NQN'!$A$2:$A$2023,$G670,'1060 NQN'!$I$2:$I$2023)</f>
        <v>220</v>
      </c>
      <c r="L670" s="17" t="n">
        <f aca="false">SUMIF('1060 NQN'!$A$2:$A$2023,$G670,'1060 NQN'!$Q$2:$Q$2023)</f>
        <v>29</v>
      </c>
      <c r="M670" s="17" t="n">
        <f aca="false">$K670-$L670</f>
        <v>191</v>
      </c>
      <c r="N670" s="18" t="n">
        <f aca="false">IFERROR(SUMIF('1060 NQN'!$A$2:$A$2023,$G670,'1060 NQN'!$M$2:$M$2023)/$K670,0)</f>
        <v>2046.355</v>
      </c>
      <c r="O670" s="18" t="n">
        <f aca="false">IFERROR($K670*$N670,"")</f>
        <v>450198.1</v>
      </c>
      <c r="P670" s="18" t="n">
        <f aca="false">IFERROR($L670*$N670,"")</f>
        <v>59344.295</v>
      </c>
      <c r="Q670" s="18" t="n">
        <f aca="false">$M670*$N670</f>
        <v>390853.805</v>
      </c>
      <c r="S670" s="24" t="s">
        <v>226</v>
      </c>
      <c r="T670" s="1" t="s">
        <v>267</v>
      </c>
      <c r="U670" s="25" t="s">
        <v>51</v>
      </c>
      <c r="V670" s="1" t="s">
        <v>2377</v>
      </c>
      <c r="W670" s="1" t="s">
        <v>269</v>
      </c>
      <c r="Y670" s="1" t="s">
        <v>270</v>
      </c>
      <c r="Z670" s="1" t="s">
        <v>2378</v>
      </c>
      <c r="AA670" s="1" t="s">
        <v>1767</v>
      </c>
    </row>
    <row r="671" customFormat="false" ht="15" hidden="false" customHeight="false" outlineLevel="0" collapsed="false">
      <c r="A671" s="1" t="s">
        <v>207</v>
      </c>
      <c r="B671" s="1" t="s">
        <v>1739</v>
      </c>
      <c r="C671" s="1" t="s">
        <v>259</v>
      </c>
      <c r="D671" s="1" t="s">
        <v>273</v>
      </c>
      <c r="E671" s="1" t="s">
        <v>274</v>
      </c>
      <c r="F671" s="1" t="s">
        <v>262</v>
      </c>
      <c r="G671" s="1" t="s">
        <v>1102</v>
      </c>
      <c r="H671" s="1" t="s">
        <v>1103</v>
      </c>
      <c r="I671" s="1" t="s">
        <v>2341</v>
      </c>
      <c r="J671" s="1" t="s">
        <v>2379</v>
      </c>
      <c r="K671" s="17" t="n">
        <f aca="false">SUMIF('1060 NQN'!$A$2:$A$2023,$G671,'1060 NQN'!$I$2:$I$2023)</f>
        <v>216</v>
      </c>
      <c r="L671" s="17" t="n">
        <f aca="false">SUMIF('1060 NQN'!$A$2:$A$2023,$G671,'1060 NQN'!$Q$2:$Q$2023)</f>
        <v>0</v>
      </c>
      <c r="M671" s="17" t="n">
        <f aca="false">$K671-$L671</f>
        <v>216</v>
      </c>
      <c r="N671" s="18" t="n">
        <f aca="false">IFERROR(SUMIF('1060 NQN'!$A$2:$A$2023,$G671,'1060 NQN'!$M$2:$M$2023)/$K671,0)</f>
        <v>115.720138888889</v>
      </c>
      <c r="O671" s="18" t="n">
        <f aca="false">IFERROR($K671*$N671,"")</f>
        <v>24995.55</v>
      </c>
      <c r="P671" s="18" t="n">
        <f aca="false">IFERROR($L671*$N671,"")</f>
        <v>0</v>
      </c>
      <c r="Q671" s="18" t="n">
        <f aca="false">$M671*$N671</f>
        <v>24995.55</v>
      </c>
      <c r="S671" s="25" t="s">
        <v>228</v>
      </c>
      <c r="T671" s="1" t="s">
        <v>282</v>
      </c>
      <c r="U671" s="25" t="s">
        <v>51</v>
      </c>
      <c r="V671" s="1" t="s">
        <v>2380</v>
      </c>
      <c r="W671" s="1" t="s">
        <v>269</v>
      </c>
      <c r="Y671" s="1" t="s">
        <v>270</v>
      </c>
      <c r="Z671" s="1" t="s">
        <v>2381</v>
      </c>
      <c r="AA671" s="1" t="s">
        <v>2382</v>
      </c>
    </row>
    <row r="672" customFormat="false" ht="15" hidden="false" customHeight="false" outlineLevel="0" collapsed="false">
      <c r="A672" s="1" t="s">
        <v>207</v>
      </c>
      <c r="B672" s="1" t="s">
        <v>1739</v>
      </c>
      <c r="C672" s="1" t="s">
        <v>259</v>
      </c>
      <c r="D672" s="1" t="s">
        <v>260</v>
      </c>
      <c r="E672" s="1" t="s">
        <v>261</v>
      </c>
      <c r="F672" s="1" t="s">
        <v>262</v>
      </c>
      <c r="G672" s="1" t="s">
        <v>2383</v>
      </c>
      <c r="H672" s="1" t="s">
        <v>2384</v>
      </c>
      <c r="K672" s="17" t="n">
        <f aca="false">SUMIF('1060 NQN'!$A$2:$A$2023,$G672,'1060 NQN'!$I$2:$I$2023)</f>
        <v>210</v>
      </c>
      <c r="L672" s="17" t="n">
        <f aca="false">SUMIF('1060 NQN'!$A$2:$A$2023,$G672,'1060 NQN'!$Q$2:$Q$2023)</f>
        <v>0</v>
      </c>
      <c r="M672" s="17" t="n">
        <f aca="false">$K672-$L672</f>
        <v>210</v>
      </c>
      <c r="N672" s="18" t="n">
        <f aca="false">IFERROR(SUMIF('1060 NQN'!$A$2:$A$2023,$G672,'1060 NQN'!$M$2:$M$2023)/$K672,0)</f>
        <v>34.53</v>
      </c>
      <c r="O672" s="18" t="n">
        <f aca="false">IFERROR($K672*$N672,"")</f>
        <v>7251.3</v>
      </c>
      <c r="P672" s="18" t="n">
        <f aca="false">IFERROR($L672*$N672,"")</f>
        <v>0</v>
      </c>
      <c r="Q672" s="18" t="n">
        <f aca="false">$M672*$N672</f>
        <v>7251.3</v>
      </c>
      <c r="S672" s="26"/>
      <c r="T672" s="1" t="s">
        <v>277</v>
      </c>
      <c r="U672" s="27" t="s">
        <v>123</v>
      </c>
    </row>
    <row r="673" customFormat="false" ht="15" hidden="false" customHeight="false" outlineLevel="0" collapsed="false">
      <c r="A673" s="1" t="s">
        <v>207</v>
      </c>
      <c r="B673" s="1" t="s">
        <v>1739</v>
      </c>
      <c r="C673" s="1" t="s">
        <v>259</v>
      </c>
      <c r="D673" s="1" t="s">
        <v>273</v>
      </c>
      <c r="E673" s="1" t="s">
        <v>274</v>
      </c>
      <c r="F673" s="1" t="s">
        <v>262</v>
      </c>
      <c r="G673" s="1" t="s">
        <v>1206</v>
      </c>
      <c r="H673" s="1" t="s">
        <v>1207</v>
      </c>
      <c r="K673" s="17" t="n">
        <f aca="false">SUMIF('1060 NQN'!$A$2:$A$2023,$G673,'1060 NQN'!$I$2:$I$2023)</f>
        <v>210</v>
      </c>
      <c r="L673" s="17" t="n">
        <f aca="false">SUMIF('1060 NQN'!$A$2:$A$2023,$G673,'1060 NQN'!$Q$2:$Q$2023)</f>
        <v>0</v>
      </c>
      <c r="M673" s="17" t="n">
        <f aca="false">$K673-$L673</f>
        <v>210</v>
      </c>
      <c r="N673" s="18" t="n">
        <f aca="false">IFERROR(SUMIF('1060 NQN'!$A$2:$A$2023,$G673,'1060 NQN'!$M$2:$M$2023)/$K673,0)</f>
        <v>745</v>
      </c>
      <c r="O673" s="18" t="n">
        <f aca="false">IFERROR($K673*$N673,"")</f>
        <v>156450</v>
      </c>
      <c r="P673" s="18" t="n">
        <f aca="false">IFERROR($L673*$N673,"")</f>
        <v>0</v>
      </c>
      <c r="Q673" s="18" t="n">
        <f aca="false">$M673*$N673</f>
        <v>156450</v>
      </c>
      <c r="S673" s="26"/>
      <c r="T673" s="1" t="s">
        <v>277</v>
      </c>
      <c r="U673" s="27" t="s">
        <v>123</v>
      </c>
    </row>
    <row r="674" customFormat="false" ht="15" hidden="false" customHeight="false" outlineLevel="0" collapsed="false">
      <c r="A674" s="1" t="s">
        <v>207</v>
      </c>
      <c r="B674" s="1" t="s">
        <v>1739</v>
      </c>
      <c r="C674" s="1" t="s">
        <v>259</v>
      </c>
      <c r="D674" s="1" t="s">
        <v>260</v>
      </c>
      <c r="E674" s="1" t="s">
        <v>261</v>
      </c>
      <c r="F674" s="1" t="s">
        <v>262</v>
      </c>
      <c r="G674" s="1" t="s">
        <v>2385</v>
      </c>
      <c r="H674" s="1" t="s">
        <v>2386</v>
      </c>
      <c r="I674" s="1" t="s">
        <v>2387</v>
      </c>
      <c r="J674" s="1" t="s">
        <v>2388</v>
      </c>
      <c r="K674" s="17" t="n">
        <f aca="false">SUMIF('1060 NQN'!$A$2:$A$2023,$G674,'1060 NQN'!$I$2:$I$2023)</f>
        <v>204</v>
      </c>
      <c r="L674" s="17" t="n">
        <f aca="false">SUMIF('1060 NQN'!$A$2:$A$2023,$G674,'1060 NQN'!$Q$2:$Q$2023)</f>
        <v>69</v>
      </c>
      <c r="M674" s="17" t="n">
        <f aca="false">$K674-$L674</f>
        <v>135</v>
      </c>
      <c r="N674" s="18" t="n">
        <f aca="false">IFERROR(SUMIF('1060 NQN'!$A$2:$A$2023,$G674,'1060 NQN'!$M$2:$M$2023)/$K674,0)</f>
        <v>131.445490196078</v>
      </c>
      <c r="O674" s="18" t="n">
        <f aca="false">IFERROR($K674*$N674,"")</f>
        <v>26814.88</v>
      </c>
      <c r="P674" s="18" t="n">
        <f aca="false">IFERROR($L674*$N674,"")</f>
        <v>9069.73882352941</v>
      </c>
      <c r="Q674" s="18" t="n">
        <f aca="false">$M674*$N674</f>
        <v>17745.1411764706</v>
      </c>
      <c r="S674" s="29" t="s">
        <v>227</v>
      </c>
      <c r="T674" s="1" t="s">
        <v>297</v>
      </c>
      <c r="U674" s="25" t="s">
        <v>51</v>
      </c>
      <c r="V674" s="1" t="s">
        <v>2389</v>
      </c>
      <c r="W674" s="1" t="s">
        <v>269</v>
      </c>
      <c r="Y674" s="1" t="s">
        <v>270</v>
      </c>
      <c r="Z674" s="1" t="s">
        <v>2390</v>
      </c>
      <c r="AA674" s="1" t="s">
        <v>2391</v>
      </c>
    </row>
    <row r="675" customFormat="false" ht="15" hidden="false" customHeight="false" outlineLevel="0" collapsed="false">
      <c r="A675" s="1" t="s">
        <v>207</v>
      </c>
      <c r="B675" s="1" t="s">
        <v>1739</v>
      </c>
      <c r="C675" s="1" t="s">
        <v>259</v>
      </c>
      <c r="D675" s="1" t="s">
        <v>260</v>
      </c>
      <c r="E675" s="1" t="s">
        <v>261</v>
      </c>
      <c r="F675" s="1" t="s">
        <v>262</v>
      </c>
      <c r="G675" s="1" t="s">
        <v>2392</v>
      </c>
      <c r="H675" s="1" t="s">
        <v>2393</v>
      </c>
      <c r="K675" s="17" t="n">
        <f aca="false">SUMIF('1060 NQN'!$A$2:$A$2023,$G675,'1060 NQN'!$I$2:$I$2023)</f>
        <v>200</v>
      </c>
      <c r="L675" s="17" t="n">
        <f aca="false">SUMIF('1060 NQN'!$A$2:$A$2023,$G675,'1060 NQN'!$Q$2:$Q$2023)</f>
        <v>0</v>
      </c>
      <c r="M675" s="17" t="n">
        <f aca="false">$K675-$L675</f>
        <v>200</v>
      </c>
      <c r="N675" s="18" t="n">
        <f aca="false">IFERROR(SUMIF('1060 NQN'!$A$2:$A$2023,$G675,'1060 NQN'!$M$2:$M$2023)/$K675,0)</f>
        <v>1132.41365</v>
      </c>
      <c r="O675" s="18" t="n">
        <f aca="false">IFERROR($K675*$N675,"")</f>
        <v>226482.73</v>
      </c>
      <c r="P675" s="18" t="n">
        <f aca="false">IFERROR($L675*$N675,"")</f>
        <v>0</v>
      </c>
      <c r="Q675" s="18" t="n">
        <f aca="false">$M675*$N675</f>
        <v>226482.73</v>
      </c>
      <c r="S675" s="26"/>
      <c r="T675" s="1" t="s">
        <v>277</v>
      </c>
      <c r="U675" s="27" t="s">
        <v>123</v>
      </c>
      <c r="AA675" s="1" t="s">
        <v>1741</v>
      </c>
    </row>
    <row r="676" customFormat="false" ht="15" hidden="false" customHeight="false" outlineLevel="0" collapsed="false">
      <c r="A676" s="1" t="s">
        <v>207</v>
      </c>
      <c r="B676" s="1" t="s">
        <v>1739</v>
      </c>
      <c r="C676" s="1" t="s">
        <v>259</v>
      </c>
      <c r="D676" s="1" t="s">
        <v>260</v>
      </c>
      <c r="E676" s="1" t="s">
        <v>261</v>
      </c>
      <c r="F676" s="1" t="s">
        <v>262</v>
      </c>
      <c r="G676" s="1" t="s">
        <v>583</v>
      </c>
      <c r="H676" s="1" t="s">
        <v>584</v>
      </c>
      <c r="I676" s="1" t="s">
        <v>2394</v>
      </c>
      <c r="J676" s="1" t="s">
        <v>2395</v>
      </c>
      <c r="K676" s="17" t="n">
        <f aca="false">SUMIF('1060 NQN'!$A$2:$A$2023,$G676,'1060 NQN'!$I$2:$I$2023)</f>
        <v>200</v>
      </c>
      <c r="L676" s="17" t="n">
        <f aca="false">SUMIF('1060 NQN'!$A$2:$A$2023,$G676,'1060 NQN'!$Q$2:$Q$2023)</f>
        <v>51</v>
      </c>
      <c r="M676" s="17" t="n">
        <f aca="false">$K676-$L676</f>
        <v>149</v>
      </c>
      <c r="N676" s="18" t="n">
        <f aca="false">IFERROR(SUMIF('1060 NQN'!$A$2:$A$2023,$G676,'1060 NQN'!$M$2:$M$2023)/$K676,0)</f>
        <v>61.1</v>
      </c>
      <c r="O676" s="18" t="n">
        <f aca="false">IFERROR($K676*$N676,"")</f>
        <v>12220</v>
      </c>
      <c r="P676" s="18" t="n">
        <f aca="false">IFERROR($L676*$N676,"")</f>
        <v>3116.1</v>
      </c>
      <c r="Q676" s="18" t="n">
        <f aca="false">$M676*$N676</f>
        <v>9103.9</v>
      </c>
      <c r="S676" s="24" t="s">
        <v>226</v>
      </c>
      <c r="T676" s="1" t="s">
        <v>267</v>
      </c>
      <c r="U676" s="25" t="s">
        <v>51</v>
      </c>
      <c r="V676" s="1" t="s">
        <v>2396</v>
      </c>
      <c r="W676" s="1" t="s">
        <v>269</v>
      </c>
      <c r="Y676" s="1" t="s">
        <v>270</v>
      </c>
      <c r="Z676" s="1" t="s">
        <v>2397</v>
      </c>
      <c r="AA676" s="1" t="s">
        <v>368</v>
      </c>
    </row>
    <row r="677" customFormat="false" ht="15" hidden="false" customHeight="false" outlineLevel="0" collapsed="false">
      <c r="A677" s="1" t="s">
        <v>207</v>
      </c>
      <c r="B677" s="1" t="s">
        <v>1739</v>
      </c>
      <c r="C677" s="1" t="s">
        <v>259</v>
      </c>
      <c r="D677" s="1" t="s">
        <v>260</v>
      </c>
      <c r="E677" s="1" t="s">
        <v>261</v>
      </c>
      <c r="F677" s="1" t="s">
        <v>262</v>
      </c>
      <c r="G677" s="1" t="s">
        <v>2398</v>
      </c>
      <c r="H677" s="1" t="s">
        <v>2399</v>
      </c>
      <c r="K677" s="17" t="n">
        <f aca="false">SUMIF('1060 NQN'!$A$2:$A$2023,$G677,'1060 NQN'!$I$2:$I$2023)</f>
        <v>200</v>
      </c>
      <c r="L677" s="17" t="n">
        <f aca="false">SUMIF('1060 NQN'!$A$2:$A$2023,$G677,'1060 NQN'!$Q$2:$Q$2023)</f>
        <v>0</v>
      </c>
      <c r="M677" s="17" t="n">
        <f aca="false">$K677-$L677</f>
        <v>200</v>
      </c>
      <c r="N677" s="18" t="n">
        <f aca="false">IFERROR(SUMIF('1060 NQN'!$A$2:$A$2023,$G677,'1060 NQN'!$M$2:$M$2023)/$K677,0)</f>
        <v>167.62</v>
      </c>
      <c r="O677" s="18" t="n">
        <f aca="false">IFERROR($K677*$N677,"")</f>
        <v>33524</v>
      </c>
      <c r="P677" s="18" t="n">
        <f aca="false">IFERROR($L677*$N677,"")</f>
        <v>0</v>
      </c>
      <c r="Q677" s="18" t="n">
        <f aca="false">$M677*$N677</f>
        <v>33524</v>
      </c>
      <c r="S677" s="26"/>
      <c r="T677" s="1" t="s">
        <v>277</v>
      </c>
      <c r="U677" s="27" t="s">
        <v>123</v>
      </c>
    </row>
    <row r="678" customFormat="false" ht="15" hidden="false" customHeight="false" outlineLevel="0" collapsed="false">
      <c r="A678" s="1" t="s">
        <v>207</v>
      </c>
      <c r="B678" s="1" t="s">
        <v>1739</v>
      </c>
      <c r="C678" s="1" t="s">
        <v>259</v>
      </c>
      <c r="D678" s="1" t="s">
        <v>260</v>
      </c>
      <c r="E678" s="1" t="s">
        <v>261</v>
      </c>
      <c r="F678" s="1" t="s">
        <v>262</v>
      </c>
      <c r="G678" s="1" t="s">
        <v>2400</v>
      </c>
      <c r="H678" s="1" t="s">
        <v>2401</v>
      </c>
      <c r="K678" s="17" t="n">
        <f aca="false">SUMIF('1060 NQN'!$A$2:$A$2023,$G678,'1060 NQN'!$I$2:$I$2023)</f>
        <v>200</v>
      </c>
      <c r="L678" s="17" t="n">
        <f aca="false">SUMIF('1060 NQN'!$A$2:$A$2023,$G678,'1060 NQN'!$Q$2:$Q$2023)</f>
        <v>0</v>
      </c>
      <c r="M678" s="17" t="n">
        <f aca="false">$K678-$L678</f>
        <v>200</v>
      </c>
      <c r="N678" s="18" t="n">
        <f aca="false">IFERROR(SUMIF('1060 NQN'!$A$2:$A$2023,$G678,'1060 NQN'!$M$2:$M$2023)/$K678,0)</f>
        <v>1360.64</v>
      </c>
      <c r="O678" s="18" t="n">
        <f aca="false">IFERROR($K678*$N678,"")</f>
        <v>272128</v>
      </c>
      <c r="P678" s="18" t="n">
        <f aca="false">IFERROR($L678*$N678,"")</f>
        <v>0</v>
      </c>
      <c r="Q678" s="18" t="n">
        <f aca="false">$M678*$N678</f>
        <v>272128</v>
      </c>
      <c r="S678" s="26"/>
      <c r="T678" s="1" t="s">
        <v>277</v>
      </c>
      <c r="U678" s="27" t="s">
        <v>123</v>
      </c>
    </row>
    <row r="679" customFormat="false" ht="15" hidden="false" customHeight="false" outlineLevel="0" collapsed="false">
      <c r="A679" s="1" t="s">
        <v>207</v>
      </c>
      <c r="B679" s="1" t="s">
        <v>1739</v>
      </c>
      <c r="C679" s="1" t="s">
        <v>259</v>
      </c>
      <c r="D679" s="1" t="s">
        <v>273</v>
      </c>
      <c r="E679" s="1" t="s">
        <v>274</v>
      </c>
      <c r="F679" s="1" t="s">
        <v>262</v>
      </c>
      <c r="G679" s="1" t="s">
        <v>2402</v>
      </c>
      <c r="H679" s="1" t="s">
        <v>2403</v>
      </c>
      <c r="K679" s="17" t="n">
        <f aca="false">SUMIF('1060 NQN'!$A$2:$A$2023,$G679,'1060 NQN'!$I$2:$I$2023)</f>
        <v>200</v>
      </c>
      <c r="L679" s="17" t="n">
        <f aca="false">SUMIF('1060 NQN'!$A$2:$A$2023,$G679,'1060 NQN'!$Q$2:$Q$2023)</f>
        <v>0</v>
      </c>
      <c r="M679" s="17" t="n">
        <f aca="false">$K679-$L679</f>
        <v>200</v>
      </c>
      <c r="N679" s="18" t="n">
        <f aca="false">IFERROR(SUMIF('1060 NQN'!$A$2:$A$2023,$G679,'1060 NQN'!$M$2:$M$2023)/$K679,0)</f>
        <v>190.215</v>
      </c>
      <c r="O679" s="18" t="n">
        <f aca="false">IFERROR($K679*$N679,"")</f>
        <v>38043</v>
      </c>
      <c r="P679" s="18" t="n">
        <f aca="false">IFERROR($L679*$N679,"")</f>
        <v>0</v>
      </c>
      <c r="Q679" s="18" t="n">
        <f aca="false">$M679*$N679</f>
        <v>38043</v>
      </c>
      <c r="S679" s="26"/>
      <c r="T679" s="1" t="s">
        <v>277</v>
      </c>
      <c r="U679" s="27" t="s">
        <v>123</v>
      </c>
      <c r="AA679" s="1" t="s">
        <v>1741</v>
      </c>
    </row>
    <row r="680" customFormat="false" ht="15" hidden="false" customHeight="false" outlineLevel="0" collapsed="false">
      <c r="A680" s="1" t="s">
        <v>207</v>
      </c>
      <c r="B680" s="1" t="s">
        <v>1739</v>
      </c>
      <c r="C680" s="1" t="s">
        <v>259</v>
      </c>
      <c r="D680" s="1" t="s">
        <v>273</v>
      </c>
      <c r="E680" s="1" t="s">
        <v>274</v>
      </c>
      <c r="F680" s="1" t="s">
        <v>262</v>
      </c>
      <c r="G680" s="1" t="s">
        <v>2404</v>
      </c>
      <c r="H680" s="1" t="s">
        <v>2405</v>
      </c>
      <c r="K680" s="17" t="n">
        <f aca="false">SUMIF('1060 NQN'!$A$2:$A$2023,$G680,'1060 NQN'!$I$2:$I$2023)</f>
        <v>200</v>
      </c>
      <c r="L680" s="17" t="n">
        <f aca="false">SUMIF('1060 NQN'!$A$2:$A$2023,$G680,'1060 NQN'!$Q$2:$Q$2023)</f>
        <v>0</v>
      </c>
      <c r="M680" s="17" t="n">
        <f aca="false">$K680-$L680</f>
        <v>200</v>
      </c>
      <c r="N680" s="18" t="n">
        <f aca="false">IFERROR(SUMIF('1060 NQN'!$A$2:$A$2023,$G680,'1060 NQN'!$M$2:$M$2023)/$K680,0)</f>
        <v>465</v>
      </c>
      <c r="O680" s="18" t="n">
        <f aca="false">IFERROR($K680*$N680,"")</f>
        <v>93000</v>
      </c>
      <c r="P680" s="18" t="n">
        <f aca="false">IFERROR($L680*$N680,"")</f>
        <v>0</v>
      </c>
      <c r="Q680" s="18" t="n">
        <f aca="false">$M680*$N680</f>
        <v>93000</v>
      </c>
      <c r="S680" s="26"/>
      <c r="T680" s="1" t="s">
        <v>277</v>
      </c>
      <c r="U680" s="27" t="s">
        <v>123</v>
      </c>
    </row>
    <row r="681" customFormat="false" ht="15" hidden="false" customHeight="false" outlineLevel="0" collapsed="false">
      <c r="A681" s="1" t="s">
        <v>207</v>
      </c>
      <c r="B681" s="1" t="s">
        <v>1739</v>
      </c>
      <c r="C681" s="1" t="s">
        <v>259</v>
      </c>
      <c r="D681" s="1" t="s">
        <v>273</v>
      </c>
      <c r="E681" s="1" t="s">
        <v>274</v>
      </c>
      <c r="F681" s="1" t="s">
        <v>262</v>
      </c>
      <c r="G681" s="1" t="s">
        <v>2406</v>
      </c>
      <c r="H681" s="1" t="s">
        <v>2407</v>
      </c>
      <c r="K681" s="17" t="n">
        <f aca="false">SUMIF('1060 NQN'!$A$2:$A$2023,$G681,'1060 NQN'!$I$2:$I$2023)</f>
        <v>200</v>
      </c>
      <c r="L681" s="17" t="n">
        <f aca="false">SUMIF('1060 NQN'!$A$2:$A$2023,$G681,'1060 NQN'!$Q$2:$Q$2023)</f>
        <v>0</v>
      </c>
      <c r="M681" s="17" t="n">
        <f aca="false">$K681-$L681</f>
        <v>200</v>
      </c>
      <c r="N681" s="18" t="n">
        <f aca="false">IFERROR(SUMIF('1060 NQN'!$A$2:$A$2023,$G681,'1060 NQN'!$M$2:$M$2023)/$K681,0)</f>
        <v>580</v>
      </c>
      <c r="O681" s="18" t="n">
        <f aca="false">IFERROR($K681*$N681,"")</f>
        <v>116000</v>
      </c>
      <c r="P681" s="18" t="n">
        <f aca="false">IFERROR($L681*$N681,"")</f>
        <v>0</v>
      </c>
      <c r="Q681" s="18" t="n">
        <f aca="false">$M681*$N681</f>
        <v>116000</v>
      </c>
      <c r="S681" s="26"/>
      <c r="T681" s="1" t="s">
        <v>277</v>
      </c>
      <c r="U681" s="27" t="s">
        <v>123</v>
      </c>
    </row>
    <row r="682" customFormat="false" ht="15" hidden="false" customHeight="false" outlineLevel="0" collapsed="false">
      <c r="A682" s="1" t="s">
        <v>207</v>
      </c>
      <c r="B682" s="1" t="s">
        <v>1739</v>
      </c>
      <c r="C682" s="1" t="s">
        <v>259</v>
      </c>
      <c r="D682" s="1" t="s">
        <v>260</v>
      </c>
      <c r="E682" s="1" t="s">
        <v>261</v>
      </c>
      <c r="F682" s="1" t="s">
        <v>262</v>
      </c>
      <c r="G682" s="1" t="s">
        <v>2408</v>
      </c>
      <c r="H682" s="1" t="s">
        <v>2409</v>
      </c>
      <c r="K682" s="17" t="n">
        <f aca="false">SUMIF('1060 NQN'!$A$2:$A$2023,$G682,'1060 NQN'!$I$2:$I$2023)</f>
        <v>191</v>
      </c>
      <c r="L682" s="17" t="n">
        <f aca="false">SUMIF('1060 NQN'!$A$2:$A$2023,$G682,'1060 NQN'!$Q$2:$Q$2023)</f>
        <v>0</v>
      </c>
      <c r="M682" s="17" t="n">
        <f aca="false">$K682-$L682</f>
        <v>191</v>
      </c>
      <c r="N682" s="18" t="n">
        <f aca="false">IFERROR(SUMIF('1060 NQN'!$A$2:$A$2023,$G682,'1060 NQN'!$M$2:$M$2023)/$K682,0)</f>
        <v>2495.49073298429</v>
      </c>
      <c r="O682" s="18" t="n">
        <f aca="false">IFERROR($K682*$N682,"")</f>
        <v>476638.73</v>
      </c>
      <c r="P682" s="18" t="n">
        <f aca="false">IFERROR($L682*$N682,"")</f>
        <v>0</v>
      </c>
      <c r="Q682" s="18" t="n">
        <f aca="false">$M682*$N682</f>
        <v>476638.73</v>
      </c>
      <c r="S682" s="26"/>
      <c r="T682" s="1" t="s">
        <v>277</v>
      </c>
      <c r="U682" s="27" t="s">
        <v>123</v>
      </c>
      <c r="AA682" s="1" t="s">
        <v>2410</v>
      </c>
    </row>
    <row r="683" customFormat="false" ht="15" hidden="false" customHeight="false" outlineLevel="0" collapsed="false">
      <c r="A683" s="1" t="s">
        <v>207</v>
      </c>
      <c r="B683" s="1" t="s">
        <v>1739</v>
      </c>
      <c r="C683" s="1" t="s">
        <v>259</v>
      </c>
      <c r="D683" s="1" t="s">
        <v>273</v>
      </c>
      <c r="E683" s="1" t="s">
        <v>274</v>
      </c>
      <c r="F683" s="1" t="s">
        <v>262</v>
      </c>
      <c r="G683" s="1" t="s">
        <v>2411</v>
      </c>
      <c r="H683" s="1" t="s">
        <v>2412</v>
      </c>
      <c r="K683" s="17" t="n">
        <f aca="false">SUMIF('1060 NQN'!$A$2:$A$2023,$G683,'1060 NQN'!$I$2:$I$2023)</f>
        <v>181</v>
      </c>
      <c r="L683" s="17" t="n">
        <f aca="false">SUMIF('1060 NQN'!$A$2:$A$2023,$G683,'1060 NQN'!$Q$2:$Q$2023)</f>
        <v>0</v>
      </c>
      <c r="M683" s="17" t="n">
        <f aca="false">$K683-$L683</f>
        <v>181</v>
      </c>
      <c r="N683" s="18" t="n">
        <f aca="false">IFERROR(SUMIF('1060 NQN'!$A$2:$A$2023,$G683,'1060 NQN'!$M$2:$M$2023)/$K683,0)</f>
        <v>399.739226519337</v>
      </c>
      <c r="O683" s="18" t="n">
        <f aca="false">IFERROR($K683*$N683,"")</f>
        <v>72352.8</v>
      </c>
      <c r="P683" s="18" t="n">
        <f aca="false">IFERROR($L683*$N683,"")</f>
        <v>0</v>
      </c>
      <c r="Q683" s="18" t="n">
        <f aca="false">$M683*$N683</f>
        <v>72352.8</v>
      </c>
      <c r="S683" s="26"/>
      <c r="T683" s="1" t="s">
        <v>277</v>
      </c>
      <c r="U683" s="27" t="s">
        <v>123</v>
      </c>
    </row>
    <row r="684" customFormat="false" ht="15" hidden="false" customHeight="false" outlineLevel="0" collapsed="false">
      <c r="A684" s="1" t="s">
        <v>207</v>
      </c>
      <c r="B684" s="1" t="s">
        <v>1739</v>
      </c>
      <c r="C684" s="1" t="s">
        <v>259</v>
      </c>
      <c r="D684" s="1" t="s">
        <v>260</v>
      </c>
      <c r="E684" s="1" t="s">
        <v>261</v>
      </c>
      <c r="F684" s="1" t="s">
        <v>262</v>
      </c>
      <c r="G684" s="1" t="s">
        <v>543</v>
      </c>
      <c r="H684" s="1" t="s">
        <v>544</v>
      </c>
      <c r="K684" s="17" t="n">
        <f aca="false">SUMIF('1060 NQN'!$A$2:$A$2023,$G684,'1060 NQN'!$I$2:$I$2023)</f>
        <v>180</v>
      </c>
      <c r="L684" s="17" t="n">
        <f aca="false">SUMIF('1060 NQN'!$A$2:$A$2023,$G684,'1060 NQN'!$Q$2:$Q$2023)</f>
        <v>0</v>
      </c>
      <c r="M684" s="17" t="n">
        <f aca="false">$K684-$L684</f>
        <v>180</v>
      </c>
      <c r="N684" s="18" t="n">
        <f aca="false">IFERROR(SUMIF('1060 NQN'!$A$2:$A$2023,$G684,'1060 NQN'!$M$2:$M$2023)/$K684,0)</f>
        <v>37.5679444444444</v>
      </c>
      <c r="O684" s="18" t="n">
        <f aca="false">IFERROR($K684*$N684,"")</f>
        <v>6762.23</v>
      </c>
      <c r="P684" s="18" t="n">
        <f aca="false">IFERROR($L684*$N684,"")</f>
        <v>0</v>
      </c>
      <c r="Q684" s="18" t="n">
        <f aca="false">$M684*$N684</f>
        <v>6762.23</v>
      </c>
      <c r="S684" s="26"/>
      <c r="T684" s="1" t="s">
        <v>277</v>
      </c>
      <c r="U684" s="27" t="s">
        <v>123</v>
      </c>
      <c r="AA684" s="1" t="s">
        <v>2147</v>
      </c>
    </row>
    <row r="685" customFormat="false" ht="15" hidden="false" customHeight="false" outlineLevel="0" collapsed="false">
      <c r="A685" s="1" t="s">
        <v>207</v>
      </c>
      <c r="B685" s="1" t="s">
        <v>1739</v>
      </c>
      <c r="C685" s="1" t="s">
        <v>259</v>
      </c>
      <c r="D685" s="1" t="s">
        <v>260</v>
      </c>
      <c r="E685" s="1" t="s">
        <v>261</v>
      </c>
      <c r="F685" s="1" t="s">
        <v>262</v>
      </c>
      <c r="G685" s="1" t="s">
        <v>1500</v>
      </c>
      <c r="H685" s="1" t="s">
        <v>1501</v>
      </c>
      <c r="I685" s="1" t="s">
        <v>2413</v>
      </c>
      <c r="J685" s="1" t="s">
        <v>2414</v>
      </c>
      <c r="K685" s="17" t="n">
        <f aca="false">SUMIF('1060 NQN'!$A$2:$A$2023,$G685,'1060 NQN'!$I$2:$I$2023)</f>
        <v>177</v>
      </c>
      <c r="L685" s="17" t="n">
        <f aca="false">SUMIF('1060 NQN'!$A$2:$A$2023,$G685,'1060 NQN'!$Q$2:$Q$2023)</f>
        <v>9</v>
      </c>
      <c r="M685" s="17" t="n">
        <f aca="false">$K685-$L685</f>
        <v>168</v>
      </c>
      <c r="N685" s="18" t="n">
        <f aca="false">IFERROR(SUMIF('1060 NQN'!$A$2:$A$2023,$G685,'1060 NQN'!$M$2:$M$2023)/$K685,0)</f>
        <v>378.117175141243</v>
      </c>
      <c r="O685" s="18" t="n">
        <f aca="false">IFERROR($K685*$N685,"")</f>
        <v>66926.74</v>
      </c>
      <c r="P685" s="18" t="n">
        <f aca="false">IFERROR($L685*$N685,"")</f>
        <v>3403.05457627119</v>
      </c>
      <c r="Q685" s="18" t="n">
        <f aca="false">$M685*$N685</f>
        <v>63523.6854237288</v>
      </c>
      <c r="S685" s="29" t="s">
        <v>227</v>
      </c>
      <c r="T685" s="1" t="s">
        <v>297</v>
      </c>
      <c r="U685" s="25" t="s">
        <v>51</v>
      </c>
      <c r="V685" s="1" t="s">
        <v>290</v>
      </c>
      <c r="W685" s="1" t="s">
        <v>269</v>
      </c>
      <c r="Y685" s="1" t="s">
        <v>269</v>
      </c>
      <c r="AA685" s="1" t="s">
        <v>2415</v>
      </c>
    </row>
    <row r="686" customFormat="false" ht="15" hidden="false" customHeight="false" outlineLevel="0" collapsed="false">
      <c r="A686" s="1" t="s">
        <v>207</v>
      </c>
      <c r="B686" s="1" t="s">
        <v>1739</v>
      </c>
      <c r="C686" s="1" t="s">
        <v>259</v>
      </c>
      <c r="D686" s="1" t="s">
        <v>260</v>
      </c>
      <c r="E686" s="1" t="s">
        <v>261</v>
      </c>
      <c r="F686" s="1" t="s">
        <v>262</v>
      </c>
      <c r="G686" s="1" t="s">
        <v>413</v>
      </c>
      <c r="H686" s="1" t="s">
        <v>414</v>
      </c>
      <c r="K686" s="17" t="n">
        <f aca="false">SUMIF('1060 NQN'!$A$2:$A$2023,$G686,'1060 NQN'!$I$2:$I$2023)</f>
        <v>175</v>
      </c>
      <c r="L686" s="17" t="n">
        <f aca="false">SUMIF('1060 NQN'!$A$2:$A$2023,$G686,'1060 NQN'!$Q$2:$Q$2023)</f>
        <v>0</v>
      </c>
      <c r="M686" s="17" t="n">
        <f aca="false">$K686-$L686</f>
        <v>175</v>
      </c>
      <c r="N686" s="18" t="n">
        <f aca="false">IFERROR(SUMIF('1060 NQN'!$A$2:$A$2023,$G686,'1060 NQN'!$M$2:$M$2023)/$K686,0)</f>
        <v>356.345371428571</v>
      </c>
      <c r="O686" s="18" t="n">
        <f aca="false">IFERROR($K686*$N686,"")</f>
        <v>62360.44</v>
      </c>
      <c r="P686" s="18" t="n">
        <f aca="false">IFERROR($L686*$N686,"")</f>
        <v>0</v>
      </c>
      <c r="Q686" s="18" t="n">
        <f aca="false">$M686*$N686</f>
        <v>62360.44</v>
      </c>
      <c r="S686" s="26"/>
      <c r="T686" s="1" t="s">
        <v>277</v>
      </c>
      <c r="U686" s="27" t="s">
        <v>123</v>
      </c>
      <c r="AA686" s="1" t="s">
        <v>2147</v>
      </c>
    </row>
    <row r="687" customFormat="false" ht="15" hidden="false" customHeight="false" outlineLevel="0" collapsed="false">
      <c r="A687" s="1" t="s">
        <v>207</v>
      </c>
      <c r="B687" s="1" t="s">
        <v>1739</v>
      </c>
      <c r="C687" s="1" t="s">
        <v>259</v>
      </c>
      <c r="D687" s="1" t="s">
        <v>273</v>
      </c>
      <c r="E687" s="1" t="s">
        <v>274</v>
      </c>
      <c r="F687" s="1" t="s">
        <v>262</v>
      </c>
      <c r="G687" s="1" t="s">
        <v>2416</v>
      </c>
      <c r="H687" s="1" t="s">
        <v>2417</v>
      </c>
      <c r="I687" s="1" t="s">
        <v>2418</v>
      </c>
      <c r="J687" s="1" t="s">
        <v>2417</v>
      </c>
      <c r="K687" s="17" t="n">
        <f aca="false">SUMIF('1060 NQN'!$A$2:$A$2023,$G687,'1060 NQN'!$I$2:$I$2023)</f>
        <v>175</v>
      </c>
      <c r="L687" s="17" t="n">
        <f aca="false">SUMIF('1060 NQN'!$A$2:$A$2023,$G687,'1060 NQN'!$Q$2:$Q$2023)</f>
        <v>37</v>
      </c>
      <c r="M687" s="17" t="n">
        <f aca="false">$K687-$L687</f>
        <v>138</v>
      </c>
      <c r="N687" s="18" t="n">
        <f aca="false">IFERROR(SUMIF('1060 NQN'!$A$2:$A$2023,$G687,'1060 NQN'!$M$2:$M$2023)/$K687,0)</f>
        <v>3353.68462857143</v>
      </c>
      <c r="O687" s="18" t="n">
        <f aca="false">IFERROR($K687*$N687,"")</f>
        <v>586894.81</v>
      </c>
      <c r="P687" s="18" t="n">
        <f aca="false">IFERROR($L687*$N687,"")</f>
        <v>124086.331257143</v>
      </c>
      <c r="Q687" s="18" t="n">
        <f aca="false">$M687*$N687</f>
        <v>462808.478742857</v>
      </c>
      <c r="S687" s="24" t="s">
        <v>226</v>
      </c>
      <c r="T687" s="1" t="s">
        <v>267</v>
      </c>
      <c r="U687" s="25" t="s">
        <v>51</v>
      </c>
      <c r="V687" s="1" t="s">
        <v>2419</v>
      </c>
      <c r="W687" s="1" t="s">
        <v>269</v>
      </c>
      <c r="Y687" s="1" t="s">
        <v>270</v>
      </c>
      <c r="Z687" s="1" t="s">
        <v>1720</v>
      </c>
      <c r="AA687" s="1" t="s">
        <v>2420</v>
      </c>
    </row>
    <row r="688" customFormat="false" ht="15" hidden="false" customHeight="false" outlineLevel="0" collapsed="false">
      <c r="A688" s="1" t="s">
        <v>207</v>
      </c>
      <c r="B688" s="1" t="s">
        <v>1739</v>
      </c>
      <c r="C688" s="1" t="s">
        <v>259</v>
      </c>
      <c r="D688" s="1" t="s">
        <v>260</v>
      </c>
      <c r="E688" s="1" t="s">
        <v>261</v>
      </c>
      <c r="F688" s="1" t="s">
        <v>262</v>
      </c>
      <c r="G688" s="1" t="s">
        <v>2421</v>
      </c>
      <c r="H688" s="1" t="s">
        <v>2422</v>
      </c>
      <c r="K688" s="17" t="n">
        <f aca="false">SUMIF('1060 NQN'!$A$2:$A$2023,$G688,'1060 NQN'!$I$2:$I$2023)</f>
        <v>168</v>
      </c>
      <c r="L688" s="17" t="n">
        <f aca="false">SUMIF('1060 NQN'!$A$2:$A$2023,$G688,'1060 NQN'!$Q$2:$Q$2023)</f>
        <v>0</v>
      </c>
      <c r="M688" s="17" t="n">
        <f aca="false">$K688-$L688</f>
        <v>168</v>
      </c>
      <c r="N688" s="18" t="n">
        <f aca="false">IFERROR(SUMIF('1060 NQN'!$A$2:$A$2023,$G688,'1060 NQN'!$M$2:$M$2023)/$K688,0)</f>
        <v>34.3833928571429</v>
      </c>
      <c r="O688" s="18" t="n">
        <f aca="false">IFERROR($K688*$N688,"")</f>
        <v>5776.41</v>
      </c>
      <c r="P688" s="18" t="n">
        <f aca="false">IFERROR($L688*$N688,"")</f>
        <v>0</v>
      </c>
      <c r="Q688" s="18" t="n">
        <f aca="false">$M688*$N688</f>
        <v>5776.41</v>
      </c>
      <c r="S688" s="26"/>
      <c r="T688" s="1" t="s">
        <v>277</v>
      </c>
      <c r="U688" s="27" t="s">
        <v>123</v>
      </c>
      <c r="AA688" s="1" t="s">
        <v>1741</v>
      </c>
    </row>
    <row r="689" customFormat="false" ht="15" hidden="false" customHeight="false" outlineLevel="0" collapsed="false">
      <c r="A689" s="1" t="s">
        <v>207</v>
      </c>
      <c r="B689" s="1" t="s">
        <v>1739</v>
      </c>
      <c r="C689" s="1" t="s">
        <v>259</v>
      </c>
      <c r="D689" s="1" t="s">
        <v>273</v>
      </c>
      <c r="E689" s="1" t="s">
        <v>274</v>
      </c>
      <c r="F689" s="1" t="s">
        <v>262</v>
      </c>
      <c r="G689" s="1" t="s">
        <v>1426</v>
      </c>
      <c r="H689" s="1" t="s">
        <v>1427</v>
      </c>
      <c r="I689" s="1" t="s">
        <v>2423</v>
      </c>
      <c r="J689" s="1" t="s">
        <v>2424</v>
      </c>
      <c r="K689" s="17" t="n">
        <f aca="false">SUMIF('1060 NQN'!$A$2:$A$2023,$G689,'1060 NQN'!$I$2:$I$2023)</f>
        <v>167</v>
      </c>
      <c r="L689" s="17" t="n">
        <f aca="false">SUMIF('1060 NQN'!$A$2:$A$2023,$G689,'1060 NQN'!$Q$2:$Q$2023)</f>
        <v>0</v>
      </c>
      <c r="M689" s="17" t="n">
        <f aca="false">$K689-$L689</f>
        <v>167</v>
      </c>
      <c r="N689" s="18" t="n">
        <f aca="false">IFERROR(SUMIF('1060 NQN'!$A$2:$A$2023,$G689,'1060 NQN'!$M$2:$M$2023)/$K689,0)</f>
        <v>7833.20359281437</v>
      </c>
      <c r="O689" s="18" t="n">
        <f aca="false">IFERROR($K689*$N689,"")</f>
        <v>1308145</v>
      </c>
      <c r="P689" s="18" t="n">
        <f aca="false">IFERROR($L689*$N689,"")</f>
        <v>0</v>
      </c>
      <c r="Q689" s="18" t="n">
        <f aca="false">$M689*$N689</f>
        <v>1308145</v>
      </c>
      <c r="S689" s="25" t="s">
        <v>228</v>
      </c>
      <c r="T689" s="1" t="s">
        <v>282</v>
      </c>
      <c r="U689" s="25" t="s">
        <v>51</v>
      </c>
      <c r="V689" s="1" t="s">
        <v>2425</v>
      </c>
      <c r="W689" s="1" t="s">
        <v>270</v>
      </c>
      <c r="X689" s="1" t="s">
        <v>2426</v>
      </c>
      <c r="Y689" s="1" t="s">
        <v>270</v>
      </c>
      <c r="Z689" s="1" t="s">
        <v>2427</v>
      </c>
      <c r="AA689" s="1" t="s">
        <v>2428</v>
      </c>
    </row>
    <row r="690" customFormat="false" ht="15" hidden="false" customHeight="false" outlineLevel="0" collapsed="false">
      <c r="A690" s="1" t="s">
        <v>207</v>
      </c>
      <c r="B690" s="1" t="s">
        <v>1739</v>
      </c>
      <c r="C690" s="1" t="s">
        <v>259</v>
      </c>
      <c r="D690" s="1" t="s">
        <v>260</v>
      </c>
      <c r="E690" s="1" t="s">
        <v>261</v>
      </c>
      <c r="F690" s="1" t="s">
        <v>262</v>
      </c>
      <c r="G690" s="1" t="s">
        <v>871</v>
      </c>
      <c r="H690" s="1" t="s">
        <v>872</v>
      </c>
      <c r="K690" s="17" t="n">
        <f aca="false">SUMIF('1060 NQN'!$A$2:$A$2023,$G690,'1060 NQN'!$I$2:$I$2023)</f>
        <v>160</v>
      </c>
      <c r="L690" s="17" t="n">
        <f aca="false">SUMIF('1060 NQN'!$A$2:$A$2023,$G690,'1060 NQN'!$Q$2:$Q$2023)</f>
        <v>0</v>
      </c>
      <c r="M690" s="17" t="n">
        <f aca="false">$K690-$L690</f>
        <v>160</v>
      </c>
      <c r="N690" s="18" t="n">
        <f aca="false">IFERROR(SUMIF('1060 NQN'!$A$2:$A$2023,$G690,'1060 NQN'!$M$2:$M$2023)/$K690,0)</f>
        <v>41.0938125</v>
      </c>
      <c r="O690" s="18" t="n">
        <f aca="false">IFERROR($K690*$N690,"")</f>
        <v>6575.01</v>
      </c>
      <c r="P690" s="18" t="n">
        <f aca="false">IFERROR($L690*$N690,"")</f>
        <v>0</v>
      </c>
      <c r="Q690" s="18" t="n">
        <f aca="false">$M690*$N690</f>
        <v>6575.01</v>
      </c>
      <c r="S690" s="26"/>
      <c r="T690" s="1" t="s">
        <v>277</v>
      </c>
      <c r="U690" s="27" t="s">
        <v>123</v>
      </c>
      <c r="AA690" s="1" t="s">
        <v>1741</v>
      </c>
    </row>
    <row r="691" customFormat="false" ht="15" hidden="false" customHeight="false" outlineLevel="0" collapsed="false">
      <c r="A691" s="1" t="s">
        <v>207</v>
      </c>
      <c r="B691" s="1" t="s">
        <v>1739</v>
      </c>
      <c r="C691" s="1" t="s">
        <v>259</v>
      </c>
      <c r="D691" s="1" t="s">
        <v>273</v>
      </c>
      <c r="E691" s="1" t="s">
        <v>274</v>
      </c>
      <c r="F691" s="1" t="s">
        <v>262</v>
      </c>
      <c r="G691" s="1" t="s">
        <v>1424</v>
      </c>
      <c r="H691" s="1" t="s">
        <v>1425</v>
      </c>
      <c r="I691" s="1" t="s">
        <v>2429</v>
      </c>
      <c r="J691" s="1" t="s">
        <v>2430</v>
      </c>
      <c r="K691" s="17" t="n">
        <f aca="false">SUMIF('1060 NQN'!$A$2:$A$2023,$G691,'1060 NQN'!$I$2:$I$2023)</f>
        <v>155</v>
      </c>
      <c r="L691" s="17" t="n">
        <f aca="false">SUMIF('1060 NQN'!$A$2:$A$2023,$G691,'1060 NQN'!$Q$2:$Q$2023)</f>
        <v>1</v>
      </c>
      <c r="M691" s="17" t="n">
        <f aca="false">$K691-$L691</f>
        <v>154</v>
      </c>
      <c r="N691" s="18" t="n">
        <f aca="false">IFERROR(SUMIF('1060 NQN'!$A$2:$A$2023,$G691,'1060 NQN'!$M$2:$M$2023)/$K691,0)</f>
        <v>7684.72832258065</v>
      </c>
      <c r="O691" s="18" t="n">
        <f aca="false">IFERROR($K691*$N691,"")</f>
        <v>1191132.89</v>
      </c>
      <c r="P691" s="18" t="n">
        <f aca="false">IFERROR($L691*$N691,"")</f>
        <v>7684.72832258065</v>
      </c>
      <c r="Q691" s="18" t="n">
        <f aca="false">$M691*$N691</f>
        <v>1183448.16167742</v>
      </c>
      <c r="R691" s="28" t="s">
        <v>2431</v>
      </c>
      <c r="S691" s="24" t="s">
        <v>226</v>
      </c>
      <c r="T691" s="1" t="s">
        <v>267</v>
      </c>
      <c r="U691" s="25" t="s">
        <v>51</v>
      </c>
      <c r="V691" s="1" t="s">
        <v>290</v>
      </c>
      <c r="W691" s="1" t="s">
        <v>270</v>
      </c>
      <c r="X691" s="1" t="s">
        <v>2432</v>
      </c>
      <c r="Y691" s="1" t="s">
        <v>270</v>
      </c>
      <c r="AA691" s="1" t="s">
        <v>2433</v>
      </c>
    </row>
    <row r="692" customFormat="false" ht="15" hidden="false" customHeight="false" outlineLevel="0" collapsed="false">
      <c r="A692" s="1" t="s">
        <v>207</v>
      </c>
      <c r="B692" s="1" t="s">
        <v>1739</v>
      </c>
      <c r="C692" s="1" t="s">
        <v>259</v>
      </c>
      <c r="D692" s="1" t="s">
        <v>610</v>
      </c>
      <c r="E692" s="1" t="s">
        <v>611</v>
      </c>
      <c r="F692" s="1" t="s">
        <v>612</v>
      </c>
      <c r="G692" s="1" t="s">
        <v>2434</v>
      </c>
      <c r="H692" s="1" t="s">
        <v>2435</v>
      </c>
      <c r="K692" s="17" t="n">
        <f aca="false">SUMIF('1060 NQN'!$A$2:$A$2023,$G692,'1060 NQN'!$I$2:$I$2023)</f>
        <v>152</v>
      </c>
      <c r="L692" s="17" t="n">
        <f aca="false">SUMIF('1060 NQN'!$A$2:$A$2023,$G692,'1060 NQN'!$Q$2:$Q$2023)</f>
        <v>0</v>
      </c>
      <c r="M692" s="17" t="n">
        <f aca="false">$K692-$L692</f>
        <v>152</v>
      </c>
      <c r="N692" s="18" t="n">
        <f aca="false">IFERROR(SUMIF('1060 NQN'!$A$2:$A$2023,$G692,'1060 NQN'!$M$2:$M$2023)/$K692,0)</f>
        <v>18192.5</v>
      </c>
      <c r="O692" s="18" t="n">
        <f aca="false">IFERROR($K692*$N692,"")</f>
        <v>2765260</v>
      </c>
      <c r="P692" s="18" t="n">
        <f aca="false">IFERROR($L692*$N692,"")</f>
        <v>0</v>
      </c>
      <c r="Q692" s="18" t="n">
        <f aca="false">$M692*$N692</f>
        <v>2765260</v>
      </c>
      <c r="S692" s="26"/>
      <c r="T692" s="1" t="s">
        <v>615</v>
      </c>
      <c r="U692" s="27" t="s">
        <v>126</v>
      </c>
      <c r="AA692" s="1" t="s">
        <v>1741</v>
      </c>
    </row>
    <row r="693" customFormat="false" ht="15" hidden="false" customHeight="false" outlineLevel="0" collapsed="false">
      <c r="A693" s="1" t="s">
        <v>207</v>
      </c>
      <c r="B693" s="1" t="s">
        <v>1739</v>
      </c>
      <c r="C693" s="1" t="s">
        <v>259</v>
      </c>
      <c r="D693" s="1" t="s">
        <v>260</v>
      </c>
      <c r="E693" s="1" t="s">
        <v>261</v>
      </c>
      <c r="F693" s="1" t="s">
        <v>262</v>
      </c>
      <c r="G693" s="1" t="s">
        <v>2436</v>
      </c>
      <c r="H693" s="1" t="s">
        <v>2437</v>
      </c>
      <c r="K693" s="17" t="n">
        <f aca="false">SUMIF('1060 NQN'!$A$2:$A$2023,$G693,'1060 NQN'!$I$2:$I$2023)</f>
        <v>150</v>
      </c>
      <c r="L693" s="17" t="n">
        <f aca="false">SUMIF('1060 NQN'!$A$2:$A$2023,$G693,'1060 NQN'!$Q$2:$Q$2023)</f>
        <v>0</v>
      </c>
      <c r="M693" s="17" t="n">
        <f aca="false">$K693-$L693</f>
        <v>150</v>
      </c>
      <c r="N693" s="18" t="n">
        <f aca="false">IFERROR(SUMIF('1060 NQN'!$A$2:$A$2023,$G693,'1060 NQN'!$M$2:$M$2023)/$K693,0)</f>
        <v>23434.7019333333</v>
      </c>
      <c r="O693" s="18" t="n">
        <f aca="false">IFERROR($K693*$N693,"")</f>
        <v>3515205.29</v>
      </c>
      <c r="P693" s="18" t="n">
        <f aca="false">IFERROR($L693*$N693,"")</f>
        <v>0</v>
      </c>
      <c r="Q693" s="18" t="n">
        <f aca="false">$M693*$N693</f>
        <v>3515205.29</v>
      </c>
      <c r="S693" s="26"/>
      <c r="T693" s="1" t="s">
        <v>277</v>
      </c>
      <c r="U693" s="27" t="s">
        <v>123</v>
      </c>
      <c r="AA693" s="1" t="s">
        <v>2177</v>
      </c>
    </row>
    <row r="694" customFormat="false" ht="15" hidden="false" customHeight="false" outlineLevel="0" collapsed="false">
      <c r="A694" s="1" t="s">
        <v>207</v>
      </c>
      <c r="B694" s="1" t="s">
        <v>1739</v>
      </c>
      <c r="C694" s="1" t="s">
        <v>259</v>
      </c>
      <c r="D694" s="1" t="s">
        <v>273</v>
      </c>
      <c r="E694" s="1" t="s">
        <v>274</v>
      </c>
      <c r="F694" s="1" t="s">
        <v>262</v>
      </c>
      <c r="G694" s="1" t="s">
        <v>2438</v>
      </c>
      <c r="H694" s="1" t="s">
        <v>2439</v>
      </c>
      <c r="K694" s="17" t="n">
        <f aca="false">SUMIF('1060 NQN'!$A$2:$A$2023,$G694,'1060 NQN'!$I$2:$I$2023)</f>
        <v>150</v>
      </c>
      <c r="L694" s="17" t="n">
        <f aca="false">SUMIF('1060 NQN'!$A$2:$A$2023,$G694,'1060 NQN'!$Q$2:$Q$2023)</f>
        <v>0</v>
      </c>
      <c r="M694" s="17" t="n">
        <f aca="false">$K694-$L694</f>
        <v>150</v>
      </c>
      <c r="N694" s="18" t="n">
        <f aca="false">IFERROR(SUMIF('1060 NQN'!$A$2:$A$2023,$G694,'1060 NQN'!$M$2:$M$2023)/$K694,0)</f>
        <v>57</v>
      </c>
      <c r="O694" s="18" t="n">
        <f aca="false">IFERROR($K694*$N694,"")</f>
        <v>8550</v>
      </c>
      <c r="P694" s="18" t="n">
        <f aca="false">IFERROR($L694*$N694,"")</f>
        <v>0</v>
      </c>
      <c r="Q694" s="18" t="n">
        <f aca="false">$M694*$N694</f>
        <v>8550</v>
      </c>
      <c r="S694" s="26"/>
      <c r="T694" s="1" t="s">
        <v>277</v>
      </c>
      <c r="U694" s="27" t="s">
        <v>123</v>
      </c>
    </row>
    <row r="695" customFormat="false" ht="15" hidden="false" customHeight="false" outlineLevel="0" collapsed="false">
      <c r="A695" s="1" t="s">
        <v>207</v>
      </c>
      <c r="B695" s="1" t="s">
        <v>1739</v>
      </c>
      <c r="C695" s="1" t="s">
        <v>259</v>
      </c>
      <c r="D695" s="1" t="s">
        <v>273</v>
      </c>
      <c r="E695" s="1" t="s">
        <v>274</v>
      </c>
      <c r="F695" s="1" t="s">
        <v>262</v>
      </c>
      <c r="G695" s="1" t="s">
        <v>2440</v>
      </c>
      <c r="H695" s="1" t="s">
        <v>2441</v>
      </c>
      <c r="K695" s="17" t="n">
        <f aca="false">SUMIF('1060 NQN'!$A$2:$A$2023,$G695,'1060 NQN'!$I$2:$I$2023)</f>
        <v>150</v>
      </c>
      <c r="L695" s="17" t="n">
        <f aca="false">SUMIF('1060 NQN'!$A$2:$A$2023,$G695,'1060 NQN'!$Q$2:$Q$2023)</f>
        <v>0</v>
      </c>
      <c r="M695" s="17" t="n">
        <f aca="false">$K695-$L695</f>
        <v>150</v>
      </c>
      <c r="N695" s="18" t="n">
        <f aca="false">IFERROR(SUMIF('1060 NQN'!$A$2:$A$2023,$G695,'1060 NQN'!$M$2:$M$2023)/$K695,0)</f>
        <v>60.7253333333333</v>
      </c>
      <c r="O695" s="18" t="n">
        <f aca="false">IFERROR($K695*$N695,"")</f>
        <v>9108.8</v>
      </c>
      <c r="P695" s="18" t="n">
        <f aca="false">IFERROR($L695*$N695,"")</f>
        <v>0</v>
      </c>
      <c r="Q695" s="18" t="n">
        <f aca="false">$M695*$N695</f>
        <v>9108.8</v>
      </c>
      <c r="S695" s="26"/>
      <c r="T695" s="1" t="s">
        <v>277</v>
      </c>
      <c r="U695" s="27" t="s">
        <v>123</v>
      </c>
    </row>
    <row r="696" customFormat="false" ht="15" hidden="false" customHeight="false" outlineLevel="0" collapsed="false">
      <c r="A696" s="1" t="s">
        <v>207</v>
      </c>
      <c r="B696" s="1" t="s">
        <v>1739</v>
      </c>
      <c r="C696" s="1" t="s">
        <v>259</v>
      </c>
      <c r="D696" s="1" t="s">
        <v>273</v>
      </c>
      <c r="E696" s="1" t="s">
        <v>274</v>
      </c>
      <c r="F696" s="1" t="s">
        <v>262</v>
      </c>
      <c r="G696" s="1" t="s">
        <v>2442</v>
      </c>
      <c r="H696" s="1" t="s">
        <v>2195</v>
      </c>
      <c r="K696" s="17" t="n">
        <f aca="false">SUMIF('1060 NQN'!$A$2:$A$2023,$G696,'1060 NQN'!$I$2:$I$2023)</f>
        <v>150</v>
      </c>
      <c r="L696" s="17" t="n">
        <f aca="false">SUMIF('1060 NQN'!$A$2:$A$2023,$G696,'1060 NQN'!$Q$2:$Q$2023)</f>
        <v>0</v>
      </c>
      <c r="M696" s="17" t="n">
        <f aca="false">$K696-$L696</f>
        <v>150</v>
      </c>
      <c r="N696" s="18" t="n">
        <f aca="false">IFERROR(SUMIF('1060 NQN'!$A$2:$A$2023,$G696,'1060 NQN'!$M$2:$M$2023)/$K696,0)</f>
        <v>180.003333333333</v>
      </c>
      <c r="O696" s="18" t="n">
        <f aca="false">IFERROR($K696*$N696,"")</f>
        <v>27000.5</v>
      </c>
      <c r="P696" s="18" t="n">
        <f aca="false">IFERROR($L696*$N696,"")</f>
        <v>0</v>
      </c>
      <c r="Q696" s="18" t="n">
        <f aca="false">$M696*$N696</f>
        <v>27000.5</v>
      </c>
      <c r="S696" s="26"/>
      <c r="T696" s="1" t="s">
        <v>277</v>
      </c>
      <c r="U696" s="27" t="s">
        <v>123</v>
      </c>
      <c r="AA696" s="1" t="s">
        <v>1741</v>
      </c>
    </row>
    <row r="697" customFormat="false" ht="15" hidden="false" customHeight="false" outlineLevel="0" collapsed="false">
      <c r="A697" s="1" t="s">
        <v>207</v>
      </c>
      <c r="B697" s="1" t="s">
        <v>1739</v>
      </c>
      <c r="C697" s="1" t="s">
        <v>259</v>
      </c>
      <c r="D697" s="1" t="s">
        <v>273</v>
      </c>
      <c r="E697" s="1" t="s">
        <v>274</v>
      </c>
      <c r="F697" s="1" t="s">
        <v>262</v>
      </c>
      <c r="G697" s="1" t="s">
        <v>2443</v>
      </c>
      <c r="H697" s="1" t="s">
        <v>2444</v>
      </c>
      <c r="K697" s="17" t="n">
        <f aca="false">SUMIF('1060 NQN'!$A$2:$A$2023,$G697,'1060 NQN'!$I$2:$I$2023)</f>
        <v>150</v>
      </c>
      <c r="L697" s="17" t="n">
        <f aca="false">SUMIF('1060 NQN'!$A$2:$A$2023,$G697,'1060 NQN'!$Q$2:$Q$2023)</f>
        <v>0</v>
      </c>
      <c r="M697" s="17" t="n">
        <f aca="false">$K697-$L697</f>
        <v>150</v>
      </c>
      <c r="N697" s="18" t="n">
        <f aca="false">IFERROR(SUMIF('1060 NQN'!$A$2:$A$2023,$G697,'1060 NQN'!$M$2:$M$2023)/$K697,0)</f>
        <v>280.99</v>
      </c>
      <c r="O697" s="18" t="n">
        <f aca="false">IFERROR($K697*$N697,"")</f>
        <v>42148.5</v>
      </c>
      <c r="P697" s="18" t="n">
        <f aca="false">IFERROR($L697*$N697,"")</f>
        <v>0</v>
      </c>
      <c r="Q697" s="18" t="n">
        <f aca="false">$M697*$N697</f>
        <v>42148.5</v>
      </c>
      <c r="S697" s="26"/>
      <c r="T697" s="1" t="s">
        <v>277</v>
      </c>
      <c r="U697" s="27" t="s">
        <v>123</v>
      </c>
    </row>
    <row r="698" customFormat="false" ht="15" hidden="false" customHeight="false" outlineLevel="0" collapsed="false">
      <c r="A698" s="1" t="s">
        <v>207</v>
      </c>
      <c r="B698" s="1" t="s">
        <v>1739</v>
      </c>
      <c r="C698" s="1" t="s">
        <v>259</v>
      </c>
      <c r="D698" s="1" t="s">
        <v>273</v>
      </c>
      <c r="E698" s="1" t="s">
        <v>274</v>
      </c>
      <c r="F698" s="1" t="s">
        <v>262</v>
      </c>
      <c r="G698" s="1" t="s">
        <v>2445</v>
      </c>
      <c r="H698" s="1" t="s">
        <v>2446</v>
      </c>
      <c r="K698" s="17" t="n">
        <f aca="false">SUMIF('1060 NQN'!$A$2:$A$2023,$G698,'1060 NQN'!$I$2:$I$2023)</f>
        <v>150</v>
      </c>
      <c r="L698" s="17" t="n">
        <f aca="false">SUMIF('1060 NQN'!$A$2:$A$2023,$G698,'1060 NQN'!$Q$2:$Q$2023)</f>
        <v>0</v>
      </c>
      <c r="M698" s="17" t="n">
        <f aca="false">$K698-$L698</f>
        <v>150</v>
      </c>
      <c r="N698" s="18" t="n">
        <f aca="false">IFERROR(SUMIF('1060 NQN'!$A$2:$A$2023,$G698,'1060 NQN'!$M$2:$M$2023)/$K698,0)</f>
        <v>699.582666666667</v>
      </c>
      <c r="O698" s="18" t="n">
        <f aca="false">IFERROR($K698*$N698,"")</f>
        <v>104937.4</v>
      </c>
      <c r="P698" s="18" t="n">
        <f aca="false">IFERROR($L698*$N698,"")</f>
        <v>0</v>
      </c>
      <c r="Q698" s="18" t="n">
        <f aca="false">$M698*$N698</f>
        <v>104937.4</v>
      </c>
      <c r="S698" s="26"/>
      <c r="T698" s="1" t="s">
        <v>277</v>
      </c>
      <c r="U698" s="27" t="s">
        <v>123</v>
      </c>
      <c r="AA698" s="1" t="s">
        <v>1741</v>
      </c>
    </row>
    <row r="699" customFormat="false" ht="15" hidden="false" customHeight="false" outlineLevel="0" collapsed="false">
      <c r="A699" s="1" t="s">
        <v>207</v>
      </c>
      <c r="B699" s="1" t="s">
        <v>1739</v>
      </c>
      <c r="C699" s="1" t="s">
        <v>259</v>
      </c>
      <c r="D699" s="1" t="s">
        <v>273</v>
      </c>
      <c r="E699" s="1" t="s">
        <v>274</v>
      </c>
      <c r="F699" s="1" t="s">
        <v>262</v>
      </c>
      <c r="G699" s="1" t="s">
        <v>2447</v>
      </c>
      <c r="H699" s="1" t="s">
        <v>2448</v>
      </c>
      <c r="I699" s="1" t="s">
        <v>2449</v>
      </c>
      <c r="J699" s="1" t="s">
        <v>2450</v>
      </c>
      <c r="K699" s="17" t="n">
        <f aca="false">SUMIF('1060 NQN'!$A$2:$A$2023,$G699,'1060 NQN'!$I$2:$I$2023)</f>
        <v>147</v>
      </c>
      <c r="L699" s="17" t="n">
        <f aca="false">SUMIF('1060 NQN'!$A$2:$A$2023,$G699,'1060 NQN'!$Q$2:$Q$2023)</f>
        <v>55</v>
      </c>
      <c r="M699" s="17" t="n">
        <f aca="false">$K699-$L699</f>
        <v>92</v>
      </c>
      <c r="N699" s="18" t="n">
        <f aca="false">IFERROR(SUMIF('1060 NQN'!$A$2:$A$2023,$G699,'1060 NQN'!$M$2:$M$2023)/$K699,0)</f>
        <v>381.98</v>
      </c>
      <c r="O699" s="18" t="n">
        <f aca="false">IFERROR($K699*$N699,"")</f>
        <v>56151.06</v>
      </c>
      <c r="P699" s="18" t="n">
        <f aca="false">IFERROR($L699*$N699,"")</f>
        <v>21008.9</v>
      </c>
      <c r="Q699" s="18" t="n">
        <f aca="false">$M699*$N699</f>
        <v>35142.16</v>
      </c>
      <c r="S699" s="25" t="s">
        <v>228</v>
      </c>
      <c r="T699" s="1" t="s">
        <v>282</v>
      </c>
      <c r="U699" s="25" t="s">
        <v>51</v>
      </c>
      <c r="V699" s="1" t="s">
        <v>290</v>
      </c>
      <c r="W699" s="1" t="s">
        <v>269</v>
      </c>
      <c r="Y699" s="1" t="s">
        <v>269</v>
      </c>
      <c r="AA699" s="1" t="s">
        <v>2451</v>
      </c>
    </row>
    <row r="700" customFormat="false" ht="15" hidden="false" customHeight="false" outlineLevel="0" collapsed="false">
      <c r="A700" s="1" t="s">
        <v>207</v>
      </c>
      <c r="B700" s="1" t="s">
        <v>1739</v>
      </c>
      <c r="C700" s="1" t="s">
        <v>259</v>
      </c>
      <c r="D700" s="1" t="s">
        <v>260</v>
      </c>
      <c r="E700" s="1" t="s">
        <v>261</v>
      </c>
      <c r="F700" s="1" t="s">
        <v>262</v>
      </c>
      <c r="G700" s="1" t="s">
        <v>1498</v>
      </c>
      <c r="H700" s="1" t="s">
        <v>1499</v>
      </c>
      <c r="I700" s="1" t="s">
        <v>2452</v>
      </c>
      <c r="J700" s="1" t="s">
        <v>2453</v>
      </c>
      <c r="K700" s="17" t="n">
        <f aca="false">SUMIF('1060 NQN'!$A$2:$A$2023,$G700,'1060 NQN'!$I$2:$I$2023)</f>
        <v>140</v>
      </c>
      <c r="L700" s="17" t="n">
        <f aca="false">SUMIF('1060 NQN'!$A$2:$A$2023,$G700,'1060 NQN'!$Q$2:$Q$2023)</f>
        <v>17</v>
      </c>
      <c r="M700" s="17" t="n">
        <f aca="false">$K700-$L700</f>
        <v>123</v>
      </c>
      <c r="N700" s="18" t="n">
        <f aca="false">IFERROR(SUMIF('1060 NQN'!$A$2:$A$2023,$G700,'1060 NQN'!$M$2:$M$2023)/$K700,0)</f>
        <v>1698.55542857143</v>
      </c>
      <c r="O700" s="18" t="n">
        <f aca="false">IFERROR($K700*$N700,"")</f>
        <v>237797.76</v>
      </c>
      <c r="P700" s="18" t="n">
        <f aca="false">IFERROR($L700*$N700,"")</f>
        <v>28875.4422857143</v>
      </c>
      <c r="Q700" s="18" t="n">
        <f aca="false">$M700*$N700</f>
        <v>208922.317714286</v>
      </c>
      <c r="S700" s="29" t="s">
        <v>227</v>
      </c>
      <c r="T700" s="1" t="s">
        <v>297</v>
      </c>
      <c r="U700" s="25" t="s">
        <v>51</v>
      </c>
      <c r="V700" s="1" t="s">
        <v>290</v>
      </c>
      <c r="W700" s="1" t="s">
        <v>269</v>
      </c>
      <c r="Y700" s="1" t="s">
        <v>269</v>
      </c>
      <c r="AA700" s="1" t="s">
        <v>2454</v>
      </c>
    </row>
    <row r="701" customFormat="false" ht="15" hidden="false" customHeight="false" outlineLevel="0" collapsed="false">
      <c r="A701" s="1" t="s">
        <v>207</v>
      </c>
      <c r="B701" s="1" t="s">
        <v>1739</v>
      </c>
      <c r="C701" s="1" t="s">
        <v>259</v>
      </c>
      <c r="D701" s="1" t="s">
        <v>260</v>
      </c>
      <c r="E701" s="1" t="s">
        <v>261</v>
      </c>
      <c r="F701" s="1" t="s">
        <v>262</v>
      </c>
      <c r="G701" s="1" t="s">
        <v>2455</v>
      </c>
      <c r="H701" s="1" t="s">
        <v>2456</v>
      </c>
      <c r="K701" s="17" t="n">
        <f aca="false">SUMIF('1060 NQN'!$A$2:$A$2023,$G701,'1060 NQN'!$I$2:$I$2023)</f>
        <v>140</v>
      </c>
      <c r="L701" s="17" t="n">
        <f aca="false">SUMIF('1060 NQN'!$A$2:$A$2023,$G701,'1060 NQN'!$Q$2:$Q$2023)</f>
        <v>0</v>
      </c>
      <c r="M701" s="17" t="n">
        <f aca="false">$K701-$L701</f>
        <v>140</v>
      </c>
      <c r="N701" s="18" t="n">
        <f aca="false">IFERROR(SUMIF('1060 NQN'!$A$2:$A$2023,$G701,'1060 NQN'!$M$2:$M$2023)/$K701,0)</f>
        <v>30.49</v>
      </c>
      <c r="O701" s="18" t="n">
        <f aca="false">IFERROR($K701*$N701,"")</f>
        <v>4268.6</v>
      </c>
      <c r="P701" s="18" t="n">
        <f aca="false">IFERROR($L701*$N701,"")</f>
        <v>0</v>
      </c>
      <c r="Q701" s="18" t="n">
        <f aca="false">$M701*$N701</f>
        <v>4268.6</v>
      </c>
      <c r="S701" s="26"/>
      <c r="T701" s="1" t="s">
        <v>277</v>
      </c>
      <c r="U701" s="27" t="s">
        <v>123</v>
      </c>
      <c r="AA701" s="1" t="s">
        <v>1741</v>
      </c>
    </row>
    <row r="702" customFormat="false" ht="15" hidden="false" customHeight="false" outlineLevel="0" collapsed="false">
      <c r="A702" s="1" t="s">
        <v>207</v>
      </c>
      <c r="B702" s="1" t="s">
        <v>1739</v>
      </c>
      <c r="C702" s="1" t="s">
        <v>259</v>
      </c>
      <c r="D702" s="1" t="s">
        <v>273</v>
      </c>
      <c r="E702" s="1" t="s">
        <v>274</v>
      </c>
      <c r="F702" s="1" t="s">
        <v>262</v>
      </c>
      <c r="G702" s="1" t="s">
        <v>2457</v>
      </c>
      <c r="H702" s="1" t="s">
        <v>2458</v>
      </c>
      <c r="K702" s="17" t="n">
        <f aca="false">SUMIF('1060 NQN'!$A$2:$A$2023,$G702,'1060 NQN'!$I$2:$I$2023)</f>
        <v>140</v>
      </c>
      <c r="L702" s="17" t="n">
        <f aca="false">SUMIF('1060 NQN'!$A$2:$A$2023,$G702,'1060 NQN'!$Q$2:$Q$2023)</f>
        <v>0</v>
      </c>
      <c r="M702" s="17" t="n">
        <f aca="false">$K702-$L702</f>
        <v>140</v>
      </c>
      <c r="N702" s="18" t="n">
        <f aca="false">IFERROR(SUMIF('1060 NQN'!$A$2:$A$2023,$G702,'1060 NQN'!$M$2:$M$2023)/$K702,0)</f>
        <v>51</v>
      </c>
      <c r="O702" s="18" t="n">
        <f aca="false">IFERROR($K702*$N702,"")</f>
        <v>7140</v>
      </c>
      <c r="P702" s="18" t="n">
        <f aca="false">IFERROR($L702*$N702,"")</f>
        <v>0</v>
      </c>
      <c r="Q702" s="18" t="n">
        <f aca="false">$M702*$N702</f>
        <v>7140</v>
      </c>
      <c r="S702" s="26"/>
      <c r="T702" s="1" t="s">
        <v>277</v>
      </c>
      <c r="U702" s="27" t="s">
        <v>123</v>
      </c>
    </row>
    <row r="703" customFormat="false" ht="15" hidden="false" customHeight="false" outlineLevel="0" collapsed="false">
      <c r="A703" s="1" t="s">
        <v>207</v>
      </c>
      <c r="B703" s="1" t="s">
        <v>1739</v>
      </c>
      <c r="C703" s="1" t="s">
        <v>259</v>
      </c>
      <c r="D703" s="1" t="s">
        <v>273</v>
      </c>
      <c r="E703" s="1" t="s">
        <v>274</v>
      </c>
      <c r="F703" s="1" t="s">
        <v>262</v>
      </c>
      <c r="G703" s="1" t="s">
        <v>2459</v>
      </c>
      <c r="H703" s="1" t="s">
        <v>2460</v>
      </c>
      <c r="K703" s="17" t="n">
        <f aca="false">SUMIF('1060 NQN'!$A$2:$A$2023,$G703,'1060 NQN'!$I$2:$I$2023)</f>
        <v>140</v>
      </c>
      <c r="L703" s="17" t="n">
        <f aca="false">SUMIF('1060 NQN'!$A$2:$A$2023,$G703,'1060 NQN'!$Q$2:$Q$2023)</f>
        <v>0</v>
      </c>
      <c r="M703" s="17" t="n">
        <f aca="false">$K703-$L703</f>
        <v>140</v>
      </c>
      <c r="N703" s="18" t="n">
        <f aca="false">IFERROR(SUMIF('1060 NQN'!$A$2:$A$2023,$G703,'1060 NQN'!$M$2:$M$2023)/$K703,0)</f>
        <v>151.071428571429</v>
      </c>
      <c r="O703" s="18" t="n">
        <f aca="false">IFERROR($K703*$N703,"")</f>
        <v>21150</v>
      </c>
      <c r="P703" s="18" t="n">
        <f aca="false">IFERROR($L703*$N703,"")</f>
        <v>0</v>
      </c>
      <c r="Q703" s="18" t="n">
        <f aca="false">$M703*$N703</f>
        <v>21150</v>
      </c>
      <c r="S703" s="26"/>
      <c r="T703" s="1" t="s">
        <v>277</v>
      </c>
      <c r="U703" s="27" t="s">
        <v>123</v>
      </c>
      <c r="AA703" s="1" t="s">
        <v>1741</v>
      </c>
    </row>
    <row r="704" customFormat="false" ht="15" hidden="false" customHeight="false" outlineLevel="0" collapsed="false">
      <c r="A704" s="1" t="s">
        <v>207</v>
      </c>
      <c r="B704" s="1" t="s">
        <v>1739</v>
      </c>
      <c r="C704" s="1" t="s">
        <v>259</v>
      </c>
      <c r="D704" s="1" t="s">
        <v>260</v>
      </c>
      <c r="E704" s="1" t="s">
        <v>261</v>
      </c>
      <c r="F704" s="1" t="s">
        <v>262</v>
      </c>
      <c r="G704" s="1" t="s">
        <v>2461</v>
      </c>
      <c r="H704" s="1" t="s">
        <v>2462</v>
      </c>
      <c r="K704" s="17" t="n">
        <f aca="false">SUMIF('1060 NQN'!$A$2:$A$2023,$G704,'1060 NQN'!$I$2:$I$2023)</f>
        <v>137</v>
      </c>
      <c r="L704" s="17" t="n">
        <f aca="false">SUMIF('1060 NQN'!$A$2:$A$2023,$G704,'1060 NQN'!$Q$2:$Q$2023)</f>
        <v>0</v>
      </c>
      <c r="M704" s="17" t="n">
        <f aca="false">$K704-$L704</f>
        <v>137</v>
      </c>
      <c r="N704" s="18" t="n">
        <f aca="false">IFERROR(SUMIF('1060 NQN'!$A$2:$A$2023,$G704,'1060 NQN'!$M$2:$M$2023)/$K704,0)</f>
        <v>112.091678832117</v>
      </c>
      <c r="O704" s="18" t="n">
        <f aca="false">IFERROR($K704*$N704,"")</f>
        <v>15356.56</v>
      </c>
      <c r="P704" s="18" t="n">
        <f aca="false">IFERROR($L704*$N704,"")</f>
        <v>0</v>
      </c>
      <c r="Q704" s="18" t="n">
        <f aca="false">$M704*$N704</f>
        <v>15356.56</v>
      </c>
      <c r="S704" s="26"/>
      <c r="T704" s="1" t="s">
        <v>277</v>
      </c>
      <c r="U704" s="27" t="s">
        <v>123</v>
      </c>
      <c r="AA704" s="1" t="s">
        <v>1740</v>
      </c>
    </row>
    <row r="705" customFormat="false" ht="15" hidden="false" customHeight="false" outlineLevel="0" collapsed="false">
      <c r="A705" s="1" t="s">
        <v>207</v>
      </c>
      <c r="B705" s="1" t="s">
        <v>1739</v>
      </c>
      <c r="C705" s="1" t="s">
        <v>259</v>
      </c>
      <c r="D705" s="1" t="s">
        <v>273</v>
      </c>
      <c r="E705" s="1" t="s">
        <v>274</v>
      </c>
      <c r="F705" s="1" t="s">
        <v>262</v>
      </c>
      <c r="G705" s="1" t="s">
        <v>2463</v>
      </c>
      <c r="H705" s="1" t="s">
        <v>2464</v>
      </c>
      <c r="K705" s="17" t="n">
        <f aca="false">SUMIF('1060 NQN'!$A$2:$A$2023,$G705,'1060 NQN'!$I$2:$I$2023)</f>
        <v>135</v>
      </c>
      <c r="L705" s="17" t="n">
        <f aca="false">SUMIF('1060 NQN'!$A$2:$A$2023,$G705,'1060 NQN'!$Q$2:$Q$2023)</f>
        <v>0</v>
      </c>
      <c r="M705" s="17" t="n">
        <f aca="false">$K705-$L705</f>
        <v>135</v>
      </c>
      <c r="N705" s="18" t="n">
        <f aca="false">IFERROR(SUMIF('1060 NQN'!$A$2:$A$2023,$G705,'1060 NQN'!$M$2:$M$2023)/$K705,0)</f>
        <v>1898.05555555556</v>
      </c>
      <c r="O705" s="18" t="n">
        <f aca="false">IFERROR($K705*$N705,"")</f>
        <v>256237.5</v>
      </c>
      <c r="P705" s="18" t="n">
        <f aca="false">IFERROR($L705*$N705,"")</f>
        <v>0</v>
      </c>
      <c r="Q705" s="18" t="n">
        <f aca="false">$M705*$N705</f>
        <v>256237.5</v>
      </c>
      <c r="S705" s="26"/>
      <c r="T705" s="1" t="s">
        <v>277</v>
      </c>
      <c r="U705" s="27" t="s">
        <v>123</v>
      </c>
      <c r="AA705" s="1" t="s">
        <v>1741</v>
      </c>
    </row>
    <row r="706" customFormat="false" ht="15" hidden="false" customHeight="false" outlineLevel="0" collapsed="false">
      <c r="A706" s="1" t="s">
        <v>207</v>
      </c>
      <c r="B706" s="1" t="s">
        <v>1739</v>
      </c>
      <c r="C706" s="1" t="s">
        <v>259</v>
      </c>
      <c r="D706" s="1" t="s">
        <v>610</v>
      </c>
      <c r="E706" s="1" t="s">
        <v>611</v>
      </c>
      <c r="F706" s="1" t="s">
        <v>612</v>
      </c>
      <c r="G706" s="1" t="s">
        <v>2465</v>
      </c>
      <c r="H706" s="1" t="s">
        <v>2466</v>
      </c>
      <c r="K706" s="17" t="n">
        <f aca="false">SUMIF('1060 NQN'!$A$2:$A$2023,$G706,'1060 NQN'!$I$2:$I$2023)</f>
        <v>133</v>
      </c>
      <c r="L706" s="17" t="n">
        <f aca="false">SUMIF('1060 NQN'!$A$2:$A$2023,$G706,'1060 NQN'!$Q$2:$Q$2023)</f>
        <v>0</v>
      </c>
      <c r="M706" s="17" t="n">
        <f aca="false">$K706-$L706</f>
        <v>133</v>
      </c>
      <c r="N706" s="18" t="n">
        <f aca="false">IFERROR(SUMIF('1060 NQN'!$A$2:$A$2023,$G706,'1060 NQN'!$M$2:$M$2023)/$K706,0)</f>
        <v>17983.8709022556</v>
      </c>
      <c r="O706" s="18" t="n">
        <f aca="false">IFERROR($K706*$N706,"")</f>
        <v>2391854.83</v>
      </c>
      <c r="P706" s="18" t="n">
        <f aca="false">IFERROR($L706*$N706,"")</f>
        <v>0</v>
      </c>
      <c r="Q706" s="18" t="n">
        <f aca="false">$M706*$N706</f>
        <v>2391854.83</v>
      </c>
      <c r="S706" s="26"/>
      <c r="T706" s="1" t="s">
        <v>615</v>
      </c>
      <c r="U706" s="27" t="s">
        <v>126</v>
      </c>
      <c r="AA706" s="1" t="s">
        <v>1741</v>
      </c>
    </row>
    <row r="707" customFormat="false" ht="15" hidden="false" customHeight="false" outlineLevel="0" collapsed="false">
      <c r="A707" s="1" t="s">
        <v>207</v>
      </c>
      <c r="B707" s="1" t="s">
        <v>1739</v>
      </c>
      <c r="C707" s="1" t="s">
        <v>259</v>
      </c>
      <c r="D707" s="1" t="s">
        <v>610</v>
      </c>
      <c r="E707" s="1" t="s">
        <v>611</v>
      </c>
      <c r="F707" s="1" t="s">
        <v>612</v>
      </c>
      <c r="G707" s="1" t="s">
        <v>1167</v>
      </c>
      <c r="H707" s="1" t="s">
        <v>1168</v>
      </c>
      <c r="K707" s="17" t="n">
        <f aca="false">SUMIF('1060 NQN'!$A$2:$A$2023,$G707,'1060 NQN'!$I$2:$I$2023)</f>
        <v>133</v>
      </c>
      <c r="L707" s="17" t="n">
        <f aca="false">SUMIF('1060 NQN'!$A$2:$A$2023,$G707,'1060 NQN'!$Q$2:$Q$2023)</f>
        <v>0</v>
      </c>
      <c r="M707" s="17" t="n">
        <f aca="false">$K707-$L707</f>
        <v>133</v>
      </c>
      <c r="N707" s="18" t="n">
        <f aca="false">IFERROR(SUMIF('1060 NQN'!$A$2:$A$2023,$G707,'1060 NQN'!$M$2:$M$2023)/$K707,0)</f>
        <v>50374.202406015</v>
      </c>
      <c r="O707" s="18" t="n">
        <f aca="false">IFERROR($K707*$N707,"")</f>
        <v>6699768.92</v>
      </c>
      <c r="P707" s="18" t="n">
        <f aca="false">IFERROR($L707*$N707,"")</f>
        <v>0</v>
      </c>
      <c r="Q707" s="18" t="n">
        <f aca="false">$M707*$N707</f>
        <v>6699768.92</v>
      </c>
      <c r="S707" s="26"/>
      <c r="T707" s="1" t="s">
        <v>615</v>
      </c>
      <c r="U707" s="27" t="s">
        <v>126</v>
      </c>
      <c r="AA707" s="1" t="s">
        <v>1741</v>
      </c>
    </row>
    <row r="708" customFormat="false" ht="15" hidden="false" customHeight="false" outlineLevel="0" collapsed="false">
      <c r="A708" s="1" t="s">
        <v>207</v>
      </c>
      <c r="B708" s="1" t="s">
        <v>1739</v>
      </c>
      <c r="C708" s="1" t="s">
        <v>259</v>
      </c>
      <c r="D708" s="1" t="s">
        <v>260</v>
      </c>
      <c r="E708" s="1" t="s">
        <v>261</v>
      </c>
      <c r="F708" s="1" t="s">
        <v>262</v>
      </c>
      <c r="G708" s="1" t="s">
        <v>2467</v>
      </c>
      <c r="H708" s="1" t="s">
        <v>2468</v>
      </c>
      <c r="K708" s="17" t="n">
        <f aca="false">SUMIF('1060 NQN'!$A$2:$A$2023,$G708,'1060 NQN'!$I$2:$I$2023)</f>
        <v>132</v>
      </c>
      <c r="L708" s="17" t="n">
        <f aca="false">SUMIF('1060 NQN'!$A$2:$A$2023,$G708,'1060 NQN'!$Q$2:$Q$2023)</f>
        <v>0</v>
      </c>
      <c r="M708" s="17" t="n">
        <f aca="false">$K708-$L708</f>
        <v>132</v>
      </c>
      <c r="N708" s="18" t="n">
        <f aca="false">IFERROR(SUMIF('1060 NQN'!$A$2:$A$2023,$G708,'1060 NQN'!$M$2:$M$2023)/$K708,0)</f>
        <v>1168.67333333333</v>
      </c>
      <c r="O708" s="18" t="n">
        <f aca="false">IFERROR($K708*$N708,"")</f>
        <v>154264.88</v>
      </c>
      <c r="P708" s="18" t="n">
        <f aca="false">IFERROR($L708*$N708,"")</f>
        <v>0</v>
      </c>
      <c r="Q708" s="18" t="n">
        <f aca="false">$M708*$N708</f>
        <v>154264.88</v>
      </c>
      <c r="S708" s="26"/>
      <c r="T708" s="1" t="s">
        <v>277</v>
      </c>
      <c r="U708" s="27" t="s">
        <v>123</v>
      </c>
      <c r="AA708" s="1" t="s">
        <v>2190</v>
      </c>
    </row>
    <row r="709" customFormat="false" ht="15" hidden="false" customHeight="false" outlineLevel="0" collapsed="false">
      <c r="A709" s="1" t="s">
        <v>207</v>
      </c>
      <c r="B709" s="1" t="s">
        <v>1739</v>
      </c>
      <c r="C709" s="1" t="s">
        <v>259</v>
      </c>
      <c r="D709" s="1" t="s">
        <v>260</v>
      </c>
      <c r="E709" s="1" t="s">
        <v>261</v>
      </c>
      <c r="F709" s="1" t="s">
        <v>262</v>
      </c>
      <c r="G709" s="1" t="s">
        <v>1183</v>
      </c>
      <c r="H709" s="1" t="s">
        <v>1184</v>
      </c>
      <c r="I709" s="1" t="s">
        <v>1757</v>
      </c>
      <c r="J709" s="1" t="s">
        <v>2469</v>
      </c>
      <c r="K709" s="17" t="n">
        <f aca="false">SUMIF('1060 NQN'!$A$2:$A$2023,$G709,'1060 NQN'!$I$2:$I$2023)</f>
        <v>130</v>
      </c>
      <c r="L709" s="17" t="n">
        <f aca="false">SUMIF('1060 NQN'!$A$2:$A$2023,$G709,'1060 NQN'!$Q$2:$Q$2023)</f>
        <v>125</v>
      </c>
      <c r="M709" s="17" t="n">
        <f aca="false">$K709-$L709</f>
        <v>5</v>
      </c>
      <c r="N709" s="18" t="n">
        <f aca="false">IFERROR(SUMIF('1060 NQN'!$A$2:$A$2023,$G709,'1060 NQN'!$M$2:$M$2023)/$K709,0)</f>
        <v>979.620769230769</v>
      </c>
      <c r="O709" s="18" t="n">
        <f aca="false">IFERROR($K709*$N709,"")</f>
        <v>127350.7</v>
      </c>
      <c r="P709" s="18" t="n">
        <f aca="false">IFERROR($L709*$N709,"")</f>
        <v>122452.596153846</v>
      </c>
      <c r="Q709" s="18" t="n">
        <f aca="false">$M709*$N709</f>
        <v>4898.10384615385</v>
      </c>
      <c r="S709" s="29" t="s">
        <v>227</v>
      </c>
      <c r="T709" s="1" t="s">
        <v>297</v>
      </c>
      <c r="U709" s="25" t="s">
        <v>51</v>
      </c>
      <c r="V709" s="1" t="s">
        <v>290</v>
      </c>
      <c r="W709" s="1" t="s">
        <v>269</v>
      </c>
      <c r="Y709" s="1" t="s">
        <v>270</v>
      </c>
      <c r="AA709" s="1" t="s">
        <v>2470</v>
      </c>
    </row>
    <row r="710" customFormat="false" ht="15" hidden="false" customHeight="false" outlineLevel="0" collapsed="false">
      <c r="A710" s="1" t="s">
        <v>207</v>
      </c>
      <c r="B710" s="1" t="s">
        <v>1739</v>
      </c>
      <c r="C710" s="1" t="s">
        <v>259</v>
      </c>
      <c r="D710" s="1" t="s">
        <v>273</v>
      </c>
      <c r="E710" s="1" t="s">
        <v>274</v>
      </c>
      <c r="F710" s="1" t="s">
        <v>262</v>
      </c>
      <c r="G710" s="1" t="s">
        <v>2471</v>
      </c>
      <c r="H710" s="1" t="s">
        <v>2472</v>
      </c>
      <c r="K710" s="17" t="n">
        <f aca="false">SUMIF('1060 NQN'!$A$2:$A$2023,$G710,'1060 NQN'!$I$2:$I$2023)</f>
        <v>130</v>
      </c>
      <c r="L710" s="17" t="n">
        <f aca="false">SUMIF('1060 NQN'!$A$2:$A$2023,$G710,'1060 NQN'!$Q$2:$Q$2023)</f>
        <v>0</v>
      </c>
      <c r="M710" s="17" t="n">
        <f aca="false">$K710-$L710</f>
        <v>130</v>
      </c>
      <c r="N710" s="18" t="n">
        <f aca="false">IFERROR(SUMIF('1060 NQN'!$A$2:$A$2023,$G710,'1060 NQN'!$M$2:$M$2023)/$K710,0)</f>
        <v>57</v>
      </c>
      <c r="O710" s="18" t="n">
        <f aca="false">IFERROR($K710*$N710,"")</f>
        <v>7410</v>
      </c>
      <c r="P710" s="18" t="n">
        <f aca="false">IFERROR($L710*$N710,"")</f>
        <v>0</v>
      </c>
      <c r="Q710" s="18" t="n">
        <f aca="false">$M710*$N710</f>
        <v>7410</v>
      </c>
      <c r="S710" s="26"/>
      <c r="T710" s="1" t="s">
        <v>277</v>
      </c>
      <c r="U710" s="27" t="s">
        <v>123</v>
      </c>
    </row>
    <row r="711" customFormat="false" ht="15" hidden="false" customHeight="false" outlineLevel="0" collapsed="false">
      <c r="A711" s="1" t="s">
        <v>207</v>
      </c>
      <c r="B711" s="1" t="s">
        <v>1739</v>
      </c>
      <c r="C711" s="1" t="s">
        <v>259</v>
      </c>
      <c r="D711" s="1" t="s">
        <v>273</v>
      </c>
      <c r="E711" s="1" t="s">
        <v>274</v>
      </c>
      <c r="F711" s="1" t="s">
        <v>262</v>
      </c>
      <c r="G711" s="1" t="s">
        <v>2473</v>
      </c>
      <c r="H711" s="1" t="s">
        <v>2474</v>
      </c>
      <c r="K711" s="17" t="n">
        <f aca="false">SUMIF('1060 NQN'!$A$2:$A$2023,$G711,'1060 NQN'!$I$2:$I$2023)</f>
        <v>130</v>
      </c>
      <c r="L711" s="17" t="n">
        <f aca="false">SUMIF('1060 NQN'!$A$2:$A$2023,$G711,'1060 NQN'!$Q$2:$Q$2023)</f>
        <v>0</v>
      </c>
      <c r="M711" s="17" t="n">
        <f aca="false">$K711-$L711</f>
        <v>130</v>
      </c>
      <c r="N711" s="18" t="n">
        <f aca="false">IFERROR(SUMIF('1060 NQN'!$A$2:$A$2023,$G711,'1060 NQN'!$M$2:$M$2023)/$K711,0)</f>
        <v>884.384615384615</v>
      </c>
      <c r="O711" s="18" t="n">
        <f aca="false">IFERROR($K711*$N711,"")</f>
        <v>114970</v>
      </c>
      <c r="P711" s="18" t="n">
        <f aca="false">IFERROR($L711*$N711,"")</f>
        <v>0</v>
      </c>
      <c r="Q711" s="18" t="n">
        <f aca="false">$M711*$N711</f>
        <v>114970</v>
      </c>
      <c r="S711" s="26"/>
      <c r="T711" s="1" t="s">
        <v>277</v>
      </c>
      <c r="U711" s="27" t="s">
        <v>123</v>
      </c>
      <c r="AA711" s="1" t="s">
        <v>1741</v>
      </c>
    </row>
    <row r="712" customFormat="false" ht="15" hidden="false" customHeight="false" outlineLevel="0" collapsed="false">
      <c r="A712" s="1" t="s">
        <v>207</v>
      </c>
      <c r="B712" s="1" t="s">
        <v>1739</v>
      </c>
      <c r="C712" s="1" t="s">
        <v>259</v>
      </c>
      <c r="D712" s="1" t="s">
        <v>610</v>
      </c>
      <c r="E712" s="1" t="s">
        <v>611</v>
      </c>
      <c r="F712" s="1" t="s">
        <v>612</v>
      </c>
      <c r="G712" s="1" t="s">
        <v>1094</v>
      </c>
      <c r="H712" s="1" t="s">
        <v>1095</v>
      </c>
      <c r="K712" s="17" t="n">
        <f aca="false">SUMIF('1060 NQN'!$A$2:$A$2023,$G712,'1060 NQN'!$I$2:$I$2023)</f>
        <v>123</v>
      </c>
      <c r="L712" s="17" t="n">
        <f aca="false">SUMIF('1060 NQN'!$A$2:$A$2023,$G712,'1060 NQN'!$Q$2:$Q$2023)</f>
        <v>0</v>
      </c>
      <c r="M712" s="17" t="n">
        <f aca="false">$K712-$L712</f>
        <v>123</v>
      </c>
      <c r="N712" s="18" t="n">
        <f aca="false">IFERROR(SUMIF('1060 NQN'!$A$2:$A$2023,$G712,'1060 NQN'!$M$2:$M$2023)/$K712,0)</f>
        <v>21095.2353658537</v>
      </c>
      <c r="O712" s="18" t="n">
        <f aca="false">IFERROR($K712*$N712,"")</f>
        <v>2594713.95</v>
      </c>
      <c r="P712" s="18" t="n">
        <f aca="false">IFERROR($L712*$N712,"")</f>
        <v>0</v>
      </c>
      <c r="Q712" s="18" t="n">
        <f aca="false">$M712*$N712</f>
        <v>2594713.95</v>
      </c>
      <c r="S712" s="26"/>
      <c r="T712" s="1" t="s">
        <v>615</v>
      </c>
      <c r="U712" s="27" t="s">
        <v>126</v>
      </c>
      <c r="AA712" s="1" t="s">
        <v>1741</v>
      </c>
    </row>
    <row r="713" customFormat="false" ht="15" hidden="false" customHeight="false" outlineLevel="0" collapsed="false">
      <c r="A713" s="1" t="s">
        <v>207</v>
      </c>
      <c r="B713" s="1" t="s">
        <v>1739</v>
      </c>
      <c r="C713" s="1" t="s">
        <v>259</v>
      </c>
      <c r="D713" s="1" t="s">
        <v>273</v>
      </c>
      <c r="E713" s="1" t="s">
        <v>274</v>
      </c>
      <c r="F713" s="1" t="s">
        <v>262</v>
      </c>
      <c r="G713" s="1" t="s">
        <v>2475</v>
      </c>
      <c r="H713" s="1" t="s">
        <v>2476</v>
      </c>
      <c r="K713" s="17" t="n">
        <f aca="false">SUMIF('1060 NQN'!$A$2:$A$2023,$G713,'1060 NQN'!$I$2:$I$2023)</f>
        <v>121</v>
      </c>
      <c r="L713" s="17" t="n">
        <f aca="false">SUMIF('1060 NQN'!$A$2:$A$2023,$G713,'1060 NQN'!$Q$2:$Q$2023)</f>
        <v>0</v>
      </c>
      <c r="M713" s="17" t="n">
        <f aca="false">$K713-$L713</f>
        <v>121</v>
      </c>
      <c r="N713" s="18" t="n">
        <f aca="false">IFERROR(SUMIF('1060 NQN'!$A$2:$A$2023,$G713,'1060 NQN'!$M$2:$M$2023)/$K713,0)</f>
        <v>7068.36966942149</v>
      </c>
      <c r="O713" s="18" t="n">
        <f aca="false">IFERROR($K713*$N713,"")</f>
        <v>855272.73</v>
      </c>
      <c r="P713" s="18" t="n">
        <f aca="false">IFERROR($L713*$N713,"")</f>
        <v>0</v>
      </c>
      <c r="Q713" s="18" t="n">
        <f aca="false">$M713*$N713</f>
        <v>855272.73</v>
      </c>
      <c r="S713" s="26"/>
      <c r="T713" s="1" t="s">
        <v>277</v>
      </c>
      <c r="U713" s="27" t="s">
        <v>123</v>
      </c>
    </row>
    <row r="714" customFormat="false" ht="15" hidden="false" customHeight="false" outlineLevel="0" collapsed="false">
      <c r="A714" s="1" t="s">
        <v>207</v>
      </c>
      <c r="B714" s="1" t="s">
        <v>1739</v>
      </c>
      <c r="C714" s="1" t="s">
        <v>259</v>
      </c>
      <c r="D714" s="1" t="s">
        <v>260</v>
      </c>
      <c r="E714" s="1" t="s">
        <v>261</v>
      </c>
      <c r="F714" s="1" t="s">
        <v>262</v>
      </c>
      <c r="G714" s="1" t="s">
        <v>1177</v>
      </c>
      <c r="H714" s="1" t="s">
        <v>1178</v>
      </c>
      <c r="K714" s="17" t="n">
        <f aca="false">SUMIF('1060 NQN'!$A$2:$A$2023,$G714,'1060 NQN'!$I$2:$I$2023)</f>
        <v>120</v>
      </c>
      <c r="L714" s="17" t="n">
        <f aca="false">SUMIF('1060 NQN'!$A$2:$A$2023,$G714,'1060 NQN'!$Q$2:$Q$2023)</f>
        <v>0</v>
      </c>
      <c r="M714" s="17" t="n">
        <f aca="false">$K714-$L714</f>
        <v>120</v>
      </c>
      <c r="N714" s="18" t="n">
        <f aca="false">IFERROR(SUMIF('1060 NQN'!$A$2:$A$2023,$G714,'1060 NQN'!$M$2:$M$2023)/$K714,0)</f>
        <v>28.212</v>
      </c>
      <c r="O714" s="18" t="n">
        <f aca="false">IFERROR($K714*$N714,"")</f>
        <v>3385.44</v>
      </c>
      <c r="P714" s="18" t="n">
        <f aca="false">IFERROR($L714*$N714,"")</f>
        <v>0</v>
      </c>
      <c r="Q714" s="18" t="n">
        <f aca="false">$M714*$N714</f>
        <v>3385.44</v>
      </c>
      <c r="S714" s="26"/>
      <c r="T714" s="1" t="s">
        <v>277</v>
      </c>
      <c r="U714" s="27" t="s">
        <v>123</v>
      </c>
    </row>
    <row r="715" customFormat="false" ht="15" hidden="false" customHeight="false" outlineLevel="0" collapsed="false">
      <c r="A715" s="1" t="s">
        <v>207</v>
      </c>
      <c r="B715" s="1" t="s">
        <v>1739</v>
      </c>
      <c r="C715" s="1" t="s">
        <v>259</v>
      </c>
      <c r="D715" s="1" t="s">
        <v>260</v>
      </c>
      <c r="E715" s="1" t="s">
        <v>261</v>
      </c>
      <c r="F715" s="1" t="s">
        <v>262</v>
      </c>
      <c r="G715" s="1" t="s">
        <v>2477</v>
      </c>
      <c r="H715" s="1" t="s">
        <v>2478</v>
      </c>
      <c r="K715" s="17" t="n">
        <f aca="false">SUMIF('1060 NQN'!$A$2:$A$2023,$G715,'1060 NQN'!$I$2:$I$2023)</f>
        <v>120</v>
      </c>
      <c r="L715" s="17" t="n">
        <f aca="false">SUMIF('1060 NQN'!$A$2:$A$2023,$G715,'1060 NQN'!$Q$2:$Q$2023)</f>
        <v>0</v>
      </c>
      <c r="M715" s="17" t="n">
        <f aca="false">$K715-$L715</f>
        <v>120</v>
      </c>
      <c r="N715" s="18" t="n">
        <f aca="false">IFERROR(SUMIF('1060 NQN'!$A$2:$A$2023,$G715,'1060 NQN'!$M$2:$M$2023)/$K715,0)</f>
        <v>39.65</v>
      </c>
      <c r="O715" s="18" t="n">
        <f aca="false">IFERROR($K715*$N715,"")</f>
        <v>4758</v>
      </c>
      <c r="P715" s="18" t="n">
        <f aca="false">IFERROR($L715*$N715,"")</f>
        <v>0</v>
      </c>
      <c r="Q715" s="18" t="n">
        <f aca="false">$M715*$N715</f>
        <v>4758</v>
      </c>
      <c r="S715" s="26"/>
      <c r="T715" s="1" t="s">
        <v>277</v>
      </c>
      <c r="U715" s="27" t="s">
        <v>123</v>
      </c>
      <c r="AA715" s="1" t="s">
        <v>1740</v>
      </c>
    </row>
    <row r="716" customFormat="false" ht="15" hidden="false" customHeight="false" outlineLevel="0" collapsed="false">
      <c r="A716" s="1" t="s">
        <v>207</v>
      </c>
      <c r="B716" s="1" t="s">
        <v>1739</v>
      </c>
      <c r="C716" s="1" t="s">
        <v>259</v>
      </c>
      <c r="D716" s="1" t="s">
        <v>273</v>
      </c>
      <c r="E716" s="1" t="s">
        <v>274</v>
      </c>
      <c r="F716" s="1" t="s">
        <v>262</v>
      </c>
      <c r="G716" s="1" t="s">
        <v>2479</v>
      </c>
      <c r="H716" s="1" t="s">
        <v>2480</v>
      </c>
      <c r="K716" s="17" t="n">
        <f aca="false">SUMIF('1060 NQN'!$A$2:$A$2023,$G716,'1060 NQN'!$I$2:$I$2023)</f>
        <v>120</v>
      </c>
      <c r="L716" s="17" t="n">
        <f aca="false">SUMIF('1060 NQN'!$A$2:$A$2023,$G716,'1060 NQN'!$Q$2:$Q$2023)</f>
        <v>0</v>
      </c>
      <c r="M716" s="17" t="n">
        <f aca="false">$K716-$L716</f>
        <v>120</v>
      </c>
      <c r="N716" s="18" t="n">
        <f aca="false">IFERROR(SUMIF('1060 NQN'!$A$2:$A$2023,$G716,'1060 NQN'!$M$2:$M$2023)/$K716,0)</f>
        <v>167.097083333333</v>
      </c>
      <c r="O716" s="18" t="n">
        <f aca="false">IFERROR($K716*$N716,"")</f>
        <v>20051.65</v>
      </c>
      <c r="P716" s="18" t="n">
        <f aca="false">IFERROR($L716*$N716,"")</f>
        <v>0</v>
      </c>
      <c r="Q716" s="18" t="n">
        <f aca="false">$M716*$N716</f>
        <v>20051.65</v>
      </c>
      <c r="S716" s="26"/>
      <c r="T716" s="1" t="s">
        <v>277</v>
      </c>
      <c r="U716" s="27" t="s">
        <v>123</v>
      </c>
      <c r="AA716" s="1" t="s">
        <v>1741</v>
      </c>
    </row>
    <row r="717" customFormat="false" ht="15" hidden="false" customHeight="false" outlineLevel="0" collapsed="false">
      <c r="A717" s="1" t="s">
        <v>207</v>
      </c>
      <c r="B717" s="1" t="s">
        <v>1739</v>
      </c>
      <c r="C717" s="1" t="s">
        <v>259</v>
      </c>
      <c r="D717" s="1" t="s">
        <v>273</v>
      </c>
      <c r="E717" s="1" t="s">
        <v>274</v>
      </c>
      <c r="F717" s="1" t="s">
        <v>262</v>
      </c>
      <c r="G717" s="1" t="s">
        <v>2481</v>
      </c>
      <c r="H717" s="1" t="s">
        <v>2482</v>
      </c>
      <c r="K717" s="17" t="n">
        <f aca="false">SUMIF('1060 NQN'!$A$2:$A$2023,$G717,'1060 NQN'!$I$2:$I$2023)</f>
        <v>120</v>
      </c>
      <c r="L717" s="17" t="n">
        <f aca="false">SUMIF('1060 NQN'!$A$2:$A$2023,$G717,'1060 NQN'!$Q$2:$Q$2023)</f>
        <v>0</v>
      </c>
      <c r="M717" s="17" t="n">
        <f aca="false">$K717-$L717</f>
        <v>120</v>
      </c>
      <c r="N717" s="18" t="n">
        <f aca="false">IFERROR(SUMIF('1060 NQN'!$A$2:$A$2023,$G717,'1060 NQN'!$M$2:$M$2023)/$K717,0)</f>
        <v>326.45</v>
      </c>
      <c r="O717" s="18" t="n">
        <f aca="false">IFERROR($K717*$N717,"")</f>
        <v>39174</v>
      </c>
      <c r="P717" s="18" t="n">
        <f aca="false">IFERROR($L717*$N717,"")</f>
        <v>0</v>
      </c>
      <c r="Q717" s="18" t="n">
        <f aca="false">$M717*$N717</f>
        <v>39174</v>
      </c>
      <c r="S717" s="26"/>
      <c r="T717" s="1" t="s">
        <v>277</v>
      </c>
      <c r="U717" s="27" t="s">
        <v>123</v>
      </c>
    </row>
    <row r="718" customFormat="false" ht="15" hidden="false" customHeight="false" outlineLevel="0" collapsed="false">
      <c r="A718" s="1" t="s">
        <v>207</v>
      </c>
      <c r="B718" s="1" t="s">
        <v>1739</v>
      </c>
      <c r="C718" s="1" t="s">
        <v>259</v>
      </c>
      <c r="D718" s="1" t="s">
        <v>273</v>
      </c>
      <c r="E718" s="1" t="s">
        <v>274</v>
      </c>
      <c r="F718" s="1" t="s">
        <v>262</v>
      </c>
      <c r="G718" s="1" t="s">
        <v>2483</v>
      </c>
      <c r="H718" s="1" t="s">
        <v>2484</v>
      </c>
      <c r="K718" s="17" t="n">
        <f aca="false">SUMIF('1060 NQN'!$A$2:$A$2023,$G718,'1060 NQN'!$I$2:$I$2023)</f>
        <v>120</v>
      </c>
      <c r="L718" s="17" t="n">
        <f aca="false">SUMIF('1060 NQN'!$A$2:$A$2023,$G718,'1060 NQN'!$Q$2:$Q$2023)</f>
        <v>0</v>
      </c>
      <c r="M718" s="17" t="n">
        <f aca="false">$K718-$L718</f>
        <v>120</v>
      </c>
      <c r="N718" s="18" t="n">
        <f aca="false">IFERROR(SUMIF('1060 NQN'!$A$2:$A$2023,$G718,'1060 NQN'!$M$2:$M$2023)/$K718,0)</f>
        <v>40</v>
      </c>
      <c r="O718" s="18" t="n">
        <f aca="false">IFERROR($K718*$N718,"")</f>
        <v>4800</v>
      </c>
      <c r="P718" s="18" t="n">
        <f aca="false">IFERROR($L718*$N718,"")</f>
        <v>0</v>
      </c>
      <c r="Q718" s="18" t="n">
        <f aca="false">$M718*$N718</f>
        <v>4800</v>
      </c>
      <c r="S718" s="26"/>
      <c r="T718" s="1" t="s">
        <v>277</v>
      </c>
      <c r="U718" s="27" t="s">
        <v>123</v>
      </c>
    </row>
    <row r="719" customFormat="false" ht="15" hidden="false" customHeight="false" outlineLevel="0" collapsed="false">
      <c r="A719" s="1" t="s">
        <v>207</v>
      </c>
      <c r="B719" s="1" t="s">
        <v>1739</v>
      </c>
      <c r="C719" s="1" t="s">
        <v>259</v>
      </c>
      <c r="D719" s="1" t="s">
        <v>273</v>
      </c>
      <c r="E719" s="1" t="s">
        <v>274</v>
      </c>
      <c r="F719" s="1" t="s">
        <v>262</v>
      </c>
      <c r="G719" s="1" t="s">
        <v>2485</v>
      </c>
      <c r="H719" s="1" t="s">
        <v>2486</v>
      </c>
      <c r="K719" s="17" t="n">
        <f aca="false">SUMIF('1060 NQN'!$A$2:$A$2023,$G719,'1060 NQN'!$I$2:$I$2023)</f>
        <v>120</v>
      </c>
      <c r="L719" s="17" t="n">
        <f aca="false">SUMIF('1060 NQN'!$A$2:$A$2023,$G719,'1060 NQN'!$Q$2:$Q$2023)</f>
        <v>0</v>
      </c>
      <c r="M719" s="17" t="n">
        <f aca="false">$K719-$L719</f>
        <v>120</v>
      </c>
      <c r="N719" s="18" t="n">
        <f aca="false">IFERROR(SUMIF('1060 NQN'!$A$2:$A$2023,$G719,'1060 NQN'!$M$2:$M$2023)/$K719,0)</f>
        <v>88.15</v>
      </c>
      <c r="O719" s="18" t="n">
        <f aca="false">IFERROR($K719*$N719,"")</f>
        <v>10578</v>
      </c>
      <c r="P719" s="18" t="n">
        <f aca="false">IFERROR($L719*$N719,"")</f>
        <v>0</v>
      </c>
      <c r="Q719" s="18" t="n">
        <f aca="false">$M719*$N719</f>
        <v>10578</v>
      </c>
      <c r="S719" s="26"/>
      <c r="T719" s="1" t="s">
        <v>277</v>
      </c>
      <c r="U719" s="27" t="s">
        <v>123</v>
      </c>
    </row>
    <row r="720" customFormat="false" ht="15" hidden="false" customHeight="false" outlineLevel="0" collapsed="false">
      <c r="A720" s="1" t="s">
        <v>207</v>
      </c>
      <c r="B720" s="1" t="s">
        <v>1739</v>
      </c>
      <c r="C720" s="1" t="s">
        <v>259</v>
      </c>
      <c r="D720" s="1" t="s">
        <v>610</v>
      </c>
      <c r="E720" s="1" t="s">
        <v>611</v>
      </c>
      <c r="F720" s="1" t="s">
        <v>612</v>
      </c>
      <c r="G720" s="1" t="s">
        <v>1327</v>
      </c>
      <c r="H720" s="1" t="s">
        <v>1328</v>
      </c>
      <c r="K720" s="17" t="n">
        <f aca="false">SUMIF('1060 NQN'!$A$2:$A$2023,$G720,'1060 NQN'!$I$2:$I$2023)</f>
        <v>117</v>
      </c>
      <c r="L720" s="17" t="n">
        <f aca="false">SUMIF('1060 NQN'!$A$2:$A$2023,$G720,'1060 NQN'!$Q$2:$Q$2023)</f>
        <v>0</v>
      </c>
      <c r="M720" s="17" t="n">
        <f aca="false">$K720-$L720</f>
        <v>117</v>
      </c>
      <c r="N720" s="18" t="n">
        <f aca="false">IFERROR(SUMIF('1060 NQN'!$A$2:$A$2023,$G720,'1060 NQN'!$M$2:$M$2023)/$K720,0)</f>
        <v>50067.6155555556</v>
      </c>
      <c r="O720" s="18" t="n">
        <f aca="false">IFERROR($K720*$N720,"")</f>
        <v>5857911.02</v>
      </c>
      <c r="P720" s="18" t="n">
        <f aca="false">IFERROR($L720*$N720,"")</f>
        <v>0</v>
      </c>
      <c r="Q720" s="18" t="n">
        <f aca="false">$M720*$N720</f>
        <v>5857911.02</v>
      </c>
      <c r="S720" s="26"/>
      <c r="T720" s="1" t="s">
        <v>615</v>
      </c>
      <c r="U720" s="27" t="s">
        <v>126</v>
      </c>
      <c r="AA720" s="1" t="s">
        <v>1741</v>
      </c>
    </row>
    <row r="721" customFormat="false" ht="15" hidden="false" customHeight="false" outlineLevel="0" collapsed="false">
      <c r="A721" s="1" t="s">
        <v>207</v>
      </c>
      <c r="B721" s="1" t="s">
        <v>1739</v>
      </c>
      <c r="C721" s="1" t="s">
        <v>259</v>
      </c>
      <c r="D721" s="1" t="s">
        <v>260</v>
      </c>
      <c r="E721" s="1" t="s">
        <v>261</v>
      </c>
      <c r="F721" s="1" t="s">
        <v>262</v>
      </c>
      <c r="G721" s="1" t="s">
        <v>2487</v>
      </c>
      <c r="H721" s="1" t="s">
        <v>2488</v>
      </c>
      <c r="K721" s="17" t="n">
        <f aca="false">SUMIF('1060 NQN'!$A$2:$A$2023,$G721,'1060 NQN'!$I$2:$I$2023)</f>
        <v>112</v>
      </c>
      <c r="L721" s="17" t="n">
        <f aca="false">SUMIF('1060 NQN'!$A$2:$A$2023,$G721,'1060 NQN'!$Q$2:$Q$2023)</f>
        <v>0</v>
      </c>
      <c r="M721" s="17" t="n">
        <f aca="false">$K721-$L721</f>
        <v>112</v>
      </c>
      <c r="N721" s="18" t="n">
        <f aca="false">IFERROR(SUMIF('1060 NQN'!$A$2:$A$2023,$G721,'1060 NQN'!$M$2:$M$2023)/$K721,0)</f>
        <v>706.787767857143</v>
      </c>
      <c r="O721" s="18" t="n">
        <f aca="false">IFERROR($K721*$N721,"")</f>
        <v>79160.23</v>
      </c>
      <c r="P721" s="18" t="n">
        <f aca="false">IFERROR($L721*$N721,"")</f>
        <v>0</v>
      </c>
      <c r="Q721" s="18" t="n">
        <f aca="false">$M721*$N721</f>
        <v>79160.23</v>
      </c>
      <c r="S721" s="26"/>
      <c r="T721" s="1" t="s">
        <v>277</v>
      </c>
      <c r="U721" s="27" t="s">
        <v>123</v>
      </c>
      <c r="AA721" s="1" t="s">
        <v>1740</v>
      </c>
    </row>
    <row r="722" customFormat="false" ht="15" hidden="false" customHeight="false" outlineLevel="0" collapsed="false">
      <c r="A722" s="1" t="s">
        <v>207</v>
      </c>
      <c r="B722" s="1" t="s">
        <v>1739</v>
      </c>
      <c r="C722" s="1" t="s">
        <v>259</v>
      </c>
      <c r="D722" s="1" t="s">
        <v>273</v>
      </c>
      <c r="E722" s="1" t="s">
        <v>274</v>
      </c>
      <c r="F722" s="1" t="s">
        <v>262</v>
      </c>
      <c r="G722" s="1" t="s">
        <v>2489</v>
      </c>
      <c r="H722" s="1" t="s">
        <v>2490</v>
      </c>
      <c r="K722" s="17" t="n">
        <f aca="false">SUMIF('1060 NQN'!$A$2:$A$2023,$G722,'1060 NQN'!$I$2:$I$2023)</f>
        <v>112</v>
      </c>
      <c r="L722" s="17" t="n">
        <f aca="false">SUMIF('1060 NQN'!$A$2:$A$2023,$G722,'1060 NQN'!$Q$2:$Q$2023)</f>
        <v>0</v>
      </c>
      <c r="M722" s="17" t="n">
        <f aca="false">$K722-$L722</f>
        <v>112</v>
      </c>
      <c r="N722" s="18" t="n">
        <f aca="false">IFERROR(SUMIF('1060 NQN'!$A$2:$A$2023,$G722,'1060 NQN'!$M$2:$M$2023)/$K722,0)</f>
        <v>74.06</v>
      </c>
      <c r="O722" s="18" t="n">
        <f aca="false">IFERROR($K722*$N722,"")</f>
        <v>8294.72</v>
      </c>
      <c r="P722" s="18" t="n">
        <f aca="false">IFERROR($L722*$N722,"")</f>
        <v>0</v>
      </c>
      <c r="Q722" s="18" t="n">
        <f aca="false">$M722*$N722</f>
        <v>8294.72</v>
      </c>
      <c r="S722" s="26"/>
      <c r="T722" s="1" t="s">
        <v>277</v>
      </c>
      <c r="U722" s="27" t="s">
        <v>123</v>
      </c>
    </row>
    <row r="723" customFormat="false" ht="15" hidden="false" customHeight="false" outlineLevel="0" collapsed="false">
      <c r="A723" s="1" t="s">
        <v>207</v>
      </c>
      <c r="B723" s="1" t="s">
        <v>1739</v>
      </c>
      <c r="C723" s="1" t="s">
        <v>259</v>
      </c>
      <c r="D723" s="1" t="s">
        <v>273</v>
      </c>
      <c r="E723" s="1" t="s">
        <v>274</v>
      </c>
      <c r="F723" s="1" t="s">
        <v>262</v>
      </c>
      <c r="G723" s="1" t="s">
        <v>2491</v>
      </c>
      <c r="H723" s="1" t="s">
        <v>2492</v>
      </c>
      <c r="K723" s="17" t="n">
        <f aca="false">SUMIF('1060 NQN'!$A$2:$A$2023,$G723,'1060 NQN'!$I$2:$I$2023)</f>
        <v>110</v>
      </c>
      <c r="L723" s="17" t="n">
        <f aca="false">SUMIF('1060 NQN'!$A$2:$A$2023,$G723,'1060 NQN'!$Q$2:$Q$2023)</f>
        <v>0</v>
      </c>
      <c r="M723" s="17" t="n">
        <f aca="false">$K723-$L723</f>
        <v>110</v>
      </c>
      <c r="N723" s="18" t="n">
        <f aca="false">IFERROR(SUMIF('1060 NQN'!$A$2:$A$2023,$G723,'1060 NQN'!$M$2:$M$2023)/$K723,0)</f>
        <v>62.08</v>
      </c>
      <c r="O723" s="18" t="n">
        <f aca="false">IFERROR($K723*$N723,"")</f>
        <v>6828.8</v>
      </c>
      <c r="P723" s="18" t="n">
        <f aca="false">IFERROR($L723*$N723,"")</f>
        <v>0</v>
      </c>
      <c r="Q723" s="18" t="n">
        <f aca="false">$M723*$N723</f>
        <v>6828.8</v>
      </c>
      <c r="S723" s="26"/>
      <c r="T723" s="1" t="s">
        <v>277</v>
      </c>
      <c r="U723" s="27" t="s">
        <v>123</v>
      </c>
    </row>
    <row r="724" customFormat="false" ht="15" hidden="false" customHeight="false" outlineLevel="0" collapsed="false">
      <c r="A724" s="1" t="s">
        <v>207</v>
      </c>
      <c r="B724" s="1" t="s">
        <v>1739</v>
      </c>
      <c r="C724" s="1" t="s">
        <v>259</v>
      </c>
      <c r="D724" s="1" t="s">
        <v>273</v>
      </c>
      <c r="E724" s="1" t="s">
        <v>274</v>
      </c>
      <c r="F724" s="1" t="s">
        <v>262</v>
      </c>
      <c r="G724" s="1" t="s">
        <v>2493</v>
      </c>
      <c r="H724" s="1" t="s">
        <v>2494</v>
      </c>
      <c r="I724" s="1" t="s">
        <v>2495</v>
      </c>
      <c r="J724" s="1" t="s">
        <v>2496</v>
      </c>
      <c r="K724" s="17" t="n">
        <f aca="false">SUMIF('1060 NQN'!$A$2:$A$2023,$G724,'1060 NQN'!$I$2:$I$2023)</f>
        <v>110</v>
      </c>
      <c r="L724" s="17" t="n">
        <f aca="false">SUMIF('1060 NQN'!$A$2:$A$2023,$G724,'1060 NQN'!$Q$2:$Q$2023)</f>
        <v>61</v>
      </c>
      <c r="M724" s="17" t="n">
        <f aca="false">$K724-$L724</f>
        <v>49</v>
      </c>
      <c r="N724" s="18" t="n">
        <f aca="false">IFERROR(SUMIF('1060 NQN'!$A$2:$A$2023,$G724,'1060 NQN'!$M$2:$M$2023)/$K724,0)</f>
        <v>109</v>
      </c>
      <c r="O724" s="18" t="n">
        <f aca="false">IFERROR($K724*$N724,"")</f>
        <v>11990</v>
      </c>
      <c r="P724" s="18" t="n">
        <f aca="false">IFERROR($L724*$N724,"")</f>
        <v>6649</v>
      </c>
      <c r="Q724" s="18" t="n">
        <f aca="false">$M724*$N724</f>
        <v>5341</v>
      </c>
      <c r="S724" s="25" t="s">
        <v>228</v>
      </c>
      <c r="T724" s="1" t="s">
        <v>282</v>
      </c>
      <c r="U724" s="25" t="s">
        <v>51</v>
      </c>
      <c r="V724" s="1" t="s">
        <v>2497</v>
      </c>
      <c r="W724" s="1" t="s">
        <v>270</v>
      </c>
      <c r="X724" s="1" t="s">
        <v>2498</v>
      </c>
      <c r="Y724" s="1" t="s">
        <v>270</v>
      </c>
      <c r="Z724" s="1" t="s">
        <v>2499</v>
      </c>
      <c r="AA724" s="1" t="s">
        <v>2500</v>
      </c>
    </row>
    <row r="725" customFormat="false" ht="15" hidden="false" customHeight="false" outlineLevel="0" collapsed="false">
      <c r="A725" s="1" t="s">
        <v>207</v>
      </c>
      <c r="B725" s="1" t="s">
        <v>1739</v>
      </c>
      <c r="C725" s="1" t="s">
        <v>259</v>
      </c>
      <c r="D725" s="1" t="s">
        <v>260</v>
      </c>
      <c r="E725" s="1" t="s">
        <v>261</v>
      </c>
      <c r="F725" s="1" t="s">
        <v>262</v>
      </c>
      <c r="G725" s="1" t="s">
        <v>1053</v>
      </c>
      <c r="H725" s="1" t="s">
        <v>1054</v>
      </c>
      <c r="I725" s="1" t="s">
        <v>2501</v>
      </c>
      <c r="J725" s="1" t="s">
        <v>2502</v>
      </c>
      <c r="K725" s="17" t="n">
        <f aca="false">SUMIF('1060 NQN'!$A$2:$A$2023,$G725,'1060 NQN'!$I$2:$I$2023)</f>
        <v>109</v>
      </c>
      <c r="L725" s="17" t="n">
        <f aca="false">SUMIF('1060 NQN'!$A$2:$A$2023,$G725,'1060 NQN'!$Q$2:$Q$2023)</f>
        <v>0</v>
      </c>
      <c r="M725" s="17" t="n">
        <f aca="false">$K725-$L725</f>
        <v>109</v>
      </c>
      <c r="N725" s="18" t="n">
        <f aca="false">IFERROR(SUMIF('1060 NQN'!$A$2:$A$2023,$G725,'1060 NQN'!$M$2:$M$2023)/$K725,0)</f>
        <v>6404.6952293578</v>
      </c>
      <c r="O725" s="18" t="n">
        <f aca="false">IFERROR($K725*$N725,"")</f>
        <v>698111.78</v>
      </c>
      <c r="P725" s="18" t="n">
        <f aca="false">IFERROR($L725*$N725,"")</f>
        <v>0</v>
      </c>
      <c r="Q725" s="18" t="n">
        <f aca="false">$M725*$N725</f>
        <v>698111.78</v>
      </c>
      <c r="S725" s="25" t="s">
        <v>228</v>
      </c>
      <c r="T725" s="1" t="s">
        <v>282</v>
      </c>
      <c r="U725" s="25" t="s">
        <v>51</v>
      </c>
      <c r="V725" s="1" t="s">
        <v>290</v>
      </c>
      <c r="W725" s="1" t="s">
        <v>269</v>
      </c>
      <c r="Y725" s="1" t="s">
        <v>270</v>
      </c>
      <c r="Z725" s="1" t="s">
        <v>2503</v>
      </c>
      <c r="AA725" s="1" t="s">
        <v>2504</v>
      </c>
    </row>
    <row r="726" customFormat="false" ht="15" hidden="false" customHeight="false" outlineLevel="0" collapsed="false">
      <c r="A726" s="1" t="s">
        <v>207</v>
      </c>
      <c r="B726" s="1" t="s">
        <v>1739</v>
      </c>
      <c r="C726" s="1" t="s">
        <v>259</v>
      </c>
      <c r="D726" s="1" t="s">
        <v>610</v>
      </c>
      <c r="E726" s="1" t="s">
        <v>611</v>
      </c>
      <c r="F726" s="1" t="s">
        <v>612</v>
      </c>
      <c r="G726" s="1" t="s">
        <v>1008</v>
      </c>
      <c r="H726" s="1" t="s">
        <v>1009</v>
      </c>
      <c r="K726" s="17" t="n">
        <f aca="false">SUMIF('1060 NQN'!$A$2:$A$2023,$G726,'1060 NQN'!$I$2:$I$2023)</f>
        <v>109</v>
      </c>
      <c r="L726" s="17" t="n">
        <f aca="false">SUMIF('1060 NQN'!$A$2:$A$2023,$G726,'1060 NQN'!$Q$2:$Q$2023)</f>
        <v>0</v>
      </c>
      <c r="M726" s="17" t="n">
        <f aca="false">$K726-$L726</f>
        <v>109</v>
      </c>
      <c r="N726" s="18" t="n">
        <f aca="false">IFERROR(SUMIF('1060 NQN'!$A$2:$A$2023,$G726,'1060 NQN'!$M$2:$M$2023)/$K726,0)</f>
        <v>21950.7418348624</v>
      </c>
      <c r="O726" s="18" t="n">
        <f aca="false">IFERROR($K726*$N726,"")</f>
        <v>2392630.86</v>
      </c>
      <c r="P726" s="18" t="n">
        <f aca="false">IFERROR($L726*$N726,"")</f>
        <v>0</v>
      </c>
      <c r="Q726" s="18" t="n">
        <f aca="false">$M726*$N726</f>
        <v>2392630.86</v>
      </c>
      <c r="S726" s="26"/>
      <c r="T726" s="1" t="s">
        <v>615</v>
      </c>
      <c r="U726" s="27" t="s">
        <v>126</v>
      </c>
    </row>
    <row r="727" customFormat="false" ht="15" hidden="false" customHeight="false" outlineLevel="0" collapsed="false">
      <c r="A727" s="1" t="s">
        <v>207</v>
      </c>
      <c r="B727" s="1" t="s">
        <v>1739</v>
      </c>
      <c r="C727" s="1" t="s">
        <v>259</v>
      </c>
      <c r="D727" s="1" t="s">
        <v>273</v>
      </c>
      <c r="E727" s="1" t="s">
        <v>274</v>
      </c>
      <c r="F727" s="1" t="s">
        <v>262</v>
      </c>
      <c r="G727" s="1" t="s">
        <v>1151</v>
      </c>
      <c r="H727" s="1" t="s">
        <v>1152</v>
      </c>
      <c r="I727" s="1" t="s">
        <v>2505</v>
      </c>
      <c r="J727" s="1" t="s">
        <v>2506</v>
      </c>
      <c r="K727" s="17" t="n">
        <f aca="false">SUMIF('1060 NQN'!$A$2:$A$2023,$G727,'1060 NQN'!$I$2:$I$2023)</f>
        <v>107</v>
      </c>
      <c r="L727" s="17" t="n">
        <f aca="false">SUMIF('1060 NQN'!$A$2:$A$2023,$G727,'1060 NQN'!$Q$2:$Q$2023)</f>
        <v>38</v>
      </c>
      <c r="M727" s="17" t="n">
        <f aca="false">$K727-$L727</f>
        <v>69</v>
      </c>
      <c r="N727" s="18" t="n">
        <f aca="false">IFERROR(SUMIF('1060 NQN'!$A$2:$A$2023,$G727,'1060 NQN'!$M$2:$M$2023)/$K727,0)</f>
        <v>5517.13962616822</v>
      </c>
      <c r="O727" s="18" t="n">
        <f aca="false">IFERROR($K727*$N727,"")</f>
        <v>590333.94</v>
      </c>
      <c r="P727" s="18" t="n">
        <f aca="false">IFERROR($L727*$N727,"")</f>
        <v>209651.305794393</v>
      </c>
      <c r="Q727" s="18" t="n">
        <f aca="false">$M727*$N727</f>
        <v>380682.634205607</v>
      </c>
      <c r="S727" s="29" t="s">
        <v>227</v>
      </c>
      <c r="T727" s="1" t="s">
        <v>297</v>
      </c>
      <c r="U727" s="25" t="s">
        <v>51</v>
      </c>
      <c r="V727" s="1" t="s">
        <v>290</v>
      </c>
      <c r="W727" s="1" t="s">
        <v>270</v>
      </c>
      <c r="X727" s="1" t="s">
        <v>2507</v>
      </c>
      <c r="Y727" s="1" t="s">
        <v>269</v>
      </c>
      <c r="AA727" s="1" t="s">
        <v>2508</v>
      </c>
    </row>
    <row r="728" customFormat="false" ht="15" hidden="false" customHeight="false" outlineLevel="0" collapsed="false">
      <c r="A728" s="1" t="s">
        <v>207</v>
      </c>
      <c r="B728" s="1" t="s">
        <v>1739</v>
      </c>
      <c r="C728" s="1" t="s">
        <v>259</v>
      </c>
      <c r="D728" s="1" t="s">
        <v>260</v>
      </c>
      <c r="E728" s="1" t="s">
        <v>261</v>
      </c>
      <c r="F728" s="1" t="s">
        <v>262</v>
      </c>
      <c r="G728" s="1" t="s">
        <v>1169</v>
      </c>
      <c r="H728" s="1" t="s">
        <v>1170</v>
      </c>
      <c r="I728" s="1" t="s">
        <v>2509</v>
      </c>
      <c r="J728" s="1" t="s">
        <v>2510</v>
      </c>
      <c r="K728" s="17" t="n">
        <f aca="false">SUMIF('1060 NQN'!$A$2:$A$2023,$G728,'1060 NQN'!$I$2:$I$2023)</f>
        <v>106</v>
      </c>
      <c r="L728" s="17" t="n">
        <f aca="false">SUMIF('1060 NQN'!$A$2:$A$2023,$G728,'1060 NQN'!$Q$2:$Q$2023)</f>
        <v>0</v>
      </c>
      <c r="M728" s="17" t="n">
        <f aca="false">$K728-$L728</f>
        <v>106</v>
      </c>
      <c r="N728" s="18" t="n">
        <f aca="false">IFERROR(SUMIF('1060 NQN'!$A$2:$A$2023,$G728,'1060 NQN'!$M$2:$M$2023)/$K728,0)</f>
        <v>1188.43405660377</v>
      </c>
      <c r="O728" s="18" t="n">
        <f aca="false">IFERROR($K728*$N728,"")</f>
        <v>125974.01</v>
      </c>
      <c r="P728" s="18" t="n">
        <f aca="false">IFERROR($L728*$N728,"")</f>
        <v>0</v>
      </c>
      <c r="Q728" s="18" t="n">
        <f aca="false">$M728*$N728</f>
        <v>125974.01</v>
      </c>
      <c r="S728" s="29" t="s">
        <v>227</v>
      </c>
      <c r="T728" s="1" t="s">
        <v>297</v>
      </c>
      <c r="U728" s="25" t="s">
        <v>51</v>
      </c>
      <c r="V728" s="1" t="s">
        <v>290</v>
      </c>
      <c r="W728" s="1" t="s">
        <v>269</v>
      </c>
      <c r="Y728" s="1" t="s">
        <v>269</v>
      </c>
      <c r="AA728" s="1" t="s">
        <v>2511</v>
      </c>
    </row>
    <row r="729" customFormat="false" ht="15" hidden="false" customHeight="false" outlineLevel="0" collapsed="false">
      <c r="A729" s="1" t="s">
        <v>207</v>
      </c>
      <c r="B729" s="1" t="s">
        <v>1739</v>
      </c>
      <c r="C729" s="1" t="s">
        <v>259</v>
      </c>
      <c r="D729" s="1" t="s">
        <v>610</v>
      </c>
      <c r="E729" s="1" t="s">
        <v>611</v>
      </c>
      <c r="F729" s="1" t="s">
        <v>612</v>
      </c>
      <c r="G729" s="1" t="s">
        <v>2512</v>
      </c>
      <c r="H729" s="1" t="s">
        <v>2513</v>
      </c>
      <c r="K729" s="17" t="n">
        <f aca="false">SUMIF('1060 NQN'!$A$2:$A$2023,$G729,'1060 NQN'!$I$2:$I$2023)</f>
        <v>106</v>
      </c>
      <c r="L729" s="17" t="n">
        <f aca="false">SUMIF('1060 NQN'!$A$2:$A$2023,$G729,'1060 NQN'!$Q$2:$Q$2023)</f>
        <v>0</v>
      </c>
      <c r="M729" s="17" t="n">
        <f aca="false">$K729-$L729</f>
        <v>106</v>
      </c>
      <c r="N729" s="18" t="n">
        <f aca="false">IFERROR(SUMIF('1060 NQN'!$A$2:$A$2023,$G729,'1060 NQN'!$M$2:$M$2023)/$K729,0)</f>
        <v>19191.1209433962</v>
      </c>
      <c r="O729" s="18" t="n">
        <f aca="false">IFERROR($K729*$N729,"")</f>
        <v>2034258.82</v>
      </c>
      <c r="P729" s="18" t="n">
        <f aca="false">IFERROR($L729*$N729,"")</f>
        <v>0</v>
      </c>
      <c r="Q729" s="18" t="n">
        <f aca="false">$M729*$N729</f>
        <v>2034258.82</v>
      </c>
      <c r="S729" s="26"/>
      <c r="T729" s="1" t="s">
        <v>615</v>
      </c>
      <c r="U729" s="27" t="s">
        <v>126</v>
      </c>
      <c r="AA729" s="1" t="s">
        <v>1741</v>
      </c>
    </row>
    <row r="730" customFormat="false" ht="15" hidden="false" customHeight="false" outlineLevel="0" collapsed="false">
      <c r="A730" s="1" t="s">
        <v>207</v>
      </c>
      <c r="B730" s="1" t="s">
        <v>1739</v>
      </c>
      <c r="C730" s="1" t="s">
        <v>259</v>
      </c>
      <c r="D730" s="1" t="s">
        <v>273</v>
      </c>
      <c r="E730" s="1" t="s">
        <v>274</v>
      </c>
      <c r="F730" s="1" t="s">
        <v>262</v>
      </c>
      <c r="G730" s="1" t="s">
        <v>2514</v>
      </c>
      <c r="H730" s="1" t="s">
        <v>2515</v>
      </c>
      <c r="K730" s="17" t="n">
        <f aca="false">SUMIF('1060 NQN'!$A$2:$A$2023,$G730,'1060 NQN'!$I$2:$I$2023)</f>
        <v>101</v>
      </c>
      <c r="L730" s="17" t="n">
        <f aca="false">SUMIF('1060 NQN'!$A$2:$A$2023,$G730,'1060 NQN'!$Q$2:$Q$2023)</f>
        <v>0</v>
      </c>
      <c r="M730" s="17" t="n">
        <f aca="false">$K730-$L730</f>
        <v>101</v>
      </c>
      <c r="N730" s="18" t="n">
        <f aca="false">IFERROR(SUMIF('1060 NQN'!$A$2:$A$2023,$G730,'1060 NQN'!$M$2:$M$2023)/$K730,0)</f>
        <v>999.692673267327</v>
      </c>
      <c r="O730" s="18" t="n">
        <f aca="false">IFERROR($K730*$N730,"")</f>
        <v>100968.96</v>
      </c>
      <c r="P730" s="18" t="n">
        <f aca="false">IFERROR($L730*$N730,"")</f>
        <v>0</v>
      </c>
      <c r="Q730" s="18" t="n">
        <f aca="false">$M730*$N730</f>
        <v>100968.96</v>
      </c>
      <c r="S730" s="26"/>
      <c r="T730" s="1" t="s">
        <v>277</v>
      </c>
      <c r="U730" s="27" t="s">
        <v>123</v>
      </c>
    </row>
    <row r="731" customFormat="false" ht="15" hidden="false" customHeight="false" outlineLevel="0" collapsed="false">
      <c r="A731" s="1" t="s">
        <v>207</v>
      </c>
      <c r="B731" s="1" t="s">
        <v>1739</v>
      </c>
      <c r="C731" s="1" t="s">
        <v>259</v>
      </c>
      <c r="D731" s="1" t="s">
        <v>260</v>
      </c>
      <c r="E731" s="1" t="s">
        <v>261</v>
      </c>
      <c r="F731" s="1" t="s">
        <v>262</v>
      </c>
      <c r="G731" s="1" t="s">
        <v>2516</v>
      </c>
      <c r="H731" s="1" t="s">
        <v>2517</v>
      </c>
      <c r="I731" s="1" t="s">
        <v>2518</v>
      </c>
      <c r="J731" s="1" t="s">
        <v>2519</v>
      </c>
      <c r="K731" s="17" t="n">
        <f aca="false">SUMIF('1060 NQN'!$A$2:$A$2023,$G731,'1060 NQN'!$I$2:$I$2023)</f>
        <v>100</v>
      </c>
      <c r="L731" s="17" t="n">
        <f aca="false">SUMIF('1060 NQN'!$A$2:$A$2023,$G731,'1060 NQN'!$Q$2:$Q$2023)</f>
        <v>0</v>
      </c>
      <c r="M731" s="17" t="n">
        <f aca="false">$K731-$L731</f>
        <v>100</v>
      </c>
      <c r="N731" s="18" t="n">
        <f aca="false">IFERROR(SUMIF('1060 NQN'!$A$2:$A$2023,$G731,'1060 NQN'!$M$2:$M$2023)/$K731,0)</f>
        <v>940</v>
      </c>
      <c r="O731" s="18" t="n">
        <f aca="false">IFERROR($K731*$N731,"")</f>
        <v>94000</v>
      </c>
      <c r="P731" s="18" t="n">
        <f aca="false">IFERROR($L731*$N731,"")</f>
        <v>0</v>
      </c>
      <c r="Q731" s="18" t="n">
        <f aca="false">$M731*$N731</f>
        <v>94000</v>
      </c>
      <c r="S731" s="24" t="s">
        <v>226</v>
      </c>
      <c r="T731" s="1" t="s">
        <v>267</v>
      </c>
      <c r="U731" s="25" t="s">
        <v>51</v>
      </c>
      <c r="V731" s="1" t="s">
        <v>290</v>
      </c>
      <c r="W731" s="1" t="s">
        <v>269</v>
      </c>
      <c r="Y731" s="1" t="s">
        <v>270</v>
      </c>
      <c r="Z731" s="1" t="s">
        <v>2520</v>
      </c>
      <c r="AA731" s="1" t="s">
        <v>2521</v>
      </c>
    </row>
    <row r="732" customFormat="false" ht="15" hidden="false" customHeight="false" outlineLevel="0" collapsed="false">
      <c r="A732" s="1" t="s">
        <v>207</v>
      </c>
      <c r="B732" s="1" t="s">
        <v>1739</v>
      </c>
      <c r="C732" s="1" t="s">
        <v>259</v>
      </c>
      <c r="D732" s="1" t="s">
        <v>260</v>
      </c>
      <c r="E732" s="1" t="s">
        <v>261</v>
      </c>
      <c r="F732" s="1" t="s">
        <v>262</v>
      </c>
      <c r="G732" s="1" t="s">
        <v>2522</v>
      </c>
      <c r="H732" s="1" t="s">
        <v>2523</v>
      </c>
      <c r="K732" s="17" t="n">
        <f aca="false">SUMIF('1060 NQN'!$A$2:$A$2023,$G732,'1060 NQN'!$I$2:$I$2023)</f>
        <v>100</v>
      </c>
      <c r="L732" s="17" t="n">
        <f aca="false">SUMIF('1060 NQN'!$A$2:$A$2023,$G732,'1060 NQN'!$Q$2:$Q$2023)</f>
        <v>0</v>
      </c>
      <c r="M732" s="17" t="n">
        <f aca="false">$K732-$L732</f>
        <v>100</v>
      </c>
      <c r="N732" s="18" t="n">
        <f aca="false">IFERROR(SUMIF('1060 NQN'!$A$2:$A$2023,$G732,'1060 NQN'!$M$2:$M$2023)/$K732,0)</f>
        <v>48.3297</v>
      </c>
      <c r="O732" s="18" t="n">
        <f aca="false">IFERROR($K732*$N732,"")</f>
        <v>4832.97</v>
      </c>
      <c r="P732" s="18" t="n">
        <f aca="false">IFERROR($L732*$N732,"")</f>
        <v>0</v>
      </c>
      <c r="Q732" s="18" t="n">
        <f aca="false">$M732*$N732</f>
        <v>4832.97</v>
      </c>
      <c r="S732" s="26"/>
      <c r="T732" s="1" t="s">
        <v>277</v>
      </c>
      <c r="U732" s="27" t="s">
        <v>123</v>
      </c>
    </row>
    <row r="733" customFormat="false" ht="15" hidden="false" customHeight="false" outlineLevel="0" collapsed="false">
      <c r="A733" s="1" t="s">
        <v>207</v>
      </c>
      <c r="B733" s="1" t="s">
        <v>1739</v>
      </c>
      <c r="C733" s="1" t="s">
        <v>259</v>
      </c>
      <c r="D733" s="1" t="s">
        <v>260</v>
      </c>
      <c r="E733" s="1" t="s">
        <v>261</v>
      </c>
      <c r="F733" s="1" t="s">
        <v>262</v>
      </c>
      <c r="G733" s="1" t="s">
        <v>392</v>
      </c>
      <c r="H733" s="1" t="s">
        <v>393</v>
      </c>
      <c r="I733" s="1" t="s">
        <v>2524</v>
      </c>
      <c r="J733" s="1" t="s">
        <v>2525</v>
      </c>
      <c r="K733" s="17" t="n">
        <f aca="false">SUMIF('1060 NQN'!$A$2:$A$2023,$G733,'1060 NQN'!$I$2:$I$2023)</f>
        <v>100</v>
      </c>
      <c r="L733" s="17" t="n">
        <f aca="false">SUMIF('1060 NQN'!$A$2:$A$2023,$G733,'1060 NQN'!$Q$2:$Q$2023)</f>
        <v>0</v>
      </c>
      <c r="M733" s="17" t="n">
        <f aca="false">$K733-$L733</f>
        <v>100</v>
      </c>
      <c r="N733" s="18" t="n">
        <f aca="false">IFERROR(SUMIF('1060 NQN'!$A$2:$A$2023,$G733,'1060 NQN'!$M$2:$M$2023)/$K733,0)</f>
        <v>31.88</v>
      </c>
      <c r="O733" s="18" t="n">
        <f aca="false">IFERROR($K733*$N733,"")</f>
        <v>3188</v>
      </c>
      <c r="P733" s="18" t="n">
        <f aca="false">IFERROR($L733*$N733,"")</f>
        <v>0</v>
      </c>
      <c r="Q733" s="18" t="n">
        <f aca="false">$M733*$N733</f>
        <v>3188</v>
      </c>
      <c r="S733" s="29" t="s">
        <v>227</v>
      </c>
      <c r="T733" s="1" t="s">
        <v>297</v>
      </c>
      <c r="U733" s="25" t="s">
        <v>51</v>
      </c>
      <c r="V733" s="1" t="s">
        <v>2526</v>
      </c>
      <c r="W733" s="1" t="s">
        <v>269</v>
      </c>
      <c r="Y733" s="1" t="s">
        <v>270</v>
      </c>
      <c r="Z733" s="1" t="s">
        <v>2527</v>
      </c>
      <c r="AA733" s="1" t="s">
        <v>343</v>
      </c>
    </row>
    <row r="734" customFormat="false" ht="15" hidden="false" customHeight="false" outlineLevel="0" collapsed="false">
      <c r="A734" s="1" t="s">
        <v>207</v>
      </c>
      <c r="B734" s="1" t="s">
        <v>1739</v>
      </c>
      <c r="C734" s="1" t="s">
        <v>259</v>
      </c>
      <c r="D734" s="1" t="s">
        <v>260</v>
      </c>
      <c r="E734" s="1" t="s">
        <v>261</v>
      </c>
      <c r="F734" s="1" t="s">
        <v>262</v>
      </c>
      <c r="G734" s="1" t="s">
        <v>2528</v>
      </c>
      <c r="H734" s="1" t="s">
        <v>2529</v>
      </c>
      <c r="K734" s="17" t="n">
        <f aca="false">SUMIF('1060 NQN'!$A$2:$A$2023,$G734,'1060 NQN'!$I$2:$I$2023)</f>
        <v>100</v>
      </c>
      <c r="L734" s="17" t="n">
        <f aca="false">SUMIF('1060 NQN'!$A$2:$A$2023,$G734,'1060 NQN'!$Q$2:$Q$2023)</f>
        <v>0</v>
      </c>
      <c r="M734" s="17" t="n">
        <f aca="false">$K734-$L734</f>
        <v>100</v>
      </c>
      <c r="N734" s="18" t="n">
        <f aca="false">IFERROR(SUMIF('1060 NQN'!$A$2:$A$2023,$G734,'1060 NQN'!$M$2:$M$2023)/$K734,0)</f>
        <v>839.39</v>
      </c>
      <c r="O734" s="18" t="n">
        <f aca="false">IFERROR($K734*$N734,"")</f>
        <v>83939</v>
      </c>
      <c r="P734" s="18" t="n">
        <f aca="false">IFERROR($L734*$N734,"")</f>
        <v>0</v>
      </c>
      <c r="Q734" s="18" t="n">
        <f aca="false">$M734*$N734</f>
        <v>83939</v>
      </c>
      <c r="S734" s="26"/>
      <c r="T734" s="1" t="s">
        <v>277</v>
      </c>
      <c r="U734" s="27" t="s">
        <v>123</v>
      </c>
    </row>
    <row r="735" customFormat="false" ht="15" hidden="false" customHeight="false" outlineLevel="0" collapsed="false">
      <c r="A735" s="1" t="s">
        <v>207</v>
      </c>
      <c r="B735" s="1" t="s">
        <v>1739</v>
      </c>
      <c r="C735" s="1" t="s">
        <v>259</v>
      </c>
      <c r="D735" s="1" t="s">
        <v>273</v>
      </c>
      <c r="E735" s="1" t="s">
        <v>274</v>
      </c>
      <c r="F735" s="1" t="s">
        <v>262</v>
      </c>
      <c r="G735" s="1" t="s">
        <v>888</v>
      </c>
      <c r="H735" s="1" t="s">
        <v>889</v>
      </c>
      <c r="I735" s="1" t="s">
        <v>2530</v>
      </c>
      <c r="J735" s="1" t="s">
        <v>2531</v>
      </c>
      <c r="K735" s="17" t="n">
        <f aca="false">SUMIF('1060 NQN'!$A$2:$A$2023,$G735,'1060 NQN'!$I$2:$I$2023)</f>
        <v>100</v>
      </c>
      <c r="L735" s="17" t="n">
        <f aca="false">SUMIF('1060 NQN'!$A$2:$A$2023,$G735,'1060 NQN'!$Q$2:$Q$2023)</f>
        <v>181</v>
      </c>
      <c r="M735" s="17" t="n">
        <f aca="false">$K735-$L735</f>
        <v>-81</v>
      </c>
      <c r="N735" s="18" t="n">
        <f aca="false">IFERROR(SUMIF('1060 NQN'!$A$2:$A$2023,$G735,'1060 NQN'!$M$2:$M$2023)/$K735,0)</f>
        <v>990</v>
      </c>
      <c r="O735" s="18" t="n">
        <f aca="false">IFERROR($K735*$N735,"")</f>
        <v>99000</v>
      </c>
      <c r="P735" s="18" t="n">
        <f aca="false">IFERROR($L735*$N735,"")</f>
        <v>179190</v>
      </c>
      <c r="Q735" s="18" t="n">
        <f aca="false">$M735*$N735</f>
        <v>-80190</v>
      </c>
      <c r="S735" s="29" t="s">
        <v>227</v>
      </c>
      <c r="T735" s="1" t="s">
        <v>297</v>
      </c>
      <c r="U735" s="24" t="s">
        <v>54</v>
      </c>
      <c r="V735" s="1" t="s">
        <v>290</v>
      </c>
      <c r="W735" s="1" t="s">
        <v>270</v>
      </c>
      <c r="X735" s="1" t="s">
        <v>2532</v>
      </c>
      <c r="Y735" s="1" t="s">
        <v>270</v>
      </c>
      <c r="AA735" s="1" t="s">
        <v>2533</v>
      </c>
    </row>
    <row r="736" customFormat="false" ht="15" hidden="false" customHeight="false" outlineLevel="0" collapsed="false">
      <c r="A736" s="1" t="s">
        <v>207</v>
      </c>
      <c r="B736" s="1" t="s">
        <v>1739</v>
      </c>
      <c r="C736" s="1" t="s">
        <v>259</v>
      </c>
      <c r="D736" s="1" t="s">
        <v>273</v>
      </c>
      <c r="E736" s="1" t="s">
        <v>274</v>
      </c>
      <c r="F736" s="1" t="s">
        <v>262</v>
      </c>
      <c r="G736" s="1" t="s">
        <v>2534</v>
      </c>
      <c r="H736" s="1" t="s">
        <v>2535</v>
      </c>
      <c r="K736" s="17" t="n">
        <f aca="false">SUMIF('1060 NQN'!$A$2:$A$2023,$G736,'1060 NQN'!$I$2:$I$2023)</f>
        <v>100</v>
      </c>
      <c r="L736" s="17" t="n">
        <f aca="false">SUMIF('1060 NQN'!$A$2:$A$2023,$G736,'1060 NQN'!$Q$2:$Q$2023)</f>
        <v>0</v>
      </c>
      <c r="M736" s="17" t="n">
        <f aca="false">$K736-$L736</f>
        <v>100</v>
      </c>
      <c r="N736" s="18" t="n">
        <f aca="false">IFERROR(SUMIF('1060 NQN'!$A$2:$A$2023,$G736,'1060 NQN'!$M$2:$M$2023)/$K736,0)</f>
        <v>50.7433</v>
      </c>
      <c r="O736" s="18" t="n">
        <f aca="false">IFERROR($K736*$N736,"")</f>
        <v>5074.33</v>
      </c>
      <c r="P736" s="18" t="n">
        <f aca="false">IFERROR($L736*$N736,"")</f>
        <v>0</v>
      </c>
      <c r="Q736" s="18" t="n">
        <f aca="false">$M736*$N736</f>
        <v>5074.33</v>
      </c>
      <c r="S736" s="26"/>
      <c r="T736" s="1" t="s">
        <v>277</v>
      </c>
      <c r="U736" s="27" t="s">
        <v>123</v>
      </c>
      <c r="AA736" s="1" t="s">
        <v>1741</v>
      </c>
    </row>
    <row r="737" customFormat="false" ht="15" hidden="false" customHeight="false" outlineLevel="0" collapsed="false">
      <c r="A737" s="1" t="s">
        <v>207</v>
      </c>
      <c r="B737" s="1" t="s">
        <v>1739</v>
      </c>
      <c r="C737" s="1" t="s">
        <v>259</v>
      </c>
      <c r="D737" s="1" t="s">
        <v>273</v>
      </c>
      <c r="E737" s="1" t="s">
        <v>274</v>
      </c>
      <c r="F737" s="1" t="s">
        <v>262</v>
      </c>
      <c r="G737" s="1" t="s">
        <v>2536</v>
      </c>
      <c r="H737" s="1" t="s">
        <v>2537</v>
      </c>
      <c r="K737" s="17" t="n">
        <f aca="false">SUMIF('1060 NQN'!$A$2:$A$2023,$G737,'1060 NQN'!$I$2:$I$2023)</f>
        <v>100</v>
      </c>
      <c r="L737" s="17" t="n">
        <f aca="false">SUMIF('1060 NQN'!$A$2:$A$2023,$G737,'1060 NQN'!$Q$2:$Q$2023)</f>
        <v>0</v>
      </c>
      <c r="M737" s="17" t="n">
        <f aca="false">$K737-$L737</f>
        <v>100</v>
      </c>
      <c r="N737" s="18" t="n">
        <f aca="false">IFERROR(SUMIF('1060 NQN'!$A$2:$A$2023,$G737,'1060 NQN'!$M$2:$M$2023)/$K737,0)</f>
        <v>328</v>
      </c>
      <c r="O737" s="18" t="n">
        <f aca="false">IFERROR($K737*$N737,"")</f>
        <v>32800</v>
      </c>
      <c r="P737" s="18" t="n">
        <f aca="false">IFERROR($L737*$N737,"")</f>
        <v>0</v>
      </c>
      <c r="Q737" s="18" t="n">
        <f aca="false">$M737*$N737</f>
        <v>32800</v>
      </c>
      <c r="S737" s="26"/>
      <c r="T737" s="1" t="s">
        <v>277</v>
      </c>
      <c r="U737" s="27" t="s">
        <v>123</v>
      </c>
    </row>
    <row r="738" customFormat="false" ht="15" hidden="false" customHeight="false" outlineLevel="0" collapsed="false">
      <c r="A738" s="1" t="s">
        <v>207</v>
      </c>
      <c r="B738" s="1" t="s">
        <v>1739</v>
      </c>
      <c r="C738" s="1" t="s">
        <v>259</v>
      </c>
      <c r="D738" s="1" t="s">
        <v>273</v>
      </c>
      <c r="E738" s="1" t="s">
        <v>274</v>
      </c>
      <c r="F738" s="1" t="s">
        <v>262</v>
      </c>
      <c r="G738" s="1" t="s">
        <v>2538</v>
      </c>
      <c r="H738" s="1" t="s">
        <v>2539</v>
      </c>
      <c r="K738" s="17" t="n">
        <f aca="false">SUMIF('1060 NQN'!$A$2:$A$2023,$G738,'1060 NQN'!$I$2:$I$2023)</f>
        <v>100</v>
      </c>
      <c r="L738" s="17" t="n">
        <f aca="false">SUMIF('1060 NQN'!$A$2:$A$2023,$G738,'1060 NQN'!$Q$2:$Q$2023)</f>
        <v>0</v>
      </c>
      <c r="M738" s="17" t="n">
        <f aca="false">$K738-$L738</f>
        <v>100</v>
      </c>
      <c r="N738" s="18" t="n">
        <f aca="false">IFERROR(SUMIF('1060 NQN'!$A$2:$A$2023,$G738,'1060 NQN'!$M$2:$M$2023)/$K738,0)</f>
        <v>82.8</v>
      </c>
      <c r="O738" s="18" t="n">
        <f aca="false">IFERROR($K738*$N738,"")</f>
        <v>8280</v>
      </c>
      <c r="P738" s="18" t="n">
        <f aca="false">IFERROR($L738*$N738,"")</f>
        <v>0</v>
      </c>
      <c r="Q738" s="18" t="n">
        <f aca="false">$M738*$N738</f>
        <v>8280</v>
      </c>
      <c r="S738" s="26"/>
      <c r="T738" s="1" t="s">
        <v>277</v>
      </c>
      <c r="U738" s="27" t="s">
        <v>123</v>
      </c>
    </row>
    <row r="739" customFormat="false" ht="15" hidden="false" customHeight="false" outlineLevel="0" collapsed="false">
      <c r="A739" s="1" t="s">
        <v>207</v>
      </c>
      <c r="B739" s="1" t="s">
        <v>1739</v>
      </c>
      <c r="C739" s="1" t="s">
        <v>259</v>
      </c>
      <c r="D739" s="1" t="s">
        <v>273</v>
      </c>
      <c r="E739" s="1" t="s">
        <v>274</v>
      </c>
      <c r="F739" s="1" t="s">
        <v>262</v>
      </c>
      <c r="G739" s="1" t="s">
        <v>2540</v>
      </c>
      <c r="H739" s="1" t="s">
        <v>2541</v>
      </c>
      <c r="K739" s="17" t="n">
        <f aca="false">SUMIF('1060 NQN'!$A$2:$A$2023,$G739,'1060 NQN'!$I$2:$I$2023)</f>
        <v>100</v>
      </c>
      <c r="L739" s="17" t="n">
        <f aca="false">SUMIF('1060 NQN'!$A$2:$A$2023,$G739,'1060 NQN'!$Q$2:$Q$2023)</f>
        <v>0</v>
      </c>
      <c r="M739" s="17" t="n">
        <f aca="false">$K739-$L739</f>
        <v>100</v>
      </c>
      <c r="N739" s="18" t="n">
        <f aca="false">IFERROR(SUMIF('1060 NQN'!$A$2:$A$2023,$G739,'1060 NQN'!$M$2:$M$2023)/$K739,0)</f>
        <v>575.3447</v>
      </c>
      <c r="O739" s="18" t="n">
        <f aca="false">IFERROR($K739*$N739,"")</f>
        <v>57534.47</v>
      </c>
      <c r="P739" s="18" t="n">
        <f aca="false">IFERROR($L739*$N739,"")</f>
        <v>0</v>
      </c>
      <c r="Q739" s="18" t="n">
        <f aca="false">$M739*$N739</f>
        <v>57534.47</v>
      </c>
      <c r="S739" s="26"/>
      <c r="T739" s="1" t="s">
        <v>277</v>
      </c>
      <c r="U739" s="27" t="s">
        <v>123</v>
      </c>
    </row>
    <row r="740" customFormat="false" ht="15" hidden="false" customHeight="false" outlineLevel="0" collapsed="false">
      <c r="A740" s="1" t="s">
        <v>207</v>
      </c>
      <c r="B740" s="1" t="s">
        <v>1739</v>
      </c>
      <c r="C740" s="1" t="s">
        <v>259</v>
      </c>
      <c r="D740" s="1" t="s">
        <v>273</v>
      </c>
      <c r="E740" s="1" t="s">
        <v>274</v>
      </c>
      <c r="F740" s="1" t="s">
        <v>262</v>
      </c>
      <c r="G740" s="1" t="s">
        <v>2542</v>
      </c>
      <c r="H740" s="1" t="s">
        <v>2543</v>
      </c>
      <c r="K740" s="17" t="n">
        <f aca="false">SUMIF('1060 NQN'!$A$2:$A$2023,$G740,'1060 NQN'!$I$2:$I$2023)</f>
        <v>100</v>
      </c>
      <c r="L740" s="17" t="n">
        <f aca="false">SUMIF('1060 NQN'!$A$2:$A$2023,$G740,'1060 NQN'!$Q$2:$Q$2023)</f>
        <v>0</v>
      </c>
      <c r="M740" s="17" t="n">
        <f aca="false">$K740-$L740</f>
        <v>100</v>
      </c>
      <c r="N740" s="18" t="n">
        <f aca="false">IFERROR(SUMIF('1060 NQN'!$A$2:$A$2023,$G740,'1060 NQN'!$M$2:$M$2023)/$K740,0)</f>
        <v>703.8927</v>
      </c>
      <c r="O740" s="18" t="n">
        <f aca="false">IFERROR($K740*$N740,"")</f>
        <v>70389.27</v>
      </c>
      <c r="P740" s="18" t="n">
        <f aca="false">IFERROR($L740*$N740,"")</f>
        <v>0</v>
      </c>
      <c r="Q740" s="18" t="n">
        <f aca="false">$M740*$N740</f>
        <v>70389.27</v>
      </c>
      <c r="S740" s="26"/>
      <c r="T740" s="1" t="s">
        <v>277</v>
      </c>
      <c r="U740" s="27" t="s">
        <v>123</v>
      </c>
      <c r="AA740" s="1" t="s">
        <v>1741</v>
      </c>
    </row>
    <row r="741" customFormat="false" ht="15" hidden="false" customHeight="false" outlineLevel="0" collapsed="false">
      <c r="A741" s="1" t="s">
        <v>207</v>
      </c>
      <c r="B741" s="1" t="s">
        <v>1739</v>
      </c>
      <c r="C741" s="1" t="s">
        <v>259</v>
      </c>
      <c r="D741" s="1" t="s">
        <v>273</v>
      </c>
      <c r="E741" s="1" t="s">
        <v>274</v>
      </c>
      <c r="F741" s="1" t="s">
        <v>262</v>
      </c>
      <c r="G741" s="1" t="s">
        <v>2544</v>
      </c>
      <c r="H741" s="1" t="s">
        <v>2545</v>
      </c>
      <c r="K741" s="17" t="n">
        <f aca="false">SUMIF('1060 NQN'!$A$2:$A$2023,$G741,'1060 NQN'!$I$2:$I$2023)</f>
        <v>100</v>
      </c>
      <c r="L741" s="17" t="n">
        <f aca="false">SUMIF('1060 NQN'!$A$2:$A$2023,$G741,'1060 NQN'!$Q$2:$Q$2023)</f>
        <v>0</v>
      </c>
      <c r="M741" s="17" t="n">
        <f aca="false">$K741-$L741</f>
        <v>100</v>
      </c>
      <c r="N741" s="18" t="n">
        <f aca="false">IFERROR(SUMIF('1060 NQN'!$A$2:$A$2023,$G741,'1060 NQN'!$M$2:$M$2023)/$K741,0)</f>
        <v>118.19</v>
      </c>
      <c r="O741" s="18" t="n">
        <f aca="false">IFERROR($K741*$N741,"")</f>
        <v>11819</v>
      </c>
      <c r="P741" s="18" t="n">
        <f aca="false">IFERROR($L741*$N741,"")</f>
        <v>0</v>
      </c>
      <c r="Q741" s="18" t="n">
        <f aca="false">$M741*$N741</f>
        <v>11819</v>
      </c>
      <c r="S741" s="26"/>
      <c r="T741" s="1" t="s">
        <v>277</v>
      </c>
      <c r="U741" s="27" t="s">
        <v>123</v>
      </c>
    </row>
    <row r="742" customFormat="false" ht="15" hidden="false" customHeight="false" outlineLevel="0" collapsed="false">
      <c r="A742" s="1" t="s">
        <v>207</v>
      </c>
      <c r="B742" s="1" t="s">
        <v>1739</v>
      </c>
      <c r="C742" s="1" t="s">
        <v>259</v>
      </c>
      <c r="D742" s="1" t="s">
        <v>273</v>
      </c>
      <c r="E742" s="1" t="s">
        <v>274</v>
      </c>
      <c r="F742" s="1" t="s">
        <v>262</v>
      </c>
      <c r="G742" s="1" t="s">
        <v>765</v>
      </c>
      <c r="H742" s="1" t="s">
        <v>766</v>
      </c>
      <c r="K742" s="17" t="n">
        <f aca="false">SUMIF('1060 NQN'!$A$2:$A$2023,$G742,'1060 NQN'!$I$2:$I$2023)</f>
        <v>100</v>
      </c>
      <c r="L742" s="17" t="n">
        <f aca="false">SUMIF('1060 NQN'!$A$2:$A$2023,$G742,'1060 NQN'!$Q$2:$Q$2023)</f>
        <v>0</v>
      </c>
      <c r="M742" s="17" t="n">
        <f aca="false">$K742-$L742</f>
        <v>100</v>
      </c>
      <c r="N742" s="18" t="n">
        <f aca="false">IFERROR(SUMIF('1060 NQN'!$A$2:$A$2023,$G742,'1060 NQN'!$M$2:$M$2023)/$K742,0)</f>
        <v>3.056</v>
      </c>
      <c r="O742" s="18" t="n">
        <f aca="false">IFERROR($K742*$N742,"")</f>
        <v>305.6</v>
      </c>
      <c r="P742" s="18" t="n">
        <f aca="false">IFERROR($L742*$N742,"")</f>
        <v>0</v>
      </c>
      <c r="Q742" s="18" t="n">
        <f aca="false">$M742*$N742</f>
        <v>305.6</v>
      </c>
      <c r="S742" s="26"/>
      <c r="T742" s="1" t="s">
        <v>277</v>
      </c>
      <c r="U742" s="27" t="s">
        <v>123</v>
      </c>
      <c r="AA742" s="1" t="s">
        <v>1741</v>
      </c>
    </row>
    <row r="743" customFormat="false" ht="15" hidden="false" customHeight="false" outlineLevel="0" collapsed="false">
      <c r="A743" s="1" t="s">
        <v>207</v>
      </c>
      <c r="B743" s="1" t="s">
        <v>1739</v>
      </c>
      <c r="C743" s="1" t="s">
        <v>259</v>
      </c>
      <c r="D743" s="1" t="s">
        <v>273</v>
      </c>
      <c r="E743" s="1" t="s">
        <v>274</v>
      </c>
      <c r="F743" s="1" t="s">
        <v>262</v>
      </c>
      <c r="G743" s="1" t="s">
        <v>2546</v>
      </c>
      <c r="H743" s="1" t="s">
        <v>2547</v>
      </c>
      <c r="I743" s="1" t="s">
        <v>2548</v>
      </c>
      <c r="J743" s="1" t="s">
        <v>2549</v>
      </c>
      <c r="K743" s="17" t="n">
        <f aca="false">SUMIF('1060 NQN'!$A$2:$A$2023,$G743,'1060 NQN'!$I$2:$I$2023)</f>
        <v>100</v>
      </c>
      <c r="L743" s="17" t="n">
        <f aca="false">SUMIF('1060 NQN'!$A$2:$A$2023,$G743,'1060 NQN'!$Q$2:$Q$2023)</f>
        <v>70</v>
      </c>
      <c r="M743" s="17" t="n">
        <f aca="false">$K743-$L743</f>
        <v>30</v>
      </c>
      <c r="N743" s="18" t="n">
        <f aca="false">IFERROR(SUMIF('1060 NQN'!$A$2:$A$2023,$G743,'1060 NQN'!$M$2:$M$2023)/$K743,0)</f>
        <v>90.91</v>
      </c>
      <c r="O743" s="18" t="n">
        <f aca="false">IFERROR($K743*$N743,"")</f>
        <v>9091</v>
      </c>
      <c r="P743" s="18" t="n">
        <f aca="false">IFERROR($L743*$N743,"")</f>
        <v>6363.7</v>
      </c>
      <c r="Q743" s="18" t="n">
        <f aca="false">$M743*$N743</f>
        <v>2727.3</v>
      </c>
      <c r="S743" s="24" t="s">
        <v>226</v>
      </c>
      <c r="T743" s="1" t="s">
        <v>267</v>
      </c>
      <c r="U743" s="25" t="s">
        <v>51</v>
      </c>
      <c r="V743" s="1" t="s">
        <v>290</v>
      </c>
      <c r="W743" s="1" t="s">
        <v>269</v>
      </c>
      <c r="Y743" s="1" t="s">
        <v>270</v>
      </c>
      <c r="AA743" s="1" t="s">
        <v>764</v>
      </c>
    </row>
    <row r="744" customFormat="false" ht="15" hidden="false" customHeight="false" outlineLevel="0" collapsed="false">
      <c r="A744" s="1" t="s">
        <v>207</v>
      </c>
      <c r="B744" s="1" t="s">
        <v>1739</v>
      </c>
      <c r="C744" s="1" t="s">
        <v>259</v>
      </c>
      <c r="D744" s="1" t="s">
        <v>273</v>
      </c>
      <c r="E744" s="1" t="s">
        <v>274</v>
      </c>
      <c r="F744" s="1" t="s">
        <v>262</v>
      </c>
      <c r="G744" s="1" t="s">
        <v>2550</v>
      </c>
      <c r="H744" s="1" t="s">
        <v>2551</v>
      </c>
      <c r="K744" s="17" t="n">
        <f aca="false">SUMIF('1060 NQN'!$A$2:$A$2023,$G744,'1060 NQN'!$I$2:$I$2023)</f>
        <v>100</v>
      </c>
      <c r="L744" s="17" t="n">
        <f aca="false">SUMIF('1060 NQN'!$A$2:$A$2023,$G744,'1060 NQN'!$Q$2:$Q$2023)</f>
        <v>0</v>
      </c>
      <c r="M744" s="17" t="n">
        <f aca="false">$K744-$L744</f>
        <v>100</v>
      </c>
      <c r="N744" s="18" t="n">
        <f aca="false">IFERROR(SUMIF('1060 NQN'!$A$2:$A$2023,$G744,'1060 NQN'!$M$2:$M$2023)/$K744,0)</f>
        <v>170</v>
      </c>
      <c r="O744" s="18" t="n">
        <f aca="false">IFERROR($K744*$N744,"")</f>
        <v>17000</v>
      </c>
      <c r="P744" s="18" t="n">
        <f aca="false">IFERROR($L744*$N744,"")</f>
        <v>0</v>
      </c>
      <c r="Q744" s="18" t="n">
        <f aca="false">$M744*$N744</f>
        <v>17000</v>
      </c>
      <c r="S744" s="26"/>
      <c r="T744" s="1" t="s">
        <v>277</v>
      </c>
      <c r="U744" s="27" t="s">
        <v>123</v>
      </c>
    </row>
    <row r="745" customFormat="false" ht="15" hidden="false" customHeight="false" outlineLevel="0" collapsed="false">
      <c r="A745" s="1" t="s">
        <v>207</v>
      </c>
      <c r="B745" s="1" t="s">
        <v>1739</v>
      </c>
      <c r="C745" s="1" t="s">
        <v>259</v>
      </c>
      <c r="D745" s="1" t="s">
        <v>273</v>
      </c>
      <c r="E745" s="1" t="s">
        <v>274</v>
      </c>
      <c r="F745" s="1" t="s">
        <v>262</v>
      </c>
      <c r="G745" s="1" t="s">
        <v>2552</v>
      </c>
      <c r="H745" s="1" t="s">
        <v>2553</v>
      </c>
      <c r="K745" s="17" t="n">
        <f aca="false">SUMIF('1060 NQN'!$A$2:$A$2023,$G745,'1060 NQN'!$I$2:$I$2023)</f>
        <v>100</v>
      </c>
      <c r="L745" s="17" t="n">
        <f aca="false">SUMIF('1060 NQN'!$A$2:$A$2023,$G745,'1060 NQN'!$Q$2:$Q$2023)</f>
        <v>0</v>
      </c>
      <c r="M745" s="17" t="n">
        <f aca="false">$K745-$L745</f>
        <v>100</v>
      </c>
      <c r="N745" s="18" t="n">
        <f aca="false">IFERROR(SUMIF('1060 NQN'!$A$2:$A$2023,$G745,'1060 NQN'!$M$2:$M$2023)/$K745,0)</f>
        <v>6500</v>
      </c>
      <c r="O745" s="18" t="n">
        <f aca="false">IFERROR($K745*$N745,"")</f>
        <v>650000</v>
      </c>
      <c r="P745" s="18" t="n">
        <f aca="false">IFERROR($L745*$N745,"")</f>
        <v>0</v>
      </c>
      <c r="Q745" s="18" t="n">
        <f aca="false">$M745*$N745</f>
        <v>650000</v>
      </c>
      <c r="S745" s="26"/>
      <c r="T745" s="1" t="s">
        <v>277</v>
      </c>
      <c r="U745" s="27" t="s">
        <v>123</v>
      </c>
    </row>
    <row r="746" customFormat="false" ht="15" hidden="false" customHeight="false" outlineLevel="0" collapsed="false">
      <c r="A746" s="1" t="s">
        <v>207</v>
      </c>
      <c r="B746" s="1" t="s">
        <v>1739</v>
      </c>
      <c r="C746" s="1" t="s">
        <v>259</v>
      </c>
      <c r="D746" s="1" t="s">
        <v>273</v>
      </c>
      <c r="E746" s="1" t="s">
        <v>274</v>
      </c>
      <c r="F746" s="1" t="s">
        <v>262</v>
      </c>
      <c r="G746" s="1" t="s">
        <v>1084</v>
      </c>
      <c r="H746" s="1" t="s">
        <v>1085</v>
      </c>
      <c r="K746" s="17" t="n">
        <f aca="false">SUMIF('1060 NQN'!$A$2:$A$2023,$G746,'1060 NQN'!$I$2:$I$2023)</f>
        <v>100</v>
      </c>
      <c r="L746" s="17" t="n">
        <f aca="false">SUMIF('1060 NQN'!$A$2:$A$2023,$G746,'1060 NQN'!$Q$2:$Q$2023)</f>
        <v>0</v>
      </c>
      <c r="M746" s="17" t="n">
        <f aca="false">$K746-$L746</f>
        <v>100</v>
      </c>
      <c r="N746" s="18" t="n">
        <f aca="false">IFERROR(SUMIF('1060 NQN'!$A$2:$A$2023,$G746,'1060 NQN'!$M$2:$M$2023)/$K746,0)</f>
        <v>17.82</v>
      </c>
      <c r="O746" s="18" t="n">
        <f aca="false">IFERROR($K746*$N746,"")</f>
        <v>1782</v>
      </c>
      <c r="P746" s="18" t="n">
        <f aca="false">IFERROR($L746*$N746,"")</f>
        <v>0</v>
      </c>
      <c r="Q746" s="18" t="n">
        <f aca="false">$M746*$N746</f>
        <v>1782</v>
      </c>
      <c r="S746" s="26"/>
      <c r="T746" s="1" t="s">
        <v>277</v>
      </c>
      <c r="U746" s="27" t="s">
        <v>123</v>
      </c>
    </row>
    <row r="747" customFormat="false" ht="15" hidden="false" customHeight="false" outlineLevel="0" collapsed="false">
      <c r="A747" s="1" t="s">
        <v>207</v>
      </c>
      <c r="B747" s="1" t="s">
        <v>1739</v>
      </c>
      <c r="C747" s="1" t="s">
        <v>259</v>
      </c>
      <c r="D747" s="1" t="s">
        <v>273</v>
      </c>
      <c r="E747" s="1" t="s">
        <v>274</v>
      </c>
      <c r="F747" s="1" t="s">
        <v>262</v>
      </c>
      <c r="G747" s="1" t="s">
        <v>2554</v>
      </c>
      <c r="H747" s="1" t="s">
        <v>674</v>
      </c>
      <c r="K747" s="17" t="n">
        <f aca="false">SUMIF('1060 NQN'!$A$2:$A$2023,$G747,'1060 NQN'!$I$2:$I$2023)</f>
        <v>100</v>
      </c>
      <c r="L747" s="17" t="n">
        <f aca="false">SUMIF('1060 NQN'!$A$2:$A$2023,$G747,'1060 NQN'!$Q$2:$Q$2023)</f>
        <v>0</v>
      </c>
      <c r="M747" s="17" t="n">
        <f aca="false">$K747-$L747</f>
        <v>100</v>
      </c>
      <c r="N747" s="18" t="n">
        <f aca="false">IFERROR(SUMIF('1060 NQN'!$A$2:$A$2023,$G747,'1060 NQN'!$M$2:$M$2023)/$K747,0)</f>
        <v>443.6793</v>
      </c>
      <c r="O747" s="18" t="n">
        <f aca="false">IFERROR($K747*$N747,"")</f>
        <v>44367.93</v>
      </c>
      <c r="P747" s="18" t="n">
        <f aca="false">IFERROR($L747*$N747,"")</f>
        <v>0</v>
      </c>
      <c r="Q747" s="18" t="n">
        <f aca="false">$M747*$N747</f>
        <v>44367.93</v>
      </c>
      <c r="S747" s="26"/>
      <c r="T747" s="1" t="s">
        <v>277</v>
      </c>
      <c r="U747" s="27" t="s">
        <v>123</v>
      </c>
      <c r="AA747" s="1" t="s">
        <v>1741</v>
      </c>
    </row>
    <row r="748" customFormat="false" ht="15" hidden="false" customHeight="false" outlineLevel="0" collapsed="false">
      <c r="A748" s="1" t="s">
        <v>207</v>
      </c>
      <c r="B748" s="1" t="s">
        <v>1739</v>
      </c>
      <c r="C748" s="1" t="s">
        <v>259</v>
      </c>
      <c r="D748" s="1" t="s">
        <v>273</v>
      </c>
      <c r="E748" s="1" t="s">
        <v>274</v>
      </c>
      <c r="F748" s="1" t="s">
        <v>262</v>
      </c>
      <c r="G748" s="1" t="s">
        <v>494</v>
      </c>
      <c r="H748" s="1" t="s">
        <v>495</v>
      </c>
      <c r="I748" s="1" t="s">
        <v>2555</v>
      </c>
      <c r="J748" s="1" t="s">
        <v>2556</v>
      </c>
      <c r="K748" s="17" t="n">
        <f aca="false">SUMIF('1060 NQN'!$A$2:$A$2023,$G748,'1060 NQN'!$I$2:$I$2023)</f>
        <v>100</v>
      </c>
      <c r="L748" s="17" t="n">
        <f aca="false">SUMIF('1060 NQN'!$A$2:$A$2023,$G748,'1060 NQN'!$Q$2:$Q$2023)</f>
        <v>44</v>
      </c>
      <c r="M748" s="17" t="n">
        <f aca="false">$K748-$L748</f>
        <v>56</v>
      </c>
      <c r="N748" s="18" t="n">
        <f aca="false">IFERROR(SUMIF('1060 NQN'!$A$2:$A$2023,$G748,'1060 NQN'!$M$2:$M$2023)/$K748,0)</f>
        <v>202.2452</v>
      </c>
      <c r="O748" s="18" t="n">
        <f aca="false">IFERROR($K748*$N748,"")</f>
        <v>20224.52</v>
      </c>
      <c r="P748" s="18" t="n">
        <f aca="false">IFERROR($L748*$N748,"")</f>
        <v>8898.7888</v>
      </c>
      <c r="Q748" s="18" t="n">
        <f aca="false">$M748*$N748</f>
        <v>11325.7312</v>
      </c>
      <c r="S748" s="24" t="s">
        <v>226</v>
      </c>
      <c r="T748" s="1" t="s">
        <v>267</v>
      </c>
      <c r="U748" s="25" t="s">
        <v>51</v>
      </c>
      <c r="V748" s="1" t="s">
        <v>290</v>
      </c>
      <c r="W748" s="1" t="s">
        <v>269</v>
      </c>
      <c r="Y748" s="1" t="s">
        <v>270</v>
      </c>
      <c r="AA748" s="1" t="s">
        <v>2354</v>
      </c>
    </row>
    <row r="749" customFormat="false" ht="15" hidden="false" customHeight="false" outlineLevel="0" collapsed="false">
      <c r="A749" s="1" t="s">
        <v>207</v>
      </c>
      <c r="B749" s="1" t="s">
        <v>1739</v>
      </c>
      <c r="C749" s="1" t="s">
        <v>259</v>
      </c>
      <c r="D749" s="1" t="s">
        <v>273</v>
      </c>
      <c r="E749" s="1" t="s">
        <v>274</v>
      </c>
      <c r="F749" s="1" t="s">
        <v>262</v>
      </c>
      <c r="G749" s="1" t="s">
        <v>2557</v>
      </c>
      <c r="H749" s="1" t="s">
        <v>2558</v>
      </c>
      <c r="I749" s="1" t="s">
        <v>2559</v>
      </c>
      <c r="J749" s="1" t="s">
        <v>2560</v>
      </c>
      <c r="K749" s="17" t="n">
        <f aca="false">SUMIF('1060 NQN'!$A$2:$A$2023,$G749,'1060 NQN'!$I$2:$I$2023)</f>
        <v>97</v>
      </c>
      <c r="L749" s="17" t="n">
        <f aca="false">SUMIF('1060 NQN'!$A$2:$A$2023,$G749,'1060 NQN'!$Q$2:$Q$2023)</f>
        <v>11</v>
      </c>
      <c r="M749" s="17" t="n">
        <f aca="false">$K749-$L749</f>
        <v>86</v>
      </c>
      <c r="N749" s="18" t="n">
        <f aca="false">IFERROR(SUMIF('1060 NQN'!$A$2:$A$2023,$G749,'1060 NQN'!$M$2:$M$2023)/$K749,0)</f>
        <v>1807.10577319588</v>
      </c>
      <c r="O749" s="18" t="n">
        <f aca="false">IFERROR($K749*$N749,"")</f>
        <v>175289.26</v>
      </c>
      <c r="P749" s="18" t="n">
        <f aca="false">IFERROR($L749*$N749,"")</f>
        <v>19878.1635051546</v>
      </c>
      <c r="Q749" s="18" t="n">
        <f aca="false">$M749*$N749</f>
        <v>155411.096494845</v>
      </c>
      <c r="S749" s="29" t="s">
        <v>227</v>
      </c>
      <c r="T749" s="1" t="s">
        <v>297</v>
      </c>
      <c r="U749" s="25" t="s">
        <v>51</v>
      </c>
      <c r="V749" s="1" t="s">
        <v>2561</v>
      </c>
      <c r="W749" s="1" t="s">
        <v>269</v>
      </c>
      <c r="Y749" s="1" t="s">
        <v>270</v>
      </c>
      <c r="Z749" s="1" t="s">
        <v>2562</v>
      </c>
      <c r="AA749" s="1" t="s">
        <v>1861</v>
      </c>
    </row>
    <row r="750" customFormat="false" ht="15" hidden="false" customHeight="false" outlineLevel="0" collapsed="false">
      <c r="A750" s="1" t="s">
        <v>207</v>
      </c>
      <c r="B750" s="1" t="s">
        <v>1739</v>
      </c>
      <c r="C750" s="1" t="s">
        <v>259</v>
      </c>
      <c r="D750" s="1" t="s">
        <v>260</v>
      </c>
      <c r="E750" s="1" t="s">
        <v>261</v>
      </c>
      <c r="F750" s="1" t="s">
        <v>262</v>
      </c>
      <c r="G750" s="1" t="s">
        <v>966</v>
      </c>
      <c r="H750" s="1" t="s">
        <v>967</v>
      </c>
      <c r="K750" s="17" t="n">
        <f aca="false">SUMIF('1060 NQN'!$A$2:$A$2023,$G750,'1060 NQN'!$I$2:$I$2023)</f>
        <v>96</v>
      </c>
      <c r="L750" s="17" t="n">
        <f aca="false">SUMIF('1060 NQN'!$A$2:$A$2023,$G750,'1060 NQN'!$Q$2:$Q$2023)</f>
        <v>0</v>
      </c>
      <c r="M750" s="17" t="n">
        <f aca="false">$K750-$L750</f>
        <v>96</v>
      </c>
      <c r="N750" s="18" t="n">
        <f aca="false">IFERROR(SUMIF('1060 NQN'!$A$2:$A$2023,$G750,'1060 NQN'!$M$2:$M$2023)/$K750,0)</f>
        <v>178.576041666667</v>
      </c>
      <c r="O750" s="18" t="n">
        <f aca="false">IFERROR($K750*$N750,"")</f>
        <v>17143.3</v>
      </c>
      <c r="P750" s="18" t="n">
        <f aca="false">IFERROR($L750*$N750,"")</f>
        <v>0</v>
      </c>
      <c r="Q750" s="18" t="n">
        <f aca="false">$M750*$N750</f>
        <v>17143.3</v>
      </c>
      <c r="S750" s="26"/>
      <c r="T750" s="1" t="s">
        <v>277</v>
      </c>
      <c r="U750" s="27" t="s">
        <v>123</v>
      </c>
      <c r="AA750" s="1" t="s">
        <v>2147</v>
      </c>
    </row>
    <row r="751" customFormat="false" ht="15" hidden="false" customHeight="false" outlineLevel="0" collapsed="false">
      <c r="A751" s="1" t="s">
        <v>207</v>
      </c>
      <c r="B751" s="1" t="s">
        <v>1739</v>
      </c>
      <c r="C751" s="1" t="s">
        <v>259</v>
      </c>
      <c r="D751" s="1" t="s">
        <v>260</v>
      </c>
      <c r="E751" s="1" t="s">
        <v>261</v>
      </c>
      <c r="F751" s="1" t="s">
        <v>262</v>
      </c>
      <c r="G751" s="1" t="s">
        <v>1051</v>
      </c>
      <c r="H751" s="1" t="s">
        <v>1052</v>
      </c>
      <c r="K751" s="17" t="n">
        <f aca="false">SUMIF('1060 NQN'!$A$2:$A$2023,$G751,'1060 NQN'!$I$2:$I$2023)</f>
        <v>93</v>
      </c>
      <c r="L751" s="17" t="n">
        <f aca="false">SUMIF('1060 NQN'!$A$2:$A$2023,$G751,'1060 NQN'!$Q$2:$Q$2023)</f>
        <v>0</v>
      </c>
      <c r="M751" s="17" t="n">
        <f aca="false">$K751-$L751</f>
        <v>93</v>
      </c>
      <c r="N751" s="18" t="n">
        <f aca="false">IFERROR(SUMIF('1060 NQN'!$A$2:$A$2023,$G751,'1060 NQN'!$M$2:$M$2023)/$K751,0)</f>
        <v>200.36</v>
      </c>
      <c r="O751" s="18" t="n">
        <f aca="false">IFERROR($K751*$N751,"")</f>
        <v>18633.48</v>
      </c>
      <c r="P751" s="18" t="n">
        <f aca="false">IFERROR($L751*$N751,"")</f>
        <v>0</v>
      </c>
      <c r="Q751" s="18" t="n">
        <f aca="false">$M751*$N751</f>
        <v>18633.48</v>
      </c>
      <c r="S751" s="26"/>
      <c r="T751" s="1" t="s">
        <v>277</v>
      </c>
      <c r="U751" s="27" t="s">
        <v>123</v>
      </c>
    </row>
    <row r="752" customFormat="false" ht="15" hidden="false" customHeight="false" outlineLevel="0" collapsed="false">
      <c r="A752" s="1" t="s">
        <v>207</v>
      </c>
      <c r="B752" s="1" t="s">
        <v>1739</v>
      </c>
      <c r="C752" s="1" t="s">
        <v>259</v>
      </c>
      <c r="D752" s="1" t="s">
        <v>260</v>
      </c>
      <c r="E752" s="1" t="s">
        <v>261</v>
      </c>
      <c r="F752" s="1" t="s">
        <v>262</v>
      </c>
      <c r="G752" s="1" t="s">
        <v>2563</v>
      </c>
      <c r="H752" s="1" t="s">
        <v>2564</v>
      </c>
      <c r="I752" s="1" t="s">
        <v>2565</v>
      </c>
      <c r="J752" s="1" t="s">
        <v>2566</v>
      </c>
      <c r="K752" s="17" t="n">
        <f aca="false">SUMIF('1060 NQN'!$A$2:$A$2023,$G752,'1060 NQN'!$I$2:$I$2023)</f>
        <v>92</v>
      </c>
      <c r="L752" s="17" t="n">
        <f aca="false">SUMIF('1060 NQN'!$A$2:$A$2023,$G752,'1060 NQN'!$Q$2:$Q$2023)</f>
        <v>0</v>
      </c>
      <c r="M752" s="17" t="n">
        <f aca="false">$K752-$L752</f>
        <v>92</v>
      </c>
      <c r="N752" s="18" t="n">
        <f aca="false">IFERROR(SUMIF('1060 NQN'!$A$2:$A$2023,$G752,'1060 NQN'!$M$2:$M$2023)/$K752,0)</f>
        <v>6889.49858695652</v>
      </c>
      <c r="O752" s="18" t="n">
        <f aca="false">IFERROR($K752*$N752,"")</f>
        <v>633833.87</v>
      </c>
      <c r="P752" s="18" t="n">
        <f aca="false">IFERROR($L752*$N752,"")</f>
        <v>0</v>
      </c>
      <c r="Q752" s="18" t="n">
        <f aca="false">$M752*$N752</f>
        <v>633833.87</v>
      </c>
      <c r="S752" s="24" t="s">
        <v>226</v>
      </c>
      <c r="T752" s="1" t="s">
        <v>267</v>
      </c>
      <c r="U752" s="25" t="s">
        <v>51</v>
      </c>
      <c r="V752" s="1" t="s">
        <v>290</v>
      </c>
      <c r="W752" s="1" t="s">
        <v>269</v>
      </c>
      <c r="Y752" s="1" t="s">
        <v>269</v>
      </c>
      <c r="AA752" s="1" t="s">
        <v>2567</v>
      </c>
    </row>
    <row r="753" customFormat="false" ht="15" hidden="false" customHeight="false" outlineLevel="0" collapsed="false">
      <c r="A753" s="1" t="s">
        <v>207</v>
      </c>
      <c r="B753" s="1" t="s">
        <v>1739</v>
      </c>
      <c r="C753" s="1" t="s">
        <v>259</v>
      </c>
      <c r="D753" s="1" t="s">
        <v>610</v>
      </c>
      <c r="E753" s="1" t="s">
        <v>611</v>
      </c>
      <c r="F753" s="1" t="s">
        <v>612</v>
      </c>
      <c r="G753" s="1" t="s">
        <v>1329</v>
      </c>
      <c r="H753" s="1" t="s">
        <v>1330</v>
      </c>
      <c r="K753" s="17" t="n">
        <f aca="false">SUMIF('1060 NQN'!$A$2:$A$2023,$G753,'1060 NQN'!$I$2:$I$2023)</f>
        <v>91</v>
      </c>
      <c r="L753" s="17" t="n">
        <f aca="false">SUMIF('1060 NQN'!$A$2:$A$2023,$G753,'1060 NQN'!$Q$2:$Q$2023)</f>
        <v>0</v>
      </c>
      <c r="M753" s="17" t="n">
        <f aca="false">$K753-$L753</f>
        <v>91</v>
      </c>
      <c r="N753" s="18" t="n">
        <f aca="false">IFERROR(SUMIF('1060 NQN'!$A$2:$A$2023,$G753,'1060 NQN'!$M$2:$M$2023)/$K753,0)</f>
        <v>48702.218021978</v>
      </c>
      <c r="O753" s="18" t="n">
        <f aca="false">IFERROR($K753*$N753,"")</f>
        <v>4431901.84</v>
      </c>
      <c r="P753" s="18" t="n">
        <f aca="false">IFERROR($L753*$N753,"")</f>
        <v>0</v>
      </c>
      <c r="Q753" s="18" t="n">
        <f aca="false">$M753*$N753</f>
        <v>4431901.84</v>
      </c>
      <c r="S753" s="26"/>
      <c r="T753" s="1" t="s">
        <v>615</v>
      </c>
      <c r="U753" s="27" t="s">
        <v>126</v>
      </c>
      <c r="AA753" s="1" t="s">
        <v>1741</v>
      </c>
    </row>
    <row r="754" customFormat="false" ht="15" hidden="false" customHeight="false" outlineLevel="0" collapsed="false">
      <c r="A754" s="1" t="s">
        <v>207</v>
      </c>
      <c r="B754" s="1" t="s">
        <v>1739</v>
      </c>
      <c r="C754" s="1" t="s">
        <v>259</v>
      </c>
      <c r="D754" s="1" t="s">
        <v>610</v>
      </c>
      <c r="E754" s="1" t="s">
        <v>611</v>
      </c>
      <c r="F754" s="1" t="s">
        <v>612</v>
      </c>
      <c r="G754" s="1" t="s">
        <v>1377</v>
      </c>
      <c r="H754" s="1" t="s">
        <v>1378</v>
      </c>
      <c r="K754" s="17" t="n">
        <f aca="false">SUMIF('1060 NQN'!$A$2:$A$2023,$G754,'1060 NQN'!$I$2:$I$2023)</f>
        <v>91</v>
      </c>
      <c r="L754" s="17" t="n">
        <f aca="false">SUMIF('1060 NQN'!$A$2:$A$2023,$G754,'1060 NQN'!$Q$2:$Q$2023)</f>
        <v>0</v>
      </c>
      <c r="M754" s="17" t="n">
        <f aca="false">$K754-$L754</f>
        <v>91</v>
      </c>
      <c r="N754" s="18" t="n">
        <f aca="false">IFERROR(SUMIF('1060 NQN'!$A$2:$A$2023,$G754,'1060 NQN'!$M$2:$M$2023)/$K754,0)</f>
        <v>49511.9549450549</v>
      </c>
      <c r="O754" s="18" t="n">
        <f aca="false">IFERROR($K754*$N754,"")</f>
        <v>4505587.9</v>
      </c>
      <c r="P754" s="18" t="n">
        <f aca="false">IFERROR($L754*$N754,"")</f>
        <v>0</v>
      </c>
      <c r="Q754" s="18" t="n">
        <f aca="false">$M754*$N754</f>
        <v>4505587.9</v>
      </c>
      <c r="S754" s="26"/>
      <c r="T754" s="1" t="s">
        <v>615</v>
      </c>
      <c r="U754" s="27" t="s">
        <v>126</v>
      </c>
      <c r="AA754" s="1" t="s">
        <v>1741</v>
      </c>
    </row>
    <row r="755" customFormat="false" ht="15" hidden="false" customHeight="false" outlineLevel="0" collapsed="false">
      <c r="A755" s="1" t="s">
        <v>207</v>
      </c>
      <c r="B755" s="1" t="s">
        <v>1739</v>
      </c>
      <c r="C755" s="1" t="s">
        <v>259</v>
      </c>
      <c r="D755" s="1" t="s">
        <v>273</v>
      </c>
      <c r="E755" s="1" t="s">
        <v>274</v>
      </c>
      <c r="F755" s="1" t="s">
        <v>262</v>
      </c>
      <c r="G755" s="1" t="s">
        <v>2568</v>
      </c>
      <c r="H755" s="1" t="s">
        <v>2569</v>
      </c>
      <c r="K755" s="17" t="n">
        <f aca="false">SUMIF('1060 NQN'!$A$2:$A$2023,$G755,'1060 NQN'!$I$2:$I$2023)</f>
        <v>90</v>
      </c>
      <c r="L755" s="17" t="n">
        <f aca="false">SUMIF('1060 NQN'!$A$2:$A$2023,$G755,'1060 NQN'!$Q$2:$Q$2023)</f>
        <v>0</v>
      </c>
      <c r="M755" s="17" t="n">
        <f aca="false">$K755-$L755</f>
        <v>90</v>
      </c>
      <c r="N755" s="18" t="n">
        <f aca="false">IFERROR(SUMIF('1060 NQN'!$A$2:$A$2023,$G755,'1060 NQN'!$M$2:$M$2023)/$K755,0)</f>
        <v>348.604444444445</v>
      </c>
      <c r="O755" s="18" t="n">
        <f aca="false">IFERROR($K755*$N755,"")</f>
        <v>31374.4</v>
      </c>
      <c r="P755" s="18" t="n">
        <f aca="false">IFERROR($L755*$N755,"")</f>
        <v>0</v>
      </c>
      <c r="Q755" s="18" t="n">
        <f aca="false">$M755*$N755</f>
        <v>31374.4</v>
      </c>
      <c r="S755" s="26"/>
      <c r="T755" s="1" t="s">
        <v>277</v>
      </c>
      <c r="U755" s="27" t="s">
        <v>123</v>
      </c>
      <c r="AA755" s="1" t="s">
        <v>1741</v>
      </c>
    </row>
    <row r="756" customFormat="false" ht="15" hidden="false" customHeight="false" outlineLevel="0" collapsed="false">
      <c r="A756" s="1" t="s">
        <v>207</v>
      </c>
      <c r="B756" s="1" t="s">
        <v>1739</v>
      </c>
      <c r="C756" s="1" t="s">
        <v>259</v>
      </c>
      <c r="D756" s="1" t="s">
        <v>273</v>
      </c>
      <c r="E756" s="1" t="s">
        <v>274</v>
      </c>
      <c r="F756" s="1" t="s">
        <v>262</v>
      </c>
      <c r="G756" s="1" t="s">
        <v>2570</v>
      </c>
      <c r="H756" s="1" t="s">
        <v>2571</v>
      </c>
      <c r="K756" s="17" t="n">
        <f aca="false">SUMIF('1060 NQN'!$A$2:$A$2023,$G756,'1060 NQN'!$I$2:$I$2023)</f>
        <v>90</v>
      </c>
      <c r="L756" s="17" t="n">
        <f aca="false">SUMIF('1060 NQN'!$A$2:$A$2023,$G756,'1060 NQN'!$Q$2:$Q$2023)</f>
        <v>0</v>
      </c>
      <c r="M756" s="17" t="n">
        <f aca="false">$K756-$L756</f>
        <v>90</v>
      </c>
      <c r="N756" s="18" t="n">
        <f aca="false">IFERROR(SUMIF('1060 NQN'!$A$2:$A$2023,$G756,'1060 NQN'!$M$2:$M$2023)/$K756,0)</f>
        <v>215.955555555556</v>
      </c>
      <c r="O756" s="18" t="n">
        <f aca="false">IFERROR($K756*$N756,"")</f>
        <v>19436</v>
      </c>
      <c r="P756" s="18" t="n">
        <f aca="false">IFERROR($L756*$N756,"")</f>
        <v>0</v>
      </c>
      <c r="Q756" s="18" t="n">
        <f aca="false">$M756*$N756</f>
        <v>19436</v>
      </c>
      <c r="S756" s="26"/>
      <c r="T756" s="1" t="s">
        <v>277</v>
      </c>
      <c r="U756" s="27" t="s">
        <v>123</v>
      </c>
    </row>
    <row r="757" customFormat="false" ht="15" hidden="false" customHeight="false" outlineLevel="0" collapsed="false">
      <c r="A757" s="1" t="s">
        <v>207</v>
      </c>
      <c r="B757" s="1" t="s">
        <v>1739</v>
      </c>
      <c r="C757" s="1" t="s">
        <v>259</v>
      </c>
      <c r="D757" s="1" t="s">
        <v>273</v>
      </c>
      <c r="E757" s="1" t="s">
        <v>274</v>
      </c>
      <c r="F757" s="1" t="s">
        <v>262</v>
      </c>
      <c r="G757" s="1" t="s">
        <v>1218</v>
      </c>
      <c r="H757" s="1" t="s">
        <v>1219</v>
      </c>
      <c r="I757" s="1" t="s">
        <v>2572</v>
      </c>
      <c r="J757" s="1" t="s">
        <v>2573</v>
      </c>
      <c r="K757" s="17" t="n">
        <f aca="false">SUMIF('1060 NQN'!$A$2:$A$2023,$G757,'1060 NQN'!$I$2:$I$2023)</f>
        <v>90</v>
      </c>
      <c r="L757" s="17" t="n">
        <f aca="false">SUMIF('1060 NQN'!$A$2:$A$2023,$G757,'1060 NQN'!$Q$2:$Q$2023)</f>
        <v>9</v>
      </c>
      <c r="M757" s="17" t="n">
        <f aca="false">$K757-$L757</f>
        <v>81</v>
      </c>
      <c r="N757" s="18" t="n">
        <f aca="false">IFERROR(SUMIF('1060 NQN'!$A$2:$A$2023,$G757,'1060 NQN'!$M$2:$M$2023)/$K757,0)</f>
        <v>9369.15977777778</v>
      </c>
      <c r="O757" s="18" t="n">
        <f aca="false">IFERROR($K757*$N757,"")</f>
        <v>843224.38</v>
      </c>
      <c r="P757" s="18" t="n">
        <f aca="false">IFERROR($L757*$N757,"")</f>
        <v>84322.438</v>
      </c>
      <c r="Q757" s="18" t="n">
        <f aca="false">$M757*$N757</f>
        <v>758901.942</v>
      </c>
      <c r="S757" s="29" t="s">
        <v>227</v>
      </c>
      <c r="T757" s="1" t="s">
        <v>297</v>
      </c>
      <c r="U757" s="25" t="s">
        <v>51</v>
      </c>
      <c r="V757" s="1" t="s">
        <v>2574</v>
      </c>
      <c r="W757" s="1" t="s">
        <v>269</v>
      </c>
      <c r="Y757" s="1" t="s">
        <v>270</v>
      </c>
      <c r="Z757" s="1" t="s">
        <v>2575</v>
      </c>
      <c r="AA757" s="1" t="s">
        <v>2576</v>
      </c>
    </row>
    <row r="758" customFormat="false" ht="15" hidden="false" customHeight="false" outlineLevel="0" collapsed="false">
      <c r="A758" s="1" t="s">
        <v>207</v>
      </c>
      <c r="B758" s="1" t="s">
        <v>1739</v>
      </c>
      <c r="C758" s="1" t="s">
        <v>259</v>
      </c>
      <c r="D758" s="1" t="s">
        <v>260</v>
      </c>
      <c r="E758" s="1" t="s">
        <v>261</v>
      </c>
      <c r="F758" s="1" t="s">
        <v>262</v>
      </c>
      <c r="G758" s="1" t="s">
        <v>2577</v>
      </c>
      <c r="H758" s="1" t="s">
        <v>2578</v>
      </c>
      <c r="I758" s="1" t="s">
        <v>2579</v>
      </c>
      <c r="J758" s="1" t="s">
        <v>2580</v>
      </c>
      <c r="K758" s="17" t="n">
        <f aca="false">SUMIF('1060 NQN'!$A$2:$A$2023,$G758,'1060 NQN'!$I$2:$I$2023)</f>
        <v>89</v>
      </c>
      <c r="L758" s="17" t="n">
        <f aca="false">SUMIF('1060 NQN'!$A$2:$A$2023,$G758,'1060 NQN'!$Q$2:$Q$2023)</f>
        <v>19</v>
      </c>
      <c r="M758" s="17" t="n">
        <f aca="false">$K758-$L758</f>
        <v>70</v>
      </c>
      <c r="N758" s="18" t="n">
        <f aca="false">IFERROR(SUMIF('1060 NQN'!$A$2:$A$2023,$G758,'1060 NQN'!$M$2:$M$2023)/$K758,0)</f>
        <v>11296.52</v>
      </c>
      <c r="O758" s="18" t="n">
        <f aca="false">IFERROR($K758*$N758,"")</f>
        <v>1005390.28</v>
      </c>
      <c r="P758" s="18" t="n">
        <f aca="false">IFERROR($L758*$N758,"")</f>
        <v>214633.88</v>
      </c>
      <c r="Q758" s="18" t="n">
        <f aca="false">$M758*$N758</f>
        <v>790756.4</v>
      </c>
      <c r="S758" s="25" t="s">
        <v>228</v>
      </c>
      <c r="T758" s="1" t="s">
        <v>282</v>
      </c>
      <c r="U758" s="25" t="s">
        <v>51</v>
      </c>
      <c r="V758" s="1" t="s">
        <v>2581</v>
      </c>
      <c r="W758" s="1" t="s">
        <v>269</v>
      </c>
      <c r="Y758" s="1" t="s">
        <v>270</v>
      </c>
      <c r="Z758" s="1" t="s">
        <v>2582</v>
      </c>
      <c r="AA758" s="1" t="s">
        <v>2583</v>
      </c>
    </row>
    <row r="759" customFormat="false" ht="15" hidden="false" customHeight="false" outlineLevel="0" collapsed="false">
      <c r="A759" s="1" t="s">
        <v>207</v>
      </c>
      <c r="B759" s="1" t="s">
        <v>1739</v>
      </c>
      <c r="C759" s="1" t="s">
        <v>259</v>
      </c>
      <c r="D759" s="1" t="s">
        <v>610</v>
      </c>
      <c r="E759" s="1" t="s">
        <v>611</v>
      </c>
      <c r="F759" s="1" t="s">
        <v>612</v>
      </c>
      <c r="G759" s="1" t="s">
        <v>1106</v>
      </c>
      <c r="H759" s="1" t="s">
        <v>1107</v>
      </c>
      <c r="K759" s="17" t="n">
        <f aca="false">SUMIF('1060 NQN'!$A$2:$A$2023,$G759,'1060 NQN'!$I$2:$I$2023)</f>
        <v>89</v>
      </c>
      <c r="L759" s="17" t="n">
        <f aca="false">SUMIF('1060 NQN'!$A$2:$A$2023,$G759,'1060 NQN'!$Q$2:$Q$2023)</f>
        <v>0</v>
      </c>
      <c r="M759" s="17" t="n">
        <f aca="false">$K759-$L759</f>
        <v>89</v>
      </c>
      <c r="N759" s="18" t="n">
        <f aca="false">IFERROR(SUMIF('1060 NQN'!$A$2:$A$2023,$G759,'1060 NQN'!$M$2:$M$2023)/$K759,0)</f>
        <v>19871.127752809</v>
      </c>
      <c r="O759" s="18" t="n">
        <f aca="false">IFERROR($K759*$N759,"")</f>
        <v>1768530.37</v>
      </c>
      <c r="P759" s="18" t="n">
        <f aca="false">IFERROR($L759*$N759,"")</f>
        <v>0</v>
      </c>
      <c r="Q759" s="18" t="n">
        <f aca="false">$M759*$N759</f>
        <v>1768530.37</v>
      </c>
      <c r="S759" s="26"/>
      <c r="T759" s="1" t="s">
        <v>615</v>
      </c>
      <c r="U759" s="27" t="s">
        <v>126</v>
      </c>
      <c r="AA759" s="1" t="s">
        <v>1741</v>
      </c>
    </row>
    <row r="760" customFormat="false" ht="15" hidden="false" customHeight="false" outlineLevel="0" collapsed="false">
      <c r="A760" s="1" t="s">
        <v>207</v>
      </c>
      <c r="B760" s="1" t="s">
        <v>1739</v>
      </c>
      <c r="C760" s="1" t="s">
        <v>259</v>
      </c>
      <c r="D760" s="1" t="s">
        <v>260</v>
      </c>
      <c r="E760" s="1" t="s">
        <v>261</v>
      </c>
      <c r="F760" s="1" t="s">
        <v>262</v>
      </c>
      <c r="G760" s="1" t="s">
        <v>1010</v>
      </c>
      <c r="H760" s="1" t="s">
        <v>1011</v>
      </c>
      <c r="K760" s="17" t="n">
        <f aca="false">SUMIF('1060 NQN'!$A$2:$A$2023,$G760,'1060 NQN'!$I$2:$I$2023)</f>
        <v>84</v>
      </c>
      <c r="L760" s="17" t="n">
        <f aca="false">SUMIF('1060 NQN'!$A$2:$A$2023,$G760,'1060 NQN'!$Q$2:$Q$2023)</f>
        <v>0</v>
      </c>
      <c r="M760" s="17" t="n">
        <f aca="false">$K760-$L760</f>
        <v>84</v>
      </c>
      <c r="N760" s="18" t="n">
        <f aca="false">IFERROR(SUMIF('1060 NQN'!$A$2:$A$2023,$G760,'1060 NQN'!$M$2:$M$2023)/$K760,0)</f>
        <v>1950</v>
      </c>
      <c r="O760" s="18" t="n">
        <f aca="false">IFERROR($K760*$N760,"")</f>
        <v>163800</v>
      </c>
      <c r="P760" s="18" t="n">
        <f aca="false">IFERROR($L760*$N760,"")</f>
        <v>0</v>
      </c>
      <c r="Q760" s="18" t="n">
        <f aca="false">$M760*$N760</f>
        <v>163800</v>
      </c>
      <c r="S760" s="26"/>
      <c r="T760" s="1" t="s">
        <v>277</v>
      </c>
      <c r="U760" s="27" t="s">
        <v>123</v>
      </c>
    </row>
    <row r="761" customFormat="false" ht="15" hidden="false" customHeight="false" outlineLevel="0" collapsed="false">
      <c r="A761" s="1" t="s">
        <v>207</v>
      </c>
      <c r="B761" s="1" t="s">
        <v>1739</v>
      </c>
      <c r="C761" s="1" t="s">
        <v>259</v>
      </c>
      <c r="D761" s="1" t="s">
        <v>273</v>
      </c>
      <c r="E761" s="1" t="s">
        <v>274</v>
      </c>
      <c r="F761" s="1" t="s">
        <v>262</v>
      </c>
      <c r="G761" s="1" t="s">
        <v>1253</v>
      </c>
      <c r="H761" s="1" t="s">
        <v>1254</v>
      </c>
      <c r="I761" s="1" t="s">
        <v>2584</v>
      </c>
      <c r="J761" s="1" t="s">
        <v>2585</v>
      </c>
      <c r="K761" s="17" t="n">
        <f aca="false">SUMIF('1060 NQN'!$A$2:$A$2023,$G761,'1060 NQN'!$I$2:$I$2023)</f>
        <v>83</v>
      </c>
      <c r="L761" s="17" t="n">
        <f aca="false">SUMIF('1060 NQN'!$A$2:$A$2023,$G761,'1060 NQN'!$Q$2:$Q$2023)</f>
        <v>0</v>
      </c>
      <c r="M761" s="17" t="n">
        <f aca="false">$K761-$L761</f>
        <v>83</v>
      </c>
      <c r="N761" s="18" t="n">
        <f aca="false">IFERROR(SUMIF('1060 NQN'!$A$2:$A$2023,$G761,'1060 NQN'!$M$2:$M$2023)/$K761,0)</f>
        <v>14665.6337349398</v>
      </c>
      <c r="O761" s="18" t="n">
        <f aca="false">IFERROR($K761*$N761,"")</f>
        <v>1217247.6</v>
      </c>
      <c r="P761" s="18" t="n">
        <f aca="false">IFERROR($L761*$N761,"")</f>
        <v>0</v>
      </c>
      <c r="Q761" s="18" t="n">
        <f aca="false">$M761*$N761</f>
        <v>1217247.6</v>
      </c>
      <c r="S761" s="29" t="s">
        <v>227</v>
      </c>
      <c r="T761" s="1" t="s">
        <v>297</v>
      </c>
      <c r="U761" s="25" t="s">
        <v>51</v>
      </c>
      <c r="V761" s="1" t="s">
        <v>2586</v>
      </c>
      <c r="W761" s="1" t="s">
        <v>269</v>
      </c>
      <c r="Y761" s="1" t="s">
        <v>270</v>
      </c>
      <c r="Z761" s="1" t="s">
        <v>2587</v>
      </c>
      <c r="AA761" s="1" t="s">
        <v>2588</v>
      </c>
    </row>
    <row r="762" customFormat="false" ht="15" hidden="false" customHeight="false" outlineLevel="0" collapsed="false">
      <c r="A762" s="1" t="s">
        <v>207</v>
      </c>
      <c r="B762" s="1" t="s">
        <v>1739</v>
      </c>
      <c r="C762" s="1" t="s">
        <v>259</v>
      </c>
      <c r="D762" s="1" t="s">
        <v>260</v>
      </c>
      <c r="E762" s="1" t="s">
        <v>261</v>
      </c>
      <c r="F762" s="1" t="s">
        <v>262</v>
      </c>
      <c r="G762" s="1" t="s">
        <v>2589</v>
      </c>
      <c r="H762" s="1" t="s">
        <v>2590</v>
      </c>
      <c r="K762" s="17" t="n">
        <f aca="false">SUMIF('1060 NQN'!$A$2:$A$2023,$G762,'1060 NQN'!$I$2:$I$2023)</f>
        <v>82</v>
      </c>
      <c r="L762" s="17" t="n">
        <f aca="false">SUMIF('1060 NQN'!$A$2:$A$2023,$G762,'1060 NQN'!$Q$2:$Q$2023)</f>
        <v>0</v>
      </c>
      <c r="M762" s="17" t="n">
        <f aca="false">$K762-$L762</f>
        <v>82</v>
      </c>
      <c r="N762" s="18" t="n">
        <f aca="false">IFERROR(SUMIF('1060 NQN'!$A$2:$A$2023,$G762,'1060 NQN'!$M$2:$M$2023)/$K762,0)</f>
        <v>65.87</v>
      </c>
      <c r="O762" s="18" t="n">
        <f aca="false">IFERROR($K762*$N762,"")</f>
        <v>5401.34</v>
      </c>
      <c r="P762" s="18" t="n">
        <f aca="false">IFERROR($L762*$N762,"")</f>
        <v>0</v>
      </c>
      <c r="Q762" s="18" t="n">
        <f aca="false">$M762*$N762</f>
        <v>5401.34</v>
      </c>
      <c r="S762" s="26"/>
      <c r="T762" s="1" t="s">
        <v>277</v>
      </c>
      <c r="U762" s="27" t="s">
        <v>123</v>
      </c>
    </row>
    <row r="763" customFormat="false" ht="15" hidden="false" customHeight="false" outlineLevel="0" collapsed="false">
      <c r="A763" s="1" t="s">
        <v>207</v>
      </c>
      <c r="B763" s="1" t="s">
        <v>1739</v>
      </c>
      <c r="C763" s="1" t="s">
        <v>259</v>
      </c>
      <c r="D763" s="1" t="s">
        <v>260</v>
      </c>
      <c r="E763" s="1" t="s">
        <v>261</v>
      </c>
      <c r="F763" s="1" t="s">
        <v>262</v>
      </c>
      <c r="G763" s="1" t="s">
        <v>2591</v>
      </c>
      <c r="H763" s="1" t="s">
        <v>2592</v>
      </c>
      <c r="I763" s="1" t="s">
        <v>2593</v>
      </c>
      <c r="J763" s="1" t="s">
        <v>2594</v>
      </c>
      <c r="K763" s="17" t="n">
        <f aca="false">SUMIF('1060 NQN'!$A$2:$A$2023,$G763,'1060 NQN'!$I$2:$I$2023)</f>
        <v>82</v>
      </c>
      <c r="L763" s="17" t="n">
        <f aca="false">SUMIF('1060 NQN'!$A$2:$A$2023,$G763,'1060 NQN'!$Q$2:$Q$2023)</f>
        <v>220</v>
      </c>
      <c r="M763" s="17" t="n">
        <f aca="false">$K763-$L763</f>
        <v>-138</v>
      </c>
      <c r="N763" s="18" t="n">
        <f aca="false">IFERROR(SUMIF('1060 NQN'!$A$2:$A$2023,$G763,'1060 NQN'!$M$2:$M$2023)/$K763,0)</f>
        <v>7021.37707317073</v>
      </c>
      <c r="O763" s="18" t="n">
        <f aca="false">IFERROR($K763*$N763,"")</f>
        <v>575752.92</v>
      </c>
      <c r="P763" s="18" t="n">
        <f aca="false">IFERROR($L763*$N763,"")</f>
        <v>1544702.95609756</v>
      </c>
      <c r="Q763" s="18" t="n">
        <f aca="false">$M763*$N763</f>
        <v>-968950.036097561</v>
      </c>
      <c r="S763" s="29" t="s">
        <v>227</v>
      </c>
      <c r="T763" s="1" t="s">
        <v>297</v>
      </c>
      <c r="U763" s="24" t="s">
        <v>54</v>
      </c>
      <c r="V763" s="1" t="s">
        <v>290</v>
      </c>
      <c r="W763" s="1" t="s">
        <v>269</v>
      </c>
      <c r="Y763" s="1" t="s">
        <v>269</v>
      </c>
      <c r="AA763" s="1" t="s">
        <v>2595</v>
      </c>
    </row>
    <row r="764" customFormat="false" ht="15" hidden="false" customHeight="false" outlineLevel="0" collapsed="false">
      <c r="A764" s="1" t="s">
        <v>207</v>
      </c>
      <c r="B764" s="1" t="s">
        <v>1739</v>
      </c>
      <c r="C764" s="1" t="s">
        <v>259</v>
      </c>
      <c r="D764" s="1" t="s">
        <v>610</v>
      </c>
      <c r="E764" s="1" t="s">
        <v>611</v>
      </c>
      <c r="F764" s="1" t="s">
        <v>612</v>
      </c>
      <c r="G764" s="1" t="s">
        <v>2596</v>
      </c>
      <c r="H764" s="1" t="s">
        <v>2597</v>
      </c>
      <c r="K764" s="17" t="n">
        <f aca="false">SUMIF('1060 NQN'!$A$2:$A$2023,$G764,'1060 NQN'!$I$2:$I$2023)</f>
        <v>82</v>
      </c>
      <c r="L764" s="17" t="n">
        <f aca="false">SUMIF('1060 NQN'!$A$2:$A$2023,$G764,'1060 NQN'!$Q$2:$Q$2023)</f>
        <v>0</v>
      </c>
      <c r="M764" s="17" t="n">
        <f aca="false">$K764-$L764</f>
        <v>82</v>
      </c>
      <c r="N764" s="18" t="n">
        <f aca="false">IFERROR(SUMIF('1060 NQN'!$A$2:$A$2023,$G764,'1060 NQN'!$M$2:$M$2023)/$K764,0)</f>
        <v>19332.2915853659</v>
      </c>
      <c r="O764" s="18" t="n">
        <f aca="false">IFERROR($K764*$N764,"")</f>
        <v>1585247.91</v>
      </c>
      <c r="P764" s="18" t="n">
        <f aca="false">IFERROR($L764*$N764,"")</f>
        <v>0</v>
      </c>
      <c r="Q764" s="18" t="n">
        <f aca="false">$M764*$N764</f>
        <v>1585247.91</v>
      </c>
      <c r="S764" s="26"/>
      <c r="T764" s="1" t="s">
        <v>615</v>
      </c>
      <c r="U764" s="27" t="s">
        <v>126</v>
      </c>
      <c r="AA764" s="1" t="s">
        <v>1741</v>
      </c>
    </row>
    <row r="765" customFormat="false" ht="15" hidden="false" customHeight="false" outlineLevel="0" collapsed="false">
      <c r="A765" s="1" t="s">
        <v>207</v>
      </c>
      <c r="B765" s="1" t="s">
        <v>1739</v>
      </c>
      <c r="C765" s="1" t="s">
        <v>259</v>
      </c>
      <c r="D765" s="1" t="s">
        <v>610</v>
      </c>
      <c r="E765" s="1" t="s">
        <v>611</v>
      </c>
      <c r="F765" s="1" t="s">
        <v>612</v>
      </c>
      <c r="G765" s="1" t="s">
        <v>2598</v>
      </c>
      <c r="H765" s="1" t="s">
        <v>2599</v>
      </c>
      <c r="K765" s="17" t="n">
        <f aca="false">SUMIF('1060 NQN'!$A$2:$A$2023,$G765,'1060 NQN'!$I$2:$I$2023)</f>
        <v>81</v>
      </c>
      <c r="L765" s="17" t="n">
        <f aca="false">SUMIF('1060 NQN'!$A$2:$A$2023,$G765,'1060 NQN'!$Q$2:$Q$2023)</f>
        <v>0</v>
      </c>
      <c r="M765" s="17" t="n">
        <f aca="false">$K765-$L765</f>
        <v>81</v>
      </c>
      <c r="N765" s="18" t="n">
        <f aca="false">IFERROR(SUMIF('1060 NQN'!$A$2:$A$2023,$G765,'1060 NQN'!$M$2:$M$2023)/$K765,0)</f>
        <v>17950.7713580247</v>
      </c>
      <c r="O765" s="18" t="n">
        <f aca="false">IFERROR($K765*$N765,"")</f>
        <v>1454012.48</v>
      </c>
      <c r="P765" s="18" t="n">
        <f aca="false">IFERROR($L765*$N765,"")</f>
        <v>0</v>
      </c>
      <c r="Q765" s="18" t="n">
        <f aca="false">$M765*$N765</f>
        <v>1454012.48</v>
      </c>
      <c r="S765" s="26"/>
      <c r="T765" s="1" t="s">
        <v>615</v>
      </c>
      <c r="U765" s="27" t="s">
        <v>126</v>
      </c>
      <c r="AA765" s="1" t="s">
        <v>1740</v>
      </c>
    </row>
    <row r="766" customFormat="false" ht="15" hidden="false" customHeight="false" outlineLevel="0" collapsed="false">
      <c r="A766" s="1" t="s">
        <v>207</v>
      </c>
      <c r="B766" s="1" t="s">
        <v>1739</v>
      </c>
      <c r="C766" s="1" t="s">
        <v>259</v>
      </c>
      <c r="D766" s="1" t="s">
        <v>260</v>
      </c>
      <c r="E766" s="1" t="s">
        <v>261</v>
      </c>
      <c r="F766" s="1" t="s">
        <v>262</v>
      </c>
      <c r="G766" s="1" t="s">
        <v>1563</v>
      </c>
      <c r="H766" s="1" t="s">
        <v>1564</v>
      </c>
      <c r="K766" s="17" t="n">
        <f aca="false">SUMIF('1060 NQN'!$A$2:$A$2023,$G766,'1060 NQN'!$I$2:$I$2023)</f>
        <v>80</v>
      </c>
      <c r="L766" s="17" t="n">
        <f aca="false">SUMIF('1060 NQN'!$A$2:$A$2023,$G766,'1060 NQN'!$Q$2:$Q$2023)</f>
        <v>0</v>
      </c>
      <c r="M766" s="17" t="n">
        <f aca="false">$K766-$L766</f>
        <v>80</v>
      </c>
      <c r="N766" s="18" t="n">
        <f aca="false">IFERROR(SUMIF('1060 NQN'!$A$2:$A$2023,$G766,'1060 NQN'!$M$2:$M$2023)/$K766,0)</f>
        <v>25538.6375</v>
      </c>
      <c r="O766" s="18" t="n">
        <f aca="false">IFERROR($K766*$N766,"")</f>
        <v>2043091</v>
      </c>
      <c r="P766" s="18" t="n">
        <f aca="false">IFERROR($L766*$N766,"")</f>
        <v>0</v>
      </c>
      <c r="Q766" s="18" t="n">
        <f aca="false">$M766*$N766</f>
        <v>2043091</v>
      </c>
      <c r="S766" s="26"/>
      <c r="T766" s="1" t="s">
        <v>277</v>
      </c>
      <c r="U766" s="27" t="s">
        <v>123</v>
      </c>
      <c r="AA766" s="1" t="s">
        <v>1741</v>
      </c>
    </row>
    <row r="767" customFormat="false" ht="15" hidden="false" customHeight="false" outlineLevel="0" collapsed="false">
      <c r="A767" s="1" t="s">
        <v>207</v>
      </c>
      <c r="B767" s="1" t="s">
        <v>1739</v>
      </c>
      <c r="C767" s="1" t="s">
        <v>259</v>
      </c>
      <c r="D767" s="1" t="s">
        <v>273</v>
      </c>
      <c r="E767" s="1" t="s">
        <v>274</v>
      </c>
      <c r="F767" s="1" t="s">
        <v>262</v>
      </c>
      <c r="G767" s="1" t="s">
        <v>2600</v>
      </c>
      <c r="H767" s="1" t="s">
        <v>2601</v>
      </c>
      <c r="K767" s="17" t="n">
        <f aca="false">SUMIF('1060 NQN'!$A$2:$A$2023,$G767,'1060 NQN'!$I$2:$I$2023)</f>
        <v>80</v>
      </c>
      <c r="L767" s="17" t="n">
        <f aca="false">SUMIF('1060 NQN'!$A$2:$A$2023,$G767,'1060 NQN'!$Q$2:$Q$2023)</f>
        <v>0</v>
      </c>
      <c r="M767" s="17" t="n">
        <f aca="false">$K767-$L767</f>
        <v>80</v>
      </c>
      <c r="N767" s="18" t="n">
        <f aca="false">IFERROR(SUMIF('1060 NQN'!$A$2:$A$2023,$G767,'1060 NQN'!$M$2:$M$2023)/$K767,0)</f>
        <v>397</v>
      </c>
      <c r="O767" s="18" t="n">
        <f aca="false">IFERROR($K767*$N767,"")</f>
        <v>31760</v>
      </c>
      <c r="P767" s="18" t="n">
        <f aca="false">IFERROR($L767*$N767,"")</f>
        <v>0</v>
      </c>
      <c r="Q767" s="18" t="n">
        <f aca="false">$M767*$N767</f>
        <v>31760</v>
      </c>
      <c r="S767" s="26"/>
      <c r="T767" s="1" t="s">
        <v>277</v>
      </c>
      <c r="U767" s="27" t="s">
        <v>123</v>
      </c>
    </row>
    <row r="768" customFormat="false" ht="15" hidden="false" customHeight="false" outlineLevel="0" collapsed="false">
      <c r="A768" s="1" t="s">
        <v>207</v>
      </c>
      <c r="B768" s="1" t="s">
        <v>1739</v>
      </c>
      <c r="C768" s="1" t="s">
        <v>259</v>
      </c>
      <c r="D768" s="1" t="s">
        <v>273</v>
      </c>
      <c r="E768" s="1" t="s">
        <v>274</v>
      </c>
      <c r="F768" s="1" t="s">
        <v>262</v>
      </c>
      <c r="G768" s="1" t="s">
        <v>2602</v>
      </c>
      <c r="H768" s="1" t="s">
        <v>2603</v>
      </c>
      <c r="K768" s="17" t="n">
        <f aca="false">SUMIF('1060 NQN'!$A$2:$A$2023,$G768,'1060 NQN'!$I$2:$I$2023)</f>
        <v>80</v>
      </c>
      <c r="L768" s="17" t="n">
        <f aca="false">SUMIF('1060 NQN'!$A$2:$A$2023,$G768,'1060 NQN'!$Q$2:$Q$2023)</f>
        <v>0</v>
      </c>
      <c r="M768" s="17" t="n">
        <f aca="false">$K768-$L768</f>
        <v>80</v>
      </c>
      <c r="N768" s="18" t="n">
        <f aca="false">IFERROR(SUMIF('1060 NQN'!$A$2:$A$2023,$G768,'1060 NQN'!$M$2:$M$2023)/$K768,0)</f>
        <v>0</v>
      </c>
      <c r="O768" s="18" t="n">
        <f aca="false">IFERROR($K768*$N768,"")</f>
        <v>0</v>
      </c>
      <c r="P768" s="18" t="n">
        <f aca="false">IFERROR($L768*$N768,"")</f>
        <v>0</v>
      </c>
      <c r="Q768" s="18" t="n">
        <f aca="false">$M768*$N768</f>
        <v>0</v>
      </c>
      <c r="S768" s="26"/>
      <c r="T768" s="1" t="s">
        <v>277</v>
      </c>
      <c r="U768" s="27" t="s">
        <v>123</v>
      </c>
    </row>
    <row r="769" customFormat="false" ht="15" hidden="false" customHeight="false" outlineLevel="0" collapsed="false">
      <c r="A769" s="1" t="s">
        <v>207</v>
      </c>
      <c r="B769" s="1" t="s">
        <v>1739</v>
      </c>
      <c r="C769" s="1" t="s">
        <v>259</v>
      </c>
      <c r="D769" s="1" t="s">
        <v>273</v>
      </c>
      <c r="E769" s="1" t="s">
        <v>274</v>
      </c>
      <c r="F769" s="1" t="s">
        <v>262</v>
      </c>
      <c r="G769" s="1" t="s">
        <v>2604</v>
      </c>
      <c r="H769" s="1" t="s">
        <v>2605</v>
      </c>
      <c r="K769" s="17" t="n">
        <f aca="false">SUMIF('1060 NQN'!$A$2:$A$2023,$G769,'1060 NQN'!$I$2:$I$2023)</f>
        <v>80</v>
      </c>
      <c r="L769" s="17" t="n">
        <f aca="false">SUMIF('1060 NQN'!$A$2:$A$2023,$G769,'1060 NQN'!$Q$2:$Q$2023)</f>
        <v>0</v>
      </c>
      <c r="M769" s="17" t="n">
        <f aca="false">$K769-$L769</f>
        <v>80</v>
      </c>
      <c r="N769" s="18" t="n">
        <f aca="false">IFERROR(SUMIF('1060 NQN'!$A$2:$A$2023,$G769,'1060 NQN'!$M$2:$M$2023)/$K769,0)</f>
        <v>3187.5</v>
      </c>
      <c r="O769" s="18" t="n">
        <f aca="false">IFERROR($K769*$N769,"")</f>
        <v>255000</v>
      </c>
      <c r="P769" s="18" t="n">
        <f aca="false">IFERROR($L769*$N769,"")</f>
        <v>0</v>
      </c>
      <c r="Q769" s="18" t="n">
        <f aca="false">$M769*$N769</f>
        <v>255000</v>
      </c>
      <c r="S769" s="26"/>
      <c r="T769" s="1" t="s">
        <v>277</v>
      </c>
      <c r="U769" s="27" t="s">
        <v>123</v>
      </c>
      <c r="AA769" s="1" t="s">
        <v>1741</v>
      </c>
    </row>
    <row r="770" customFormat="false" ht="15" hidden="false" customHeight="false" outlineLevel="0" collapsed="false">
      <c r="A770" s="1" t="s">
        <v>207</v>
      </c>
      <c r="B770" s="1" t="s">
        <v>1739</v>
      </c>
      <c r="C770" s="1" t="s">
        <v>259</v>
      </c>
      <c r="D770" s="1" t="s">
        <v>273</v>
      </c>
      <c r="E770" s="1" t="s">
        <v>274</v>
      </c>
      <c r="F770" s="1" t="s">
        <v>262</v>
      </c>
      <c r="G770" s="1" t="s">
        <v>2606</v>
      </c>
      <c r="H770" s="1" t="s">
        <v>2607</v>
      </c>
      <c r="K770" s="17" t="n">
        <f aca="false">SUMIF('1060 NQN'!$A$2:$A$2023,$G770,'1060 NQN'!$I$2:$I$2023)</f>
        <v>80</v>
      </c>
      <c r="L770" s="17" t="n">
        <f aca="false">SUMIF('1060 NQN'!$A$2:$A$2023,$G770,'1060 NQN'!$Q$2:$Q$2023)</f>
        <v>0</v>
      </c>
      <c r="M770" s="17" t="n">
        <f aca="false">$K770-$L770</f>
        <v>80</v>
      </c>
      <c r="N770" s="18" t="n">
        <f aca="false">IFERROR(SUMIF('1060 NQN'!$A$2:$A$2023,$G770,'1060 NQN'!$M$2:$M$2023)/$K770,0)</f>
        <v>4463.25</v>
      </c>
      <c r="O770" s="18" t="n">
        <f aca="false">IFERROR($K770*$N770,"")</f>
        <v>357060</v>
      </c>
      <c r="P770" s="18" t="n">
        <f aca="false">IFERROR($L770*$N770,"")</f>
        <v>0</v>
      </c>
      <c r="Q770" s="18" t="n">
        <f aca="false">$M770*$N770</f>
        <v>357060</v>
      </c>
      <c r="S770" s="26"/>
      <c r="T770" s="1" t="s">
        <v>277</v>
      </c>
      <c r="U770" s="27" t="s">
        <v>123</v>
      </c>
    </row>
    <row r="771" customFormat="false" ht="15" hidden="false" customHeight="false" outlineLevel="0" collapsed="false">
      <c r="A771" s="1" t="s">
        <v>207</v>
      </c>
      <c r="B771" s="1" t="s">
        <v>1739</v>
      </c>
      <c r="C771" s="1" t="s">
        <v>259</v>
      </c>
      <c r="D771" s="1" t="s">
        <v>260</v>
      </c>
      <c r="E771" s="1" t="s">
        <v>261</v>
      </c>
      <c r="F771" s="1" t="s">
        <v>262</v>
      </c>
      <c r="G771" s="1" t="s">
        <v>2608</v>
      </c>
      <c r="H771" s="1" t="s">
        <v>2609</v>
      </c>
      <c r="K771" s="17" t="n">
        <f aca="false">SUMIF('1060 NQN'!$A$2:$A$2023,$G771,'1060 NQN'!$I$2:$I$2023)</f>
        <v>79</v>
      </c>
      <c r="L771" s="17" t="n">
        <f aca="false">SUMIF('1060 NQN'!$A$2:$A$2023,$G771,'1060 NQN'!$Q$2:$Q$2023)</f>
        <v>0</v>
      </c>
      <c r="M771" s="17" t="n">
        <f aca="false">$K771-$L771</f>
        <v>79</v>
      </c>
      <c r="N771" s="18" t="n">
        <f aca="false">IFERROR(SUMIF('1060 NQN'!$A$2:$A$2023,$G771,'1060 NQN'!$M$2:$M$2023)/$K771,0)</f>
        <v>921.935949367089</v>
      </c>
      <c r="O771" s="18" t="n">
        <f aca="false">IFERROR($K771*$N771,"")</f>
        <v>72832.94</v>
      </c>
      <c r="P771" s="18" t="n">
        <f aca="false">IFERROR($L771*$N771,"")</f>
        <v>0</v>
      </c>
      <c r="Q771" s="18" t="n">
        <f aca="false">$M771*$N771</f>
        <v>72832.94</v>
      </c>
      <c r="S771" s="26"/>
      <c r="T771" s="1" t="s">
        <v>277</v>
      </c>
      <c r="U771" s="27" t="s">
        <v>123</v>
      </c>
      <c r="AA771" s="1" t="s">
        <v>1741</v>
      </c>
    </row>
    <row r="772" customFormat="false" ht="15" hidden="false" customHeight="false" outlineLevel="0" collapsed="false">
      <c r="A772" s="1" t="s">
        <v>207</v>
      </c>
      <c r="B772" s="1" t="s">
        <v>1739</v>
      </c>
      <c r="C772" s="1" t="s">
        <v>259</v>
      </c>
      <c r="D772" s="1" t="s">
        <v>610</v>
      </c>
      <c r="E772" s="1" t="s">
        <v>611</v>
      </c>
      <c r="F772" s="1" t="s">
        <v>612</v>
      </c>
      <c r="G772" s="1" t="s">
        <v>2610</v>
      </c>
      <c r="H772" s="1" t="s">
        <v>2611</v>
      </c>
      <c r="K772" s="17" t="n">
        <f aca="false">SUMIF('1060 NQN'!$A$2:$A$2023,$G772,'1060 NQN'!$I$2:$I$2023)</f>
        <v>78</v>
      </c>
      <c r="L772" s="17" t="n">
        <f aca="false">SUMIF('1060 NQN'!$A$2:$A$2023,$G772,'1060 NQN'!$Q$2:$Q$2023)</f>
        <v>0</v>
      </c>
      <c r="M772" s="17" t="n">
        <f aca="false">$K772-$L772</f>
        <v>78</v>
      </c>
      <c r="N772" s="18" t="n">
        <f aca="false">IFERROR(SUMIF('1060 NQN'!$A$2:$A$2023,$G772,'1060 NQN'!$M$2:$M$2023)/$K772,0)</f>
        <v>19268.0112820513</v>
      </c>
      <c r="O772" s="18" t="n">
        <f aca="false">IFERROR($K772*$N772,"")</f>
        <v>1502904.88</v>
      </c>
      <c r="P772" s="18" t="n">
        <f aca="false">IFERROR($L772*$N772,"")</f>
        <v>0</v>
      </c>
      <c r="Q772" s="18" t="n">
        <f aca="false">$M772*$N772</f>
        <v>1502904.88</v>
      </c>
      <c r="S772" s="26"/>
      <c r="T772" s="1" t="s">
        <v>615</v>
      </c>
      <c r="U772" s="27" t="s">
        <v>126</v>
      </c>
      <c r="AA772" s="1" t="s">
        <v>1741</v>
      </c>
    </row>
    <row r="773" customFormat="false" ht="15" hidden="false" customHeight="false" outlineLevel="0" collapsed="false">
      <c r="A773" s="1" t="s">
        <v>207</v>
      </c>
      <c r="B773" s="1" t="s">
        <v>1739</v>
      </c>
      <c r="C773" s="1" t="s">
        <v>259</v>
      </c>
      <c r="D773" s="1" t="s">
        <v>273</v>
      </c>
      <c r="E773" s="1" t="s">
        <v>274</v>
      </c>
      <c r="F773" s="1" t="s">
        <v>262</v>
      </c>
      <c r="G773" s="1" t="s">
        <v>1216</v>
      </c>
      <c r="H773" s="1" t="s">
        <v>1217</v>
      </c>
      <c r="K773" s="17" t="n">
        <f aca="false">SUMIF('1060 NQN'!$A$2:$A$2023,$G773,'1060 NQN'!$I$2:$I$2023)</f>
        <v>77</v>
      </c>
      <c r="L773" s="17" t="n">
        <f aca="false">SUMIF('1060 NQN'!$A$2:$A$2023,$G773,'1060 NQN'!$Q$2:$Q$2023)</f>
        <v>0</v>
      </c>
      <c r="M773" s="17" t="n">
        <f aca="false">$K773-$L773</f>
        <v>77</v>
      </c>
      <c r="N773" s="18" t="n">
        <f aca="false">IFERROR(SUMIF('1060 NQN'!$A$2:$A$2023,$G773,'1060 NQN'!$M$2:$M$2023)/$K773,0)</f>
        <v>5345.21038961039</v>
      </c>
      <c r="O773" s="18" t="n">
        <f aca="false">IFERROR($K773*$N773,"")</f>
        <v>411581.2</v>
      </c>
      <c r="P773" s="18" t="n">
        <f aca="false">IFERROR($L773*$N773,"")</f>
        <v>0</v>
      </c>
      <c r="Q773" s="18" t="n">
        <f aca="false">$M773*$N773</f>
        <v>411581.2</v>
      </c>
      <c r="S773" s="26"/>
      <c r="T773" s="1" t="s">
        <v>277</v>
      </c>
      <c r="U773" s="27" t="s">
        <v>123</v>
      </c>
      <c r="AA773" s="1" t="s">
        <v>1741</v>
      </c>
    </row>
    <row r="774" customFormat="false" ht="15" hidden="false" customHeight="false" outlineLevel="0" collapsed="false">
      <c r="A774" s="1" t="s">
        <v>207</v>
      </c>
      <c r="B774" s="1" t="s">
        <v>1739</v>
      </c>
      <c r="C774" s="1" t="s">
        <v>259</v>
      </c>
      <c r="D774" s="1" t="s">
        <v>273</v>
      </c>
      <c r="E774" s="1" t="s">
        <v>274</v>
      </c>
      <c r="F774" s="1" t="s">
        <v>262</v>
      </c>
      <c r="G774" s="1" t="s">
        <v>2612</v>
      </c>
      <c r="H774" s="1" t="s">
        <v>2613</v>
      </c>
      <c r="K774" s="17" t="n">
        <f aca="false">SUMIF('1060 NQN'!$A$2:$A$2023,$G774,'1060 NQN'!$I$2:$I$2023)</f>
        <v>77</v>
      </c>
      <c r="L774" s="17" t="n">
        <f aca="false">SUMIF('1060 NQN'!$A$2:$A$2023,$G774,'1060 NQN'!$Q$2:$Q$2023)</f>
        <v>0</v>
      </c>
      <c r="M774" s="17" t="n">
        <f aca="false">$K774-$L774</f>
        <v>77</v>
      </c>
      <c r="N774" s="18" t="n">
        <f aca="false">IFERROR(SUMIF('1060 NQN'!$A$2:$A$2023,$G774,'1060 NQN'!$M$2:$M$2023)/$K774,0)</f>
        <v>37486.151948052</v>
      </c>
      <c r="O774" s="18" t="n">
        <f aca="false">IFERROR($K774*$N774,"")</f>
        <v>2886433.7</v>
      </c>
      <c r="P774" s="18" t="n">
        <f aca="false">IFERROR($L774*$N774,"")</f>
        <v>0</v>
      </c>
      <c r="Q774" s="18" t="n">
        <f aca="false">$M774*$N774</f>
        <v>2886433.7</v>
      </c>
      <c r="S774" s="26"/>
      <c r="T774" s="1" t="s">
        <v>277</v>
      </c>
      <c r="U774" s="27" t="s">
        <v>123</v>
      </c>
    </row>
    <row r="775" customFormat="false" ht="15" hidden="false" customHeight="false" outlineLevel="0" collapsed="false">
      <c r="A775" s="1" t="s">
        <v>207</v>
      </c>
      <c r="B775" s="1" t="s">
        <v>1739</v>
      </c>
      <c r="C775" s="1" t="s">
        <v>259</v>
      </c>
      <c r="D775" s="1" t="s">
        <v>610</v>
      </c>
      <c r="E775" s="1" t="s">
        <v>611</v>
      </c>
      <c r="F775" s="1" t="s">
        <v>612</v>
      </c>
      <c r="G775" s="1" t="s">
        <v>2614</v>
      </c>
      <c r="H775" s="1" t="s">
        <v>2615</v>
      </c>
      <c r="K775" s="17" t="n">
        <f aca="false">SUMIF('1060 NQN'!$A$2:$A$2023,$G775,'1060 NQN'!$I$2:$I$2023)</f>
        <v>77</v>
      </c>
      <c r="L775" s="17" t="n">
        <f aca="false">SUMIF('1060 NQN'!$A$2:$A$2023,$G775,'1060 NQN'!$Q$2:$Q$2023)</f>
        <v>0</v>
      </c>
      <c r="M775" s="17" t="n">
        <f aca="false">$K775-$L775</f>
        <v>77</v>
      </c>
      <c r="N775" s="18" t="n">
        <f aca="false">IFERROR(SUMIF('1060 NQN'!$A$2:$A$2023,$G775,'1060 NQN'!$M$2:$M$2023)/$K775,0)</f>
        <v>19900</v>
      </c>
      <c r="O775" s="18" t="n">
        <f aca="false">IFERROR($K775*$N775,"")</f>
        <v>1532300</v>
      </c>
      <c r="P775" s="18" t="n">
        <f aca="false">IFERROR($L775*$N775,"")</f>
        <v>0</v>
      </c>
      <c r="Q775" s="18" t="n">
        <f aca="false">$M775*$N775</f>
        <v>1532300</v>
      </c>
      <c r="S775" s="26"/>
      <c r="T775" s="1" t="s">
        <v>615</v>
      </c>
      <c r="U775" s="27" t="s">
        <v>126</v>
      </c>
      <c r="AA775" s="1" t="s">
        <v>1741</v>
      </c>
    </row>
    <row r="776" customFormat="false" ht="15" hidden="false" customHeight="false" outlineLevel="0" collapsed="false">
      <c r="A776" s="1" t="s">
        <v>207</v>
      </c>
      <c r="B776" s="1" t="s">
        <v>1739</v>
      </c>
      <c r="C776" s="1" t="s">
        <v>259</v>
      </c>
      <c r="D776" s="1" t="s">
        <v>273</v>
      </c>
      <c r="E776" s="1" t="s">
        <v>274</v>
      </c>
      <c r="F776" s="1" t="s">
        <v>262</v>
      </c>
      <c r="G776" s="1" t="s">
        <v>2616</v>
      </c>
      <c r="H776" s="1" t="s">
        <v>2617</v>
      </c>
      <c r="K776" s="17" t="n">
        <f aca="false">SUMIF('1060 NQN'!$A$2:$A$2023,$G776,'1060 NQN'!$I$2:$I$2023)</f>
        <v>75</v>
      </c>
      <c r="L776" s="17" t="n">
        <f aca="false">SUMIF('1060 NQN'!$A$2:$A$2023,$G776,'1060 NQN'!$Q$2:$Q$2023)</f>
        <v>0</v>
      </c>
      <c r="M776" s="17" t="n">
        <f aca="false">$K776-$L776</f>
        <v>75</v>
      </c>
      <c r="N776" s="18" t="n">
        <f aca="false">IFERROR(SUMIF('1060 NQN'!$A$2:$A$2023,$G776,'1060 NQN'!$M$2:$M$2023)/$K776,0)</f>
        <v>5221.97466666667</v>
      </c>
      <c r="O776" s="18" t="n">
        <f aca="false">IFERROR($K776*$N776,"")</f>
        <v>391648.1</v>
      </c>
      <c r="P776" s="18" t="n">
        <f aca="false">IFERROR($L776*$N776,"")</f>
        <v>0</v>
      </c>
      <c r="Q776" s="18" t="n">
        <f aca="false">$M776*$N776</f>
        <v>391648.1</v>
      </c>
      <c r="S776" s="26"/>
      <c r="T776" s="1" t="s">
        <v>277</v>
      </c>
      <c r="U776" s="27" t="s">
        <v>123</v>
      </c>
      <c r="AA776" s="1" t="s">
        <v>1741</v>
      </c>
    </row>
    <row r="777" customFormat="false" ht="15" hidden="false" customHeight="false" outlineLevel="0" collapsed="false">
      <c r="A777" s="1" t="s">
        <v>207</v>
      </c>
      <c r="B777" s="1" t="s">
        <v>1739</v>
      </c>
      <c r="C777" s="1" t="s">
        <v>259</v>
      </c>
      <c r="D777" s="1" t="s">
        <v>610</v>
      </c>
      <c r="E777" s="1" t="s">
        <v>611</v>
      </c>
      <c r="F777" s="1" t="s">
        <v>612</v>
      </c>
      <c r="G777" s="1" t="s">
        <v>2618</v>
      </c>
      <c r="H777" s="1" t="s">
        <v>2619</v>
      </c>
      <c r="K777" s="17" t="n">
        <f aca="false">SUMIF('1060 NQN'!$A$2:$A$2023,$G777,'1060 NQN'!$I$2:$I$2023)</f>
        <v>75</v>
      </c>
      <c r="L777" s="17" t="n">
        <f aca="false">SUMIF('1060 NQN'!$A$2:$A$2023,$G777,'1060 NQN'!$Q$2:$Q$2023)</f>
        <v>0</v>
      </c>
      <c r="M777" s="17" t="n">
        <f aca="false">$K777-$L777</f>
        <v>75</v>
      </c>
      <c r="N777" s="18" t="n">
        <f aca="false">IFERROR(SUMIF('1060 NQN'!$A$2:$A$2023,$G777,'1060 NQN'!$M$2:$M$2023)/$K777,0)</f>
        <v>51858.1990666667</v>
      </c>
      <c r="O777" s="18" t="n">
        <f aca="false">IFERROR($K777*$N777,"")</f>
        <v>3889364.93</v>
      </c>
      <c r="P777" s="18" t="n">
        <f aca="false">IFERROR($L777*$N777,"")</f>
        <v>0</v>
      </c>
      <c r="Q777" s="18" t="n">
        <f aca="false">$M777*$N777</f>
        <v>3889364.93</v>
      </c>
      <c r="S777" s="26"/>
      <c r="T777" s="1" t="s">
        <v>615</v>
      </c>
      <c r="U777" s="27" t="s">
        <v>126</v>
      </c>
      <c r="AA777" s="1" t="s">
        <v>1741</v>
      </c>
    </row>
    <row r="778" customFormat="false" ht="15" hidden="false" customHeight="false" outlineLevel="0" collapsed="false">
      <c r="A778" s="1" t="s">
        <v>207</v>
      </c>
      <c r="B778" s="1" t="s">
        <v>1739</v>
      </c>
      <c r="C778" s="1" t="s">
        <v>259</v>
      </c>
      <c r="D778" s="1" t="s">
        <v>273</v>
      </c>
      <c r="E778" s="1" t="s">
        <v>274</v>
      </c>
      <c r="F778" s="1" t="s">
        <v>262</v>
      </c>
      <c r="G778" s="1" t="s">
        <v>2620</v>
      </c>
      <c r="H778" s="1" t="s">
        <v>2621</v>
      </c>
      <c r="K778" s="17" t="n">
        <f aca="false">SUMIF('1060 NQN'!$A$2:$A$2023,$G778,'1060 NQN'!$I$2:$I$2023)</f>
        <v>72</v>
      </c>
      <c r="L778" s="17" t="n">
        <f aca="false">SUMIF('1060 NQN'!$A$2:$A$2023,$G778,'1060 NQN'!$Q$2:$Q$2023)</f>
        <v>0</v>
      </c>
      <c r="M778" s="17" t="n">
        <f aca="false">$K778-$L778</f>
        <v>72</v>
      </c>
      <c r="N778" s="18" t="n">
        <f aca="false">IFERROR(SUMIF('1060 NQN'!$A$2:$A$2023,$G778,'1060 NQN'!$M$2:$M$2023)/$K778,0)</f>
        <v>189</v>
      </c>
      <c r="O778" s="18" t="n">
        <f aca="false">IFERROR($K778*$N778,"")</f>
        <v>13608</v>
      </c>
      <c r="P778" s="18" t="n">
        <f aca="false">IFERROR($L778*$N778,"")</f>
        <v>0</v>
      </c>
      <c r="Q778" s="18" t="n">
        <f aca="false">$M778*$N778</f>
        <v>13608</v>
      </c>
      <c r="S778" s="26"/>
      <c r="T778" s="1" t="s">
        <v>277</v>
      </c>
      <c r="U778" s="27" t="s">
        <v>123</v>
      </c>
    </row>
    <row r="779" customFormat="false" ht="15" hidden="false" customHeight="false" outlineLevel="0" collapsed="false">
      <c r="A779" s="1" t="s">
        <v>207</v>
      </c>
      <c r="B779" s="1" t="s">
        <v>1739</v>
      </c>
      <c r="C779" s="1" t="s">
        <v>259</v>
      </c>
      <c r="D779" s="1" t="s">
        <v>273</v>
      </c>
      <c r="E779" s="1" t="s">
        <v>274</v>
      </c>
      <c r="F779" s="1" t="s">
        <v>262</v>
      </c>
      <c r="G779" s="1" t="s">
        <v>2622</v>
      </c>
      <c r="H779" s="1" t="s">
        <v>2623</v>
      </c>
      <c r="K779" s="17" t="n">
        <f aca="false">SUMIF('1060 NQN'!$A$2:$A$2023,$G779,'1060 NQN'!$I$2:$I$2023)</f>
        <v>72</v>
      </c>
      <c r="L779" s="17" t="n">
        <f aca="false">SUMIF('1060 NQN'!$A$2:$A$2023,$G779,'1060 NQN'!$Q$2:$Q$2023)</f>
        <v>0</v>
      </c>
      <c r="M779" s="17" t="n">
        <f aca="false">$K779-$L779</f>
        <v>72</v>
      </c>
      <c r="N779" s="18" t="n">
        <f aca="false">IFERROR(SUMIF('1060 NQN'!$A$2:$A$2023,$G779,'1060 NQN'!$M$2:$M$2023)/$K779,0)</f>
        <v>189</v>
      </c>
      <c r="O779" s="18" t="n">
        <f aca="false">IFERROR($K779*$N779,"")</f>
        <v>13608</v>
      </c>
      <c r="P779" s="18" t="n">
        <f aca="false">IFERROR($L779*$N779,"")</f>
        <v>0</v>
      </c>
      <c r="Q779" s="18" t="n">
        <f aca="false">$M779*$N779</f>
        <v>13608</v>
      </c>
      <c r="S779" s="26"/>
      <c r="T779" s="1" t="s">
        <v>277</v>
      </c>
      <c r="U779" s="27" t="s">
        <v>123</v>
      </c>
    </row>
    <row r="780" customFormat="false" ht="15" hidden="false" customHeight="false" outlineLevel="0" collapsed="false">
      <c r="A780" s="1" t="s">
        <v>207</v>
      </c>
      <c r="B780" s="1" t="s">
        <v>1739</v>
      </c>
      <c r="C780" s="1" t="s">
        <v>259</v>
      </c>
      <c r="D780" s="1" t="s">
        <v>273</v>
      </c>
      <c r="E780" s="1" t="s">
        <v>274</v>
      </c>
      <c r="F780" s="1" t="s">
        <v>262</v>
      </c>
      <c r="G780" s="1" t="s">
        <v>2624</v>
      </c>
      <c r="H780" s="1" t="s">
        <v>2625</v>
      </c>
      <c r="I780" s="1" t="s">
        <v>2626</v>
      </c>
      <c r="J780" s="1" t="s">
        <v>2625</v>
      </c>
      <c r="K780" s="17" t="n">
        <f aca="false">SUMIF('1060 NQN'!$A$2:$A$2023,$G780,'1060 NQN'!$I$2:$I$2023)</f>
        <v>71</v>
      </c>
      <c r="L780" s="17" t="n">
        <f aca="false">SUMIF('1060 NQN'!$A$2:$A$2023,$G780,'1060 NQN'!$Q$2:$Q$2023)</f>
        <v>11</v>
      </c>
      <c r="M780" s="17" t="n">
        <f aca="false">$K780-$L780</f>
        <v>60</v>
      </c>
      <c r="N780" s="18" t="n">
        <f aca="false">IFERROR(SUMIF('1060 NQN'!$A$2:$A$2023,$G780,'1060 NQN'!$M$2:$M$2023)/$K780,0)</f>
        <v>38328.941971831</v>
      </c>
      <c r="O780" s="18" t="n">
        <f aca="false">IFERROR($K780*$N780,"")</f>
        <v>2721354.88</v>
      </c>
      <c r="P780" s="18" t="n">
        <f aca="false">IFERROR($L780*$N780,"")</f>
        <v>421618.361690141</v>
      </c>
      <c r="Q780" s="18" t="n">
        <f aca="false">$M780*$N780</f>
        <v>2299736.51830986</v>
      </c>
      <c r="S780" s="24" t="s">
        <v>226</v>
      </c>
      <c r="T780" s="1" t="s">
        <v>267</v>
      </c>
      <c r="U780" s="25" t="s">
        <v>51</v>
      </c>
      <c r="V780" s="1" t="s">
        <v>2627</v>
      </c>
      <c r="W780" s="1" t="s">
        <v>269</v>
      </c>
      <c r="Y780" s="1" t="s">
        <v>270</v>
      </c>
      <c r="Z780" s="1" t="s">
        <v>1651</v>
      </c>
      <c r="AA780" s="1" t="s">
        <v>1767</v>
      </c>
    </row>
    <row r="781" customFormat="false" ht="15" hidden="false" customHeight="false" outlineLevel="0" collapsed="false">
      <c r="A781" s="1" t="s">
        <v>207</v>
      </c>
      <c r="B781" s="1" t="s">
        <v>1739</v>
      </c>
      <c r="C781" s="1" t="s">
        <v>259</v>
      </c>
      <c r="D781" s="1" t="s">
        <v>260</v>
      </c>
      <c r="E781" s="1" t="s">
        <v>261</v>
      </c>
      <c r="F781" s="1" t="s">
        <v>262</v>
      </c>
      <c r="G781" s="1" t="s">
        <v>2628</v>
      </c>
      <c r="H781" s="1" t="s">
        <v>2629</v>
      </c>
      <c r="K781" s="17" t="n">
        <f aca="false">SUMIF('1060 NQN'!$A$2:$A$2023,$G781,'1060 NQN'!$I$2:$I$2023)</f>
        <v>70</v>
      </c>
      <c r="L781" s="17" t="n">
        <f aca="false">SUMIF('1060 NQN'!$A$2:$A$2023,$G781,'1060 NQN'!$Q$2:$Q$2023)</f>
        <v>0</v>
      </c>
      <c r="M781" s="17" t="n">
        <f aca="false">$K781-$L781</f>
        <v>70</v>
      </c>
      <c r="N781" s="18" t="n">
        <f aca="false">IFERROR(SUMIF('1060 NQN'!$A$2:$A$2023,$G781,'1060 NQN'!$M$2:$M$2023)/$K781,0)</f>
        <v>622</v>
      </c>
      <c r="O781" s="18" t="n">
        <f aca="false">IFERROR($K781*$N781,"")</f>
        <v>43540</v>
      </c>
      <c r="P781" s="18" t="n">
        <f aca="false">IFERROR($L781*$N781,"")</f>
        <v>0</v>
      </c>
      <c r="Q781" s="18" t="n">
        <f aca="false">$M781*$N781</f>
        <v>43540</v>
      </c>
      <c r="S781" s="26"/>
      <c r="T781" s="1" t="s">
        <v>277</v>
      </c>
      <c r="U781" s="27" t="s">
        <v>123</v>
      </c>
    </row>
    <row r="782" customFormat="false" ht="15" hidden="false" customHeight="false" outlineLevel="0" collapsed="false">
      <c r="A782" s="1" t="s">
        <v>207</v>
      </c>
      <c r="B782" s="1" t="s">
        <v>1739</v>
      </c>
      <c r="C782" s="1" t="s">
        <v>259</v>
      </c>
      <c r="D782" s="1" t="s">
        <v>273</v>
      </c>
      <c r="E782" s="1" t="s">
        <v>274</v>
      </c>
      <c r="F782" s="1" t="s">
        <v>262</v>
      </c>
      <c r="G782" s="1" t="s">
        <v>2630</v>
      </c>
      <c r="H782" s="1" t="s">
        <v>2631</v>
      </c>
      <c r="K782" s="17" t="n">
        <f aca="false">SUMIF('1060 NQN'!$A$2:$A$2023,$G782,'1060 NQN'!$I$2:$I$2023)</f>
        <v>70</v>
      </c>
      <c r="L782" s="17" t="n">
        <f aca="false">SUMIF('1060 NQN'!$A$2:$A$2023,$G782,'1060 NQN'!$Q$2:$Q$2023)</f>
        <v>0</v>
      </c>
      <c r="M782" s="17" t="n">
        <f aca="false">$K782-$L782</f>
        <v>70</v>
      </c>
      <c r="N782" s="18" t="n">
        <f aca="false">IFERROR(SUMIF('1060 NQN'!$A$2:$A$2023,$G782,'1060 NQN'!$M$2:$M$2023)/$K782,0)</f>
        <v>254.828571428571</v>
      </c>
      <c r="O782" s="18" t="n">
        <f aca="false">IFERROR($K782*$N782,"")</f>
        <v>17838</v>
      </c>
      <c r="P782" s="18" t="n">
        <f aca="false">IFERROR($L782*$N782,"")</f>
        <v>0</v>
      </c>
      <c r="Q782" s="18" t="n">
        <f aca="false">$M782*$N782</f>
        <v>17838</v>
      </c>
      <c r="S782" s="26"/>
      <c r="T782" s="1" t="s">
        <v>277</v>
      </c>
      <c r="U782" s="27" t="s">
        <v>123</v>
      </c>
    </row>
    <row r="783" customFormat="false" ht="15" hidden="false" customHeight="false" outlineLevel="0" collapsed="false">
      <c r="A783" s="1" t="s">
        <v>207</v>
      </c>
      <c r="B783" s="1" t="s">
        <v>1739</v>
      </c>
      <c r="C783" s="1" t="s">
        <v>259</v>
      </c>
      <c r="D783" s="1" t="s">
        <v>610</v>
      </c>
      <c r="E783" s="1" t="s">
        <v>611</v>
      </c>
      <c r="F783" s="1" t="s">
        <v>612</v>
      </c>
      <c r="G783" s="1" t="s">
        <v>2632</v>
      </c>
      <c r="H783" s="1" t="s">
        <v>2633</v>
      </c>
      <c r="K783" s="17" t="n">
        <f aca="false">SUMIF('1060 NQN'!$A$2:$A$2023,$G783,'1060 NQN'!$I$2:$I$2023)</f>
        <v>70</v>
      </c>
      <c r="L783" s="17" t="n">
        <f aca="false">SUMIF('1060 NQN'!$A$2:$A$2023,$G783,'1060 NQN'!$Q$2:$Q$2023)</f>
        <v>0</v>
      </c>
      <c r="M783" s="17" t="n">
        <f aca="false">$K783-$L783</f>
        <v>70</v>
      </c>
      <c r="N783" s="18" t="n">
        <f aca="false">IFERROR(SUMIF('1060 NQN'!$A$2:$A$2023,$G783,'1060 NQN'!$M$2:$M$2023)/$K783,0)</f>
        <v>35603.91</v>
      </c>
      <c r="O783" s="18" t="n">
        <f aca="false">IFERROR($K783*$N783,"")</f>
        <v>2492273.7</v>
      </c>
      <c r="P783" s="18" t="n">
        <f aca="false">IFERROR($L783*$N783,"")</f>
        <v>0</v>
      </c>
      <c r="Q783" s="18" t="n">
        <f aca="false">$M783*$N783</f>
        <v>2492273.7</v>
      </c>
      <c r="S783" s="26"/>
      <c r="T783" s="1" t="s">
        <v>615</v>
      </c>
      <c r="U783" s="27" t="s">
        <v>126</v>
      </c>
    </row>
    <row r="784" customFormat="false" ht="15" hidden="false" customHeight="false" outlineLevel="0" collapsed="false">
      <c r="A784" s="1" t="s">
        <v>207</v>
      </c>
      <c r="B784" s="1" t="s">
        <v>1739</v>
      </c>
      <c r="C784" s="1" t="s">
        <v>259</v>
      </c>
      <c r="D784" s="1" t="s">
        <v>610</v>
      </c>
      <c r="E784" s="1" t="s">
        <v>611</v>
      </c>
      <c r="F784" s="1" t="s">
        <v>612</v>
      </c>
      <c r="G784" s="1" t="s">
        <v>2634</v>
      </c>
      <c r="H784" s="1" t="s">
        <v>2635</v>
      </c>
      <c r="K784" s="17" t="n">
        <f aca="false">SUMIF('1060 NQN'!$A$2:$A$2023,$G784,'1060 NQN'!$I$2:$I$2023)</f>
        <v>70</v>
      </c>
      <c r="L784" s="17" t="n">
        <f aca="false">SUMIF('1060 NQN'!$A$2:$A$2023,$G784,'1060 NQN'!$Q$2:$Q$2023)</f>
        <v>0</v>
      </c>
      <c r="M784" s="17" t="n">
        <f aca="false">$K784-$L784</f>
        <v>70</v>
      </c>
      <c r="N784" s="18" t="n">
        <f aca="false">IFERROR(SUMIF('1060 NQN'!$A$2:$A$2023,$G784,'1060 NQN'!$M$2:$M$2023)/$K784,0)</f>
        <v>19500</v>
      </c>
      <c r="O784" s="18" t="n">
        <f aca="false">IFERROR($K784*$N784,"")</f>
        <v>1365000</v>
      </c>
      <c r="P784" s="18" t="n">
        <f aca="false">IFERROR($L784*$N784,"")</f>
        <v>0</v>
      </c>
      <c r="Q784" s="18" t="n">
        <f aca="false">$M784*$N784</f>
        <v>1365000</v>
      </c>
      <c r="S784" s="26"/>
      <c r="T784" s="1" t="s">
        <v>615</v>
      </c>
      <c r="U784" s="27" t="s">
        <v>126</v>
      </c>
    </row>
    <row r="785" customFormat="false" ht="15" hidden="false" customHeight="false" outlineLevel="0" collapsed="false">
      <c r="A785" s="1" t="s">
        <v>207</v>
      </c>
      <c r="B785" s="1" t="s">
        <v>1739</v>
      </c>
      <c r="C785" s="1" t="s">
        <v>259</v>
      </c>
      <c r="D785" s="1" t="s">
        <v>610</v>
      </c>
      <c r="E785" s="1" t="s">
        <v>611</v>
      </c>
      <c r="F785" s="1" t="s">
        <v>612</v>
      </c>
      <c r="G785" s="1" t="s">
        <v>2636</v>
      </c>
      <c r="H785" s="1" t="s">
        <v>2637</v>
      </c>
      <c r="K785" s="17" t="n">
        <f aca="false">SUMIF('1060 NQN'!$A$2:$A$2023,$G785,'1060 NQN'!$I$2:$I$2023)</f>
        <v>67</v>
      </c>
      <c r="L785" s="17" t="n">
        <f aca="false">SUMIF('1060 NQN'!$A$2:$A$2023,$G785,'1060 NQN'!$Q$2:$Q$2023)</f>
        <v>0</v>
      </c>
      <c r="M785" s="17" t="n">
        <f aca="false">$K785-$L785</f>
        <v>67</v>
      </c>
      <c r="N785" s="18" t="n">
        <f aca="false">IFERROR(SUMIF('1060 NQN'!$A$2:$A$2023,$G785,'1060 NQN'!$M$2:$M$2023)/$K785,0)</f>
        <v>19067.4725373134</v>
      </c>
      <c r="O785" s="18" t="n">
        <f aca="false">IFERROR($K785*$N785,"")</f>
        <v>1277520.66</v>
      </c>
      <c r="P785" s="18" t="n">
        <f aca="false">IFERROR($L785*$N785,"")</f>
        <v>0</v>
      </c>
      <c r="Q785" s="18" t="n">
        <f aca="false">$M785*$N785</f>
        <v>1277520.66</v>
      </c>
      <c r="S785" s="26"/>
      <c r="T785" s="1" t="s">
        <v>615</v>
      </c>
      <c r="U785" s="27" t="s">
        <v>126</v>
      </c>
      <c r="AA785" s="1" t="s">
        <v>1741</v>
      </c>
    </row>
    <row r="786" customFormat="false" ht="15" hidden="false" customHeight="false" outlineLevel="0" collapsed="false">
      <c r="A786" s="1" t="s">
        <v>207</v>
      </c>
      <c r="B786" s="1" t="s">
        <v>1739</v>
      </c>
      <c r="C786" s="1" t="s">
        <v>259</v>
      </c>
      <c r="D786" s="1" t="s">
        <v>610</v>
      </c>
      <c r="E786" s="1" t="s">
        <v>611</v>
      </c>
      <c r="F786" s="1" t="s">
        <v>612</v>
      </c>
      <c r="G786" s="1" t="s">
        <v>2638</v>
      </c>
      <c r="H786" s="1" t="s">
        <v>2639</v>
      </c>
      <c r="K786" s="17" t="n">
        <f aca="false">SUMIF('1060 NQN'!$A$2:$A$2023,$G786,'1060 NQN'!$I$2:$I$2023)</f>
        <v>67</v>
      </c>
      <c r="L786" s="17" t="n">
        <f aca="false">SUMIF('1060 NQN'!$A$2:$A$2023,$G786,'1060 NQN'!$Q$2:$Q$2023)</f>
        <v>0</v>
      </c>
      <c r="M786" s="17" t="n">
        <f aca="false">$K786-$L786</f>
        <v>67</v>
      </c>
      <c r="N786" s="18" t="n">
        <f aca="false">IFERROR(SUMIF('1060 NQN'!$A$2:$A$2023,$G786,'1060 NQN'!$M$2:$M$2023)/$K786,0)</f>
        <v>19292.8449253731</v>
      </c>
      <c r="O786" s="18" t="n">
        <f aca="false">IFERROR($K786*$N786,"")</f>
        <v>1292620.61</v>
      </c>
      <c r="P786" s="18" t="n">
        <f aca="false">IFERROR($L786*$N786,"")</f>
        <v>0</v>
      </c>
      <c r="Q786" s="18" t="n">
        <f aca="false">$M786*$N786</f>
        <v>1292620.61</v>
      </c>
      <c r="S786" s="26"/>
      <c r="T786" s="1" t="s">
        <v>615</v>
      </c>
      <c r="U786" s="27" t="s">
        <v>126</v>
      </c>
      <c r="AA786" s="1" t="s">
        <v>1741</v>
      </c>
    </row>
    <row r="787" customFormat="false" ht="15" hidden="false" customHeight="false" outlineLevel="0" collapsed="false">
      <c r="A787" s="1" t="s">
        <v>207</v>
      </c>
      <c r="B787" s="1" t="s">
        <v>1739</v>
      </c>
      <c r="C787" s="1" t="s">
        <v>259</v>
      </c>
      <c r="D787" s="1" t="s">
        <v>260</v>
      </c>
      <c r="E787" s="1" t="s">
        <v>261</v>
      </c>
      <c r="F787" s="1" t="s">
        <v>262</v>
      </c>
      <c r="G787" s="1" t="s">
        <v>2640</v>
      </c>
      <c r="H787" s="1" t="s">
        <v>2641</v>
      </c>
      <c r="K787" s="17" t="n">
        <f aca="false">SUMIF('1060 NQN'!$A$2:$A$2023,$G787,'1060 NQN'!$I$2:$I$2023)</f>
        <v>66</v>
      </c>
      <c r="L787" s="17" t="n">
        <f aca="false">SUMIF('1060 NQN'!$A$2:$A$2023,$G787,'1060 NQN'!$Q$2:$Q$2023)</f>
        <v>0</v>
      </c>
      <c r="M787" s="17" t="n">
        <f aca="false">$K787-$L787</f>
        <v>66</v>
      </c>
      <c r="N787" s="18" t="n">
        <f aca="false">IFERROR(SUMIF('1060 NQN'!$A$2:$A$2023,$G787,'1060 NQN'!$M$2:$M$2023)/$K787,0)</f>
        <v>955.363636363636</v>
      </c>
      <c r="O787" s="18" t="n">
        <f aca="false">IFERROR($K787*$N787,"")</f>
        <v>63054</v>
      </c>
      <c r="P787" s="18" t="n">
        <f aca="false">IFERROR($L787*$N787,"")</f>
        <v>0</v>
      </c>
      <c r="Q787" s="18" t="n">
        <f aca="false">$M787*$N787</f>
        <v>63054</v>
      </c>
      <c r="S787" s="26"/>
      <c r="T787" s="1" t="s">
        <v>277</v>
      </c>
      <c r="U787" s="27" t="s">
        <v>123</v>
      </c>
      <c r="AA787" s="1" t="s">
        <v>1741</v>
      </c>
    </row>
    <row r="788" customFormat="false" ht="15" hidden="false" customHeight="false" outlineLevel="0" collapsed="false">
      <c r="A788" s="1" t="s">
        <v>207</v>
      </c>
      <c r="B788" s="1" t="s">
        <v>1739</v>
      </c>
      <c r="C788" s="1" t="s">
        <v>259</v>
      </c>
      <c r="D788" s="1" t="s">
        <v>610</v>
      </c>
      <c r="E788" s="1" t="s">
        <v>611</v>
      </c>
      <c r="F788" s="1" t="s">
        <v>612</v>
      </c>
      <c r="G788" s="1" t="s">
        <v>2642</v>
      </c>
      <c r="H788" s="1" t="s">
        <v>2643</v>
      </c>
      <c r="K788" s="17" t="n">
        <f aca="false">SUMIF('1060 NQN'!$A$2:$A$2023,$G788,'1060 NQN'!$I$2:$I$2023)</f>
        <v>66</v>
      </c>
      <c r="L788" s="17" t="n">
        <f aca="false">SUMIF('1060 NQN'!$A$2:$A$2023,$G788,'1060 NQN'!$Q$2:$Q$2023)</f>
        <v>0</v>
      </c>
      <c r="M788" s="17" t="n">
        <f aca="false">$K788-$L788</f>
        <v>66</v>
      </c>
      <c r="N788" s="18" t="n">
        <f aca="false">IFERROR(SUMIF('1060 NQN'!$A$2:$A$2023,$G788,'1060 NQN'!$M$2:$M$2023)/$K788,0)</f>
        <v>18092.208030303</v>
      </c>
      <c r="O788" s="18" t="n">
        <f aca="false">IFERROR($K788*$N788,"")</f>
        <v>1194085.73</v>
      </c>
      <c r="P788" s="18" t="n">
        <f aca="false">IFERROR($L788*$N788,"")</f>
        <v>0</v>
      </c>
      <c r="Q788" s="18" t="n">
        <f aca="false">$M788*$N788</f>
        <v>1194085.73</v>
      </c>
      <c r="S788" s="26"/>
      <c r="T788" s="1" t="s">
        <v>615</v>
      </c>
      <c r="U788" s="27" t="s">
        <v>126</v>
      </c>
      <c r="AA788" s="1" t="s">
        <v>1741</v>
      </c>
    </row>
    <row r="789" customFormat="false" ht="15" hidden="false" customHeight="false" outlineLevel="0" collapsed="false">
      <c r="A789" s="1" t="s">
        <v>207</v>
      </c>
      <c r="B789" s="1" t="s">
        <v>1739</v>
      </c>
      <c r="C789" s="1" t="s">
        <v>259</v>
      </c>
      <c r="D789" s="1" t="s">
        <v>610</v>
      </c>
      <c r="E789" s="1" t="s">
        <v>611</v>
      </c>
      <c r="F789" s="1" t="s">
        <v>612</v>
      </c>
      <c r="G789" s="1" t="s">
        <v>2644</v>
      </c>
      <c r="H789" s="1" t="s">
        <v>2645</v>
      </c>
      <c r="K789" s="17" t="n">
        <f aca="false">SUMIF('1060 NQN'!$A$2:$A$2023,$G789,'1060 NQN'!$I$2:$I$2023)</f>
        <v>66</v>
      </c>
      <c r="L789" s="17" t="n">
        <f aca="false">SUMIF('1060 NQN'!$A$2:$A$2023,$G789,'1060 NQN'!$Q$2:$Q$2023)</f>
        <v>0</v>
      </c>
      <c r="M789" s="17" t="n">
        <f aca="false">$K789-$L789</f>
        <v>66</v>
      </c>
      <c r="N789" s="18" t="n">
        <f aca="false">IFERROR(SUMIF('1060 NQN'!$A$2:$A$2023,$G789,'1060 NQN'!$M$2:$M$2023)/$K789,0)</f>
        <v>27109.6951515152</v>
      </c>
      <c r="O789" s="18" t="n">
        <f aca="false">IFERROR($K789*$N789,"")</f>
        <v>1789239.88</v>
      </c>
      <c r="P789" s="18" t="n">
        <f aca="false">IFERROR($L789*$N789,"")</f>
        <v>0</v>
      </c>
      <c r="Q789" s="18" t="n">
        <f aca="false">$M789*$N789</f>
        <v>1789239.88</v>
      </c>
      <c r="S789" s="26"/>
      <c r="T789" s="1" t="s">
        <v>615</v>
      </c>
      <c r="U789" s="27" t="s">
        <v>126</v>
      </c>
      <c r="AA789" s="1" t="s">
        <v>1741</v>
      </c>
    </row>
    <row r="790" customFormat="false" ht="15" hidden="false" customHeight="false" outlineLevel="0" collapsed="false">
      <c r="A790" s="1" t="s">
        <v>207</v>
      </c>
      <c r="B790" s="1" t="s">
        <v>1739</v>
      </c>
      <c r="C790" s="1" t="s">
        <v>259</v>
      </c>
      <c r="D790" s="1" t="s">
        <v>610</v>
      </c>
      <c r="E790" s="1" t="s">
        <v>611</v>
      </c>
      <c r="F790" s="1" t="s">
        <v>612</v>
      </c>
      <c r="G790" s="1" t="s">
        <v>2646</v>
      </c>
      <c r="H790" s="1" t="s">
        <v>2647</v>
      </c>
      <c r="K790" s="17" t="n">
        <f aca="false">SUMIF('1060 NQN'!$A$2:$A$2023,$G790,'1060 NQN'!$I$2:$I$2023)</f>
        <v>65</v>
      </c>
      <c r="L790" s="17" t="n">
        <f aca="false">SUMIF('1060 NQN'!$A$2:$A$2023,$G790,'1060 NQN'!$Q$2:$Q$2023)</f>
        <v>0</v>
      </c>
      <c r="M790" s="17" t="n">
        <f aca="false">$K790-$L790</f>
        <v>65</v>
      </c>
      <c r="N790" s="18" t="n">
        <f aca="false">IFERROR(SUMIF('1060 NQN'!$A$2:$A$2023,$G790,'1060 NQN'!$M$2:$M$2023)/$K790,0)</f>
        <v>70200</v>
      </c>
      <c r="O790" s="18" t="n">
        <f aca="false">IFERROR($K790*$N790,"")</f>
        <v>4563000</v>
      </c>
      <c r="P790" s="18" t="n">
        <f aca="false">IFERROR($L790*$N790,"")</f>
        <v>0</v>
      </c>
      <c r="Q790" s="18" t="n">
        <f aca="false">$M790*$N790</f>
        <v>4563000</v>
      </c>
      <c r="S790" s="26"/>
      <c r="T790" s="1" t="s">
        <v>615</v>
      </c>
      <c r="U790" s="27" t="s">
        <v>126</v>
      </c>
    </row>
    <row r="791" customFormat="false" ht="15" hidden="false" customHeight="false" outlineLevel="0" collapsed="false">
      <c r="A791" s="1" t="s">
        <v>207</v>
      </c>
      <c r="B791" s="1" t="s">
        <v>1739</v>
      </c>
      <c r="C791" s="1" t="s">
        <v>259</v>
      </c>
      <c r="D791" s="1" t="s">
        <v>260</v>
      </c>
      <c r="E791" s="1" t="s">
        <v>261</v>
      </c>
      <c r="F791" s="1" t="s">
        <v>262</v>
      </c>
      <c r="G791" s="1" t="s">
        <v>1403</v>
      </c>
      <c r="H791" s="1" t="s">
        <v>1404</v>
      </c>
      <c r="K791" s="17" t="n">
        <f aca="false">SUMIF('1060 NQN'!$A$2:$A$2023,$G791,'1060 NQN'!$I$2:$I$2023)</f>
        <v>64</v>
      </c>
      <c r="L791" s="17" t="n">
        <f aca="false">SUMIF('1060 NQN'!$A$2:$A$2023,$G791,'1060 NQN'!$Q$2:$Q$2023)</f>
        <v>0</v>
      </c>
      <c r="M791" s="17" t="n">
        <f aca="false">$K791-$L791</f>
        <v>64</v>
      </c>
      <c r="N791" s="18" t="n">
        <f aca="false">IFERROR(SUMIF('1060 NQN'!$A$2:$A$2023,$G791,'1060 NQN'!$M$2:$M$2023)/$K791,0)</f>
        <v>720.84</v>
      </c>
      <c r="O791" s="18" t="n">
        <f aca="false">IFERROR($K791*$N791,"")</f>
        <v>46133.76</v>
      </c>
      <c r="P791" s="18" t="n">
        <f aca="false">IFERROR($L791*$N791,"")</f>
        <v>0</v>
      </c>
      <c r="Q791" s="18" t="n">
        <f aca="false">$M791*$N791</f>
        <v>46133.76</v>
      </c>
      <c r="S791" s="26"/>
      <c r="T791" s="1" t="s">
        <v>277</v>
      </c>
      <c r="U791" s="27" t="s">
        <v>123</v>
      </c>
    </row>
    <row r="792" customFormat="false" ht="15" hidden="false" customHeight="false" outlineLevel="0" collapsed="false">
      <c r="A792" s="1" t="s">
        <v>207</v>
      </c>
      <c r="B792" s="1" t="s">
        <v>1739</v>
      </c>
      <c r="C792" s="1" t="s">
        <v>259</v>
      </c>
      <c r="D792" s="1" t="s">
        <v>610</v>
      </c>
      <c r="E792" s="1" t="s">
        <v>611</v>
      </c>
      <c r="F792" s="1" t="s">
        <v>612</v>
      </c>
      <c r="G792" s="1" t="s">
        <v>1438</v>
      </c>
      <c r="H792" s="1" t="s">
        <v>1439</v>
      </c>
      <c r="K792" s="17" t="n">
        <f aca="false">SUMIF('1060 NQN'!$A$2:$A$2023,$G792,'1060 NQN'!$I$2:$I$2023)</f>
        <v>63</v>
      </c>
      <c r="L792" s="17" t="n">
        <f aca="false">SUMIF('1060 NQN'!$A$2:$A$2023,$G792,'1060 NQN'!$Q$2:$Q$2023)</f>
        <v>0</v>
      </c>
      <c r="M792" s="17" t="n">
        <f aca="false">$K792-$L792</f>
        <v>63</v>
      </c>
      <c r="N792" s="18" t="n">
        <f aca="false">IFERROR(SUMIF('1060 NQN'!$A$2:$A$2023,$G792,'1060 NQN'!$M$2:$M$2023)/$K792,0)</f>
        <v>48831.1784126984</v>
      </c>
      <c r="O792" s="18" t="n">
        <f aca="false">IFERROR($K792*$N792,"")</f>
        <v>3076364.24</v>
      </c>
      <c r="P792" s="18" t="n">
        <f aca="false">IFERROR($L792*$N792,"")</f>
        <v>0</v>
      </c>
      <c r="Q792" s="18" t="n">
        <f aca="false">$M792*$N792</f>
        <v>3076364.24</v>
      </c>
      <c r="S792" s="26"/>
      <c r="T792" s="1" t="s">
        <v>615</v>
      </c>
      <c r="U792" s="27" t="s">
        <v>126</v>
      </c>
      <c r="AA792" s="1" t="s">
        <v>1741</v>
      </c>
    </row>
    <row r="793" customFormat="false" ht="15" hidden="false" customHeight="false" outlineLevel="0" collapsed="false">
      <c r="A793" s="1" t="s">
        <v>207</v>
      </c>
      <c r="B793" s="1" t="s">
        <v>1739</v>
      </c>
      <c r="C793" s="1" t="s">
        <v>259</v>
      </c>
      <c r="D793" s="1" t="s">
        <v>610</v>
      </c>
      <c r="E793" s="1" t="s">
        <v>611</v>
      </c>
      <c r="F793" s="1" t="s">
        <v>612</v>
      </c>
      <c r="G793" s="1" t="s">
        <v>2648</v>
      </c>
      <c r="H793" s="1" t="s">
        <v>2649</v>
      </c>
      <c r="K793" s="17" t="n">
        <f aca="false">SUMIF('1060 NQN'!$A$2:$A$2023,$G793,'1060 NQN'!$I$2:$I$2023)</f>
        <v>62</v>
      </c>
      <c r="L793" s="17" t="n">
        <f aca="false">SUMIF('1060 NQN'!$A$2:$A$2023,$G793,'1060 NQN'!$Q$2:$Q$2023)</f>
        <v>0</v>
      </c>
      <c r="M793" s="17" t="n">
        <f aca="false">$K793-$L793</f>
        <v>62</v>
      </c>
      <c r="N793" s="18" t="n">
        <f aca="false">IFERROR(SUMIF('1060 NQN'!$A$2:$A$2023,$G793,'1060 NQN'!$M$2:$M$2023)/$K793,0)</f>
        <v>18442.4779032258</v>
      </c>
      <c r="O793" s="18" t="n">
        <f aca="false">IFERROR($K793*$N793,"")</f>
        <v>1143433.63</v>
      </c>
      <c r="P793" s="18" t="n">
        <f aca="false">IFERROR($L793*$N793,"")</f>
        <v>0</v>
      </c>
      <c r="Q793" s="18" t="n">
        <f aca="false">$M793*$N793</f>
        <v>1143433.63</v>
      </c>
      <c r="S793" s="26"/>
      <c r="T793" s="1" t="s">
        <v>615</v>
      </c>
      <c r="U793" s="27" t="s">
        <v>126</v>
      </c>
      <c r="AA793" s="1" t="s">
        <v>1741</v>
      </c>
    </row>
    <row r="794" customFormat="false" ht="15" hidden="false" customHeight="false" outlineLevel="0" collapsed="false">
      <c r="A794" s="1" t="s">
        <v>207</v>
      </c>
      <c r="B794" s="1" t="s">
        <v>1739</v>
      </c>
      <c r="C794" s="1" t="s">
        <v>259</v>
      </c>
      <c r="D794" s="1" t="s">
        <v>610</v>
      </c>
      <c r="E794" s="1" t="s">
        <v>611</v>
      </c>
      <c r="F794" s="1" t="s">
        <v>612</v>
      </c>
      <c r="G794" s="1" t="s">
        <v>2650</v>
      </c>
      <c r="H794" s="1" t="s">
        <v>2651</v>
      </c>
      <c r="K794" s="17" t="n">
        <f aca="false">SUMIF('1060 NQN'!$A$2:$A$2023,$G794,'1060 NQN'!$I$2:$I$2023)</f>
        <v>61</v>
      </c>
      <c r="L794" s="17" t="n">
        <f aca="false">SUMIF('1060 NQN'!$A$2:$A$2023,$G794,'1060 NQN'!$Q$2:$Q$2023)</f>
        <v>0</v>
      </c>
      <c r="M794" s="17" t="n">
        <f aca="false">$K794-$L794</f>
        <v>61</v>
      </c>
      <c r="N794" s="18" t="n">
        <f aca="false">IFERROR(SUMIF('1060 NQN'!$A$2:$A$2023,$G794,'1060 NQN'!$M$2:$M$2023)/$K794,0)</f>
        <v>71243.4213114754</v>
      </c>
      <c r="O794" s="18" t="n">
        <f aca="false">IFERROR($K794*$N794,"")</f>
        <v>4345848.7</v>
      </c>
      <c r="P794" s="18" t="n">
        <f aca="false">IFERROR($L794*$N794,"")</f>
        <v>0</v>
      </c>
      <c r="Q794" s="18" t="n">
        <f aca="false">$M794*$N794</f>
        <v>4345848.7</v>
      </c>
      <c r="S794" s="26"/>
      <c r="T794" s="1" t="s">
        <v>615</v>
      </c>
      <c r="U794" s="27" t="s">
        <v>126</v>
      </c>
    </row>
    <row r="795" customFormat="false" ht="15" hidden="false" customHeight="false" outlineLevel="0" collapsed="false">
      <c r="A795" s="1" t="s">
        <v>207</v>
      </c>
      <c r="B795" s="1" t="s">
        <v>1739</v>
      </c>
      <c r="C795" s="1" t="s">
        <v>259</v>
      </c>
      <c r="D795" s="1" t="s">
        <v>260</v>
      </c>
      <c r="E795" s="1" t="s">
        <v>261</v>
      </c>
      <c r="F795" s="1" t="s">
        <v>262</v>
      </c>
      <c r="G795" s="1" t="s">
        <v>2652</v>
      </c>
      <c r="H795" s="1" t="s">
        <v>2653</v>
      </c>
      <c r="K795" s="17" t="n">
        <f aca="false">SUMIF('1060 NQN'!$A$2:$A$2023,$G795,'1060 NQN'!$I$2:$I$2023)</f>
        <v>60</v>
      </c>
      <c r="L795" s="17" t="n">
        <f aca="false">SUMIF('1060 NQN'!$A$2:$A$2023,$G795,'1060 NQN'!$Q$2:$Q$2023)</f>
        <v>0</v>
      </c>
      <c r="M795" s="17" t="n">
        <f aca="false">$K795-$L795</f>
        <v>60</v>
      </c>
      <c r="N795" s="18" t="n">
        <f aca="false">IFERROR(SUMIF('1060 NQN'!$A$2:$A$2023,$G795,'1060 NQN'!$M$2:$M$2023)/$K795,0)</f>
        <v>158.6</v>
      </c>
      <c r="O795" s="18" t="n">
        <f aca="false">IFERROR($K795*$N795,"")</f>
        <v>9516</v>
      </c>
      <c r="P795" s="18" t="n">
        <f aca="false">IFERROR($L795*$N795,"")</f>
        <v>0</v>
      </c>
      <c r="Q795" s="18" t="n">
        <f aca="false">$M795*$N795</f>
        <v>9516</v>
      </c>
      <c r="S795" s="26"/>
      <c r="T795" s="1" t="s">
        <v>277</v>
      </c>
      <c r="U795" s="27" t="s">
        <v>123</v>
      </c>
      <c r="AA795" s="1" t="s">
        <v>1741</v>
      </c>
    </row>
    <row r="796" customFormat="false" ht="15" hidden="false" customHeight="false" outlineLevel="0" collapsed="false">
      <c r="A796" s="1" t="s">
        <v>207</v>
      </c>
      <c r="B796" s="1" t="s">
        <v>1739</v>
      </c>
      <c r="C796" s="1" t="s">
        <v>259</v>
      </c>
      <c r="D796" s="1" t="s">
        <v>260</v>
      </c>
      <c r="E796" s="1" t="s">
        <v>261</v>
      </c>
      <c r="F796" s="1" t="s">
        <v>262</v>
      </c>
      <c r="G796" s="1" t="s">
        <v>2654</v>
      </c>
      <c r="H796" s="1" t="s">
        <v>2655</v>
      </c>
      <c r="K796" s="17" t="n">
        <f aca="false">SUMIF('1060 NQN'!$A$2:$A$2023,$G796,'1060 NQN'!$I$2:$I$2023)</f>
        <v>60</v>
      </c>
      <c r="L796" s="17" t="n">
        <f aca="false">SUMIF('1060 NQN'!$A$2:$A$2023,$G796,'1060 NQN'!$Q$2:$Q$2023)</f>
        <v>0</v>
      </c>
      <c r="M796" s="17" t="n">
        <f aca="false">$K796-$L796</f>
        <v>60</v>
      </c>
      <c r="N796" s="18" t="n">
        <f aca="false">IFERROR(SUMIF('1060 NQN'!$A$2:$A$2023,$G796,'1060 NQN'!$M$2:$M$2023)/$K796,0)</f>
        <v>3986</v>
      </c>
      <c r="O796" s="18" t="n">
        <f aca="false">IFERROR($K796*$N796,"")</f>
        <v>239160</v>
      </c>
      <c r="P796" s="18" t="n">
        <f aca="false">IFERROR($L796*$N796,"")</f>
        <v>0</v>
      </c>
      <c r="Q796" s="18" t="n">
        <f aca="false">$M796*$N796</f>
        <v>239160</v>
      </c>
      <c r="S796" s="26"/>
      <c r="T796" s="1" t="s">
        <v>277</v>
      </c>
      <c r="U796" s="27" t="s">
        <v>123</v>
      </c>
    </row>
    <row r="797" customFormat="false" ht="15" hidden="false" customHeight="false" outlineLevel="0" collapsed="false">
      <c r="A797" s="1" t="s">
        <v>207</v>
      </c>
      <c r="B797" s="1" t="s">
        <v>1739</v>
      </c>
      <c r="C797" s="1" t="s">
        <v>259</v>
      </c>
      <c r="D797" s="1" t="s">
        <v>260</v>
      </c>
      <c r="E797" s="1" t="s">
        <v>261</v>
      </c>
      <c r="F797" s="1" t="s">
        <v>262</v>
      </c>
      <c r="G797" s="1" t="s">
        <v>1171</v>
      </c>
      <c r="H797" s="1" t="s">
        <v>1172</v>
      </c>
      <c r="K797" s="17" t="n">
        <f aca="false">SUMIF('1060 NQN'!$A$2:$A$2023,$G797,'1060 NQN'!$I$2:$I$2023)</f>
        <v>60</v>
      </c>
      <c r="L797" s="17" t="n">
        <f aca="false">SUMIF('1060 NQN'!$A$2:$A$2023,$G797,'1060 NQN'!$Q$2:$Q$2023)</f>
        <v>0</v>
      </c>
      <c r="M797" s="17" t="n">
        <f aca="false">$K797-$L797</f>
        <v>60</v>
      </c>
      <c r="N797" s="18" t="n">
        <f aca="false">IFERROR(SUMIF('1060 NQN'!$A$2:$A$2023,$G797,'1060 NQN'!$M$2:$M$2023)/$K797,0)</f>
        <v>1330</v>
      </c>
      <c r="O797" s="18" t="n">
        <f aca="false">IFERROR($K797*$N797,"")</f>
        <v>79800</v>
      </c>
      <c r="P797" s="18" t="n">
        <f aca="false">IFERROR($L797*$N797,"")</f>
        <v>0</v>
      </c>
      <c r="Q797" s="18" t="n">
        <f aca="false">$M797*$N797</f>
        <v>79800</v>
      </c>
      <c r="S797" s="26"/>
      <c r="T797" s="1" t="s">
        <v>277</v>
      </c>
      <c r="U797" s="27" t="s">
        <v>123</v>
      </c>
    </row>
    <row r="798" customFormat="false" ht="15" hidden="false" customHeight="false" outlineLevel="0" collapsed="false">
      <c r="A798" s="1" t="s">
        <v>207</v>
      </c>
      <c r="B798" s="1" t="s">
        <v>1739</v>
      </c>
      <c r="C798" s="1" t="s">
        <v>259</v>
      </c>
      <c r="D798" s="1" t="s">
        <v>273</v>
      </c>
      <c r="E798" s="1" t="s">
        <v>274</v>
      </c>
      <c r="F798" s="1" t="s">
        <v>262</v>
      </c>
      <c r="G798" s="1" t="s">
        <v>2656</v>
      </c>
      <c r="H798" s="1" t="s">
        <v>2657</v>
      </c>
      <c r="I798" s="1" t="s">
        <v>2213</v>
      </c>
      <c r="J798" s="1" t="s">
        <v>2658</v>
      </c>
      <c r="K798" s="17" t="n">
        <f aca="false">SUMIF('1060 NQN'!$A$2:$A$2023,$G798,'1060 NQN'!$I$2:$I$2023)</f>
        <v>60</v>
      </c>
      <c r="L798" s="17" t="n">
        <f aca="false">SUMIF('1060 NQN'!$A$2:$A$2023,$G798,'1060 NQN'!$Q$2:$Q$2023)</f>
        <v>4</v>
      </c>
      <c r="M798" s="17" t="n">
        <f aca="false">$K798-$L798</f>
        <v>56</v>
      </c>
      <c r="N798" s="18" t="n">
        <f aca="false">IFERROR(SUMIF('1060 NQN'!$A$2:$A$2023,$G798,'1060 NQN'!$M$2:$M$2023)/$K798,0)</f>
        <v>5929.16666666667</v>
      </c>
      <c r="O798" s="18" t="n">
        <f aca="false">IFERROR($K798*$N798,"")</f>
        <v>355750</v>
      </c>
      <c r="P798" s="18" t="n">
        <f aca="false">IFERROR($L798*$N798,"")</f>
        <v>23716.6666666667</v>
      </c>
      <c r="Q798" s="18" t="n">
        <f aca="false">$M798*$N798</f>
        <v>332033.333333333</v>
      </c>
      <c r="S798" s="24" t="s">
        <v>226</v>
      </c>
      <c r="T798" s="1" t="s">
        <v>267</v>
      </c>
      <c r="U798" s="25" t="s">
        <v>51</v>
      </c>
      <c r="V798" s="1" t="s">
        <v>290</v>
      </c>
      <c r="W798" s="1" t="s">
        <v>269</v>
      </c>
      <c r="Y798" s="1" t="s">
        <v>269</v>
      </c>
      <c r="AA798" s="1" t="s">
        <v>2659</v>
      </c>
    </row>
    <row r="799" customFormat="false" ht="15" hidden="false" customHeight="false" outlineLevel="0" collapsed="false">
      <c r="A799" s="1" t="s">
        <v>207</v>
      </c>
      <c r="B799" s="1" t="s">
        <v>1739</v>
      </c>
      <c r="C799" s="1" t="s">
        <v>259</v>
      </c>
      <c r="D799" s="1" t="s">
        <v>610</v>
      </c>
      <c r="E799" s="1" t="s">
        <v>611</v>
      </c>
      <c r="F799" s="1" t="s">
        <v>612</v>
      </c>
      <c r="G799" s="1" t="s">
        <v>1490</v>
      </c>
      <c r="H799" s="1" t="s">
        <v>1491</v>
      </c>
      <c r="K799" s="17" t="n">
        <f aca="false">SUMIF('1060 NQN'!$A$2:$A$2023,$G799,'1060 NQN'!$I$2:$I$2023)</f>
        <v>60</v>
      </c>
      <c r="L799" s="17" t="n">
        <f aca="false">SUMIF('1060 NQN'!$A$2:$A$2023,$G799,'1060 NQN'!$Q$2:$Q$2023)</f>
        <v>0</v>
      </c>
      <c r="M799" s="17" t="n">
        <f aca="false">$K799-$L799</f>
        <v>60</v>
      </c>
      <c r="N799" s="18" t="n">
        <f aca="false">IFERROR(SUMIF('1060 NQN'!$A$2:$A$2023,$G799,'1060 NQN'!$M$2:$M$2023)/$K799,0)</f>
        <v>15875.065</v>
      </c>
      <c r="O799" s="18" t="n">
        <f aca="false">IFERROR($K799*$N799,"")</f>
        <v>952503.9</v>
      </c>
      <c r="P799" s="18" t="n">
        <f aca="false">IFERROR($L799*$N799,"")</f>
        <v>0</v>
      </c>
      <c r="Q799" s="18" t="n">
        <f aca="false">$M799*$N799</f>
        <v>952503.9</v>
      </c>
      <c r="S799" s="26"/>
      <c r="T799" s="1" t="s">
        <v>615</v>
      </c>
      <c r="U799" s="27" t="s">
        <v>126</v>
      </c>
    </row>
    <row r="800" customFormat="false" ht="15" hidden="false" customHeight="false" outlineLevel="0" collapsed="false">
      <c r="A800" s="1" t="s">
        <v>207</v>
      </c>
      <c r="B800" s="1" t="s">
        <v>1739</v>
      </c>
      <c r="C800" s="1" t="s">
        <v>259</v>
      </c>
      <c r="D800" s="1" t="s">
        <v>260</v>
      </c>
      <c r="E800" s="1" t="s">
        <v>261</v>
      </c>
      <c r="F800" s="1" t="s">
        <v>262</v>
      </c>
      <c r="G800" s="1" t="s">
        <v>2660</v>
      </c>
      <c r="H800" s="1" t="s">
        <v>2661</v>
      </c>
      <c r="K800" s="17" t="n">
        <f aca="false">SUMIF('1060 NQN'!$A$2:$A$2023,$G800,'1060 NQN'!$I$2:$I$2023)</f>
        <v>59</v>
      </c>
      <c r="L800" s="17" t="n">
        <f aca="false">SUMIF('1060 NQN'!$A$2:$A$2023,$G800,'1060 NQN'!$Q$2:$Q$2023)</f>
        <v>0</v>
      </c>
      <c r="M800" s="17" t="n">
        <f aca="false">$K800-$L800</f>
        <v>59</v>
      </c>
      <c r="N800" s="18" t="n">
        <f aca="false">IFERROR(SUMIF('1060 NQN'!$A$2:$A$2023,$G800,'1060 NQN'!$M$2:$M$2023)/$K800,0)</f>
        <v>4796.02406779661</v>
      </c>
      <c r="O800" s="18" t="n">
        <f aca="false">IFERROR($K800*$N800,"")</f>
        <v>282965.42</v>
      </c>
      <c r="P800" s="18" t="n">
        <f aca="false">IFERROR($L800*$N800,"")</f>
        <v>0</v>
      </c>
      <c r="Q800" s="18" t="n">
        <f aca="false">$M800*$N800</f>
        <v>282965.42</v>
      </c>
      <c r="S800" s="26"/>
      <c r="T800" s="1" t="s">
        <v>277</v>
      </c>
      <c r="U800" s="27" t="s">
        <v>123</v>
      </c>
      <c r="AA800" s="1" t="s">
        <v>2066</v>
      </c>
    </row>
    <row r="801" customFormat="false" ht="15" hidden="false" customHeight="false" outlineLevel="0" collapsed="false">
      <c r="A801" s="1" t="s">
        <v>207</v>
      </c>
      <c r="B801" s="1" t="s">
        <v>1739</v>
      </c>
      <c r="C801" s="1" t="s">
        <v>259</v>
      </c>
      <c r="D801" s="1" t="s">
        <v>260</v>
      </c>
      <c r="E801" s="1" t="s">
        <v>261</v>
      </c>
      <c r="F801" s="1" t="s">
        <v>262</v>
      </c>
      <c r="G801" s="1" t="s">
        <v>2662</v>
      </c>
      <c r="H801" s="1" t="s">
        <v>2663</v>
      </c>
      <c r="K801" s="17" t="n">
        <f aca="false">SUMIF('1060 NQN'!$A$2:$A$2023,$G801,'1060 NQN'!$I$2:$I$2023)</f>
        <v>57</v>
      </c>
      <c r="L801" s="17" t="n">
        <f aca="false">SUMIF('1060 NQN'!$A$2:$A$2023,$G801,'1060 NQN'!$Q$2:$Q$2023)</f>
        <v>0</v>
      </c>
      <c r="M801" s="17" t="n">
        <f aca="false">$K801-$L801</f>
        <v>57</v>
      </c>
      <c r="N801" s="18" t="n">
        <f aca="false">IFERROR(SUMIF('1060 NQN'!$A$2:$A$2023,$G801,'1060 NQN'!$M$2:$M$2023)/$K801,0)</f>
        <v>58449.6952631579</v>
      </c>
      <c r="O801" s="18" t="n">
        <f aca="false">IFERROR($K801*$N801,"")</f>
        <v>3331632.63</v>
      </c>
      <c r="P801" s="18" t="n">
        <f aca="false">IFERROR($L801*$N801,"")</f>
        <v>0</v>
      </c>
      <c r="Q801" s="18" t="n">
        <f aca="false">$M801*$N801</f>
        <v>3331632.63</v>
      </c>
      <c r="S801" s="26"/>
      <c r="T801" s="1" t="s">
        <v>277</v>
      </c>
      <c r="U801" s="27" t="s">
        <v>123</v>
      </c>
      <c r="AA801" s="1" t="s">
        <v>1740</v>
      </c>
    </row>
    <row r="802" customFormat="false" ht="15" hidden="false" customHeight="false" outlineLevel="0" collapsed="false">
      <c r="A802" s="1" t="s">
        <v>207</v>
      </c>
      <c r="B802" s="1" t="s">
        <v>1739</v>
      </c>
      <c r="C802" s="1" t="s">
        <v>259</v>
      </c>
      <c r="D802" s="1" t="s">
        <v>610</v>
      </c>
      <c r="E802" s="1" t="s">
        <v>611</v>
      </c>
      <c r="F802" s="1" t="s">
        <v>612</v>
      </c>
      <c r="G802" s="1" t="s">
        <v>2664</v>
      </c>
      <c r="H802" s="1" t="s">
        <v>2665</v>
      </c>
      <c r="K802" s="17" t="n">
        <f aca="false">SUMIF('1060 NQN'!$A$2:$A$2023,$G802,'1060 NQN'!$I$2:$I$2023)</f>
        <v>56</v>
      </c>
      <c r="L802" s="17" t="n">
        <f aca="false">SUMIF('1060 NQN'!$A$2:$A$2023,$G802,'1060 NQN'!$Q$2:$Q$2023)</f>
        <v>0</v>
      </c>
      <c r="M802" s="17" t="n">
        <f aca="false">$K802-$L802</f>
        <v>56</v>
      </c>
      <c r="N802" s="18" t="n">
        <f aca="false">IFERROR(SUMIF('1060 NQN'!$A$2:$A$2023,$G802,'1060 NQN'!$M$2:$M$2023)/$K802,0)</f>
        <v>17900</v>
      </c>
      <c r="O802" s="18" t="n">
        <f aca="false">IFERROR($K802*$N802,"")</f>
        <v>1002400</v>
      </c>
      <c r="P802" s="18" t="n">
        <f aca="false">IFERROR($L802*$N802,"")</f>
        <v>0</v>
      </c>
      <c r="Q802" s="18" t="n">
        <f aca="false">$M802*$N802</f>
        <v>1002400</v>
      </c>
      <c r="S802" s="26"/>
      <c r="T802" s="1" t="s">
        <v>615</v>
      </c>
      <c r="U802" s="27" t="s">
        <v>126</v>
      </c>
      <c r="AA802" s="1" t="s">
        <v>1741</v>
      </c>
    </row>
    <row r="803" customFormat="false" ht="15" hidden="false" customHeight="false" outlineLevel="0" collapsed="false">
      <c r="A803" s="1" t="s">
        <v>207</v>
      </c>
      <c r="B803" s="1" t="s">
        <v>1739</v>
      </c>
      <c r="C803" s="1" t="s">
        <v>259</v>
      </c>
      <c r="D803" s="1" t="s">
        <v>260</v>
      </c>
      <c r="E803" s="1" t="s">
        <v>261</v>
      </c>
      <c r="F803" s="1" t="s">
        <v>262</v>
      </c>
      <c r="G803" s="1" t="s">
        <v>2666</v>
      </c>
      <c r="H803" s="1" t="s">
        <v>2667</v>
      </c>
      <c r="K803" s="17" t="n">
        <f aca="false">SUMIF('1060 NQN'!$A$2:$A$2023,$G803,'1060 NQN'!$I$2:$I$2023)</f>
        <v>55</v>
      </c>
      <c r="L803" s="17" t="n">
        <f aca="false">SUMIF('1060 NQN'!$A$2:$A$2023,$G803,'1060 NQN'!$Q$2:$Q$2023)</f>
        <v>0</v>
      </c>
      <c r="M803" s="17" t="n">
        <f aca="false">$K803-$L803</f>
        <v>55</v>
      </c>
      <c r="N803" s="18" t="n">
        <f aca="false">IFERROR(SUMIF('1060 NQN'!$A$2:$A$2023,$G803,'1060 NQN'!$M$2:$M$2023)/$K803,0)</f>
        <v>4613.17363636364</v>
      </c>
      <c r="O803" s="18" t="n">
        <f aca="false">IFERROR($K803*$N803,"")</f>
        <v>253724.55</v>
      </c>
      <c r="P803" s="18" t="n">
        <f aca="false">IFERROR($L803*$N803,"")</f>
        <v>0</v>
      </c>
      <c r="Q803" s="18" t="n">
        <f aca="false">$M803*$N803</f>
        <v>253724.55</v>
      </c>
      <c r="S803" s="26"/>
      <c r="T803" s="1" t="s">
        <v>277</v>
      </c>
      <c r="U803" s="27" t="s">
        <v>123</v>
      </c>
      <c r="AA803" s="1" t="s">
        <v>1741</v>
      </c>
    </row>
    <row r="804" customFormat="false" ht="15" hidden="false" customHeight="false" outlineLevel="0" collapsed="false">
      <c r="A804" s="1" t="s">
        <v>207</v>
      </c>
      <c r="B804" s="1" t="s">
        <v>1739</v>
      </c>
      <c r="C804" s="1" t="s">
        <v>259</v>
      </c>
      <c r="D804" s="1" t="s">
        <v>610</v>
      </c>
      <c r="E804" s="1" t="s">
        <v>611</v>
      </c>
      <c r="F804" s="1" t="s">
        <v>612</v>
      </c>
      <c r="G804" s="1" t="s">
        <v>1385</v>
      </c>
      <c r="H804" s="1" t="s">
        <v>1386</v>
      </c>
      <c r="K804" s="17" t="n">
        <f aca="false">SUMIF('1060 NQN'!$A$2:$A$2023,$G804,'1060 NQN'!$I$2:$I$2023)</f>
        <v>54</v>
      </c>
      <c r="L804" s="17" t="n">
        <f aca="false">SUMIF('1060 NQN'!$A$2:$A$2023,$G804,'1060 NQN'!$Q$2:$Q$2023)</f>
        <v>0</v>
      </c>
      <c r="M804" s="17" t="n">
        <f aca="false">$K804-$L804</f>
        <v>54</v>
      </c>
      <c r="N804" s="18" t="n">
        <f aca="false">IFERROR(SUMIF('1060 NQN'!$A$2:$A$2023,$G804,'1060 NQN'!$M$2:$M$2023)/$K804,0)</f>
        <v>18930</v>
      </c>
      <c r="O804" s="18" t="n">
        <f aca="false">IFERROR($K804*$N804,"")</f>
        <v>1022220</v>
      </c>
      <c r="P804" s="18" t="n">
        <f aca="false">IFERROR($L804*$N804,"")</f>
        <v>0</v>
      </c>
      <c r="Q804" s="18" t="n">
        <f aca="false">$M804*$N804</f>
        <v>1022220</v>
      </c>
      <c r="S804" s="26"/>
      <c r="T804" s="1" t="s">
        <v>615</v>
      </c>
      <c r="U804" s="27" t="s">
        <v>126</v>
      </c>
    </row>
    <row r="805" customFormat="false" ht="15" hidden="false" customHeight="false" outlineLevel="0" collapsed="false">
      <c r="A805" s="1" t="s">
        <v>207</v>
      </c>
      <c r="B805" s="1" t="s">
        <v>1739</v>
      </c>
      <c r="C805" s="1" t="s">
        <v>259</v>
      </c>
      <c r="D805" s="1" t="s">
        <v>260</v>
      </c>
      <c r="E805" s="1" t="s">
        <v>261</v>
      </c>
      <c r="F805" s="1" t="s">
        <v>262</v>
      </c>
      <c r="G805" s="1" t="s">
        <v>2668</v>
      </c>
      <c r="H805" s="1" t="s">
        <v>2669</v>
      </c>
      <c r="K805" s="17" t="n">
        <f aca="false">SUMIF('1060 NQN'!$A$2:$A$2023,$G805,'1060 NQN'!$I$2:$I$2023)</f>
        <v>53</v>
      </c>
      <c r="L805" s="17" t="n">
        <f aca="false">SUMIF('1060 NQN'!$A$2:$A$2023,$G805,'1060 NQN'!$Q$2:$Q$2023)</f>
        <v>0</v>
      </c>
      <c r="M805" s="17" t="n">
        <f aca="false">$K805-$L805</f>
        <v>53</v>
      </c>
      <c r="N805" s="18" t="n">
        <f aca="false">IFERROR(SUMIF('1060 NQN'!$A$2:$A$2023,$G805,'1060 NQN'!$M$2:$M$2023)/$K805,0)</f>
        <v>2279.00377358491</v>
      </c>
      <c r="O805" s="18" t="n">
        <f aca="false">IFERROR($K805*$N805,"")</f>
        <v>120787.2</v>
      </c>
      <c r="P805" s="18" t="n">
        <f aca="false">IFERROR($L805*$N805,"")</f>
        <v>0</v>
      </c>
      <c r="Q805" s="18" t="n">
        <f aca="false">$M805*$N805</f>
        <v>120787.2</v>
      </c>
      <c r="S805" s="26"/>
      <c r="T805" s="1" t="s">
        <v>277</v>
      </c>
      <c r="U805" s="27" t="s">
        <v>123</v>
      </c>
      <c r="AA805" s="1" t="s">
        <v>2208</v>
      </c>
    </row>
    <row r="806" customFormat="false" ht="15" hidden="false" customHeight="false" outlineLevel="0" collapsed="false">
      <c r="A806" s="1" t="s">
        <v>207</v>
      </c>
      <c r="B806" s="1" t="s">
        <v>1739</v>
      </c>
      <c r="C806" s="1" t="s">
        <v>259</v>
      </c>
      <c r="D806" s="1" t="s">
        <v>610</v>
      </c>
      <c r="E806" s="1" t="s">
        <v>611</v>
      </c>
      <c r="F806" s="1" t="s">
        <v>612</v>
      </c>
      <c r="G806" s="1" t="s">
        <v>2670</v>
      </c>
      <c r="H806" s="1" t="s">
        <v>2671</v>
      </c>
      <c r="K806" s="17" t="n">
        <f aca="false">SUMIF('1060 NQN'!$A$2:$A$2023,$G806,'1060 NQN'!$I$2:$I$2023)</f>
        <v>53</v>
      </c>
      <c r="L806" s="17" t="n">
        <f aca="false">SUMIF('1060 NQN'!$A$2:$A$2023,$G806,'1060 NQN'!$Q$2:$Q$2023)</f>
        <v>0</v>
      </c>
      <c r="M806" s="17" t="n">
        <f aca="false">$K806-$L806</f>
        <v>53</v>
      </c>
      <c r="N806" s="18" t="n">
        <f aca="false">IFERROR(SUMIF('1060 NQN'!$A$2:$A$2023,$G806,'1060 NQN'!$M$2:$M$2023)/$K806,0)</f>
        <v>19190.9090566038</v>
      </c>
      <c r="O806" s="18" t="n">
        <f aca="false">IFERROR($K806*$N806,"")</f>
        <v>1017118.18</v>
      </c>
      <c r="P806" s="18" t="n">
        <f aca="false">IFERROR($L806*$N806,"")</f>
        <v>0</v>
      </c>
      <c r="Q806" s="18" t="n">
        <f aca="false">$M806*$N806</f>
        <v>1017118.18</v>
      </c>
      <c r="S806" s="26"/>
      <c r="T806" s="1" t="s">
        <v>615</v>
      </c>
      <c r="U806" s="27" t="s">
        <v>126</v>
      </c>
      <c r="AA806" s="1" t="s">
        <v>1741</v>
      </c>
    </row>
    <row r="807" customFormat="false" ht="15" hidden="false" customHeight="false" outlineLevel="0" collapsed="false">
      <c r="A807" s="1" t="s">
        <v>207</v>
      </c>
      <c r="B807" s="1" t="s">
        <v>1739</v>
      </c>
      <c r="C807" s="1" t="s">
        <v>259</v>
      </c>
      <c r="D807" s="1" t="s">
        <v>610</v>
      </c>
      <c r="E807" s="1" t="s">
        <v>611</v>
      </c>
      <c r="F807" s="1" t="s">
        <v>612</v>
      </c>
      <c r="G807" s="1" t="s">
        <v>1450</v>
      </c>
      <c r="H807" s="1" t="s">
        <v>1451</v>
      </c>
      <c r="K807" s="17" t="n">
        <f aca="false">SUMIF('1060 NQN'!$A$2:$A$2023,$G807,'1060 NQN'!$I$2:$I$2023)</f>
        <v>53</v>
      </c>
      <c r="L807" s="17" t="n">
        <f aca="false">SUMIF('1060 NQN'!$A$2:$A$2023,$G807,'1060 NQN'!$Q$2:$Q$2023)</f>
        <v>0</v>
      </c>
      <c r="M807" s="17" t="n">
        <f aca="false">$K807-$L807</f>
        <v>53</v>
      </c>
      <c r="N807" s="18" t="n">
        <f aca="false">IFERROR(SUMIF('1060 NQN'!$A$2:$A$2023,$G807,'1060 NQN'!$M$2:$M$2023)/$K807,0)</f>
        <v>13773.2352830189</v>
      </c>
      <c r="O807" s="18" t="n">
        <f aca="false">IFERROR($K807*$N807,"")</f>
        <v>729981.47</v>
      </c>
      <c r="P807" s="18" t="n">
        <f aca="false">IFERROR($L807*$N807,"")</f>
        <v>0</v>
      </c>
      <c r="Q807" s="18" t="n">
        <f aca="false">$M807*$N807</f>
        <v>729981.47</v>
      </c>
      <c r="S807" s="26"/>
      <c r="T807" s="1" t="s">
        <v>615</v>
      </c>
      <c r="U807" s="27" t="s">
        <v>126</v>
      </c>
    </row>
    <row r="808" customFormat="false" ht="15" hidden="false" customHeight="false" outlineLevel="0" collapsed="false">
      <c r="A808" s="1" t="s">
        <v>207</v>
      </c>
      <c r="B808" s="1" t="s">
        <v>1739</v>
      </c>
      <c r="C808" s="1" t="s">
        <v>259</v>
      </c>
      <c r="D808" s="1" t="s">
        <v>273</v>
      </c>
      <c r="E808" s="1" t="s">
        <v>274</v>
      </c>
      <c r="F808" s="1" t="s">
        <v>262</v>
      </c>
      <c r="G808" s="1" t="s">
        <v>1462</v>
      </c>
      <c r="H808" s="1" t="s">
        <v>1463</v>
      </c>
      <c r="I808" s="1" t="s">
        <v>2672</v>
      </c>
      <c r="J808" s="1" t="s">
        <v>2673</v>
      </c>
      <c r="K808" s="17" t="n">
        <f aca="false">SUMIF('1060 NQN'!$A$2:$A$2023,$G808,'1060 NQN'!$I$2:$I$2023)</f>
        <v>51</v>
      </c>
      <c r="L808" s="17" t="n">
        <f aca="false">SUMIF('1060 NQN'!$A$2:$A$2023,$G808,'1060 NQN'!$Q$2:$Q$2023)</f>
        <v>8</v>
      </c>
      <c r="M808" s="17" t="n">
        <f aca="false">$K808-$L808</f>
        <v>43</v>
      </c>
      <c r="N808" s="18" t="n">
        <f aca="false">IFERROR(SUMIF('1060 NQN'!$A$2:$A$2023,$G808,'1060 NQN'!$M$2:$M$2023)/$K808,0)</f>
        <v>24017.0817647059</v>
      </c>
      <c r="O808" s="18" t="n">
        <f aca="false">IFERROR($K808*$N808,"")</f>
        <v>1224871.17</v>
      </c>
      <c r="P808" s="18" t="n">
        <f aca="false">IFERROR($L808*$N808,"")</f>
        <v>192136.654117647</v>
      </c>
      <c r="Q808" s="18" t="n">
        <f aca="false">$M808*$N808</f>
        <v>1032734.51588235</v>
      </c>
      <c r="S808" s="24" t="s">
        <v>226</v>
      </c>
      <c r="T808" s="1" t="s">
        <v>267</v>
      </c>
      <c r="U808" s="25" t="s">
        <v>51</v>
      </c>
      <c r="V808" s="1" t="s">
        <v>290</v>
      </c>
      <c r="W808" s="1" t="s">
        <v>269</v>
      </c>
      <c r="Y808" s="1" t="s">
        <v>270</v>
      </c>
      <c r="AA808" s="1" t="s">
        <v>2674</v>
      </c>
    </row>
    <row r="809" customFormat="false" ht="15" hidden="false" customHeight="false" outlineLevel="0" collapsed="false">
      <c r="A809" s="1" t="s">
        <v>207</v>
      </c>
      <c r="B809" s="1" t="s">
        <v>1739</v>
      </c>
      <c r="C809" s="1" t="s">
        <v>259</v>
      </c>
      <c r="D809" s="1" t="s">
        <v>610</v>
      </c>
      <c r="E809" s="1" t="s">
        <v>611</v>
      </c>
      <c r="F809" s="1" t="s">
        <v>612</v>
      </c>
      <c r="G809" s="1" t="s">
        <v>1341</v>
      </c>
      <c r="H809" s="1" t="s">
        <v>1342</v>
      </c>
      <c r="K809" s="17" t="n">
        <f aca="false">SUMIF('1060 NQN'!$A$2:$A$2023,$G809,'1060 NQN'!$I$2:$I$2023)</f>
        <v>51</v>
      </c>
      <c r="L809" s="17" t="n">
        <f aca="false">SUMIF('1060 NQN'!$A$2:$A$2023,$G809,'1060 NQN'!$Q$2:$Q$2023)</f>
        <v>0</v>
      </c>
      <c r="M809" s="17" t="n">
        <f aca="false">$K809-$L809</f>
        <v>51</v>
      </c>
      <c r="N809" s="18" t="n">
        <f aca="false">IFERROR(SUMIF('1060 NQN'!$A$2:$A$2023,$G809,'1060 NQN'!$M$2:$M$2023)/$K809,0)</f>
        <v>13545.1925490196</v>
      </c>
      <c r="O809" s="18" t="n">
        <f aca="false">IFERROR($K809*$N809,"")</f>
        <v>690804.82</v>
      </c>
      <c r="P809" s="18" t="n">
        <f aca="false">IFERROR($L809*$N809,"")</f>
        <v>0</v>
      </c>
      <c r="Q809" s="18" t="n">
        <f aca="false">$M809*$N809</f>
        <v>690804.82</v>
      </c>
      <c r="S809" s="26"/>
      <c r="T809" s="1" t="s">
        <v>615</v>
      </c>
      <c r="U809" s="27" t="s">
        <v>126</v>
      </c>
    </row>
    <row r="810" customFormat="false" ht="15" hidden="false" customHeight="false" outlineLevel="0" collapsed="false">
      <c r="A810" s="1" t="s">
        <v>207</v>
      </c>
      <c r="B810" s="1" t="s">
        <v>1739</v>
      </c>
      <c r="C810" s="1" t="s">
        <v>259</v>
      </c>
      <c r="D810" s="1" t="s">
        <v>260</v>
      </c>
      <c r="E810" s="1" t="s">
        <v>261</v>
      </c>
      <c r="F810" s="1" t="s">
        <v>262</v>
      </c>
      <c r="G810" s="1" t="s">
        <v>2675</v>
      </c>
      <c r="H810" s="1" t="s">
        <v>2676</v>
      </c>
      <c r="K810" s="17" t="n">
        <f aca="false">SUMIF('1060 NQN'!$A$2:$A$2023,$G810,'1060 NQN'!$I$2:$I$2023)</f>
        <v>50</v>
      </c>
      <c r="L810" s="17" t="n">
        <f aca="false">SUMIF('1060 NQN'!$A$2:$A$2023,$G810,'1060 NQN'!$Q$2:$Q$2023)</f>
        <v>0</v>
      </c>
      <c r="M810" s="17" t="n">
        <f aca="false">$K810-$L810</f>
        <v>50</v>
      </c>
      <c r="N810" s="18" t="n">
        <f aca="false">IFERROR(SUMIF('1060 NQN'!$A$2:$A$2023,$G810,'1060 NQN'!$M$2:$M$2023)/$K810,0)</f>
        <v>200</v>
      </c>
      <c r="O810" s="18" t="n">
        <f aca="false">IFERROR($K810*$N810,"")</f>
        <v>10000</v>
      </c>
      <c r="P810" s="18" t="n">
        <f aca="false">IFERROR($L810*$N810,"")</f>
        <v>0</v>
      </c>
      <c r="Q810" s="18" t="n">
        <f aca="false">$M810*$N810</f>
        <v>10000</v>
      </c>
      <c r="S810" s="26"/>
      <c r="T810" s="1" t="s">
        <v>277</v>
      </c>
      <c r="U810" s="27" t="s">
        <v>123</v>
      </c>
    </row>
    <row r="811" customFormat="false" ht="15" hidden="false" customHeight="false" outlineLevel="0" collapsed="false">
      <c r="A811" s="1" t="s">
        <v>207</v>
      </c>
      <c r="B811" s="1" t="s">
        <v>1739</v>
      </c>
      <c r="C811" s="1" t="s">
        <v>259</v>
      </c>
      <c r="D811" s="1" t="s">
        <v>260</v>
      </c>
      <c r="E811" s="1" t="s">
        <v>261</v>
      </c>
      <c r="F811" s="1" t="s">
        <v>262</v>
      </c>
      <c r="G811" s="1" t="s">
        <v>2677</v>
      </c>
      <c r="H811" s="1" t="s">
        <v>2678</v>
      </c>
      <c r="K811" s="17" t="n">
        <f aca="false">SUMIF('1060 NQN'!$A$2:$A$2023,$G811,'1060 NQN'!$I$2:$I$2023)</f>
        <v>50</v>
      </c>
      <c r="L811" s="17" t="n">
        <f aca="false">SUMIF('1060 NQN'!$A$2:$A$2023,$G811,'1060 NQN'!$Q$2:$Q$2023)</f>
        <v>0</v>
      </c>
      <c r="M811" s="17" t="n">
        <f aca="false">$K811-$L811</f>
        <v>50</v>
      </c>
      <c r="N811" s="18" t="n">
        <f aca="false">IFERROR(SUMIF('1060 NQN'!$A$2:$A$2023,$G811,'1060 NQN'!$M$2:$M$2023)/$K811,0)</f>
        <v>16753.884</v>
      </c>
      <c r="O811" s="18" t="n">
        <f aca="false">IFERROR($K811*$N811,"")</f>
        <v>837694.2</v>
      </c>
      <c r="P811" s="18" t="n">
        <f aca="false">IFERROR($L811*$N811,"")</f>
        <v>0</v>
      </c>
      <c r="Q811" s="18" t="n">
        <f aca="false">$M811*$N811</f>
        <v>837694.2</v>
      </c>
      <c r="S811" s="26"/>
      <c r="T811" s="1" t="s">
        <v>277</v>
      </c>
      <c r="U811" s="27" t="s">
        <v>123</v>
      </c>
      <c r="AA811" s="1" t="s">
        <v>2066</v>
      </c>
    </row>
    <row r="812" customFormat="false" ht="15" hidden="false" customHeight="false" outlineLevel="0" collapsed="false">
      <c r="A812" s="1" t="s">
        <v>207</v>
      </c>
      <c r="B812" s="1" t="s">
        <v>1739</v>
      </c>
      <c r="C812" s="1" t="s">
        <v>259</v>
      </c>
      <c r="D812" s="1" t="s">
        <v>260</v>
      </c>
      <c r="E812" s="1" t="s">
        <v>261</v>
      </c>
      <c r="F812" s="1" t="s">
        <v>262</v>
      </c>
      <c r="G812" s="1" t="s">
        <v>2679</v>
      </c>
      <c r="H812" s="1" t="s">
        <v>2680</v>
      </c>
      <c r="K812" s="17" t="n">
        <f aca="false">SUMIF('1060 NQN'!$A$2:$A$2023,$G812,'1060 NQN'!$I$2:$I$2023)</f>
        <v>50</v>
      </c>
      <c r="L812" s="17" t="n">
        <f aca="false">SUMIF('1060 NQN'!$A$2:$A$2023,$G812,'1060 NQN'!$Q$2:$Q$2023)</f>
        <v>0</v>
      </c>
      <c r="M812" s="17" t="n">
        <f aca="false">$K812-$L812</f>
        <v>50</v>
      </c>
      <c r="N812" s="18" t="n">
        <f aca="false">IFERROR(SUMIF('1060 NQN'!$A$2:$A$2023,$G812,'1060 NQN'!$M$2:$M$2023)/$K812,0)</f>
        <v>1641.3368</v>
      </c>
      <c r="O812" s="18" t="n">
        <f aca="false">IFERROR($K812*$N812,"")</f>
        <v>82066.84</v>
      </c>
      <c r="P812" s="18" t="n">
        <f aca="false">IFERROR($L812*$N812,"")</f>
        <v>0</v>
      </c>
      <c r="Q812" s="18" t="n">
        <f aca="false">$M812*$N812</f>
        <v>82066.84</v>
      </c>
      <c r="S812" s="26"/>
      <c r="T812" s="1" t="s">
        <v>277</v>
      </c>
      <c r="U812" s="27" t="s">
        <v>123</v>
      </c>
      <c r="AA812" s="1" t="s">
        <v>1741</v>
      </c>
    </row>
    <row r="813" customFormat="false" ht="15" hidden="false" customHeight="false" outlineLevel="0" collapsed="false">
      <c r="A813" s="1" t="s">
        <v>207</v>
      </c>
      <c r="B813" s="1" t="s">
        <v>1739</v>
      </c>
      <c r="C813" s="1" t="s">
        <v>259</v>
      </c>
      <c r="D813" s="1" t="s">
        <v>260</v>
      </c>
      <c r="E813" s="1" t="s">
        <v>261</v>
      </c>
      <c r="F813" s="1" t="s">
        <v>262</v>
      </c>
      <c r="G813" s="1" t="s">
        <v>2681</v>
      </c>
      <c r="H813" s="1" t="s">
        <v>2682</v>
      </c>
      <c r="K813" s="17" t="n">
        <f aca="false">SUMIF('1060 NQN'!$A$2:$A$2023,$G813,'1060 NQN'!$I$2:$I$2023)</f>
        <v>50</v>
      </c>
      <c r="L813" s="17" t="n">
        <f aca="false">SUMIF('1060 NQN'!$A$2:$A$2023,$G813,'1060 NQN'!$Q$2:$Q$2023)</f>
        <v>0</v>
      </c>
      <c r="M813" s="17" t="n">
        <f aca="false">$K813-$L813</f>
        <v>50</v>
      </c>
      <c r="N813" s="18" t="n">
        <f aca="false">IFERROR(SUMIF('1060 NQN'!$A$2:$A$2023,$G813,'1060 NQN'!$M$2:$M$2023)/$K813,0)</f>
        <v>6778.5714</v>
      </c>
      <c r="O813" s="18" t="n">
        <f aca="false">IFERROR($K813*$N813,"")</f>
        <v>338928.57</v>
      </c>
      <c r="P813" s="18" t="n">
        <f aca="false">IFERROR($L813*$N813,"")</f>
        <v>0</v>
      </c>
      <c r="Q813" s="18" t="n">
        <f aca="false">$M813*$N813</f>
        <v>338928.57</v>
      </c>
      <c r="S813" s="26"/>
      <c r="T813" s="1" t="s">
        <v>277</v>
      </c>
      <c r="U813" s="27" t="s">
        <v>123</v>
      </c>
      <c r="AA813" s="1" t="s">
        <v>1741</v>
      </c>
    </row>
    <row r="814" customFormat="false" ht="15" hidden="false" customHeight="false" outlineLevel="0" collapsed="false">
      <c r="A814" s="1" t="s">
        <v>207</v>
      </c>
      <c r="B814" s="1" t="s">
        <v>1739</v>
      </c>
      <c r="C814" s="1" t="s">
        <v>259</v>
      </c>
      <c r="D814" s="1" t="s">
        <v>260</v>
      </c>
      <c r="E814" s="1" t="s">
        <v>261</v>
      </c>
      <c r="F814" s="1" t="s">
        <v>262</v>
      </c>
      <c r="G814" s="1" t="s">
        <v>2683</v>
      </c>
      <c r="H814" s="1" t="s">
        <v>2684</v>
      </c>
      <c r="K814" s="17" t="n">
        <f aca="false">SUMIF('1060 NQN'!$A$2:$A$2023,$G814,'1060 NQN'!$I$2:$I$2023)</f>
        <v>50</v>
      </c>
      <c r="L814" s="17" t="n">
        <f aca="false">SUMIF('1060 NQN'!$A$2:$A$2023,$G814,'1060 NQN'!$Q$2:$Q$2023)</f>
        <v>0</v>
      </c>
      <c r="M814" s="17" t="n">
        <f aca="false">$K814-$L814</f>
        <v>50</v>
      </c>
      <c r="N814" s="18" t="n">
        <f aca="false">IFERROR(SUMIF('1060 NQN'!$A$2:$A$2023,$G814,'1060 NQN'!$M$2:$M$2023)/$K814,0)</f>
        <v>229.15</v>
      </c>
      <c r="O814" s="18" t="n">
        <f aca="false">IFERROR($K814*$N814,"")</f>
        <v>11457.5</v>
      </c>
      <c r="P814" s="18" t="n">
        <f aca="false">IFERROR($L814*$N814,"")</f>
        <v>0</v>
      </c>
      <c r="Q814" s="18" t="n">
        <f aca="false">$M814*$N814</f>
        <v>11457.5</v>
      </c>
      <c r="S814" s="26"/>
      <c r="T814" s="1" t="s">
        <v>277</v>
      </c>
      <c r="U814" s="27" t="s">
        <v>123</v>
      </c>
    </row>
    <row r="815" customFormat="false" ht="15" hidden="false" customHeight="false" outlineLevel="0" collapsed="false">
      <c r="A815" s="1" t="s">
        <v>207</v>
      </c>
      <c r="B815" s="1" t="s">
        <v>1739</v>
      </c>
      <c r="C815" s="1" t="s">
        <v>259</v>
      </c>
      <c r="D815" s="1" t="s">
        <v>273</v>
      </c>
      <c r="E815" s="1" t="s">
        <v>274</v>
      </c>
      <c r="F815" s="1" t="s">
        <v>262</v>
      </c>
      <c r="G815" s="1" t="s">
        <v>2685</v>
      </c>
      <c r="H815" s="1" t="s">
        <v>2686</v>
      </c>
      <c r="K815" s="17" t="n">
        <f aca="false">SUMIF('1060 NQN'!$A$2:$A$2023,$G815,'1060 NQN'!$I$2:$I$2023)</f>
        <v>50</v>
      </c>
      <c r="L815" s="17" t="n">
        <f aca="false">SUMIF('1060 NQN'!$A$2:$A$2023,$G815,'1060 NQN'!$Q$2:$Q$2023)</f>
        <v>0</v>
      </c>
      <c r="M815" s="17" t="n">
        <f aca="false">$K815-$L815</f>
        <v>50</v>
      </c>
      <c r="N815" s="18" t="n">
        <f aca="false">IFERROR(SUMIF('1060 NQN'!$A$2:$A$2023,$G815,'1060 NQN'!$M$2:$M$2023)/$K815,0)</f>
        <v>222.72</v>
      </c>
      <c r="O815" s="18" t="n">
        <f aca="false">IFERROR($K815*$N815,"")</f>
        <v>11136</v>
      </c>
      <c r="P815" s="18" t="n">
        <f aca="false">IFERROR($L815*$N815,"")</f>
        <v>0</v>
      </c>
      <c r="Q815" s="18" t="n">
        <f aca="false">$M815*$N815</f>
        <v>11136</v>
      </c>
      <c r="S815" s="26"/>
      <c r="T815" s="1" t="s">
        <v>277</v>
      </c>
      <c r="U815" s="27" t="s">
        <v>123</v>
      </c>
    </row>
    <row r="816" customFormat="false" ht="15" hidden="false" customHeight="false" outlineLevel="0" collapsed="false">
      <c r="A816" s="1" t="s">
        <v>207</v>
      </c>
      <c r="B816" s="1" t="s">
        <v>1739</v>
      </c>
      <c r="C816" s="1" t="s">
        <v>259</v>
      </c>
      <c r="D816" s="1" t="s">
        <v>273</v>
      </c>
      <c r="E816" s="1" t="s">
        <v>274</v>
      </c>
      <c r="F816" s="1" t="s">
        <v>262</v>
      </c>
      <c r="G816" s="1" t="s">
        <v>2687</v>
      </c>
      <c r="H816" s="1" t="s">
        <v>2688</v>
      </c>
      <c r="K816" s="17" t="n">
        <f aca="false">SUMIF('1060 NQN'!$A$2:$A$2023,$G816,'1060 NQN'!$I$2:$I$2023)</f>
        <v>50</v>
      </c>
      <c r="L816" s="17" t="n">
        <f aca="false">SUMIF('1060 NQN'!$A$2:$A$2023,$G816,'1060 NQN'!$Q$2:$Q$2023)</f>
        <v>0</v>
      </c>
      <c r="M816" s="17" t="n">
        <f aca="false">$K816-$L816</f>
        <v>50</v>
      </c>
      <c r="N816" s="18" t="n">
        <f aca="false">IFERROR(SUMIF('1060 NQN'!$A$2:$A$2023,$G816,'1060 NQN'!$M$2:$M$2023)/$K816,0)</f>
        <v>55.42</v>
      </c>
      <c r="O816" s="18" t="n">
        <f aca="false">IFERROR($K816*$N816,"")</f>
        <v>2771</v>
      </c>
      <c r="P816" s="18" t="n">
        <f aca="false">IFERROR($L816*$N816,"")</f>
        <v>0</v>
      </c>
      <c r="Q816" s="18" t="n">
        <f aca="false">$M816*$N816</f>
        <v>2771</v>
      </c>
      <c r="S816" s="26"/>
      <c r="T816" s="1" t="s">
        <v>277</v>
      </c>
      <c r="U816" s="27" t="s">
        <v>123</v>
      </c>
    </row>
    <row r="817" customFormat="false" ht="15" hidden="false" customHeight="false" outlineLevel="0" collapsed="false">
      <c r="A817" s="1" t="s">
        <v>207</v>
      </c>
      <c r="B817" s="1" t="s">
        <v>1739</v>
      </c>
      <c r="C817" s="1" t="s">
        <v>259</v>
      </c>
      <c r="D817" s="1" t="s">
        <v>273</v>
      </c>
      <c r="E817" s="1" t="s">
        <v>274</v>
      </c>
      <c r="F817" s="1" t="s">
        <v>262</v>
      </c>
      <c r="G817" s="1" t="s">
        <v>2689</v>
      </c>
      <c r="H817" s="1" t="s">
        <v>2690</v>
      </c>
      <c r="K817" s="17" t="n">
        <f aca="false">SUMIF('1060 NQN'!$A$2:$A$2023,$G817,'1060 NQN'!$I$2:$I$2023)</f>
        <v>50</v>
      </c>
      <c r="L817" s="17" t="n">
        <f aca="false">SUMIF('1060 NQN'!$A$2:$A$2023,$G817,'1060 NQN'!$Q$2:$Q$2023)</f>
        <v>0</v>
      </c>
      <c r="M817" s="17" t="n">
        <f aca="false">$K817-$L817</f>
        <v>50</v>
      </c>
      <c r="N817" s="18" t="n">
        <f aca="false">IFERROR(SUMIF('1060 NQN'!$A$2:$A$2023,$G817,'1060 NQN'!$M$2:$M$2023)/$K817,0)</f>
        <v>356.31</v>
      </c>
      <c r="O817" s="18" t="n">
        <f aca="false">IFERROR($K817*$N817,"")</f>
        <v>17815.5</v>
      </c>
      <c r="P817" s="18" t="n">
        <f aca="false">IFERROR($L817*$N817,"")</f>
        <v>0</v>
      </c>
      <c r="Q817" s="18" t="n">
        <f aca="false">$M817*$N817</f>
        <v>17815.5</v>
      </c>
      <c r="S817" s="26"/>
      <c r="T817" s="1" t="s">
        <v>277</v>
      </c>
      <c r="U817" s="27" t="s">
        <v>123</v>
      </c>
    </row>
    <row r="818" customFormat="false" ht="15" hidden="false" customHeight="false" outlineLevel="0" collapsed="false">
      <c r="A818" s="1" t="s">
        <v>207</v>
      </c>
      <c r="B818" s="1" t="s">
        <v>1739</v>
      </c>
      <c r="C818" s="1" t="s">
        <v>259</v>
      </c>
      <c r="D818" s="1" t="s">
        <v>273</v>
      </c>
      <c r="E818" s="1" t="s">
        <v>274</v>
      </c>
      <c r="F818" s="1" t="s">
        <v>262</v>
      </c>
      <c r="G818" s="1" t="s">
        <v>2691</v>
      </c>
      <c r="H818" s="1" t="s">
        <v>2692</v>
      </c>
      <c r="K818" s="17" t="n">
        <f aca="false">SUMIF('1060 NQN'!$A$2:$A$2023,$G818,'1060 NQN'!$I$2:$I$2023)</f>
        <v>50</v>
      </c>
      <c r="L818" s="17" t="n">
        <f aca="false">SUMIF('1060 NQN'!$A$2:$A$2023,$G818,'1060 NQN'!$Q$2:$Q$2023)</f>
        <v>0</v>
      </c>
      <c r="M818" s="17" t="n">
        <f aca="false">$K818-$L818</f>
        <v>50</v>
      </c>
      <c r="N818" s="18" t="n">
        <f aca="false">IFERROR(SUMIF('1060 NQN'!$A$2:$A$2023,$G818,'1060 NQN'!$M$2:$M$2023)/$K818,0)</f>
        <v>57.02</v>
      </c>
      <c r="O818" s="18" t="n">
        <f aca="false">IFERROR($K818*$N818,"")</f>
        <v>2851</v>
      </c>
      <c r="P818" s="18" t="n">
        <f aca="false">IFERROR($L818*$N818,"")</f>
        <v>0</v>
      </c>
      <c r="Q818" s="18" t="n">
        <f aca="false">$M818*$N818</f>
        <v>2851</v>
      </c>
      <c r="S818" s="26"/>
      <c r="T818" s="1" t="s">
        <v>277</v>
      </c>
      <c r="U818" s="27" t="s">
        <v>123</v>
      </c>
      <c r="AA818" s="1" t="s">
        <v>1741</v>
      </c>
    </row>
    <row r="819" customFormat="false" ht="15" hidden="false" customHeight="false" outlineLevel="0" collapsed="false">
      <c r="A819" s="1" t="s">
        <v>207</v>
      </c>
      <c r="B819" s="1" t="s">
        <v>1739</v>
      </c>
      <c r="C819" s="1" t="s">
        <v>259</v>
      </c>
      <c r="D819" s="1" t="s">
        <v>273</v>
      </c>
      <c r="E819" s="1" t="s">
        <v>274</v>
      </c>
      <c r="F819" s="1" t="s">
        <v>262</v>
      </c>
      <c r="G819" s="1" t="s">
        <v>2693</v>
      </c>
      <c r="H819" s="1" t="s">
        <v>2694</v>
      </c>
      <c r="K819" s="17" t="n">
        <f aca="false">SUMIF('1060 NQN'!$A$2:$A$2023,$G819,'1060 NQN'!$I$2:$I$2023)</f>
        <v>50</v>
      </c>
      <c r="L819" s="17" t="n">
        <f aca="false">SUMIF('1060 NQN'!$A$2:$A$2023,$G819,'1060 NQN'!$Q$2:$Q$2023)</f>
        <v>0</v>
      </c>
      <c r="M819" s="17" t="n">
        <f aca="false">$K819-$L819</f>
        <v>50</v>
      </c>
      <c r="N819" s="18" t="n">
        <f aca="false">IFERROR(SUMIF('1060 NQN'!$A$2:$A$2023,$G819,'1060 NQN'!$M$2:$M$2023)/$K819,0)</f>
        <v>800</v>
      </c>
      <c r="O819" s="18" t="n">
        <f aca="false">IFERROR($K819*$N819,"")</f>
        <v>40000</v>
      </c>
      <c r="P819" s="18" t="n">
        <f aca="false">IFERROR($L819*$N819,"")</f>
        <v>0</v>
      </c>
      <c r="Q819" s="18" t="n">
        <f aca="false">$M819*$N819</f>
        <v>40000</v>
      </c>
      <c r="S819" s="26"/>
      <c r="T819" s="1" t="s">
        <v>277</v>
      </c>
      <c r="U819" s="27" t="s">
        <v>123</v>
      </c>
    </row>
    <row r="820" customFormat="false" ht="15" hidden="false" customHeight="false" outlineLevel="0" collapsed="false">
      <c r="A820" s="1" t="s">
        <v>207</v>
      </c>
      <c r="B820" s="1" t="s">
        <v>1739</v>
      </c>
      <c r="C820" s="1" t="s">
        <v>259</v>
      </c>
      <c r="D820" s="1" t="s">
        <v>273</v>
      </c>
      <c r="E820" s="1" t="s">
        <v>274</v>
      </c>
      <c r="F820" s="1" t="s">
        <v>262</v>
      </c>
      <c r="G820" s="1" t="s">
        <v>2695</v>
      </c>
      <c r="H820" s="1" t="s">
        <v>2696</v>
      </c>
      <c r="K820" s="17" t="n">
        <f aca="false">SUMIF('1060 NQN'!$A$2:$A$2023,$G820,'1060 NQN'!$I$2:$I$2023)</f>
        <v>50</v>
      </c>
      <c r="L820" s="17" t="n">
        <f aca="false">SUMIF('1060 NQN'!$A$2:$A$2023,$G820,'1060 NQN'!$Q$2:$Q$2023)</f>
        <v>0</v>
      </c>
      <c r="M820" s="17" t="n">
        <f aca="false">$K820-$L820</f>
        <v>50</v>
      </c>
      <c r="N820" s="18" t="n">
        <f aca="false">IFERROR(SUMIF('1060 NQN'!$A$2:$A$2023,$G820,'1060 NQN'!$M$2:$M$2023)/$K820,0)</f>
        <v>16.58</v>
      </c>
      <c r="O820" s="18" t="n">
        <f aca="false">IFERROR($K820*$N820,"")</f>
        <v>829</v>
      </c>
      <c r="P820" s="18" t="n">
        <f aca="false">IFERROR($L820*$N820,"")</f>
        <v>0</v>
      </c>
      <c r="Q820" s="18" t="n">
        <f aca="false">$M820*$N820</f>
        <v>829</v>
      </c>
      <c r="S820" s="26"/>
      <c r="T820" s="1" t="s">
        <v>277</v>
      </c>
      <c r="U820" s="27" t="s">
        <v>123</v>
      </c>
    </row>
    <row r="821" customFormat="false" ht="15" hidden="false" customHeight="false" outlineLevel="0" collapsed="false">
      <c r="A821" s="1" t="s">
        <v>207</v>
      </c>
      <c r="B821" s="1" t="s">
        <v>1739</v>
      </c>
      <c r="C821" s="1" t="s">
        <v>259</v>
      </c>
      <c r="D821" s="1" t="s">
        <v>273</v>
      </c>
      <c r="E821" s="1" t="s">
        <v>274</v>
      </c>
      <c r="F821" s="1" t="s">
        <v>262</v>
      </c>
      <c r="G821" s="1" t="s">
        <v>2697</v>
      </c>
      <c r="H821" s="1" t="s">
        <v>2698</v>
      </c>
      <c r="K821" s="17" t="n">
        <f aca="false">SUMIF('1060 NQN'!$A$2:$A$2023,$G821,'1060 NQN'!$I$2:$I$2023)</f>
        <v>50</v>
      </c>
      <c r="L821" s="17" t="n">
        <f aca="false">SUMIF('1060 NQN'!$A$2:$A$2023,$G821,'1060 NQN'!$Q$2:$Q$2023)</f>
        <v>0</v>
      </c>
      <c r="M821" s="17" t="n">
        <f aca="false">$K821-$L821</f>
        <v>50</v>
      </c>
      <c r="N821" s="18" t="n">
        <f aca="false">IFERROR(SUMIF('1060 NQN'!$A$2:$A$2023,$G821,'1060 NQN'!$M$2:$M$2023)/$K821,0)</f>
        <v>22</v>
      </c>
      <c r="O821" s="18" t="n">
        <f aca="false">IFERROR($K821*$N821,"")</f>
        <v>1100</v>
      </c>
      <c r="P821" s="18" t="n">
        <f aca="false">IFERROR($L821*$N821,"")</f>
        <v>0</v>
      </c>
      <c r="Q821" s="18" t="n">
        <f aca="false">$M821*$N821</f>
        <v>1100</v>
      </c>
      <c r="S821" s="26"/>
      <c r="T821" s="1" t="s">
        <v>277</v>
      </c>
      <c r="U821" s="27" t="s">
        <v>123</v>
      </c>
    </row>
    <row r="822" customFormat="false" ht="15" hidden="false" customHeight="false" outlineLevel="0" collapsed="false">
      <c r="A822" s="1" t="s">
        <v>207</v>
      </c>
      <c r="B822" s="1" t="s">
        <v>1739</v>
      </c>
      <c r="C822" s="1" t="s">
        <v>259</v>
      </c>
      <c r="D822" s="1" t="s">
        <v>273</v>
      </c>
      <c r="E822" s="1" t="s">
        <v>274</v>
      </c>
      <c r="F822" s="1" t="s">
        <v>262</v>
      </c>
      <c r="G822" s="1" t="s">
        <v>2699</v>
      </c>
      <c r="H822" s="1" t="s">
        <v>2700</v>
      </c>
      <c r="K822" s="17" t="n">
        <f aca="false">SUMIF('1060 NQN'!$A$2:$A$2023,$G822,'1060 NQN'!$I$2:$I$2023)</f>
        <v>50</v>
      </c>
      <c r="L822" s="17" t="n">
        <f aca="false">SUMIF('1060 NQN'!$A$2:$A$2023,$G822,'1060 NQN'!$Q$2:$Q$2023)</f>
        <v>0</v>
      </c>
      <c r="M822" s="17" t="n">
        <f aca="false">$K822-$L822</f>
        <v>50</v>
      </c>
      <c r="N822" s="18" t="n">
        <f aca="false">IFERROR(SUMIF('1060 NQN'!$A$2:$A$2023,$G822,'1060 NQN'!$M$2:$M$2023)/$K822,0)</f>
        <v>22</v>
      </c>
      <c r="O822" s="18" t="n">
        <f aca="false">IFERROR($K822*$N822,"")</f>
        <v>1100</v>
      </c>
      <c r="P822" s="18" t="n">
        <f aca="false">IFERROR($L822*$N822,"")</f>
        <v>0</v>
      </c>
      <c r="Q822" s="18" t="n">
        <f aca="false">$M822*$N822</f>
        <v>1100</v>
      </c>
      <c r="S822" s="26"/>
      <c r="T822" s="1" t="s">
        <v>277</v>
      </c>
      <c r="U822" s="27" t="s">
        <v>123</v>
      </c>
    </row>
    <row r="823" customFormat="false" ht="15" hidden="false" customHeight="false" outlineLevel="0" collapsed="false">
      <c r="A823" s="1" t="s">
        <v>207</v>
      </c>
      <c r="B823" s="1" t="s">
        <v>1739</v>
      </c>
      <c r="C823" s="1" t="s">
        <v>259</v>
      </c>
      <c r="D823" s="1" t="s">
        <v>273</v>
      </c>
      <c r="E823" s="1" t="s">
        <v>274</v>
      </c>
      <c r="F823" s="1" t="s">
        <v>262</v>
      </c>
      <c r="G823" s="1" t="s">
        <v>2701</v>
      </c>
      <c r="H823" s="1" t="s">
        <v>2702</v>
      </c>
      <c r="K823" s="17" t="n">
        <f aca="false">SUMIF('1060 NQN'!$A$2:$A$2023,$G823,'1060 NQN'!$I$2:$I$2023)</f>
        <v>50</v>
      </c>
      <c r="L823" s="17" t="n">
        <f aca="false">SUMIF('1060 NQN'!$A$2:$A$2023,$G823,'1060 NQN'!$Q$2:$Q$2023)</f>
        <v>0</v>
      </c>
      <c r="M823" s="17" t="n">
        <f aca="false">$K823-$L823</f>
        <v>50</v>
      </c>
      <c r="N823" s="18" t="n">
        <f aca="false">IFERROR(SUMIF('1060 NQN'!$A$2:$A$2023,$G823,'1060 NQN'!$M$2:$M$2023)/$K823,0)</f>
        <v>41.7</v>
      </c>
      <c r="O823" s="18" t="n">
        <f aca="false">IFERROR($K823*$N823,"")</f>
        <v>2085</v>
      </c>
      <c r="P823" s="18" t="n">
        <f aca="false">IFERROR($L823*$N823,"")</f>
        <v>0</v>
      </c>
      <c r="Q823" s="18" t="n">
        <f aca="false">$M823*$N823</f>
        <v>2085</v>
      </c>
      <c r="S823" s="26"/>
      <c r="T823" s="1" t="s">
        <v>277</v>
      </c>
      <c r="U823" s="27" t="s">
        <v>123</v>
      </c>
    </row>
    <row r="824" customFormat="false" ht="15" hidden="false" customHeight="false" outlineLevel="0" collapsed="false">
      <c r="A824" s="1" t="s">
        <v>207</v>
      </c>
      <c r="B824" s="1" t="s">
        <v>1739</v>
      </c>
      <c r="C824" s="1" t="s">
        <v>259</v>
      </c>
      <c r="D824" s="1" t="s">
        <v>273</v>
      </c>
      <c r="E824" s="1" t="s">
        <v>274</v>
      </c>
      <c r="F824" s="1" t="s">
        <v>262</v>
      </c>
      <c r="G824" s="1" t="s">
        <v>2703</v>
      </c>
      <c r="H824" s="1" t="s">
        <v>2704</v>
      </c>
      <c r="K824" s="17" t="n">
        <f aca="false">SUMIF('1060 NQN'!$A$2:$A$2023,$G824,'1060 NQN'!$I$2:$I$2023)</f>
        <v>50</v>
      </c>
      <c r="L824" s="17" t="n">
        <f aca="false">SUMIF('1060 NQN'!$A$2:$A$2023,$G824,'1060 NQN'!$Q$2:$Q$2023)</f>
        <v>0</v>
      </c>
      <c r="M824" s="17" t="n">
        <f aca="false">$K824-$L824</f>
        <v>50</v>
      </c>
      <c r="N824" s="18" t="n">
        <f aca="false">IFERROR(SUMIF('1060 NQN'!$A$2:$A$2023,$G824,'1060 NQN'!$M$2:$M$2023)/$K824,0)</f>
        <v>3816.5</v>
      </c>
      <c r="O824" s="18" t="n">
        <f aca="false">IFERROR($K824*$N824,"")</f>
        <v>190825</v>
      </c>
      <c r="P824" s="18" t="n">
        <f aca="false">IFERROR($L824*$N824,"")</f>
        <v>0</v>
      </c>
      <c r="Q824" s="18" t="n">
        <f aca="false">$M824*$N824</f>
        <v>190825</v>
      </c>
      <c r="S824" s="26"/>
      <c r="T824" s="1" t="s">
        <v>277</v>
      </c>
      <c r="U824" s="27" t="s">
        <v>123</v>
      </c>
    </row>
    <row r="825" customFormat="false" ht="15" hidden="false" customHeight="false" outlineLevel="0" collapsed="false">
      <c r="A825" s="1" t="s">
        <v>207</v>
      </c>
      <c r="B825" s="1" t="s">
        <v>1739</v>
      </c>
      <c r="C825" s="1" t="s">
        <v>259</v>
      </c>
      <c r="D825" s="1" t="s">
        <v>273</v>
      </c>
      <c r="E825" s="1" t="s">
        <v>274</v>
      </c>
      <c r="F825" s="1" t="s">
        <v>262</v>
      </c>
      <c r="G825" s="1" t="s">
        <v>1208</v>
      </c>
      <c r="H825" s="1" t="s">
        <v>1209</v>
      </c>
      <c r="K825" s="17" t="n">
        <f aca="false">SUMIF('1060 NQN'!$A$2:$A$2023,$G825,'1060 NQN'!$I$2:$I$2023)</f>
        <v>50</v>
      </c>
      <c r="L825" s="17" t="n">
        <f aca="false">SUMIF('1060 NQN'!$A$2:$A$2023,$G825,'1060 NQN'!$Q$2:$Q$2023)</f>
        <v>0</v>
      </c>
      <c r="M825" s="17" t="n">
        <f aca="false">$K825-$L825</f>
        <v>50</v>
      </c>
      <c r="N825" s="18" t="n">
        <f aca="false">IFERROR(SUMIF('1060 NQN'!$A$2:$A$2023,$G825,'1060 NQN'!$M$2:$M$2023)/$K825,0)</f>
        <v>137.94</v>
      </c>
      <c r="O825" s="18" t="n">
        <f aca="false">IFERROR($K825*$N825,"")</f>
        <v>6897</v>
      </c>
      <c r="P825" s="18" t="n">
        <f aca="false">IFERROR($L825*$N825,"")</f>
        <v>0</v>
      </c>
      <c r="Q825" s="18" t="n">
        <f aca="false">$M825*$N825</f>
        <v>6897</v>
      </c>
      <c r="S825" s="26"/>
      <c r="T825" s="1" t="s">
        <v>277</v>
      </c>
      <c r="U825" s="27" t="s">
        <v>123</v>
      </c>
    </row>
    <row r="826" customFormat="false" ht="15" hidden="false" customHeight="false" outlineLevel="0" collapsed="false">
      <c r="A826" s="1" t="s">
        <v>207</v>
      </c>
      <c r="B826" s="1" t="s">
        <v>1739</v>
      </c>
      <c r="C826" s="1" t="s">
        <v>259</v>
      </c>
      <c r="D826" s="1" t="s">
        <v>610</v>
      </c>
      <c r="E826" s="1" t="s">
        <v>611</v>
      </c>
      <c r="F826" s="1" t="s">
        <v>612</v>
      </c>
      <c r="G826" s="1" t="s">
        <v>2705</v>
      </c>
      <c r="H826" s="1" t="s">
        <v>2706</v>
      </c>
      <c r="K826" s="17" t="n">
        <f aca="false">SUMIF('1060 NQN'!$A$2:$A$2023,$G826,'1060 NQN'!$I$2:$I$2023)</f>
        <v>50</v>
      </c>
      <c r="L826" s="17" t="n">
        <f aca="false">SUMIF('1060 NQN'!$A$2:$A$2023,$G826,'1060 NQN'!$Q$2:$Q$2023)</f>
        <v>0</v>
      </c>
      <c r="M826" s="17" t="n">
        <f aca="false">$K826-$L826</f>
        <v>50</v>
      </c>
      <c r="N826" s="18" t="n">
        <f aca="false">IFERROR(SUMIF('1060 NQN'!$A$2:$A$2023,$G826,'1060 NQN'!$M$2:$M$2023)/$K826,0)</f>
        <v>19900</v>
      </c>
      <c r="O826" s="18" t="n">
        <f aca="false">IFERROR($K826*$N826,"")</f>
        <v>995000</v>
      </c>
      <c r="P826" s="18" t="n">
        <f aca="false">IFERROR($L826*$N826,"")</f>
        <v>0</v>
      </c>
      <c r="Q826" s="18" t="n">
        <f aca="false">$M826*$N826</f>
        <v>995000</v>
      </c>
      <c r="S826" s="26"/>
      <c r="T826" s="1" t="s">
        <v>615</v>
      </c>
      <c r="U826" s="27" t="s">
        <v>126</v>
      </c>
    </row>
    <row r="827" customFormat="false" ht="15" hidden="false" customHeight="false" outlineLevel="0" collapsed="false">
      <c r="A827" s="1" t="s">
        <v>207</v>
      </c>
      <c r="B827" s="1" t="s">
        <v>1739</v>
      </c>
      <c r="C827" s="1" t="s">
        <v>259</v>
      </c>
      <c r="D827" s="1" t="s">
        <v>610</v>
      </c>
      <c r="E827" s="1" t="s">
        <v>611</v>
      </c>
      <c r="F827" s="1" t="s">
        <v>612</v>
      </c>
      <c r="G827" s="1" t="s">
        <v>1488</v>
      </c>
      <c r="H827" s="1" t="s">
        <v>1489</v>
      </c>
      <c r="K827" s="17" t="n">
        <f aca="false">SUMIF('1060 NQN'!$A$2:$A$2023,$G827,'1060 NQN'!$I$2:$I$2023)</f>
        <v>50</v>
      </c>
      <c r="L827" s="17" t="n">
        <f aca="false">SUMIF('1060 NQN'!$A$2:$A$2023,$G827,'1060 NQN'!$Q$2:$Q$2023)</f>
        <v>0</v>
      </c>
      <c r="M827" s="17" t="n">
        <f aca="false">$K827-$L827</f>
        <v>50</v>
      </c>
      <c r="N827" s="18" t="n">
        <f aca="false">IFERROR(SUMIF('1060 NQN'!$A$2:$A$2023,$G827,'1060 NQN'!$M$2:$M$2023)/$K827,0)</f>
        <v>18930</v>
      </c>
      <c r="O827" s="18" t="n">
        <f aca="false">IFERROR($K827*$N827,"")</f>
        <v>946500</v>
      </c>
      <c r="P827" s="18" t="n">
        <f aca="false">IFERROR($L827*$N827,"")</f>
        <v>0</v>
      </c>
      <c r="Q827" s="18" t="n">
        <f aca="false">$M827*$N827</f>
        <v>946500</v>
      </c>
      <c r="S827" s="26"/>
      <c r="T827" s="1" t="s">
        <v>615</v>
      </c>
      <c r="U827" s="27" t="s">
        <v>126</v>
      </c>
    </row>
    <row r="828" customFormat="false" ht="15" hidden="false" customHeight="false" outlineLevel="0" collapsed="false">
      <c r="A828" s="1" t="s">
        <v>207</v>
      </c>
      <c r="B828" s="1" t="s">
        <v>1739</v>
      </c>
      <c r="C828" s="1" t="s">
        <v>259</v>
      </c>
      <c r="D828" s="1" t="s">
        <v>273</v>
      </c>
      <c r="E828" s="1" t="s">
        <v>274</v>
      </c>
      <c r="F828" s="1" t="s">
        <v>262</v>
      </c>
      <c r="G828" s="1" t="s">
        <v>2707</v>
      </c>
      <c r="H828" s="1" t="s">
        <v>2708</v>
      </c>
      <c r="I828" s="1" t="s">
        <v>2709</v>
      </c>
      <c r="J828" s="1" t="s">
        <v>2710</v>
      </c>
      <c r="K828" s="17" t="n">
        <f aca="false">SUMIF('1060 NQN'!$A$2:$A$2023,$G828,'1060 NQN'!$I$2:$I$2023)</f>
        <v>49</v>
      </c>
      <c r="L828" s="17" t="n">
        <f aca="false">SUMIF('1060 NQN'!$A$2:$A$2023,$G828,'1060 NQN'!$Q$2:$Q$2023)</f>
        <v>50</v>
      </c>
      <c r="M828" s="17" t="n">
        <f aca="false">$K828-$L828</f>
        <v>-1</v>
      </c>
      <c r="N828" s="18" t="n">
        <f aca="false">IFERROR(SUMIF('1060 NQN'!$A$2:$A$2023,$G828,'1060 NQN'!$M$2:$M$2023)/$K828,0)</f>
        <v>15852.1224489796</v>
      </c>
      <c r="O828" s="18" t="n">
        <f aca="false">IFERROR($K828*$N828,"")</f>
        <v>776754</v>
      </c>
      <c r="P828" s="18" t="n">
        <f aca="false">IFERROR($L828*$N828,"")</f>
        <v>792606.12244898</v>
      </c>
      <c r="Q828" s="18" t="n">
        <f aca="false">$M828*$N828</f>
        <v>-15852.1224489796</v>
      </c>
      <c r="S828" s="25" t="s">
        <v>228</v>
      </c>
      <c r="T828" s="1" t="s">
        <v>282</v>
      </c>
      <c r="U828" s="24" t="s">
        <v>54</v>
      </c>
      <c r="V828" s="1" t="s">
        <v>290</v>
      </c>
      <c r="W828" s="1" t="s">
        <v>269</v>
      </c>
      <c r="Y828" s="1" t="s">
        <v>269</v>
      </c>
      <c r="AA828" s="1" t="s">
        <v>2711</v>
      </c>
    </row>
    <row r="829" customFormat="false" ht="15" hidden="false" customHeight="false" outlineLevel="0" collapsed="false">
      <c r="A829" s="1" t="s">
        <v>207</v>
      </c>
      <c r="B829" s="1" t="s">
        <v>1739</v>
      </c>
      <c r="C829" s="1" t="s">
        <v>259</v>
      </c>
      <c r="D829" s="1" t="s">
        <v>260</v>
      </c>
      <c r="E829" s="1" t="s">
        <v>261</v>
      </c>
      <c r="F829" s="1" t="s">
        <v>262</v>
      </c>
      <c r="G829" s="1" t="s">
        <v>2712</v>
      </c>
      <c r="H829" s="1" t="s">
        <v>2713</v>
      </c>
      <c r="I829" s="1" t="s">
        <v>2714</v>
      </c>
      <c r="J829" s="1" t="s">
        <v>2715</v>
      </c>
      <c r="K829" s="17" t="n">
        <f aca="false">SUMIF('1060 NQN'!$A$2:$A$2023,$G829,'1060 NQN'!$I$2:$I$2023)</f>
        <v>48</v>
      </c>
      <c r="L829" s="17" t="n">
        <f aca="false">SUMIF('1060 NQN'!$A$2:$A$2023,$G829,'1060 NQN'!$Q$2:$Q$2023)</f>
        <v>3</v>
      </c>
      <c r="M829" s="17" t="n">
        <f aca="false">$K829-$L829</f>
        <v>45</v>
      </c>
      <c r="N829" s="18" t="n">
        <f aca="false">IFERROR(SUMIF('1060 NQN'!$A$2:$A$2023,$G829,'1060 NQN'!$M$2:$M$2023)/$K829,0)</f>
        <v>3632.57</v>
      </c>
      <c r="O829" s="18" t="n">
        <f aca="false">IFERROR($K829*$N829,"")</f>
        <v>174363.36</v>
      </c>
      <c r="P829" s="18" t="n">
        <f aca="false">IFERROR($L829*$N829,"")</f>
        <v>10897.71</v>
      </c>
      <c r="Q829" s="18" t="n">
        <f aca="false">$M829*$N829</f>
        <v>163465.65</v>
      </c>
      <c r="S829" s="24" t="s">
        <v>226</v>
      </c>
      <c r="T829" s="1" t="s">
        <v>267</v>
      </c>
      <c r="U829" s="25" t="s">
        <v>51</v>
      </c>
      <c r="V829" s="1" t="s">
        <v>290</v>
      </c>
      <c r="W829" s="1" t="s">
        <v>269</v>
      </c>
      <c r="Y829" s="1" t="s">
        <v>269</v>
      </c>
      <c r="AA829" s="1" t="s">
        <v>2716</v>
      </c>
    </row>
    <row r="830" customFormat="false" ht="15" hidden="false" customHeight="false" outlineLevel="0" collapsed="false">
      <c r="A830" s="1" t="s">
        <v>207</v>
      </c>
      <c r="B830" s="1" t="s">
        <v>1739</v>
      </c>
      <c r="C830" s="1" t="s">
        <v>259</v>
      </c>
      <c r="D830" s="1" t="s">
        <v>610</v>
      </c>
      <c r="E830" s="1" t="s">
        <v>611</v>
      </c>
      <c r="F830" s="1" t="s">
        <v>612</v>
      </c>
      <c r="G830" s="1" t="s">
        <v>2717</v>
      </c>
      <c r="H830" s="1" t="s">
        <v>2718</v>
      </c>
      <c r="K830" s="17" t="n">
        <f aca="false">SUMIF('1060 NQN'!$A$2:$A$2023,$G830,'1060 NQN'!$I$2:$I$2023)</f>
        <v>48</v>
      </c>
      <c r="L830" s="17" t="n">
        <f aca="false">SUMIF('1060 NQN'!$A$2:$A$2023,$G830,'1060 NQN'!$Q$2:$Q$2023)</f>
        <v>0</v>
      </c>
      <c r="M830" s="17" t="n">
        <f aca="false">$K830-$L830</f>
        <v>48</v>
      </c>
      <c r="N830" s="18" t="n">
        <f aca="false">IFERROR(SUMIF('1060 NQN'!$A$2:$A$2023,$G830,'1060 NQN'!$M$2:$M$2023)/$K830,0)</f>
        <v>19500</v>
      </c>
      <c r="O830" s="18" t="n">
        <f aca="false">IFERROR($K830*$N830,"")</f>
        <v>936000</v>
      </c>
      <c r="P830" s="18" t="n">
        <f aca="false">IFERROR($L830*$N830,"")</f>
        <v>0</v>
      </c>
      <c r="Q830" s="18" t="n">
        <f aca="false">$M830*$N830</f>
        <v>936000</v>
      </c>
      <c r="S830" s="26"/>
      <c r="T830" s="1" t="s">
        <v>615</v>
      </c>
      <c r="U830" s="27" t="s">
        <v>126</v>
      </c>
    </row>
    <row r="831" customFormat="false" ht="15" hidden="false" customHeight="false" outlineLevel="0" collapsed="false">
      <c r="A831" s="1" t="s">
        <v>207</v>
      </c>
      <c r="B831" s="1" t="s">
        <v>1739</v>
      </c>
      <c r="C831" s="1" t="s">
        <v>259</v>
      </c>
      <c r="D831" s="1" t="s">
        <v>610</v>
      </c>
      <c r="E831" s="1" t="s">
        <v>611</v>
      </c>
      <c r="F831" s="1" t="s">
        <v>612</v>
      </c>
      <c r="G831" s="1" t="s">
        <v>2719</v>
      </c>
      <c r="H831" s="1" t="s">
        <v>2720</v>
      </c>
      <c r="K831" s="17" t="n">
        <f aca="false">SUMIF('1060 NQN'!$A$2:$A$2023,$G831,'1060 NQN'!$I$2:$I$2023)</f>
        <v>47</v>
      </c>
      <c r="L831" s="17" t="n">
        <f aca="false">SUMIF('1060 NQN'!$A$2:$A$2023,$G831,'1060 NQN'!$Q$2:$Q$2023)</f>
        <v>0</v>
      </c>
      <c r="M831" s="17" t="n">
        <f aca="false">$K831-$L831</f>
        <v>47</v>
      </c>
      <c r="N831" s="18" t="n">
        <f aca="false">IFERROR(SUMIF('1060 NQN'!$A$2:$A$2023,$G831,'1060 NQN'!$M$2:$M$2023)/$K831,0)</f>
        <v>25127.12</v>
      </c>
      <c r="O831" s="18" t="n">
        <f aca="false">IFERROR($K831*$N831,"")</f>
        <v>1180974.64</v>
      </c>
      <c r="P831" s="18" t="n">
        <f aca="false">IFERROR($L831*$N831,"")</f>
        <v>0</v>
      </c>
      <c r="Q831" s="18" t="n">
        <f aca="false">$M831*$N831</f>
        <v>1180974.64</v>
      </c>
      <c r="S831" s="26"/>
      <c r="T831" s="1" t="s">
        <v>615</v>
      </c>
      <c r="U831" s="27" t="s">
        <v>126</v>
      </c>
    </row>
    <row r="832" customFormat="false" ht="15" hidden="false" customHeight="false" outlineLevel="0" collapsed="false">
      <c r="A832" s="1" t="s">
        <v>207</v>
      </c>
      <c r="B832" s="1" t="s">
        <v>1739</v>
      </c>
      <c r="C832" s="1" t="s">
        <v>259</v>
      </c>
      <c r="D832" s="1" t="s">
        <v>610</v>
      </c>
      <c r="E832" s="1" t="s">
        <v>611</v>
      </c>
      <c r="F832" s="1" t="s">
        <v>612</v>
      </c>
      <c r="G832" s="1" t="s">
        <v>2721</v>
      </c>
      <c r="H832" s="1" t="s">
        <v>2722</v>
      </c>
      <c r="K832" s="17" t="n">
        <f aca="false">SUMIF('1060 NQN'!$A$2:$A$2023,$G832,'1060 NQN'!$I$2:$I$2023)</f>
        <v>46</v>
      </c>
      <c r="L832" s="17" t="n">
        <f aca="false">SUMIF('1060 NQN'!$A$2:$A$2023,$G832,'1060 NQN'!$Q$2:$Q$2023)</f>
        <v>0</v>
      </c>
      <c r="M832" s="17" t="n">
        <f aca="false">$K832-$L832</f>
        <v>46</v>
      </c>
      <c r="N832" s="18" t="n">
        <f aca="false">IFERROR(SUMIF('1060 NQN'!$A$2:$A$2023,$G832,'1060 NQN'!$M$2:$M$2023)/$K832,0)</f>
        <v>19500</v>
      </c>
      <c r="O832" s="18" t="n">
        <f aca="false">IFERROR($K832*$N832,"")</f>
        <v>897000</v>
      </c>
      <c r="P832" s="18" t="n">
        <f aca="false">IFERROR($L832*$N832,"")</f>
        <v>0</v>
      </c>
      <c r="Q832" s="18" t="n">
        <f aca="false">$M832*$N832</f>
        <v>897000</v>
      </c>
      <c r="S832" s="26"/>
      <c r="T832" s="1" t="s">
        <v>615</v>
      </c>
      <c r="U832" s="27" t="s">
        <v>126</v>
      </c>
    </row>
    <row r="833" customFormat="false" ht="15" hidden="false" customHeight="false" outlineLevel="0" collapsed="false">
      <c r="A833" s="1" t="s">
        <v>207</v>
      </c>
      <c r="B833" s="1" t="s">
        <v>1739</v>
      </c>
      <c r="C833" s="1" t="s">
        <v>259</v>
      </c>
      <c r="D833" s="1" t="s">
        <v>260</v>
      </c>
      <c r="E833" s="1" t="s">
        <v>261</v>
      </c>
      <c r="F833" s="1" t="s">
        <v>262</v>
      </c>
      <c r="G833" s="1" t="s">
        <v>1157</v>
      </c>
      <c r="H833" s="1" t="s">
        <v>1158</v>
      </c>
      <c r="K833" s="17" t="n">
        <f aca="false">SUMIF('1060 NQN'!$A$2:$A$2023,$G833,'1060 NQN'!$I$2:$I$2023)</f>
        <v>45</v>
      </c>
      <c r="L833" s="17" t="n">
        <f aca="false">SUMIF('1060 NQN'!$A$2:$A$2023,$G833,'1060 NQN'!$Q$2:$Q$2023)</f>
        <v>0</v>
      </c>
      <c r="M833" s="17" t="n">
        <f aca="false">$K833-$L833</f>
        <v>45</v>
      </c>
      <c r="N833" s="18" t="n">
        <f aca="false">IFERROR(SUMIF('1060 NQN'!$A$2:$A$2023,$G833,'1060 NQN'!$M$2:$M$2023)/$K833,0)</f>
        <v>16549.3802222222</v>
      </c>
      <c r="O833" s="18" t="n">
        <f aca="false">IFERROR($K833*$N833,"")</f>
        <v>744722.11</v>
      </c>
      <c r="P833" s="18" t="n">
        <f aca="false">IFERROR($L833*$N833,"")</f>
        <v>0</v>
      </c>
      <c r="Q833" s="18" t="n">
        <f aca="false">$M833*$N833</f>
        <v>744722.11</v>
      </c>
      <c r="S833" s="26"/>
      <c r="T833" s="1" t="s">
        <v>277</v>
      </c>
      <c r="U833" s="27" t="s">
        <v>123</v>
      </c>
      <c r="AA833" s="1" t="s">
        <v>2410</v>
      </c>
    </row>
    <row r="834" customFormat="false" ht="15" hidden="false" customHeight="false" outlineLevel="0" collapsed="false">
      <c r="A834" s="1" t="s">
        <v>207</v>
      </c>
      <c r="B834" s="1" t="s">
        <v>1739</v>
      </c>
      <c r="C834" s="1" t="s">
        <v>259</v>
      </c>
      <c r="D834" s="1" t="s">
        <v>273</v>
      </c>
      <c r="E834" s="1" t="s">
        <v>274</v>
      </c>
      <c r="F834" s="1" t="s">
        <v>262</v>
      </c>
      <c r="G834" s="1" t="s">
        <v>2723</v>
      </c>
      <c r="H834" s="1" t="s">
        <v>2724</v>
      </c>
      <c r="K834" s="17" t="n">
        <f aca="false">SUMIF('1060 NQN'!$A$2:$A$2023,$G834,'1060 NQN'!$I$2:$I$2023)</f>
        <v>45</v>
      </c>
      <c r="L834" s="17" t="n">
        <f aca="false">SUMIF('1060 NQN'!$A$2:$A$2023,$G834,'1060 NQN'!$Q$2:$Q$2023)</f>
        <v>0</v>
      </c>
      <c r="M834" s="17" t="n">
        <f aca="false">$K834-$L834</f>
        <v>45</v>
      </c>
      <c r="N834" s="18" t="n">
        <f aca="false">IFERROR(SUMIF('1060 NQN'!$A$2:$A$2023,$G834,'1060 NQN'!$M$2:$M$2023)/$K834,0)</f>
        <v>2163.56666666667</v>
      </c>
      <c r="O834" s="18" t="n">
        <f aca="false">IFERROR($K834*$N834,"")</f>
        <v>97360.5</v>
      </c>
      <c r="P834" s="18" t="n">
        <f aca="false">IFERROR($L834*$N834,"")</f>
        <v>0</v>
      </c>
      <c r="Q834" s="18" t="n">
        <f aca="false">$M834*$N834</f>
        <v>97360.5</v>
      </c>
      <c r="S834" s="26"/>
      <c r="T834" s="1" t="s">
        <v>277</v>
      </c>
      <c r="U834" s="27" t="s">
        <v>123</v>
      </c>
    </row>
    <row r="835" customFormat="false" ht="15" hidden="false" customHeight="false" outlineLevel="0" collapsed="false">
      <c r="A835" s="1" t="s">
        <v>207</v>
      </c>
      <c r="B835" s="1" t="s">
        <v>1739</v>
      </c>
      <c r="C835" s="1" t="s">
        <v>259</v>
      </c>
      <c r="D835" s="1" t="s">
        <v>260</v>
      </c>
      <c r="E835" s="1" t="s">
        <v>261</v>
      </c>
      <c r="F835" s="1" t="s">
        <v>262</v>
      </c>
      <c r="G835" s="1" t="s">
        <v>2725</v>
      </c>
      <c r="H835" s="1" t="s">
        <v>2726</v>
      </c>
      <c r="K835" s="17" t="n">
        <f aca="false">SUMIF('1060 NQN'!$A$2:$A$2023,$G835,'1060 NQN'!$I$2:$I$2023)</f>
        <v>44</v>
      </c>
      <c r="L835" s="17" t="n">
        <f aca="false">SUMIF('1060 NQN'!$A$2:$A$2023,$G835,'1060 NQN'!$Q$2:$Q$2023)</f>
        <v>0</v>
      </c>
      <c r="M835" s="17" t="n">
        <f aca="false">$K835-$L835</f>
        <v>44</v>
      </c>
      <c r="N835" s="18" t="n">
        <f aca="false">IFERROR(SUMIF('1060 NQN'!$A$2:$A$2023,$G835,'1060 NQN'!$M$2:$M$2023)/$K835,0)</f>
        <v>3892.05659090909</v>
      </c>
      <c r="O835" s="18" t="n">
        <f aca="false">IFERROR($K835*$N835,"")</f>
        <v>171250.49</v>
      </c>
      <c r="P835" s="18" t="n">
        <f aca="false">IFERROR($L835*$N835,"")</f>
        <v>0</v>
      </c>
      <c r="Q835" s="18" t="n">
        <f aca="false">$M835*$N835</f>
        <v>171250.49</v>
      </c>
      <c r="S835" s="26"/>
      <c r="T835" s="1" t="s">
        <v>277</v>
      </c>
      <c r="U835" s="27" t="s">
        <v>123</v>
      </c>
      <c r="AA835" s="1" t="s">
        <v>2190</v>
      </c>
    </row>
    <row r="836" customFormat="false" ht="15" hidden="false" customHeight="false" outlineLevel="0" collapsed="false">
      <c r="A836" s="1" t="s">
        <v>207</v>
      </c>
      <c r="B836" s="1" t="s">
        <v>1739</v>
      </c>
      <c r="C836" s="1" t="s">
        <v>259</v>
      </c>
      <c r="D836" s="1" t="s">
        <v>610</v>
      </c>
      <c r="E836" s="1" t="s">
        <v>611</v>
      </c>
      <c r="F836" s="1" t="s">
        <v>612</v>
      </c>
      <c r="G836" s="1" t="s">
        <v>2727</v>
      </c>
      <c r="H836" s="1" t="s">
        <v>2728</v>
      </c>
      <c r="K836" s="17" t="n">
        <f aca="false">SUMIF('1060 NQN'!$A$2:$A$2023,$G836,'1060 NQN'!$I$2:$I$2023)</f>
        <v>43</v>
      </c>
      <c r="L836" s="17" t="n">
        <f aca="false">SUMIF('1060 NQN'!$A$2:$A$2023,$G836,'1060 NQN'!$Q$2:$Q$2023)</f>
        <v>0</v>
      </c>
      <c r="M836" s="17" t="n">
        <f aca="false">$K836-$L836</f>
        <v>43</v>
      </c>
      <c r="N836" s="18" t="n">
        <f aca="false">IFERROR(SUMIF('1060 NQN'!$A$2:$A$2023,$G836,'1060 NQN'!$M$2:$M$2023)/$K836,0)</f>
        <v>50352.4713953488</v>
      </c>
      <c r="O836" s="18" t="n">
        <f aca="false">IFERROR($K836*$N836,"")</f>
        <v>2165156.27</v>
      </c>
      <c r="P836" s="18" t="n">
        <f aca="false">IFERROR($L836*$N836,"")</f>
        <v>0</v>
      </c>
      <c r="Q836" s="18" t="n">
        <f aca="false">$M836*$N836</f>
        <v>2165156.27</v>
      </c>
      <c r="S836" s="26"/>
      <c r="T836" s="1" t="s">
        <v>615</v>
      </c>
      <c r="U836" s="27" t="s">
        <v>126</v>
      </c>
      <c r="AA836" s="1" t="s">
        <v>1741</v>
      </c>
    </row>
    <row r="837" customFormat="false" ht="15" hidden="false" customHeight="false" outlineLevel="0" collapsed="false">
      <c r="A837" s="1" t="s">
        <v>207</v>
      </c>
      <c r="B837" s="1" t="s">
        <v>1739</v>
      </c>
      <c r="C837" s="1" t="s">
        <v>259</v>
      </c>
      <c r="D837" s="1" t="s">
        <v>610</v>
      </c>
      <c r="E837" s="1" t="s">
        <v>611</v>
      </c>
      <c r="F837" s="1" t="s">
        <v>612</v>
      </c>
      <c r="G837" s="1" t="s">
        <v>2729</v>
      </c>
      <c r="H837" s="1" t="s">
        <v>2730</v>
      </c>
      <c r="K837" s="17" t="n">
        <f aca="false">SUMIF('1060 NQN'!$A$2:$A$2023,$G837,'1060 NQN'!$I$2:$I$2023)</f>
        <v>43</v>
      </c>
      <c r="L837" s="17" t="n">
        <f aca="false">SUMIF('1060 NQN'!$A$2:$A$2023,$G837,'1060 NQN'!$Q$2:$Q$2023)</f>
        <v>0</v>
      </c>
      <c r="M837" s="17" t="n">
        <f aca="false">$K837-$L837</f>
        <v>43</v>
      </c>
      <c r="N837" s="18" t="n">
        <f aca="false">IFERROR(SUMIF('1060 NQN'!$A$2:$A$2023,$G837,'1060 NQN'!$M$2:$M$2023)/$K837,0)</f>
        <v>28949.7460465116</v>
      </c>
      <c r="O837" s="18" t="n">
        <f aca="false">IFERROR($K837*$N837,"")</f>
        <v>1244839.08</v>
      </c>
      <c r="P837" s="18" t="n">
        <f aca="false">IFERROR($L837*$N837,"")</f>
        <v>0</v>
      </c>
      <c r="Q837" s="18" t="n">
        <f aca="false">$M837*$N837</f>
        <v>1244839.08</v>
      </c>
      <c r="S837" s="26"/>
      <c r="T837" s="1" t="s">
        <v>615</v>
      </c>
      <c r="U837" s="27" t="s">
        <v>126</v>
      </c>
      <c r="AA837" s="1" t="s">
        <v>1741</v>
      </c>
    </row>
    <row r="838" customFormat="false" ht="15" hidden="false" customHeight="false" outlineLevel="0" collapsed="false">
      <c r="A838" s="1" t="s">
        <v>207</v>
      </c>
      <c r="B838" s="1" t="s">
        <v>1739</v>
      </c>
      <c r="C838" s="1" t="s">
        <v>259</v>
      </c>
      <c r="D838" s="1" t="s">
        <v>260</v>
      </c>
      <c r="E838" s="1" t="s">
        <v>261</v>
      </c>
      <c r="F838" s="1" t="s">
        <v>262</v>
      </c>
      <c r="G838" s="1" t="s">
        <v>2731</v>
      </c>
      <c r="H838" s="1" t="s">
        <v>2732</v>
      </c>
      <c r="K838" s="17" t="n">
        <f aca="false">SUMIF('1060 NQN'!$A$2:$A$2023,$G838,'1060 NQN'!$I$2:$I$2023)</f>
        <v>42</v>
      </c>
      <c r="L838" s="17" t="n">
        <f aca="false">SUMIF('1060 NQN'!$A$2:$A$2023,$G838,'1060 NQN'!$Q$2:$Q$2023)</f>
        <v>0</v>
      </c>
      <c r="M838" s="17" t="n">
        <f aca="false">$K838-$L838</f>
        <v>42</v>
      </c>
      <c r="N838" s="18" t="n">
        <f aca="false">IFERROR(SUMIF('1060 NQN'!$A$2:$A$2023,$G838,'1060 NQN'!$M$2:$M$2023)/$K838,0)</f>
        <v>639</v>
      </c>
      <c r="O838" s="18" t="n">
        <f aca="false">IFERROR($K838*$N838,"")</f>
        <v>26838</v>
      </c>
      <c r="P838" s="18" t="n">
        <f aca="false">IFERROR($L838*$N838,"")</f>
        <v>0</v>
      </c>
      <c r="Q838" s="18" t="n">
        <f aca="false">$M838*$N838</f>
        <v>26838</v>
      </c>
      <c r="S838" s="26"/>
      <c r="T838" s="1" t="s">
        <v>277</v>
      </c>
      <c r="U838" s="27" t="s">
        <v>123</v>
      </c>
      <c r="AA838" s="1" t="s">
        <v>1741</v>
      </c>
    </row>
    <row r="839" customFormat="false" ht="15" hidden="false" customHeight="false" outlineLevel="0" collapsed="false">
      <c r="A839" s="1" t="s">
        <v>207</v>
      </c>
      <c r="B839" s="1" t="s">
        <v>1739</v>
      </c>
      <c r="C839" s="1" t="s">
        <v>259</v>
      </c>
      <c r="D839" s="1" t="s">
        <v>610</v>
      </c>
      <c r="E839" s="1" t="s">
        <v>611</v>
      </c>
      <c r="F839" s="1" t="s">
        <v>612</v>
      </c>
      <c r="G839" s="1" t="s">
        <v>2733</v>
      </c>
      <c r="H839" s="1" t="s">
        <v>2734</v>
      </c>
      <c r="K839" s="17" t="n">
        <f aca="false">SUMIF('1060 NQN'!$A$2:$A$2023,$G839,'1060 NQN'!$I$2:$I$2023)</f>
        <v>42</v>
      </c>
      <c r="L839" s="17" t="n">
        <f aca="false">SUMIF('1060 NQN'!$A$2:$A$2023,$G839,'1060 NQN'!$Q$2:$Q$2023)</f>
        <v>0</v>
      </c>
      <c r="M839" s="17" t="n">
        <f aca="false">$K839-$L839</f>
        <v>42</v>
      </c>
      <c r="N839" s="18" t="n">
        <f aca="false">IFERROR(SUMIF('1060 NQN'!$A$2:$A$2023,$G839,'1060 NQN'!$M$2:$M$2023)/$K839,0)</f>
        <v>17858.8654761905</v>
      </c>
      <c r="O839" s="18" t="n">
        <f aca="false">IFERROR($K839*$N839,"")</f>
        <v>750072.35</v>
      </c>
      <c r="P839" s="18" t="n">
        <f aca="false">IFERROR($L839*$N839,"")</f>
        <v>0</v>
      </c>
      <c r="Q839" s="18" t="n">
        <f aca="false">$M839*$N839</f>
        <v>750072.35</v>
      </c>
      <c r="S839" s="26"/>
      <c r="T839" s="1" t="s">
        <v>615</v>
      </c>
      <c r="U839" s="27" t="s">
        <v>126</v>
      </c>
      <c r="AA839" s="1" t="s">
        <v>1741</v>
      </c>
    </row>
    <row r="840" customFormat="false" ht="15" hidden="false" customHeight="false" outlineLevel="0" collapsed="false">
      <c r="A840" s="1" t="s">
        <v>207</v>
      </c>
      <c r="B840" s="1" t="s">
        <v>1739</v>
      </c>
      <c r="C840" s="1" t="s">
        <v>259</v>
      </c>
      <c r="D840" s="1" t="s">
        <v>610</v>
      </c>
      <c r="E840" s="1" t="s">
        <v>611</v>
      </c>
      <c r="F840" s="1" t="s">
        <v>612</v>
      </c>
      <c r="G840" s="1" t="s">
        <v>2735</v>
      </c>
      <c r="H840" s="1" t="s">
        <v>2736</v>
      </c>
      <c r="K840" s="17" t="n">
        <f aca="false">SUMIF('1060 NQN'!$A$2:$A$2023,$G840,'1060 NQN'!$I$2:$I$2023)</f>
        <v>41</v>
      </c>
      <c r="L840" s="17" t="n">
        <f aca="false">SUMIF('1060 NQN'!$A$2:$A$2023,$G840,'1060 NQN'!$Q$2:$Q$2023)</f>
        <v>0</v>
      </c>
      <c r="M840" s="17" t="n">
        <f aca="false">$K840-$L840</f>
        <v>41</v>
      </c>
      <c r="N840" s="18" t="n">
        <f aca="false">IFERROR(SUMIF('1060 NQN'!$A$2:$A$2023,$G840,'1060 NQN'!$M$2:$M$2023)/$K840,0)</f>
        <v>20427.1412195122</v>
      </c>
      <c r="O840" s="18" t="n">
        <f aca="false">IFERROR($K840*$N840,"")</f>
        <v>837512.79</v>
      </c>
      <c r="P840" s="18" t="n">
        <f aca="false">IFERROR($L840*$N840,"")</f>
        <v>0</v>
      </c>
      <c r="Q840" s="18" t="n">
        <f aca="false">$M840*$N840</f>
        <v>837512.79</v>
      </c>
      <c r="S840" s="26"/>
      <c r="T840" s="1" t="s">
        <v>615</v>
      </c>
      <c r="U840" s="27" t="s">
        <v>126</v>
      </c>
    </row>
    <row r="841" customFormat="false" ht="15" hidden="false" customHeight="false" outlineLevel="0" collapsed="false">
      <c r="A841" s="1" t="s">
        <v>207</v>
      </c>
      <c r="B841" s="1" t="s">
        <v>1739</v>
      </c>
      <c r="C841" s="1" t="s">
        <v>259</v>
      </c>
      <c r="D841" s="1" t="s">
        <v>260</v>
      </c>
      <c r="E841" s="1" t="s">
        <v>261</v>
      </c>
      <c r="F841" s="1" t="s">
        <v>262</v>
      </c>
      <c r="G841" s="1" t="s">
        <v>2737</v>
      </c>
      <c r="H841" s="1" t="s">
        <v>1304</v>
      </c>
      <c r="K841" s="17" t="n">
        <f aca="false">SUMIF('1060 NQN'!$A$2:$A$2023,$G841,'1060 NQN'!$I$2:$I$2023)</f>
        <v>40</v>
      </c>
      <c r="L841" s="17" t="n">
        <f aca="false">SUMIF('1060 NQN'!$A$2:$A$2023,$G841,'1060 NQN'!$Q$2:$Q$2023)</f>
        <v>0</v>
      </c>
      <c r="M841" s="17" t="n">
        <f aca="false">$K841-$L841</f>
        <v>40</v>
      </c>
      <c r="N841" s="18" t="n">
        <f aca="false">IFERROR(SUMIF('1060 NQN'!$A$2:$A$2023,$G841,'1060 NQN'!$M$2:$M$2023)/$K841,0)</f>
        <v>270</v>
      </c>
      <c r="O841" s="18" t="n">
        <f aca="false">IFERROR($K841*$N841,"")</f>
        <v>10800</v>
      </c>
      <c r="P841" s="18" t="n">
        <f aca="false">IFERROR($L841*$N841,"")</f>
        <v>0</v>
      </c>
      <c r="Q841" s="18" t="n">
        <f aca="false">$M841*$N841</f>
        <v>10800</v>
      </c>
      <c r="S841" s="26"/>
      <c r="T841" s="1" t="s">
        <v>277</v>
      </c>
      <c r="U841" s="27" t="s">
        <v>123</v>
      </c>
    </row>
    <row r="842" customFormat="false" ht="15" hidden="false" customHeight="false" outlineLevel="0" collapsed="false">
      <c r="A842" s="1" t="s">
        <v>207</v>
      </c>
      <c r="B842" s="1" t="s">
        <v>1739</v>
      </c>
      <c r="C842" s="1" t="s">
        <v>259</v>
      </c>
      <c r="D842" s="1" t="s">
        <v>260</v>
      </c>
      <c r="E842" s="1" t="s">
        <v>261</v>
      </c>
      <c r="F842" s="1" t="s">
        <v>262</v>
      </c>
      <c r="G842" s="1" t="s">
        <v>2738</v>
      </c>
      <c r="H842" s="1" t="s">
        <v>2739</v>
      </c>
      <c r="K842" s="17" t="n">
        <f aca="false">SUMIF('1060 NQN'!$A$2:$A$2023,$G842,'1060 NQN'!$I$2:$I$2023)</f>
        <v>40</v>
      </c>
      <c r="L842" s="17" t="n">
        <f aca="false">SUMIF('1060 NQN'!$A$2:$A$2023,$G842,'1060 NQN'!$Q$2:$Q$2023)</f>
        <v>0</v>
      </c>
      <c r="M842" s="17" t="n">
        <f aca="false">$K842-$L842</f>
        <v>40</v>
      </c>
      <c r="N842" s="18" t="n">
        <f aca="false">IFERROR(SUMIF('1060 NQN'!$A$2:$A$2023,$G842,'1060 NQN'!$M$2:$M$2023)/$K842,0)</f>
        <v>4.54375</v>
      </c>
      <c r="O842" s="18" t="n">
        <f aca="false">IFERROR($K842*$N842,"")</f>
        <v>181.75</v>
      </c>
      <c r="P842" s="18" t="n">
        <f aca="false">IFERROR($L842*$N842,"")</f>
        <v>0</v>
      </c>
      <c r="Q842" s="18" t="n">
        <f aca="false">$M842*$N842</f>
        <v>181.75</v>
      </c>
      <c r="S842" s="26"/>
      <c r="T842" s="1" t="s">
        <v>277</v>
      </c>
      <c r="U842" s="27" t="s">
        <v>123</v>
      </c>
      <c r="AA842" s="1" t="s">
        <v>1741</v>
      </c>
    </row>
    <row r="843" customFormat="false" ht="15" hidden="false" customHeight="false" outlineLevel="0" collapsed="false">
      <c r="A843" s="1" t="s">
        <v>207</v>
      </c>
      <c r="B843" s="1" t="s">
        <v>1739</v>
      </c>
      <c r="C843" s="1" t="s">
        <v>259</v>
      </c>
      <c r="D843" s="1" t="s">
        <v>260</v>
      </c>
      <c r="E843" s="1" t="s">
        <v>261</v>
      </c>
      <c r="F843" s="1" t="s">
        <v>262</v>
      </c>
      <c r="G843" s="1" t="s">
        <v>2740</v>
      </c>
      <c r="H843" s="1" t="s">
        <v>2741</v>
      </c>
      <c r="K843" s="17" t="n">
        <f aca="false">SUMIF('1060 NQN'!$A$2:$A$2023,$G843,'1060 NQN'!$I$2:$I$2023)</f>
        <v>40</v>
      </c>
      <c r="L843" s="17" t="n">
        <f aca="false">SUMIF('1060 NQN'!$A$2:$A$2023,$G843,'1060 NQN'!$Q$2:$Q$2023)</f>
        <v>0</v>
      </c>
      <c r="M843" s="17" t="n">
        <f aca="false">$K843-$L843</f>
        <v>40</v>
      </c>
      <c r="N843" s="18" t="n">
        <f aca="false">IFERROR(SUMIF('1060 NQN'!$A$2:$A$2023,$G843,'1060 NQN'!$M$2:$M$2023)/$K843,0)</f>
        <v>112.25</v>
      </c>
      <c r="O843" s="18" t="n">
        <f aca="false">IFERROR($K843*$N843,"")</f>
        <v>4490</v>
      </c>
      <c r="P843" s="18" t="n">
        <f aca="false">IFERROR($L843*$N843,"")</f>
        <v>0</v>
      </c>
      <c r="Q843" s="18" t="n">
        <f aca="false">$M843*$N843</f>
        <v>4490</v>
      </c>
      <c r="S843" s="26"/>
      <c r="T843" s="1" t="s">
        <v>277</v>
      </c>
      <c r="U843" s="27" t="s">
        <v>123</v>
      </c>
      <c r="AA843" s="1" t="s">
        <v>1741</v>
      </c>
    </row>
    <row r="844" customFormat="false" ht="15" hidden="false" customHeight="false" outlineLevel="0" collapsed="false">
      <c r="A844" s="1" t="s">
        <v>207</v>
      </c>
      <c r="B844" s="1" t="s">
        <v>1739</v>
      </c>
      <c r="C844" s="1" t="s">
        <v>259</v>
      </c>
      <c r="D844" s="1" t="s">
        <v>260</v>
      </c>
      <c r="E844" s="1" t="s">
        <v>261</v>
      </c>
      <c r="F844" s="1" t="s">
        <v>262</v>
      </c>
      <c r="G844" s="1" t="s">
        <v>2742</v>
      </c>
      <c r="H844" s="1" t="s">
        <v>2743</v>
      </c>
      <c r="K844" s="17" t="n">
        <f aca="false">SUMIF('1060 NQN'!$A$2:$A$2023,$G844,'1060 NQN'!$I$2:$I$2023)</f>
        <v>40</v>
      </c>
      <c r="L844" s="17" t="n">
        <f aca="false">SUMIF('1060 NQN'!$A$2:$A$2023,$G844,'1060 NQN'!$Q$2:$Q$2023)</f>
        <v>0</v>
      </c>
      <c r="M844" s="17" t="n">
        <f aca="false">$K844-$L844</f>
        <v>40</v>
      </c>
      <c r="N844" s="18" t="n">
        <f aca="false">IFERROR(SUMIF('1060 NQN'!$A$2:$A$2023,$G844,'1060 NQN'!$M$2:$M$2023)/$K844,0)</f>
        <v>46</v>
      </c>
      <c r="O844" s="18" t="n">
        <f aca="false">IFERROR($K844*$N844,"")</f>
        <v>1840</v>
      </c>
      <c r="P844" s="18" t="n">
        <f aca="false">IFERROR($L844*$N844,"")</f>
        <v>0</v>
      </c>
      <c r="Q844" s="18" t="n">
        <f aca="false">$M844*$N844</f>
        <v>1840</v>
      </c>
      <c r="S844" s="26"/>
      <c r="T844" s="1" t="s">
        <v>277</v>
      </c>
      <c r="U844" s="27" t="s">
        <v>123</v>
      </c>
    </row>
    <row r="845" customFormat="false" ht="15" hidden="false" customHeight="false" outlineLevel="0" collapsed="false">
      <c r="A845" s="1" t="s">
        <v>207</v>
      </c>
      <c r="B845" s="1" t="s">
        <v>1739</v>
      </c>
      <c r="C845" s="1" t="s">
        <v>259</v>
      </c>
      <c r="D845" s="1" t="s">
        <v>260</v>
      </c>
      <c r="E845" s="1" t="s">
        <v>261</v>
      </c>
      <c r="F845" s="1" t="s">
        <v>262</v>
      </c>
      <c r="G845" s="1" t="s">
        <v>1529</v>
      </c>
      <c r="H845" s="1" t="s">
        <v>1530</v>
      </c>
      <c r="K845" s="17" t="n">
        <f aca="false">SUMIF('1060 NQN'!$A$2:$A$2023,$G845,'1060 NQN'!$I$2:$I$2023)</f>
        <v>40</v>
      </c>
      <c r="L845" s="17" t="n">
        <f aca="false">SUMIF('1060 NQN'!$A$2:$A$2023,$G845,'1060 NQN'!$Q$2:$Q$2023)</f>
        <v>0</v>
      </c>
      <c r="M845" s="17" t="n">
        <f aca="false">$K845-$L845</f>
        <v>40</v>
      </c>
      <c r="N845" s="18" t="n">
        <f aca="false">IFERROR(SUMIF('1060 NQN'!$A$2:$A$2023,$G845,'1060 NQN'!$M$2:$M$2023)/$K845,0)</f>
        <v>12583.68775</v>
      </c>
      <c r="O845" s="18" t="n">
        <f aca="false">IFERROR($K845*$N845,"")</f>
        <v>503347.51</v>
      </c>
      <c r="P845" s="18" t="n">
        <f aca="false">IFERROR($L845*$N845,"")</f>
        <v>0</v>
      </c>
      <c r="Q845" s="18" t="n">
        <f aca="false">$M845*$N845</f>
        <v>503347.51</v>
      </c>
      <c r="S845" s="26"/>
      <c r="T845" s="1" t="s">
        <v>277</v>
      </c>
      <c r="U845" s="27" t="s">
        <v>123</v>
      </c>
      <c r="AA845" s="1" t="s">
        <v>1741</v>
      </c>
    </row>
    <row r="846" customFormat="false" ht="15" hidden="false" customHeight="false" outlineLevel="0" collapsed="false">
      <c r="A846" s="1" t="s">
        <v>207</v>
      </c>
      <c r="B846" s="1" t="s">
        <v>1739</v>
      </c>
      <c r="C846" s="1" t="s">
        <v>259</v>
      </c>
      <c r="D846" s="1" t="s">
        <v>273</v>
      </c>
      <c r="E846" s="1" t="s">
        <v>274</v>
      </c>
      <c r="F846" s="1" t="s">
        <v>262</v>
      </c>
      <c r="G846" s="1" t="s">
        <v>2744</v>
      </c>
      <c r="H846" s="1" t="s">
        <v>2745</v>
      </c>
      <c r="K846" s="17" t="n">
        <f aca="false">SUMIF('1060 NQN'!$A$2:$A$2023,$G846,'1060 NQN'!$I$2:$I$2023)</f>
        <v>40</v>
      </c>
      <c r="L846" s="17" t="n">
        <f aca="false">SUMIF('1060 NQN'!$A$2:$A$2023,$G846,'1060 NQN'!$Q$2:$Q$2023)</f>
        <v>0</v>
      </c>
      <c r="M846" s="17" t="n">
        <f aca="false">$K846-$L846</f>
        <v>40</v>
      </c>
      <c r="N846" s="18" t="n">
        <f aca="false">IFERROR(SUMIF('1060 NQN'!$A$2:$A$2023,$G846,'1060 NQN'!$M$2:$M$2023)/$K846,0)</f>
        <v>22</v>
      </c>
      <c r="O846" s="18" t="n">
        <f aca="false">IFERROR($K846*$N846,"")</f>
        <v>880</v>
      </c>
      <c r="P846" s="18" t="n">
        <f aca="false">IFERROR($L846*$N846,"")</f>
        <v>0</v>
      </c>
      <c r="Q846" s="18" t="n">
        <f aca="false">$M846*$N846</f>
        <v>880</v>
      </c>
      <c r="S846" s="26"/>
      <c r="T846" s="1" t="s">
        <v>277</v>
      </c>
      <c r="U846" s="27" t="s">
        <v>123</v>
      </c>
    </row>
    <row r="847" customFormat="false" ht="15" hidden="false" customHeight="false" outlineLevel="0" collapsed="false">
      <c r="A847" s="1" t="s">
        <v>207</v>
      </c>
      <c r="B847" s="1" t="s">
        <v>1739</v>
      </c>
      <c r="C847" s="1" t="s">
        <v>259</v>
      </c>
      <c r="D847" s="1" t="s">
        <v>273</v>
      </c>
      <c r="E847" s="1" t="s">
        <v>274</v>
      </c>
      <c r="F847" s="1" t="s">
        <v>262</v>
      </c>
      <c r="G847" s="1" t="s">
        <v>2746</v>
      </c>
      <c r="H847" s="1" t="s">
        <v>2747</v>
      </c>
      <c r="K847" s="17" t="n">
        <f aca="false">SUMIF('1060 NQN'!$A$2:$A$2023,$G847,'1060 NQN'!$I$2:$I$2023)</f>
        <v>40</v>
      </c>
      <c r="L847" s="17" t="n">
        <f aca="false">SUMIF('1060 NQN'!$A$2:$A$2023,$G847,'1060 NQN'!$Q$2:$Q$2023)</f>
        <v>0</v>
      </c>
      <c r="M847" s="17" t="n">
        <f aca="false">$K847-$L847</f>
        <v>40</v>
      </c>
      <c r="N847" s="18" t="n">
        <f aca="false">IFERROR(SUMIF('1060 NQN'!$A$2:$A$2023,$G847,'1060 NQN'!$M$2:$M$2023)/$K847,0)</f>
        <v>23.97</v>
      </c>
      <c r="O847" s="18" t="n">
        <f aca="false">IFERROR($K847*$N847,"")</f>
        <v>958.8</v>
      </c>
      <c r="P847" s="18" t="n">
        <f aca="false">IFERROR($L847*$N847,"")</f>
        <v>0</v>
      </c>
      <c r="Q847" s="18" t="n">
        <f aca="false">$M847*$N847</f>
        <v>958.8</v>
      </c>
      <c r="S847" s="26"/>
      <c r="T847" s="1" t="s">
        <v>277</v>
      </c>
      <c r="U847" s="27" t="s">
        <v>123</v>
      </c>
    </row>
    <row r="848" customFormat="false" ht="15" hidden="false" customHeight="false" outlineLevel="0" collapsed="false">
      <c r="A848" s="1" t="s">
        <v>207</v>
      </c>
      <c r="B848" s="1" t="s">
        <v>1739</v>
      </c>
      <c r="C848" s="1" t="s">
        <v>259</v>
      </c>
      <c r="D848" s="1" t="s">
        <v>273</v>
      </c>
      <c r="E848" s="1" t="s">
        <v>274</v>
      </c>
      <c r="F848" s="1" t="s">
        <v>262</v>
      </c>
      <c r="G848" s="1" t="s">
        <v>2748</v>
      </c>
      <c r="H848" s="1" t="s">
        <v>2749</v>
      </c>
      <c r="I848" s="1" t="s">
        <v>2750</v>
      </c>
      <c r="J848" s="1" t="s">
        <v>2751</v>
      </c>
      <c r="K848" s="17" t="n">
        <f aca="false">SUMIF('1060 NQN'!$A$2:$A$2023,$G848,'1060 NQN'!$I$2:$I$2023)</f>
        <v>40</v>
      </c>
      <c r="L848" s="17" t="n">
        <f aca="false">SUMIF('1060 NQN'!$A$2:$A$2023,$G848,'1060 NQN'!$Q$2:$Q$2023)</f>
        <v>7</v>
      </c>
      <c r="M848" s="17" t="n">
        <f aca="false">$K848-$L848</f>
        <v>33</v>
      </c>
      <c r="N848" s="18" t="n">
        <f aca="false">IFERROR(SUMIF('1060 NQN'!$A$2:$A$2023,$G848,'1060 NQN'!$M$2:$M$2023)/$K848,0)</f>
        <v>271.41</v>
      </c>
      <c r="O848" s="18" t="n">
        <f aca="false">IFERROR($K848*$N848,"")</f>
        <v>10856.4</v>
      </c>
      <c r="P848" s="18" t="n">
        <f aca="false">IFERROR($L848*$N848,"")</f>
        <v>1899.87</v>
      </c>
      <c r="Q848" s="18" t="n">
        <f aca="false">$M848*$N848</f>
        <v>8956.53</v>
      </c>
      <c r="S848" s="24" t="s">
        <v>226</v>
      </c>
      <c r="T848" s="1" t="s">
        <v>267</v>
      </c>
      <c r="U848" s="25" t="s">
        <v>51</v>
      </c>
      <c r="V848" s="1" t="s">
        <v>290</v>
      </c>
      <c r="W848" s="1" t="s">
        <v>269</v>
      </c>
      <c r="Y848" s="1" t="s">
        <v>270</v>
      </c>
      <c r="AA848" s="1" t="s">
        <v>2752</v>
      </c>
    </row>
    <row r="849" customFormat="false" ht="15" hidden="false" customHeight="false" outlineLevel="0" collapsed="false">
      <c r="A849" s="1" t="s">
        <v>207</v>
      </c>
      <c r="B849" s="1" t="s">
        <v>1739</v>
      </c>
      <c r="C849" s="1" t="s">
        <v>259</v>
      </c>
      <c r="D849" s="1" t="s">
        <v>273</v>
      </c>
      <c r="E849" s="1" t="s">
        <v>274</v>
      </c>
      <c r="F849" s="1" t="s">
        <v>262</v>
      </c>
      <c r="G849" s="1" t="s">
        <v>945</v>
      </c>
      <c r="H849" s="1" t="s">
        <v>946</v>
      </c>
      <c r="K849" s="17" t="n">
        <f aca="false">SUMIF('1060 NQN'!$A$2:$A$2023,$G849,'1060 NQN'!$I$2:$I$2023)</f>
        <v>40</v>
      </c>
      <c r="L849" s="17" t="n">
        <f aca="false">SUMIF('1060 NQN'!$A$2:$A$2023,$G849,'1060 NQN'!$Q$2:$Q$2023)</f>
        <v>0</v>
      </c>
      <c r="M849" s="17" t="n">
        <f aca="false">$K849-$L849</f>
        <v>40</v>
      </c>
      <c r="N849" s="18" t="n">
        <f aca="false">IFERROR(SUMIF('1060 NQN'!$A$2:$A$2023,$G849,'1060 NQN'!$M$2:$M$2023)/$K849,0)</f>
        <v>1831.398</v>
      </c>
      <c r="O849" s="18" t="n">
        <f aca="false">IFERROR($K849*$N849,"")</f>
        <v>73255.92</v>
      </c>
      <c r="P849" s="18" t="n">
        <f aca="false">IFERROR($L849*$N849,"")</f>
        <v>0</v>
      </c>
      <c r="Q849" s="18" t="n">
        <f aca="false">$M849*$N849</f>
        <v>73255.92</v>
      </c>
      <c r="S849" s="26"/>
      <c r="T849" s="1" t="s">
        <v>277</v>
      </c>
      <c r="U849" s="27" t="s">
        <v>123</v>
      </c>
    </row>
    <row r="850" customFormat="false" ht="15" hidden="false" customHeight="false" outlineLevel="0" collapsed="false">
      <c r="A850" s="1" t="s">
        <v>207</v>
      </c>
      <c r="B850" s="1" t="s">
        <v>1739</v>
      </c>
      <c r="C850" s="1" t="s">
        <v>259</v>
      </c>
      <c r="D850" s="1" t="s">
        <v>273</v>
      </c>
      <c r="E850" s="1" t="s">
        <v>274</v>
      </c>
      <c r="F850" s="1" t="s">
        <v>262</v>
      </c>
      <c r="G850" s="1" t="s">
        <v>2753</v>
      </c>
      <c r="H850" s="1" t="s">
        <v>2754</v>
      </c>
      <c r="K850" s="17" t="n">
        <f aca="false">SUMIF('1060 NQN'!$A$2:$A$2023,$G850,'1060 NQN'!$I$2:$I$2023)</f>
        <v>38</v>
      </c>
      <c r="L850" s="17" t="n">
        <f aca="false">SUMIF('1060 NQN'!$A$2:$A$2023,$G850,'1060 NQN'!$Q$2:$Q$2023)</f>
        <v>0</v>
      </c>
      <c r="M850" s="17" t="n">
        <f aca="false">$K850-$L850</f>
        <v>38</v>
      </c>
      <c r="N850" s="18" t="n">
        <f aca="false">IFERROR(SUMIF('1060 NQN'!$A$2:$A$2023,$G850,'1060 NQN'!$M$2:$M$2023)/$K850,0)</f>
        <v>21714.9476315789</v>
      </c>
      <c r="O850" s="18" t="n">
        <f aca="false">IFERROR($K850*$N850,"")</f>
        <v>825168.01</v>
      </c>
      <c r="P850" s="18" t="n">
        <f aca="false">IFERROR($L850*$N850,"")</f>
        <v>0</v>
      </c>
      <c r="Q850" s="18" t="n">
        <f aca="false">$M850*$N850</f>
        <v>825168.01</v>
      </c>
      <c r="S850" s="26"/>
      <c r="T850" s="1" t="s">
        <v>277</v>
      </c>
      <c r="U850" s="27" t="s">
        <v>123</v>
      </c>
      <c r="AA850" s="1" t="s">
        <v>1741</v>
      </c>
    </row>
    <row r="851" customFormat="false" ht="15" hidden="false" customHeight="false" outlineLevel="0" collapsed="false">
      <c r="A851" s="1" t="s">
        <v>207</v>
      </c>
      <c r="B851" s="1" t="s">
        <v>1739</v>
      </c>
      <c r="C851" s="1" t="s">
        <v>259</v>
      </c>
      <c r="D851" s="1" t="s">
        <v>260</v>
      </c>
      <c r="E851" s="1" t="s">
        <v>261</v>
      </c>
      <c r="F851" s="1" t="s">
        <v>262</v>
      </c>
      <c r="G851" s="1" t="s">
        <v>2755</v>
      </c>
      <c r="H851" s="1" t="s">
        <v>2756</v>
      </c>
      <c r="I851" s="1" t="s">
        <v>2757</v>
      </c>
      <c r="J851" s="1" t="s">
        <v>2758</v>
      </c>
      <c r="K851" s="17" t="n">
        <f aca="false">SUMIF('1060 NQN'!$A$2:$A$2023,$G851,'1060 NQN'!$I$2:$I$2023)</f>
        <v>37</v>
      </c>
      <c r="L851" s="17" t="n">
        <f aca="false">SUMIF('1060 NQN'!$A$2:$A$2023,$G851,'1060 NQN'!$Q$2:$Q$2023)</f>
        <v>34</v>
      </c>
      <c r="M851" s="17" t="n">
        <f aca="false">$K851-$L851</f>
        <v>3</v>
      </c>
      <c r="N851" s="18" t="n">
        <f aca="false">IFERROR(SUMIF('1060 NQN'!$A$2:$A$2023,$G851,'1060 NQN'!$M$2:$M$2023)/$K851,0)</f>
        <v>21655.5672972973</v>
      </c>
      <c r="O851" s="18" t="n">
        <f aca="false">IFERROR($K851*$N851,"")</f>
        <v>801255.99</v>
      </c>
      <c r="P851" s="18" t="n">
        <f aca="false">IFERROR($L851*$N851,"")</f>
        <v>736289.288108108</v>
      </c>
      <c r="Q851" s="18" t="n">
        <f aca="false">$M851*$N851</f>
        <v>64966.7018918919</v>
      </c>
      <c r="S851" s="29" t="s">
        <v>227</v>
      </c>
      <c r="T851" s="1" t="s">
        <v>297</v>
      </c>
      <c r="U851" s="25" t="s">
        <v>51</v>
      </c>
      <c r="V851" s="1" t="s">
        <v>2759</v>
      </c>
      <c r="W851" s="1" t="s">
        <v>269</v>
      </c>
      <c r="Y851" s="1" t="s">
        <v>270</v>
      </c>
      <c r="Z851" s="1" t="s">
        <v>2760</v>
      </c>
      <c r="AA851" s="1" t="s">
        <v>2761</v>
      </c>
    </row>
    <row r="852" customFormat="false" ht="15" hidden="false" customHeight="false" outlineLevel="0" collapsed="false">
      <c r="A852" s="1" t="s">
        <v>207</v>
      </c>
      <c r="B852" s="1" t="s">
        <v>1739</v>
      </c>
      <c r="C852" s="1" t="s">
        <v>259</v>
      </c>
      <c r="D852" s="1" t="s">
        <v>610</v>
      </c>
      <c r="E852" s="1" t="s">
        <v>611</v>
      </c>
      <c r="F852" s="1" t="s">
        <v>612</v>
      </c>
      <c r="G852" s="1" t="s">
        <v>2762</v>
      </c>
      <c r="H852" s="1" t="s">
        <v>2763</v>
      </c>
      <c r="K852" s="17" t="n">
        <f aca="false">SUMIF('1060 NQN'!$A$2:$A$2023,$G852,'1060 NQN'!$I$2:$I$2023)</f>
        <v>37</v>
      </c>
      <c r="L852" s="17" t="n">
        <f aca="false">SUMIF('1060 NQN'!$A$2:$A$2023,$G852,'1060 NQN'!$Q$2:$Q$2023)</f>
        <v>0</v>
      </c>
      <c r="M852" s="17" t="n">
        <f aca="false">$K852-$L852</f>
        <v>37</v>
      </c>
      <c r="N852" s="18" t="n">
        <f aca="false">IFERROR(SUMIF('1060 NQN'!$A$2:$A$2023,$G852,'1060 NQN'!$M$2:$M$2023)/$K852,0)</f>
        <v>19603.7040540541</v>
      </c>
      <c r="O852" s="18" t="n">
        <f aca="false">IFERROR($K852*$N852,"")</f>
        <v>725337.05</v>
      </c>
      <c r="P852" s="18" t="n">
        <f aca="false">IFERROR($L852*$N852,"")</f>
        <v>0</v>
      </c>
      <c r="Q852" s="18" t="n">
        <f aca="false">$M852*$N852</f>
        <v>725337.05</v>
      </c>
      <c r="S852" s="26"/>
      <c r="T852" s="1" t="s">
        <v>615</v>
      </c>
      <c r="U852" s="27" t="s">
        <v>126</v>
      </c>
      <c r="AA852" s="1" t="s">
        <v>1741</v>
      </c>
    </row>
    <row r="853" customFormat="false" ht="15" hidden="false" customHeight="false" outlineLevel="0" collapsed="false">
      <c r="A853" s="1" t="s">
        <v>207</v>
      </c>
      <c r="B853" s="1" t="s">
        <v>1739</v>
      </c>
      <c r="C853" s="1" t="s">
        <v>259</v>
      </c>
      <c r="D853" s="1" t="s">
        <v>610</v>
      </c>
      <c r="E853" s="1" t="s">
        <v>611</v>
      </c>
      <c r="F853" s="1" t="s">
        <v>612</v>
      </c>
      <c r="G853" s="1" t="s">
        <v>2764</v>
      </c>
      <c r="H853" s="1" t="s">
        <v>2765</v>
      </c>
      <c r="K853" s="17" t="n">
        <f aca="false">SUMIF('1060 NQN'!$A$2:$A$2023,$G853,'1060 NQN'!$I$2:$I$2023)</f>
        <v>36</v>
      </c>
      <c r="L853" s="17" t="n">
        <f aca="false">SUMIF('1060 NQN'!$A$2:$A$2023,$G853,'1060 NQN'!$Q$2:$Q$2023)</f>
        <v>0</v>
      </c>
      <c r="M853" s="17" t="n">
        <f aca="false">$K853-$L853</f>
        <v>36</v>
      </c>
      <c r="N853" s="18" t="n">
        <f aca="false">IFERROR(SUMIF('1060 NQN'!$A$2:$A$2023,$G853,'1060 NQN'!$M$2:$M$2023)/$K853,0)</f>
        <v>20353.8452777778</v>
      </c>
      <c r="O853" s="18" t="n">
        <f aca="false">IFERROR($K853*$N853,"")</f>
        <v>732738.43</v>
      </c>
      <c r="P853" s="18" t="n">
        <f aca="false">IFERROR($L853*$N853,"")</f>
        <v>0</v>
      </c>
      <c r="Q853" s="18" t="n">
        <f aca="false">$M853*$N853</f>
        <v>732738.43</v>
      </c>
      <c r="S853" s="26"/>
      <c r="T853" s="1" t="s">
        <v>615</v>
      </c>
      <c r="U853" s="27" t="s">
        <v>126</v>
      </c>
    </row>
    <row r="854" customFormat="false" ht="15" hidden="false" customHeight="false" outlineLevel="0" collapsed="false">
      <c r="A854" s="1" t="s">
        <v>207</v>
      </c>
      <c r="B854" s="1" t="s">
        <v>1739</v>
      </c>
      <c r="C854" s="1" t="s">
        <v>259</v>
      </c>
      <c r="D854" s="1" t="s">
        <v>273</v>
      </c>
      <c r="E854" s="1" t="s">
        <v>274</v>
      </c>
      <c r="F854" s="1" t="s">
        <v>262</v>
      </c>
      <c r="G854" s="1" t="s">
        <v>2766</v>
      </c>
      <c r="H854" s="1" t="s">
        <v>2767</v>
      </c>
      <c r="K854" s="17" t="n">
        <f aca="false">SUMIF('1060 NQN'!$A$2:$A$2023,$G854,'1060 NQN'!$I$2:$I$2023)</f>
        <v>35</v>
      </c>
      <c r="L854" s="17" t="n">
        <f aca="false">SUMIF('1060 NQN'!$A$2:$A$2023,$G854,'1060 NQN'!$Q$2:$Q$2023)</f>
        <v>0</v>
      </c>
      <c r="M854" s="17" t="n">
        <f aca="false">$K854-$L854</f>
        <v>35</v>
      </c>
      <c r="N854" s="18" t="n">
        <f aca="false">IFERROR(SUMIF('1060 NQN'!$A$2:$A$2023,$G854,'1060 NQN'!$M$2:$M$2023)/$K854,0)</f>
        <v>47839.7142857143</v>
      </c>
      <c r="O854" s="18" t="n">
        <f aca="false">IFERROR($K854*$N854,"")</f>
        <v>1674390</v>
      </c>
      <c r="P854" s="18" t="n">
        <f aca="false">IFERROR($L854*$N854,"")</f>
        <v>0</v>
      </c>
      <c r="Q854" s="18" t="n">
        <f aca="false">$M854*$N854</f>
        <v>1674390</v>
      </c>
      <c r="S854" s="26"/>
      <c r="T854" s="1" t="s">
        <v>277</v>
      </c>
      <c r="U854" s="27" t="s">
        <v>123</v>
      </c>
    </row>
    <row r="855" customFormat="false" ht="15" hidden="false" customHeight="false" outlineLevel="0" collapsed="false">
      <c r="A855" s="1" t="s">
        <v>207</v>
      </c>
      <c r="B855" s="1" t="s">
        <v>1739</v>
      </c>
      <c r="C855" s="1" t="s">
        <v>259</v>
      </c>
      <c r="D855" s="1" t="s">
        <v>273</v>
      </c>
      <c r="E855" s="1" t="s">
        <v>274</v>
      </c>
      <c r="F855" s="1" t="s">
        <v>262</v>
      </c>
      <c r="G855" s="1" t="s">
        <v>2768</v>
      </c>
      <c r="H855" s="1" t="s">
        <v>2769</v>
      </c>
      <c r="K855" s="17" t="n">
        <f aca="false">SUMIF('1060 NQN'!$A$2:$A$2023,$G855,'1060 NQN'!$I$2:$I$2023)</f>
        <v>35</v>
      </c>
      <c r="L855" s="17" t="n">
        <f aca="false">SUMIF('1060 NQN'!$A$2:$A$2023,$G855,'1060 NQN'!$Q$2:$Q$2023)</f>
        <v>0</v>
      </c>
      <c r="M855" s="17" t="n">
        <f aca="false">$K855-$L855</f>
        <v>35</v>
      </c>
      <c r="N855" s="18" t="n">
        <f aca="false">IFERROR(SUMIF('1060 NQN'!$A$2:$A$2023,$G855,'1060 NQN'!$M$2:$M$2023)/$K855,0)</f>
        <v>9320.52142857143</v>
      </c>
      <c r="O855" s="18" t="n">
        <f aca="false">IFERROR($K855*$N855,"")</f>
        <v>326218.25</v>
      </c>
      <c r="P855" s="18" t="n">
        <f aca="false">IFERROR($L855*$N855,"")</f>
        <v>0</v>
      </c>
      <c r="Q855" s="18" t="n">
        <f aca="false">$M855*$N855</f>
        <v>326218.25</v>
      </c>
      <c r="S855" s="26"/>
      <c r="T855" s="1" t="s">
        <v>277</v>
      </c>
      <c r="U855" s="27" t="s">
        <v>123</v>
      </c>
    </row>
    <row r="856" customFormat="false" ht="15" hidden="false" customHeight="false" outlineLevel="0" collapsed="false">
      <c r="A856" s="1" t="s">
        <v>207</v>
      </c>
      <c r="B856" s="1" t="s">
        <v>1739</v>
      </c>
      <c r="C856" s="1" t="s">
        <v>259</v>
      </c>
      <c r="D856" s="1" t="s">
        <v>273</v>
      </c>
      <c r="E856" s="1" t="s">
        <v>274</v>
      </c>
      <c r="F856" s="1" t="s">
        <v>262</v>
      </c>
      <c r="G856" s="1" t="s">
        <v>2770</v>
      </c>
      <c r="H856" s="1" t="s">
        <v>2771</v>
      </c>
      <c r="I856" s="1" t="s">
        <v>2772</v>
      </c>
      <c r="J856" s="1" t="s">
        <v>2773</v>
      </c>
      <c r="K856" s="17" t="n">
        <f aca="false">SUMIF('1060 NQN'!$A$2:$A$2023,$G856,'1060 NQN'!$I$2:$I$2023)</f>
        <v>35</v>
      </c>
      <c r="L856" s="17" t="n">
        <f aca="false">SUMIF('1060 NQN'!$A$2:$A$2023,$G856,'1060 NQN'!$Q$2:$Q$2023)</f>
        <v>3</v>
      </c>
      <c r="M856" s="17" t="n">
        <f aca="false">$K856-$L856</f>
        <v>32</v>
      </c>
      <c r="N856" s="18" t="n">
        <f aca="false">IFERROR(SUMIF('1060 NQN'!$A$2:$A$2023,$G856,'1060 NQN'!$M$2:$M$2023)/$K856,0)</f>
        <v>420</v>
      </c>
      <c r="O856" s="18" t="n">
        <f aca="false">IFERROR($K856*$N856,"")</f>
        <v>14700</v>
      </c>
      <c r="P856" s="18" t="n">
        <f aca="false">IFERROR($L856*$N856,"")</f>
        <v>1260</v>
      </c>
      <c r="Q856" s="18" t="n">
        <f aca="false">$M856*$N856</f>
        <v>13440</v>
      </c>
      <c r="S856" s="24" t="s">
        <v>226</v>
      </c>
      <c r="T856" s="1" t="s">
        <v>267</v>
      </c>
      <c r="U856" s="25" t="s">
        <v>51</v>
      </c>
      <c r="V856" s="1" t="s">
        <v>290</v>
      </c>
      <c r="W856" s="1" t="s">
        <v>269</v>
      </c>
      <c r="Y856" s="1" t="s">
        <v>269</v>
      </c>
      <c r="AA856" s="1" t="s">
        <v>2774</v>
      </c>
    </row>
    <row r="857" customFormat="false" ht="15" hidden="false" customHeight="false" outlineLevel="0" collapsed="false">
      <c r="A857" s="1" t="s">
        <v>207</v>
      </c>
      <c r="B857" s="1" t="s">
        <v>1739</v>
      </c>
      <c r="C857" s="1" t="s">
        <v>259</v>
      </c>
      <c r="D857" s="1" t="s">
        <v>610</v>
      </c>
      <c r="E857" s="1" t="s">
        <v>611</v>
      </c>
      <c r="F857" s="1" t="s">
        <v>612</v>
      </c>
      <c r="G857" s="1" t="s">
        <v>2775</v>
      </c>
      <c r="H857" s="1" t="s">
        <v>2776</v>
      </c>
      <c r="K857" s="17" t="n">
        <f aca="false">SUMIF('1060 NQN'!$A$2:$A$2023,$G857,'1060 NQN'!$I$2:$I$2023)</f>
        <v>35</v>
      </c>
      <c r="L857" s="17" t="n">
        <f aca="false">SUMIF('1060 NQN'!$A$2:$A$2023,$G857,'1060 NQN'!$Q$2:$Q$2023)</f>
        <v>0</v>
      </c>
      <c r="M857" s="17" t="n">
        <f aca="false">$K857-$L857</f>
        <v>35</v>
      </c>
      <c r="N857" s="18" t="n">
        <f aca="false">IFERROR(SUMIF('1060 NQN'!$A$2:$A$2023,$G857,'1060 NQN'!$M$2:$M$2023)/$K857,0)</f>
        <v>19994.9934285714</v>
      </c>
      <c r="O857" s="18" t="n">
        <f aca="false">IFERROR($K857*$N857,"")</f>
        <v>699824.77</v>
      </c>
      <c r="P857" s="18" t="n">
        <f aca="false">IFERROR($L857*$N857,"")</f>
        <v>0</v>
      </c>
      <c r="Q857" s="18" t="n">
        <f aca="false">$M857*$N857</f>
        <v>699824.77</v>
      </c>
      <c r="S857" s="26"/>
      <c r="T857" s="1" t="s">
        <v>615</v>
      </c>
      <c r="U857" s="27" t="s">
        <v>126</v>
      </c>
    </row>
    <row r="858" customFormat="false" ht="15" hidden="false" customHeight="false" outlineLevel="0" collapsed="false">
      <c r="A858" s="1" t="s">
        <v>207</v>
      </c>
      <c r="B858" s="1" t="s">
        <v>1739</v>
      </c>
      <c r="C858" s="1" t="s">
        <v>259</v>
      </c>
      <c r="D858" s="1" t="s">
        <v>610</v>
      </c>
      <c r="E858" s="1" t="s">
        <v>611</v>
      </c>
      <c r="F858" s="1" t="s">
        <v>612</v>
      </c>
      <c r="G858" s="1" t="s">
        <v>2777</v>
      </c>
      <c r="H858" s="1" t="s">
        <v>2778</v>
      </c>
      <c r="K858" s="17" t="n">
        <f aca="false">SUMIF('1060 NQN'!$A$2:$A$2023,$G858,'1060 NQN'!$I$2:$I$2023)</f>
        <v>35</v>
      </c>
      <c r="L858" s="17" t="n">
        <f aca="false">SUMIF('1060 NQN'!$A$2:$A$2023,$G858,'1060 NQN'!$Q$2:$Q$2023)</f>
        <v>0</v>
      </c>
      <c r="M858" s="17" t="n">
        <f aca="false">$K858-$L858</f>
        <v>35</v>
      </c>
      <c r="N858" s="18" t="n">
        <f aca="false">IFERROR(SUMIF('1060 NQN'!$A$2:$A$2023,$G858,'1060 NQN'!$M$2:$M$2023)/$K858,0)</f>
        <v>17900</v>
      </c>
      <c r="O858" s="18" t="n">
        <f aca="false">IFERROR($K858*$N858,"")</f>
        <v>626500</v>
      </c>
      <c r="P858" s="18" t="n">
        <f aca="false">IFERROR($L858*$N858,"")</f>
        <v>0</v>
      </c>
      <c r="Q858" s="18" t="n">
        <f aca="false">$M858*$N858</f>
        <v>626500</v>
      </c>
      <c r="S858" s="26"/>
      <c r="T858" s="1" t="s">
        <v>615</v>
      </c>
      <c r="U858" s="27" t="s">
        <v>126</v>
      </c>
    </row>
    <row r="859" customFormat="false" ht="15" hidden="false" customHeight="false" outlineLevel="0" collapsed="false">
      <c r="A859" s="1" t="s">
        <v>207</v>
      </c>
      <c r="B859" s="1" t="s">
        <v>1739</v>
      </c>
      <c r="C859" s="1" t="s">
        <v>259</v>
      </c>
      <c r="D859" s="1" t="s">
        <v>610</v>
      </c>
      <c r="E859" s="1" t="s">
        <v>611</v>
      </c>
      <c r="F859" s="1" t="s">
        <v>612</v>
      </c>
      <c r="G859" s="1" t="s">
        <v>2779</v>
      </c>
      <c r="H859" s="1" t="s">
        <v>2780</v>
      </c>
      <c r="K859" s="17" t="n">
        <f aca="false">SUMIF('1060 NQN'!$A$2:$A$2023,$G859,'1060 NQN'!$I$2:$I$2023)</f>
        <v>34</v>
      </c>
      <c r="L859" s="17" t="n">
        <f aca="false">SUMIF('1060 NQN'!$A$2:$A$2023,$G859,'1060 NQN'!$Q$2:$Q$2023)</f>
        <v>0</v>
      </c>
      <c r="M859" s="17" t="n">
        <f aca="false">$K859-$L859</f>
        <v>34</v>
      </c>
      <c r="N859" s="18" t="n">
        <f aca="false">IFERROR(SUMIF('1060 NQN'!$A$2:$A$2023,$G859,'1060 NQN'!$M$2:$M$2023)/$K859,0)</f>
        <v>20156.78</v>
      </c>
      <c r="O859" s="18" t="n">
        <f aca="false">IFERROR($K859*$N859,"")</f>
        <v>685330.52</v>
      </c>
      <c r="P859" s="18" t="n">
        <f aca="false">IFERROR($L859*$N859,"")</f>
        <v>0</v>
      </c>
      <c r="Q859" s="18" t="n">
        <f aca="false">$M859*$N859</f>
        <v>685330.52</v>
      </c>
      <c r="S859" s="26"/>
      <c r="T859" s="1" t="s">
        <v>615</v>
      </c>
      <c r="U859" s="27" t="s">
        <v>126</v>
      </c>
    </row>
    <row r="860" customFormat="false" ht="15" hidden="false" customHeight="false" outlineLevel="0" collapsed="false">
      <c r="A860" s="1" t="s">
        <v>207</v>
      </c>
      <c r="B860" s="1" t="s">
        <v>1739</v>
      </c>
      <c r="C860" s="1" t="s">
        <v>259</v>
      </c>
      <c r="D860" s="1" t="s">
        <v>610</v>
      </c>
      <c r="E860" s="1" t="s">
        <v>611</v>
      </c>
      <c r="F860" s="1" t="s">
        <v>612</v>
      </c>
      <c r="G860" s="1" t="s">
        <v>2781</v>
      </c>
      <c r="H860" s="1" t="s">
        <v>2782</v>
      </c>
      <c r="K860" s="17" t="n">
        <f aca="false">SUMIF('1060 NQN'!$A$2:$A$2023,$G860,'1060 NQN'!$I$2:$I$2023)</f>
        <v>34</v>
      </c>
      <c r="L860" s="17" t="n">
        <f aca="false">SUMIF('1060 NQN'!$A$2:$A$2023,$G860,'1060 NQN'!$Q$2:$Q$2023)</f>
        <v>0</v>
      </c>
      <c r="M860" s="17" t="n">
        <f aca="false">$K860-$L860</f>
        <v>34</v>
      </c>
      <c r="N860" s="18" t="n">
        <f aca="false">IFERROR(SUMIF('1060 NQN'!$A$2:$A$2023,$G860,'1060 NQN'!$M$2:$M$2023)/$K860,0)</f>
        <v>19500</v>
      </c>
      <c r="O860" s="18" t="n">
        <f aca="false">IFERROR($K860*$N860,"")</f>
        <v>663000</v>
      </c>
      <c r="P860" s="18" t="n">
        <f aca="false">IFERROR($L860*$N860,"")</f>
        <v>0</v>
      </c>
      <c r="Q860" s="18" t="n">
        <f aca="false">$M860*$N860</f>
        <v>663000</v>
      </c>
      <c r="S860" s="26"/>
      <c r="T860" s="1" t="s">
        <v>615</v>
      </c>
      <c r="U860" s="27" t="s">
        <v>126</v>
      </c>
    </row>
    <row r="861" customFormat="false" ht="15" hidden="false" customHeight="false" outlineLevel="0" collapsed="false">
      <c r="A861" s="1" t="s">
        <v>207</v>
      </c>
      <c r="B861" s="1" t="s">
        <v>1739</v>
      </c>
      <c r="C861" s="1" t="s">
        <v>259</v>
      </c>
      <c r="D861" s="1" t="s">
        <v>610</v>
      </c>
      <c r="E861" s="1" t="s">
        <v>611</v>
      </c>
      <c r="F861" s="1" t="s">
        <v>612</v>
      </c>
      <c r="G861" s="1" t="s">
        <v>2783</v>
      </c>
      <c r="H861" s="1" t="s">
        <v>2784</v>
      </c>
      <c r="K861" s="17" t="n">
        <f aca="false">SUMIF('1060 NQN'!$A$2:$A$2023,$G861,'1060 NQN'!$I$2:$I$2023)</f>
        <v>33</v>
      </c>
      <c r="L861" s="17" t="n">
        <f aca="false">SUMIF('1060 NQN'!$A$2:$A$2023,$G861,'1060 NQN'!$Q$2:$Q$2023)</f>
        <v>0</v>
      </c>
      <c r="M861" s="17" t="n">
        <f aca="false">$K861-$L861</f>
        <v>33</v>
      </c>
      <c r="N861" s="18" t="n">
        <f aca="false">IFERROR(SUMIF('1060 NQN'!$A$2:$A$2023,$G861,'1060 NQN'!$M$2:$M$2023)/$K861,0)</f>
        <v>19500</v>
      </c>
      <c r="O861" s="18" t="n">
        <f aca="false">IFERROR($K861*$N861,"")</f>
        <v>643500</v>
      </c>
      <c r="P861" s="18" t="n">
        <f aca="false">IFERROR($L861*$N861,"")</f>
        <v>0</v>
      </c>
      <c r="Q861" s="18" t="n">
        <f aca="false">$M861*$N861</f>
        <v>643500</v>
      </c>
      <c r="S861" s="26"/>
      <c r="T861" s="1" t="s">
        <v>615</v>
      </c>
      <c r="U861" s="27" t="s">
        <v>126</v>
      </c>
    </row>
    <row r="862" customFormat="false" ht="15" hidden="false" customHeight="false" outlineLevel="0" collapsed="false">
      <c r="A862" s="1" t="s">
        <v>207</v>
      </c>
      <c r="B862" s="1" t="s">
        <v>1739</v>
      </c>
      <c r="C862" s="1" t="s">
        <v>259</v>
      </c>
      <c r="D862" s="1" t="s">
        <v>610</v>
      </c>
      <c r="E862" s="1" t="s">
        <v>611</v>
      </c>
      <c r="F862" s="1" t="s">
        <v>612</v>
      </c>
      <c r="G862" s="1" t="s">
        <v>1110</v>
      </c>
      <c r="H862" s="1" t="s">
        <v>1111</v>
      </c>
      <c r="K862" s="17" t="n">
        <f aca="false">SUMIF('1060 NQN'!$A$2:$A$2023,$G862,'1060 NQN'!$I$2:$I$2023)</f>
        <v>33</v>
      </c>
      <c r="L862" s="17" t="n">
        <f aca="false">SUMIF('1060 NQN'!$A$2:$A$2023,$G862,'1060 NQN'!$Q$2:$Q$2023)</f>
        <v>0</v>
      </c>
      <c r="M862" s="17" t="n">
        <f aca="false">$K862-$L862</f>
        <v>33</v>
      </c>
      <c r="N862" s="18" t="n">
        <f aca="false">IFERROR(SUMIF('1060 NQN'!$A$2:$A$2023,$G862,'1060 NQN'!$M$2:$M$2023)/$K862,0)</f>
        <v>9876.11878787879</v>
      </c>
      <c r="O862" s="18" t="n">
        <f aca="false">IFERROR($K862*$N862,"")</f>
        <v>325911.92</v>
      </c>
      <c r="P862" s="18" t="n">
        <f aca="false">IFERROR($L862*$N862,"")</f>
        <v>0</v>
      </c>
      <c r="Q862" s="18" t="n">
        <f aca="false">$M862*$N862</f>
        <v>325911.92</v>
      </c>
      <c r="S862" s="26"/>
      <c r="T862" s="1" t="s">
        <v>615</v>
      </c>
      <c r="U862" s="27" t="s">
        <v>126</v>
      </c>
      <c r="AA862" s="1" t="s">
        <v>1741</v>
      </c>
    </row>
    <row r="863" customFormat="false" ht="15" hidden="false" customHeight="false" outlineLevel="0" collapsed="false">
      <c r="A863" s="1" t="s">
        <v>207</v>
      </c>
      <c r="B863" s="1" t="s">
        <v>1739</v>
      </c>
      <c r="C863" s="1" t="s">
        <v>259</v>
      </c>
      <c r="D863" s="1" t="s">
        <v>610</v>
      </c>
      <c r="E863" s="1" t="s">
        <v>611</v>
      </c>
      <c r="F863" s="1" t="s">
        <v>612</v>
      </c>
      <c r="G863" s="1" t="s">
        <v>1486</v>
      </c>
      <c r="H863" s="1" t="s">
        <v>1487</v>
      </c>
      <c r="K863" s="17" t="n">
        <f aca="false">SUMIF('1060 NQN'!$A$2:$A$2023,$G863,'1060 NQN'!$I$2:$I$2023)</f>
        <v>33</v>
      </c>
      <c r="L863" s="17" t="n">
        <f aca="false">SUMIF('1060 NQN'!$A$2:$A$2023,$G863,'1060 NQN'!$Q$2:$Q$2023)</f>
        <v>0</v>
      </c>
      <c r="M863" s="17" t="n">
        <f aca="false">$K863-$L863</f>
        <v>33</v>
      </c>
      <c r="N863" s="18" t="n">
        <f aca="false">IFERROR(SUMIF('1060 NQN'!$A$2:$A$2023,$G863,'1060 NQN'!$M$2:$M$2023)/$K863,0)</f>
        <v>14162.7648484848</v>
      </c>
      <c r="O863" s="18" t="n">
        <f aca="false">IFERROR($K863*$N863,"")</f>
        <v>467371.24</v>
      </c>
      <c r="P863" s="18" t="n">
        <f aca="false">IFERROR($L863*$N863,"")</f>
        <v>0</v>
      </c>
      <c r="Q863" s="18" t="n">
        <f aca="false">$M863*$N863</f>
        <v>467371.24</v>
      </c>
      <c r="S863" s="26"/>
      <c r="T863" s="1" t="s">
        <v>615</v>
      </c>
      <c r="U863" s="27" t="s">
        <v>126</v>
      </c>
    </row>
    <row r="864" customFormat="false" ht="15" hidden="false" customHeight="false" outlineLevel="0" collapsed="false">
      <c r="A864" s="1" t="s">
        <v>207</v>
      </c>
      <c r="B864" s="1" t="s">
        <v>1739</v>
      </c>
      <c r="C864" s="1" t="s">
        <v>259</v>
      </c>
      <c r="D864" s="1" t="s">
        <v>610</v>
      </c>
      <c r="E864" s="1" t="s">
        <v>611</v>
      </c>
      <c r="F864" s="1" t="s">
        <v>612</v>
      </c>
      <c r="G864" s="1" t="s">
        <v>1466</v>
      </c>
      <c r="H864" s="1" t="s">
        <v>1467</v>
      </c>
      <c r="K864" s="17" t="n">
        <f aca="false">SUMIF('1060 NQN'!$A$2:$A$2023,$G864,'1060 NQN'!$I$2:$I$2023)</f>
        <v>32</v>
      </c>
      <c r="L864" s="17" t="n">
        <f aca="false">SUMIF('1060 NQN'!$A$2:$A$2023,$G864,'1060 NQN'!$Q$2:$Q$2023)</f>
        <v>0</v>
      </c>
      <c r="M864" s="17" t="n">
        <f aca="false">$K864-$L864</f>
        <v>32</v>
      </c>
      <c r="N864" s="18" t="n">
        <f aca="false">IFERROR(SUMIF('1060 NQN'!$A$2:$A$2023,$G864,'1060 NQN'!$M$2:$M$2023)/$K864,0)</f>
        <v>14002.66375</v>
      </c>
      <c r="O864" s="18" t="n">
        <f aca="false">IFERROR($K864*$N864,"")</f>
        <v>448085.24</v>
      </c>
      <c r="P864" s="18" t="n">
        <f aca="false">IFERROR($L864*$N864,"")</f>
        <v>0</v>
      </c>
      <c r="Q864" s="18" t="n">
        <f aca="false">$M864*$N864</f>
        <v>448085.24</v>
      </c>
      <c r="S864" s="26"/>
      <c r="T864" s="1" t="s">
        <v>615</v>
      </c>
      <c r="U864" s="27" t="s">
        <v>126</v>
      </c>
    </row>
    <row r="865" customFormat="false" ht="15" hidden="false" customHeight="false" outlineLevel="0" collapsed="false">
      <c r="A865" s="1" t="s">
        <v>207</v>
      </c>
      <c r="B865" s="1" t="s">
        <v>1739</v>
      </c>
      <c r="C865" s="1" t="s">
        <v>259</v>
      </c>
      <c r="D865" s="1" t="s">
        <v>610</v>
      </c>
      <c r="E865" s="1" t="s">
        <v>611</v>
      </c>
      <c r="F865" s="1" t="s">
        <v>612</v>
      </c>
      <c r="G865" s="1" t="s">
        <v>1472</v>
      </c>
      <c r="H865" s="1" t="s">
        <v>1473</v>
      </c>
      <c r="K865" s="17" t="n">
        <f aca="false">SUMIF('1060 NQN'!$A$2:$A$2023,$G865,'1060 NQN'!$I$2:$I$2023)</f>
        <v>32</v>
      </c>
      <c r="L865" s="17" t="n">
        <f aca="false">SUMIF('1060 NQN'!$A$2:$A$2023,$G865,'1060 NQN'!$Q$2:$Q$2023)</f>
        <v>0</v>
      </c>
      <c r="M865" s="17" t="n">
        <f aca="false">$K865-$L865</f>
        <v>32</v>
      </c>
      <c r="N865" s="18" t="n">
        <f aca="false">IFERROR(SUMIF('1060 NQN'!$A$2:$A$2023,$G865,'1060 NQN'!$M$2:$M$2023)/$K865,0)</f>
        <v>24825.34</v>
      </c>
      <c r="O865" s="18" t="n">
        <f aca="false">IFERROR($K865*$N865,"")</f>
        <v>794410.88</v>
      </c>
      <c r="P865" s="18" t="n">
        <f aca="false">IFERROR($L865*$N865,"")</f>
        <v>0</v>
      </c>
      <c r="Q865" s="18" t="n">
        <f aca="false">$M865*$N865</f>
        <v>794410.88</v>
      </c>
      <c r="S865" s="26"/>
      <c r="T865" s="1" t="s">
        <v>615</v>
      </c>
      <c r="U865" s="27" t="s">
        <v>126</v>
      </c>
      <c r="AA865" s="1" t="s">
        <v>1741</v>
      </c>
    </row>
    <row r="866" customFormat="false" ht="15" hidden="false" customHeight="false" outlineLevel="0" collapsed="false">
      <c r="A866" s="1" t="s">
        <v>207</v>
      </c>
      <c r="B866" s="1" t="s">
        <v>1739</v>
      </c>
      <c r="C866" s="1" t="s">
        <v>259</v>
      </c>
      <c r="D866" s="1" t="s">
        <v>260</v>
      </c>
      <c r="E866" s="1" t="s">
        <v>261</v>
      </c>
      <c r="F866" s="1" t="s">
        <v>262</v>
      </c>
      <c r="G866" s="1" t="s">
        <v>2785</v>
      </c>
      <c r="H866" s="1" t="s">
        <v>2786</v>
      </c>
      <c r="K866" s="17" t="n">
        <f aca="false">SUMIF('1060 NQN'!$A$2:$A$2023,$G866,'1060 NQN'!$I$2:$I$2023)</f>
        <v>31</v>
      </c>
      <c r="L866" s="17" t="n">
        <f aca="false">SUMIF('1060 NQN'!$A$2:$A$2023,$G866,'1060 NQN'!$Q$2:$Q$2023)</f>
        <v>0</v>
      </c>
      <c r="M866" s="17" t="n">
        <f aca="false">$K866-$L866</f>
        <v>31</v>
      </c>
      <c r="N866" s="18" t="n">
        <f aca="false">IFERROR(SUMIF('1060 NQN'!$A$2:$A$2023,$G866,'1060 NQN'!$M$2:$M$2023)/$K866,0)</f>
        <v>16810.2816129032</v>
      </c>
      <c r="O866" s="18" t="n">
        <f aca="false">IFERROR($K866*$N866,"")</f>
        <v>521118.73</v>
      </c>
      <c r="P866" s="18" t="n">
        <f aca="false">IFERROR($L866*$N866,"")</f>
        <v>0</v>
      </c>
      <c r="Q866" s="18" t="n">
        <f aca="false">$M866*$N866</f>
        <v>521118.73</v>
      </c>
      <c r="S866" s="26"/>
      <c r="T866" s="1" t="s">
        <v>277</v>
      </c>
      <c r="U866" s="27" t="s">
        <v>123</v>
      </c>
      <c r="AA866" s="1" t="s">
        <v>1740</v>
      </c>
    </row>
    <row r="867" customFormat="false" ht="15" hidden="false" customHeight="false" outlineLevel="0" collapsed="false">
      <c r="A867" s="1" t="s">
        <v>207</v>
      </c>
      <c r="B867" s="1" t="s">
        <v>1739</v>
      </c>
      <c r="C867" s="1" t="s">
        <v>259</v>
      </c>
      <c r="D867" s="1" t="s">
        <v>610</v>
      </c>
      <c r="E867" s="1" t="s">
        <v>611</v>
      </c>
      <c r="F867" s="1" t="s">
        <v>612</v>
      </c>
      <c r="G867" s="1" t="s">
        <v>1375</v>
      </c>
      <c r="H867" s="1" t="s">
        <v>1376</v>
      </c>
      <c r="K867" s="17" t="n">
        <f aca="false">SUMIF('1060 NQN'!$A$2:$A$2023,$G867,'1060 NQN'!$I$2:$I$2023)</f>
        <v>31</v>
      </c>
      <c r="L867" s="17" t="n">
        <f aca="false">SUMIF('1060 NQN'!$A$2:$A$2023,$G867,'1060 NQN'!$Q$2:$Q$2023)</f>
        <v>0</v>
      </c>
      <c r="M867" s="17" t="n">
        <f aca="false">$K867-$L867</f>
        <v>31</v>
      </c>
      <c r="N867" s="18" t="n">
        <f aca="false">IFERROR(SUMIF('1060 NQN'!$A$2:$A$2023,$G867,'1060 NQN'!$M$2:$M$2023)/$K867,0)</f>
        <v>52543.2148387097</v>
      </c>
      <c r="O867" s="18" t="n">
        <f aca="false">IFERROR($K867*$N867,"")</f>
        <v>1628839.66</v>
      </c>
      <c r="P867" s="18" t="n">
        <f aca="false">IFERROR($L867*$N867,"")</f>
        <v>0</v>
      </c>
      <c r="Q867" s="18" t="n">
        <f aca="false">$M867*$N867</f>
        <v>1628839.66</v>
      </c>
      <c r="S867" s="26"/>
      <c r="T867" s="1" t="s">
        <v>615</v>
      </c>
      <c r="U867" s="27" t="s">
        <v>126</v>
      </c>
      <c r="AA867" s="1" t="s">
        <v>1741</v>
      </c>
    </row>
    <row r="868" customFormat="false" ht="15" hidden="false" customHeight="false" outlineLevel="0" collapsed="false">
      <c r="A868" s="1" t="s">
        <v>207</v>
      </c>
      <c r="B868" s="1" t="s">
        <v>1739</v>
      </c>
      <c r="C868" s="1" t="s">
        <v>259</v>
      </c>
      <c r="D868" s="1" t="s">
        <v>610</v>
      </c>
      <c r="E868" s="1" t="s">
        <v>611</v>
      </c>
      <c r="F868" s="1" t="s">
        <v>612</v>
      </c>
      <c r="G868" s="1" t="s">
        <v>1470</v>
      </c>
      <c r="H868" s="1" t="s">
        <v>1471</v>
      </c>
      <c r="K868" s="17" t="n">
        <f aca="false">SUMIF('1060 NQN'!$A$2:$A$2023,$G868,'1060 NQN'!$I$2:$I$2023)</f>
        <v>31</v>
      </c>
      <c r="L868" s="17" t="n">
        <f aca="false">SUMIF('1060 NQN'!$A$2:$A$2023,$G868,'1060 NQN'!$Q$2:$Q$2023)</f>
        <v>0</v>
      </c>
      <c r="M868" s="17" t="n">
        <f aca="false">$K868-$L868</f>
        <v>31</v>
      </c>
      <c r="N868" s="18" t="n">
        <f aca="false">IFERROR(SUMIF('1060 NQN'!$A$2:$A$2023,$G868,'1060 NQN'!$M$2:$M$2023)/$K868,0)</f>
        <v>25127.12</v>
      </c>
      <c r="O868" s="18" t="n">
        <f aca="false">IFERROR($K868*$N868,"")</f>
        <v>778940.72</v>
      </c>
      <c r="P868" s="18" t="n">
        <f aca="false">IFERROR($L868*$N868,"")</f>
        <v>0</v>
      </c>
      <c r="Q868" s="18" t="n">
        <f aca="false">$M868*$N868</f>
        <v>778940.72</v>
      </c>
      <c r="S868" s="26"/>
      <c r="T868" s="1" t="s">
        <v>615</v>
      </c>
      <c r="U868" s="27" t="s">
        <v>126</v>
      </c>
    </row>
    <row r="869" customFormat="false" ht="15" hidden="false" customHeight="false" outlineLevel="0" collapsed="false">
      <c r="A869" s="1" t="s">
        <v>207</v>
      </c>
      <c r="B869" s="1" t="s">
        <v>1739</v>
      </c>
      <c r="C869" s="1" t="s">
        <v>259</v>
      </c>
      <c r="D869" s="1" t="s">
        <v>610</v>
      </c>
      <c r="E869" s="1" t="s">
        <v>611</v>
      </c>
      <c r="F869" s="1" t="s">
        <v>612</v>
      </c>
      <c r="G869" s="1" t="s">
        <v>2787</v>
      </c>
      <c r="H869" s="1" t="s">
        <v>2788</v>
      </c>
      <c r="K869" s="17" t="n">
        <f aca="false">SUMIF('1060 NQN'!$A$2:$A$2023,$G869,'1060 NQN'!$I$2:$I$2023)</f>
        <v>31</v>
      </c>
      <c r="L869" s="17" t="n">
        <f aca="false">SUMIF('1060 NQN'!$A$2:$A$2023,$G869,'1060 NQN'!$Q$2:$Q$2023)</f>
        <v>0</v>
      </c>
      <c r="M869" s="17" t="n">
        <f aca="false">$K869-$L869</f>
        <v>31</v>
      </c>
      <c r="N869" s="18" t="n">
        <f aca="false">IFERROR(SUMIF('1060 NQN'!$A$2:$A$2023,$G869,'1060 NQN'!$M$2:$M$2023)/$K869,0)</f>
        <v>19500</v>
      </c>
      <c r="O869" s="18" t="n">
        <f aca="false">IFERROR($K869*$N869,"")</f>
        <v>604500</v>
      </c>
      <c r="P869" s="18" t="n">
        <f aca="false">IFERROR($L869*$N869,"")</f>
        <v>0</v>
      </c>
      <c r="Q869" s="18" t="n">
        <f aca="false">$M869*$N869</f>
        <v>604500</v>
      </c>
      <c r="S869" s="26"/>
      <c r="T869" s="1" t="s">
        <v>615</v>
      </c>
      <c r="U869" s="27" t="s">
        <v>126</v>
      </c>
    </row>
    <row r="870" customFormat="false" ht="15" hidden="false" customHeight="false" outlineLevel="0" collapsed="false">
      <c r="A870" s="1" t="s">
        <v>207</v>
      </c>
      <c r="B870" s="1" t="s">
        <v>1739</v>
      </c>
      <c r="C870" s="1" t="s">
        <v>259</v>
      </c>
      <c r="D870" s="1" t="s">
        <v>610</v>
      </c>
      <c r="E870" s="1" t="s">
        <v>611</v>
      </c>
      <c r="F870" s="1" t="s">
        <v>612</v>
      </c>
      <c r="G870" s="1" t="s">
        <v>1227</v>
      </c>
      <c r="H870" s="1" t="s">
        <v>1228</v>
      </c>
      <c r="K870" s="17" t="n">
        <f aca="false">SUMIF('1060 NQN'!$A$2:$A$2023,$G870,'1060 NQN'!$I$2:$I$2023)</f>
        <v>31</v>
      </c>
      <c r="L870" s="17" t="n">
        <f aca="false">SUMIF('1060 NQN'!$A$2:$A$2023,$G870,'1060 NQN'!$Q$2:$Q$2023)</f>
        <v>0</v>
      </c>
      <c r="M870" s="17" t="n">
        <f aca="false">$K870-$L870</f>
        <v>31</v>
      </c>
      <c r="N870" s="18" t="n">
        <f aca="false">IFERROR(SUMIF('1060 NQN'!$A$2:$A$2023,$G870,'1060 NQN'!$M$2:$M$2023)/$K870,0)</f>
        <v>18930</v>
      </c>
      <c r="O870" s="18" t="n">
        <f aca="false">IFERROR($K870*$N870,"")</f>
        <v>586830</v>
      </c>
      <c r="P870" s="18" t="n">
        <f aca="false">IFERROR($L870*$N870,"")</f>
        <v>0</v>
      </c>
      <c r="Q870" s="18" t="n">
        <f aca="false">$M870*$N870</f>
        <v>586830</v>
      </c>
      <c r="S870" s="26"/>
      <c r="T870" s="1" t="s">
        <v>615</v>
      </c>
      <c r="U870" s="27" t="s">
        <v>126</v>
      </c>
    </row>
    <row r="871" customFormat="false" ht="15" hidden="false" customHeight="false" outlineLevel="0" collapsed="false">
      <c r="A871" s="1" t="s">
        <v>207</v>
      </c>
      <c r="B871" s="1" t="s">
        <v>1739</v>
      </c>
      <c r="C871" s="1" t="s">
        <v>259</v>
      </c>
      <c r="D871" s="1" t="s">
        <v>260</v>
      </c>
      <c r="E871" s="1" t="s">
        <v>261</v>
      </c>
      <c r="F871" s="1" t="s">
        <v>262</v>
      </c>
      <c r="G871" s="1" t="s">
        <v>2789</v>
      </c>
      <c r="H871" s="1" t="s">
        <v>2790</v>
      </c>
      <c r="K871" s="17" t="n">
        <f aca="false">SUMIF('1060 NQN'!$A$2:$A$2023,$G871,'1060 NQN'!$I$2:$I$2023)</f>
        <v>30</v>
      </c>
      <c r="L871" s="17" t="n">
        <f aca="false">SUMIF('1060 NQN'!$A$2:$A$2023,$G871,'1060 NQN'!$Q$2:$Q$2023)</f>
        <v>0</v>
      </c>
      <c r="M871" s="17" t="n">
        <f aca="false">$K871-$L871</f>
        <v>30</v>
      </c>
      <c r="N871" s="18" t="n">
        <f aca="false">IFERROR(SUMIF('1060 NQN'!$A$2:$A$2023,$G871,'1060 NQN'!$M$2:$M$2023)/$K871,0)</f>
        <v>3.6</v>
      </c>
      <c r="O871" s="18" t="n">
        <f aca="false">IFERROR($K871*$N871,"")</f>
        <v>108</v>
      </c>
      <c r="P871" s="18" t="n">
        <f aca="false">IFERROR($L871*$N871,"")</f>
        <v>0</v>
      </c>
      <c r="Q871" s="18" t="n">
        <f aca="false">$M871*$N871</f>
        <v>108</v>
      </c>
      <c r="S871" s="26"/>
      <c r="T871" s="1" t="s">
        <v>277</v>
      </c>
      <c r="U871" s="27" t="s">
        <v>123</v>
      </c>
    </row>
    <row r="872" customFormat="false" ht="15" hidden="false" customHeight="false" outlineLevel="0" collapsed="false">
      <c r="A872" s="1" t="s">
        <v>207</v>
      </c>
      <c r="B872" s="1" t="s">
        <v>1739</v>
      </c>
      <c r="C872" s="1" t="s">
        <v>259</v>
      </c>
      <c r="D872" s="1" t="s">
        <v>260</v>
      </c>
      <c r="E872" s="1" t="s">
        <v>261</v>
      </c>
      <c r="F872" s="1" t="s">
        <v>262</v>
      </c>
      <c r="G872" s="1" t="s">
        <v>2791</v>
      </c>
      <c r="H872" s="1" t="s">
        <v>2792</v>
      </c>
      <c r="I872" s="1" t="s">
        <v>2793</v>
      </c>
      <c r="J872" s="1" t="s">
        <v>2794</v>
      </c>
      <c r="K872" s="17" t="n">
        <f aca="false">SUMIF('1060 NQN'!$A$2:$A$2023,$G872,'1060 NQN'!$I$2:$I$2023)</f>
        <v>30</v>
      </c>
      <c r="L872" s="17" t="n">
        <f aca="false">SUMIF('1060 NQN'!$A$2:$A$2023,$G872,'1060 NQN'!$Q$2:$Q$2023)</f>
        <v>0</v>
      </c>
      <c r="M872" s="17" t="n">
        <f aca="false">$K872-$L872</f>
        <v>30</v>
      </c>
      <c r="N872" s="18" t="n">
        <f aca="false">IFERROR(SUMIF('1060 NQN'!$A$2:$A$2023,$G872,'1060 NQN'!$M$2:$M$2023)/$K872,0)</f>
        <v>9540</v>
      </c>
      <c r="O872" s="18" t="n">
        <f aca="false">IFERROR($K872*$N872,"")</f>
        <v>286200</v>
      </c>
      <c r="P872" s="18" t="n">
        <f aca="false">IFERROR($L872*$N872,"")</f>
        <v>0</v>
      </c>
      <c r="Q872" s="18" t="n">
        <f aca="false">$M872*$N872</f>
        <v>286200</v>
      </c>
      <c r="S872" s="29" t="s">
        <v>227</v>
      </c>
      <c r="T872" s="1" t="s">
        <v>297</v>
      </c>
      <c r="U872" s="25" t="s">
        <v>51</v>
      </c>
      <c r="V872" s="1" t="s">
        <v>290</v>
      </c>
      <c r="W872" s="1" t="s">
        <v>269</v>
      </c>
      <c r="Y872" s="1" t="s">
        <v>269</v>
      </c>
      <c r="AA872" s="1" t="s">
        <v>2795</v>
      </c>
    </row>
    <row r="873" customFormat="false" ht="15" hidden="false" customHeight="false" outlineLevel="0" collapsed="false">
      <c r="A873" s="1" t="s">
        <v>207</v>
      </c>
      <c r="B873" s="1" t="s">
        <v>1739</v>
      </c>
      <c r="C873" s="1" t="s">
        <v>259</v>
      </c>
      <c r="D873" s="1" t="s">
        <v>260</v>
      </c>
      <c r="E873" s="1" t="s">
        <v>261</v>
      </c>
      <c r="F873" s="1" t="s">
        <v>262</v>
      </c>
      <c r="G873" s="1" t="s">
        <v>536</v>
      </c>
      <c r="H873" s="1" t="s">
        <v>537</v>
      </c>
      <c r="K873" s="17" t="n">
        <f aca="false">SUMIF('1060 NQN'!$A$2:$A$2023,$G873,'1060 NQN'!$I$2:$I$2023)</f>
        <v>30</v>
      </c>
      <c r="L873" s="17" t="n">
        <f aca="false">SUMIF('1060 NQN'!$A$2:$A$2023,$G873,'1060 NQN'!$Q$2:$Q$2023)</f>
        <v>0</v>
      </c>
      <c r="M873" s="17" t="n">
        <f aca="false">$K873-$L873</f>
        <v>30</v>
      </c>
      <c r="N873" s="18" t="n">
        <f aca="false">IFERROR(SUMIF('1060 NQN'!$A$2:$A$2023,$G873,'1060 NQN'!$M$2:$M$2023)/$K873,0)</f>
        <v>3</v>
      </c>
      <c r="O873" s="18" t="n">
        <f aca="false">IFERROR($K873*$N873,"")</f>
        <v>90</v>
      </c>
      <c r="P873" s="18" t="n">
        <f aca="false">IFERROR($L873*$N873,"")</f>
        <v>0</v>
      </c>
      <c r="Q873" s="18" t="n">
        <f aca="false">$M873*$N873</f>
        <v>90</v>
      </c>
      <c r="S873" s="26"/>
      <c r="T873" s="1" t="s">
        <v>277</v>
      </c>
      <c r="U873" s="27" t="s">
        <v>123</v>
      </c>
    </row>
    <row r="874" customFormat="false" ht="15" hidden="false" customHeight="false" outlineLevel="0" collapsed="false">
      <c r="A874" s="1" t="s">
        <v>207</v>
      </c>
      <c r="B874" s="1" t="s">
        <v>1739</v>
      </c>
      <c r="C874" s="1" t="s">
        <v>259</v>
      </c>
      <c r="D874" s="1" t="s">
        <v>273</v>
      </c>
      <c r="E874" s="1" t="s">
        <v>274</v>
      </c>
      <c r="F874" s="1" t="s">
        <v>262</v>
      </c>
      <c r="G874" s="1" t="s">
        <v>2796</v>
      </c>
      <c r="H874" s="1" t="s">
        <v>2797</v>
      </c>
      <c r="K874" s="17" t="n">
        <f aca="false">SUMIF('1060 NQN'!$A$2:$A$2023,$G874,'1060 NQN'!$I$2:$I$2023)</f>
        <v>30</v>
      </c>
      <c r="L874" s="17" t="n">
        <f aca="false">SUMIF('1060 NQN'!$A$2:$A$2023,$G874,'1060 NQN'!$Q$2:$Q$2023)</f>
        <v>0</v>
      </c>
      <c r="M874" s="17" t="n">
        <f aca="false">$K874-$L874</f>
        <v>30</v>
      </c>
      <c r="N874" s="18" t="n">
        <f aca="false">IFERROR(SUMIF('1060 NQN'!$A$2:$A$2023,$G874,'1060 NQN'!$M$2:$M$2023)/$K874,0)</f>
        <v>438.5</v>
      </c>
      <c r="O874" s="18" t="n">
        <f aca="false">IFERROR($K874*$N874,"")</f>
        <v>13155</v>
      </c>
      <c r="P874" s="18" t="n">
        <f aca="false">IFERROR($L874*$N874,"")</f>
        <v>0</v>
      </c>
      <c r="Q874" s="18" t="n">
        <f aca="false">$M874*$N874</f>
        <v>13155</v>
      </c>
      <c r="S874" s="26"/>
      <c r="T874" s="1" t="s">
        <v>277</v>
      </c>
      <c r="U874" s="27" t="s">
        <v>123</v>
      </c>
      <c r="AA874" s="1" t="s">
        <v>1741</v>
      </c>
    </row>
    <row r="875" customFormat="false" ht="15" hidden="false" customHeight="false" outlineLevel="0" collapsed="false">
      <c r="A875" s="1" t="s">
        <v>207</v>
      </c>
      <c r="B875" s="1" t="s">
        <v>1739</v>
      </c>
      <c r="C875" s="1" t="s">
        <v>259</v>
      </c>
      <c r="D875" s="1" t="s">
        <v>273</v>
      </c>
      <c r="E875" s="1" t="s">
        <v>274</v>
      </c>
      <c r="F875" s="1" t="s">
        <v>262</v>
      </c>
      <c r="G875" s="1" t="s">
        <v>2798</v>
      </c>
      <c r="H875" s="1" t="s">
        <v>2799</v>
      </c>
      <c r="K875" s="17" t="n">
        <f aca="false">SUMIF('1060 NQN'!$A$2:$A$2023,$G875,'1060 NQN'!$I$2:$I$2023)</f>
        <v>30</v>
      </c>
      <c r="L875" s="17" t="n">
        <f aca="false">SUMIF('1060 NQN'!$A$2:$A$2023,$G875,'1060 NQN'!$Q$2:$Q$2023)</f>
        <v>0</v>
      </c>
      <c r="M875" s="17" t="n">
        <f aca="false">$K875-$L875</f>
        <v>30</v>
      </c>
      <c r="N875" s="18" t="n">
        <f aca="false">IFERROR(SUMIF('1060 NQN'!$A$2:$A$2023,$G875,'1060 NQN'!$M$2:$M$2023)/$K875,0)</f>
        <v>3719.01</v>
      </c>
      <c r="O875" s="18" t="n">
        <f aca="false">IFERROR($K875*$N875,"")</f>
        <v>111570.3</v>
      </c>
      <c r="P875" s="18" t="n">
        <f aca="false">IFERROR($L875*$N875,"")</f>
        <v>0</v>
      </c>
      <c r="Q875" s="18" t="n">
        <f aca="false">$M875*$N875</f>
        <v>111570.3</v>
      </c>
      <c r="S875" s="26"/>
      <c r="T875" s="1" t="s">
        <v>277</v>
      </c>
      <c r="U875" s="27" t="s">
        <v>123</v>
      </c>
    </row>
    <row r="876" customFormat="false" ht="15" hidden="false" customHeight="false" outlineLevel="0" collapsed="false">
      <c r="A876" s="1" t="s">
        <v>207</v>
      </c>
      <c r="B876" s="1" t="s">
        <v>1739</v>
      </c>
      <c r="C876" s="1" t="s">
        <v>259</v>
      </c>
      <c r="D876" s="1" t="s">
        <v>273</v>
      </c>
      <c r="E876" s="1" t="s">
        <v>274</v>
      </c>
      <c r="F876" s="1" t="s">
        <v>262</v>
      </c>
      <c r="G876" s="1" t="s">
        <v>2800</v>
      </c>
      <c r="H876" s="1" t="s">
        <v>2801</v>
      </c>
      <c r="K876" s="17" t="n">
        <f aca="false">SUMIF('1060 NQN'!$A$2:$A$2023,$G876,'1060 NQN'!$I$2:$I$2023)</f>
        <v>30</v>
      </c>
      <c r="L876" s="17" t="n">
        <f aca="false">SUMIF('1060 NQN'!$A$2:$A$2023,$G876,'1060 NQN'!$Q$2:$Q$2023)</f>
        <v>0</v>
      </c>
      <c r="M876" s="17" t="n">
        <f aca="false">$K876-$L876</f>
        <v>30</v>
      </c>
      <c r="N876" s="18" t="n">
        <f aca="false">IFERROR(SUMIF('1060 NQN'!$A$2:$A$2023,$G876,'1060 NQN'!$M$2:$M$2023)/$K876,0)</f>
        <v>825.496</v>
      </c>
      <c r="O876" s="18" t="n">
        <f aca="false">IFERROR($K876*$N876,"")</f>
        <v>24764.88</v>
      </c>
      <c r="P876" s="18" t="n">
        <f aca="false">IFERROR($L876*$N876,"")</f>
        <v>0</v>
      </c>
      <c r="Q876" s="18" t="n">
        <f aca="false">$M876*$N876</f>
        <v>24764.88</v>
      </c>
      <c r="S876" s="26"/>
      <c r="T876" s="1" t="s">
        <v>277</v>
      </c>
      <c r="U876" s="27" t="s">
        <v>123</v>
      </c>
      <c r="AA876" s="1" t="s">
        <v>1741</v>
      </c>
    </row>
    <row r="877" customFormat="false" ht="15" hidden="false" customHeight="false" outlineLevel="0" collapsed="false">
      <c r="A877" s="1" t="s">
        <v>207</v>
      </c>
      <c r="B877" s="1" t="s">
        <v>1739</v>
      </c>
      <c r="C877" s="1" t="s">
        <v>259</v>
      </c>
      <c r="D877" s="1" t="s">
        <v>273</v>
      </c>
      <c r="E877" s="1" t="s">
        <v>274</v>
      </c>
      <c r="F877" s="1" t="s">
        <v>262</v>
      </c>
      <c r="G877" s="1" t="s">
        <v>1139</v>
      </c>
      <c r="H877" s="1" t="s">
        <v>1140</v>
      </c>
      <c r="K877" s="17" t="n">
        <f aca="false">SUMIF('1060 NQN'!$A$2:$A$2023,$G877,'1060 NQN'!$I$2:$I$2023)</f>
        <v>30</v>
      </c>
      <c r="L877" s="17" t="n">
        <f aca="false">SUMIF('1060 NQN'!$A$2:$A$2023,$G877,'1060 NQN'!$Q$2:$Q$2023)</f>
        <v>0</v>
      </c>
      <c r="M877" s="17" t="n">
        <f aca="false">$K877-$L877</f>
        <v>30</v>
      </c>
      <c r="N877" s="18" t="n">
        <f aca="false">IFERROR(SUMIF('1060 NQN'!$A$2:$A$2023,$G877,'1060 NQN'!$M$2:$M$2023)/$K877,0)</f>
        <v>3357.04666666667</v>
      </c>
      <c r="O877" s="18" t="n">
        <f aca="false">IFERROR($K877*$N877,"")</f>
        <v>100711.4</v>
      </c>
      <c r="P877" s="18" t="n">
        <f aca="false">IFERROR($L877*$N877,"")</f>
        <v>0</v>
      </c>
      <c r="Q877" s="18" t="n">
        <f aca="false">$M877*$N877</f>
        <v>100711.4</v>
      </c>
      <c r="S877" s="26"/>
      <c r="T877" s="1" t="s">
        <v>277</v>
      </c>
      <c r="U877" s="27" t="s">
        <v>123</v>
      </c>
    </row>
    <row r="878" customFormat="false" ht="15" hidden="false" customHeight="false" outlineLevel="0" collapsed="false">
      <c r="A878" s="1" t="s">
        <v>207</v>
      </c>
      <c r="B878" s="1" t="s">
        <v>1739</v>
      </c>
      <c r="C878" s="1" t="s">
        <v>259</v>
      </c>
      <c r="D878" s="1" t="s">
        <v>273</v>
      </c>
      <c r="E878" s="1" t="s">
        <v>274</v>
      </c>
      <c r="F878" s="1" t="s">
        <v>262</v>
      </c>
      <c r="G878" s="1" t="s">
        <v>2802</v>
      </c>
      <c r="H878" s="1" t="s">
        <v>2803</v>
      </c>
      <c r="K878" s="17" t="n">
        <f aca="false">SUMIF('1060 NQN'!$A$2:$A$2023,$G878,'1060 NQN'!$I$2:$I$2023)</f>
        <v>30</v>
      </c>
      <c r="L878" s="17" t="n">
        <f aca="false">SUMIF('1060 NQN'!$A$2:$A$2023,$G878,'1060 NQN'!$Q$2:$Q$2023)</f>
        <v>0</v>
      </c>
      <c r="M878" s="17" t="n">
        <f aca="false">$K878-$L878</f>
        <v>30</v>
      </c>
      <c r="N878" s="18" t="n">
        <f aca="false">IFERROR(SUMIF('1060 NQN'!$A$2:$A$2023,$G878,'1060 NQN'!$M$2:$M$2023)/$K878,0)</f>
        <v>7106.58333333333</v>
      </c>
      <c r="O878" s="18" t="n">
        <f aca="false">IFERROR($K878*$N878,"")</f>
        <v>213197.5</v>
      </c>
      <c r="P878" s="18" t="n">
        <f aca="false">IFERROR($L878*$N878,"")</f>
        <v>0</v>
      </c>
      <c r="Q878" s="18" t="n">
        <f aca="false">$M878*$N878</f>
        <v>213197.5</v>
      </c>
      <c r="S878" s="26"/>
      <c r="T878" s="1" t="s">
        <v>277</v>
      </c>
      <c r="U878" s="27" t="s">
        <v>123</v>
      </c>
    </row>
    <row r="879" customFormat="false" ht="15" hidden="false" customHeight="false" outlineLevel="0" collapsed="false">
      <c r="A879" s="1" t="s">
        <v>207</v>
      </c>
      <c r="B879" s="1" t="s">
        <v>1739</v>
      </c>
      <c r="C879" s="1" t="s">
        <v>259</v>
      </c>
      <c r="D879" s="1" t="s">
        <v>273</v>
      </c>
      <c r="E879" s="1" t="s">
        <v>274</v>
      </c>
      <c r="F879" s="1" t="s">
        <v>262</v>
      </c>
      <c r="G879" s="1" t="s">
        <v>2804</v>
      </c>
      <c r="H879" s="1" t="s">
        <v>2805</v>
      </c>
      <c r="K879" s="17" t="n">
        <f aca="false">SUMIF('1060 NQN'!$A$2:$A$2023,$G879,'1060 NQN'!$I$2:$I$2023)</f>
        <v>30</v>
      </c>
      <c r="L879" s="17" t="n">
        <f aca="false">SUMIF('1060 NQN'!$A$2:$A$2023,$G879,'1060 NQN'!$Q$2:$Q$2023)</f>
        <v>0</v>
      </c>
      <c r="M879" s="17" t="n">
        <f aca="false">$K879-$L879</f>
        <v>30</v>
      </c>
      <c r="N879" s="18" t="n">
        <f aca="false">IFERROR(SUMIF('1060 NQN'!$A$2:$A$2023,$G879,'1060 NQN'!$M$2:$M$2023)/$K879,0)</f>
        <v>6630</v>
      </c>
      <c r="O879" s="18" t="n">
        <f aca="false">IFERROR($K879*$N879,"")</f>
        <v>198900</v>
      </c>
      <c r="P879" s="18" t="n">
        <f aca="false">IFERROR($L879*$N879,"")</f>
        <v>0</v>
      </c>
      <c r="Q879" s="18" t="n">
        <f aca="false">$M879*$N879</f>
        <v>198900</v>
      </c>
      <c r="S879" s="26"/>
      <c r="T879" s="1" t="s">
        <v>277</v>
      </c>
      <c r="U879" s="27" t="s">
        <v>123</v>
      </c>
    </row>
    <row r="880" customFormat="false" ht="15" hidden="false" customHeight="false" outlineLevel="0" collapsed="false">
      <c r="A880" s="1" t="s">
        <v>207</v>
      </c>
      <c r="B880" s="1" t="s">
        <v>1739</v>
      </c>
      <c r="C880" s="1" t="s">
        <v>259</v>
      </c>
      <c r="D880" s="1" t="s">
        <v>610</v>
      </c>
      <c r="E880" s="1" t="s">
        <v>611</v>
      </c>
      <c r="F880" s="1" t="s">
        <v>612</v>
      </c>
      <c r="G880" s="1" t="s">
        <v>1436</v>
      </c>
      <c r="H880" s="1" t="s">
        <v>1437</v>
      </c>
      <c r="K880" s="17" t="n">
        <f aca="false">SUMIF('1060 NQN'!$A$2:$A$2023,$G880,'1060 NQN'!$I$2:$I$2023)</f>
        <v>30</v>
      </c>
      <c r="L880" s="17" t="n">
        <f aca="false">SUMIF('1060 NQN'!$A$2:$A$2023,$G880,'1060 NQN'!$Q$2:$Q$2023)</f>
        <v>0</v>
      </c>
      <c r="M880" s="17" t="n">
        <f aca="false">$K880-$L880</f>
        <v>30</v>
      </c>
      <c r="N880" s="18" t="n">
        <f aca="false">IFERROR(SUMIF('1060 NQN'!$A$2:$A$2023,$G880,'1060 NQN'!$M$2:$M$2023)/$K880,0)</f>
        <v>55347.5483333333</v>
      </c>
      <c r="O880" s="18" t="n">
        <f aca="false">IFERROR($K880*$N880,"")</f>
        <v>1660426.45</v>
      </c>
      <c r="P880" s="18" t="n">
        <f aca="false">IFERROR($L880*$N880,"")</f>
        <v>0</v>
      </c>
      <c r="Q880" s="18" t="n">
        <f aca="false">$M880*$N880</f>
        <v>1660426.45</v>
      </c>
      <c r="S880" s="26"/>
      <c r="T880" s="1" t="s">
        <v>615</v>
      </c>
      <c r="U880" s="27" t="s">
        <v>126</v>
      </c>
      <c r="AA880" s="1" t="s">
        <v>1741</v>
      </c>
    </row>
    <row r="881" customFormat="false" ht="15" hidden="false" customHeight="false" outlineLevel="0" collapsed="false">
      <c r="A881" s="1" t="s">
        <v>207</v>
      </c>
      <c r="B881" s="1" t="s">
        <v>1739</v>
      </c>
      <c r="C881" s="1" t="s">
        <v>259</v>
      </c>
      <c r="D881" s="1" t="s">
        <v>610</v>
      </c>
      <c r="E881" s="1" t="s">
        <v>611</v>
      </c>
      <c r="F881" s="1" t="s">
        <v>612</v>
      </c>
      <c r="G881" s="1" t="s">
        <v>1331</v>
      </c>
      <c r="H881" s="1" t="s">
        <v>1332</v>
      </c>
      <c r="K881" s="17" t="n">
        <f aca="false">SUMIF('1060 NQN'!$A$2:$A$2023,$G881,'1060 NQN'!$I$2:$I$2023)</f>
        <v>30</v>
      </c>
      <c r="L881" s="17" t="n">
        <f aca="false">SUMIF('1060 NQN'!$A$2:$A$2023,$G881,'1060 NQN'!$Q$2:$Q$2023)</f>
        <v>0</v>
      </c>
      <c r="M881" s="17" t="n">
        <f aca="false">$K881-$L881</f>
        <v>30</v>
      </c>
      <c r="N881" s="18" t="n">
        <f aca="false">IFERROR(SUMIF('1060 NQN'!$A$2:$A$2023,$G881,'1060 NQN'!$M$2:$M$2023)/$K881,0)</f>
        <v>28935.0666666667</v>
      </c>
      <c r="O881" s="18" t="n">
        <f aca="false">IFERROR($K881*$N881,"")</f>
        <v>868052</v>
      </c>
      <c r="P881" s="18" t="n">
        <f aca="false">IFERROR($L881*$N881,"")</f>
        <v>0</v>
      </c>
      <c r="Q881" s="18" t="n">
        <f aca="false">$M881*$N881</f>
        <v>868052</v>
      </c>
      <c r="S881" s="26"/>
      <c r="T881" s="1" t="s">
        <v>615</v>
      </c>
      <c r="U881" s="27" t="s">
        <v>126</v>
      </c>
    </row>
    <row r="882" customFormat="false" ht="15" hidden="false" customHeight="false" outlineLevel="0" collapsed="false">
      <c r="A882" s="1" t="s">
        <v>207</v>
      </c>
      <c r="B882" s="1" t="s">
        <v>1739</v>
      </c>
      <c r="C882" s="1" t="s">
        <v>259</v>
      </c>
      <c r="D882" s="1" t="s">
        <v>610</v>
      </c>
      <c r="E882" s="1" t="s">
        <v>611</v>
      </c>
      <c r="F882" s="1" t="s">
        <v>612</v>
      </c>
      <c r="G882" s="1" t="s">
        <v>2806</v>
      </c>
      <c r="H882" s="1" t="s">
        <v>2807</v>
      </c>
      <c r="K882" s="17" t="n">
        <f aca="false">SUMIF('1060 NQN'!$A$2:$A$2023,$G882,'1060 NQN'!$I$2:$I$2023)</f>
        <v>30</v>
      </c>
      <c r="L882" s="17" t="n">
        <f aca="false">SUMIF('1060 NQN'!$A$2:$A$2023,$G882,'1060 NQN'!$Q$2:$Q$2023)</f>
        <v>0</v>
      </c>
      <c r="M882" s="17" t="n">
        <f aca="false">$K882-$L882</f>
        <v>30</v>
      </c>
      <c r="N882" s="18" t="n">
        <f aca="false">IFERROR(SUMIF('1060 NQN'!$A$2:$A$2023,$G882,'1060 NQN'!$M$2:$M$2023)/$K882,0)</f>
        <v>54700.3336666667</v>
      </c>
      <c r="O882" s="18" t="n">
        <f aca="false">IFERROR($K882*$N882,"")</f>
        <v>1641010.01</v>
      </c>
      <c r="P882" s="18" t="n">
        <f aca="false">IFERROR($L882*$N882,"")</f>
        <v>0</v>
      </c>
      <c r="Q882" s="18" t="n">
        <f aca="false">$M882*$N882</f>
        <v>1641010.01</v>
      </c>
      <c r="S882" s="26"/>
      <c r="T882" s="1" t="s">
        <v>615</v>
      </c>
      <c r="U882" s="27" t="s">
        <v>126</v>
      </c>
      <c r="AA882" s="1" t="s">
        <v>1741</v>
      </c>
    </row>
    <row r="883" customFormat="false" ht="15" hidden="false" customHeight="false" outlineLevel="0" collapsed="false">
      <c r="A883" s="1" t="s">
        <v>207</v>
      </c>
      <c r="B883" s="1" t="s">
        <v>1739</v>
      </c>
      <c r="C883" s="1" t="s">
        <v>259</v>
      </c>
      <c r="D883" s="1" t="s">
        <v>610</v>
      </c>
      <c r="E883" s="1" t="s">
        <v>611</v>
      </c>
      <c r="F883" s="1" t="s">
        <v>612</v>
      </c>
      <c r="G883" s="1" t="s">
        <v>1337</v>
      </c>
      <c r="H883" s="1" t="s">
        <v>1338</v>
      </c>
      <c r="K883" s="17" t="n">
        <f aca="false">SUMIF('1060 NQN'!$A$2:$A$2023,$G883,'1060 NQN'!$I$2:$I$2023)</f>
        <v>30</v>
      </c>
      <c r="L883" s="17" t="n">
        <f aca="false">SUMIF('1060 NQN'!$A$2:$A$2023,$G883,'1060 NQN'!$Q$2:$Q$2023)</f>
        <v>0</v>
      </c>
      <c r="M883" s="17" t="n">
        <f aca="false">$K883-$L883</f>
        <v>30</v>
      </c>
      <c r="N883" s="18" t="n">
        <f aca="false">IFERROR(SUMIF('1060 NQN'!$A$2:$A$2023,$G883,'1060 NQN'!$M$2:$M$2023)/$K883,0)</f>
        <v>10086.14</v>
      </c>
      <c r="O883" s="18" t="n">
        <f aca="false">IFERROR($K883*$N883,"")</f>
        <v>302584.2</v>
      </c>
      <c r="P883" s="18" t="n">
        <f aca="false">IFERROR($L883*$N883,"")</f>
        <v>0</v>
      </c>
      <c r="Q883" s="18" t="n">
        <f aca="false">$M883*$N883</f>
        <v>302584.2</v>
      </c>
      <c r="S883" s="26"/>
      <c r="T883" s="1" t="s">
        <v>615</v>
      </c>
      <c r="U883" s="27" t="s">
        <v>126</v>
      </c>
    </row>
    <row r="884" customFormat="false" ht="15" hidden="false" customHeight="false" outlineLevel="0" collapsed="false">
      <c r="A884" s="1" t="s">
        <v>207</v>
      </c>
      <c r="B884" s="1" t="s">
        <v>1739</v>
      </c>
      <c r="C884" s="1" t="s">
        <v>259</v>
      </c>
      <c r="D884" s="1" t="s">
        <v>610</v>
      </c>
      <c r="E884" s="1" t="s">
        <v>611</v>
      </c>
      <c r="F884" s="1" t="s">
        <v>612</v>
      </c>
      <c r="G884" s="1" t="s">
        <v>1163</v>
      </c>
      <c r="H884" s="1" t="s">
        <v>1164</v>
      </c>
      <c r="K884" s="17" t="n">
        <f aca="false">SUMIF('1060 NQN'!$A$2:$A$2023,$G884,'1060 NQN'!$I$2:$I$2023)</f>
        <v>29</v>
      </c>
      <c r="L884" s="17" t="n">
        <f aca="false">SUMIF('1060 NQN'!$A$2:$A$2023,$G884,'1060 NQN'!$Q$2:$Q$2023)</f>
        <v>0</v>
      </c>
      <c r="M884" s="17" t="n">
        <f aca="false">$K884-$L884</f>
        <v>29</v>
      </c>
      <c r="N884" s="18" t="n">
        <f aca="false">IFERROR(SUMIF('1060 NQN'!$A$2:$A$2023,$G884,'1060 NQN'!$M$2:$M$2023)/$K884,0)</f>
        <v>13298.3793103448</v>
      </c>
      <c r="O884" s="18" t="n">
        <f aca="false">IFERROR($K884*$N884,"")</f>
        <v>385653</v>
      </c>
      <c r="P884" s="18" t="n">
        <f aca="false">IFERROR($L884*$N884,"")</f>
        <v>0</v>
      </c>
      <c r="Q884" s="18" t="n">
        <f aca="false">$M884*$N884</f>
        <v>385653</v>
      </c>
      <c r="S884" s="26"/>
      <c r="T884" s="1" t="s">
        <v>615</v>
      </c>
      <c r="U884" s="27" t="s">
        <v>126</v>
      </c>
    </row>
    <row r="885" customFormat="false" ht="15" hidden="false" customHeight="false" outlineLevel="0" collapsed="false">
      <c r="A885" s="1" t="s">
        <v>207</v>
      </c>
      <c r="B885" s="1" t="s">
        <v>1739</v>
      </c>
      <c r="C885" s="1" t="s">
        <v>259</v>
      </c>
      <c r="D885" s="1" t="s">
        <v>273</v>
      </c>
      <c r="E885" s="1" t="s">
        <v>274</v>
      </c>
      <c r="F885" s="1" t="s">
        <v>262</v>
      </c>
      <c r="G885" s="1" t="s">
        <v>2808</v>
      </c>
      <c r="H885" s="1" t="s">
        <v>2809</v>
      </c>
      <c r="K885" s="17" t="n">
        <f aca="false">SUMIF('1060 NQN'!$A$2:$A$2023,$G885,'1060 NQN'!$I$2:$I$2023)</f>
        <v>28</v>
      </c>
      <c r="L885" s="17" t="n">
        <f aca="false">SUMIF('1060 NQN'!$A$2:$A$2023,$G885,'1060 NQN'!$Q$2:$Q$2023)</f>
        <v>0</v>
      </c>
      <c r="M885" s="17" t="n">
        <f aca="false">$K885-$L885</f>
        <v>28</v>
      </c>
      <c r="N885" s="18" t="n">
        <f aca="false">IFERROR(SUMIF('1060 NQN'!$A$2:$A$2023,$G885,'1060 NQN'!$M$2:$M$2023)/$K885,0)</f>
        <v>4192.41642857143</v>
      </c>
      <c r="O885" s="18" t="n">
        <f aca="false">IFERROR($K885*$N885,"")</f>
        <v>117387.66</v>
      </c>
      <c r="P885" s="18" t="n">
        <f aca="false">IFERROR($L885*$N885,"")</f>
        <v>0</v>
      </c>
      <c r="Q885" s="18" t="n">
        <f aca="false">$M885*$N885</f>
        <v>117387.66</v>
      </c>
      <c r="S885" s="26"/>
      <c r="T885" s="1" t="s">
        <v>277</v>
      </c>
      <c r="U885" s="27" t="s">
        <v>123</v>
      </c>
      <c r="AA885" s="1" t="s">
        <v>1741</v>
      </c>
    </row>
    <row r="886" customFormat="false" ht="15" hidden="false" customHeight="false" outlineLevel="0" collapsed="false">
      <c r="A886" s="1" t="s">
        <v>207</v>
      </c>
      <c r="B886" s="1" t="s">
        <v>1739</v>
      </c>
      <c r="C886" s="1" t="s">
        <v>259</v>
      </c>
      <c r="D886" s="1" t="s">
        <v>273</v>
      </c>
      <c r="E886" s="1" t="s">
        <v>274</v>
      </c>
      <c r="F886" s="1" t="s">
        <v>262</v>
      </c>
      <c r="G886" s="1" t="s">
        <v>2810</v>
      </c>
      <c r="H886" s="1" t="s">
        <v>2811</v>
      </c>
      <c r="I886" s="1" t="s">
        <v>2812</v>
      </c>
      <c r="J886" s="1" t="s">
        <v>2813</v>
      </c>
      <c r="K886" s="17" t="n">
        <f aca="false">SUMIF('1060 NQN'!$A$2:$A$2023,$G886,'1060 NQN'!$I$2:$I$2023)</f>
        <v>28</v>
      </c>
      <c r="L886" s="17" t="n">
        <f aca="false">SUMIF('1060 NQN'!$A$2:$A$2023,$G886,'1060 NQN'!$Q$2:$Q$2023)</f>
        <v>8</v>
      </c>
      <c r="M886" s="17" t="n">
        <f aca="false">$K886-$L886</f>
        <v>20</v>
      </c>
      <c r="N886" s="18" t="n">
        <f aca="false">IFERROR(SUMIF('1060 NQN'!$A$2:$A$2023,$G886,'1060 NQN'!$M$2:$M$2023)/$K886,0)</f>
        <v>50948.6428571429</v>
      </c>
      <c r="O886" s="18" t="n">
        <f aca="false">IFERROR($K886*$N886,"")</f>
        <v>1426562</v>
      </c>
      <c r="P886" s="18" t="n">
        <f aca="false">IFERROR($L886*$N886,"")</f>
        <v>407589.142857143</v>
      </c>
      <c r="Q886" s="18" t="n">
        <f aca="false">$M886*$N886</f>
        <v>1018972.85714286</v>
      </c>
      <c r="R886" s="28" t="s">
        <v>2814</v>
      </c>
      <c r="S886" s="24" t="s">
        <v>226</v>
      </c>
      <c r="T886" s="1" t="s">
        <v>267</v>
      </c>
      <c r="U886" s="25" t="s">
        <v>51</v>
      </c>
      <c r="V886" s="1" t="s">
        <v>290</v>
      </c>
      <c r="W886" s="1" t="s">
        <v>269</v>
      </c>
      <c r="Y886" s="1" t="s">
        <v>269</v>
      </c>
      <c r="AA886" s="1" t="s">
        <v>2815</v>
      </c>
    </row>
    <row r="887" customFormat="false" ht="15" hidden="false" customHeight="false" outlineLevel="0" collapsed="false">
      <c r="A887" s="1" t="s">
        <v>207</v>
      </c>
      <c r="B887" s="1" t="s">
        <v>1739</v>
      </c>
      <c r="C887" s="1" t="s">
        <v>259</v>
      </c>
      <c r="D887" s="1" t="s">
        <v>610</v>
      </c>
      <c r="E887" s="1" t="s">
        <v>611</v>
      </c>
      <c r="F887" s="1" t="s">
        <v>612</v>
      </c>
      <c r="G887" s="1" t="s">
        <v>2816</v>
      </c>
      <c r="H887" s="1" t="s">
        <v>2817</v>
      </c>
      <c r="K887" s="17" t="n">
        <f aca="false">SUMIF('1060 NQN'!$A$2:$A$2023,$G887,'1060 NQN'!$I$2:$I$2023)</f>
        <v>28</v>
      </c>
      <c r="L887" s="17" t="n">
        <f aca="false">SUMIF('1060 NQN'!$A$2:$A$2023,$G887,'1060 NQN'!$Q$2:$Q$2023)</f>
        <v>0</v>
      </c>
      <c r="M887" s="17" t="n">
        <f aca="false">$K887-$L887</f>
        <v>28</v>
      </c>
      <c r="N887" s="18" t="n">
        <f aca="false">IFERROR(SUMIF('1060 NQN'!$A$2:$A$2023,$G887,'1060 NQN'!$M$2:$M$2023)/$K887,0)</f>
        <v>27774.9428571429</v>
      </c>
      <c r="O887" s="18" t="n">
        <f aca="false">IFERROR($K887*$N887,"")</f>
        <v>777698.4</v>
      </c>
      <c r="P887" s="18" t="n">
        <f aca="false">IFERROR($L887*$N887,"")</f>
        <v>0</v>
      </c>
      <c r="Q887" s="18" t="n">
        <f aca="false">$M887*$N887</f>
        <v>777698.4</v>
      </c>
      <c r="S887" s="26"/>
      <c r="T887" s="1" t="s">
        <v>615</v>
      </c>
      <c r="U887" s="27" t="s">
        <v>126</v>
      </c>
    </row>
    <row r="888" customFormat="false" ht="15" hidden="false" customHeight="false" outlineLevel="0" collapsed="false">
      <c r="A888" s="1" t="s">
        <v>207</v>
      </c>
      <c r="B888" s="1" t="s">
        <v>1739</v>
      </c>
      <c r="C888" s="1" t="s">
        <v>259</v>
      </c>
      <c r="D888" s="1" t="s">
        <v>260</v>
      </c>
      <c r="E888" s="1" t="s">
        <v>261</v>
      </c>
      <c r="F888" s="1" t="s">
        <v>262</v>
      </c>
      <c r="G888" s="1" t="s">
        <v>1401</v>
      </c>
      <c r="H888" s="1" t="s">
        <v>1402</v>
      </c>
      <c r="I888" s="1" t="s">
        <v>2818</v>
      </c>
      <c r="J888" s="1" t="s">
        <v>2819</v>
      </c>
      <c r="K888" s="17" t="n">
        <f aca="false">SUMIF('1060 NQN'!$A$2:$A$2023,$G888,'1060 NQN'!$I$2:$I$2023)</f>
        <v>27</v>
      </c>
      <c r="L888" s="17" t="n">
        <f aca="false">SUMIF('1060 NQN'!$A$2:$A$2023,$G888,'1060 NQN'!$Q$2:$Q$2023)</f>
        <v>8</v>
      </c>
      <c r="M888" s="17" t="n">
        <f aca="false">$K888-$L888</f>
        <v>19</v>
      </c>
      <c r="N888" s="18" t="n">
        <f aca="false">IFERROR(SUMIF('1060 NQN'!$A$2:$A$2023,$G888,'1060 NQN'!$M$2:$M$2023)/$K888,0)</f>
        <v>4261.29259259259</v>
      </c>
      <c r="O888" s="18" t="n">
        <f aca="false">IFERROR($K888*$N888,"")</f>
        <v>115054.9</v>
      </c>
      <c r="P888" s="18" t="n">
        <f aca="false">IFERROR($L888*$N888,"")</f>
        <v>34090.3407407407</v>
      </c>
      <c r="Q888" s="18" t="n">
        <f aca="false">$M888*$N888</f>
        <v>80964.5592592593</v>
      </c>
      <c r="S888" s="29" t="s">
        <v>227</v>
      </c>
      <c r="T888" s="1" t="s">
        <v>297</v>
      </c>
      <c r="U888" s="25" t="s">
        <v>51</v>
      </c>
      <c r="V888" s="1" t="s">
        <v>2820</v>
      </c>
      <c r="W888" s="1" t="s">
        <v>269</v>
      </c>
      <c r="Y888" s="1" t="s">
        <v>270</v>
      </c>
      <c r="Z888" s="1" t="s">
        <v>2821</v>
      </c>
      <c r="AA888" s="1" t="s">
        <v>1861</v>
      </c>
    </row>
    <row r="889" customFormat="false" ht="15" hidden="false" customHeight="false" outlineLevel="0" collapsed="false">
      <c r="A889" s="1" t="s">
        <v>207</v>
      </c>
      <c r="B889" s="1" t="s">
        <v>1739</v>
      </c>
      <c r="C889" s="1" t="s">
        <v>259</v>
      </c>
      <c r="D889" s="1" t="s">
        <v>610</v>
      </c>
      <c r="E889" s="1" t="s">
        <v>611</v>
      </c>
      <c r="F889" s="1" t="s">
        <v>612</v>
      </c>
      <c r="G889" s="1" t="s">
        <v>1325</v>
      </c>
      <c r="H889" s="1" t="s">
        <v>1326</v>
      </c>
      <c r="K889" s="17" t="n">
        <f aca="false">SUMIF('1060 NQN'!$A$2:$A$2023,$G889,'1060 NQN'!$I$2:$I$2023)</f>
        <v>27</v>
      </c>
      <c r="L889" s="17" t="n">
        <f aca="false">SUMIF('1060 NQN'!$A$2:$A$2023,$G889,'1060 NQN'!$Q$2:$Q$2023)</f>
        <v>0</v>
      </c>
      <c r="M889" s="17" t="n">
        <f aca="false">$K889-$L889</f>
        <v>27</v>
      </c>
      <c r="N889" s="18" t="n">
        <f aca="false">IFERROR(SUMIF('1060 NQN'!$A$2:$A$2023,$G889,'1060 NQN'!$M$2:$M$2023)/$K889,0)</f>
        <v>48871.7677777778</v>
      </c>
      <c r="O889" s="18" t="n">
        <f aca="false">IFERROR($K889*$N889,"")</f>
        <v>1319537.73</v>
      </c>
      <c r="P889" s="18" t="n">
        <f aca="false">IFERROR($L889*$N889,"")</f>
        <v>0</v>
      </c>
      <c r="Q889" s="18" t="n">
        <f aca="false">$M889*$N889</f>
        <v>1319537.73</v>
      </c>
      <c r="S889" s="26"/>
      <c r="T889" s="1" t="s">
        <v>615</v>
      </c>
      <c r="U889" s="27" t="s">
        <v>126</v>
      </c>
      <c r="AA889" s="1" t="s">
        <v>1741</v>
      </c>
    </row>
    <row r="890" customFormat="false" ht="15" hidden="false" customHeight="false" outlineLevel="0" collapsed="false">
      <c r="A890" s="1" t="s">
        <v>207</v>
      </c>
      <c r="B890" s="1" t="s">
        <v>1739</v>
      </c>
      <c r="C890" s="1" t="s">
        <v>259</v>
      </c>
      <c r="D890" s="1" t="s">
        <v>610</v>
      </c>
      <c r="E890" s="1" t="s">
        <v>611</v>
      </c>
      <c r="F890" s="1" t="s">
        <v>612</v>
      </c>
      <c r="G890" s="1" t="s">
        <v>2822</v>
      </c>
      <c r="H890" s="1" t="s">
        <v>2823</v>
      </c>
      <c r="K890" s="17" t="n">
        <f aca="false">SUMIF('1060 NQN'!$A$2:$A$2023,$G890,'1060 NQN'!$I$2:$I$2023)</f>
        <v>27</v>
      </c>
      <c r="L890" s="17" t="n">
        <f aca="false">SUMIF('1060 NQN'!$A$2:$A$2023,$G890,'1060 NQN'!$Q$2:$Q$2023)</f>
        <v>0</v>
      </c>
      <c r="M890" s="17" t="n">
        <f aca="false">$K890-$L890</f>
        <v>27</v>
      </c>
      <c r="N890" s="18" t="n">
        <f aca="false">IFERROR(SUMIF('1060 NQN'!$A$2:$A$2023,$G890,'1060 NQN'!$M$2:$M$2023)/$K890,0)</f>
        <v>19244.4444444444</v>
      </c>
      <c r="O890" s="18" t="n">
        <f aca="false">IFERROR($K890*$N890,"")</f>
        <v>519600</v>
      </c>
      <c r="P890" s="18" t="n">
        <f aca="false">IFERROR($L890*$N890,"")</f>
        <v>0</v>
      </c>
      <c r="Q890" s="18" t="n">
        <f aca="false">$M890*$N890</f>
        <v>519600</v>
      </c>
      <c r="S890" s="26"/>
      <c r="T890" s="1" t="s">
        <v>615</v>
      </c>
      <c r="U890" s="27" t="s">
        <v>126</v>
      </c>
      <c r="AA890" s="1" t="s">
        <v>1741</v>
      </c>
    </row>
    <row r="891" customFormat="false" ht="15" hidden="false" customHeight="false" outlineLevel="0" collapsed="false">
      <c r="A891" s="1" t="s">
        <v>207</v>
      </c>
      <c r="B891" s="1" t="s">
        <v>1739</v>
      </c>
      <c r="C891" s="1" t="s">
        <v>259</v>
      </c>
      <c r="D891" s="1" t="s">
        <v>610</v>
      </c>
      <c r="E891" s="1" t="s">
        <v>611</v>
      </c>
      <c r="F891" s="1" t="s">
        <v>612</v>
      </c>
      <c r="G891" s="1" t="s">
        <v>2824</v>
      </c>
      <c r="H891" s="1" t="s">
        <v>2825</v>
      </c>
      <c r="K891" s="17" t="n">
        <f aca="false">SUMIF('1060 NQN'!$A$2:$A$2023,$G891,'1060 NQN'!$I$2:$I$2023)</f>
        <v>27</v>
      </c>
      <c r="L891" s="17" t="n">
        <f aca="false">SUMIF('1060 NQN'!$A$2:$A$2023,$G891,'1060 NQN'!$Q$2:$Q$2023)</f>
        <v>0</v>
      </c>
      <c r="M891" s="17" t="n">
        <f aca="false">$K891-$L891</f>
        <v>27</v>
      </c>
      <c r="N891" s="18" t="n">
        <f aca="false">IFERROR(SUMIF('1060 NQN'!$A$2:$A$2023,$G891,'1060 NQN'!$M$2:$M$2023)/$K891,0)</f>
        <v>122001.394814815</v>
      </c>
      <c r="O891" s="18" t="n">
        <f aca="false">IFERROR($K891*$N891,"")</f>
        <v>3294037.66</v>
      </c>
      <c r="P891" s="18" t="n">
        <f aca="false">IFERROR($L891*$N891,"")</f>
        <v>0</v>
      </c>
      <c r="Q891" s="18" t="n">
        <f aca="false">$M891*$N891</f>
        <v>3294037.66</v>
      </c>
      <c r="S891" s="26"/>
      <c r="T891" s="1" t="s">
        <v>615</v>
      </c>
      <c r="U891" s="27" t="s">
        <v>126</v>
      </c>
      <c r="AA891" s="1" t="s">
        <v>1741</v>
      </c>
    </row>
    <row r="892" customFormat="false" ht="15" hidden="false" customHeight="false" outlineLevel="0" collapsed="false">
      <c r="A892" s="1" t="s">
        <v>207</v>
      </c>
      <c r="B892" s="1" t="s">
        <v>1739</v>
      </c>
      <c r="C892" s="1" t="s">
        <v>259</v>
      </c>
      <c r="D892" s="1" t="s">
        <v>610</v>
      </c>
      <c r="E892" s="1" t="s">
        <v>611</v>
      </c>
      <c r="F892" s="1" t="s">
        <v>612</v>
      </c>
      <c r="G892" s="1" t="s">
        <v>2826</v>
      </c>
      <c r="H892" s="1" t="s">
        <v>2827</v>
      </c>
      <c r="K892" s="17" t="n">
        <f aca="false">SUMIF('1060 NQN'!$A$2:$A$2023,$G892,'1060 NQN'!$I$2:$I$2023)</f>
        <v>27</v>
      </c>
      <c r="L892" s="17" t="n">
        <f aca="false">SUMIF('1060 NQN'!$A$2:$A$2023,$G892,'1060 NQN'!$Q$2:$Q$2023)</f>
        <v>0</v>
      </c>
      <c r="M892" s="17" t="n">
        <f aca="false">$K892-$L892</f>
        <v>27</v>
      </c>
      <c r="N892" s="18" t="n">
        <f aca="false">IFERROR(SUMIF('1060 NQN'!$A$2:$A$2023,$G892,'1060 NQN'!$M$2:$M$2023)/$K892,0)</f>
        <v>18900</v>
      </c>
      <c r="O892" s="18" t="n">
        <f aca="false">IFERROR($K892*$N892,"")</f>
        <v>510300</v>
      </c>
      <c r="P892" s="18" t="n">
        <f aca="false">IFERROR($L892*$N892,"")</f>
        <v>0</v>
      </c>
      <c r="Q892" s="18" t="n">
        <f aca="false">$M892*$N892</f>
        <v>510300</v>
      </c>
      <c r="S892" s="26"/>
      <c r="T892" s="1" t="s">
        <v>615</v>
      </c>
      <c r="U892" s="27" t="s">
        <v>126</v>
      </c>
    </row>
    <row r="893" customFormat="false" ht="15" hidden="false" customHeight="false" outlineLevel="0" collapsed="false">
      <c r="A893" s="1" t="s">
        <v>207</v>
      </c>
      <c r="B893" s="1" t="s">
        <v>1739</v>
      </c>
      <c r="C893" s="1" t="s">
        <v>259</v>
      </c>
      <c r="D893" s="1" t="s">
        <v>273</v>
      </c>
      <c r="E893" s="1" t="s">
        <v>274</v>
      </c>
      <c r="F893" s="1" t="s">
        <v>262</v>
      </c>
      <c r="G893" s="1" t="s">
        <v>2828</v>
      </c>
      <c r="H893" s="1" t="s">
        <v>2829</v>
      </c>
      <c r="K893" s="17" t="n">
        <f aca="false">SUMIF('1060 NQN'!$A$2:$A$2023,$G893,'1060 NQN'!$I$2:$I$2023)</f>
        <v>26</v>
      </c>
      <c r="L893" s="17" t="n">
        <f aca="false">SUMIF('1060 NQN'!$A$2:$A$2023,$G893,'1060 NQN'!$Q$2:$Q$2023)</f>
        <v>0</v>
      </c>
      <c r="M893" s="17" t="n">
        <f aca="false">$K893-$L893</f>
        <v>26</v>
      </c>
      <c r="N893" s="18" t="n">
        <f aca="false">IFERROR(SUMIF('1060 NQN'!$A$2:$A$2023,$G893,'1060 NQN'!$M$2:$M$2023)/$K893,0)</f>
        <v>3230.85</v>
      </c>
      <c r="O893" s="18" t="n">
        <f aca="false">IFERROR($K893*$N893,"")</f>
        <v>84002.1</v>
      </c>
      <c r="P893" s="18" t="n">
        <f aca="false">IFERROR($L893*$N893,"")</f>
        <v>0</v>
      </c>
      <c r="Q893" s="18" t="n">
        <f aca="false">$M893*$N893</f>
        <v>84002.1</v>
      </c>
      <c r="S893" s="26"/>
      <c r="T893" s="1" t="s">
        <v>277</v>
      </c>
      <c r="U893" s="27" t="s">
        <v>123</v>
      </c>
    </row>
    <row r="894" customFormat="false" ht="15" hidden="false" customHeight="false" outlineLevel="0" collapsed="false">
      <c r="A894" s="1" t="s">
        <v>207</v>
      </c>
      <c r="B894" s="1" t="s">
        <v>1739</v>
      </c>
      <c r="C894" s="1" t="s">
        <v>259</v>
      </c>
      <c r="D894" s="1" t="s">
        <v>273</v>
      </c>
      <c r="E894" s="1" t="s">
        <v>274</v>
      </c>
      <c r="F894" s="1" t="s">
        <v>262</v>
      </c>
      <c r="G894" s="1" t="s">
        <v>2830</v>
      </c>
      <c r="H894" s="1" t="s">
        <v>2831</v>
      </c>
      <c r="K894" s="17" t="n">
        <f aca="false">SUMIF('1060 NQN'!$A$2:$A$2023,$G894,'1060 NQN'!$I$2:$I$2023)</f>
        <v>26</v>
      </c>
      <c r="L894" s="17" t="n">
        <f aca="false">SUMIF('1060 NQN'!$A$2:$A$2023,$G894,'1060 NQN'!$Q$2:$Q$2023)</f>
        <v>0</v>
      </c>
      <c r="M894" s="17" t="n">
        <f aca="false">$K894-$L894</f>
        <v>26</v>
      </c>
      <c r="N894" s="18" t="n">
        <f aca="false">IFERROR(SUMIF('1060 NQN'!$A$2:$A$2023,$G894,'1060 NQN'!$M$2:$M$2023)/$K894,0)</f>
        <v>130.92</v>
      </c>
      <c r="O894" s="18" t="n">
        <f aca="false">IFERROR($K894*$N894,"")</f>
        <v>3403.92</v>
      </c>
      <c r="P894" s="18" t="n">
        <f aca="false">IFERROR($L894*$N894,"")</f>
        <v>0</v>
      </c>
      <c r="Q894" s="18" t="n">
        <f aca="false">$M894*$N894</f>
        <v>3403.92</v>
      </c>
      <c r="S894" s="26"/>
      <c r="T894" s="1" t="s">
        <v>277</v>
      </c>
      <c r="U894" s="27" t="s">
        <v>123</v>
      </c>
    </row>
    <row r="895" customFormat="false" ht="15" hidden="false" customHeight="false" outlineLevel="0" collapsed="false">
      <c r="A895" s="1" t="s">
        <v>207</v>
      </c>
      <c r="B895" s="1" t="s">
        <v>1739</v>
      </c>
      <c r="C895" s="1" t="s">
        <v>259</v>
      </c>
      <c r="D895" s="1" t="s">
        <v>273</v>
      </c>
      <c r="E895" s="1" t="s">
        <v>274</v>
      </c>
      <c r="F895" s="1" t="s">
        <v>262</v>
      </c>
      <c r="G895" s="1" t="s">
        <v>2832</v>
      </c>
      <c r="H895" s="1" t="s">
        <v>2833</v>
      </c>
      <c r="K895" s="17" t="n">
        <f aca="false">SUMIF('1060 NQN'!$A$2:$A$2023,$G895,'1060 NQN'!$I$2:$I$2023)</f>
        <v>25</v>
      </c>
      <c r="L895" s="17" t="n">
        <f aca="false">SUMIF('1060 NQN'!$A$2:$A$2023,$G895,'1060 NQN'!$Q$2:$Q$2023)</f>
        <v>0</v>
      </c>
      <c r="M895" s="17" t="n">
        <f aca="false">$K895-$L895</f>
        <v>25</v>
      </c>
      <c r="N895" s="18" t="n">
        <f aca="false">IFERROR(SUMIF('1060 NQN'!$A$2:$A$2023,$G895,'1060 NQN'!$M$2:$M$2023)/$K895,0)</f>
        <v>184</v>
      </c>
      <c r="O895" s="18" t="n">
        <f aca="false">IFERROR($K895*$N895,"")</f>
        <v>4600</v>
      </c>
      <c r="P895" s="18" t="n">
        <f aca="false">IFERROR($L895*$N895,"")</f>
        <v>0</v>
      </c>
      <c r="Q895" s="18" t="n">
        <f aca="false">$M895*$N895</f>
        <v>4600</v>
      </c>
      <c r="S895" s="26"/>
      <c r="T895" s="1" t="s">
        <v>277</v>
      </c>
      <c r="U895" s="27" t="s">
        <v>123</v>
      </c>
    </row>
    <row r="896" customFormat="false" ht="15" hidden="false" customHeight="false" outlineLevel="0" collapsed="false">
      <c r="A896" s="1" t="s">
        <v>207</v>
      </c>
      <c r="B896" s="1" t="s">
        <v>1739</v>
      </c>
      <c r="C896" s="1" t="s">
        <v>259</v>
      </c>
      <c r="D896" s="1" t="s">
        <v>273</v>
      </c>
      <c r="E896" s="1" t="s">
        <v>274</v>
      </c>
      <c r="F896" s="1" t="s">
        <v>262</v>
      </c>
      <c r="G896" s="1" t="s">
        <v>2834</v>
      </c>
      <c r="H896" s="1" t="s">
        <v>2835</v>
      </c>
      <c r="I896" s="1" t="s">
        <v>2836</v>
      </c>
      <c r="J896" s="1" t="s">
        <v>2837</v>
      </c>
      <c r="K896" s="17" t="n">
        <f aca="false">SUMIF('1060 NQN'!$A$2:$A$2023,$G896,'1060 NQN'!$I$2:$I$2023)</f>
        <v>25</v>
      </c>
      <c r="L896" s="17" t="n">
        <f aca="false">SUMIF('1060 NQN'!$A$2:$A$2023,$G896,'1060 NQN'!$Q$2:$Q$2023)</f>
        <v>7</v>
      </c>
      <c r="M896" s="17" t="n">
        <f aca="false">$K896-$L896</f>
        <v>18</v>
      </c>
      <c r="N896" s="18" t="n">
        <f aca="false">IFERROR(SUMIF('1060 NQN'!$A$2:$A$2023,$G896,'1060 NQN'!$M$2:$M$2023)/$K896,0)</f>
        <v>8139.5564</v>
      </c>
      <c r="O896" s="18" t="n">
        <f aca="false">IFERROR($K896*$N896,"")</f>
        <v>203488.91</v>
      </c>
      <c r="P896" s="18" t="n">
        <f aca="false">IFERROR($L896*$N896,"")</f>
        <v>56976.8948</v>
      </c>
      <c r="Q896" s="18" t="n">
        <f aca="false">$M896*$N896</f>
        <v>146512.0152</v>
      </c>
      <c r="S896" s="29" t="s">
        <v>227</v>
      </c>
      <c r="T896" s="1" t="s">
        <v>297</v>
      </c>
      <c r="U896" s="25" t="s">
        <v>51</v>
      </c>
      <c r="V896" s="1" t="s">
        <v>290</v>
      </c>
      <c r="W896" s="1" t="s">
        <v>269</v>
      </c>
      <c r="Y896" s="1" t="s">
        <v>269</v>
      </c>
      <c r="AA896" s="1" t="s">
        <v>2838</v>
      </c>
    </row>
    <row r="897" customFormat="false" ht="15" hidden="false" customHeight="false" outlineLevel="0" collapsed="false">
      <c r="A897" s="1" t="s">
        <v>207</v>
      </c>
      <c r="B897" s="1" t="s">
        <v>1739</v>
      </c>
      <c r="C897" s="1" t="s">
        <v>259</v>
      </c>
      <c r="D897" s="1" t="s">
        <v>273</v>
      </c>
      <c r="E897" s="1" t="s">
        <v>274</v>
      </c>
      <c r="F897" s="1" t="s">
        <v>262</v>
      </c>
      <c r="G897" s="1" t="s">
        <v>2839</v>
      </c>
      <c r="H897" s="1" t="s">
        <v>2840</v>
      </c>
      <c r="K897" s="17" t="n">
        <f aca="false">SUMIF('1060 NQN'!$A$2:$A$2023,$G897,'1060 NQN'!$I$2:$I$2023)</f>
        <v>25</v>
      </c>
      <c r="L897" s="17" t="n">
        <f aca="false">SUMIF('1060 NQN'!$A$2:$A$2023,$G897,'1060 NQN'!$Q$2:$Q$2023)</f>
        <v>0</v>
      </c>
      <c r="M897" s="17" t="n">
        <f aca="false">$K897-$L897</f>
        <v>25</v>
      </c>
      <c r="N897" s="18" t="n">
        <f aca="false">IFERROR(SUMIF('1060 NQN'!$A$2:$A$2023,$G897,'1060 NQN'!$M$2:$M$2023)/$K897,0)</f>
        <v>2105.6</v>
      </c>
      <c r="O897" s="18" t="n">
        <f aca="false">IFERROR($K897*$N897,"")</f>
        <v>52640</v>
      </c>
      <c r="P897" s="18" t="n">
        <f aca="false">IFERROR($L897*$N897,"")</f>
        <v>0</v>
      </c>
      <c r="Q897" s="18" t="n">
        <f aca="false">$M897*$N897</f>
        <v>52640</v>
      </c>
      <c r="S897" s="26"/>
      <c r="T897" s="1" t="s">
        <v>277</v>
      </c>
      <c r="U897" s="27" t="s">
        <v>123</v>
      </c>
    </row>
    <row r="898" customFormat="false" ht="15" hidden="false" customHeight="false" outlineLevel="0" collapsed="false">
      <c r="A898" s="1" t="s">
        <v>207</v>
      </c>
      <c r="B898" s="1" t="s">
        <v>1739</v>
      </c>
      <c r="C898" s="1" t="s">
        <v>259</v>
      </c>
      <c r="D898" s="1" t="s">
        <v>610</v>
      </c>
      <c r="E898" s="1" t="s">
        <v>611</v>
      </c>
      <c r="F898" s="1" t="s">
        <v>612</v>
      </c>
      <c r="G898" s="1" t="s">
        <v>2841</v>
      </c>
      <c r="H898" s="1" t="s">
        <v>2842</v>
      </c>
      <c r="K898" s="17" t="n">
        <f aca="false">SUMIF('1060 NQN'!$A$2:$A$2023,$G898,'1060 NQN'!$I$2:$I$2023)</f>
        <v>25</v>
      </c>
      <c r="L898" s="17" t="n">
        <f aca="false">SUMIF('1060 NQN'!$A$2:$A$2023,$G898,'1060 NQN'!$Q$2:$Q$2023)</f>
        <v>0</v>
      </c>
      <c r="M898" s="17" t="n">
        <f aca="false">$K898-$L898</f>
        <v>25</v>
      </c>
      <c r="N898" s="18" t="n">
        <f aca="false">IFERROR(SUMIF('1060 NQN'!$A$2:$A$2023,$G898,'1060 NQN'!$M$2:$M$2023)/$K898,0)</f>
        <v>19568.6812</v>
      </c>
      <c r="O898" s="18" t="n">
        <f aca="false">IFERROR($K898*$N898,"")</f>
        <v>489217.03</v>
      </c>
      <c r="P898" s="18" t="n">
        <f aca="false">IFERROR($L898*$N898,"")</f>
        <v>0</v>
      </c>
      <c r="Q898" s="18" t="n">
        <f aca="false">$M898*$N898</f>
        <v>489217.03</v>
      </c>
      <c r="S898" s="26"/>
      <c r="T898" s="1" t="s">
        <v>615</v>
      </c>
      <c r="U898" s="27" t="s">
        <v>126</v>
      </c>
      <c r="AA898" s="1" t="s">
        <v>1741</v>
      </c>
    </row>
    <row r="899" customFormat="false" ht="15" hidden="false" customHeight="false" outlineLevel="0" collapsed="false">
      <c r="A899" s="1" t="s">
        <v>207</v>
      </c>
      <c r="B899" s="1" t="s">
        <v>1739</v>
      </c>
      <c r="C899" s="1" t="s">
        <v>259</v>
      </c>
      <c r="D899" s="1" t="s">
        <v>610</v>
      </c>
      <c r="E899" s="1" t="s">
        <v>611</v>
      </c>
      <c r="F899" s="1" t="s">
        <v>612</v>
      </c>
      <c r="G899" s="1" t="s">
        <v>2843</v>
      </c>
      <c r="H899" s="1" t="s">
        <v>2844</v>
      </c>
      <c r="K899" s="17" t="n">
        <f aca="false">SUMIF('1060 NQN'!$A$2:$A$2023,$G899,'1060 NQN'!$I$2:$I$2023)</f>
        <v>25</v>
      </c>
      <c r="L899" s="17" t="n">
        <f aca="false">SUMIF('1060 NQN'!$A$2:$A$2023,$G899,'1060 NQN'!$Q$2:$Q$2023)</f>
        <v>0</v>
      </c>
      <c r="M899" s="17" t="n">
        <f aca="false">$K899-$L899</f>
        <v>25</v>
      </c>
      <c r="N899" s="18" t="n">
        <f aca="false">IFERROR(SUMIF('1060 NQN'!$A$2:$A$2023,$G899,'1060 NQN'!$M$2:$M$2023)/$K899,0)</f>
        <v>19522.476</v>
      </c>
      <c r="O899" s="18" t="n">
        <f aca="false">IFERROR($K899*$N899,"")</f>
        <v>488061.9</v>
      </c>
      <c r="P899" s="18" t="n">
        <f aca="false">IFERROR($L899*$N899,"")</f>
        <v>0</v>
      </c>
      <c r="Q899" s="18" t="n">
        <f aca="false">$M899*$N899</f>
        <v>488061.9</v>
      </c>
      <c r="S899" s="26"/>
      <c r="T899" s="1" t="s">
        <v>615</v>
      </c>
      <c r="U899" s="27" t="s">
        <v>126</v>
      </c>
      <c r="AA899" s="1" t="s">
        <v>1741</v>
      </c>
    </row>
    <row r="900" customFormat="false" ht="15" hidden="false" customHeight="false" outlineLevel="0" collapsed="false">
      <c r="A900" s="1" t="s">
        <v>207</v>
      </c>
      <c r="B900" s="1" t="s">
        <v>1739</v>
      </c>
      <c r="C900" s="1" t="s">
        <v>259</v>
      </c>
      <c r="D900" s="1" t="s">
        <v>610</v>
      </c>
      <c r="E900" s="1" t="s">
        <v>611</v>
      </c>
      <c r="F900" s="1" t="s">
        <v>612</v>
      </c>
      <c r="G900" s="1" t="s">
        <v>2845</v>
      </c>
      <c r="H900" s="1" t="s">
        <v>2846</v>
      </c>
      <c r="K900" s="17" t="n">
        <f aca="false">SUMIF('1060 NQN'!$A$2:$A$2023,$G900,'1060 NQN'!$I$2:$I$2023)</f>
        <v>25</v>
      </c>
      <c r="L900" s="17" t="n">
        <f aca="false">SUMIF('1060 NQN'!$A$2:$A$2023,$G900,'1060 NQN'!$Q$2:$Q$2023)</f>
        <v>0</v>
      </c>
      <c r="M900" s="17" t="n">
        <f aca="false">$K900-$L900</f>
        <v>25</v>
      </c>
      <c r="N900" s="18" t="n">
        <f aca="false">IFERROR(SUMIF('1060 NQN'!$A$2:$A$2023,$G900,'1060 NQN'!$M$2:$M$2023)/$K900,0)</f>
        <v>26587.2848</v>
      </c>
      <c r="O900" s="18" t="n">
        <f aca="false">IFERROR($K900*$N900,"")</f>
        <v>664682.12</v>
      </c>
      <c r="P900" s="18" t="n">
        <f aca="false">IFERROR($L900*$N900,"")</f>
        <v>0</v>
      </c>
      <c r="Q900" s="18" t="n">
        <f aca="false">$M900*$N900</f>
        <v>664682.12</v>
      </c>
      <c r="S900" s="26"/>
      <c r="T900" s="1" t="s">
        <v>615</v>
      </c>
      <c r="U900" s="27" t="s">
        <v>126</v>
      </c>
    </row>
    <row r="901" customFormat="false" ht="15" hidden="false" customHeight="false" outlineLevel="0" collapsed="false">
      <c r="A901" s="1" t="s">
        <v>207</v>
      </c>
      <c r="B901" s="1" t="s">
        <v>1739</v>
      </c>
      <c r="C901" s="1" t="s">
        <v>259</v>
      </c>
      <c r="D901" s="1" t="s">
        <v>610</v>
      </c>
      <c r="E901" s="1" t="s">
        <v>611</v>
      </c>
      <c r="F901" s="1" t="s">
        <v>612</v>
      </c>
      <c r="G901" s="1" t="s">
        <v>1559</v>
      </c>
      <c r="H901" s="1" t="s">
        <v>1560</v>
      </c>
      <c r="K901" s="17" t="n">
        <f aca="false">SUMIF('1060 NQN'!$A$2:$A$2023,$G901,'1060 NQN'!$I$2:$I$2023)</f>
        <v>24</v>
      </c>
      <c r="L901" s="17" t="n">
        <f aca="false">SUMIF('1060 NQN'!$A$2:$A$2023,$G901,'1060 NQN'!$Q$2:$Q$2023)</f>
        <v>0</v>
      </c>
      <c r="M901" s="17" t="n">
        <f aca="false">$K901-$L901</f>
        <v>24</v>
      </c>
      <c r="N901" s="18" t="n">
        <f aca="false">IFERROR(SUMIF('1060 NQN'!$A$2:$A$2023,$G901,'1060 NQN'!$M$2:$M$2023)/$K901,0)</f>
        <v>25127.12</v>
      </c>
      <c r="O901" s="18" t="n">
        <f aca="false">IFERROR($K901*$N901,"")</f>
        <v>603050.88</v>
      </c>
      <c r="P901" s="18" t="n">
        <f aca="false">IFERROR($L901*$N901,"")</f>
        <v>0</v>
      </c>
      <c r="Q901" s="18" t="n">
        <f aca="false">$M901*$N901</f>
        <v>603050.88</v>
      </c>
      <c r="S901" s="26"/>
      <c r="T901" s="1" t="s">
        <v>615</v>
      </c>
      <c r="U901" s="27" t="s">
        <v>126</v>
      </c>
    </row>
    <row r="902" customFormat="false" ht="15" hidden="false" customHeight="false" outlineLevel="0" collapsed="false">
      <c r="A902" s="1" t="s">
        <v>207</v>
      </c>
      <c r="B902" s="1" t="s">
        <v>1739</v>
      </c>
      <c r="C902" s="1" t="s">
        <v>259</v>
      </c>
      <c r="D902" s="1" t="s">
        <v>273</v>
      </c>
      <c r="E902" s="1" t="s">
        <v>274</v>
      </c>
      <c r="F902" s="1" t="s">
        <v>262</v>
      </c>
      <c r="G902" s="1" t="s">
        <v>2847</v>
      </c>
      <c r="H902" s="1" t="s">
        <v>2848</v>
      </c>
      <c r="I902" s="1" t="s">
        <v>2849</v>
      </c>
      <c r="J902" s="1" t="s">
        <v>2850</v>
      </c>
      <c r="K902" s="17" t="n">
        <f aca="false">SUMIF('1060 NQN'!$A$2:$A$2023,$G902,'1060 NQN'!$I$2:$I$2023)</f>
        <v>23</v>
      </c>
      <c r="L902" s="17" t="n">
        <f aca="false">SUMIF('1060 NQN'!$A$2:$A$2023,$G902,'1060 NQN'!$Q$2:$Q$2023)</f>
        <v>0</v>
      </c>
      <c r="M902" s="17" t="n">
        <f aca="false">$K902-$L902</f>
        <v>23</v>
      </c>
      <c r="N902" s="18" t="n">
        <f aca="false">IFERROR(SUMIF('1060 NQN'!$A$2:$A$2023,$G902,'1060 NQN'!$M$2:$M$2023)/$K902,0)</f>
        <v>30853.3056521739</v>
      </c>
      <c r="O902" s="18" t="n">
        <f aca="false">IFERROR($K902*$N902,"")</f>
        <v>709626.03</v>
      </c>
      <c r="P902" s="18" t="n">
        <f aca="false">IFERROR($L902*$N902,"")</f>
        <v>0</v>
      </c>
      <c r="Q902" s="18" t="n">
        <f aca="false">$M902*$N902</f>
        <v>709626.03</v>
      </c>
      <c r="S902" s="25" t="s">
        <v>228</v>
      </c>
      <c r="T902" s="1" t="s">
        <v>282</v>
      </c>
      <c r="U902" s="25" t="s">
        <v>51</v>
      </c>
      <c r="V902" s="1" t="s">
        <v>290</v>
      </c>
      <c r="W902" s="1" t="s">
        <v>269</v>
      </c>
      <c r="Y902" s="1" t="s">
        <v>269</v>
      </c>
      <c r="AA902" s="1" t="s">
        <v>2851</v>
      </c>
    </row>
    <row r="903" customFormat="false" ht="15" hidden="false" customHeight="false" outlineLevel="0" collapsed="false">
      <c r="A903" s="1" t="s">
        <v>207</v>
      </c>
      <c r="B903" s="1" t="s">
        <v>1739</v>
      </c>
      <c r="C903" s="1" t="s">
        <v>259</v>
      </c>
      <c r="D903" s="1" t="s">
        <v>610</v>
      </c>
      <c r="E903" s="1" t="s">
        <v>611</v>
      </c>
      <c r="F903" s="1" t="s">
        <v>612</v>
      </c>
      <c r="G903" s="1" t="s">
        <v>2852</v>
      </c>
      <c r="H903" s="1" t="s">
        <v>2853</v>
      </c>
      <c r="K903" s="17" t="n">
        <f aca="false">SUMIF('1060 NQN'!$A$2:$A$2023,$G903,'1060 NQN'!$I$2:$I$2023)</f>
        <v>23</v>
      </c>
      <c r="L903" s="17" t="n">
        <f aca="false">SUMIF('1060 NQN'!$A$2:$A$2023,$G903,'1060 NQN'!$Q$2:$Q$2023)</f>
        <v>0</v>
      </c>
      <c r="M903" s="17" t="n">
        <f aca="false">$K903-$L903</f>
        <v>23</v>
      </c>
      <c r="N903" s="18" t="n">
        <f aca="false">IFERROR(SUMIF('1060 NQN'!$A$2:$A$2023,$G903,'1060 NQN'!$M$2:$M$2023)/$K903,0)</f>
        <v>18930</v>
      </c>
      <c r="O903" s="18" t="n">
        <f aca="false">IFERROR($K903*$N903,"")</f>
        <v>435390</v>
      </c>
      <c r="P903" s="18" t="n">
        <f aca="false">IFERROR($L903*$N903,"")</f>
        <v>0</v>
      </c>
      <c r="Q903" s="18" t="n">
        <f aca="false">$M903*$N903</f>
        <v>435390</v>
      </c>
      <c r="S903" s="26"/>
      <c r="T903" s="1" t="s">
        <v>615</v>
      </c>
      <c r="U903" s="27" t="s">
        <v>126</v>
      </c>
    </row>
    <row r="904" customFormat="false" ht="15" hidden="false" customHeight="false" outlineLevel="0" collapsed="false">
      <c r="A904" s="1" t="s">
        <v>207</v>
      </c>
      <c r="B904" s="1" t="s">
        <v>1739</v>
      </c>
      <c r="C904" s="1" t="s">
        <v>259</v>
      </c>
      <c r="D904" s="1" t="s">
        <v>610</v>
      </c>
      <c r="E904" s="1" t="s">
        <v>611</v>
      </c>
      <c r="F904" s="1" t="s">
        <v>612</v>
      </c>
      <c r="G904" s="1" t="s">
        <v>2854</v>
      </c>
      <c r="H904" s="1" t="s">
        <v>2855</v>
      </c>
      <c r="K904" s="17" t="n">
        <f aca="false">SUMIF('1060 NQN'!$A$2:$A$2023,$G904,'1060 NQN'!$I$2:$I$2023)</f>
        <v>21</v>
      </c>
      <c r="L904" s="17" t="n">
        <f aca="false">SUMIF('1060 NQN'!$A$2:$A$2023,$G904,'1060 NQN'!$Q$2:$Q$2023)</f>
        <v>0</v>
      </c>
      <c r="M904" s="17" t="n">
        <f aca="false">$K904-$L904</f>
        <v>21</v>
      </c>
      <c r="N904" s="18" t="n">
        <f aca="false">IFERROR(SUMIF('1060 NQN'!$A$2:$A$2023,$G904,'1060 NQN'!$M$2:$M$2023)/$K904,0)</f>
        <v>35603.91</v>
      </c>
      <c r="O904" s="18" t="n">
        <f aca="false">IFERROR($K904*$N904,"")</f>
        <v>747682.11</v>
      </c>
      <c r="P904" s="18" t="n">
        <f aca="false">IFERROR($L904*$N904,"")</f>
        <v>0</v>
      </c>
      <c r="Q904" s="18" t="n">
        <f aca="false">$M904*$N904</f>
        <v>747682.11</v>
      </c>
      <c r="S904" s="26"/>
      <c r="T904" s="1" t="s">
        <v>615</v>
      </c>
      <c r="U904" s="27" t="s">
        <v>126</v>
      </c>
    </row>
    <row r="905" customFormat="false" ht="15" hidden="false" customHeight="false" outlineLevel="0" collapsed="false">
      <c r="A905" s="1" t="s">
        <v>207</v>
      </c>
      <c r="B905" s="1" t="s">
        <v>1739</v>
      </c>
      <c r="C905" s="1" t="s">
        <v>259</v>
      </c>
      <c r="D905" s="1" t="s">
        <v>610</v>
      </c>
      <c r="E905" s="1" t="s">
        <v>611</v>
      </c>
      <c r="F905" s="1" t="s">
        <v>612</v>
      </c>
      <c r="G905" s="1" t="s">
        <v>2856</v>
      </c>
      <c r="H905" s="1" t="s">
        <v>2857</v>
      </c>
      <c r="K905" s="17" t="n">
        <f aca="false">SUMIF('1060 NQN'!$A$2:$A$2023,$G905,'1060 NQN'!$I$2:$I$2023)</f>
        <v>21</v>
      </c>
      <c r="L905" s="17" t="n">
        <f aca="false">SUMIF('1060 NQN'!$A$2:$A$2023,$G905,'1060 NQN'!$Q$2:$Q$2023)</f>
        <v>0</v>
      </c>
      <c r="M905" s="17" t="n">
        <f aca="false">$K905-$L905</f>
        <v>21</v>
      </c>
      <c r="N905" s="18" t="n">
        <f aca="false">IFERROR(SUMIF('1060 NQN'!$A$2:$A$2023,$G905,'1060 NQN'!$M$2:$M$2023)/$K905,0)</f>
        <v>32658.2457142857</v>
      </c>
      <c r="O905" s="18" t="n">
        <f aca="false">IFERROR($K905*$N905,"")</f>
        <v>685823.16</v>
      </c>
      <c r="P905" s="18" t="n">
        <f aca="false">IFERROR($L905*$N905,"")</f>
        <v>0</v>
      </c>
      <c r="Q905" s="18" t="n">
        <f aca="false">$M905*$N905</f>
        <v>685823.16</v>
      </c>
      <c r="S905" s="26"/>
      <c r="T905" s="1" t="s">
        <v>615</v>
      </c>
      <c r="U905" s="27" t="s">
        <v>126</v>
      </c>
      <c r="AA905" s="1" t="s">
        <v>1741</v>
      </c>
    </row>
    <row r="906" customFormat="false" ht="15" hidden="false" customHeight="false" outlineLevel="0" collapsed="false">
      <c r="A906" s="1" t="s">
        <v>207</v>
      </c>
      <c r="B906" s="1" t="s">
        <v>1739</v>
      </c>
      <c r="C906" s="1" t="s">
        <v>259</v>
      </c>
      <c r="D906" s="1" t="s">
        <v>610</v>
      </c>
      <c r="E906" s="1" t="s">
        <v>611</v>
      </c>
      <c r="F906" s="1" t="s">
        <v>612</v>
      </c>
      <c r="G906" s="1" t="s">
        <v>2858</v>
      </c>
      <c r="H906" s="1" t="s">
        <v>2859</v>
      </c>
      <c r="K906" s="17" t="n">
        <f aca="false">SUMIF('1060 NQN'!$A$2:$A$2023,$G906,'1060 NQN'!$I$2:$I$2023)</f>
        <v>21</v>
      </c>
      <c r="L906" s="17" t="n">
        <f aca="false">SUMIF('1060 NQN'!$A$2:$A$2023,$G906,'1060 NQN'!$Q$2:$Q$2023)</f>
        <v>0</v>
      </c>
      <c r="M906" s="17" t="n">
        <f aca="false">$K906-$L906</f>
        <v>21</v>
      </c>
      <c r="N906" s="18" t="n">
        <f aca="false">IFERROR(SUMIF('1060 NQN'!$A$2:$A$2023,$G906,'1060 NQN'!$M$2:$M$2023)/$K906,0)</f>
        <v>17900</v>
      </c>
      <c r="O906" s="18" t="n">
        <f aca="false">IFERROR($K906*$N906,"")</f>
        <v>375900</v>
      </c>
      <c r="P906" s="18" t="n">
        <f aca="false">IFERROR($L906*$N906,"")</f>
        <v>0</v>
      </c>
      <c r="Q906" s="18" t="n">
        <f aca="false">$M906*$N906</f>
        <v>375900</v>
      </c>
      <c r="S906" s="26"/>
      <c r="T906" s="1" t="s">
        <v>615</v>
      </c>
      <c r="U906" s="27" t="s">
        <v>126</v>
      </c>
      <c r="AA906" s="1" t="s">
        <v>1741</v>
      </c>
    </row>
    <row r="907" customFormat="false" ht="15" hidden="false" customHeight="false" outlineLevel="0" collapsed="false">
      <c r="A907" s="1" t="s">
        <v>207</v>
      </c>
      <c r="B907" s="1" t="s">
        <v>1739</v>
      </c>
      <c r="C907" s="1" t="s">
        <v>259</v>
      </c>
      <c r="D907" s="1" t="s">
        <v>610</v>
      </c>
      <c r="E907" s="1" t="s">
        <v>611</v>
      </c>
      <c r="F907" s="1" t="s">
        <v>612</v>
      </c>
      <c r="G907" s="1" t="s">
        <v>2860</v>
      </c>
      <c r="H907" s="1" t="s">
        <v>2861</v>
      </c>
      <c r="K907" s="17" t="n">
        <f aca="false">SUMIF('1060 NQN'!$A$2:$A$2023,$G907,'1060 NQN'!$I$2:$I$2023)</f>
        <v>21</v>
      </c>
      <c r="L907" s="17" t="n">
        <f aca="false">SUMIF('1060 NQN'!$A$2:$A$2023,$G907,'1060 NQN'!$Q$2:$Q$2023)</f>
        <v>0</v>
      </c>
      <c r="M907" s="17" t="n">
        <f aca="false">$K907-$L907</f>
        <v>21</v>
      </c>
      <c r="N907" s="18" t="n">
        <f aca="false">IFERROR(SUMIF('1060 NQN'!$A$2:$A$2023,$G907,'1060 NQN'!$M$2:$M$2023)/$K907,0)</f>
        <v>19500</v>
      </c>
      <c r="O907" s="18" t="n">
        <f aca="false">IFERROR($K907*$N907,"")</f>
        <v>409500</v>
      </c>
      <c r="P907" s="18" t="n">
        <f aca="false">IFERROR($L907*$N907,"")</f>
        <v>0</v>
      </c>
      <c r="Q907" s="18" t="n">
        <f aca="false">$M907*$N907</f>
        <v>409500</v>
      </c>
      <c r="S907" s="26"/>
      <c r="T907" s="1" t="s">
        <v>615</v>
      </c>
      <c r="U907" s="27" t="s">
        <v>126</v>
      </c>
      <c r="AA907" s="1" t="s">
        <v>1741</v>
      </c>
    </row>
    <row r="908" customFormat="false" ht="15" hidden="false" customHeight="false" outlineLevel="0" collapsed="false">
      <c r="A908" s="1" t="s">
        <v>207</v>
      </c>
      <c r="B908" s="1" t="s">
        <v>1739</v>
      </c>
      <c r="C908" s="1" t="s">
        <v>259</v>
      </c>
      <c r="D908" s="1" t="s">
        <v>610</v>
      </c>
      <c r="E908" s="1" t="s">
        <v>611</v>
      </c>
      <c r="F908" s="1" t="s">
        <v>612</v>
      </c>
      <c r="G908" s="1" t="s">
        <v>1269</v>
      </c>
      <c r="H908" s="1" t="s">
        <v>1270</v>
      </c>
      <c r="K908" s="17" t="n">
        <f aca="false">SUMIF('1060 NQN'!$A$2:$A$2023,$G908,'1060 NQN'!$I$2:$I$2023)</f>
        <v>21</v>
      </c>
      <c r="L908" s="17" t="n">
        <f aca="false">SUMIF('1060 NQN'!$A$2:$A$2023,$G908,'1060 NQN'!$Q$2:$Q$2023)</f>
        <v>0</v>
      </c>
      <c r="M908" s="17" t="n">
        <f aca="false">$K908-$L908</f>
        <v>21</v>
      </c>
      <c r="N908" s="18" t="n">
        <f aca="false">IFERROR(SUMIF('1060 NQN'!$A$2:$A$2023,$G908,'1060 NQN'!$M$2:$M$2023)/$K908,0)</f>
        <v>9960.12714285714</v>
      </c>
      <c r="O908" s="18" t="n">
        <f aca="false">IFERROR($K908*$N908,"")</f>
        <v>209162.67</v>
      </c>
      <c r="P908" s="18" t="n">
        <f aca="false">IFERROR($L908*$N908,"")</f>
        <v>0</v>
      </c>
      <c r="Q908" s="18" t="n">
        <f aca="false">$M908*$N908</f>
        <v>209162.67</v>
      </c>
      <c r="S908" s="26"/>
      <c r="T908" s="1" t="s">
        <v>615</v>
      </c>
      <c r="U908" s="27" t="s">
        <v>126</v>
      </c>
      <c r="AA908" s="1" t="s">
        <v>1741</v>
      </c>
    </row>
    <row r="909" customFormat="false" ht="15" hidden="false" customHeight="false" outlineLevel="0" collapsed="false">
      <c r="A909" s="1" t="s">
        <v>207</v>
      </c>
      <c r="B909" s="1" t="s">
        <v>1739</v>
      </c>
      <c r="C909" s="1" t="s">
        <v>259</v>
      </c>
      <c r="D909" s="1" t="s">
        <v>260</v>
      </c>
      <c r="E909" s="1" t="s">
        <v>261</v>
      </c>
      <c r="F909" s="1" t="s">
        <v>262</v>
      </c>
      <c r="G909" s="1" t="s">
        <v>2862</v>
      </c>
      <c r="H909" s="1" t="s">
        <v>2863</v>
      </c>
      <c r="K909" s="17" t="n">
        <f aca="false">SUMIF('1060 NQN'!$A$2:$A$2023,$G909,'1060 NQN'!$I$2:$I$2023)</f>
        <v>20</v>
      </c>
      <c r="L909" s="17" t="n">
        <f aca="false">SUMIF('1060 NQN'!$A$2:$A$2023,$G909,'1060 NQN'!$Q$2:$Q$2023)</f>
        <v>0</v>
      </c>
      <c r="M909" s="17" t="n">
        <f aca="false">$K909-$L909</f>
        <v>20</v>
      </c>
      <c r="N909" s="18" t="n">
        <f aca="false">IFERROR(SUMIF('1060 NQN'!$A$2:$A$2023,$G909,'1060 NQN'!$M$2:$M$2023)/$K909,0)</f>
        <v>3.5</v>
      </c>
      <c r="O909" s="18" t="n">
        <f aca="false">IFERROR($K909*$N909,"")</f>
        <v>70</v>
      </c>
      <c r="P909" s="18" t="n">
        <f aca="false">IFERROR($L909*$N909,"")</f>
        <v>0</v>
      </c>
      <c r="Q909" s="18" t="n">
        <f aca="false">$M909*$N909</f>
        <v>70</v>
      </c>
      <c r="S909" s="26"/>
      <c r="T909" s="1" t="s">
        <v>277</v>
      </c>
      <c r="U909" s="27" t="s">
        <v>123</v>
      </c>
    </row>
    <row r="910" customFormat="false" ht="15" hidden="false" customHeight="false" outlineLevel="0" collapsed="false">
      <c r="A910" s="1" t="s">
        <v>207</v>
      </c>
      <c r="B910" s="1" t="s">
        <v>1739</v>
      </c>
      <c r="C910" s="1" t="s">
        <v>259</v>
      </c>
      <c r="D910" s="1" t="s">
        <v>260</v>
      </c>
      <c r="E910" s="1" t="s">
        <v>261</v>
      </c>
      <c r="F910" s="1" t="s">
        <v>262</v>
      </c>
      <c r="G910" s="1" t="s">
        <v>627</v>
      </c>
      <c r="H910" s="1" t="s">
        <v>628</v>
      </c>
      <c r="I910" s="1" t="s">
        <v>2864</v>
      </c>
      <c r="J910" s="1" t="s">
        <v>2865</v>
      </c>
      <c r="K910" s="17" t="n">
        <f aca="false">SUMIF('1060 NQN'!$A$2:$A$2023,$G910,'1060 NQN'!$I$2:$I$2023)</f>
        <v>20</v>
      </c>
      <c r="L910" s="17" t="n">
        <f aca="false">SUMIF('1060 NQN'!$A$2:$A$2023,$G910,'1060 NQN'!$Q$2:$Q$2023)</f>
        <v>0</v>
      </c>
      <c r="M910" s="17" t="n">
        <f aca="false">$K910-$L910</f>
        <v>20</v>
      </c>
      <c r="N910" s="18" t="n">
        <f aca="false">IFERROR(SUMIF('1060 NQN'!$A$2:$A$2023,$G910,'1060 NQN'!$M$2:$M$2023)/$K910,0)</f>
        <v>9526</v>
      </c>
      <c r="O910" s="18" t="n">
        <f aca="false">IFERROR($K910*$N910,"")</f>
        <v>190520</v>
      </c>
      <c r="P910" s="18" t="n">
        <f aca="false">IFERROR($L910*$N910,"")</f>
        <v>0</v>
      </c>
      <c r="Q910" s="18" t="n">
        <f aca="false">$M910*$N910</f>
        <v>190520</v>
      </c>
      <c r="S910" s="25" t="s">
        <v>228</v>
      </c>
      <c r="T910" s="1" t="s">
        <v>282</v>
      </c>
      <c r="U910" s="25" t="s">
        <v>51</v>
      </c>
      <c r="V910" s="1" t="s">
        <v>2866</v>
      </c>
      <c r="W910" s="1" t="s">
        <v>269</v>
      </c>
      <c r="Y910" s="1" t="s">
        <v>270</v>
      </c>
      <c r="Z910" s="1" t="s">
        <v>2867</v>
      </c>
      <c r="AA910" s="1" t="s">
        <v>2868</v>
      </c>
    </row>
    <row r="911" customFormat="false" ht="15" hidden="false" customHeight="false" outlineLevel="0" collapsed="false">
      <c r="A911" s="1" t="s">
        <v>207</v>
      </c>
      <c r="B911" s="1" t="s">
        <v>1739</v>
      </c>
      <c r="C911" s="1" t="s">
        <v>259</v>
      </c>
      <c r="D911" s="1" t="s">
        <v>273</v>
      </c>
      <c r="E911" s="1" t="s">
        <v>274</v>
      </c>
      <c r="F911" s="1" t="s">
        <v>262</v>
      </c>
      <c r="G911" s="1" t="s">
        <v>2869</v>
      </c>
      <c r="H911" s="1" t="s">
        <v>2870</v>
      </c>
      <c r="K911" s="17" t="n">
        <f aca="false">SUMIF('1060 NQN'!$A$2:$A$2023,$G911,'1060 NQN'!$I$2:$I$2023)</f>
        <v>20</v>
      </c>
      <c r="L911" s="17" t="n">
        <f aca="false">SUMIF('1060 NQN'!$A$2:$A$2023,$G911,'1060 NQN'!$Q$2:$Q$2023)</f>
        <v>0</v>
      </c>
      <c r="M911" s="17" t="n">
        <f aca="false">$K911-$L911</f>
        <v>20</v>
      </c>
      <c r="N911" s="18" t="n">
        <f aca="false">IFERROR(SUMIF('1060 NQN'!$A$2:$A$2023,$G911,'1060 NQN'!$M$2:$M$2023)/$K911,0)</f>
        <v>54978</v>
      </c>
      <c r="O911" s="18" t="n">
        <f aca="false">IFERROR($K911*$N911,"")</f>
        <v>1099560</v>
      </c>
      <c r="P911" s="18" t="n">
        <f aca="false">IFERROR($L911*$N911,"")</f>
        <v>0</v>
      </c>
      <c r="Q911" s="18" t="n">
        <f aca="false">$M911*$N911</f>
        <v>1099560</v>
      </c>
      <c r="S911" s="26"/>
      <c r="T911" s="1" t="s">
        <v>277</v>
      </c>
      <c r="U911" s="27" t="s">
        <v>123</v>
      </c>
    </row>
    <row r="912" customFormat="false" ht="15" hidden="false" customHeight="false" outlineLevel="0" collapsed="false">
      <c r="A912" s="1" t="s">
        <v>207</v>
      </c>
      <c r="B912" s="1" t="s">
        <v>1739</v>
      </c>
      <c r="C912" s="1" t="s">
        <v>259</v>
      </c>
      <c r="D912" s="1" t="s">
        <v>273</v>
      </c>
      <c r="E912" s="1" t="s">
        <v>274</v>
      </c>
      <c r="F912" s="1" t="s">
        <v>262</v>
      </c>
      <c r="G912" s="1" t="s">
        <v>2871</v>
      </c>
      <c r="H912" s="1" t="s">
        <v>2872</v>
      </c>
      <c r="K912" s="17" t="n">
        <f aca="false">SUMIF('1060 NQN'!$A$2:$A$2023,$G912,'1060 NQN'!$I$2:$I$2023)</f>
        <v>20</v>
      </c>
      <c r="L912" s="17" t="n">
        <f aca="false">SUMIF('1060 NQN'!$A$2:$A$2023,$G912,'1060 NQN'!$Q$2:$Q$2023)</f>
        <v>0</v>
      </c>
      <c r="M912" s="17" t="n">
        <f aca="false">$K912-$L912</f>
        <v>20</v>
      </c>
      <c r="N912" s="18" t="n">
        <f aca="false">IFERROR(SUMIF('1060 NQN'!$A$2:$A$2023,$G912,'1060 NQN'!$M$2:$M$2023)/$K912,0)</f>
        <v>397026.8</v>
      </c>
      <c r="O912" s="18" t="n">
        <f aca="false">IFERROR($K912*$N912,"")</f>
        <v>7940536</v>
      </c>
      <c r="P912" s="18" t="n">
        <f aca="false">IFERROR($L912*$N912,"")</f>
        <v>0</v>
      </c>
      <c r="Q912" s="18" t="n">
        <f aca="false">$M912*$N912</f>
        <v>7940536</v>
      </c>
      <c r="S912" s="26"/>
      <c r="T912" s="1" t="s">
        <v>277</v>
      </c>
      <c r="U912" s="27" t="s">
        <v>123</v>
      </c>
    </row>
    <row r="913" customFormat="false" ht="15" hidden="false" customHeight="false" outlineLevel="0" collapsed="false">
      <c r="A913" s="1" t="s">
        <v>207</v>
      </c>
      <c r="B913" s="1" t="s">
        <v>1739</v>
      </c>
      <c r="C913" s="1" t="s">
        <v>259</v>
      </c>
      <c r="D913" s="1" t="s">
        <v>273</v>
      </c>
      <c r="E913" s="1" t="s">
        <v>274</v>
      </c>
      <c r="F913" s="1" t="s">
        <v>262</v>
      </c>
      <c r="G913" s="1" t="s">
        <v>2873</v>
      </c>
      <c r="H913" s="1" t="s">
        <v>2874</v>
      </c>
      <c r="K913" s="17" t="n">
        <f aca="false">SUMIF('1060 NQN'!$A$2:$A$2023,$G913,'1060 NQN'!$I$2:$I$2023)</f>
        <v>20</v>
      </c>
      <c r="L913" s="17" t="n">
        <f aca="false">SUMIF('1060 NQN'!$A$2:$A$2023,$G913,'1060 NQN'!$Q$2:$Q$2023)</f>
        <v>0</v>
      </c>
      <c r="M913" s="17" t="n">
        <f aca="false">$K913-$L913</f>
        <v>20</v>
      </c>
      <c r="N913" s="18" t="n">
        <f aca="false">IFERROR(SUMIF('1060 NQN'!$A$2:$A$2023,$G913,'1060 NQN'!$M$2:$M$2023)/$K913,0)</f>
        <v>404.6</v>
      </c>
      <c r="O913" s="18" t="n">
        <f aca="false">IFERROR($K913*$N913,"")</f>
        <v>8092</v>
      </c>
      <c r="P913" s="18" t="n">
        <f aca="false">IFERROR($L913*$N913,"")</f>
        <v>0</v>
      </c>
      <c r="Q913" s="18" t="n">
        <f aca="false">$M913*$N913</f>
        <v>8092</v>
      </c>
      <c r="S913" s="26"/>
      <c r="T913" s="1" t="s">
        <v>277</v>
      </c>
      <c r="U913" s="27" t="s">
        <v>123</v>
      </c>
    </row>
    <row r="914" customFormat="false" ht="15" hidden="false" customHeight="false" outlineLevel="0" collapsed="false">
      <c r="A914" s="1" t="s">
        <v>207</v>
      </c>
      <c r="B914" s="1" t="s">
        <v>1739</v>
      </c>
      <c r="C914" s="1" t="s">
        <v>259</v>
      </c>
      <c r="D914" s="1" t="s">
        <v>273</v>
      </c>
      <c r="E914" s="1" t="s">
        <v>274</v>
      </c>
      <c r="F914" s="1" t="s">
        <v>262</v>
      </c>
      <c r="G914" s="1" t="s">
        <v>1204</v>
      </c>
      <c r="H914" s="1" t="s">
        <v>1205</v>
      </c>
      <c r="K914" s="17" t="n">
        <f aca="false">SUMIF('1060 NQN'!$A$2:$A$2023,$G914,'1060 NQN'!$I$2:$I$2023)</f>
        <v>20</v>
      </c>
      <c r="L914" s="17" t="n">
        <f aca="false">SUMIF('1060 NQN'!$A$2:$A$2023,$G914,'1060 NQN'!$Q$2:$Q$2023)</f>
        <v>0</v>
      </c>
      <c r="M914" s="17" t="n">
        <f aca="false">$K914-$L914</f>
        <v>20</v>
      </c>
      <c r="N914" s="18" t="n">
        <f aca="false">IFERROR(SUMIF('1060 NQN'!$A$2:$A$2023,$G914,'1060 NQN'!$M$2:$M$2023)/$K914,0)</f>
        <v>392.56</v>
      </c>
      <c r="O914" s="18" t="n">
        <f aca="false">IFERROR($K914*$N914,"")</f>
        <v>7851.2</v>
      </c>
      <c r="P914" s="18" t="n">
        <f aca="false">IFERROR($L914*$N914,"")</f>
        <v>0</v>
      </c>
      <c r="Q914" s="18" t="n">
        <f aca="false">$M914*$N914</f>
        <v>7851.2</v>
      </c>
      <c r="S914" s="26"/>
      <c r="T914" s="1" t="s">
        <v>277</v>
      </c>
      <c r="U914" s="27" t="s">
        <v>123</v>
      </c>
    </row>
    <row r="915" customFormat="false" ht="15" hidden="false" customHeight="false" outlineLevel="0" collapsed="false">
      <c r="A915" s="1" t="s">
        <v>207</v>
      </c>
      <c r="B915" s="1" t="s">
        <v>1739</v>
      </c>
      <c r="C915" s="1" t="s">
        <v>259</v>
      </c>
      <c r="D915" s="1" t="s">
        <v>273</v>
      </c>
      <c r="E915" s="1" t="s">
        <v>274</v>
      </c>
      <c r="F915" s="1" t="s">
        <v>262</v>
      </c>
      <c r="G915" s="1" t="s">
        <v>2875</v>
      </c>
      <c r="H915" s="1" t="s">
        <v>2876</v>
      </c>
      <c r="K915" s="17" t="n">
        <f aca="false">SUMIF('1060 NQN'!$A$2:$A$2023,$G915,'1060 NQN'!$I$2:$I$2023)</f>
        <v>20</v>
      </c>
      <c r="L915" s="17" t="n">
        <f aca="false">SUMIF('1060 NQN'!$A$2:$A$2023,$G915,'1060 NQN'!$Q$2:$Q$2023)</f>
        <v>0</v>
      </c>
      <c r="M915" s="17" t="n">
        <f aca="false">$K915-$L915</f>
        <v>20</v>
      </c>
      <c r="N915" s="18" t="n">
        <f aca="false">IFERROR(SUMIF('1060 NQN'!$A$2:$A$2023,$G915,'1060 NQN'!$M$2:$M$2023)/$K915,0)</f>
        <v>259.2</v>
      </c>
      <c r="O915" s="18" t="n">
        <f aca="false">IFERROR($K915*$N915,"")</f>
        <v>5184</v>
      </c>
      <c r="P915" s="18" t="n">
        <f aca="false">IFERROR($L915*$N915,"")</f>
        <v>0</v>
      </c>
      <c r="Q915" s="18" t="n">
        <f aca="false">$M915*$N915</f>
        <v>5184</v>
      </c>
      <c r="S915" s="26"/>
      <c r="T915" s="1" t="s">
        <v>277</v>
      </c>
      <c r="U915" s="27" t="s">
        <v>123</v>
      </c>
    </row>
    <row r="916" customFormat="false" ht="15" hidden="false" customHeight="false" outlineLevel="0" collapsed="false">
      <c r="A916" s="1" t="s">
        <v>207</v>
      </c>
      <c r="B916" s="1" t="s">
        <v>1739</v>
      </c>
      <c r="C916" s="1" t="s">
        <v>259</v>
      </c>
      <c r="D916" s="1" t="s">
        <v>273</v>
      </c>
      <c r="E916" s="1" t="s">
        <v>274</v>
      </c>
      <c r="F916" s="1" t="s">
        <v>262</v>
      </c>
      <c r="G916" s="1" t="s">
        <v>2877</v>
      </c>
      <c r="H916" s="1" t="s">
        <v>2878</v>
      </c>
      <c r="K916" s="17" t="n">
        <f aca="false">SUMIF('1060 NQN'!$A$2:$A$2023,$G916,'1060 NQN'!$I$2:$I$2023)</f>
        <v>20</v>
      </c>
      <c r="L916" s="17" t="n">
        <f aca="false">SUMIF('1060 NQN'!$A$2:$A$2023,$G916,'1060 NQN'!$Q$2:$Q$2023)</f>
        <v>0</v>
      </c>
      <c r="M916" s="17" t="n">
        <f aca="false">$K916-$L916</f>
        <v>20</v>
      </c>
      <c r="N916" s="18" t="n">
        <f aca="false">IFERROR(SUMIF('1060 NQN'!$A$2:$A$2023,$G916,'1060 NQN'!$M$2:$M$2023)/$K916,0)</f>
        <v>23.97</v>
      </c>
      <c r="O916" s="18" t="n">
        <f aca="false">IFERROR($K916*$N916,"")</f>
        <v>479.4</v>
      </c>
      <c r="P916" s="18" t="n">
        <f aca="false">IFERROR($L916*$N916,"")</f>
        <v>0</v>
      </c>
      <c r="Q916" s="18" t="n">
        <f aca="false">$M916*$N916</f>
        <v>479.4</v>
      </c>
      <c r="S916" s="26"/>
      <c r="T916" s="1" t="s">
        <v>277</v>
      </c>
      <c r="U916" s="27" t="s">
        <v>123</v>
      </c>
    </row>
    <row r="917" customFormat="false" ht="15" hidden="false" customHeight="false" outlineLevel="0" collapsed="false">
      <c r="A917" s="1" t="s">
        <v>207</v>
      </c>
      <c r="B917" s="1" t="s">
        <v>1739</v>
      </c>
      <c r="C917" s="1" t="s">
        <v>259</v>
      </c>
      <c r="D917" s="1" t="s">
        <v>273</v>
      </c>
      <c r="E917" s="1" t="s">
        <v>274</v>
      </c>
      <c r="F917" s="1" t="s">
        <v>262</v>
      </c>
      <c r="G917" s="1" t="s">
        <v>2879</v>
      </c>
      <c r="H917" s="1" t="s">
        <v>2880</v>
      </c>
      <c r="K917" s="17" t="n">
        <f aca="false">SUMIF('1060 NQN'!$A$2:$A$2023,$G917,'1060 NQN'!$I$2:$I$2023)</f>
        <v>20</v>
      </c>
      <c r="L917" s="17" t="n">
        <f aca="false">SUMIF('1060 NQN'!$A$2:$A$2023,$G917,'1060 NQN'!$Q$2:$Q$2023)</f>
        <v>0</v>
      </c>
      <c r="M917" s="17" t="n">
        <f aca="false">$K917-$L917</f>
        <v>20</v>
      </c>
      <c r="N917" s="18" t="n">
        <f aca="false">IFERROR(SUMIF('1060 NQN'!$A$2:$A$2023,$G917,'1060 NQN'!$M$2:$M$2023)/$K917,0)</f>
        <v>23.97</v>
      </c>
      <c r="O917" s="18" t="n">
        <f aca="false">IFERROR($K917*$N917,"")</f>
        <v>479.4</v>
      </c>
      <c r="P917" s="18" t="n">
        <f aca="false">IFERROR($L917*$N917,"")</f>
        <v>0</v>
      </c>
      <c r="Q917" s="18" t="n">
        <f aca="false">$M917*$N917</f>
        <v>479.4</v>
      </c>
      <c r="S917" s="26"/>
      <c r="T917" s="1" t="s">
        <v>277</v>
      </c>
      <c r="U917" s="27" t="s">
        <v>123</v>
      </c>
    </row>
    <row r="918" customFormat="false" ht="15" hidden="false" customHeight="false" outlineLevel="0" collapsed="false">
      <c r="A918" s="1" t="s">
        <v>207</v>
      </c>
      <c r="B918" s="1" t="s">
        <v>1739</v>
      </c>
      <c r="C918" s="1" t="s">
        <v>259</v>
      </c>
      <c r="D918" s="1" t="s">
        <v>273</v>
      </c>
      <c r="E918" s="1" t="s">
        <v>274</v>
      </c>
      <c r="F918" s="1" t="s">
        <v>262</v>
      </c>
      <c r="G918" s="1" t="s">
        <v>2881</v>
      </c>
      <c r="H918" s="1" t="s">
        <v>2882</v>
      </c>
      <c r="K918" s="17" t="n">
        <f aca="false">SUMIF('1060 NQN'!$A$2:$A$2023,$G918,'1060 NQN'!$I$2:$I$2023)</f>
        <v>20</v>
      </c>
      <c r="L918" s="17" t="n">
        <f aca="false">SUMIF('1060 NQN'!$A$2:$A$2023,$G918,'1060 NQN'!$Q$2:$Q$2023)</f>
        <v>0</v>
      </c>
      <c r="M918" s="17" t="n">
        <f aca="false">$K918-$L918</f>
        <v>20</v>
      </c>
      <c r="N918" s="18" t="n">
        <f aca="false">IFERROR(SUMIF('1060 NQN'!$A$2:$A$2023,$G918,'1060 NQN'!$M$2:$M$2023)/$K918,0)</f>
        <v>12880.5</v>
      </c>
      <c r="O918" s="18" t="n">
        <f aca="false">IFERROR($K918*$N918,"")</f>
        <v>257610</v>
      </c>
      <c r="P918" s="18" t="n">
        <f aca="false">IFERROR($L918*$N918,"")</f>
        <v>0</v>
      </c>
      <c r="Q918" s="18" t="n">
        <f aca="false">$M918*$N918</f>
        <v>257610</v>
      </c>
      <c r="S918" s="26"/>
      <c r="T918" s="1" t="s">
        <v>277</v>
      </c>
      <c r="U918" s="27" t="s">
        <v>123</v>
      </c>
    </row>
    <row r="919" customFormat="false" ht="15" hidden="false" customHeight="false" outlineLevel="0" collapsed="false">
      <c r="A919" s="1" t="s">
        <v>207</v>
      </c>
      <c r="B919" s="1" t="s">
        <v>1739</v>
      </c>
      <c r="C919" s="1" t="s">
        <v>259</v>
      </c>
      <c r="D919" s="1" t="s">
        <v>273</v>
      </c>
      <c r="E919" s="1" t="s">
        <v>274</v>
      </c>
      <c r="F919" s="1" t="s">
        <v>262</v>
      </c>
      <c r="G919" s="1" t="s">
        <v>2883</v>
      </c>
      <c r="H919" s="1" t="s">
        <v>2884</v>
      </c>
      <c r="K919" s="17" t="n">
        <f aca="false">SUMIF('1060 NQN'!$A$2:$A$2023,$G919,'1060 NQN'!$I$2:$I$2023)</f>
        <v>20</v>
      </c>
      <c r="L919" s="17" t="n">
        <f aca="false">SUMIF('1060 NQN'!$A$2:$A$2023,$G919,'1060 NQN'!$Q$2:$Q$2023)</f>
        <v>0</v>
      </c>
      <c r="M919" s="17" t="n">
        <f aca="false">$K919-$L919</f>
        <v>20</v>
      </c>
      <c r="N919" s="18" t="n">
        <f aca="false">IFERROR(SUMIF('1060 NQN'!$A$2:$A$2023,$G919,'1060 NQN'!$M$2:$M$2023)/$K919,0)</f>
        <v>9500</v>
      </c>
      <c r="O919" s="18" t="n">
        <f aca="false">IFERROR($K919*$N919,"")</f>
        <v>190000</v>
      </c>
      <c r="P919" s="18" t="n">
        <f aca="false">IFERROR($L919*$N919,"")</f>
        <v>0</v>
      </c>
      <c r="Q919" s="18" t="n">
        <f aca="false">$M919*$N919</f>
        <v>190000</v>
      </c>
      <c r="S919" s="26"/>
      <c r="T919" s="1" t="s">
        <v>277</v>
      </c>
      <c r="U919" s="27" t="s">
        <v>123</v>
      </c>
    </row>
    <row r="920" customFormat="false" ht="15" hidden="false" customHeight="false" outlineLevel="0" collapsed="false">
      <c r="A920" s="1" t="s">
        <v>207</v>
      </c>
      <c r="B920" s="1" t="s">
        <v>1739</v>
      </c>
      <c r="C920" s="1" t="s">
        <v>259</v>
      </c>
      <c r="D920" s="1" t="s">
        <v>273</v>
      </c>
      <c r="E920" s="1" t="s">
        <v>274</v>
      </c>
      <c r="F920" s="1" t="s">
        <v>262</v>
      </c>
      <c r="G920" s="1" t="s">
        <v>2885</v>
      </c>
      <c r="H920" s="1" t="s">
        <v>2886</v>
      </c>
      <c r="K920" s="17" t="n">
        <f aca="false">SUMIF('1060 NQN'!$A$2:$A$2023,$G920,'1060 NQN'!$I$2:$I$2023)</f>
        <v>20</v>
      </c>
      <c r="L920" s="17" t="n">
        <f aca="false">SUMIF('1060 NQN'!$A$2:$A$2023,$G920,'1060 NQN'!$Q$2:$Q$2023)</f>
        <v>0</v>
      </c>
      <c r="M920" s="17" t="n">
        <f aca="false">$K920-$L920</f>
        <v>20</v>
      </c>
      <c r="N920" s="18" t="n">
        <f aca="false">IFERROR(SUMIF('1060 NQN'!$A$2:$A$2023,$G920,'1060 NQN'!$M$2:$M$2023)/$K920,0)</f>
        <v>991.74</v>
      </c>
      <c r="O920" s="18" t="n">
        <f aca="false">IFERROR($K920*$N920,"")</f>
        <v>19834.8</v>
      </c>
      <c r="P920" s="18" t="n">
        <f aca="false">IFERROR($L920*$N920,"")</f>
        <v>0</v>
      </c>
      <c r="Q920" s="18" t="n">
        <f aca="false">$M920*$N920</f>
        <v>19834.8</v>
      </c>
      <c r="S920" s="26"/>
      <c r="T920" s="1" t="s">
        <v>277</v>
      </c>
      <c r="U920" s="27" t="s">
        <v>123</v>
      </c>
    </row>
    <row r="921" customFormat="false" ht="15" hidden="false" customHeight="false" outlineLevel="0" collapsed="false">
      <c r="A921" s="1" t="s">
        <v>207</v>
      </c>
      <c r="B921" s="1" t="s">
        <v>1739</v>
      </c>
      <c r="C921" s="1" t="s">
        <v>259</v>
      </c>
      <c r="D921" s="1" t="s">
        <v>610</v>
      </c>
      <c r="E921" s="1" t="s">
        <v>611</v>
      </c>
      <c r="F921" s="1" t="s">
        <v>612</v>
      </c>
      <c r="G921" s="1" t="s">
        <v>2887</v>
      </c>
      <c r="H921" s="1" t="s">
        <v>2888</v>
      </c>
      <c r="K921" s="17" t="n">
        <f aca="false">SUMIF('1060 NQN'!$A$2:$A$2023,$G921,'1060 NQN'!$I$2:$I$2023)</f>
        <v>20</v>
      </c>
      <c r="L921" s="17" t="n">
        <f aca="false">SUMIF('1060 NQN'!$A$2:$A$2023,$G921,'1060 NQN'!$Q$2:$Q$2023)</f>
        <v>0</v>
      </c>
      <c r="M921" s="17" t="n">
        <f aca="false">$K921-$L921</f>
        <v>20</v>
      </c>
      <c r="N921" s="18" t="n">
        <f aca="false">IFERROR(SUMIF('1060 NQN'!$A$2:$A$2023,$G921,'1060 NQN'!$M$2:$M$2023)/$K921,0)</f>
        <v>35603.91</v>
      </c>
      <c r="O921" s="18" t="n">
        <f aca="false">IFERROR($K921*$N921,"")</f>
        <v>712078.2</v>
      </c>
      <c r="P921" s="18" t="n">
        <f aca="false">IFERROR($L921*$N921,"")</f>
        <v>0</v>
      </c>
      <c r="Q921" s="18" t="n">
        <f aca="false">$M921*$N921</f>
        <v>712078.2</v>
      </c>
      <c r="S921" s="26"/>
      <c r="T921" s="1" t="s">
        <v>615</v>
      </c>
      <c r="U921" s="27" t="s">
        <v>126</v>
      </c>
    </row>
    <row r="922" customFormat="false" ht="15" hidden="false" customHeight="false" outlineLevel="0" collapsed="false">
      <c r="A922" s="1" t="s">
        <v>207</v>
      </c>
      <c r="B922" s="1" t="s">
        <v>1739</v>
      </c>
      <c r="C922" s="1" t="s">
        <v>259</v>
      </c>
      <c r="D922" s="1" t="s">
        <v>610</v>
      </c>
      <c r="E922" s="1" t="s">
        <v>611</v>
      </c>
      <c r="F922" s="1" t="s">
        <v>612</v>
      </c>
      <c r="G922" s="1" t="s">
        <v>2889</v>
      </c>
      <c r="H922" s="1" t="s">
        <v>2890</v>
      </c>
      <c r="K922" s="17" t="n">
        <f aca="false">SUMIF('1060 NQN'!$A$2:$A$2023,$G922,'1060 NQN'!$I$2:$I$2023)</f>
        <v>20</v>
      </c>
      <c r="L922" s="17" t="n">
        <f aca="false">SUMIF('1060 NQN'!$A$2:$A$2023,$G922,'1060 NQN'!$Q$2:$Q$2023)</f>
        <v>0</v>
      </c>
      <c r="M922" s="17" t="n">
        <f aca="false">$K922-$L922</f>
        <v>20</v>
      </c>
      <c r="N922" s="18" t="n">
        <f aca="false">IFERROR(SUMIF('1060 NQN'!$A$2:$A$2023,$G922,'1060 NQN'!$M$2:$M$2023)/$K922,0)</f>
        <v>17900</v>
      </c>
      <c r="O922" s="18" t="n">
        <f aca="false">IFERROR($K922*$N922,"")</f>
        <v>358000</v>
      </c>
      <c r="P922" s="18" t="n">
        <f aca="false">IFERROR($L922*$N922,"")</f>
        <v>0</v>
      </c>
      <c r="Q922" s="18" t="n">
        <f aca="false">$M922*$N922</f>
        <v>358000</v>
      </c>
      <c r="S922" s="26"/>
      <c r="T922" s="1" t="s">
        <v>615</v>
      </c>
      <c r="U922" s="27" t="s">
        <v>126</v>
      </c>
      <c r="AA922" s="1" t="s">
        <v>1740</v>
      </c>
    </row>
    <row r="923" customFormat="false" ht="15" hidden="false" customHeight="false" outlineLevel="0" collapsed="false">
      <c r="A923" s="1" t="s">
        <v>207</v>
      </c>
      <c r="B923" s="1" t="s">
        <v>1739</v>
      </c>
      <c r="C923" s="1" t="s">
        <v>259</v>
      </c>
      <c r="D923" s="1" t="s">
        <v>610</v>
      </c>
      <c r="E923" s="1" t="s">
        <v>611</v>
      </c>
      <c r="F923" s="1" t="s">
        <v>612</v>
      </c>
      <c r="G923" s="1" t="s">
        <v>1474</v>
      </c>
      <c r="H923" s="1" t="s">
        <v>1475</v>
      </c>
      <c r="K923" s="17" t="n">
        <f aca="false">SUMIF('1060 NQN'!$A$2:$A$2023,$G923,'1060 NQN'!$I$2:$I$2023)</f>
        <v>20</v>
      </c>
      <c r="L923" s="17" t="n">
        <f aca="false">SUMIF('1060 NQN'!$A$2:$A$2023,$G923,'1060 NQN'!$Q$2:$Q$2023)</f>
        <v>0</v>
      </c>
      <c r="M923" s="17" t="n">
        <f aca="false">$K923-$L923</f>
        <v>20</v>
      </c>
      <c r="N923" s="18" t="n">
        <f aca="false">IFERROR(SUMIF('1060 NQN'!$A$2:$A$2023,$G923,'1060 NQN'!$M$2:$M$2023)/$K923,0)</f>
        <v>24704.628</v>
      </c>
      <c r="O923" s="18" t="n">
        <f aca="false">IFERROR($K923*$N923,"")</f>
        <v>494092.56</v>
      </c>
      <c r="P923" s="18" t="n">
        <f aca="false">IFERROR($L923*$N923,"")</f>
        <v>0</v>
      </c>
      <c r="Q923" s="18" t="n">
        <f aca="false">$M923*$N923</f>
        <v>494092.56</v>
      </c>
      <c r="S923" s="26"/>
      <c r="T923" s="1" t="s">
        <v>615</v>
      </c>
      <c r="U923" s="27" t="s">
        <v>126</v>
      </c>
    </row>
    <row r="924" customFormat="false" ht="15" hidden="false" customHeight="false" outlineLevel="0" collapsed="false">
      <c r="A924" s="1" t="s">
        <v>207</v>
      </c>
      <c r="B924" s="1" t="s">
        <v>1739</v>
      </c>
      <c r="C924" s="1" t="s">
        <v>259</v>
      </c>
      <c r="D924" s="1" t="s">
        <v>610</v>
      </c>
      <c r="E924" s="1" t="s">
        <v>611</v>
      </c>
      <c r="F924" s="1" t="s">
        <v>612</v>
      </c>
      <c r="G924" s="1" t="s">
        <v>2891</v>
      </c>
      <c r="H924" s="1" t="s">
        <v>2892</v>
      </c>
      <c r="K924" s="17" t="n">
        <f aca="false">SUMIF('1060 NQN'!$A$2:$A$2023,$G924,'1060 NQN'!$I$2:$I$2023)</f>
        <v>20</v>
      </c>
      <c r="L924" s="17" t="n">
        <f aca="false">SUMIF('1060 NQN'!$A$2:$A$2023,$G924,'1060 NQN'!$Q$2:$Q$2023)</f>
        <v>0</v>
      </c>
      <c r="M924" s="17" t="n">
        <f aca="false">$K924-$L924</f>
        <v>20</v>
      </c>
      <c r="N924" s="18" t="n">
        <f aca="false">IFERROR(SUMIF('1060 NQN'!$A$2:$A$2023,$G924,'1060 NQN'!$M$2:$M$2023)/$K924,0)</f>
        <v>19500</v>
      </c>
      <c r="O924" s="18" t="n">
        <f aca="false">IFERROR($K924*$N924,"")</f>
        <v>390000</v>
      </c>
      <c r="P924" s="18" t="n">
        <f aca="false">IFERROR($L924*$N924,"")</f>
        <v>0</v>
      </c>
      <c r="Q924" s="18" t="n">
        <f aca="false">$M924*$N924</f>
        <v>390000</v>
      </c>
      <c r="S924" s="26"/>
      <c r="T924" s="1" t="s">
        <v>615</v>
      </c>
      <c r="U924" s="27" t="s">
        <v>126</v>
      </c>
    </row>
    <row r="925" customFormat="false" ht="15" hidden="false" customHeight="false" outlineLevel="0" collapsed="false">
      <c r="A925" s="1" t="s">
        <v>207</v>
      </c>
      <c r="B925" s="1" t="s">
        <v>1739</v>
      </c>
      <c r="C925" s="1" t="s">
        <v>259</v>
      </c>
      <c r="D925" s="1" t="s">
        <v>610</v>
      </c>
      <c r="E925" s="1" t="s">
        <v>611</v>
      </c>
      <c r="F925" s="1" t="s">
        <v>612</v>
      </c>
      <c r="G925" s="1" t="s">
        <v>1149</v>
      </c>
      <c r="H925" s="1" t="s">
        <v>1150</v>
      </c>
      <c r="K925" s="17" t="n">
        <f aca="false">SUMIF('1060 NQN'!$A$2:$A$2023,$G925,'1060 NQN'!$I$2:$I$2023)</f>
        <v>20</v>
      </c>
      <c r="L925" s="17" t="n">
        <f aca="false">SUMIF('1060 NQN'!$A$2:$A$2023,$G925,'1060 NQN'!$Q$2:$Q$2023)</f>
        <v>0</v>
      </c>
      <c r="M925" s="17" t="n">
        <f aca="false">$K925-$L925</f>
        <v>20</v>
      </c>
      <c r="N925" s="18" t="n">
        <f aca="false">IFERROR(SUMIF('1060 NQN'!$A$2:$A$2023,$G925,'1060 NQN'!$M$2:$M$2023)/$K925,0)</f>
        <v>10016.833</v>
      </c>
      <c r="O925" s="18" t="n">
        <f aca="false">IFERROR($K925*$N925,"")</f>
        <v>200336.66</v>
      </c>
      <c r="P925" s="18" t="n">
        <f aca="false">IFERROR($L925*$N925,"")</f>
        <v>0</v>
      </c>
      <c r="Q925" s="18" t="n">
        <f aca="false">$M925*$N925</f>
        <v>200336.66</v>
      </c>
      <c r="S925" s="26"/>
      <c r="T925" s="1" t="s">
        <v>615</v>
      </c>
      <c r="U925" s="27" t="s">
        <v>126</v>
      </c>
      <c r="AA925" s="1" t="s">
        <v>1741</v>
      </c>
    </row>
    <row r="926" customFormat="false" ht="15" hidden="false" customHeight="false" outlineLevel="0" collapsed="false">
      <c r="A926" s="1" t="s">
        <v>207</v>
      </c>
      <c r="B926" s="1" t="s">
        <v>1739</v>
      </c>
      <c r="C926" s="1" t="s">
        <v>259</v>
      </c>
      <c r="D926" s="1" t="s">
        <v>610</v>
      </c>
      <c r="E926" s="1" t="s">
        <v>611</v>
      </c>
      <c r="F926" s="1" t="s">
        <v>612</v>
      </c>
      <c r="G926" s="1" t="s">
        <v>2893</v>
      </c>
      <c r="H926" s="1" t="s">
        <v>2894</v>
      </c>
      <c r="K926" s="17" t="n">
        <f aca="false">SUMIF('1060 NQN'!$A$2:$A$2023,$G926,'1060 NQN'!$I$2:$I$2023)</f>
        <v>19</v>
      </c>
      <c r="L926" s="17" t="n">
        <f aca="false">SUMIF('1060 NQN'!$A$2:$A$2023,$G926,'1060 NQN'!$Q$2:$Q$2023)</f>
        <v>0</v>
      </c>
      <c r="M926" s="17" t="n">
        <f aca="false">$K926-$L926</f>
        <v>19</v>
      </c>
      <c r="N926" s="18" t="n">
        <f aca="false">IFERROR(SUMIF('1060 NQN'!$A$2:$A$2023,$G926,'1060 NQN'!$M$2:$M$2023)/$K926,0)</f>
        <v>35603.91</v>
      </c>
      <c r="O926" s="18" t="n">
        <f aca="false">IFERROR($K926*$N926,"")</f>
        <v>676474.29</v>
      </c>
      <c r="P926" s="18" t="n">
        <f aca="false">IFERROR($L926*$N926,"")</f>
        <v>0</v>
      </c>
      <c r="Q926" s="18" t="n">
        <f aca="false">$M926*$N926</f>
        <v>676474.29</v>
      </c>
      <c r="S926" s="26"/>
      <c r="T926" s="1" t="s">
        <v>615</v>
      </c>
      <c r="U926" s="27" t="s">
        <v>126</v>
      </c>
    </row>
    <row r="927" customFormat="false" ht="15" hidden="false" customHeight="false" outlineLevel="0" collapsed="false">
      <c r="A927" s="1" t="s">
        <v>207</v>
      </c>
      <c r="B927" s="1" t="s">
        <v>1739</v>
      </c>
      <c r="C927" s="1" t="s">
        <v>259</v>
      </c>
      <c r="D927" s="1" t="s">
        <v>610</v>
      </c>
      <c r="E927" s="1" t="s">
        <v>611</v>
      </c>
      <c r="F927" s="1" t="s">
        <v>612</v>
      </c>
      <c r="G927" s="1" t="s">
        <v>2895</v>
      </c>
      <c r="H927" s="1" t="s">
        <v>2896</v>
      </c>
      <c r="K927" s="17" t="n">
        <f aca="false">SUMIF('1060 NQN'!$A$2:$A$2023,$G927,'1060 NQN'!$I$2:$I$2023)</f>
        <v>19</v>
      </c>
      <c r="L927" s="17" t="n">
        <f aca="false">SUMIF('1060 NQN'!$A$2:$A$2023,$G927,'1060 NQN'!$Q$2:$Q$2023)</f>
        <v>0</v>
      </c>
      <c r="M927" s="17" t="n">
        <f aca="false">$K927-$L927</f>
        <v>19</v>
      </c>
      <c r="N927" s="18" t="n">
        <f aca="false">IFERROR(SUMIF('1060 NQN'!$A$2:$A$2023,$G927,'1060 NQN'!$M$2:$M$2023)/$K927,0)</f>
        <v>35603.91</v>
      </c>
      <c r="O927" s="18" t="n">
        <f aca="false">IFERROR($K927*$N927,"")</f>
        <v>676474.29</v>
      </c>
      <c r="P927" s="18" t="n">
        <f aca="false">IFERROR($L927*$N927,"")</f>
        <v>0</v>
      </c>
      <c r="Q927" s="18" t="n">
        <f aca="false">$M927*$N927</f>
        <v>676474.29</v>
      </c>
      <c r="S927" s="26"/>
      <c r="T927" s="1" t="s">
        <v>615</v>
      </c>
      <c r="U927" s="27" t="s">
        <v>126</v>
      </c>
    </row>
    <row r="928" customFormat="false" ht="15" hidden="false" customHeight="false" outlineLevel="0" collapsed="false">
      <c r="A928" s="1" t="s">
        <v>207</v>
      </c>
      <c r="B928" s="1" t="s">
        <v>1739</v>
      </c>
      <c r="C928" s="1" t="s">
        <v>259</v>
      </c>
      <c r="D928" s="1" t="s">
        <v>610</v>
      </c>
      <c r="E928" s="1" t="s">
        <v>611</v>
      </c>
      <c r="F928" s="1" t="s">
        <v>612</v>
      </c>
      <c r="G928" s="1" t="s">
        <v>2897</v>
      </c>
      <c r="H928" s="1" t="s">
        <v>2898</v>
      </c>
      <c r="K928" s="17" t="n">
        <f aca="false">SUMIF('1060 NQN'!$A$2:$A$2023,$G928,'1060 NQN'!$I$2:$I$2023)</f>
        <v>19</v>
      </c>
      <c r="L928" s="17" t="n">
        <f aca="false">SUMIF('1060 NQN'!$A$2:$A$2023,$G928,'1060 NQN'!$Q$2:$Q$2023)</f>
        <v>0</v>
      </c>
      <c r="M928" s="17" t="n">
        <f aca="false">$K928-$L928</f>
        <v>19</v>
      </c>
      <c r="N928" s="18" t="n">
        <f aca="false">IFERROR(SUMIF('1060 NQN'!$A$2:$A$2023,$G928,'1060 NQN'!$M$2:$M$2023)/$K928,0)</f>
        <v>52212.042631579</v>
      </c>
      <c r="O928" s="18" t="n">
        <f aca="false">IFERROR($K928*$N928,"")</f>
        <v>992028.81</v>
      </c>
      <c r="P928" s="18" t="n">
        <f aca="false">IFERROR($L928*$N928,"")</f>
        <v>0</v>
      </c>
      <c r="Q928" s="18" t="n">
        <f aca="false">$M928*$N928</f>
        <v>992028.81</v>
      </c>
      <c r="S928" s="26"/>
      <c r="T928" s="1" t="s">
        <v>615</v>
      </c>
      <c r="U928" s="27" t="s">
        <v>126</v>
      </c>
      <c r="AA928" s="1" t="s">
        <v>1741</v>
      </c>
    </row>
    <row r="929" customFormat="false" ht="15" hidden="false" customHeight="false" outlineLevel="0" collapsed="false">
      <c r="A929" s="1" t="s">
        <v>207</v>
      </c>
      <c r="B929" s="1" t="s">
        <v>1739</v>
      </c>
      <c r="C929" s="1" t="s">
        <v>259</v>
      </c>
      <c r="D929" s="1" t="s">
        <v>260</v>
      </c>
      <c r="E929" s="1" t="s">
        <v>261</v>
      </c>
      <c r="F929" s="1" t="s">
        <v>262</v>
      </c>
      <c r="G929" s="1" t="s">
        <v>921</v>
      </c>
      <c r="H929" s="1" t="s">
        <v>922</v>
      </c>
      <c r="K929" s="17" t="n">
        <f aca="false">SUMIF('1060 NQN'!$A$2:$A$2023,$G929,'1060 NQN'!$I$2:$I$2023)</f>
        <v>18</v>
      </c>
      <c r="L929" s="17" t="n">
        <f aca="false">SUMIF('1060 NQN'!$A$2:$A$2023,$G929,'1060 NQN'!$Q$2:$Q$2023)</f>
        <v>0</v>
      </c>
      <c r="M929" s="17" t="n">
        <f aca="false">$K929-$L929</f>
        <v>18</v>
      </c>
      <c r="N929" s="18" t="n">
        <f aca="false">IFERROR(SUMIF('1060 NQN'!$A$2:$A$2023,$G929,'1060 NQN'!$M$2:$M$2023)/$K929,0)</f>
        <v>3399.33388888889</v>
      </c>
      <c r="O929" s="18" t="n">
        <f aca="false">IFERROR($K929*$N929,"")</f>
        <v>61188.01</v>
      </c>
      <c r="P929" s="18" t="n">
        <f aca="false">IFERROR($L929*$N929,"")</f>
        <v>0</v>
      </c>
      <c r="Q929" s="18" t="n">
        <f aca="false">$M929*$N929</f>
        <v>61188.01</v>
      </c>
      <c r="S929" s="26"/>
      <c r="T929" s="1" t="s">
        <v>277</v>
      </c>
      <c r="U929" s="27" t="s">
        <v>123</v>
      </c>
    </row>
    <row r="930" customFormat="false" ht="15" hidden="false" customHeight="false" outlineLevel="0" collapsed="false">
      <c r="A930" s="1" t="s">
        <v>207</v>
      </c>
      <c r="B930" s="1" t="s">
        <v>1739</v>
      </c>
      <c r="C930" s="1" t="s">
        <v>259</v>
      </c>
      <c r="D930" s="1" t="s">
        <v>273</v>
      </c>
      <c r="E930" s="1" t="s">
        <v>274</v>
      </c>
      <c r="F930" s="1" t="s">
        <v>262</v>
      </c>
      <c r="G930" s="1" t="s">
        <v>2899</v>
      </c>
      <c r="H930" s="1" t="s">
        <v>2900</v>
      </c>
      <c r="K930" s="17" t="n">
        <f aca="false">SUMIF('1060 NQN'!$A$2:$A$2023,$G930,'1060 NQN'!$I$2:$I$2023)</f>
        <v>18</v>
      </c>
      <c r="L930" s="17" t="n">
        <f aca="false">SUMIF('1060 NQN'!$A$2:$A$2023,$G930,'1060 NQN'!$Q$2:$Q$2023)</f>
        <v>0</v>
      </c>
      <c r="M930" s="17" t="n">
        <f aca="false">$K930-$L930</f>
        <v>18</v>
      </c>
      <c r="N930" s="18" t="n">
        <f aca="false">IFERROR(SUMIF('1060 NQN'!$A$2:$A$2023,$G930,'1060 NQN'!$M$2:$M$2023)/$K930,0)</f>
        <v>3596.41333333333</v>
      </c>
      <c r="O930" s="18" t="n">
        <f aca="false">IFERROR($K930*$N930,"")</f>
        <v>64735.44</v>
      </c>
      <c r="P930" s="18" t="n">
        <f aca="false">IFERROR($L930*$N930,"")</f>
        <v>0</v>
      </c>
      <c r="Q930" s="18" t="n">
        <f aca="false">$M930*$N930</f>
        <v>64735.44</v>
      </c>
      <c r="S930" s="26"/>
      <c r="T930" s="1" t="s">
        <v>277</v>
      </c>
      <c r="U930" s="27" t="s">
        <v>123</v>
      </c>
      <c r="AA930" s="1" t="s">
        <v>1741</v>
      </c>
    </row>
    <row r="931" customFormat="false" ht="15" hidden="false" customHeight="false" outlineLevel="0" collapsed="false">
      <c r="A931" s="1" t="s">
        <v>207</v>
      </c>
      <c r="B931" s="1" t="s">
        <v>1739</v>
      </c>
      <c r="C931" s="1" t="s">
        <v>259</v>
      </c>
      <c r="D931" s="1" t="s">
        <v>610</v>
      </c>
      <c r="E931" s="1" t="s">
        <v>611</v>
      </c>
      <c r="F931" s="1" t="s">
        <v>612</v>
      </c>
      <c r="G931" s="1" t="s">
        <v>2901</v>
      </c>
      <c r="H931" s="1" t="s">
        <v>2902</v>
      </c>
      <c r="K931" s="17" t="n">
        <f aca="false">SUMIF('1060 NQN'!$A$2:$A$2023,$G931,'1060 NQN'!$I$2:$I$2023)</f>
        <v>18</v>
      </c>
      <c r="L931" s="17" t="n">
        <f aca="false">SUMIF('1060 NQN'!$A$2:$A$2023,$G931,'1060 NQN'!$Q$2:$Q$2023)</f>
        <v>0</v>
      </c>
      <c r="M931" s="17" t="n">
        <f aca="false">$K931-$L931</f>
        <v>18</v>
      </c>
      <c r="N931" s="18" t="n">
        <f aca="false">IFERROR(SUMIF('1060 NQN'!$A$2:$A$2023,$G931,'1060 NQN'!$M$2:$M$2023)/$K931,0)</f>
        <v>9932.12444444444</v>
      </c>
      <c r="O931" s="18" t="n">
        <f aca="false">IFERROR($K931*$N931,"")</f>
        <v>178778.24</v>
      </c>
      <c r="P931" s="18" t="n">
        <f aca="false">IFERROR($L931*$N931,"")</f>
        <v>0</v>
      </c>
      <c r="Q931" s="18" t="n">
        <f aca="false">$M931*$N931</f>
        <v>178778.24</v>
      </c>
      <c r="S931" s="26"/>
      <c r="T931" s="1" t="s">
        <v>615</v>
      </c>
      <c r="U931" s="27" t="s">
        <v>126</v>
      </c>
      <c r="AA931" s="1" t="s">
        <v>1741</v>
      </c>
    </row>
    <row r="932" customFormat="false" ht="15" hidden="false" customHeight="false" outlineLevel="0" collapsed="false">
      <c r="A932" s="1" t="s">
        <v>207</v>
      </c>
      <c r="B932" s="1" t="s">
        <v>1739</v>
      </c>
      <c r="C932" s="1" t="s">
        <v>259</v>
      </c>
      <c r="D932" s="1" t="s">
        <v>610</v>
      </c>
      <c r="E932" s="1" t="s">
        <v>611</v>
      </c>
      <c r="F932" s="1" t="s">
        <v>612</v>
      </c>
      <c r="G932" s="1" t="s">
        <v>2903</v>
      </c>
      <c r="H932" s="1" t="s">
        <v>2904</v>
      </c>
      <c r="K932" s="17" t="n">
        <f aca="false">SUMIF('1060 NQN'!$A$2:$A$2023,$G932,'1060 NQN'!$I$2:$I$2023)</f>
        <v>18</v>
      </c>
      <c r="L932" s="17" t="n">
        <f aca="false">SUMIF('1060 NQN'!$A$2:$A$2023,$G932,'1060 NQN'!$Q$2:$Q$2023)</f>
        <v>0</v>
      </c>
      <c r="M932" s="17" t="n">
        <f aca="false">$K932-$L932</f>
        <v>18</v>
      </c>
      <c r="N932" s="18" t="n">
        <f aca="false">IFERROR(SUMIF('1060 NQN'!$A$2:$A$2023,$G932,'1060 NQN'!$M$2:$M$2023)/$K932,0)</f>
        <v>25127.12</v>
      </c>
      <c r="O932" s="18" t="n">
        <f aca="false">IFERROR($K932*$N932,"")</f>
        <v>452288.16</v>
      </c>
      <c r="P932" s="18" t="n">
        <f aca="false">IFERROR($L932*$N932,"")</f>
        <v>0</v>
      </c>
      <c r="Q932" s="18" t="n">
        <f aca="false">$M932*$N932</f>
        <v>452288.16</v>
      </c>
      <c r="S932" s="26"/>
      <c r="T932" s="1" t="s">
        <v>615</v>
      </c>
      <c r="U932" s="27" t="s">
        <v>126</v>
      </c>
    </row>
    <row r="933" customFormat="false" ht="15" hidden="false" customHeight="false" outlineLevel="0" collapsed="false">
      <c r="A933" s="1" t="s">
        <v>207</v>
      </c>
      <c r="B933" s="1" t="s">
        <v>1739</v>
      </c>
      <c r="C933" s="1" t="s">
        <v>259</v>
      </c>
      <c r="D933" s="1" t="s">
        <v>610</v>
      </c>
      <c r="E933" s="1" t="s">
        <v>611</v>
      </c>
      <c r="F933" s="1" t="s">
        <v>612</v>
      </c>
      <c r="G933" s="1" t="s">
        <v>2905</v>
      </c>
      <c r="H933" s="1" t="s">
        <v>2906</v>
      </c>
      <c r="K933" s="17" t="n">
        <f aca="false">SUMIF('1060 NQN'!$A$2:$A$2023,$G933,'1060 NQN'!$I$2:$I$2023)</f>
        <v>16</v>
      </c>
      <c r="L933" s="17" t="n">
        <f aca="false">SUMIF('1060 NQN'!$A$2:$A$2023,$G933,'1060 NQN'!$Q$2:$Q$2023)</f>
        <v>0</v>
      </c>
      <c r="M933" s="17" t="n">
        <f aca="false">$K933-$L933</f>
        <v>16</v>
      </c>
      <c r="N933" s="18" t="n">
        <f aca="false">IFERROR(SUMIF('1060 NQN'!$A$2:$A$2023,$G933,'1060 NQN'!$M$2:$M$2023)/$K933,0)</f>
        <v>35603.91</v>
      </c>
      <c r="O933" s="18" t="n">
        <f aca="false">IFERROR($K933*$N933,"")</f>
        <v>569662.56</v>
      </c>
      <c r="P933" s="18" t="n">
        <f aca="false">IFERROR($L933*$N933,"")</f>
        <v>0</v>
      </c>
      <c r="Q933" s="18" t="n">
        <f aca="false">$M933*$N933</f>
        <v>569662.56</v>
      </c>
      <c r="S933" s="26"/>
      <c r="T933" s="1" t="s">
        <v>615</v>
      </c>
      <c r="U933" s="27" t="s">
        <v>126</v>
      </c>
    </row>
    <row r="934" customFormat="false" ht="15" hidden="false" customHeight="false" outlineLevel="0" collapsed="false">
      <c r="A934" s="1" t="s">
        <v>207</v>
      </c>
      <c r="B934" s="1" t="s">
        <v>1739</v>
      </c>
      <c r="C934" s="1" t="s">
        <v>259</v>
      </c>
      <c r="D934" s="1" t="s">
        <v>610</v>
      </c>
      <c r="E934" s="1" t="s">
        <v>611</v>
      </c>
      <c r="F934" s="1" t="s">
        <v>612</v>
      </c>
      <c r="G934" s="1" t="s">
        <v>2907</v>
      </c>
      <c r="H934" s="1" t="s">
        <v>2908</v>
      </c>
      <c r="K934" s="17" t="n">
        <f aca="false">SUMIF('1060 NQN'!$A$2:$A$2023,$G934,'1060 NQN'!$I$2:$I$2023)</f>
        <v>16</v>
      </c>
      <c r="L934" s="17" t="n">
        <f aca="false">SUMIF('1060 NQN'!$A$2:$A$2023,$G934,'1060 NQN'!$Q$2:$Q$2023)</f>
        <v>0</v>
      </c>
      <c r="M934" s="17" t="n">
        <f aca="false">$K934-$L934</f>
        <v>16</v>
      </c>
      <c r="N934" s="18" t="n">
        <f aca="false">IFERROR(SUMIF('1060 NQN'!$A$2:$A$2023,$G934,'1060 NQN'!$M$2:$M$2023)/$K934,0)</f>
        <v>20800</v>
      </c>
      <c r="O934" s="18" t="n">
        <f aca="false">IFERROR($K934*$N934,"")</f>
        <v>332800</v>
      </c>
      <c r="P934" s="18" t="n">
        <f aca="false">IFERROR($L934*$N934,"")</f>
        <v>0</v>
      </c>
      <c r="Q934" s="18" t="n">
        <f aca="false">$M934*$N934</f>
        <v>332800</v>
      </c>
      <c r="S934" s="26"/>
      <c r="T934" s="1" t="s">
        <v>615</v>
      </c>
      <c r="U934" s="27" t="s">
        <v>126</v>
      </c>
    </row>
    <row r="935" customFormat="false" ht="15" hidden="false" customHeight="false" outlineLevel="0" collapsed="false">
      <c r="A935" s="1" t="s">
        <v>207</v>
      </c>
      <c r="B935" s="1" t="s">
        <v>1739</v>
      </c>
      <c r="C935" s="1" t="s">
        <v>259</v>
      </c>
      <c r="D935" s="1" t="s">
        <v>260</v>
      </c>
      <c r="E935" s="1" t="s">
        <v>261</v>
      </c>
      <c r="F935" s="1" t="s">
        <v>262</v>
      </c>
      <c r="G935" s="1" t="s">
        <v>2909</v>
      </c>
      <c r="H935" s="1" t="s">
        <v>2910</v>
      </c>
      <c r="K935" s="17" t="n">
        <f aca="false">SUMIF('1060 NQN'!$A$2:$A$2023,$G935,'1060 NQN'!$I$2:$I$2023)</f>
        <v>15</v>
      </c>
      <c r="L935" s="17" t="n">
        <f aca="false">SUMIF('1060 NQN'!$A$2:$A$2023,$G935,'1060 NQN'!$Q$2:$Q$2023)</f>
        <v>0</v>
      </c>
      <c r="M935" s="17" t="n">
        <f aca="false">$K935-$L935</f>
        <v>15</v>
      </c>
      <c r="N935" s="18" t="n">
        <f aca="false">IFERROR(SUMIF('1060 NQN'!$A$2:$A$2023,$G935,'1060 NQN'!$M$2:$M$2023)/$K935,0)</f>
        <v>17942.1446666667</v>
      </c>
      <c r="O935" s="18" t="n">
        <f aca="false">IFERROR($K935*$N935,"")</f>
        <v>269132.17</v>
      </c>
      <c r="P935" s="18" t="n">
        <f aca="false">IFERROR($L935*$N935,"")</f>
        <v>0</v>
      </c>
      <c r="Q935" s="18" t="n">
        <f aca="false">$M935*$N935</f>
        <v>269132.17</v>
      </c>
      <c r="S935" s="26"/>
      <c r="T935" s="1" t="s">
        <v>277</v>
      </c>
      <c r="U935" s="27" t="s">
        <v>123</v>
      </c>
    </row>
    <row r="936" customFormat="false" ht="15" hidden="false" customHeight="false" outlineLevel="0" collapsed="false">
      <c r="A936" s="1" t="s">
        <v>207</v>
      </c>
      <c r="B936" s="1" t="s">
        <v>1739</v>
      </c>
      <c r="C936" s="1" t="s">
        <v>259</v>
      </c>
      <c r="D936" s="1" t="s">
        <v>610</v>
      </c>
      <c r="E936" s="1" t="s">
        <v>611</v>
      </c>
      <c r="F936" s="1" t="s">
        <v>612</v>
      </c>
      <c r="G936" s="1" t="s">
        <v>2911</v>
      </c>
      <c r="H936" s="1" t="s">
        <v>2912</v>
      </c>
      <c r="K936" s="17" t="n">
        <f aca="false">SUMIF('1060 NQN'!$A$2:$A$2023,$G936,'1060 NQN'!$I$2:$I$2023)</f>
        <v>15</v>
      </c>
      <c r="L936" s="17" t="n">
        <f aca="false">SUMIF('1060 NQN'!$A$2:$A$2023,$G936,'1060 NQN'!$Q$2:$Q$2023)</f>
        <v>0</v>
      </c>
      <c r="M936" s="17" t="n">
        <f aca="false">$K936-$L936</f>
        <v>15</v>
      </c>
      <c r="N936" s="18" t="n">
        <f aca="false">IFERROR(SUMIF('1060 NQN'!$A$2:$A$2023,$G936,'1060 NQN'!$M$2:$M$2023)/$K936,0)</f>
        <v>9993.73066666667</v>
      </c>
      <c r="O936" s="18" t="n">
        <f aca="false">IFERROR($K936*$N936,"")</f>
        <v>149905.96</v>
      </c>
      <c r="P936" s="18" t="n">
        <f aca="false">IFERROR($L936*$N936,"")</f>
        <v>0</v>
      </c>
      <c r="Q936" s="18" t="n">
        <f aca="false">$M936*$N936</f>
        <v>149905.96</v>
      </c>
      <c r="S936" s="26"/>
      <c r="T936" s="1" t="s">
        <v>615</v>
      </c>
      <c r="U936" s="27" t="s">
        <v>126</v>
      </c>
      <c r="AA936" s="1" t="s">
        <v>1741</v>
      </c>
    </row>
    <row r="937" customFormat="false" ht="15" hidden="false" customHeight="false" outlineLevel="0" collapsed="false">
      <c r="A937" s="1" t="s">
        <v>207</v>
      </c>
      <c r="B937" s="1" t="s">
        <v>1739</v>
      </c>
      <c r="C937" s="1" t="s">
        <v>259</v>
      </c>
      <c r="D937" s="1" t="s">
        <v>610</v>
      </c>
      <c r="E937" s="1" t="s">
        <v>611</v>
      </c>
      <c r="F937" s="1" t="s">
        <v>612</v>
      </c>
      <c r="G937" s="1" t="s">
        <v>2913</v>
      </c>
      <c r="H937" s="1" t="s">
        <v>2914</v>
      </c>
      <c r="K937" s="17" t="n">
        <f aca="false">SUMIF('1060 NQN'!$A$2:$A$2023,$G937,'1060 NQN'!$I$2:$I$2023)</f>
        <v>15</v>
      </c>
      <c r="L937" s="17" t="n">
        <f aca="false">SUMIF('1060 NQN'!$A$2:$A$2023,$G937,'1060 NQN'!$Q$2:$Q$2023)</f>
        <v>0</v>
      </c>
      <c r="M937" s="17" t="n">
        <f aca="false">$K937-$L937</f>
        <v>15</v>
      </c>
      <c r="N937" s="18" t="n">
        <f aca="false">IFERROR(SUMIF('1060 NQN'!$A$2:$A$2023,$G937,'1060 NQN'!$M$2:$M$2023)/$K937,0)</f>
        <v>9624.09333333333</v>
      </c>
      <c r="O937" s="18" t="n">
        <f aca="false">IFERROR($K937*$N937,"")</f>
        <v>144361.4</v>
      </c>
      <c r="P937" s="18" t="n">
        <f aca="false">IFERROR($L937*$N937,"")</f>
        <v>0</v>
      </c>
      <c r="Q937" s="18" t="n">
        <f aca="false">$M937*$N937</f>
        <v>144361.4</v>
      </c>
      <c r="S937" s="26"/>
      <c r="T937" s="1" t="s">
        <v>615</v>
      </c>
      <c r="U937" s="27" t="s">
        <v>126</v>
      </c>
      <c r="AA937" s="1" t="s">
        <v>1741</v>
      </c>
    </row>
    <row r="938" customFormat="false" ht="15" hidden="false" customHeight="false" outlineLevel="0" collapsed="false">
      <c r="A938" s="1" t="s">
        <v>207</v>
      </c>
      <c r="B938" s="1" t="s">
        <v>1739</v>
      </c>
      <c r="C938" s="1" t="s">
        <v>259</v>
      </c>
      <c r="D938" s="1" t="s">
        <v>610</v>
      </c>
      <c r="E938" s="1" t="s">
        <v>611</v>
      </c>
      <c r="F938" s="1" t="s">
        <v>612</v>
      </c>
      <c r="G938" s="1" t="s">
        <v>2915</v>
      </c>
      <c r="H938" s="1" t="s">
        <v>2916</v>
      </c>
      <c r="K938" s="17" t="n">
        <f aca="false">SUMIF('1060 NQN'!$A$2:$A$2023,$G938,'1060 NQN'!$I$2:$I$2023)</f>
        <v>15</v>
      </c>
      <c r="L938" s="17" t="n">
        <f aca="false">SUMIF('1060 NQN'!$A$2:$A$2023,$G938,'1060 NQN'!$Q$2:$Q$2023)</f>
        <v>0</v>
      </c>
      <c r="M938" s="17" t="n">
        <f aca="false">$K938-$L938</f>
        <v>15</v>
      </c>
      <c r="N938" s="18" t="n">
        <f aca="false">IFERROR(SUMIF('1060 NQN'!$A$2:$A$2023,$G938,'1060 NQN'!$M$2:$M$2023)/$K938,0)</f>
        <v>17900</v>
      </c>
      <c r="O938" s="18" t="n">
        <f aca="false">IFERROR($K938*$N938,"")</f>
        <v>268500</v>
      </c>
      <c r="P938" s="18" t="n">
        <f aca="false">IFERROR($L938*$N938,"")</f>
        <v>0</v>
      </c>
      <c r="Q938" s="18" t="n">
        <f aca="false">$M938*$N938</f>
        <v>268500</v>
      </c>
      <c r="S938" s="26"/>
      <c r="T938" s="1" t="s">
        <v>615</v>
      </c>
      <c r="U938" s="27" t="s">
        <v>126</v>
      </c>
    </row>
    <row r="939" customFormat="false" ht="15" hidden="false" customHeight="false" outlineLevel="0" collapsed="false">
      <c r="A939" s="1" t="s">
        <v>207</v>
      </c>
      <c r="B939" s="1" t="s">
        <v>1739</v>
      </c>
      <c r="C939" s="1" t="s">
        <v>259</v>
      </c>
      <c r="D939" s="1" t="s">
        <v>610</v>
      </c>
      <c r="E939" s="1" t="s">
        <v>611</v>
      </c>
      <c r="F939" s="1" t="s">
        <v>612</v>
      </c>
      <c r="G939" s="1" t="s">
        <v>1468</v>
      </c>
      <c r="H939" s="1" t="s">
        <v>1469</v>
      </c>
      <c r="K939" s="17" t="n">
        <f aca="false">SUMIF('1060 NQN'!$A$2:$A$2023,$G939,'1060 NQN'!$I$2:$I$2023)</f>
        <v>15</v>
      </c>
      <c r="L939" s="17" t="n">
        <f aca="false">SUMIF('1060 NQN'!$A$2:$A$2023,$G939,'1060 NQN'!$Q$2:$Q$2023)</f>
        <v>0</v>
      </c>
      <c r="M939" s="17" t="n">
        <f aca="false">$K939-$L939</f>
        <v>15</v>
      </c>
      <c r="N939" s="18" t="n">
        <f aca="false">IFERROR(SUMIF('1060 NQN'!$A$2:$A$2023,$G939,'1060 NQN'!$M$2:$M$2023)/$K939,0)</f>
        <v>25127.12</v>
      </c>
      <c r="O939" s="18" t="n">
        <f aca="false">IFERROR($K939*$N939,"")</f>
        <v>376906.8</v>
      </c>
      <c r="P939" s="18" t="n">
        <f aca="false">IFERROR($L939*$N939,"")</f>
        <v>0</v>
      </c>
      <c r="Q939" s="18" t="n">
        <f aca="false">$M939*$N939</f>
        <v>376906.8</v>
      </c>
      <c r="S939" s="26"/>
      <c r="T939" s="1" t="s">
        <v>615</v>
      </c>
      <c r="U939" s="27" t="s">
        <v>126</v>
      </c>
    </row>
    <row r="940" customFormat="false" ht="15" hidden="false" customHeight="false" outlineLevel="0" collapsed="false">
      <c r="A940" s="1" t="s">
        <v>207</v>
      </c>
      <c r="B940" s="1" t="s">
        <v>1739</v>
      </c>
      <c r="C940" s="1" t="s">
        <v>259</v>
      </c>
      <c r="D940" s="1" t="s">
        <v>610</v>
      </c>
      <c r="E940" s="1" t="s">
        <v>611</v>
      </c>
      <c r="F940" s="1" t="s">
        <v>612</v>
      </c>
      <c r="G940" s="1" t="s">
        <v>2917</v>
      </c>
      <c r="H940" s="1" t="s">
        <v>2918</v>
      </c>
      <c r="K940" s="17" t="n">
        <f aca="false">SUMIF('1060 NQN'!$A$2:$A$2023,$G940,'1060 NQN'!$I$2:$I$2023)</f>
        <v>15</v>
      </c>
      <c r="L940" s="17" t="n">
        <f aca="false">SUMIF('1060 NQN'!$A$2:$A$2023,$G940,'1060 NQN'!$Q$2:$Q$2023)</f>
        <v>0</v>
      </c>
      <c r="M940" s="17" t="n">
        <f aca="false">$K940-$L940</f>
        <v>15</v>
      </c>
      <c r="N940" s="18" t="n">
        <f aca="false">IFERROR(SUMIF('1060 NQN'!$A$2:$A$2023,$G940,'1060 NQN'!$M$2:$M$2023)/$K940,0)</f>
        <v>30534.7</v>
      </c>
      <c r="O940" s="18" t="n">
        <f aca="false">IFERROR($K940*$N940,"")</f>
        <v>458020.5</v>
      </c>
      <c r="P940" s="18" t="n">
        <f aca="false">IFERROR($L940*$N940,"")</f>
        <v>0</v>
      </c>
      <c r="Q940" s="18" t="n">
        <f aca="false">$M940*$N940</f>
        <v>458020.5</v>
      </c>
      <c r="S940" s="26"/>
      <c r="T940" s="1" t="s">
        <v>615</v>
      </c>
      <c r="U940" s="27" t="s">
        <v>126</v>
      </c>
      <c r="AA940" s="1" t="s">
        <v>1741</v>
      </c>
    </row>
    <row r="941" customFormat="false" ht="15" hidden="false" customHeight="false" outlineLevel="0" collapsed="false">
      <c r="A941" s="1" t="s">
        <v>207</v>
      </c>
      <c r="B941" s="1" t="s">
        <v>1739</v>
      </c>
      <c r="C941" s="1" t="s">
        <v>259</v>
      </c>
      <c r="D941" s="1" t="s">
        <v>610</v>
      </c>
      <c r="E941" s="1" t="s">
        <v>611</v>
      </c>
      <c r="F941" s="1" t="s">
        <v>612</v>
      </c>
      <c r="G941" s="1" t="s">
        <v>2919</v>
      </c>
      <c r="H941" s="1" t="s">
        <v>2920</v>
      </c>
      <c r="K941" s="17" t="n">
        <f aca="false">SUMIF('1060 NQN'!$A$2:$A$2023,$G941,'1060 NQN'!$I$2:$I$2023)</f>
        <v>15</v>
      </c>
      <c r="L941" s="17" t="n">
        <f aca="false">SUMIF('1060 NQN'!$A$2:$A$2023,$G941,'1060 NQN'!$Q$2:$Q$2023)</f>
        <v>0</v>
      </c>
      <c r="M941" s="17" t="n">
        <f aca="false">$K941-$L941</f>
        <v>15</v>
      </c>
      <c r="N941" s="18" t="n">
        <f aca="false">IFERROR(SUMIF('1060 NQN'!$A$2:$A$2023,$G941,'1060 NQN'!$M$2:$M$2023)/$K941,0)</f>
        <v>119564.944666667</v>
      </c>
      <c r="O941" s="18" t="n">
        <f aca="false">IFERROR($K941*$N941,"")</f>
        <v>1793474.17</v>
      </c>
      <c r="P941" s="18" t="n">
        <f aca="false">IFERROR($L941*$N941,"")</f>
        <v>0</v>
      </c>
      <c r="Q941" s="18" t="n">
        <f aca="false">$M941*$N941</f>
        <v>1793474.17</v>
      </c>
      <c r="S941" s="26"/>
      <c r="T941" s="1" t="s">
        <v>615</v>
      </c>
      <c r="U941" s="27" t="s">
        <v>126</v>
      </c>
    </row>
    <row r="942" customFormat="false" ht="15" hidden="false" customHeight="false" outlineLevel="0" collapsed="false">
      <c r="A942" s="1" t="s">
        <v>207</v>
      </c>
      <c r="B942" s="1" t="s">
        <v>1739</v>
      </c>
      <c r="C942" s="1" t="s">
        <v>259</v>
      </c>
      <c r="D942" s="1" t="s">
        <v>610</v>
      </c>
      <c r="E942" s="1" t="s">
        <v>611</v>
      </c>
      <c r="F942" s="1" t="s">
        <v>612</v>
      </c>
      <c r="G942" s="1" t="s">
        <v>2921</v>
      </c>
      <c r="H942" s="1" t="s">
        <v>2922</v>
      </c>
      <c r="K942" s="17" t="n">
        <f aca="false">SUMIF('1060 NQN'!$A$2:$A$2023,$G942,'1060 NQN'!$I$2:$I$2023)</f>
        <v>15</v>
      </c>
      <c r="L942" s="17" t="n">
        <f aca="false">SUMIF('1060 NQN'!$A$2:$A$2023,$G942,'1060 NQN'!$Q$2:$Q$2023)</f>
        <v>0</v>
      </c>
      <c r="M942" s="17" t="n">
        <f aca="false">$K942-$L942</f>
        <v>15</v>
      </c>
      <c r="N942" s="18" t="n">
        <f aca="false">IFERROR(SUMIF('1060 NQN'!$A$2:$A$2023,$G942,'1060 NQN'!$M$2:$M$2023)/$K942,0)</f>
        <v>73250</v>
      </c>
      <c r="O942" s="18" t="n">
        <f aca="false">IFERROR($K942*$N942,"")</f>
        <v>1098750</v>
      </c>
      <c r="P942" s="18" t="n">
        <f aca="false">IFERROR($L942*$N942,"")</f>
        <v>0</v>
      </c>
      <c r="Q942" s="18" t="n">
        <f aca="false">$M942*$N942</f>
        <v>1098750</v>
      </c>
      <c r="S942" s="26"/>
      <c r="T942" s="1" t="s">
        <v>615</v>
      </c>
      <c r="U942" s="27" t="s">
        <v>126</v>
      </c>
    </row>
    <row r="943" customFormat="false" ht="15" hidden="false" customHeight="false" outlineLevel="0" collapsed="false">
      <c r="A943" s="1" t="s">
        <v>207</v>
      </c>
      <c r="B943" s="1" t="s">
        <v>1739</v>
      </c>
      <c r="C943" s="1" t="s">
        <v>259</v>
      </c>
      <c r="D943" s="1" t="s">
        <v>260</v>
      </c>
      <c r="E943" s="1" t="s">
        <v>261</v>
      </c>
      <c r="F943" s="1" t="s">
        <v>262</v>
      </c>
      <c r="G943" s="1" t="s">
        <v>2923</v>
      </c>
      <c r="H943" s="1" t="s">
        <v>2924</v>
      </c>
      <c r="K943" s="17" t="n">
        <f aca="false">SUMIF('1060 NQN'!$A$2:$A$2023,$G943,'1060 NQN'!$I$2:$I$2023)</f>
        <v>14</v>
      </c>
      <c r="L943" s="17" t="n">
        <f aca="false">SUMIF('1060 NQN'!$A$2:$A$2023,$G943,'1060 NQN'!$Q$2:$Q$2023)</f>
        <v>0</v>
      </c>
      <c r="M943" s="17" t="n">
        <f aca="false">$K943-$L943</f>
        <v>14</v>
      </c>
      <c r="N943" s="18" t="n">
        <f aca="false">IFERROR(SUMIF('1060 NQN'!$A$2:$A$2023,$G943,'1060 NQN'!$M$2:$M$2023)/$K943,0)</f>
        <v>654.982142857143</v>
      </c>
      <c r="O943" s="18" t="n">
        <f aca="false">IFERROR($K943*$N943,"")</f>
        <v>9169.75</v>
      </c>
      <c r="P943" s="18" t="n">
        <f aca="false">IFERROR($L943*$N943,"")</f>
        <v>0</v>
      </c>
      <c r="Q943" s="18" t="n">
        <f aca="false">$M943*$N943</f>
        <v>9169.75</v>
      </c>
      <c r="S943" s="26"/>
      <c r="T943" s="1" t="s">
        <v>277</v>
      </c>
      <c r="U943" s="27" t="s">
        <v>123</v>
      </c>
      <c r="AA943" s="1" t="s">
        <v>2147</v>
      </c>
    </row>
    <row r="944" customFormat="false" ht="15" hidden="false" customHeight="false" outlineLevel="0" collapsed="false">
      <c r="A944" s="1" t="s">
        <v>207</v>
      </c>
      <c r="B944" s="1" t="s">
        <v>1739</v>
      </c>
      <c r="C944" s="1" t="s">
        <v>259</v>
      </c>
      <c r="D944" s="1" t="s">
        <v>273</v>
      </c>
      <c r="E944" s="1" t="s">
        <v>274</v>
      </c>
      <c r="F944" s="1" t="s">
        <v>262</v>
      </c>
      <c r="G944" s="1" t="s">
        <v>2925</v>
      </c>
      <c r="H944" s="1" t="s">
        <v>2926</v>
      </c>
      <c r="K944" s="17" t="n">
        <f aca="false">SUMIF('1060 NQN'!$A$2:$A$2023,$G944,'1060 NQN'!$I$2:$I$2023)</f>
        <v>14</v>
      </c>
      <c r="L944" s="17" t="n">
        <f aca="false">SUMIF('1060 NQN'!$A$2:$A$2023,$G944,'1060 NQN'!$Q$2:$Q$2023)</f>
        <v>0</v>
      </c>
      <c r="M944" s="17" t="n">
        <f aca="false">$K944-$L944</f>
        <v>14</v>
      </c>
      <c r="N944" s="18" t="n">
        <f aca="false">IFERROR(SUMIF('1060 NQN'!$A$2:$A$2023,$G944,'1060 NQN'!$M$2:$M$2023)/$K944,0)</f>
        <v>3482.72571428571</v>
      </c>
      <c r="O944" s="18" t="n">
        <f aca="false">IFERROR($K944*$N944,"")</f>
        <v>48758.16</v>
      </c>
      <c r="P944" s="18" t="n">
        <f aca="false">IFERROR($L944*$N944,"")</f>
        <v>0</v>
      </c>
      <c r="Q944" s="18" t="n">
        <f aca="false">$M944*$N944</f>
        <v>48758.16</v>
      </c>
      <c r="S944" s="26"/>
      <c r="T944" s="1" t="s">
        <v>277</v>
      </c>
      <c r="U944" s="27" t="s">
        <v>123</v>
      </c>
      <c r="AA944" s="1" t="s">
        <v>1741</v>
      </c>
    </row>
    <row r="945" customFormat="false" ht="15" hidden="false" customHeight="false" outlineLevel="0" collapsed="false">
      <c r="A945" s="1" t="s">
        <v>207</v>
      </c>
      <c r="B945" s="1" t="s">
        <v>1739</v>
      </c>
      <c r="C945" s="1" t="s">
        <v>259</v>
      </c>
      <c r="D945" s="1" t="s">
        <v>610</v>
      </c>
      <c r="E945" s="1" t="s">
        <v>611</v>
      </c>
      <c r="F945" s="1" t="s">
        <v>612</v>
      </c>
      <c r="G945" s="1" t="s">
        <v>2927</v>
      </c>
      <c r="H945" s="1" t="s">
        <v>2928</v>
      </c>
      <c r="K945" s="17" t="n">
        <f aca="false">SUMIF('1060 NQN'!$A$2:$A$2023,$G945,'1060 NQN'!$I$2:$I$2023)</f>
        <v>14</v>
      </c>
      <c r="L945" s="17" t="n">
        <f aca="false">SUMIF('1060 NQN'!$A$2:$A$2023,$G945,'1060 NQN'!$Q$2:$Q$2023)</f>
        <v>0</v>
      </c>
      <c r="M945" s="17" t="n">
        <f aca="false">$K945-$L945</f>
        <v>14</v>
      </c>
      <c r="N945" s="18" t="n">
        <f aca="false">IFERROR(SUMIF('1060 NQN'!$A$2:$A$2023,$G945,'1060 NQN'!$M$2:$M$2023)/$K945,0)</f>
        <v>42724</v>
      </c>
      <c r="O945" s="18" t="n">
        <f aca="false">IFERROR($K945*$N945,"")</f>
        <v>598136</v>
      </c>
      <c r="P945" s="18" t="n">
        <f aca="false">IFERROR($L945*$N945,"")</f>
        <v>0</v>
      </c>
      <c r="Q945" s="18" t="n">
        <f aca="false">$M945*$N945</f>
        <v>598136</v>
      </c>
      <c r="S945" s="26"/>
      <c r="T945" s="1" t="s">
        <v>615</v>
      </c>
      <c r="U945" s="27" t="s">
        <v>126</v>
      </c>
    </row>
    <row r="946" customFormat="false" ht="15" hidden="false" customHeight="false" outlineLevel="0" collapsed="false">
      <c r="A946" s="1" t="s">
        <v>207</v>
      </c>
      <c r="B946" s="1" t="s">
        <v>1739</v>
      </c>
      <c r="C946" s="1" t="s">
        <v>259</v>
      </c>
      <c r="D946" s="1" t="s">
        <v>610</v>
      </c>
      <c r="E946" s="1" t="s">
        <v>611</v>
      </c>
      <c r="F946" s="1" t="s">
        <v>612</v>
      </c>
      <c r="G946" s="1" t="s">
        <v>2929</v>
      </c>
      <c r="H946" s="1" t="s">
        <v>2930</v>
      </c>
      <c r="K946" s="17" t="n">
        <f aca="false">SUMIF('1060 NQN'!$A$2:$A$2023,$G946,'1060 NQN'!$I$2:$I$2023)</f>
        <v>14</v>
      </c>
      <c r="L946" s="17" t="n">
        <f aca="false">SUMIF('1060 NQN'!$A$2:$A$2023,$G946,'1060 NQN'!$Q$2:$Q$2023)</f>
        <v>0</v>
      </c>
      <c r="M946" s="17" t="n">
        <f aca="false">$K946-$L946</f>
        <v>14</v>
      </c>
      <c r="N946" s="18" t="n">
        <f aca="false">IFERROR(SUMIF('1060 NQN'!$A$2:$A$2023,$G946,'1060 NQN'!$M$2:$M$2023)/$K946,0)</f>
        <v>11413</v>
      </c>
      <c r="O946" s="18" t="n">
        <f aca="false">IFERROR($K946*$N946,"")</f>
        <v>159782</v>
      </c>
      <c r="P946" s="18" t="n">
        <f aca="false">IFERROR($L946*$N946,"")</f>
        <v>0</v>
      </c>
      <c r="Q946" s="18" t="n">
        <f aca="false">$M946*$N946</f>
        <v>159782</v>
      </c>
      <c r="S946" s="26"/>
      <c r="T946" s="1" t="s">
        <v>615</v>
      </c>
      <c r="U946" s="27" t="s">
        <v>126</v>
      </c>
    </row>
    <row r="947" customFormat="false" ht="15" hidden="false" customHeight="false" outlineLevel="0" collapsed="false">
      <c r="A947" s="1" t="s">
        <v>207</v>
      </c>
      <c r="B947" s="1" t="s">
        <v>1739</v>
      </c>
      <c r="C947" s="1" t="s">
        <v>259</v>
      </c>
      <c r="D947" s="1" t="s">
        <v>610</v>
      </c>
      <c r="E947" s="1" t="s">
        <v>611</v>
      </c>
      <c r="F947" s="1" t="s">
        <v>612</v>
      </c>
      <c r="G947" s="1" t="s">
        <v>2931</v>
      </c>
      <c r="H947" s="1" t="s">
        <v>2932</v>
      </c>
      <c r="K947" s="17" t="n">
        <f aca="false">SUMIF('1060 NQN'!$A$2:$A$2023,$G947,'1060 NQN'!$I$2:$I$2023)</f>
        <v>14</v>
      </c>
      <c r="L947" s="17" t="n">
        <f aca="false">SUMIF('1060 NQN'!$A$2:$A$2023,$G947,'1060 NQN'!$Q$2:$Q$2023)</f>
        <v>0</v>
      </c>
      <c r="M947" s="17" t="n">
        <f aca="false">$K947-$L947</f>
        <v>14</v>
      </c>
      <c r="N947" s="18" t="n">
        <f aca="false">IFERROR(SUMIF('1060 NQN'!$A$2:$A$2023,$G947,'1060 NQN'!$M$2:$M$2023)/$K947,0)</f>
        <v>10500</v>
      </c>
      <c r="O947" s="18" t="n">
        <f aca="false">IFERROR($K947*$N947,"")</f>
        <v>147000</v>
      </c>
      <c r="P947" s="18" t="n">
        <f aca="false">IFERROR($L947*$N947,"")</f>
        <v>0</v>
      </c>
      <c r="Q947" s="18" t="n">
        <f aca="false">$M947*$N947</f>
        <v>147000</v>
      </c>
      <c r="S947" s="26"/>
      <c r="T947" s="1" t="s">
        <v>615</v>
      </c>
      <c r="U947" s="27" t="s">
        <v>126</v>
      </c>
    </row>
    <row r="948" customFormat="false" ht="15" hidden="false" customHeight="false" outlineLevel="0" collapsed="false">
      <c r="A948" s="1" t="s">
        <v>207</v>
      </c>
      <c r="B948" s="1" t="s">
        <v>1739</v>
      </c>
      <c r="C948" s="1" t="s">
        <v>259</v>
      </c>
      <c r="D948" s="1" t="s">
        <v>610</v>
      </c>
      <c r="E948" s="1" t="s">
        <v>611</v>
      </c>
      <c r="F948" s="1" t="s">
        <v>612</v>
      </c>
      <c r="G948" s="1" t="s">
        <v>2933</v>
      </c>
      <c r="H948" s="1" t="s">
        <v>2934</v>
      </c>
      <c r="K948" s="17" t="n">
        <f aca="false">SUMIF('1060 NQN'!$A$2:$A$2023,$G948,'1060 NQN'!$I$2:$I$2023)</f>
        <v>14</v>
      </c>
      <c r="L948" s="17" t="n">
        <f aca="false">SUMIF('1060 NQN'!$A$2:$A$2023,$G948,'1060 NQN'!$Q$2:$Q$2023)</f>
        <v>0</v>
      </c>
      <c r="M948" s="17" t="n">
        <f aca="false">$K948-$L948</f>
        <v>14</v>
      </c>
      <c r="N948" s="18" t="n">
        <f aca="false">IFERROR(SUMIF('1060 NQN'!$A$2:$A$2023,$G948,'1060 NQN'!$M$2:$M$2023)/$K948,0)</f>
        <v>23164</v>
      </c>
      <c r="O948" s="18" t="n">
        <f aca="false">IFERROR($K948*$N948,"")</f>
        <v>324296</v>
      </c>
      <c r="P948" s="18" t="n">
        <f aca="false">IFERROR($L948*$N948,"")</f>
        <v>0</v>
      </c>
      <c r="Q948" s="18" t="n">
        <f aca="false">$M948*$N948</f>
        <v>324296</v>
      </c>
      <c r="S948" s="26"/>
      <c r="T948" s="1" t="s">
        <v>615</v>
      </c>
      <c r="U948" s="27" t="s">
        <v>126</v>
      </c>
    </row>
    <row r="949" customFormat="false" ht="15" hidden="false" customHeight="false" outlineLevel="0" collapsed="false">
      <c r="A949" s="1" t="s">
        <v>207</v>
      </c>
      <c r="B949" s="1" t="s">
        <v>1739</v>
      </c>
      <c r="C949" s="1" t="s">
        <v>259</v>
      </c>
      <c r="D949" s="1" t="s">
        <v>610</v>
      </c>
      <c r="E949" s="1" t="s">
        <v>611</v>
      </c>
      <c r="F949" s="1" t="s">
        <v>612</v>
      </c>
      <c r="G949" s="1" t="s">
        <v>2935</v>
      </c>
      <c r="H949" s="1" t="s">
        <v>2936</v>
      </c>
      <c r="K949" s="17" t="n">
        <f aca="false">SUMIF('1060 NQN'!$A$2:$A$2023,$G949,'1060 NQN'!$I$2:$I$2023)</f>
        <v>14</v>
      </c>
      <c r="L949" s="17" t="n">
        <f aca="false">SUMIF('1060 NQN'!$A$2:$A$2023,$G949,'1060 NQN'!$Q$2:$Q$2023)</f>
        <v>0</v>
      </c>
      <c r="M949" s="17" t="n">
        <f aca="false">$K949-$L949</f>
        <v>14</v>
      </c>
      <c r="N949" s="18" t="n">
        <f aca="false">IFERROR(SUMIF('1060 NQN'!$A$2:$A$2023,$G949,'1060 NQN'!$M$2:$M$2023)/$K949,0)</f>
        <v>19500</v>
      </c>
      <c r="O949" s="18" t="n">
        <f aca="false">IFERROR($K949*$N949,"")</f>
        <v>273000</v>
      </c>
      <c r="P949" s="18" t="n">
        <f aca="false">IFERROR($L949*$N949,"")</f>
        <v>0</v>
      </c>
      <c r="Q949" s="18" t="n">
        <f aca="false">$M949*$N949</f>
        <v>273000</v>
      </c>
      <c r="S949" s="26"/>
      <c r="T949" s="1" t="s">
        <v>615</v>
      </c>
      <c r="U949" s="27" t="s">
        <v>126</v>
      </c>
      <c r="AA949" s="1" t="s">
        <v>1741</v>
      </c>
    </row>
    <row r="950" customFormat="false" ht="15" hidden="false" customHeight="false" outlineLevel="0" collapsed="false">
      <c r="A950" s="1" t="s">
        <v>207</v>
      </c>
      <c r="B950" s="1" t="s">
        <v>1739</v>
      </c>
      <c r="C950" s="1" t="s">
        <v>259</v>
      </c>
      <c r="D950" s="1" t="s">
        <v>610</v>
      </c>
      <c r="E950" s="1" t="s">
        <v>611</v>
      </c>
      <c r="F950" s="1" t="s">
        <v>612</v>
      </c>
      <c r="G950" s="1" t="s">
        <v>1339</v>
      </c>
      <c r="H950" s="1" t="s">
        <v>1340</v>
      </c>
      <c r="K950" s="17" t="n">
        <f aca="false">SUMIF('1060 NQN'!$A$2:$A$2023,$G950,'1060 NQN'!$I$2:$I$2023)</f>
        <v>14</v>
      </c>
      <c r="L950" s="17" t="n">
        <f aca="false">SUMIF('1060 NQN'!$A$2:$A$2023,$G950,'1060 NQN'!$Q$2:$Q$2023)</f>
        <v>0</v>
      </c>
      <c r="M950" s="17" t="n">
        <f aca="false">$K950-$L950</f>
        <v>14</v>
      </c>
      <c r="N950" s="18" t="n">
        <f aca="false">IFERROR(SUMIF('1060 NQN'!$A$2:$A$2023,$G950,'1060 NQN'!$M$2:$M$2023)/$K950,0)</f>
        <v>13423.9464285714</v>
      </c>
      <c r="O950" s="18" t="n">
        <f aca="false">IFERROR($K950*$N950,"")</f>
        <v>187935.25</v>
      </c>
      <c r="P950" s="18" t="n">
        <f aca="false">IFERROR($L950*$N950,"")</f>
        <v>0</v>
      </c>
      <c r="Q950" s="18" t="n">
        <f aca="false">$M950*$N950</f>
        <v>187935.25</v>
      </c>
      <c r="S950" s="26"/>
      <c r="T950" s="1" t="s">
        <v>615</v>
      </c>
      <c r="U950" s="27" t="s">
        <v>126</v>
      </c>
    </row>
    <row r="951" customFormat="false" ht="15" hidden="false" customHeight="false" outlineLevel="0" collapsed="false">
      <c r="A951" s="1" t="s">
        <v>207</v>
      </c>
      <c r="B951" s="1" t="s">
        <v>1739</v>
      </c>
      <c r="C951" s="1" t="s">
        <v>259</v>
      </c>
      <c r="D951" s="1" t="s">
        <v>610</v>
      </c>
      <c r="E951" s="1" t="s">
        <v>611</v>
      </c>
      <c r="F951" s="1" t="s">
        <v>612</v>
      </c>
      <c r="G951" s="1" t="s">
        <v>2937</v>
      </c>
      <c r="H951" s="1" t="s">
        <v>2938</v>
      </c>
      <c r="K951" s="17" t="n">
        <f aca="false">SUMIF('1060 NQN'!$A$2:$A$2023,$G951,'1060 NQN'!$I$2:$I$2023)</f>
        <v>14</v>
      </c>
      <c r="L951" s="17" t="n">
        <f aca="false">SUMIF('1060 NQN'!$A$2:$A$2023,$G951,'1060 NQN'!$Q$2:$Q$2023)</f>
        <v>0</v>
      </c>
      <c r="M951" s="17" t="n">
        <f aca="false">$K951-$L951</f>
        <v>14</v>
      </c>
      <c r="N951" s="18" t="n">
        <f aca="false">IFERROR(SUMIF('1060 NQN'!$A$2:$A$2023,$G951,'1060 NQN'!$M$2:$M$2023)/$K951,0)</f>
        <v>63809.525</v>
      </c>
      <c r="O951" s="18" t="n">
        <f aca="false">IFERROR($K951*$N951,"")</f>
        <v>893333.35</v>
      </c>
      <c r="P951" s="18" t="n">
        <f aca="false">IFERROR($L951*$N951,"")</f>
        <v>0</v>
      </c>
      <c r="Q951" s="18" t="n">
        <f aca="false">$M951*$N951</f>
        <v>893333.35</v>
      </c>
      <c r="S951" s="26"/>
      <c r="T951" s="1" t="s">
        <v>615</v>
      </c>
      <c r="U951" s="27" t="s">
        <v>126</v>
      </c>
    </row>
    <row r="952" customFormat="false" ht="15" hidden="false" customHeight="false" outlineLevel="0" collapsed="false">
      <c r="A952" s="1" t="s">
        <v>207</v>
      </c>
      <c r="B952" s="1" t="s">
        <v>1739</v>
      </c>
      <c r="C952" s="1" t="s">
        <v>259</v>
      </c>
      <c r="D952" s="1" t="s">
        <v>610</v>
      </c>
      <c r="E952" s="1" t="s">
        <v>611</v>
      </c>
      <c r="F952" s="1" t="s">
        <v>612</v>
      </c>
      <c r="G952" s="1" t="s">
        <v>2939</v>
      </c>
      <c r="H952" s="1" t="s">
        <v>2940</v>
      </c>
      <c r="K952" s="17" t="n">
        <f aca="false">SUMIF('1060 NQN'!$A$2:$A$2023,$G952,'1060 NQN'!$I$2:$I$2023)</f>
        <v>13</v>
      </c>
      <c r="L952" s="17" t="n">
        <f aca="false">SUMIF('1060 NQN'!$A$2:$A$2023,$G952,'1060 NQN'!$Q$2:$Q$2023)</f>
        <v>0</v>
      </c>
      <c r="M952" s="17" t="n">
        <f aca="false">$K952-$L952</f>
        <v>13</v>
      </c>
      <c r="N952" s="18" t="n">
        <f aca="false">IFERROR(SUMIF('1060 NQN'!$A$2:$A$2023,$G952,'1060 NQN'!$M$2:$M$2023)/$K952,0)</f>
        <v>44900</v>
      </c>
      <c r="O952" s="18" t="n">
        <f aca="false">IFERROR($K952*$N952,"")</f>
        <v>583700</v>
      </c>
      <c r="P952" s="18" t="n">
        <f aca="false">IFERROR($L952*$N952,"")</f>
        <v>0</v>
      </c>
      <c r="Q952" s="18" t="n">
        <f aca="false">$M952*$N952</f>
        <v>583700</v>
      </c>
      <c r="S952" s="26"/>
      <c r="T952" s="1" t="s">
        <v>615</v>
      </c>
      <c r="U952" s="27" t="s">
        <v>126</v>
      </c>
    </row>
    <row r="953" customFormat="false" ht="15" hidden="false" customHeight="false" outlineLevel="0" collapsed="false">
      <c r="A953" s="1" t="s">
        <v>207</v>
      </c>
      <c r="B953" s="1" t="s">
        <v>1739</v>
      </c>
      <c r="C953" s="1" t="s">
        <v>259</v>
      </c>
      <c r="D953" s="1" t="s">
        <v>610</v>
      </c>
      <c r="E953" s="1" t="s">
        <v>611</v>
      </c>
      <c r="F953" s="1" t="s">
        <v>612</v>
      </c>
      <c r="G953" s="1" t="s">
        <v>2941</v>
      </c>
      <c r="H953" s="1" t="s">
        <v>2942</v>
      </c>
      <c r="K953" s="17" t="n">
        <f aca="false">SUMIF('1060 NQN'!$A$2:$A$2023,$G953,'1060 NQN'!$I$2:$I$2023)</f>
        <v>13</v>
      </c>
      <c r="L953" s="17" t="n">
        <f aca="false">SUMIF('1060 NQN'!$A$2:$A$2023,$G953,'1060 NQN'!$Q$2:$Q$2023)</f>
        <v>0</v>
      </c>
      <c r="M953" s="17" t="n">
        <f aca="false">$K953-$L953</f>
        <v>13</v>
      </c>
      <c r="N953" s="18" t="n">
        <f aca="false">IFERROR(SUMIF('1060 NQN'!$A$2:$A$2023,$G953,'1060 NQN'!$M$2:$M$2023)/$K953,0)</f>
        <v>17900</v>
      </c>
      <c r="O953" s="18" t="n">
        <f aca="false">IFERROR($K953*$N953,"")</f>
        <v>232700</v>
      </c>
      <c r="P953" s="18" t="n">
        <f aca="false">IFERROR($L953*$N953,"")</f>
        <v>0</v>
      </c>
      <c r="Q953" s="18" t="n">
        <f aca="false">$M953*$N953</f>
        <v>232700</v>
      </c>
      <c r="S953" s="26"/>
      <c r="T953" s="1" t="s">
        <v>615</v>
      </c>
      <c r="U953" s="27" t="s">
        <v>126</v>
      </c>
      <c r="AA953" s="1" t="s">
        <v>1741</v>
      </c>
    </row>
    <row r="954" customFormat="false" ht="15" hidden="false" customHeight="false" outlineLevel="0" collapsed="false">
      <c r="A954" s="1" t="s">
        <v>207</v>
      </c>
      <c r="B954" s="1" t="s">
        <v>1739</v>
      </c>
      <c r="C954" s="1" t="s">
        <v>259</v>
      </c>
      <c r="D954" s="1" t="s">
        <v>610</v>
      </c>
      <c r="E954" s="1" t="s">
        <v>611</v>
      </c>
      <c r="F954" s="1" t="s">
        <v>612</v>
      </c>
      <c r="G954" s="1" t="s">
        <v>2943</v>
      </c>
      <c r="H954" s="1" t="s">
        <v>2944</v>
      </c>
      <c r="K954" s="17" t="n">
        <f aca="false">SUMIF('1060 NQN'!$A$2:$A$2023,$G954,'1060 NQN'!$I$2:$I$2023)</f>
        <v>13</v>
      </c>
      <c r="L954" s="17" t="n">
        <f aca="false">SUMIF('1060 NQN'!$A$2:$A$2023,$G954,'1060 NQN'!$Q$2:$Q$2023)</f>
        <v>0</v>
      </c>
      <c r="M954" s="17" t="n">
        <f aca="false">$K954-$L954</f>
        <v>13</v>
      </c>
      <c r="N954" s="18" t="n">
        <f aca="false">IFERROR(SUMIF('1060 NQN'!$A$2:$A$2023,$G954,'1060 NQN'!$M$2:$M$2023)/$K954,0)</f>
        <v>123675.217692308</v>
      </c>
      <c r="O954" s="18" t="n">
        <f aca="false">IFERROR($K954*$N954,"")</f>
        <v>1607777.83</v>
      </c>
      <c r="P954" s="18" t="n">
        <f aca="false">IFERROR($L954*$N954,"")</f>
        <v>0</v>
      </c>
      <c r="Q954" s="18" t="n">
        <f aca="false">$M954*$N954</f>
        <v>1607777.83</v>
      </c>
      <c r="S954" s="26"/>
      <c r="T954" s="1" t="s">
        <v>615</v>
      </c>
      <c r="U954" s="27" t="s">
        <v>126</v>
      </c>
      <c r="AA954" s="1" t="s">
        <v>1741</v>
      </c>
    </row>
    <row r="955" customFormat="false" ht="15" hidden="false" customHeight="false" outlineLevel="0" collapsed="false">
      <c r="A955" s="1" t="s">
        <v>207</v>
      </c>
      <c r="B955" s="1" t="s">
        <v>1739</v>
      </c>
      <c r="C955" s="1" t="s">
        <v>259</v>
      </c>
      <c r="D955" s="1" t="s">
        <v>610</v>
      </c>
      <c r="E955" s="1" t="s">
        <v>611</v>
      </c>
      <c r="F955" s="1" t="s">
        <v>612</v>
      </c>
      <c r="G955" s="1" t="s">
        <v>2945</v>
      </c>
      <c r="H955" s="1" t="s">
        <v>2946</v>
      </c>
      <c r="K955" s="17" t="n">
        <f aca="false">SUMIF('1060 NQN'!$A$2:$A$2023,$G955,'1060 NQN'!$I$2:$I$2023)</f>
        <v>13</v>
      </c>
      <c r="L955" s="17" t="n">
        <f aca="false">SUMIF('1060 NQN'!$A$2:$A$2023,$G955,'1060 NQN'!$Q$2:$Q$2023)</f>
        <v>0</v>
      </c>
      <c r="M955" s="17" t="n">
        <f aca="false">$K955-$L955</f>
        <v>13</v>
      </c>
      <c r="N955" s="18" t="n">
        <f aca="false">IFERROR(SUMIF('1060 NQN'!$A$2:$A$2023,$G955,'1060 NQN'!$M$2:$M$2023)/$K955,0)</f>
        <v>119452.126153846</v>
      </c>
      <c r="O955" s="18" t="n">
        <f aca="false">IFERROR($K955*$N955,"")</f>
        <v>1552877.64</v>
      </c>
      <c r="P955" s="18" t="n">
        <f aca="false">IFERROR($L955*$N955,"")</f>
        <v>0</v>
      </c>
      <c r="Q955" s="18" t="n">
        <f aca="false">$M955*$N955</f>
        <v>1552877.64</v>
      </c>
      <c r="S955" s="26"/>
      <c r="T955" s="1" t="s">
        <v>615</v>
      </c>
      <c r="U955" s="27" t="s">
        <v>126</v>
      </c>
    </row>
    <row r="956" customFormat="false" ht="15" hidden="false" customHeight="false" outlineLevel="0" collapsed="false">
      <c r="A956" s="1" t="s">
        <v>207</v>
      </c>
      <c r="B956" s="1" t="s">
        <v>1739</v>
      </c>
      <c r="C956" s="1" t="s">
        <v>259</v>
      </c>
      <c r="D956" s="1" t="s">
        <v>610</v>
      </c>
      <c r="E956" s="1" t="s">
        <v>611</v>
      </c>
      <c r="F956" s="1" t="s">
        <v>612</v>
      </c>
      <c r="G956" s="1" t="s">
        <v>1028</v>
      </c>
      <c r="H956" s="1" t="s">
        <v>1029</v>
      </c>
      <c r="K956" s="17" t="n">
        <f aca="false">SUMIF('1060 NQN'!$A$2:$A$2023,$G956,'1060 NQN'!$I$2:$I$2023)</f>
        <v>13</v>
      </c>
      <c r="L956" s="17" t="n">
        <f aca="false">SUMIF('1060 NQN'!$A$2:$A$2023,$G956,'1060 NQN'!$Q$2:$Q$2023)</f>
        <v>0</v>
      </c>
      <c r="M956" s="17" t="n">
        <f aca="false">$K956-$L956</f>
        <v>13</v>
      </c>
      <c r="N956" s="18" t="n">
        <f aca="false">IFERROR(SUMIF('1060 NQN'!$A$2:$A$2023,$G956,'1060 NQN'!$M$2:$M$2023)/$K956,0)</f>
        <v>9979.51384615385</v>
      </c>
      <c r="O956" s="18" t="n">
        <f aca="false">IFERROR($K956*$N956,"")</f>
        <v>129733.68</v>
      </c>
      <c r="P956" s="18" t="n">
        <f aca="false">IFERROR($L956*$N956,"")</f>
        <v>0</v>
      </c>
      <c r="Q956" s="18" t="n">
        <f aca="false">$M956*$N956</f>
        <v>129733.68</v>
      </c>
      <c r="S956" s="26"/>
      <c r="T956" s="1" t="s">
        <v>615</v>
      </c>
      <c r="U956" s="27" t="s">
        <v>126</v>
      </c>
      <c r="AA956" s="1" t="s">
        <v>1741</v>
      </c>
    </row>
    <row r="957" customFormat="false" ht="15" hidden="false" customHeight="false" outlineLevel="0" collapsed="false">
      <c r="A957" s="1" t="s">
        <v>207</v>
      </c>
      <c r="B957" s="1" t="s">
        <v>1739</v>
      </c>
      <c r="C957" s="1" t="s">
        <v>259</v>
      </c>
      <c r="D957" s="1" t="s">
        <v>260</v>
      </c>
      <c r="E957" s="1" t="s">
        <v>261</v>
      </c>
      <c r="F957" s="1" t="s">
        <v>262</v>
      </c>
      <c r="G957" s="1" t="s">
        <v>618</v>
      </c>
      <c r="H957" s="1" t="s">
        <v>619</v>
      </c>
      <c r="K957" s="17" t="n">
        <f aca="false">SUMIF('1060 NQN'!$A$2:$A$2023,$G957,'1060 NQN'!$I$2:$I$2023)</f>
        <v>12</v>
      </c>
      <c r="L957" s="17" t="n">
        <f aca="false">SUMIF('1060 NQN'!$A$2:$A$2023,$G957,'1060 NQN'!$Q$2:$Q$2023)</f>
        <v>0</v>
      </c>
      <c r="M957" s="17" t="n">
        <f aca="false">$K957-$L957</f>
        <v>12</v>
      </c>
      <c r="N957" s="18" t="n">
        <f aca="false">IFERROR(SUMIF('1060 NQN'!$A$2:$A$2023,$G957,'1060 NQN'!$M$2:$M$2023)/$K957,0)</f>
        <v>80</v>
      </c>
      <c r="O957" s="18" t="n">
        <f aca="false">IFERROR($K957*$N957,"")</f>
        <v>960</v>
      </c>
      <c r="P957" s="18" t="n">
        <f aca="false">IFERROR($L957*$N957,"")</f>
        <v>0</v>
      </c>
      <c r="Q957" s="18" t="n">
        <f aca="false">$M957*$N957</f>
        <v>960</v>
      </c>
      <c r="S957" s="26"/>
      <c r="T957" s="1" t="s">
        <v>277</v>
      </c>
      <c r="U957" s="27" t="s">
        <v>123</v>
      </c>
    </row>
    <row r="958" customFormat="false" ht="15" hidden="false" customHeight="false" outlineLevel="0" collapsed="false">
      <c r="A958" s="1" t="s">
        <v>207</v>
      </c>
      <c r="B958" s="1" t="s">
        <v>1739</v>
      </c>
      <c r="C958" s="1" t="s">
        <v>259</v>
      </c>
      <c r="D958" s="1" t="s">
        <v>273</v>
      </c>
      <c r="E958" s="1" t="s">
        <v>274</v>
      </c>
      <c r="F958" s="1" t="s">
        <v>262</v>
      </c>
      <c r="G958" s="1" t="s">
        <v>2947</v>
      </c>
      <c r="H958" s="1" t="s">
        <v>2948</v>
      </c>
      <c r="K958" s="17" t="n">
        <f aca="false">SUMIF('1060 NQN'!$A$2:$A$2023,$G958,'1060 NQN'!$I$2:$I$2023)</f>
        <v>12</v>
      </c>
      <c r="L958" s="17" t="n">
        <f aca="false">SUMIF('1060 NQN'!$A$2:$A$2023,$G958,'1060 NQN'!$Q$2:$Q$2023)</f>
        <v>0</v>
      </c>
      <c r="M958" s="17" t="n">
        <f aca="false">$K958-$L958</f>
        <v>12</v>
      </c>
      <c r="N958" s="18" t="n">
        <f aca="false">IFERROR(SUMIF('1060 NQN'!$A$2:$A$2023,$G958,'1060 NQN'!$M$2:$M$2023)/$K958,0)</f>
        <v>315.480833333333</v>
      </c>
      <c r="O958" s="18" t="n">
        <f aca="false">IFERROR($K958*$N958,"")</f>
        <v>3785.77</v>
      </c>
      <c r="P958" s="18" t="n">
        <f aca="false">IFERROR($L958*$N958,"")</f>
        <v>0</v>
      </c>
      <c r="Q958" s="18" t="n">
        <f aca="false">$M958*$N958</f>
        <v>3785.77</v>
      </c>
      <c r="S958" s="26"/>
      <c r="T958" s="1" t="s">
        <v>277</v>
      </c>
      <c r="U958" s="27" t="s">
        <v>123</v>
      </c>
    </row>
    <row r="959" customFormat="false" ht="15" hidden="false" customHeight="false" outlineLevel="0" collapsed="false">
      <c r="A959" s="1" t="s">
        <v>207</v>
      </c>
      <c r="B959" s="1" t="s">
        <v>1739</v>
      </c>
      <c r="C959" s="1" t="s">
        <v>259</v>
      </c>
      <c r="D959" s="1" t="s">
        <v>610</v>
      </c>
      <c r="E959" s="1" t="s">
        <v>611</v>
      </c>
      <c r="F959" s="1" t="s">
        <v>612</v>
      </c>
      <c r="G959" s="1" t="s">
        <v>2949</v>
      </c>
      <c r="H959" s="1" t="s">
        <v>2950</v>
      </c>
      <c r="K959" s="17" t="n">
        <f aca="false">SUMIF('1060 NQN'!$A$2:$A$2023,$G959,'1060 NQN'!$I$2:$I$2023)</f>
        <v>12</v>
      </c>
      <c r="L959" s="17" t="n">
        <f aca="false">SUMIF('1060 NQN'!$A$2:$A$2023,$G959,'1060 NQN'!$Q$2:$Q$2023)</f>
        <v>0</v>
      </c>
      <c r="M959" s="17" t="n">
        <f aca="false">$K959-$L959</f>
        <v>12</v>
      </c>
      <c r="N959" s="18" t="n">
        <f aca="false">IFERROR(SUMIF('1060 NQN'!$A$2:$A$2023,$G959,'1060 NQN'!$M$2:$M$2023)/$K959,0)</f>
        <v>18500</v>
      </c>
      <c r="O959" s="18" t="n">
        <f aca="false">IFERROR($K959*$N959,"")</f>
        <v>222000</v>
      </c>
      <c r="P959" s="18" t="n">
        <f aca="false">IFERROR($L959*$N959,"")</f>
        <v>0</v>
      </c>
      <c r="Q959" s="18" t="n">
        <f aca="false">$M959*$N959</f>
        <v>222000</v>
      </c>
      <c r="S959" s="26"/>
      <c r="T959" s="1" t="s">
        <v>615</v>
      </c>
      <c r="U959" s="27" t="s">
        <v>126</v>
      </c>
    </row>
    <row r="960" customFormat="false" ht="15" hidden="false" customHeight="false" outlineLevel="0" collapsed="false">
      <c r="A960" s="1" t="s">
        <v>207</v>
      </c>
      <c r="B960" s="1" t="s">
        <v>1739</v>
      </c>
      <c r="C960" s="1" t="s">
        <v>259</v>
      </c>
      <c r="D960" s="1" t="s">
        <v>610</v>
      </c>
      <c r="E960" s="1" t="s">
        <v>611</v>
      </c>
      <c r="F960" s="1" t="s">
        <v>612</v>
      </c>
      <c r="G960" s="1" t="s">
        <v>1263</v>
      </c>
      <c r="H960" s="1" t="s">
        <v>1264</v>
      </c>
      <c r="K960" s="17" t="n">
        <f aca="false">SUMIF('1060 NQN'!$A$2:$A$2023,$G960,'1060 NQN'!$I$2:$I$2023)</f>
        <v>12</v>
      </c>
      <c r="L960" s="17" t="n">
        <f aca="false">SUMIF('1060 NQN'!$A$2:$A$2023,$G960,'1060 NQN'!$Q$2:$Q$2023)</f>
        <v>0</v>
      </c>
      <c r="M960" s="17" t="n">
        <f aca="false">$K960-$L960</f>
        <v>12</v>
      </c>
      <c r="N960" s="18" t="n">
        <f aca="false">IFERROR(SUMIF('1060 NQN'!$A$2:$A$2023,$G960,'1060 NQN'!$M$2:$M$2023)/$K960,0)</f>
        <v>5022</v>
      </c>
      <c r="O960" s="18" t="n">
        <f aca="false">IFERROR($K960*$N960,"")</f>
        <v>60264</v>
      </c>
      <c r="P960" s="18" t="n">
        <f aca="false">IFERROR($L960*$N960,"")</f>
        <v>0</v>
      </c>
      <c r="Q960" s="18" t="n">
        <f aca="false">$M960*$N960</f>
        <v>60264</v>
      </c>
      <c r="S960" s="26"/>
      <c r="T960" s="1" t="s">
        <v>615</v>
      </c>
      <c r="U960" s="27" t="s">
        <v>126</v>
      </c>
    </row>
    <row r="961" customFormat="false" ht="15" hidden="false" customHeight="false" outlineLevel="0" collapsed="false">
      <c r="A961" s="1" t="s">
        <v>207</v>
      </c>
      <c r="B961" s="1" t="s">
        <v>1739</v>
      </c>
      <c r="C961" s="1" t="s">
        <v>259</v>
      </c>
      <c r="D961" s="1" t="s">
        <v>610</v>
      </c>
      <c r="E961" s="1" t="s">
        <v>611</v>
      </c>
      <c r="F961" s="1" t="s">
        <v>612</v>
      </c>
      <c r="G961" s="1" t="s">
        <v>2951</v>
      </c>
      <c r="H961" s="1" t="s">
        <v>2952</v>
      </c>
      <c r="K961" s="17" t="n">
        <f aca="false">SUMIF('1060 NQN'!$A$2:$A$2023,$G961,'1060 NQN'!$I$2:$I$2023)</f>
        <v>12</v>
      </c>
      <c r="L961" s="17" t="n">
        <f aca="false">SUMIF('1060 NQN'!$A$2:$A$2023,$G961,'1060 NQN'!$Q$2:$Q$2023)</f>
        <v>0</v>
      </c>
      <c r="M961" s="17" t="n">
        <f aca="false">$K961-$L961</f>
        <v>12</v>
      </c>
      <c r="N961" s="18" t="n">
        <f aca="false">IFERROR(SUMIF('1060 NQN'!$A$2:$A$2023,$G961,'1060 NQN'!$M$2:$M$2023)/$K961,0)</f>
        <v>27982</v>
      </c>
      <c r="O961" s="18" t="n">
        <f aca="false">IFERROR($K961*$N961,"")</f>
        <v>335784</v>
      </c>
      <c r="P961" s="18" t="n">
        <f aca="false">IFERROR($L961*$N961,"")</f>
        <v>0</v>
      </c>
      <c r="Q961" s="18" t="n">
        <f aca="false">$M961*$N961</f>
        <v>335784</v>
      </c>
      <c r="S961" s="26"/>
      <c r="T961" s="1" t="s">
        <v>615</v>
      </c>
      <c r="U961" s="27" t="s">
        <v>126</v>
      </c>
    </row>
    <row r="962" customFormat="false" ht="15" hidden="false" customHeight="false" outlineLevel="0" collapsed="false">
      <c r="A962" s="1" t="s">
        <v>207</v>
      </c>
      <c r="B962" s="1" t="s">
        <v>1739</v>
      </c>
      <c r="C962" s="1" t="s">
        <v>259</v>
      </c>
      <c r="D962" s="1" t="s">
        <v>610</v>
      </c>
      <c r="E962" s="1" t="s">
        <v>611</v>
      </c>
      <c r="F962" s="1" t="s">
        <v>612</v>
      </c>
      <c r="G962" s="1" t="s">
        <v>1229</v>
      </c>
      <c r="H962" s="1" t="s">
        <v>1230</v>
      </c>
      <c r="K962" s="17" t="n">
        <f aca="false">SUMIF('1060 NQN'!$A$2:$A$2023,$G962,'1060 NQN'!$I$2:$I$2023)</f>
        <v>12</v>
      </c>
      <c r="L962" s="17" t="n">
        <f aca="false">SUMIF('1060 NQN'!$A$2:$A$2023,$G962,'1060 NQN'!$Q$2:$Q$2023)</f>
        <v>0</v>
      </c>
      <c r="M962" s="17" t="n">
        <f aca="false">$K962-$L962</f>
        <v>12</v>
      </c>
      <c r="N962" s="18" t="n">
        <f aca="false">IFERROR(SUMIF('1060 NQN'!$A$2:$A$2023,$G962,'1060 NQN'!$M$2:$M$2023)/$K962,0)</f>
        <v>9872.8875</v>
      </c>
      <c r="O962" s="18" t="n">
        <f aca="false">IFERROR($K962*$N962,"")</f>
        <v>118474.65</v>
      </c>
      <c r="P962" s="18" t="n">
        <f aca="false">IFERROR($L962*$N962,"")</f>
        <v>0</v>
      </c>
      <c r="Q962" s="18" t="n">
        <f aca="false">$M962*$N962</f>
        <v>118474.65</v>
      </c>
      <c r="S962" s="26"/>
      <c r="T962" s="1" t="s">
        <v>615</v>
      </c>
      <c r="U962" s="27" t="s">
        <v>126</v>
      </c>
      <c r="AA962" s="1" t="s">
        <v>1741</v>
      </c>
    </row>
    <row r="963" customFormat="false" ht="15" hidden="false" customHeight="false" outlineLevel="0" collapsed="false">
      <c r="A963" s="1" t="s">
        <v>207</v>
      </c>
      <c r="B963" s="1" t="s">
        <v>1739</v>
      </c>
      <c r="C963" s="1" t="s">
        <v>259</v>
      </c>
      <c r="D963" s="1" t="s">
        <v>610</v>
      </c>
      <c r="E963" s="1" t="s">
        <v>611</v>
      </c>
      <c r="F963" s="1" t="s">
        <v>612</v>
      </c>
      <c r="G963" s="1" t="s">
        <v>2953</v>
      </c>
      <c r="H963" s="1" t="s">
        <v>2954</v>
      </c>
      <c r="K963" s="17" t="n">
        <f aca="false">SUMIF('1060 NQN'!$A$2:$A$2023,$G963,'1060 NQN'!$I$2:$I$2023)</f>
        <v>12</v>
      </c>
      <c r="L963" s="17" t="n">
        <f aca="false">SUMIF('1060 NQN'!$A$2:$A$2023,$G963,'1060 NQN'!$Q$2:$Q$2023)</f>
        <v>0</v>
      </c>
      <c r="M963" s="17" t="n">
        <f aca="false">$K963-$L963</f>
        <v>12</v>
      </c>
      <c r="N963" s="18" t="n">
        <f aca="false">IFERROR(SUMIF('1060 NQN'!$A$2:$A$2023,$G963,'1060 NQN'!$M$2:$M$2023)/$K963,0)</f>
        <v>73250</v>
      </c>
      <c r="O963" s="18" t="n">
        <f aca="false">IFERROR($K963*$N963,"")</f>
        <v>879000</v>
      </c>
      <c r="P963" s="18" t="n">
        <f aca="false">IFERROR($L963*$N963,"")</f>
        <v>0</v>
      </c>
      <c r="Q963" s="18" t="n">
        <f aca="false">$M963*$N963</f>
        <v>879000</v>
      </c>
      <c r="S963" s="26"/>
      <c r="T963" s="1" t="s">
        <v>615</v>
      </c>
      <c r="U963" s="27" t="s">
        <v>126</v>
      </c>
    </row>
    <row r="964" customFormat="false" ht="15" hidden="false" customHeight="false" outlineLevel="0" collapsed="false">
      <c r="A964" s="1" t="s">
        <v>207</v>
      </c>
      <c r="B964" s="1" t="s">
        <v>1739</v>
      </c>
      <c r="C964" s="1" t="s">
        <v>259</v>
      </c>
      <c r="D964" s="1" t="s">
        <v>273</v>
      </c>
      <c r="E964" s="1" t="s">
        <v>274</v>
      </c>
      <c r="F964" s="1" t="s">
        <v>262</v>
      </c>
      <c r="G964" s="1" t="s">
        <v>2955</v>
      </c>
      <c r="H964" s="1" t="s">
        <v>2956</v>
      </c>
      <c r="K964" s="17" t="n">
        <f aca="false">SUMIF('1060 NQN'!$A$2:$A$2023,$G964,'1060 NQN'!$I$2:$I$2023)</f>
        <v>11</v>
      </c>
      <c r="L964" s="17" t="n">
        <f aca="false">SUMIF('1060 NQN'!$A$2:$A$2023,$G964,'1060 NQN'!$Q$2:$Q$2023)</f>
        <v>0</v>
      </c>
      <c r="M964" s="17" t="n">
        <f aca="false">$K964-$L964</f>
        <v>11</v>
      </c>
      <c r="N964" s="18" t="n">
        <f aca="false">IFERROR(SUMIF('1060 NQN'!$A$2:$A$2023,$G964,'1060 NQN'!$M$2:$M$2023)/$K964,0)</f>
        <v>16918.2572727273</v>
      </c>
      <c r="O964" s="18" t="n">
        <f aca="false">IFERROR($K964*$N964,"")</f>
        <v>186100.83</v>
      </c>
      <c r="P964" s="18" t="n">
        <f aca="false">IFERROR($L964*$N964,"")</f>
        <v>0</v>
      </c>
      <c r="Q964" s="18" t="n">
        <f aca="false">$M964*$N964</f>
        <v>186100.83</v>
      </c>
      <c r="S964" s="26"/>
      <c r="T964" s="1" t="s">
        <v>277</v>
      </c>
      <c r="U964" s="27" t="s">
        <v>123</v>
      </c>
    </row>
    <row r="965" customFormat="false" ht="15" hidden="false" customHeight="false" outlineLevel="0" collapsed="false">
      <c r="A965" s="1" t="s">
        <v>207</v>
      </c>
      <c r="B965" s="1" t="s">
        <v>1739</v>
      </c>
      <c r="C965" s="1" t="s">
        <v>259</v>
      </c>
      <c r="D965" s="1" t="s">
        <v>610</v>
      </c>
      <c r="E965" s="1" t="s">
        <v>611</v>
      </c>
      <c r="F965" s="1" t="s">
        <v>612</v>
      </c>
      <c r="G965" s="1" t="s">
        <v>2957</v>
      </c>
      <c r="H965" s="1" t="s">
        <v>2958</v>
      </c>
      <c r="K965" s="17" t="n">
        <f aca="false">SUMIF('1060 NQN'!$A$2:$A$2023,$G965,'1060 NQN'!$I$2:$I$2023)</f>
        <v>11</v>
      </c>
      <c r="L965" s="17" t="n">
        <f aca="false">SUMIF('1060 NQN'!$A$2:$A$2023,$G965,'1060 NQN'!$Q$2:$Q$2023)</f>
        <v>0</v>
      </c>
      <c r="M965" s="17" t="n">
        <f aca="false">$K965-$L965</f>
        <v>11</v>
      </c>
      <c r="N965" s="18" t="n">
        <f aca="false">IFERROR(SUMIF('1060 NQN'!$A$2:$A$2023,$G965,'1060 NQN'!$M$2:$M$2023)/$K965,0)</f>
        <v>18500</v>
      </c>
      <c r="O965" s="18" t="n">
        <f aca="false">IFERROR($K965*$N965,"")</f>
        <v>203500</v>
      </c>
      <c r="P965" s="18" t="n">
        <f aca="false">IFERROR($L965*$N965,"")</f>
        <v>0</v>
      </c>
      <c r="Q965" s="18" t="n">
        <f aca="false">$M965*$N965</f>
        <v>203500</v>
      </c>
      <c r="S965" s="26"/>
      <c r="T965" s="1" t="s">
        <v>615</v>
      </c>
      <c r="U965" s="27" t="s">
        <v>126</v>
      </c>
    </row>
    <row r="966" customFormat="false" ht="15" hidden="false" customHeight="false" outlineLevel="0" collapsed="false">
      <c r="A966" s="1" t="s">
        <v>207</v>
      </c>
      <c r="B966" s="1" t="s">
        <v>1739</v>
      </c>
      <c r="C966" s="1" t="s">
        <v>259</v>
      </c>
      <c r="D966" s="1" t="s">
        <v>610</v>
      </c>
      <c r="E966" s="1" t="s">
        <v>611</v>
      </c>
      <c r="F966" s="1" t="s">
        <v>612</v>
      </c>
      <c r="G966" s="1" t="s">
        <v>2959</v>
      </c>
      <c r="H966" s="1" t="s">
        <v>2960</v>
      </c>
      <c r="K966" s="17" t="n">
        <f aca="false">SUMIF('1060 NQN'!$A$2:$A$2023,$G966,'1060 NQN'!$I$2:$I$2023)</f>
        <v>11</v>
      </c>
      <c r="L966" s="17" t="n">
        <f aca="false">SUMIF('1060 NQN'!$A$2:$A$2023,$G966,'1060 NQN'!$Q$2:$Q$2023)</f>
        <v>0</v>
      </c>
      <c r="M966" s="17" t="n">
        <f aca="false">$K966-$L966</f>
        <v>11</v>
      </c>
      <c r="N966" s="18" t="n">
        <f aca="false">IFERROR(SUMIF('1060 NQN'!$A$2:$A$2023,$G966,'1060 NQN'!$M$2:$M$2023)/$K966,0)</f>
        <v>24303.6645454545</v>
      </c>
      <c r="O966" s="18" t="n">
        <f aca="false">IFERROR($K966*$N966,"")</f>
        <v>267340.31</v>
      </c>
      <c r="P966" s="18" t="n">
        <f aca="false">IFERROR($L966*$N966,"")</f>
        <v>0</v>
      </c>
      <c r="Q966" s="18" t="n">
        <f aca="false">$M966*$N966</f>
        <v>267340.31</v>
      </c>
      <c r="S966" s="26"/>
      <c r="T966" s="1" t="s">
        <v>615</v>
      </c>
      <c r="U966" s="27" t="s">
        <v>126</v>
      </c>
      <c r="AA966" s="1" t="s">
        <v>1741</v>
      </c>
    </row>
    <row r="967" customFormat="false" ht="15" hidden="false" customHeight="false" outlineLevel="0" collapsed="false">
      <c r="A967" s="1" t="s">
        <v>207</v>
      </c>
      <c r="B967" s="1" t="s">
        <v>1739</v>
      </c>
      <c r="C967" s="1" t="s">
        <v>259</v>
      </c>
      <c r="D967" s="1" t="s">
        <v>610</v>
      </c>
      <c r="E967" s="1" t="s">
        <v>611</v>
      </c>
      <c r="F967" s="1" t="s">
        <v>612</v>
      </c>
      <c r="G967" s="1" t="s">
        <v>2961</v>
      </c>
      <c r="H967" s="1" t="s">
        <v>2962</v>
      </c>
      <c r="K967" s="17" t="n">
        <f aca="false">SUMIF('1060 NQN'!$A$2:$A$2023,$G967,'1060 NQN'!$I$2:$I$2023)</f>
        <v>11</v>
      </c>
      <c r="L967" s="17" t="n">
        <f aca="false">SUMIF('1060 NQN'!$A$2:$A$2023,$G967,'1060 NQN'!$Q$2:$Q$2023)</f>
        <v>0</v>
      </c>
      <c r="M967" s="17" t="n">
        <f aca="false">$K967-$L967</f>
        <v>11</v>
      </c>
      <c r="N967" s="18" t="n">
        <f aca="false">IFERROR(SUMIF('1060 NQN'!$A$2:$A$2023,$G967,'1060 NQN'!$M$2:$M$2023)/$K967,0)</f>
        <v>39000</v>
      </c>
      <c r="O967" s="18" t="n">
        <f aca="false">IFERROR($K967*$N967,"")</f>
        <v>429000</v>
      </c>
      <c r="P967" s="18" t="n">
        <f aca="false">IFERROR($L967*$N967,"")</f>
        <v>0</v>
      </c>
      <c r="Q967" s="18" t="n">
        <f aca="false">$M967*$N967</f>
        <v>429000</v>
      </c>
      <c r="S967" s="26"/>
      <c r="T967" s="1" t="s">
        <v>615</v>
      </c>
      <c r="U967" s="27" t="s">
        <v>126</v>
      </c>
    </row>
    <row r="968" customFormat="false" ht="15" hidden="false" customHeight="false" outlineLevel="0" collapsed="false">
      <c r="A968" s="1" t="s">
        <v>207</v>
      </c>
      <c r="B968" s="1" t="s">
        <v>1739</v>
      </c>
      <c r="C968" s="1" t="s">
        <v>259</v>
      </c>
      <c r="D968" s="1" t="s">
        <v>610</v>
      </c>
      <c r="E968" s="1" t="s">
        <v>611</v>
      </c>
      <c r="F968" s="1" t="s">
        <v>612</v>
      </c>
      <c r="G968" s="1" t="s">
        <v>1231</v>
      </c>
      <c r="H968" s="1" t="s">
        <v>1232</v>
      </c>
      <c r="K968" s="17" t="n">
        <f aca="false">SUMIF('1060 NQN'!$A$2:$A$2023,$G968,'1060 NQN'!$I$2:$I$2023)</f>
        <v>11</v>
      </c>
      <c r="L968" s="17" t="n">
        <f aca="false">SUMIF('1060 NQN'!$A$2:$A$2023,$G968,'1060 NQN'!$Q$2:$Q$2023)</f>
        <v>0</v>
      </c>
      <c r="M968" s="17" t="n">
        <f aca="false">$K968-$L968</f>
        <v>11</v>
      </c>
      <c r="N968" s="18" t="n">
        <f aca="false">IFERROR(SUMIF('1060 NQN'!$A$2:$A$2023,$G968,'1060 NQN'!$M$2:$M$2023)/$K968,0)</f>
        <v>20823</v>
      </c>
      <c r="O968" s="18" t="n">
        <f aca="false">IFERROR($K968*$N968,"")</f>
        <v>229053</v>
      </c>
      <c r="P968" s="18" t="n">
        <f aca="false">IFERROR($L968*$N968,"")</f>
        <v>0</v>
      </c>
      <c r="Q968" s="18" t="n">
        <f aca="false">$M968*$N968</f>
        <v>229053</v>
      </c>
      <c r="S968" s="26"/>
      <c r="T968" s="1" t="s">
        <v>615</v>
      </c>
      <c r="U968" s="27" t="s">
        <v>126</v>
      </c>
    </row>
    <row r="969" customFormat="false" ht="15" hidden="false" customHeight="false" outlineLevel="0" collapsed="false">
      <c r="A969" s="1" t="s">
        <v>207</v>
      </c>
      <c r="B969" s="1" t="s">
        <v>1739</v>
      </c>
      <c r="C969" s="1" t="s">
        <v>259</v>
      </c>
      <c r="D969" s="1" t="s">
        <v>260</v>
      </c>
      <c r="E969" s="1" t="s">
        <v>261</v>
      </c>
      <c r="F969" s="1" t="s">
        <v>262</v>
      </c>
      <c r="G969" s="1" t="s">
        <v>2963</v>
      </c>
      <c r="H969" s="1" t="s">
        <v>2964</v>
      </c>
      <c r="I969" s="1" t="s">
        <v>2965</v>
      </c>
      <c r="J969" s="1" t="s">
        <v>2966</v>
      </c>
      <c r="K969" s="17" t="n">
        <f aca="false">SUMIF('1060 NQN'!$A$2:$A$2023,$G969,'1060 NQN'!$I$2:$I$2023)</f>
        <v>10</v>
      </c>
      <c r="L969" s="17" t="n">
        <f aca="false">SUMIF('1060 NQN'!$A$2:$A$2023,$G969,'1060 NQN'!$Q$2:$Q$2023)</f>
        <v>4</v>
      </c>
      <c r="M969" s="17" t="n">
        <f aca="false">$K969-$L969</f>
        <v>6</v>
      </c>
      <c r="N969" s="18" t="n">
        <f aca="false">IFERROR(SUMIF('1060 NQN'!$A$2:$A$2023,$G969,'1060 NQN'!$M$2:$M$2023)/$K969,0)</f>
        <v>40250</v>
      </c>
      <c r="O969" s="18" t="n">
        <f aca="false">IFERROR($K969*$N969,"")</f>
        <v>402500</v>
      </c>
      <c r="P969" s="18" t="n">
        <f aca="false">IFERROR($L969*$N969,"")</f>
        <v>161000</v>
      </c>
      <c r="Q969" s="18" t="n">
        <f aca="false">$M969*$N969</f>
        <v>241500</v>
      </c>
      <c r="S969" s="29" t="s">
        <v>227</v>
      </c>
      <c r="T969" s="1" t="s">
        <v>297</v>
      </c>
      <c r="U969" s="25" t="s">
        <v>51</v>
      </c>
      <c r="V969" s="1" t="s">
        <v>290</v>
      </c>
      <c r="W969" s="1" t="s">
        <v>269</v>
      </c>
      <c r="Y969" s="1" t="s">
        <v>270</v>
      </c>
      <c r="Z969" s="1" t="s">
        <v>2967</v>
      </c>
      <c r="AA969" s="1" t="s">
        <v>2968</v>
      </c>
    </row>
    <row r="970" customFormat="false" ht="15" hidden="false" customHeight="false" outlineLevel="0" collapsed="false">
      <c r="A970" s="1" t="s">
        <v>207</v>
      </c>
      <c r="B970" s="1" t="s">
        <v>1739</v>
      </c>
      <c r="C970" s="1" t="s">
        <v>259</v>
      </c>
      <c r="D970" s="1" t="s">
        <v>260</v>
      </c>
      <c r="E970" s="1" t="s">
        <v>261</v>
      </c>
      <c r="F970" s="1" t="s">
        <v>262</v>
      </c>
      <c r="G970" s="1" t="s">
        <v>2969</v>
      </c>
      <c r="H970" s="1" t="s">
        <v>2970</v>
      </c>
      <c r="I970" s="1" t="s">
        <v>2971</v>
      </c>
      <c r="J970" s="1" t="s">
        <v>2972</v>
      </c>
      <c r="K970" s="17" t="n">
        <f aca="false">SUMIF('1060 NQN'!$A$2:$A$2023,$G970,'1060 NQN'!$I$2:$I$2023)</f>
        <v>10</v>
      </c>
      <c r="L970" s="17" t="n">
        <f aca="false">SUMIF('1060 NQN'!$A$2:$A$2023,$G970,'1060 NQN'!$Q$2:$Q$2023)</f>
        <v>0</v>
      </c>
      <c r="M970" s="17" t="n">
        <f aca="false">$K970-$L970</f>
        <v>10</v>
      </c>
      <c r="N970" s="18" t="n">
        <f aca="false">IFERROR(SUMIF('1060 NQN'!$A$2:$A$2023,$G970,'1060 NQN'!$M$2:$M$2023)/$K970,0)</f>
        <v>1130</v>
      </c>
      <c r="O970" s="18" t="n">
        <f aca="false">IFERROR($K970*$N970,"")</f>
        <v>11300</v>
      </c>
      <c r="P970" s="18" t="n">
        <f aca="false">IFERROR($L970*$N970,"")</f>
        <v>0</v>
      </c>
      <c r="Q970" s="18" t="n">
        <f aca="false">$M970*$N970</f>
        <v>11300</v>
      </c>
      <c r="S970" s="29" t="s">
        <v>227</v>
      </c>
      <c r="T970" s="1" t="s">
        <v>297</v>
      </c>
      <c r="U970" s="25" t="s">
        <v>51</v>
      </c>
      <c r="V970" s="1" t="s">
        <v>290</v>
      </c>
      <c r="W970" s="1" t="s">
        <v>269</v>
      </c>
      <c r="Y970" s="1" t="s">
        <v>270</v>
      </c>
      <c r="Z970" s="1" t="s">
        <v>2973</v>
      </c>
      <c r="AA970" s="1" t="s">
        <v>2974</v>
      </c>
    </row>
    <row r="971" customFormat="false" ht="15" hidden="false" customHeight="false" outlineLevel="0" collapsed="false">
      <c r="A971" s="1" t="s">
        <v>207</v>
      </c>
      <c r="B971" s="1" t="s">
        <v>1739</v>
      </c>
      <c r="C971" s="1" t="s">
        <v>259</v>
      </c>
      <c r="D971" s="1" t="s">
        <v>260</v>
      </c>
      <c r="E971" s="1" t="s">
        <v>261</v>
      </c>
      <c r="F971" s="1" t="s">
        <v>262</v>
      </c>
      <c r="G971" s="1" t="s">
        <v>2975</v>
      </c>
      <c r="H971" s="1" t="s">
        <v>2976</v>
      </c>
      <c r="K971" s="17" t="n">
        <f aca="false">SUMIF('1060 NQN'!$A$2:$A$2023,$G971,'1060 NQN'!$I$2:$I$2023)</f>
        <v>10</v>
      </c>
      <c r="L971" s="17" t="n">
        <f aca="false">SUMIF('1060 NQN'!$A$2:$A$2023,$G971,'1060 NQN'!$Q$2:$Q$2023)</f>
        <v>0</v>
      </c>
      <c r="M971" s="17" t="n">
        <f aca="false">$K971-$L971</f>
        <v>10</v>
      </c>
      <c r="N971" s="18" t="n">
        <f aca="false">IFERROR(SUMIF('1060 NQN'!$A$2:$A$2023,$G971,'1060 NQN'!$M$2:$M$2023)/$K971,0)</f>
        <v>5087.12</v>
      </c>
      <c r="O971" s="18" t="n">
        <f aca="false">IFERROR($K971*$N971,"")</f>
        <v>50871.2</v>
      </c>
      <c r="P971" s="18" t="n">
        <f aca="false">IFERROR($L971*$N971,"")</f>
        <v>0</v>
      </c>
      <c r="Q971" s="18" t="n">
        <f aca="false">$M971*$N971</f>
        <v>50871.2</v>
      </c>
      <c r="S971" s="26"/>
      <c r="T971" s="1" t="s">
        <v>277</v>
      </c>
      <c r="U971" s="27" t="s">
        <v>123</v>
      </c>
    </row>
    <row r="972" customFormat="false" ht="15" hidden="false" customHeight="false" outlineLevel="0" collapsed="false">
      <c r="A972" s="1" t="s">
        <v>207</v>
      </c>
      <c r="B972" s="1" t="s">
        <v>1739</v>
      </c>
      <c r="C972" s="1" t="s">
        <v>259</v>
      </c>
      <c r="D972" s="1" t="s">
        <v>273</v>
      </c>
      <c r="E972" s="1" t="s">
        <v>274</v>
      </c>
      <c r="F972" s="1" t="s">
        <v>262</v>
      </c>
      <c r="G972" s="1" t="s">
        <v>2977</v>
      </c>
      <c r="H972" s="1" t="s">
        <v>2978</v>
      </c>
      <c r="K972" s="17" t="n">
        <f aca="false">SUMIF('1060 NQN'!$A$2:$A$2023,$G972,'1060 NQN'!$I$2:$I$2023)</f>
        <v>10</v>
      </c>
      <c r="L972" s="17" t="n">
        <f aca="false">SUMIF('1060 NQN'!$A$2:$A$2023,$G972,'1060 NQN'!$Q$2:$Q$2023)</f>
        <v>0</v>
      </c>
      <c r="M972" s="17" t="n">
        <f aca="false">$K972-$L972</f>
        <v>10</v>
      </c>
      <c r="N972" s="18" t="n">
        <f aca="false">IFERROR(SUMIF('1060 NQN'!$A$2:$A$2023,$G972,'1060 NQN'!$M$2:$M$2023)/$K972,0)</f>
        <v>19147</v>
      </c>
      <c r="O972" s="18" t="n">
        <f aca="false">IFERROR($K972*$N972,"")</f>
        <v>191470</v>
      </c>
      <c r="P972" s="18" t="n">
        <f aca="false">IFERROR($L972*$N972,"")</f>
        <v>0</v>
      </c>
      <c r="Q972" s="18" t="n">
        <f aca="false">$M972*$N972</f>
        <v>191470</v>
      </c>
      <c r="S972" s="26"/>
      <c r="T972" s="1" t="s">
        <v>277</v>
      </c>
      <c r="U972" s="27" t="s">
        <v>123</v>
      </c>
      <c r="AA972" s="1" t="s">
        <v>1741</v>
      </c>
    </row>
    <row r="973" customFormat="false" ht="15" hidden="false" customHeight="false" outlineLevel="0" collapsed="false">
      <c r="A973" s="1" t="s">
        <v>207</v>
      </c>
      <c r="B973" s="1" t="s">
        <v>1739</v>
      </c>
      <c r="C973" s="1" t="s">
        <v>259</v>
      </c>
      <c r="D973" s="1" t="s">
        <v>273</v>
      </c>
      <c r="E973" s="1" t="s">
        <v>274</v>
      </c>
      <c r="F973" s="1" t="s">
        <v>262</v>
      </c>
      <c r="G973" s="1" t="s">
        <v>1319</v>
      </c>
      <c r="H973" s="1" t="s">
        <v>1320</v>
      </c>
      <c r="K973" s="17" t="n">
        <f aca="false">SUMIF('1060 NQN'!$A$2:$A$2023,$G973,'1060 NQN'!$I$2:$I$2023)</f>
        <v>10</v>
      </c>
      <c r="L973" s="17" t="n">
        <f aca="false">SUMIF('1060 NQN'!$A$2:$A$2023,$G973,'1060 NQN'!$Q$2:$Q$2023)</f>
        <v>0</v>
      </c>
      <c r="M973" s="17" t="n">
        <f aca="false">$K973-$L973</f>
        <v>10</v>
      </c>
      <c r="N973" s="18" t="n">
        <f aca="false">IFERROR(SUMIF('1060 NQN'!$A$2:$A$2023,$G973,'1060 NQN'!$M$2:$M$2023)/$K973,0)</f>
        <v>13899.17</v>
      </c>
      <c r="O973" s="18" t="n">
        <f aca="false">IFERROR($K973*$N973,"")</f>
        <v>138991.7</v>
      </c>
      <c r="P973" s="18" t="n">
        <f aca="false">IFERROR($L973*$N973,"")</f>
        <v>0</v>
      </c>
      <c r="Q973" s="18" t="n">
        <f aca="false">$M973*$N973</f>
        <v>138991.7</v>
      </c>
      <c r="S973" s="26"/>
      <c r="T973" s="1" t="s">
        <v>277</v>
      </c>
      <c r="U973" s="27" t="s">
        <v>123</v>
      </c>
    </row>
    <row r="974" customFormat="false" ht="15" hidden="false" customHeight="false" outlineLevel="0" collapsed="false">
      <c r="A974" s="1" t="s">
        <v>207</v>
      </c>
      <c r="B974" s="1" t="s">
        <v>1739</v>
      </c>
      <c r="C974" s="1" t="s">
        <v>259</v>
      </c>
      <c r="D974" s="1" t="s">
        <v>273</v>
      </c>
      <c r="E974" s="1" t="s">
        <v>274</v>
      </c>
      <c r="F974" s="1" t="s">
        <v>262</v>
      </c>
      <c r="G974" s="1" t="s">
        <v>1004</v>
      </c>
      <c r="H974" s="1" t="s">
        <v>1005</v>
      </c>
      <c r="K974" s="17" t="n">
        <f aca="false">SUMIF('1060 NQN'!$A$2:$A$2023,$G974,'1060 NQN'!$I$2:$I$2023)</f>
        <v>10</v>
      </c>
      <c r="L974" s="17" t="n">
        <f aca="false">SUMIF('1060 NQN'!$A$2:$A$2023,$G974,'1060 NQN'!$Q$2:$Q$2023)</f>
        <v>0</v>
      </c>
      <c r="M974" s="17" t="n">
        <f aca="false">$K974-$L974</f>
        <v>10</v>
      </c>
      <c r="N974" s="18" t="n">
        <f aca="false">IFERROR(SUMIF('1060 NQN'!$A$2:$A$2023,$G974,'1060 NQN'!$M$2:$M$2023)/$K974,0)</f>
        <v>14600</v>
      </c>
      <c r="O974" s="18" t="n">
        <f aca="false">IFERROR($K974*$N974,"")</f>
        <v>146000</v>
      </c>
      <c r="P974" s="18" t="n">
        <f aca="false">IFERROR($L974*$N974,"")</f>
        <v>0</v>
      </c>
      <c r="Q974" s="18" t="n">
        <f aca="false">$M974*$N974</f>
        <v>146000</v>
      </c>
      <c r="S974" s="26"/>
      <c r="T974" s="1" t="s">
        <v>277</v>
      </c>
      <c r="U974" s="27" t="s">
        <v>123</v>
      </c>
      <c r="AA974" s="1" t="s">
        <v>1741</v>
      </c>
    </row>
    <row r="975" customFormat="false" ht="15" hidden="false" customHeight="false" outlineLevel="0" collapsed="false">
      <c r="A975" s="1" t="s">
        <v>207</v>
      </c>
      <c r="B975" s="1" t="s">
        <v>1739</v>
      </c>
      <c r="C975" s="1" t="s">
        <v>259</v>
      </c>
      <c r="D975" s="1" t="s">
        <v>273</v>
      </c>
      <c r="E975" s="1" t="s">
        <v>274</v>
      </c>
      <c r="F975" s="1" t="s">
        <v>262</v>
      </c>
      <c r="G975" s="1" t="s">
        <v>2979</v>
      </c>
      <c r="H975" s="1" t="s">
        <v>2980</v>
      </c>
      <c r="K975" s="17" t="n">
        <f aca="false">SUMIF('1060 NQN'!$A$2:$A$2023,$G975,'1060 NQN'!$I$2:$I$2023)</f>
        <v>10</v>
      </c>
      <c r="L975" s="17" t="n">
        <f aca="false">SUMIF('1060 NQN'!$A$2:$A$2023,$G975,'1060 NQN'!$Q$2:$Q$2023)</f>
        <v>0</v>
      </c>
      <c r="M975" s="17" t="n">
        <f aca="false">$K975-$L975</f>
        <v>10</v>
      </c>
      <c r="N975" s="18" t="n">
        <f aca="false">IFERROR(SUMIF('1060 NQN'!$A$2:$A$2023,$G975,'1060 NQN'!$M$2:$M$2023)/$K975,0)</f>
        <v>6400</v>
      </c>
      <c r="O975" s="18" t="n">
        <f aca="false">IFERROR($K975*$N975,"")</f>
        <v>64000</v>
      </c>
      <c r="P975" s="18" t="n">
        <f aca="false">IFERROR($L975*$N975,"")</f>
        <v>0</v>
      </c>
      <c r="Q975" s="18" t="n">
        <f aca="false">$M975*$N975</f>
        <v>64000</v>
      </c>
      <c r="S975" s="26"/>
      <c r="T975" s="1" t="s">
        <v>277</v>
      </c>
      <c r="U975" s="27" t="s">
        <v>123</v>
      </c>
    </row>
    <row r="976" customFormat="false" ht="15" hidden="false" customHeight="false" outlineLevel="0" collapsed="false">
      <c r="A976" s="1" t="s">
        <v>207</v>
      </c>
      <c r="B976" s="1" t="s">
        <v>1739</v>
      </c>
      <c r="C976" s="1" t="s">
        <v>259</v>
      </c>
      <c r="D976" s="1" t="s">
        <v>273</v>
      </c>
      <c r="E976" s="1" t="s">
        <v>274</v>
      </c>
      <c r="F976" s="1" t="s">
        <v>262</v>
      </c>
      <c r="G976" s="1" t="s">
        <v>2981</v>
      </c>
      <c r="H976" s="1" t="s">
        <v>2982</v>
      </c>
      <c r="K976" s="17" t="n">
        <f aca="false">SUMIF('1060 NQN'!$A$2:$A$2023,$G976,'1060 NQN'!$I$2:$I$2023)</f>
        <v>10</v>
      </c>
      <c r="L976" s="17" t="n">
        <f aca="false">SUMIF('1060 NQN'!$A$2:$A$2023,$G976,'1060 NQN'!$Q$2:$Q$2023)</f>
        <v>0</v>
      </c>
      <c r="M976" s="17" t="n">
        <f aca="false">$K976-$L976</f>
        <v>10</v>
      </c>
      <c r="N976" s="18" t="n">
        <f aca="false">IFERROR(SUMIF('1060 NQN'!$A$2:$A$2023,$G976,'1060 NQN'!$M$2:$M$2023)/$K976,0)</f>
        <v>13500</v>
      </c>
      <c r="O976" s="18" t="n">
        <f aca="false">IFERROR($K976*$N976,"")</f>
        <v>135000</v>
      </c>
      <c r="P976" s="18" t="n">
        <f aca="false">IFERROR($L976*$N976,"")</f>
        <v>0</v>
      </c>
      <c r="Q976" s="18" t="n">
        <f aca="false">$M976*$N976</f>
        <v>135000</v>
      </c>
      <c r="S976" s="26"/>
      <c r="T976" s="1" t="s">
        <v>277</v>
      </c>
      <c r="U976" s="27" t="s">
        <v>123</v>
      </c>
    </row>
    <row r="977" customFormat="false" ht="15" hidden="false" customHeight="false" outlineLevel="0" collapsed="false">
      <c r="A977" s="1" t="s">
        <v>207</v>
      </c>
      <c r="B977" s="1" t="s">
        <v>1739</v>
      </c>
      <c r="C977" s="1" t="s">
        <v>259</v>
      </c>
      <c r="D977" s="1" t="s">
        <v>273</v>
      </c>
      <c r="E977" s="1" t="s">
        <v>274</v>
      </c>
      <c r="F977" s="1" t="s">
        <v>262</v>
      </c>
      <c r="G977" s="1" t="s">
        <v>2983</v>
      </c>
      <c r="H977" s="1" t="s">
        <v>2984</v>
      </c>
      <c r="I977" s="1" t="s">
        <v>2985</v>
      </c>
      <c r="J977" s="1" t="s">
        <v>2984</v>
      </c>
      <c r="K977" s="17" t="n">
        <f aca="false">SUMIF('1060 NQN'!$A$2:$A$2023,$G977,'1060 NQN'!$I$2:$I$2023)</f>
        <v>10</v>
      </c>
      <c r="L977" s="17" t="n">
        <f aca="false">SUMIF('1060 NQN'!$A$2:$A$2023,$G977,'1060 NQN'!$Q$2:$Q$2023)</f>
        <v>6</v>
      </c>
      <c r="M977" s="17" t="n">
        <f aca="false">$K977-$L977</f>
        <v>4</v>
      </c>
      <c r="N977" s="18" t="n">
        <f aca="false">IFERROR(SUMIF('1060 NQN'!$A$2:$A$2023,$G977,'1060 NQN'!$M$2:$M$2023)/$K977,0)</f>
        <v>64800</v>
      </c>
      <c r="O977" s="18" t="n">
        <f aca="false">IFERROR($K977*$N977,"")</f>
        <v>648000</v>
      </c>
      <c r="P977" s="18" t="n">
        <f aca="false">IFERROR($L977*$N977,"")</f>
        <v>388800</v>
      </c>
      <c r="Q977" s="18" t="n">
        <f aca="false">$M977*$N977</f>
        <v>259200</v>
      </c>
      <c r="S977" s="24" t="s">
        <v>226</v>
      </c>
      <c r="T977" s="1" t="s">
        <v>267</v>
      </c>
      <c r="U977" s="25" t="s">
        <v>51</v>
      </c>
      <c r="V977" s="1" t="s">
        <v>290</v>
      </c>
      <c r="W977" s="1" t="s">
        <v>269</v>
      </c>
      <c r="Y977" s="1" t="s">
        <v>269</v>
      </c>
      <c r="AA977" s="1" t="s">
        <v>764</v>
      </c>
    </row>
    <row r="978" customFormat="false" ht="15" hidden="false" customHeight="false" outlineLevel="0" collapsed="false">
      <c r="A978" s="1" t="s">
        <v>207</v>
      </c>
      <c r="B978" s="1" t="s">
        <v>1739</v>
      </c>
      <c r="C978" s="1" t="s">
        <v>259</v>
      </c>
      <c r="D978" s="1" t="s">
        <v>273</v>
      </c>
      <c r="E978" s="1" t="s">
        <v>274</v>
      </c>
      <c r="F978" s="1" t="s">
        <v>262</v>
      </c>
      <c r="G978" s="1" t="s">
        <v>2986</v>
      </c>
      <c r="H978" s="1" t="s">
        <v>2987</v>
      </c>
      <c r="K978" s="17" t="n">
        <f aca="false">SUMIF('1060 NQN'!$A$2:$A$2023,$G978,'1060 NQN'!$I$2:$I$2023)</f>
        <v>10</v>
      </c>
      <c r="L978" s="17" t="n">
        <f aca="false">SUMIF('1060 NQN'!$A$2:$A$2023,$G978,'1060 NQN'!$Q$2:$Q$2023)</f>
        <v>0</v>
      </c>
      <c r="M978" s="17" t="n">
        <f aca="false">$K978-$L978</f>
        <v>10</v>
      </c>
      <c r="N978" s="18" t="n">
        <f aca="false">IFERROR(SUMIF('1060 NQN'!$A$2:$A$2023,$G978,'1060 NQN'!$M$2:$M$2023)/$K978,0)</f>
        <v>17486.282</v>
      </c>
      <c r="O978" s="18" t="n">
        <f aca="false">IFERROR($K978*$N978,"")</f>
        <v>174862.82</v>
      </c>
      <c r="P978" s="18" t="n">
        <f aca="false">IFERROR($L978*$N978,"")</f>
        <v>0</v>
      </c>
      <c r="Q978" s="18" t="n">
        <f aca="false">$M978*$N978</f>
        <v>174862.82</v>
      </c>
      <c r="S978" s="26"/>
      <c r="T978" s="1" t="s">
        <v>277</v>
      </c>
      <c r="U978" s="27" t="s">
        <v>123</v>
      </c>
      <c r="AA978" s="1" t="s">
        <v>1741</v>
      </c>
    </row>
    <row r="979" customFormat="false" ht="15" hidden="false" customHeight="false" outlineLevel="0" collapsed="false">
      <c r="A979" s="1" t="s">
        <v>207</v>
      </c>
      <c r="B979" s="1" t="s">
        <v>1739</v>
      </c>
      <c r="C979" s="1" t="s">
        <v>259</v>
      </c>
      <c r="D979" s="1" t="s">
        <v>273</v>
      </c>
      <c r="E979" s="1" t="s">
        <v>274</v>
      </c>
      <c r="F979" s="1" t="s">
        <v>262</v>
      </c>
      <c r="G979" s="1" t="s">
        <v>2988</v>
      </c>
      <c r="H979" s="1" t="s">
        <v>2989</v>
      </c>
      <c r="K979" s="17" t="n">
        <f aca="false">SUMIF('1060 NQN'!$A$2:$A$2023,$G979,'1060 NQN'!$I$2:$I$2023)</f>
        <v>10</v>
      </c>
      <c r="L979" s="17" t="n">
        <f aca="false">SUMIF('1060 NQN'!$A$2:$A$2023,$G979,'1060 NQN'!$Q$2:$Q$2023)</f>
        <v>0</v>
      </c>
      <c r="M979" s="17" t="n">
        <f aca="false">$K979-$L979</f>
        <v>10</v>
      </c>
      <c r="N979" s="18" t="n">
        <f aca="false">IFERROR(SUMIF('1060 NQN'!$A$2:$A$2023,$G979,'1060 NQN'!$M$2:$M$2023)/$K979,0)</f>
        <v>64800</v>
      </c>
      <c r="O979" s="18" t="n">
        <f aca="false">IFERROR($K979*$N979,"")</f>
        <v>648000</v>
      </c>
      <c r="P979" s="18" t="n">
        <f aca="false">IFERROR($L979*$N979,"")</f>
        <v>0</v>
      </c>
      <c r="Q979" s="18" t="n">
        <f aca="false">$M979*$N979</f>
        <v>648000</v>
      </c>
      <c r="S979" s="26"/>
      <c r="T979" s="1" t="s">
        <v>277</v>
      </c>
      <c r="U979" s="27" t="s">
        <v>123</v>
      </c>
    </row>
    <row r="980" customFormat="false" ht="15" hidden="false" customHeight="false" outlineLevel="0" collapsed="false">
      <c r="A980" s="1" t="s">
        <v>207</v>
      </c>
      <c r="B980" s="1" t="s">
        <v>1739</v>
      </c>
      <c r="C980" s="1" t="s">
        <v>259</v>
      </c>
      <c r="D980" s="1" t="s">
        <v>273</v>
      </c>
      <c r="E980" s="1" t="s">
        <v>274</v>
      </c>
      <c r="F980" s="1" t="s">
        <v>262</v>
      </c>
      <c r="G980" s="1" t="s">
        <v>2990</v>
      </c>
      <c r="H980" s="1" t="s">
        <v>2991</v>
      </c>
      <c r="K980" s="17" t="n">
        <f aca="false">SUMIF('1060 NQN'!$A$2:$A$2023,$G980,'1060 NQN'!$I$2:$I$2023)</f>
        <v>10</v>
      </c>
      <c r="L980" s="17" t="n">
        <f aca="false">SUMIF('1060 NQN'!$A$2:$A$2023,$G980,'1060 NQN'!$Q$2:$Q$2023)</f>
        <v>0</v>
      </c>
      <c r="M980" s="17" t="n">
        <f aca="false">$K980-$L980</f>
        <v>10</v>
      </c>
      <c r="N980" s="18" t="n">
        <f aca="false">IFERROR(SUMIF('1060 NQN'!$A$2:$A$2023,$G980,'1060 NQN'!$M$2:$M$2023)/$K980,0)</f>
        <v>12600</v>
      </c>
      <c r="O980" s="18" t="n">
        <f aca="false">IFERROR($K980*$N980,"")</f>
        <v>126000</v>
      </c>
      <c r="P980" s="18" t="n">
        <f aca="false">IFERROR($L980*$N980,"")</f>
        <v>0</v>
      </c>
      <c r="Q980" s="18" t="n">
        <f aca="false">$M980*$N980</f>
        <v>126000</v>
      </c>
      <c r="S980" s="26"/>
      <c r="T980" s="1" t="s">
        <v>277</v>
      </c>
      <c r="U980" s="27" t="s">
        <v>123</v>
      </c>
    </row>
    <row r="981" customFormat="false" ht="15" hidden="false" customHeight="false" outlineLevel="0" collapsed="false">
      <c r="A981" s="1" t="s">
        <v>207</v>
      </c>
      <c r="B981" s="1" t="s">
        <v>1739</v>
      </c>
      <c r="C981" s="1" t="s">
        <v>259</v>
      </c>
      <c r="D981" s="1" t="s">
        <v>610</v>
      </c>
      <c r="E981" s="1" t="s">
        <v>611</v>
      </c>
      <c r="F981" s="1" t="s">
        <v>612</v>
      </c>
      <c r="G981" s="1" t="s">
        <v>2992</v>
      </c>
      <c r="H981" s="1" t="s">
        <v>2993</v>
      </c>
      <c r="K981" s="17" t="n">
        <f aca="false">SUMIF('1060 NQN'!$A$2:$A$2023,$G981,'1060 NQN'!$I$2:$I$2023)</f>
        <v>10</v>
      </c>
      <c r="L981" s="17" t="n">
        <f aca="false">SUMIF('1060 NQN'!$A$2:$A$2023,$G981,'1060 NQN'!$Q$2:$Q$2023)</f>
        <v>0</v>
      </c>
      <c r="M981" s="17" t="n">
        <f aca="false">$K981-$L981</f>
        <v>10</v>
      </c>
      <c r="N981" s="18" t="n">
        <f aca="false">IFERROR(SUMIF('1060 NQN'!$A$2:$A$2023,$G981,'1060 NQN'!$M$2:$M$2023)/$K981,0)</f>
        <v>10129.228</v>
      </c>
      <c r="O981" s="18" t="n">
        <f aca="false">IFERROR($K981*$N981,"")</f>
        <v>101292.28</v>
      </c>
      <c r="P981" s="18" t="n">
        <f aca="false">IFERROR($L981*$N981,"")</f>
        <v>0</v>
      </c>
      <c r="Q981" s="18" t="n">
        <f aca="false">$M981*$N981</f>
        <v>101292.28</v>
      </c>
      <c r="S981" s="26"/>
      <c r="T981" s="1" t="s">
        <v>615</v>
      </c>
      <c r="U981" s="27" t="s">
        <v>126</v>
      </c>
    </row>
    <row r="982" customFormat="false" ht="15" hidden="false" customHeight="false" outlineLevel="0" collapsed="false">
      <c r="A982" s="1" t="s">
        <v>207</v>
      </c>
      <c r="B982" s="1" t="s">
        <v>1739</v>
      </c>
      <c r="C982" s="1" t="s">
        <v>259</v>
      </c>
      <c r="D982" s="1" t="s">
        <v>610</v>
      </c>
      <c r="E982" s="1" t="s">
        <v>611</v>
      </c>
      <c r="F982" s="1" t="s">
        <v>612</v>
      </c>
      <c r="G982" s="1" t="s">
        <v>2994</v>
      </c>
      <c r="H982" s="1" t="s">
        <v>2995</v>
      </c>
      <c r="K982" s="17" t="n">
        <f aca="false">SUMIF('1060 NQN'!$A$2:$A$2023,$G982,'1060 NQN'!$I$2:$I$2023)</f>
        <v>10</v>
      </c>
      <c r="L982" s="17" t="n">
        <f aca="false">SUMIF('1060 NQN'!$A$2:$A$2023,$G982,'1060 NQN'!$Q$2:$Q$2023)</f>
        <v>0</v>
      </c>
      <c r="M982" s="17" t="n">
        <f aca="false">$K982-$L982</f>
        <v>10</v>
      </c>
      <c r="N982" s="18" t="n">
        <f aca="false">IFERROR(SUMIF('1060 NQN'!$A$2:$A$2023,$G982,'1060 NQN'!$M$2:$M$2023)/$K982,0)</f>
        <v>17900</v>
      </c>
      <c r="O982" s="18" t="n">
        <f aca="false">IFERROR($K982*$N982,"")</f>
        <v>179000</v>
      </c>
      <c r="P982" s="18" t="n">
        <f aca="false">IFERROR($L982*$N982,"")</f>
        <v>0</v>
      </c>
      <c r="Q982" s="18" t="n">
        <f aca="false">$M982*$N982</f>
        <v>179000</v>
      </c>
      <c r="S982" s="26"/>
      <c r="T982" s="1" t="s">
        <v>615</v>
      </c>
      <c r="U982" s="27" t="s">
        <v>126</v>
      </c>
    </row>
    <row r="983" customFormat="false" ht="15" hidden="false" customHeight="false" outlineLevel="0" collapsed="false">
      <c r="A983" s="1" t="s">
        <v>207</v>
      </c>
      <c r="B983" s="1" t="s">
        <v>1739</v>
      </c>
      <c r="C983" s="1" t="s">
        <v>259</v>
      </c>
      <c r="D983" s="1" t="s">
        <v>610</v>
      </c>
      <c r="E983" s="1" t="s">
        <v>611</v>
      </c>
      <c r="F983" s="1" t="s">
        <v>612</v>
      </c>
      <c r="G983" s="1" t="s">
        <v>2996</v>
      </c>
      <c r="H983" s="1" t="s">
        <v>2997</v>
      </c>
      <c r="K983" s="17" t="n">
        <f aca="false">SUMIF('1060 NQN'!$A$2:$A$2023,$G983,'1060 NQN'!$I$2:$I$2023)</f>
        <v>10</v>
      </c>
      <c r="L983" s="17" t="n">
        <f aca="false">SUMIF('1060 NQN'!$A$2:$A$2023,$G983,'1060 NQN'!$Q$2:$Q$2023)</f>
        <v>0</v>
      </c>
      <c r="M983" s="17" t="n">
        <f aca="false">$K983-$L983</f>
        <v>10</v>
      </c>
      <c r="N983" s="18" t="n">
        <f aca="false">IFERROR(SUMIF('1060 NQN'!$A$2:$A$2023,$G983,'1060 NQN'!$M$2:$M$2023)/$K983,0)</f>
        <v>10500</v>
      </c>
      <c r="O983" s="18" t="n">
        <f aca="false">IFERROR($K983*$N983,"")</f>
        <v>105000</v>
      </c>
      <c r="P983" s="18" t="n">
        <f aca="false">IFERROR($L983*$N983,"")</f>
        <v>0</v>
      </c>
      <c r="Q983" s="18" t="n">
        <f aca="false">$M983*$N983</f>
        <v>105000</v>
      </c>
      <c r="S983" s="26"/>
      <c r="T983" s="1" t="s">
        <v>615</v>
      </c>
      <c r="U983" s="27" t="s">
        <v>126</v>
      </c>
    </row>
    <row r="984" customFormat="false" ht="15" hidden="false" customHeight="false" outlineLevel="0" collapsed="false">
      <c r="A984" s="1" t="s">
        <v>207</v>
      </c>
      <c r="B984" s="1" t="s">
        <v>1739</v>
      </c>
      <c r="C984" s="1" t="s">
        <v>259</v>
      </c>
      <c r="D984" s="1" t="s">
        <v>610</v>
      </c>
      <c r="E984" s="1" t="s">
        <v>611</v>
      </c>
      <c r="F984" s="1" t="s">
        <v>612</v>
      </c>
      <c r="G984" s="1" t="s">
        <v>2998</v>
      </c>
      <c r="H984" s="1" t="s">
        <v>2999</v>
      </c>
      <c r="K984" s="17" t="n">
        <f aca="false">SUMIF('1060 NQN'!$A$2:$A$2023,$G984,'1060 NQN'!$I$2:$I$2023)</f>
        <v>10</v>
      </c>
      <c r="L984" s="17" t="n">
        <f aca="false">SUMIF('1060 NQN'!$A$2:$A$2023,$G984,'1060 NQN'!$Q$2:$Q$2023)</f>
        <v>0</v>
      </c>
      <c r="M984" s="17" t="n">
        <f aca="false">$K984-$L984</f>
        <v>10</v>
      </c>
      <c r="N984" s="18" t="n">
        <f aca="false">IFERROR(SUMIF('1060 NQN'!$A$2:$A$2023,$G984,'1060 NQN'!$M$2:$M$2023)/$K984,0)</f>
        <v>19500</v>
      </c>
      <c r="O984" s="18" t="n">
        <f aca="false">IFERROR($K984*$N984,"")</f>
        <v>195000</v>
      </c>
      <c r="P984" s="18" t="n">
        <f aca="false">IFERROR($L984*$N984,"")</f>
        <v>0</v>
      </c>
      <c r="Q984" s="18" t="n">
        <f aca="false">$M984*$N984</f>
        <v>195000</v>
      </c>
      <c r="S984" s="26"/>
      <c r="T984" s="1" t="s">
        <v>615</v>
      </c>
      <c r="U984" s="27" t="s">
        <v>126</v>
      </c>
    </row>
    <row r="985" customFormat="false" ht="15" hidden="false" customHeight="false" outlineLevel="0" collapsed="false">
      <c r="A985" s="1" t="s">
        <v>207</v>
      </c>
      <c r="B985" s="1" t="s">
        <v>1739</v>
      </c>
      <c r="C985" s="1" t="s">
        <v>259</v>
      </c>
      <c r="D985" s="1" t="s">
        <v>610</v>
      </c>
      <c r="E985" s="1" t="s">
        <v>611</v>
      </c>
      <c r="F985" s="1" t="s">
        <v>612</v>
      </c>
      <c r="G985" s="1" t="s">
        <v>1383</v>
      </c>
      <c r="H985" s="1" t="s">
        <v>1384</v>
      </c>
      <c r="K985" s="17" t="n">
        <f aca="false">SUMIF('1060 NQN'!$A$2:$A$2023,$G985,'1060 NQN'!$I$2:$I$2023)</f>
        <v>10</v>
      </c>
      <c r="L985" s="17" t="n">
        <f aca="false">SUMIF('1060 NQN'!$A$2:$A$2023,$G985,'1060 NQN'!$Q$2:$Q$2023)</f>
        <v>0</v>
      </c>
      <c r="M985" s="17" t="n">
        <f aca="false">$K985-$L985</f>
        <v>10</v>
      </c>
      <c r="N985" s="18" t="n">
        <f aca="false">IFERROR(SUMIF('1060 NQN'!$A$2:$A$2023,$G985,'1060 NQN'!$M$2:$M$2023)/$K985,0)</f>
        <v>11083</v>
      </c>
      <c r="O985" s="18" t="n">
        <f aca="false">IFERROR($K985*$N985,"")</f>
        <v>110830</v>
      </c>
      <c r="P985" s="18" t="n">
        <f aca="false">IFERROR($L985*$N985,"")</f>
        <v>0</v>
      </c>
      <c r="Q985" s="18" t="n">
        <f aca="false">$M985*$N985</f>
        <v>110830</v>
      </c>
      <c r="S985" s="26"/>
      <c r="T985" s="1" t="s">
        <v>615</v>
      </c>
      <c r="U985" s="27" t="s">
        <v>126</v>
      </c>
    </row>
    <row r="986" customFormat="false" ht="15" hidden="false" customHeight="false" outlineLevel="0" collapsed="false">
      <c r="A986" s="1" t="s">
        <v>207</v>
      </c>
      <c r="B986" s="1" t="s">
        <v>1739</v>
      </c>
      <c r="C986" s="1" t="s">
        <v>259</v>
      </c>
      <c r="D986" s="1" t="s">
        <v>610</v>
      </c>
      <c r="E986" s="1" t="s">
        <v>611</v>
      </c>
      <c r="F986" s="1" t="s">
        <v>612</v>
      </c>
      <c r="G986" s="1" t="s">
        <v>3000</v>
      </c>
      <c r="H986" s="1" t="s">
        <v>3001</v>
      </c>
      <c r="K986" s="17" t="n">
        <f aca="false">SUMIF('1060 NQN'!$A$2:$A$2023,$G986,'1060 NQN'!$I$2:$I$2023)</f>
        <v>10</v>
      </c>
      <c r="L986" s="17" t="n">
        <f aca="false">SUMIF('1060 NQN'!$A$2:$A$2023,$G986,'1060 NQN'!$Q$2:$Q$2023)</f>
        <v>0</v>
      </c>
      <c r="M986" s="17" t="n">
        <f aca="false">$K986-$L986</f>
        <v>10</v>
      </c>
      <c r="N986" s="18" t="n">
        <f aca="false">IFERROR(SUMIF('1060 NQN'!$A$2:$A$2023,$G986,'1060 NQN'!$M$2:$M$2023)/$K986,0)</f>
        <v>69296.295</v>
      </c>
      <c r="O986" s="18" t="n">
        <f aca="false">IFERROR($K986*$N986,"")</f>
        <v>692962.95</v>
      </c>
      <c r="P986" s="18" t="n">
        <f aca="false">IFERROR($L986*$N986,"")</f>
        <v>0</v>
      </c>
      <c r="Q986" s="18" t="n">
        <f aca="false">$M986*$N986</f>
        <v>692962.95</v>
      </c>
      <c r="S986" s="26"/>
      <c r="T986" s="1" t="s">
        <v>615</v>
      </c>
      <c r="U986" s="27" t="s">
        <v>126</v>
      </c>
    </row>
    <row r="987" customFormat="false" ht="15" hidden="false" customHeight="false" outlineLevel="0" collapsed="false">
      <c r="A987" s="1" t="s">
        <v>207</v>
      </c>
      <c r="B987" s="1" t="s">
        <v>1739</v>
      </c>
      <c r="C987" s="1" t="s">
        <v>259</v>
      </c>
      <c r="D987" s="1" t="s">
        <v>273</v>
      </c>
      <c r="E987" s="1" t="s">
        <v>274</v>
      </c>
      <c r="F987" s="1" t="s">
        <v>262</v>
      </c>
      <c r="G987" s="1" t="s">
        <v>3002</v>
      </c>
      <c r="H987" s="1" t="s">
        <v>3003</v>
      </c>
      <c r="K987" s="17" t="n">
        <f aca="false">SUMIF('1060 NQN'!$A$2:$A$2023,$G987,'1060 NQN'!$I$2:$I$2023)</f>
        <v>9</v>
      </c>
      <c r="L987" s="17" t="n">
        <f aca="false">SUMIF('1060 NQN'!$A$2:$A$2023,$G987,'1060 NQN'!$Q$2:$Q$2023)</f>
        <v>0</v>
      </c>
      <c r="M987" s="17" t="n">
        <f aca="false">$K987-$L987</f>
        <v>9</v>
      </c>
      <c r="N987" s="18" t="n">
        <f aca="false">IFERROR(SUMIF('1060 NQN'!$A$2:$A$2023,$G987,'1060 NQN'!$M$2:$M$2023)/$K987,0)</f>
        <v>426.155555555556</v>
      </c>
      <c r="O987" s="18" t="n">
        <f aca="false">IFERROR($K987*$N987,"")</f>
        <v>3835.4</v>
      </c>
      <c r="P987" s="18" t="n">
        <f aca="false">IFERROR($L987*$N987,"")</f>
        <v>0</v>
      </c>
      <c r="Q987" s="18" t="n">
        <f aca="false">$M987*$N987</f>
        <v>3835.4</v>
      </c>
      <c r="S987" s="26"/>
      <c r="T987" s="1" t="s">
        <v>277</v>
      </c>
      <c r="U987" s="27" t="s">
        <v>123</v>
      </c>
      <c r="AA987" s="1" t="s">
        <v>1741</v>
      </c>
    </row>
    <row r="988" customFormat="false" ht="15" hidden="false" customHeight="false" outlineLevel="0" collapsed="false">
      <c r="A988" s="1" t="s">
        <v>207</v>
      </c>
      <c r="B988" s="1" t="s">
        <v>1739</v>
      </c>
      <c r="C988" s="1" t="s">
        <v>259</v>
      </c>
      <c r="D988" s="1" t="s">
        <v>610</v>
      </c>
      <c r="E988" s="1" t="s">
        <v>611</v>
      </c>
      <c r="F988" s="1" t="s">
        <v>612</v>
      </c>
      <c r="G988" s="1" t="s">
        <v>3004</v>
      </c>
      <c r="H988" s="1" t="s">
        <v>3005</v>
      </c>
      <c r="K988" s="17" t="n">
        <f aca="false">SUMIF('1060 NQN'!$A$2:$A$2023,$G988,'1060 NQN'!$I$2:$I$2023)</f>
        <v>9</v>
      </c>
      <c r="L988" s="17" t="n">
        <f aca="false">SUMIF('1060 NQN'!$A$2:$A$2023,$G988,'1060 NQN'!$Q$2:$Q$2023)</f>
        <v>0</v>
      </c>
      <c r="M988" s="17" t="n">
        <f aca="false">$K988-$L988</f>
        <v>9</v>
      </c>
      <c r="N988" s="18" t="n">
        <f aca="false">IFERROR(SUMIF('1060 NQN'!$A$2:$A$2023,$G988,'1060 NQN'!$M$2:$M$2023)/$K988,0)</f>
        <v>21500</v>
      </c>
      <c r="O988" s="18" t="n">
        <f aca="false">IFERROR($K988*$N988,"")</f>
        <v>193500</v>
      </c>
      <c r="P988" s="18" t="n">
        <f aca="false">IFERROR($L988*$N988,"")</f>
        <v>0</v>
      </c>
      <c r="Q988" s="18" t="n">
        <f aca="false">$M988*$N988</f>
        <v>193500</v>
      </c>
      <c r="S988" s="26"/>
      <c r="T988" s="1" t="s">
        <v>615</v>
      </c>
      <c r="U988" s="27" t="s">
        <v>126</v>
      </c>
    </row>
    <row r="989" customFormat="false" ht="15" hidden="false" customHeight="false" outlineLevel="0" collapsed="false">
      <c r="A989" s="1" t="s">
        <v>207</v>
      </c>
      <c r="B989" s="1" t="s">
        <v>1739</v>
      </c>
      <c r="C989" s="1" t="s">
        <v>259</v>
      </c>
      <c r="D989" s="1" t="s">
        <v>610</v>
      </c>
      <c r="E989" s="1" t="s">
        <v>611</v>
      </c>
      <c r="F989" s="1" t="s">
        <v>612</v>
      </c>
      <c r="G989" s="1" t="s">
        <v>3006</v>
      </c>
      <c r="H989" s="1" t="s">
        <v>3007</v>
      </c>
      <c r="K989" s="17" t="n">
        <f aca="false">SUMIF('1060 NQN'!$A$2:$A$2023,$G989,'1060 NQN'!$I$2:$I$2023)</f>
        <v>9</v>
      </c>
      <c r="L989" s="17" t="n">
        <f aca="false">SUMIF('1060 NQN'!$A$2:$A$2023,$G989,'1060 NQN'!$Q$2:$Q$2023)</f>
        <v>0</v>
      </c>
      <c r="M989" s="17" t="n">
        <f aca="false">$K989-$L989</f>
        <v>9</v>
      </c>
      <c r="N989" s="18" t="n">
        <f aca="false">IFERROR(SUMIF('1060 NQN'!$A$2:$A$2023,$G989,'1060 NQN'!$M$2:$M$2023)/$K989,0)</f>
        <v>121269.212222222</v>
      </c>
      <c r="O989" s="18" t="n">
        <f aca="false">IFERROR($K989*$N989,"")</f>
        <v>1091422.91</v>
      </c>
      <c r="P989" s="18" t="n">
        <f aca="false">IFERROR($L989*$N989,"")</f>
        <v>0</v>
      </c>
      <c r="Q989" s="18" t="n">
        <f aca="false">$M989*$N989</f>
        <v>1091422.91</v>
      </c>
      <c r="S989" s="26"/>
      <c r="T989" s="1" t="s">
        <v>615</v>
      </c>
      <c r="U989" s="27" t="s">
        <v>126</v>
      </c>
    </row>
    <row r="990" customFormat="false" ht="15" hidden="false" customHeight="false" outlineLevel="0" collapsed="false">
      <c r="A990" s="1" t="s">
        <v>207</v>
      </c>
      <c r="B990" s="1" t="s">
        <v>1739</v>
      </c>
      <c r="C990" s="1" t="s">
        <v>259</v>
      </c>
      <c r="D990" s="1" t="s">
        <v>273</v>
      </c>
      <c r="E990" s="1" t="s">
        <v>274</v>
      </c>
      <c r="F990" s="1" t="s">
        <v>262</v>
      </c>
      <c r="G990" s="1" t="s">
        <v>1030</v>
      </c>
      <c r="H990" s="1" t="s">
        <v>1031</v>
      </c>
      <c r="K990" s="17" t="n">
        <f aca="false">SUMIF('1060 NQN'!$A$2:$A$2023,$G990,'1060 NQN'!$I$2:$I$2023)</f>
        <v>8</v>
      </c>
      <c r="L990" s="17" t="n">
        <f aca="false">SUMIF('1060 NQN'!$A$2:$A$2023,$G990,'1060 NQN'!$Q$2:$Q$2023)</f>
        <v>0</v>
      </c>
      <c r="M990" s="17" t="n">
        <f aca="false">$K990-$L990</f>
        <v>8</v>
      </c>
      <c r="N990" s="18" t="n">
        <f aca="false">IFERROR(SUMIF('1060 NQN'!$A$2:$A$2023,$G990,'1060 NQN'!$M$2:$M$2023)/$K990,0)</f>
        <v>538.59</v>
      </c>
      <c r="O990" s="18" t="n">
        <f aca="false">IFERROR($K990*$N990,"")</f>
        <v>4308.72</v>
      </c>
      <c r="P990" s="18" t="n">
        <f aca="false">IFERROR($L990*$N990,"")</f>
        <v>0</v>
      </c>
      <c r="Q990" s="18" t="n">
        <f aca="false">$M990*$N990</f>
        <v>4308.72</v>
      </c>
      <c r="S990" s="26"/>
      <c r="T990" s="1" t="s">
        <v>277</v>
      </c>
      <c r="U990" s="27" t="s">
        <v>123</v>
      </c>
      <c r="AA990" s="1" t="s">
        <v>1741</v>
      </c>
    </row>
    <row r="991" customFormat="false" ht="15" hidden="false" customHeight="false" outlineLevel="0" collapsed="false">
      <c r="A991" s="1" t="s">
        <v>207</v>
      </c>
      <c r="B991" s="1" t="s">
        <v>1739</v>
      </c>
      <c r="C991" s="1" t="s">
        <v>259</v>
      </c>
      <c r="D991" s="1" t="s">
        <v>273</v>
      </c>
      <c r="E991" s="1" t="s">
        <v>274</v>
      </c>
      <c r="F991" s="1" t="s">
        <v>262</v>
      </c>
      <c r="G991" s="1" t="s">
        <v>3008</v>
      </c>
      <c r="H991" s="1" t="s">
        <v>3009</v>
      </c>
      <c r="K991" s="17" t="n">
        <f aca="false">SUMIF('1060 NQN'!$A$2:$A$2023,$G991,'1060 NQN'!$I$2:$I$2023)</f>
        <v>8</v>
      </c>
      <c r="L991" s="17" t="n">
        <f aca="false">SUMIF('1060 NQN'!$A$2:$A$2023,$G991,'1060 NQN'!$Q$2:$Q$2023)</f>
        <v>0</v>
      </c>
      <c r="M991" s="17" t="n">
        <f aca="false">$K991-$L991</f>
        <v>8</v>
      </c>
      <c r="N991" s="18" t="n">
        <f aca="false">IFERROR(SUMIF('1060 NQN'!$A$2:$A$2023,$G991,'1060 NQN'!$M$2:$M$2023)/$K991,0)</f>
        <v>1652.085</v>
      </c>
      <c r="O991" s="18" t="n">
        <f aca="false">IFERROR($K991*$N991,"")</f>
        <v>13216.68</v>
      </c>
      <c r="P991" s="18" t="n">
        <f aca="false">IFERROR($L991*$N991,"")</f>
        <v>0</v>
      </c>
      <c r="Q991" s="18" t="n">
        <f aca="false">$M991*$N991</f>
        <v>13216.68</v>
      </c>
      <c r="S991" s="26"/>
      <c r="T991" s="1" t="s">
        <v>277</v>
      </c>
      <c r="U991" s="27" t="s">
        <v>123</v>
      </c>
    </row>
    <row r="992" customFormat="false" ht="15" hidden="false" customHeight="false" outlineLevel="0" collapsed="false">
      <c r="A992" s="1" t="s">
        <v>207</v>
      </c>
      <c r="B992" s="1" t="s">
        <v>1739</v>
      </c>
      <c r="C992" s="1" t="s">
        <v>259</v>
      </c>
      <c r="D992" s="1" t="s">
        <v>273</v>
      </c>
      <c r="E992" s="1" t="s">
        <v>274</v>
      </c>
      <c r="F992" s="1" t="s">
        <v>262</v>
      </c>
      <c r="G992" s="1" t="s">
        <v>3010</v>
      </c>
      <c r="H992" s="1" t="s">
        <v>3011</v>
      </c>
      <c r="K992" s="17" t="n">
        <f aca="false">SUMIF('1060 NQN'!$A$2:$A$2023,$G992,'1060 NQN'!$I$2:$I$2023)</f>
        <v>8</v>
      </c>
      <c r="L992" s="17" t="n">
        <f aca="false">SUMIF('1060 NQN'!$A$2:$A$2023,$G992,'1060 NQN'!$Q$2:$Q$2023)</f>
        <v>0</v>
      </c>
      <c r="M992" s="17" t="n">
        <f aca="false">$K992-$L992</f>
        <v>8</v>
      </c>
      <c r="N992" s="18" t="n">
        <f aca="false">IFERROR(SUMIF('1060 NQN'!$A$2:$A$2023,$G992,'1060 NQN'!$M$2:$M$2023)/$K992,0)</f>
        <v>1538.7175</v>
      </c>
      <c r="O992" s="18" t="n">
        <f aca="false">IFERROR($K992*$N992,"")</f>
        <v>12309.74</v>
      </c>
      <c r="P992" s="18" t="n">
        <f aca="false">IFERROR($L992*$N992,"")</f>
        <v>0</v>
      </c>
      <c r="Q992" s="18" t="n">
        <f aca="false">$M992*$N992</f>
        <v>12309.74</v>
      </c>
      <c r="S992" s="26"/>
      <c r="T992" s="1" t="s">
        <v>277</v>
      </c>
      <c r="U992" s="27" t="s">
        <v>123</v>
      </c>
    </row>
    <row r="993" customFormat="false" ht="15" hidden="false" customHeight="false" outlineLevel="0" collapsed="false">
      <c r="A993" s="1" t="s">
        <v>207</v>
      </c>
      <c r="B993" s="1" t="s">
        <v>1739</v>
      </c>
      <c r="C993" s="1" t="s">
        <v>259</v>
      </c>
      <c r="D993" s="1" t="s">
        <v>273</v>
      </c>
      <c r="E993" s="1" t="s">
        <v>274</v>
      </c>
      <c r="F993" s="1" t="s">
        <v>262</v>
      </c>
      <c r="G993" s="1" t="s">
        <v>3012</v>
      </c>
      <c r="H993" s="1" t="s">
        <v>3013</v>
      </c>
      <c r="K993" s="17" t="n">
        <f aca="false">SUMIF('1060 NQN'!$A$2:$A$2023,$G993,'1060 NQN'!$I$2:$I$2023)</f>
        <v>8</v>
      </c>
      <c r="L993" s="17" t="n">
        <f aca="false">SUMIF('1060 NQN'!$A$2:$A$2023,$G993,'1060 NQN'!$Q$2:$Q$2023)</f>
        <v>0</v>
      </c>
      <c r="M993" s="17" t="n">
        <f aca="false">$K993-$L993</f>
        <v>8</v>
      </c>
      <c r="N993" s="18" t="n">
        <f aca="false">IFERROR(SUMIF('1060 NQN'!$A$2:$A$2023,$G993,'1060 NQN'!$M$2:$M$2023)/$K993,0)</f>
        <v>1708</v>
      </c>
      <c r="O993" s="18" t="n">
        <f aca="false">IFERROR($K993*$N993,"")</f>
        <v>13664</v>
      </c>
      <c r="P993" s="18" t="n">
        <f aca="false">IFERROR($L993*$N993,"")</f>
        <v>0</v>
      </c>
      <c r="Q993" s="18" t="n">
        <f aca="false">$M993*$N993</f>
        <v>13664</v>
      </c>
      <c r="S993" s="26"/>
      <c r="T993" s="1" t="s">
        <v>277</v>
      </c>
      <c r="U993" s="27" t="s">
        <v>123</v>
      </c>
      <c r="AA993" s="1" t="s">
        <v>1741</v>
      </c>
    </row>
    <row r="994" customFormat="false" ht="15" hidden="false" customHeight="false" outlineLevel="0" collapsed="false">
      <c r="A994" s="1" t="s">
        <v>207</v>
      </c>
      <c r="B994" s="1" t="s">
        <v>1739</v>
      </c>
      <c r="C994" s="1" t="s">
        <v>259</v>
      </c>
      <c r="D994" s="1" t="s">
        <v>273</v>
      </c>
      <c r="E994" s="1" t="s">
        <v>274</v>
      </c>
      <c r="F994" s="1" t="s">
        <v>262</v>
      </c>
      <c r="G994" s="1" t="s">
        <v>3014</v>
      </c>
      <c r="H994" s="1" t="s">
        <v>3015</v>
      </c>
      <c r="I994" s="1" t="s">
        <v>3016</v>
      </c>
      <c r="J994" s="1" t="s">
        <v>3017</v>
      </c>
      <c r="K994" s="17" t="n">
        <f aca="false">SUMIF('1060 NQN'!$A$2:$A$2023,$G994,'1060 NQN'!$I$2:$I$2023)</f>
        <v>8</v>
      </c>
      <c r="L994" s="17" t="n">
        <f aca="false">SUMIF('1060 NQN'!$A$2:$A$2023,$G994,'1060 NQN'!$Q$2:$Q$2023)</f>
        <v>409</v>
      </c>
      <c r="M994" s="17" t="n">
        <f aca="false">$K994-$L994</f>
        <v>-401</v>
      </c>
      <c r="N994" s="18" t="n">
        <f aca="false">IFERROR(SUMIF('1060 NQN'!$A$2:$A$2023,$G994,'1060 NQN'!$M$2:$M$2023)/$K994,0)</f>
        <v>1815.2225</v>
      </c>
      <c r="O994" s="18" t="n">
        <f aca="false">IFERROR($K994*$N994,"")</f>
        <v>14521.78</v>
      </c>
      <c r="P994" s="18" t="n">
        <f aca="false">IFERROR($L994*$N994,"")</f>
        <v>742426.0025</v>
      </c>
      <c r="Q994" s="18" t="n">
        <f aca="false">$M994*$N994</f>
        <v>-727904.2225</v>
      </c>
      <c r="R994" s="28" t="s">
        <v>1805</v>
      </c>
      <c r="S994" s="25" t="s">
        <v>228</v>
      </c>
      <c r="T994" s="1" t="s">
        <v>282</v>
      </c>
      <c r="U994" s="24" t="s">
        <v>54</v>
      </c>
      <c r="V994" s="1" t="s">
        <v>290</v>
      </c>
      <c r="W994" s="1" t="s">
        <v>269</v>
      </c>
      <c r="Y994" s="1" t="s">
        <v>269</v>
      </c>
      <c r="AA994" s="1" t="s">
        <v>3018</v>
      </c>
    </row>
    <row r="995" customFormat="false" ht="15" hidden="false" customHeight="false" outlineLevel="0" collapsed="false">
      <c r="A995" s="1" t="s">
        <v>207</v>
      </c>
      <c r="B995" s="1" t="s">
        <v>1739</v>
      </c>
      <c r="C995" s="1" t="s">
        <v>259</v>
      </c>
      <c r="D995" s="1" t="s">
        <v>610</v>
      </c>
      <c r="E995" s="1" t="s">
        <v>611</v>
      </c>
      <c r="F995" s="1" t="s">
        <v>612</v>
      </c>
      <c r="G995" s="1" t="s">
        <v>3019</v>
      </c>
      <c r="H995" s="1" t="s">
        <v>3020</v>
      </c>
      <c r="K995" s="17" t="n">
        <f aca="false">SUMIF('1060 NQN'!$A$2:$A$2023,$G995,'1060 NQN'!$I$2:$I$2023)</f>
        <v>8</v>
      </c>
      <c r="L995" s="17" t="n">
        <f aca="false">SUMIF('1060 NQN'!$A$2:$A$2023,$G995,'1060 NQN'!$Q$2:$Q$2023)</f>
        <v>0</v>
      </c>
      <c r="M995" s="17" t="n">
        <f aca="false">$K995-$L995</f>
        <v>8</v>
      </c>
      <c r="N995" s="18" t="n">
        <f aca="false">IFERROR(SUMIF('1060 NQN'!$A$2:$A$2023,$G995,'1060 NQN'!$M$2:$M$2023)/$K995,0)</f>
        <v>44900</v>
      </c>
      <c r="O995" s="18" t="n">
        <f aca="false">IFERROR($K995*$N995,"")</f>
        <v>359200</v>
      </c>
      <c r="P995" s="18" t="n">
        <f aca="false">IFERROR($L995*$N995,"")</f>
        <v>0</v>
      </c>
      <c r="Q995" s="18" t="n">
        <f aca="false">$M995*$N995</f>
        <v>359200</v>
      </c>
      <c r="S995" s="26"/>
      <c r="T995" s="1" t="s">
        <v>615</v>
      </c>
      <c r="U995" s="27" t="s">
        <v>126</v>
      </c>
    </row>
    <row r="996" customFormat="false" ht="15" hidden="false" customHeight="false" outlineLevel="0" collapsed="false">
      <c r="A996" s="1" t="s">
        <v>207</v>
      </c>
      <c r="B996" s="1" t="s">
        <v>1739</v>
      </c>
      <c r="C996" s="1" t="s">
        <v>259</v>
      </c>
      <c r="D996" s="1" t="s">
        <v>610</v>
      </c>
      <c r="E996" s="1" t="s">
        <v>611</v>
      </c>
      <c r="F996" s="1" t="s">
        <v>612</v>
      </c>
      <c r="G996" s="1" t="s">
        <v>3021</v>
      </c>
      <c r="H996" s="1" t="s">
        <v>3022</v>
      </c>
      <c r="K996" s="17" t="n">
        <f aca="false">SUMIF('1060 NQN'!$A$2:$A$2023,$G996,'1060 NQN'!$I$2:$I$2023)</f>
        <v>8</v>
      </c>
      <c r="L996" s="17" t="n">
        <f aca="false">SUMIF('1060 NQN'!$A$2:$A$2023,$G996,'1060 NQN'!$Q$2:$Q$2023)</f>
        <v>0</v>
      </c>
      <c r="M996" s="17" t="n">
        <f aca="false">$K996-$L996</f>
        <v>8</v>
      </c>
      <c r="N996" s="18" t="n">
        <f aca="false">IFERROR(SUMIF('1060 NQN'!$A$2:$A$2023,$G996,'1060 NQN'!$M$2:$M$2023)/$K996,0)</f>
        <v>17900</v>
      </c>
      <c r="O996" s="18" t="n">
        <f aca="false">IFERROR($K996*$N996,"")</f>
        <v>143200</v>
      </c>
      <c r="P996" s="18" t="n">
        <f aca="false">IFERROR($L996*$N996,"")</f>
        <v>0</v>
      </c>
      <c r="Q996" s="18" t="n">
        <f aca="false">$M996*$N996</f>
        <v>143200</v>
      </c>
      <c r="S996" s="26"/>
      <c r="T996" s="1" t="s">
        <v>615</v>
      </c>
      <c r="U996" s="27" t="s">
        <v>126</v>
      </c>
    </row>
    <row r="997" customFormat="false" ht="15" hidden="false" customHeight="false" outlineLevel="0" collapsed="false">
      <c r="A997" s="1" t="s">
        <v>207</v>
      </c>
      <c r="B997" s="1" t="s">
        <v>1739</v>
      </c>
      <c r="C997" s="1" t="s">
        <v>259</v>
      </c>
      <c r="D997" s="1" t="s">
        <v>610</v>
      </c>
      <c r="E997" s="1" t="s">
        <v>611</v>
      </c>
      <c r="F997" s="1" t="s">
        <v>612</v>
      </c>
      <c r="G997" s="1" t="s">
        <v>3023</v>
      </c>
      <c r="H997" s="1" t="s">
        <v>3024</v>
      </c>
      <c r="K997" s="17" t="n">
        <f aca="false">SUMIF('1060 NQN'!$A$2:$A$2023,$G997,'1060 NQN'!$I$2:$I$2023)</f>
        <v>8</v>
      </c>
      <c r="L997" s="17" t="n">
        <f aca="false">SUMIF('1060 NQN'!$A$2:$A$2023,$G997,'1060 NQN'!$Q$2:$Q$2023)</f>
        <v>0</v>
      </c>
      <c r="M997" s="17" t="n">
        <f aca="false">$K997-$L997</f>
        <v>8</v>
      </c>
      <c r="N997" s="18" t="n">
        <f aca="false">IFERROR(SUMIF('1060 NQN'!$A$2:$A$2023,$G997,'1060 NQN'!$M$2:$M$2023)/$K997,0)</f>
        <v>17900</v>
      </c>
      <c r="O997" s="18" t="n">
        <f aca="false">IFERROR($K997*$N997,"")</f>
        <v>143200</v>
      </c>
      <c r="P997" s="18" t="n">
        <f aca="false">IFERROR($L997*$N997,"")</f>
        <v>0</v>
      </c>
      <c r="Q997" s="18" t="n">
        <f aca="false">$M997*$N997</f>
        <v>143200</v>
      </c>
      <c r="S997" s="26"/>
      <c r="T997" s="1" t="s">
        <v>615</v>
      </c>
      <c r="U997" s="27" t="s">
        <v>126</v>
      </c>
    </row>
    <row r="998" customFormat="false" ht="15" hidden="false" customHeight="false" outlineLevel="0" collapsed="false">
      <c r="A998" s="1" t="s">
        <v>207</v>
      </c>
      <c r="B998" s="1" t="s">
        <v>1739</v>
      </c>
      <c r="C998" s="1" t="s">
        <v>259</v>
      </c>
      <c r="D998" s="1" t="s">
        <v>610</v>
      </c>
      <c r="E998" s="1" t="s">
        <v>611</v>
      </c>
      <c r="F998" s="1" t="s">
        <v>612</v>
      </c>
      <c r="G998" s="1" t="s">
        <v>3025</v>
      </c>
      <c r="H998" s="1" t="s">
        <v>3026</v>
      </c>
      <c r="K998" s="17" t="n">
        <f aca="false">SUMIF('1060 NQN'!$A$2:$A$2023,$G998,'1060 NQN'!$I$2:$I$2023)</f>
        <v>8</v>
      </c>
      <c r="L998" s="17" t="n">
        <f aca="false">SUMIF('1060 NQN'!$A$2:$A$2023,$G998,'1060 NQN'!$Q$2:$Q$2023)</f>
        <v>0</v>
      </c>
      <c r="M998" s="17" t="n">
        <f aca="false">$K998-$L998</f>
        <v>8</v>
      </c>
      <c r="N998" s="18" t="n">
        <f aca="false">IFERROR(SUMIF('1060 NQN'!$A$2:$A$2023,$G998,'1060 NQN'!$M$2:$M$2023)/$K998,0)</f>
        <v>18500</v>
      </c>
      <c r="O998" s="18" t="n">
        <f aca="false">IFERROR($K998*$N998,"")</f>
        <v>148000</v>
      </c>
      <c r="P998" s="18" t="n">
        <f aca="false">IFERROR($L998*$N998,"")</f>
        <v>0</v>
      </c>
      <c r="Q998" s="18" t="n">
        <f aca="false">$M998*$N998</f>
        <v>148000</v>
      </c>
      <c r="S998" s="26"/>
      <c r="T998" s="1" t="s">
        <v>615</v>
      </c>
      <c r="U998" s="27" t="s">
        <v>126</v>
      </c>
      <c r="AA998" s="1" t="s">
        <v>1741</v>
      </c>
    </row>
    <row r="999" customFormat="false" ht="15" hidden="false" customHeight="false" outlineLevel="0" collapsed="false">
      <c r="A999" s="1" t="s">
        <v>207</v>
      </c>
      <c r="B999" s="1" t="s">
        <v>1739</v>
      </c>
      <c r="C999" s="1" t="s">
        <v>259</v>
      </c>
      <c r="D999" s="1" t="s">
        <v>610</v>
      </c>
      <c r="E999" s="1" t="s">
        <v>611</v>
      </c>
      <c r="F999" s="1" t="s">
        <v>612</v>
      </c>
      <c r="G999" s="1" t="s">
        <v>3027</v>
      </c>
      <c r="H999" s="1" t="s">
        <v>3028</v>
      </c>
      <c r="K999" s="17" t="n">
        <f aca="false">SUMIF('1060 NQN'!$A$2:$A$2023,$G999,'1060 NQN'!$I$2:$I$2023)</f>
        <v>8</v>
      </c>
      <c r="L999" s="17" t="n">
        <f aca="false">SUMIF('1060 NQN'!$A$2:$A$2023,$G999,'1060 NQN'!$Q$2:$Q$2023)</f>
        <v>0</v>
      </c>
      <c r="M999" s="17" t="n">
        <f aca="false">$K999-$L999</f>
        <v>8</v>
      </c>
      <c r="N999" s="18" t="n">
        <f aca="false">IFERROR(SUMIF('1060 NQN'!$A$2:$A$2023,$G999,'1060 NQN'!$M$2:$M$2023)/$K999,0)</f>
        <v>19500</v>
      </c>
      <c r="O999" s="18" t="n">
        <f aca="false">IFERROR($K999*$N999,"")</f>
        <v>156000</v>
      </c>
      <c r="P999" s="18" t="n">
        <f aca="false">IFERROR($L999*$N999,"")</f>
        <v>0</v>
      </c>
      <c r="Q999" s="18" t="n">
        <f aca="false">$M999*$N999</f>
        <v>156000</v>
      </c>
      <c r="S999" s="26"/>
      <c r="T999" s="1" t="s">
        <v>615</v>
      </c>
      <c r="U999" s="27" t="s">
        <v>126</v>
      </c>
    </row>
    <row r="1000" customFormat="false" ht="15" hidden="false" customHeight="false" outlineLevel="0" collapsed="false">
      <c r="A1000" s="1" t="s">
        <v>207</v>
      </c>
      <c r="B1000" s="1" t="s">
        <v>1739</v>
      </c>
      <c r="C1000" s="1" t="s">
        <v>259</v>
      </c>
      <c r="D1000" s="1" t="s">
        <v>610</v>
      </c>
      <c r="E1000" s="1" t="s">
        <v>611</v>
      </c>
      <c r="F1000" s="1" t="s">
        <v>612</v>
      </c>
      <c r="G1000" s="1" t="s">
        <v>3029</v>
      </c>
      <c r="H1000" s="1" t="s">
        <v>3030</v>
      </c>
      <c r="K1000" s="17" t="n">
        <f aca="false">SUMIF('1060 NQN'!$A$2:$A$2023,$G1000,'1060 NQN'!$I$2:$I$2023)</f>
        <v>8</v>
      </c>
      <c r="L1000" s="17" t="n">
        <f aca="false">SUMIF('1060 NQN'!$A$2:$A$2023,$G1000,'1060 NQN'!$Q$2:$Q$2023)</f>
        <v>0</v>
      </c>
      <c r="M1000" s="17" t="n">
        <f aca="false">$K1000-$L1000</f>
        <v>8</v>
      </c>
      <c r="N1000" s="18" t="n">
        <f aca="false">IFERROR(SUMIF('1060 NQN'!$A$2:$A$2023,$G1000,'1060 NQN'!$M$2:$M$2023)/$K1000,0)</f>
        <v>29061.64</v>
      </c>
      <c r="O1000" s="18" t="n">
        <f aca="false">IFERROR($K1000*$N1000,"")</f>
        <v>232493.12</v>
      </c>
      <c r="P1000" s="18" t="n">
        <f aca="false">IFERROR($L1000*$N1000,"")</f>
        <v>0</v>
      </c>
      <c r="Q1000" s="18" t="n">
        <f aca="false">$M1000*$N1000</f>
        <v>232493.12</v>
      </c>
      <c r="S1000" s="26"/>
      <c r="T1000" s="1" t="s">
        <v>615</v>
      </c>
      <c r="U1000" s="27" t="s">
        <v>126</v>
      </c>
    </row>
    <row r="1001" customFormat="false" ht="15" hidden="false" customHeight="false" outlineLevel="0" collapsed="false">
      <c r="A1001" s="1" t="s">
        <v>207</v>
      </c>
      <c r="B1001" s="1" t="s">
        <v>1739</v>
      </c>
      <c r="C1001" s="1" t="s">
        <v>259</v>
      </c>
      <c r="D1001" s="1" t="s">
        <v>610</v>
      </c>
      <c r="E1001" s="1" t="s">
        <v>611</v>
      </c>
      <c r="F1001" s="1" t="s">
        <v>612</v>
      </c>
      <c r="G1001" s="1" t="s">
        <v>3031</v>
      </c>
      <c r="H1001" s="1" t="s">
        <v>3032</v>
      </c>
      <c r="K1001" s="17" t="n">
        <f aca="false">SUMIF('1060 NQN'!$A$2:$A$2023,$G1001,'1060 NQN'!$I$2:$I$2023)</f>
        <v>8</v>
      </c>
      <c r="L1001" s="17" t="n">
        <f aca="false">SUMIF('1060 NQN'!$A$2:$A$2023,$G1001,'1060 NQN'!$Q$2:$Q$2023)</f>
        <v>0</v>
      </c>
      <c r="M1001" s="17" t="n">
        <f aca="false">$K1001-$L1001</f>
        <v>8</v>
      </c>
      <c r="N1001" s="18" t="n">
        <f aca="false">IFERROR(SUMIF('1060 NQN'!$A$2:$A$2023,$G1001,'1060 NQN'!$M$2:$M$2023)/$K1001,0)</f>
        <v>75400</v>
      </c>
      <c r="O1001" s="18" t="n">
        <f aca="false">IFERROR($K1001*$N1001,"")</f>
        <v>603200</v>
      </c>
      <c r="P1001" s="18" t="n">
        <f aca="false">IFERROR($L1001*$N1001,"")</f>
        <v>0</v>
      </c>
      <c r="Q1001" s="18" t="n">
        <f aca="false">$M1001*$N1001</f>
        <v>603200</v>
      </c>
      <c r="S1001" s="26"/>
      <c r="T1001" s="1" t="s">
        <v>615</v>
      </c>
      <c r="U1001" s="27" t="s">
        <v>126</v>
      </c>
    </row>
    <row r="1002" customFormat="false" ht="15" hidden="false" customHeight="false" outlineLevel="0" collapsed="false">
      <c r="A1002" s="1" t="s">
        <v>207</v>
      </c>
      <c r="B1002" s="1" t="s">
        <v>1739</v>
      </c>
      <c r="C1002" s="1" t="s">
        <v>259</v>
      </c>
      <c r="D1002" s="1" t="s">
        <v>260</v>
      </c>
      <c r="E1002" s="1" t="s">
        <v>261</v>
      </c>
      <c r="F1002" s="1" t="s">
        <v>262</v>
      </c>
      <c r="G1002" s="1" t="s">
        <v>3033</v>
      </c>
      <c r="H1002" s="1" t="s">
        <v>3034</v>
      </c>
      <c r="K1002" s="17" t="n">
        <f aca="false">SUMIF('1060 NQN'!$A$2:$A$2023,$G1002,'1060 NQN'!$I$2:$I$2023)</f>
        <v>7</v>
      </c>
      <c r="L1002" s="17" t="n">
        <f aca="false">SUMIF('1060 NQN'!$A$2:$A$2023,$G1002,'1060 NQN'!$Q$2:$Q$2023)</f>
        <v>0</v>
      </c>
      <c r="M1002" s="17" t="n">
        <f aca="false">$K1002-$L1002</f>
        <v>7</v>
      </c>
      <c r="N1002" s="18" t="n">
        <f aca="false">IFERROR(SUMIF('1060 NQN'!$A$2:$A$2023,$G1002,'1060 NQN'!$M$2:$M$2023)/$K1002,0)</f>
        <v>16290</v>
      </c>
      <c r="O1002" s="18" t="n">
        <f aca="false">IFERROR($K1002*$N1002,"")</f>
        <v>114030</v>
      </c>
      <c r="P1002" s="18" t="n">
        <f aca="false">IFERROR($L1002*$N1002,"")</f>
        <v>0</v>
      </c>
      <c r="Q1002" s="18" t="n">
        <f aca="false">$M1002*$N1002</f>
        <v>114030</v>
      </c>
      <c r="S1002" s="26"/>
      <c r="T1002" s="1" t="s">
        <v>277</v>
      </c>
      <c r="U1002" s="27" t="s">
        <v>123</v>
      </c>
    </row>
    <row r="1003" customFormat="false" ht="15" hidden="false" customHeight="false" outlineLevel="0" collapsed="false">
      <c r="A1003" s="1" t="s">
        <v>207</v>
      </c>
      <c r="B1003" s="1" t="s">
        <v>1739</v>
      </c>
      <c r="C1003" s="1" t="s">
        <v>259</v>
      </c>
      <c r="D1003" s="1" t="s">
        <v>610</v>
      </c>
      <c r="E1003" s="1" t="s">
        <v>611</v>
      </c>
      <c r="F1003" s="1" t="s">
        <v>612</v>
      </c>
      <c r="G1003" s="1" t="s">
        <v>3035</v>
      </c>
      <c r="H1003" s="1" t="s">
        <v>3036</v>
      </c>
      <c r="K1003" s="17" t="n">
        <f aca="false">SUMIF('1060 NQN'!$A$2:$A$2023,$G1003,'1060 NQN'!$I$2:$I$2023)</f>
        <v>7</v>
      </c>
      <c r="L1003" s="17" t="n">
        <f aca="false">SUMIF('1060 NQN'!$A$2:$A$2023,$G1003,'1060 NQN'!$Q$2:$Q$2023)</f>
        <v>0</v>
      </c>
      <c r="M1003" s="17" t="n">
        <f aca="false">$K1003-$L1003</f>
        <v>7</v>
      </c>
      <c r="N1003" s="18" t="n">
        <f aca="false">IFERROR(SUMIF('1060 NQN'!$A$2:$A$2023,$G1003,'1060 NQN'!$M$2:$M$2023)/$K1003,0)</f>
        <v>44900</v>
      </c>
      <c r="O1003" s="18" t="n">
        <f aca="false">IFERROR($K1003*$N1003,"")</f>
        <v>314300</v>
      </c>
      <c r="P1003" s="18" t="n">
        <f aca="false">IFERROR($L1003*$N1003,"")</f>
        <v>0</v>
      </c>
      <c r="Q1003" s="18" t="n">
        <f aca="false">$M1003*$N1003</f>
        <v>314300</v>
      </c>
      <c r="S1003" s="26"/>
      <c r="T1003" s="1" t="s">
        <v>615</v>
      </c>
      <c r="U1003" s="27" t="s">
        <v>126</v>
      </c>
    </row>
    <row r="1004" customFormat="false" ht="15" hidden="false" customHeight="false" outlineLevel="0" collapsed="false">
      <c r="A1004" s="1" t="s">
        <v>207</v>
      </c>
      <c r="B1004" s="1" t="s">
        <v>1739</v>
      </c>
      <c r="C1004" s="1" t="s">
        <v>259</v>
      </c>
      <c r="D1004" s="1" t="s">
        <v>610</v>
      </c>
      <c r="E1004" s="1" t="s">
        <v>611</v>
      </c>
      <c r="F1004" s="1" t="s">
        <v>612</v>
      </c>
      <c r="G1004" s="1" t="s">
        <v>3037</v>
      </c>
      <c r="H1004" s="1" t="s">
        <v>3038</v>
      </c>
      <c r="K1004" s="17" t="n">
        <f aca="false">SUMIF('1060 NQN'!$A$2:$A$2023,$G1004,'1060 NQN'!$I$2:$I$2023)</f>
        <v>7</v>
      </c>
      <c r="L1004" s="17" t="n">
        <f aca="false">SUMIF('1060 NQN'!$A$2:$A$2023,$G1004,'1060 NQN'!$Q$2:$Q$2023)</f>
        <v>0</v>
      </c>
      <c r="M1004" s="17" t="n">
        <f aca="false">$K1004-$L1004</f>
        <v>7</v>
      </c>
      <c r="N1004" s="18" t="n">
        <f aca="false">IFERROR(SUMIF('1060 NQN'!$A$2:$A$2023,$G1004,'1060 NQN'!$M$2:$M$2023)/$K1004,0)</f>
        <v>21500</v>
      </c>
      <c r="O1004" s="18" t="n">
        <f aca="false">IFERROR($K1004*$N1004,"")</f>
        <v>150500</v>
      </c>
      <c r="P1004" s="18" t="n">
        <f aca="false">IFERROR($L1004*$N1004,"")</f>
        <v>0</v>
      </c>
      <c r="Q1004" s="18" t="n">
        <f aca="false">$M1004*$N1004</f>
        <v>150500</v>
      </c>
      <c r="S1004" s="26"/>
      <c r="T1004" s="1" t="s">
        <v>615</v>
      </c>
      <c r="U1004" s="27" t="s">
        <v>126</v>
      </c>
    </row>
    <row r="1005" customFormat="false" ht="15" hidden="false" customHeight="false" outlineLevel="0" collapsed="false">
      <c r="A1005" s="1" t="s">
        <v>207</v>
      </c>
      <c r="B1005" s="1" t="s">
        <v>1739</v>
      </c>
      <c r="C1005" s="1" t="s">
        <v>259</v>
      </c>
      <c r="D1005" s="1" t="s">
        <v>610</v>
      </c>
      <c r="E1005" s="1" t="s">
        <v>611</v>
      </c>
      <c r="F1005" s="1" t="s">
        <v>612</v>
      </c>
      <c r="G1005" s="1" t="s">
        <v>3039</v>
      </c>
      <c r="H1005" s="1" t="s">
        <v>3040</v>
      </c>
      <c r="K1005" s="17" t="n">
        <f aca="false">SUMIF('1060 NQN'!$A$2:$A$2023,$G1005,'1060 NQN'!$I$2:$I$2023)</f>
        <v>7</v>
      </c>
      <c r="L1005" s="17" t="n">
        <f aca="false">SUMIF('1060 NQN'!$A$2:$A$2023,$G1005,'1060 NQN'!$Q$2:$Q$2023)</f>
        <v>0</v>
      </c>
      <c r="M1005" s="17" t="n">
        <f aca="false">$K1005-$L1005</f>
        <v>7</v>
      </c>
      <c r="N1005" s="18" t="n">
        <f aca="false">IFERROR(SUMIF('1060 NQN'!$A$2:$A$2023,$G1005,'1060 NQN'!$M$2:$M$2023)/$K1005,0)</f>
        <v>123966.94</v>
      </c>
      <c r="O1005" s="18" t="n">
        <f aca="false">IFERROR($K1005*$N1005,"")</f>
        <v>867768.58</v>
      </c>
      <c r="P1005" s="18" t="n">
        <f aca="false">IFERROR($L1005*$N1005,"")</f>
        <v>0</v>
      </c>
      <c r="Q1005" s="18" t="n">
        <f aca="false">$M1005*$N1005</f>
        <v>867768.58</v>
      </c>
      <c r="S1005" s="26"/>
      <c r="T1005" s="1" t="s">
        <v>615</v>
      </c>
      <c r="U1005" s="27" t="s">
        <v>126</v>
      </c>
    </row>
    <row r="1006" customFormat="false" ht="15" hidden="false" customHeight="false" outlineLevel="0" collapsed="false">
      <c r="A1006" s="1" t="s">
        <v>207</v>
      </c>
      <c r="B1006" s="1" t="s">
        <v>1739</v>
      </c>
      <c r="C1006" s="1" t="s">
        <v>259</v>
      </c>
      <c r="D1006" s="1" t="s">
        <v>610</v>
      </c>
      <c r="E1006" s="1" t="s">
        <v>611</v>
      </c>
      <c r="F1006" s="1" t="s">
        <v>612</v>
      </c>
      <c r="G1006" s="1" t="s">
        <v>3041</v>
      </c>
      <c r="H1006" s="1" t="s">
        <v>3042</v>
      </c>
      <c r="K1006" s="17" t="n">
        <f aca="false">SUMIF('1060 NQN'!$A$2:$A$2023,$G1006,'1060 NQN'!$I$2:$I$2023)</f>
        <v>7</v>
      </c>
      <c r="L1006" s="17" t="n">
        <f aca="false">SUMIF('1060 NQN'!$A$2:$A$2023,$G1006,'1060 NQN'!$Q$2:$Q$2023)</f>
        <v>0</v>
      </c>
      <c r="M1006" s="17" t="n">
        <f aca="false">$K1006-$L1006</f>
        <v>7</v>
      </c>
      <c r="N1006" s="18" t="n">
        <f aca="false">IFERROR(SUMIF('1060 NQN'!$A$2:$A$2023,$G1006,'1060 NQN'!$M$2:$M$2023)/$K1006,0)</f>
        <v>27500</v>
      </c>
      <c r="O1006" s="18" t="n">
        <f aca="false">IFERROR($K1006*$N1006,"")</f>
        <v>192500</v>
      </c>
      <c r="P1006" s="18" t="n">
        <f aca="false">IFERROR($L1006*$N1006,"")</f>
        <v>0</v>
      </c>
      <c r="Q1006" s="18" t="n">
        <f aca="false">$M1006*$N1006</f>
        <v>192500</v>
      </c>
      <c r="S1006" s="26"/>
      <c r="T1006" s="1" t="s">
        <v>615</v>
      </c>
      <c r="U1006" s="27" t="s">
        <v>126</v>
      </c>
    </row>
    <row r="1007" customFormat="false" ht="15" hidden="false" customHeight="false" outlineLevel="0" collapsed="false">
      <c r="A1007" s="1" t="s">
        <v>207</v>
      </c>
      <c r="B1007" s="1" t="s">
        <v>1739</v>
      </c>
      <c r="C1007" s="1" t="s">
        <v>259</v>
      </c>
      <c r="D1007" s="1" t="s">
        <v>260</v>
      </c>
      <c r="E1007" s="1" t="s">
        <v>261</v>
      </c>
      <c r="F1007" s="1" t="s">
        <v>262</v>
      </c>
      <c r="G1007" s="1" t="s">
        <v>3043</v>
      </c>
      <c r="H1007" s="1" t="s">
        <v>3044</v>
      </c>
      <c r="K1007" s="17" t="n">
        <f aca="false">SUMIF('1060 NQN'!$A$2:$A$2023,$G1007,'1060 NQN'!$I$2:$I$2023)</f>
        <v>6</v>
      </c>
      <c r="L1007" s="17" t="n">
        <f aca="false">SUMIF('1060 NQN'!$A$2:$A$2023,$G1007,'1060 NQN'!$Q$2:$Q$2023)</f>
        <v>0</v>
      </c>
      <c r="M1007" s="17" t="n">
        <f aca="false">$K1007-$L1007</f>
        <v>6</v>
      </c>
      <c r="N1007" s="18" t="n">
        <f aca="false">IFERROR(SUMIF('1060 NQN'!$A$2:$A$2023,$G1007,'1060 NQN'!$M$2:$M$2023)/$K1007,0)</f>
        <v>93.5</v>
      </c>
      <c r="O1007" s="18" t="n">
        <f aca="false">IFERROR($K1007*$N1007,"")</f>
        <v>561</v>
      </c>
      <c r="P1007" s="18" t="n">
        <f aca="false">IFERROR($L1007*$N1007,"")</f>
        <v>0</v>
      </c>
      <c r="Q1007" s="18" t="n">
        <f aca="false">$M1007*$N1007</f>
        <v>561</v>
      </c>
      <c r="S1007" s="26"/>
      <c r="T1007" s="1" t="s">
        <v>277</v>
      </c>
      <c r="U1007" s="27" t="s">
        <v>123</v>
      </c>
    </row>
    <row r="1008" customFormat="false" ht="15" hidden="false" customHeight="false" outlineLevel="0" collapsed="false">
      <c r="A1008" s="1" t="s">
        <v>207</v>
      </c>
      <c r="B1008" s="1" t="s">
        <v>1739</v>
      </c>
      <c r="C1008" s="1" t="s">
        <v>259</v>
      </c>
      <c r="D1008" s="1" t="s">
        <v>260</v>
      </c>
      <c r="E1008" s="1" t="s">
        <v>261</v>
      </c>
      <c r="F1008" s="1" t="s">
        <v>262</v>
      </c>
      <c r="G1008" s="1" t="s">
        <v>3045</v>
      </c>
      <c r="H1008" s="1" t="s">
        <v>3046</v>
      </c>
      <c r="K1008" s="17" t="n">
        <f aca="false">SUMIF('1060 NQN'!$A$2:$A$2023,$G1008,'1060 NQN'!$I$2:$I$2023)</f>
        <v>6</v>
      </c>
      <c r="L1008" s="17" t="n">
        <f aca="false">SUMIF('1060 NQN'!$A$2:$A$2023,$G1008,'1060 NQN'!$Q$2:$Q$2023)</f>
        <v>0</v>
      </c>
      <c r="M1008" s="17" t="n">
        <f aca="false">$K1008-$L1008</f>
        <v>6</v>
      </c>
      <c r="N1008" s="18" t="n">
        <f aca="false">IFERROR(SUMIF('1060 NQN'!$A$2:$A$2023,$G1008,'1060 NQN'!$M$2:$M$2023)/$K1008,0)</f>
        <v>1107</v>
      </c>
      <c r="O1008" s="18" t="n">
        <f aca="false">IFERROR($K1008*$N1008,"")</f>
        <v>6642</v>
      </c>
      <c r="P1008" s="18" t="n">
        <f aca="false">IFERROR($L1008*$N1008,"")</f>
        <v>0</v>
      </c>
      <c r="Q1008" s="18" t="n">
        <f aca="false">$M1008*$N1008</f>
        <v>6642</v>
      </c>
      <c r="S1008" s="26"/>
      <c r="T1008" s="1" t="s">
        <v>277</v>
      </c>
      <c r="U1008" s="27" t="s">
        <v>123</v>
      </c>
      <c r="AA1008" s="1" t="s">
        <v>1741</v>
      </c>
    </row>
    <row r="1009" customFormat="false" ht="15" hidden="false" customHeight="false" outlineLevel="0" collapsed="false">
      <c r="A1009" s="1" t="s">
        <v>207</v>
      </c>
      <c r="B1009" s="1" t="s">
        <v>1739</v>
      </c>
      <c r="C1009" s="1" t="s">
        <v>259</v>
      </c>
      <c r="D1009" s="1" t="s">
        <v>273</v>
      </c>
      <c r="E1009" s="1" t="s">
        <v>274</v>
      </c>
      <c r="F1009" s="1" t="s">
        <v>262</v>
      </c>
      <c r="G1009" s="1" t="s">
        <v>1464</v>
      </c>
      <c r="H1009" s="1" t="s">
        <v>1465</v>
      </c>
      <c r="K1009" s="17" t="n">
        <f aca="false">SUMIF('1060 NQN'!$A$2:$A$2023,$G1009,'1060 NQN'!$I$2:$I$2023)</f>
        <v>6</v>
      </c>
      <c r="L1009" s="17" t="n">
        <f aca="false">SUMIF('1060 NQN'!$A$2:$A$2023,$G1009,'1060 NQN'!$Q$2:$Q$2023)</f>
        <v>0</v>
      </c>
      <c r="M1009" s="17" t="n">
        <f aca="false">$K1009-$L1009</f>
        <v>6</v>
      </c>
      <c r="N1009" s="18" t="n">
        <f aca="false">IFERROR(SUMIF('1060 NQN'!$A$2:$A$2023,$G1009,'1060 NQN'!$M$2:$M$2023)/$K1009,0)</f>
        <v>25000</v>
      </c>
      <c r="O1009" s="18" t="n">
        <f aca="false">IFERROR($K1009*$N1009,"")</f>
        <v>150000</v>
      </c>
      <c r="P1009" s="18" t="n">
        <f aca="false">IFERROR($L1009*$N1009,"")</f>
        <v>0</v>
      </c>
      <c r="Q1009" s="18" t="n">
        <f aca="false">$M1009*$N1009</f>
        <v>150000</v>
      </c>
      <c r="S1009" s="26"/>
      <c r="T1009" s="1" t="s">
        <v>277</v>
      </c>
      <c r="U1009" s="27" t="s">
        <v>123</v>
      </c>
    </row>
    <row r="1010" customFormat="false" ht="15" hidden="false" customHeight="false" outlineLevel="0" collapsed="false">
      <c r="A1010" s="1" t="s">
        <v>207</v>
      </c>
      <c r="B1010" s="1" t="s">
        <v>1739</v>
      </c>
      <c r="C1010" s="1" t="s">
        <v>259</v>
      </c>
      <c r="D1010" s="1" t="s">
        <v>273</v>
      </c>
      <c r="E1010" s="1" t="s">
        <v>274</v>
      </c>
      <c r="F1010" s="1" t="s">
        <v>262</v>
      </c>
      <c r="G1010" s="1" t="s">
        <v>3047</v>
      </c>
      <c r="H1010" s="1" t="s">
        <v>3048</v>
      </c>
      <c r="K1010" s="17" t="n">
        <f aca="false">SUMIF('1060 NQN'!$A$2:$A$2023,$G1010,'1060 NQN'!$I$2:$I$2023)</f>
        <v>6</v>
      </c>
      <c r="L1010" s="17" t="n">
        <f aca="false">SUMIF('1060 NQN'!$A$2:$A$2023,$G1010,'1060 NQN'!$Q$2:$Q$2023)</f>
        <v>0</v>
      </c>
      <c r="M1010" s="17" t="n">
        <f aca="false">$K1010-$L1010</f>
        <v>6</v>
      </c>
      <c r="N1010" s="18" t="n">
        <f aca="false">IFERROR(SUMIF('1060 NQN'!$A$2:$A$2023,$G1010,'1060 NQN'!$M$2:$M$2023)/$K1010,0)</f>
        <v>4600</v>
      </c>
      <c r="O1010" s="18" t="n">
        <f aca="false">IFERROR($K1010*$N1010,"")</f>
        <v>27600</v>
      </c>
      <c r="P1010" s="18" t="n">
        <f aca="false">IFERROR($L1010*$N1010,"")</f>
        <v>0</v>
      </c>
      <c r="Q1010" s="18" t="n">
        <f aca="false">$M1010*$N1010</f>
        <v>27600</v>
      </c>
      <c r="S1010" s="26"/>
      <c r="T1010" s="1" t="s">
        <v>277</v>
      </c>
      <c r="U1010" s="27" t="s">
        <v>123</v>
      </c>
    </row>
    <row r="1011" customFormat="false" ht="15" hidden="false" customHeight="false" outlineLevel="0" collapsed="false">
      <c r="A1011" s="1" t="s">
        <v>207</v>
      </c>
      <c r="B1011" s="1" t="s">
        <v>1739</v>
      </c>
      <c r="C1011" s="1" t="s">
        <v>259</v>
      </c>
      <c r="D1011" s="1" t="s">
        <v>610</v>
      </c>
      <c r="E1011" s="1" t="s">
        <v>611</v>
      </c>
      <c r="F1011" s="1" t="s">
        <v>612</v>
      </c>
      <c r="G1011" s="1" t="s">
        <v>3049</v>
      </c>
      <c r="H1011" s="1" t="s">
        <v>3050</v>
      </c>
      <c r="K1011" s="17" t="n">
        <f aca="false">SUMIF('1060 NQN'!$A$2:$A$2023,$G1011,'1060 NQN'!$I$2:$I$2023)</f>
        <v>6</v>
      </c>
      <c r="L1011" s="17" t="n">
        <f aca="false">SUMIF('1060 NQN'!$A$2:$A$2023,$G1011,'1060 NQN'!$Q$2:$Q$2023)</f>
        <v>0</v>
      </c>
      <c r="M1011" s="17" t="n">
        <f aca="false">$K1011-$L1011</f>
        <v>6</v>
      </c>
      <c r="N1011" s="18" t="n">
        <f aca="false">IFERROR(SUMIF('1060 NQN'!$A$2:$A$2023,$G1011,'1060 NQN'!$M$2:$M$2023)/$K1011,0)</f>
        <v>10086.14</v>
      </c>
      <c r="O1011" s="18" t="n">
        <f aca="false">IFERROR($K1011*$N1011,"")</f>
        <v>60516.84</v>
      </c>
      <c r="P1011" s="18" t="n">
        <f aca="false">IFERROR($L1011*$N1011,"")</f>
        <v>0</v>
      </c>
      <c r="Q1011" s="18" t="n">
        <f aca="false">$M1011*$N1011</f>
        <v>60516.84</v>
      </c>
      <c r="S1011" s="26"/>
      <c r="T1011" s="1" t="s">
        <v>615</v>
      </c>
      <c r="U1011" s="27" t="s">
        <v>126</v>
      </c>
    </row>
    <row r="1012" customFormat="false" ht="15" hidden="false" customHeight="false" outlineLevel="0" collapsed="false">
      <c r="A1012" s="1" t="s">
        <v>207</v>
      </c>
      <c r="B1012" s="1" t="s">
        <v>1739</v>
      </c>
      <c r="C1012" s="1" t="s">
        <v>259</v>
      </c>
      <c r="D1012" s="1" t="s">
        <v>610</v>
      </c>
      <c r="E1012" s="1" t="s">
        <v>611</v>
      </c>
      <c r="F1012" s="1" t="s">
        <v>612</v>
      </c>
      <c r="G1012" s="1" t="s">
        <v>3051</v>
      </c>
      <c r="H1012" s="1" t="s">
        <v>3052</v>
      </c>
      <c r="K1012" s="17" t="n">
        <f aca="false">SUMIF('1060 NQN'!$A$2:$A$2023,$G1012,'1060 NQN'!$I$2:$I$2023)</f>
        <v>6</v>
      </c>
      <c r="L1012" s="17" t="n">
        <f aca="false">SUMIF('1060 NQN'!$A$2:$A$2023,$G1012,'1060 NQN'!$Q$2:$Q$2023)</f>
        <v>0</v>
      </c>
      <c r="M1012" s="17" t="n">
        <f aca="false">$K1012-$L1012</f>
        <v>6</v>
      </c>
      <c r="N1012" s="18" t="n">
        <f aca="false">IFERROR(SUMIF('1060 NQN'!$A$2:$A$2023,$G1012,'1060 NQN'!$M$2:$M$2023)/$K1012,0)</f>
        <v>44900</v>
      </c>
      <c r="O1012" s="18" t="n">
        <f aca="false">IFERROR($K1012*$N1012,"")</f>
        <v>269400</v>
      </c>
      <c r="P1012" s="18" t="n">
        <f aca="false">IFERROR($L1012*$N1012,"")</f>
        <v>0</v>
      </c>
      <c r="Q1012" s="18" t="n">
        <f aca="false">$M1012*$N1012</f>
        <v>269400</v>
      </c>
      <c r="S1012" s="26"/>
      <c r="T1012" s="1" t="s">
        <v>615</v>
      </c>
      <c r="U1012" s="27" t="s">
        <v>126</v>
      </c>
    </row>
    <row r="1013" customFormat="false" ht="15" hidden="false" customHeight="false" outlineLevel="0" collapsed="false">
      <c r="A1013" s="1" t="s">
        <v>207</v>
      </c>
      <c r="B1013" s="1" t="s">
        <v>1739</v>
      </c>
      <c r="C1013" s="1" t="s">
        <v>259</v>
      </c>
      <c r="D1013" s="1" t="s">
        <v>610</v>
      </c>
      <c r="E1013" s="1" t="s">
        <v>611</v>
      </c>
      <c r="F1013" s="1" t="s">
        <v>612</v>
      </c>
      <c r="G1013" s="1" t="s">
        <v>3053</v>
      </c>
      <c r="H1013" s="1" t="s">
        <v>3054</v>
      </c>
      <c r="K1013" s="17" t="n">
        <f aca="false">SUMIF('1060 NQN'!$A$2:$A$2023,$G1013,'1060 NQN'!$I$2:$I$2023)</f>
        <v>6</v>
      </c>
      <c r="L1013" s="17" t="n">
        <f aca="false">SUMIF('1060 NQN'!$A$2:$A$2023,$G1013,'1060 NQN'!$Q$2:$Q$2023)</f>
        <v>0</v>
      </c>
      <c r="M1013" s="17" t="n">
        <f aca="false">$K1013-$L1013</f>
        <v>6</v>
      </c>
      <c r="N1013" s="18" t="n">
        <f aca="false">IFERROR(SUMIF('1060 NQN'!$A$2:$A$2023,$G1013,'1060 NQN'!$M$2:$M$2023)/$K1013,0)</f>
        <v>44900</v>
      </c>
      <c r="O1013" s="18" t="n">
        <f aca="false">IFERROR($K1013*$N1013,"")</f>
        <v>269400</v>
      </c>
      <c r="P1013" s="18" t="n">
        <f aca="false">IFERROR($L1013*$N1013,"")</f>
        <v>0</v>
      </c>
      <c r="Q1013" s="18" t="n">
        <f aca="false">$M1013*$N1013</f>
        <v>269400</v>
      </c>
      <c r="S1013" s="26"/>
      <c r="T1013" s="1" t="s">
        <v>615</v>
      </c>
      <c r="U1013" s="27" t="s">
        <v>126</v>
      </c>
    </row>
    <row r="1014" customFormat="false" ht="15" hidden="false" customHeight="false" outlineLevel="0" collapsed="false">
      <c r="A1014" s="1" t="s">
        <v>207</v>
      </c>
      <c r="B1014" s="1" t="s">
        <v>1739</v>
      </c>
      <c r="C1014" s="1" t="s">
        <v>259</v>
      </c>
      <c r="D1014" s="1" t="s">
        <v>610</v>
      </c>
      <c r="E1014" s="1" t="s">
        <v>611</v>
      </c>
      <c r="F1014" s="1" t="s">
        <v>612</v>
      </c>
      <c r="G1014" s="1" t="s">
        <v>3055</v>
      </c>
      <c r="H1014" s="1" t="s">
        <v>3056</v>
      </c>
      <c r="K1014" s="17" t="n">
        <f aca="false">SUMIF('1060 NQN'!$A$2:$A$2023,$G1014,'1060 NQN'!$I$2:$I$2023)</f>
        <v>6</v>
      </c>
      <c r="L1014" s="17" t="n">
        <f aca="false">SUMIF('1060 NQN'!$A$2:$A$2023,$G1014,'1060 NQN'!$Q$2:$Q$2023)</f>
        <v>0</v>
      </c>
      <c r="M1014" s="17" t="n">
        <f aca="false">$K1014-$L1014</f>
        <v>6</v>
      </c>
      <c r="N1014" s="18" t="n">
        <f aca="false">IFERROR(SUMIF('1060 NQN'!$A$2:$A$2023,$G1014,'1060 NQN'!$M$2:$M$2023)/$K1014,0)</f>
        <v>18500</v>
      </c>
      <c r="O1014" s="18" t="n">
        <f aca="false">IFERROR($K1014*$N1014,"")</f>
        <v>111000</v>
      </c>
      <c r="P1014" s="18" t="n">
        <f aca="false">IFERROR($L1014*$N1014,"")</f>
        <v>0</v>
      </c>
      <c r="Q1014" s="18" t="n">
        <f aca="false">$M1014*$N1014</f>
        <v>111000</v>
      </c>
      <c r="S1014" s="26"/>
      <c r="T1014" s="1" t="s">
        <v>615</v>
      </c>
      <c r="U1014" s="27" t="s">
        <v>126</v>
      </c>
    </row>
    <row r="1015" customFormat="false" ht="15" hidden="false" customHeight="false" outlineLevel="0" collapsed="false">
      <c r="A1015" s="1" t="s">
        <v>207</v>
      </c>
      <c r="B1015" s="1" t="s">
        <v>1739</v>
      </c>
      <c r="C1015" s="1" t="s">
        <v>259</v>
      </c>
      <c r="D1015" s="1" t="s">
        <v>610</v>
      </c>
      <c r="E1015" s="1" t="s">
        <v>611</v>
      </c>
      <c r="F1015" s="1" t="s">
        <v>612</v>
      </c>
      <c r="G1015" s="1" t="s">
        <v>3057</v>
      </c>
      <c r="H1015" s="1" t="s">
        <v>3058</v>
      </c>
      <c r="K1015" s="17" t="n">
        <f aca="false">SUMIF('1060 NQN'!$A$2:$A$2023,$G1015,'1060 NQN'!$I$2:$I$2023)</f>
        <v>6</v>
      </c>
      <c r="L1015" s="17" t="n">
        <f aca="false">SUMIF('1060 NQN'!$A$2:$A$2023,$G1015,'1060 NQN'!$Q$2:$Q$2023)</f>
        <v>0</v>
      </c>
      <c r="M1015" s="17" t="n">
        <f aca="false">$K1015-$L1015</f>
        <v>6</v>
      </c>
      <c r="N1015" s="18" t="n">
        <f aca="false">IFERROR(SUMIF('1060 NQN'!$A$2:$A$2023,$G1015,'1060 NQN'!$M$2:$M$2023)/$K1015,0)</f>
        <v>22918.08</v>
      </c>
      <c r="O1015" s="18" t="n">
        <f aca="false">IFERROR($K1015*$N1015,"")</f>
        <v>137508.48</v>
      </c>
      <c r="P1015" s="18" t="n">
        <f aca="false">IFERROR($L1015*$N1015,"")</f>
        <v>0</v>
      </c>
      <c r="Q1015" s="18" t="n">
        <f aca="false">$M1015*$N1015</f>
        <v>137508.48</v>
      </c>
      <c r="S1015" s="26"/>
      <c r="T1015" s="1" t="s">
        <v>615</v>
      </c>
      <c r="U1015" s="27" t="s">
        <v>126</v>
      </c>
    </row>
    <row r="1016" customFormat="false" ht="15" hidden="false" customHeight="false" outlineLevel="0" collapsed="false">
      <c r="A1016" s="1" t="s">
        <v>207</v>
      </c>
      <c r="B1016" s="1" t="s">
        <v>1739</v>
      </c>
      <c r="C1016" s="1" t="s">
        <v>259</v>
      </c>
      <c r="D1016" s="1" t="s">
        <v>610</v>
      </c>
      <c r="E1016" s="1" t="s">
        <v>611</v>
      </c>
      <c r="F1016" s="1" t="s">
        <v>612</v>
      </c>
      <c r="G1016" s="1" t="s">
        <v>3059</v>
      </c>
      <c r="H1016" s="1" t="s">
        <v>3060</v>
      </c>
      <c r="K1016" s="17" t="n">
        <f aca="false">SUMIF('1060 NQN'!$A$2:$A$2023,$G1016,'1060 NQN'!$I$2:$I$2023)</f>
        <v>6</v>
      </c>
      <c r="L1016" s="17" t="n">
        <f aca="false">SUMIF('1060 NQN'!$A$2:$A$2023,$G1016,'1060 NQN'!$Q$2:$Q$2023)</f>
        <v>0</v>
      </c>
      <c r="M1016" s="17" t="n">
        <f aca="false">$K1016-$L1016</f>
        <v>6</v>
      </c>
      <c r="N1016" s="18" t="n">
        <f aca="false">IFERROR(SUMIF('1060 NQN'!$A$2:$A$2023,$G1016,'1060 NQN'!$M$2:$M$2023)/$K1016,0)</f>
        <v>120680</v>
      </c>
      <c r="O1016" s="18" t="n">
        <f aca="false">IFERROR($K1016*$N1016,"")</f>
        <v>724080</v>
      </c>
      <c r="P1016" s="18" t="n">
        <f aca="false">IFERROR($L1016*$N1016,"")</f>
        <v>0</v>
      </c>
      <c r="Q1016" s="18" t="n">
        <f aca="false">$M1016*$N1016</f>
        <v>724080</v>
      </c>
      <c r="S1016" s="26"/>
      <c r="T1016" s="1" t="s">
        <v>615</v>
      </c>
      <c r="U1016" s="27" t="s">
        <v>126</v>
      </c>
    </row>
    <row r="1017" customFormat="false" ht="15" hidden="false" customHeight="false" outlineLevel="0" collapsed="false">
      <c r="A1017" s="1" t="s">
        <v>207</v>
      </c>
      <c r="B1017" s="1" t="s">
        <v>1739</v>
      </c>
      <c r="C1017" s="1" t="s">
        <v>259</v>
      </c>
      <c r="D1017" s="1" t="s">
        <v>610</v>
      </c>
      <c r="E1017" s="1" t="s">
        <v>611</v>
      </c>
      <c r="F1017" s="1" t="s">
        <v>612</v>
      </c>
      <c r="G1017" s="1" t="s">
        <v>3061</v>
      </c>
      <c r="H1017" s="1" t="s">
        <v>3062</v>
      </c>
      <c r="K1017" s="17" t="n">
        <f aca="false">SUMIF('1060 NQN'!$A$2:$A$2023,$G1017,'1060 NQN'!$I$2:$I$2023)</f>
        <v>6</v>
      </c>
      <c r="L1017" s="17" t="n">
        <f aca="false">SUMIF('1060 NQN'!$A$2:$A$2023,$G1017,'1060 NQN'!$Q$2:$Q$2023)</f>
        <v>0</v>
      </c>
      <c r="M1017" s="17" t="n">
        <f aca="false">$K1017-$L1017</f>
        <v>6</v>
      </c>
      <c r="N1017" s="18" t="n">
        <f aca="false">IFERROR(SUMIF('1060 NQN'!$A$2:$A$2023,$G1017,'1060 NQN'!$M$2:$M$2023)/$K1017,0)</f>
        <v>18500</v>
      </c>
      <c r="O1017" s="18" t="n">
        <f aca="false">IFERROR($K1017*$N1017,"")</f>
        <v>111000</v>
      </c>
      <c r="P1017" s="18" t="n">
        <f aca="false">IFERROR($L1017*$N1017,"")</f>
        <v>0</v>
      </c>
      <c r="Q1017" s="18" t="n">
        <f aca="false">$M1017*$N1017</f>
        <v>111000</v>
      </c>
      <c r="S1017" s="26"/>
      <c r="T1017" s="1" t="s">
        <v>615</v>
      </c>
      <c r="U1017" s="27" t="s">
        <v>126</v>
      </c>
    </row>
    <row r="1018" customFormat="false" ht="15" hidden="false" customHeight="false" outlineLevel="0" collapsed="false">
      <c r="A1018" s="1" t="s">
        <v>207</v>
      </c>
      <c r="B1018" s="1" t="s">
        <v>1739</v>
      </c>
      <c r="C1018" s="1" t="s">
        <v>259</v>
      </c>
      <c r="D1018" s="1" t="s">
        <v>610</v>
      </c>
      <c r="E1018" s="1" t="s">
        <v>611</v>
      </c>
      <c r="F1018" s="1" t="s">
        <v>612</v>
      </c>
      <c r="G1018" s="1" t="s">
        <v>3063</v>
      </c>
      <c r="H1018" s="1" t="s">
        <v>3064</v>
      </c>
      <c r="K1018" s="17" t="n">
        <f aca="false">SUMIF('1060 NQN'!$A$2:$A$2023,$G1018,'1060 NQN'!$I$2:$I$2023)</f>
        <v>6</v>
      </c>
      <c r="L1018" s="17" t="n">
        <f aca="false">SUMIF('1060 NQN'!$A$2:$A$2023,$G1018,'1060 NQN'!$Q$2:$Q$2023)</f>
        <v>0</v>
      </c>
      <c r="M1018" s="17" t="n">
        <f aca="false">$K1018-$L1018</f>
        <v>6</v>
      </c>
      <c r="N1018" s="18" t="n">
        <f aca="false">IFERROR(SUMIF('1060 NQN'!$A$2:$A$2023,$G1018,'1060 NQN'!$M$2:$M$2023)/$K1018,0)</f>
        <v>119950</v>
      </c>
      <c r="O1018" s="18" t="n">
        <f aca="false">IFERROR($K1018*$N1018,"")</f>
        <v>719700</v>
      </c>
      <c r="P1018" s="18" t="n">
        <f aca="false">IFERROR($L1018*$N1018,"")</f>
        <v>0</v>
      </c>
      <c r="Q1018" s="18" t="n">
        <f aca="false">$M1018*$N1018</f>
        <v>719700</v>
      </c>
      <c r="S1018" s="26"/>
      <c r="T1018" s="1" t="s">
        <v>615</v>
      </c>
      <c r="U1018" s="27" t="s">
        <v>126</v>
      </c>
    </row>
    <row r="1019" customFormat="false" ht="15" hidden="false" customHeight="false" outlineLevel="0" collapsed="false">
      <c r="A1019" s="1" t="s">
        <v>207</v>
      </c>
      <c r="B1019" s="1" t="s">
        <v>1739</v>
      </c>
      <c r="C1019" s="1" t="s">
        <v>259</v>
      </c>
      <c r="D1019" s="1" t="s">
        <v>273</v>
      </c>
      <c r="E1019" s="1" t="s">
        <v>274</v>
      </c>
      <c r="F1019" s="1" t="s">
        <v>262</v>
      </c>
      <c r="G1019" s="1" t="s">
        <v>3065</v>
      </c>
      <c r="H1019" s="1" t="s">
        <v>3066</v>
      </c>
      <c r="I1019" s="1" t="s">
        <v>3067</v>
      </c>
      <c r="J1019" s="1" t="s">
        <v>3068</v>
      </c>
      <c r="K1019" s="17" t="n">
        <f aca="false">SUMIF('1060 NQN'!$A$2:$A$2023,$G1019,'1060 NQN'!$I$2:$I$2023)</f>
        <v>5</v>
      </c>
      <c r="L1019" s="17" t="n">
        <f aca="false">SUMIF('1060 NQN'!$A$2:$A$2023,$G1019,'1060 NQN'!$Q$2:$Q$2023)</f>
        <v>124</v>
      </c>
      <c r="M1019" s="17" t="n">
        <f aca="false">$K1019-$L1019</f>
        <v>-119</v>
      </c>
      <c r="N1019" s="18" t="n">
        <f aca="false">IFERROR(SUMIF('1060 NQN'!$A$2:$A$2023,$G1019,'1060 NQN'!$M$2:$M$2023)/$K1019,0)</f>
        <v>20708.1</v>
      </c>
      <c r="O1019" s="18" t="n">
        <f aca="false">IFERROR($K1019*$N1019,"")</f>
        <v>103540.5</v>
      </c>
      <c r="P1019" s="18" t="n">
        <f aca="false">IFERROR($L1019*$N1019,"")</f>
        <v>2567804.4</v>
      </c>
      <c r="Q1019" s="18" t="n">
        <f aca="false">$M1019*$N1019</f>
        <v>-2464263.9</v>
      </c>
      <c r="S1019" s="25" t="s">
        <v>228</v>
      </c>
      <c r="T1019" s="1" t="s">
        <v>282</v>
      </c>
      <c r="U1019" s="24" t="s">
        <v>54</v>
      </c>
      <c r="V1019" s="1" t="s">
        <v>290</v>
      </c>
      <c r="W1019" s="1" t="s">
        <v>270</v>
      </c>
      <c r="X1019" s="1" t="s">
        <v>3069</v>
      </c>
      <c r="Y1019" s="1" t="s">
        <v>270</v>
      </c>
      <c r="AA1019" s="1" t="s">
        <v>3070</v>
      </c>
    </row>
    <row r="1020" customFormat="false" ht="15" hidden="false" customHeight="false" outlineLevel="0" collapsed="false">
      <c r="A1020" s="1" t="s">
        <v>207</v>
      </c>
      <c r="B1020" s="1" t="s">
        <v>1739</v>
      </c>
      <c r="C1020" s="1" t="s">
        <v>259</v>
      </c>
      <c r="D1020" s="1" t="s">
        <v>273</v>
      </c>
      <c r="E1020" s="1" t="s">
        <v>274</v>
      </c>
      <c r="F1020" s="1" t="s">
        <v>262</v>
      </c>
      <c r="G1020" s="1" t="s">
        <v>3071</v>
      </c>
      <c r="H1020" s="1" t="s">
        <v>3072</v>
      </c>
      <c r="K1020" s="17" t="n">
        <f aca="false">SUMIF('1060 NQN'!$A$2:$A$2023,$G1020,'1060 NQN'!$I$2:$I$2023)</f>
        <v>5</v>
      </c>
      <c r="L1020" s="17" t="n">
        <f aca="false">SUMIF('1060 NQN'!$A$2:$A$2023,$G1020,'1060 NQN'!$Q$2:$Q$2023)</f>
        <v>0</v>
      </c>
      <c r="M1020" s="17" t="n">
        <f aca="false">$K1020-$L1020</f>
        <v>5</v>
      </c>
      <c r="N1020" s="18" t="n">
        <f aca="false">IFERROR(SUMIF('1060 NQN'!$A$2:$A$2023,$G1020,'1060 NQN'!$M$2:$M$2023)/$K1020,0)</f>
        <v>35110.08</v>
      </c>
      <c r="O1020" s="18" t="n">
        <f aca="false">IFERROR($K1020*$N1020,"")</f>
        <v>175550.4</v>
      </c>
      <c r="P1020" s="18" t="n">
        <f aca="false">IFERROR($L1020*$N1020,"")</f>
        <v>0</v>
      </c>
      <c r="Q1020" s="18" t="n">
        <f aca="false">$M1020*$N1020</f>
        <v>175550.4</v>
      </c>
      <c r="S1020" s="26"/>
      <c r="T1020" s="1" t="s">
        <v>277</v>
      </c>
      <c r="U1020" s="27" t="s">
        <v>123</v>
      </c>
    </row>
    <row r="1021" customFormat="false" ht="15" hidden="false" customHeight="false" outlineLevel="0" collapsed="false">
      <c r="A1021" s="1" t="s">
        <v>207</v>
      </c>
      <c r="B1021" s="1" t="s">
        <v>1739</v>
      </c>
      <c r="C1021" s="1" t="s">
        <v>259</v>
      </c>
      <c r="D1021" s="1" t="s">
        <v>273</v>
      </c>
      <c r="E1021" s="1" t="s">
        <v>274</v>
      </c>
      <c r="F1021" s="1" t="s">
        <v>262</v>
      </c>
      <c r="G1021" s="1" t="s">
        <v>3073</v>
      </c>
      <c r="H1021" s="1" t="s">
        <v>3074</v>
      </c>
      <c r="I1021" s="1" t="s">
        <v>3075</v>
      </c>
      <c r="J1021" s="1" t="s">
        <v>3076</v>
      </c>
      <c r="K1021" s="17" t="n">
        <f aca="false">SUMIF('1060 NQN'!$A$2:$A$2023,$G1021,'1060 NQN'!$I$2:$I$2023)</f>
        <v>5</v>
      </c>
      <c r="L1021" s="17" t="n">
        <f aca="false">SUMIF('1060 NQN'!$A$2:$A$2023,$G1021,'1060 NQN'!$Q$2:$Q$2023)</f>
        <v>12</v>
      </c>
      <c r="M1021" s="17" t="n">
        <f aca="false">$K1021-$L1021</f>
        <v>-7</v>
      </c>
      <c r="N1021" s="18" t="n">
        <f aca="false">IFERROR(SUMIF('1060 NQN'!$A$2:$A$2023,$G1021,'1060 NQN'!$M$2:$M$2023)/$K1021,0)</f>
        <v>27470</v>
      </c>
      <c r="O1021" s="18" t="n">
        <f aca="false">IFERROR($K1021*$N1021,"")</f>
        <v>137350</v>
      </c>
      <c r="P1021" s="18" t="n">
        <f aca="false">IFERROR($L1021*$N1021,"")</f>
        <v>329640</v>
      </c>
      <c r="Q1021" s="18" t="n">
        <f aca="false">$M1021*$N1021</f>
        <v>-192290</v>
      </c>
      <c r="S1021" s="24" t="s">
        <v>226</v>
      </c>
      <c r="T1021" s="1" t="s">
        <v>267</v>
      </c>
      <c r="U1021" s="24" t="s">
        <v>54</v>
      </c>
      <c r="V1021" s="1" t="s">
        <v>290</v>
      </c>
      <c r="W1021" s="1" t="s">
        <v>269</v>
      </c>
      <c r="Y1021" s="1" t="s">
        <v>270</v>
      </c>
      <c r="AA1021" s="1" t="s">
        <v>3077</v>
      </c>
    </row>
    <row r="1022" customFormat="false" ht="15" hidden="false" customHeight="false" outlineLevel="0" collapsed="false">
      <c r="A1022" s="1" t="s">
        <v>207</v>
      </c>
      <c r="B1022" s="1" t="s">
        <v>1739</v>
      </c>
      <c r="C1022" s="1" t="s">
        <v>259</v>
      </c>
      <c r="D1022" s="1" t="s">
        <v>273</v>
      </c>
      <c r="E1022" s="1" t="s">
        <v>274</v>
      </c>
      <c r="F1022" s="1" t="s">
        <v>262</v>
      </c>
      <c r="G1022" s="1" t="s">
        <v>3078</v>
      </c>
      <c r="H1022" s="1" t="s">
        <v>3079</v>
      </c>
      <c r="K1022" s="17" t="n">
        <f aca="false">SUMIF('1060 NQN'!$A$2:$A$2023,$G1022,'1060 NQN'!$I$2:$I$2023)</f>
        <v>5</v>
      </c>
      <c r="L1022" s="17" t="n">
        <f aca="false">SUMIF('1060 NQN'!$A$2:$A$2023,$G1022,'1060 NQN'!$Q$2:$Q$2023)</f>
        <v>0</v>
      </c>
      <c r="M1022" s="17" t="n">
        <f aca="false">$K1022-$L1022</f>
        <v>5</v>
      </c>
      <c r="N1022" s="18" t="n">
        <f aca="false">IFERROR(SUMIF('1060 NQN'!$A$2:$A$2023,$G1022,'1060 NQN'!$M$2:$M$2023)/$K1022,0)</f>
        <v>13.692</v>
      </c>
      <c r="O1022" s="18" t="n">
        <f aca="false">IFERROR($K1022*$N1022,"")</f>
        <v>68.46</v>
      </c>
      <c r="P1022" s="18" t="n">
        <f aca="false">IFERROR($L1022*$N1022,"")</f>
        <v>0</v>
      </c>
      <c r="Q1022" s="18" t="n">
        <f aca="false">$M1022*$N1022</f>
        <v>68.46</v>
      </c>
      <c r="S1022" s="26"/>
      <c r="T1022" s="1" t="s">
        <v>277</v>
      </c>
      <c r="U1022" s="27" t="s">
        <v>123</v>
      </c>
      <c r="AA1022" s="1" t="s">
        <v>1741</v>
      </c>
    </row>
    <row r="1023" customFormat="false" ht="15" hidden="false" customHeight="false" outlineLevel="0" collapsed="false">
      <c r="A1023" s="1" t="s">
        <v>207</v>
      </c>
      <c r="B1023" s="1" t="s">
        <v>1739</v>
      </c>
      <c r="C1023" s="1" t="s">
        <v>259</v>
      </c>
      <c r="D1023" s="1" t="s">
        <v>273</v>
      </c>
      <c r="E1023" s="1" t="s">
        <v>274</v>
      </c>
      <c r="F1023" s="1" t="s">
        <v>262</v>
      </c>
      <c r="G1023" s="1" t="s">
        <v>3080</v>
      </c>
      <c r="H1023" s="1" t="s">
        <v>3081</v>
      </c>
      <c r="I1023" s="1" t="s">
        <v>3082</v>
      </c>
      <c r="J1023" s="1" t="s">
        <v>3083</v>
      </c>
      <c r="K1023" s="17" t="n">
        <f aca="false">SUMIF('1060 NQN'!$A$2:$A$2023,$G1023,'1060 NQN'!$I$2:$I$2023)</f>
        <v>5</v>
      </c>
      <c r="L1023" s="17" t="n">
        <f aca="false">SUMIF('1060 NQN'!$A$2:$A$2023,$G1023,'1060 NQN'!$Q$2:$Q$2023)</f>
        <v>1465</v>
      </c>
      <c r="M1023" s="17" t="n">
        <f aca="false">$K1023-$L1023</f>
        <v>-1460</v>
      </c>
      <c r="N1023" s="18" t="n">
        <f aca="false">IFERROR(SUMIF('1060 NQN'!$A$2:$A$2023,$G1023,'1060 NQN'!$M$2:$M$2023)/$K1023,0)</f>
        <v>209472.24</v>
      </c>
      <c r="O1023" s="18" t="n">
        <f aca="false">IFERROR($K1023*$N1023,"")</f>
        <v>1047361.2</v>
      </c>
      <c r="P1023" s="18" t="n">
        <f aca="false">IFERROR($L1023*$N1023,"")</f>
        <v>306876831.6</v>
      </c>
      <c r="Q1023" s="18" t="n">
        <f aca="false">$M1023*$N1023</f>
        <v>-305829470.4</v>
      </c>
      <c r="R1023" s="28" t="s">
        <v>3084</v>
      </c>
      <c r="S1023" s="29" t="s">
        <v>227</v>
      </c>
      <c r="T1023" s="1" t="s">
        <v>297</v>
      </c>
      <c r="U1023" s="24" t="s">
        <v>54</v>
      </c>
      <c r="V1023" s="1" t="s">
        <v>290</v>
      </c>
      <c r="W1023" s="1" t="s">
        <v>269</v>
      </c>
      <c r="Y1023" s="1" t="s">
        <v>269</v>
      </c>
      <c r="AA1023" s="1" t="s">
        <v>3085</v>
      </c>
    </row>
    <row r="1024" customFormat="false" ht="15" hidden="false" customHeight="false" outlineLevel="0" collapsed="false">
      <c r="A1024" s="1" t="s">
        <v>207</v>
      </c>
      <c r="B1024" s="1" t="s">
        <v>1739</v>
      </c>
      <c r="C1024" s="1" t="s">
        <v>259</v>
      </c>
      <c r="D1024" s="1" t="s">
        <v>273</v>
      </c>
      <c r="E1024" s="1" t="s">
        <v>274</v>
      </c>
      <c r="F1024" s="1" t="s">
        <v>262</v>
      </c>
      <c r="G1024" s="1" t="s">
        <v>3086</v>
      </c>
      <c r="H1024" s="1" t="s">
        <v>3087</v>
      </c>
      <c r="K1024" s="17" t="n">
        <f aca="false">SUMIF('1060 NQN'!$A$2:$A$2023,$G1024,'1060 NQN'!$I$2:$I$2023)</f>
        <v>5</v>
      </c>
      <c r="L1024" s="17" t="n">
        <f aca="false">SUMIF('1060 NQN'!$A$2:$A$2023,$G1024,'1060 NQN'!$Q$2:$Q$2023)</f>
        <v>0</v>
      </c>
      <c r="M1024" s="17" t="n">
        <f aca="false">$K1024-$L1024</f>
        <v>5</v>
      </c>
      <c r="N1024" s="18" t="n">
        <f aca="false">IFERROR(SUMIF('1060 NQN'!$A$2:$A$2023,$G1024,'1060 NQN'!$M$2:$M$2023)/$K1024,0)</f>
        <v>9280</v>
      </c>
      <c r="O1024" s="18" t="n">
        <f aca="false">IFERROR($K1024*$N1024,"")</f>
        <v>46400</v>
      </c>
      <c r="P1024" s="18" t="n">
        <f aca="false">IFERROR($L1024*$N1024,"")</f>
        <v>0</v>
      </c>
      <c r="Q1024" s="18" t="n">
        <f aca="false">$M1024*$N1024</f>
        <v>46400</v>
      </c>
      <c r="S1024" s="26"/>
      <c r="T1024" s="1" t="s">
        <v>277</v>
      </c>
      <c r="U1024" s="27" t="s">
        <v>123</v>
      </c>
    </row>
    <row r="1025" customFormat="false" ht="15" hidden="false" customHeight="false" outlineLevel="0" collapsed="false">
      <c r="A1025" s="1" t="s">
        <v>207</v>
      </c>
      <c r="B1025" s="1" t="s">
        <v>1739</v>
      </c>
      <c r="C1025" s="1" t="s">
        <v>259</v>
      </c>
      <c r="D1025" s="1" t="s">
        <v>273</v>
      </c>
      <c r="E1025" s="1" t="s">
        <v>274</v>
      </c>
      <c r="F1025" s="1" t="s">
        <v>262</v>
      </c>
      <c r="G1025" s="1" t="s">
        <v>3088</v>
      </c>
      <c r="H1025" s="1" t="s">
        <v>3089</v>
      </c>
      <c r="K1025" s="17" t="n">
        <f aca="false">SUMIF('1060 NQN'!$A$2:$A$2023,$G1025,'1060 NQN'!$I$2:$I$2023)</f>
        <v>5</v>
      </c>
      <c r="L1025" s="17" t="n">
        <f aca="false">SUMIF('1060 NQN'!$A$2:$A$2023,$G1025,'1060 NQN'!$Q$2:$Q$2023)</f>
        <v>0</v>
      </c>
      <c r="M1025" s="17" t="n">
        <f aca="false">$K1025-$L1025</f>
        <v>5</v>
      </c>
      <c r="N1025" s="18" t="n">
        <f aca="false">IFERROR(SUMIF('1060 NQN'!$A$2:$A$2023,$G1025,'1060 NQN'!$M$2:$M$2023)/$K1025,0)</f>
        <v>53.926</v>
      </c>
      <c r="O1025" s="18" t="n">
        <f aca="false">IFERROR($K1025*$N1025,"")</f>
        <v>269.63</v>
      </c>
      <c r="P1025" s="18" t="n">
        <f aca="false">IFERROR($L1025*$N1025,"")</f>
        <v>0</v>
      </c>
      <c r="Q1025" s="18" t="n">
        <f aca="false">$M1025*$N1025</f>
        <v>269.63</v>
      </c>
      <c r="S1025" s="26"/>
      <c r="T1025" s="1" t="s">
        <v>277</v>
      </c>
      <c r="U1025" s="27" t="s">
        <v>123</v>
      </c>
      <c r="AA1025" s="1" t="s">
        <v>1741</v>
      </c>
    </row>
    <row r="1026" customFormat="false" ht="15" hidden="false" customHeight="false" outlineLevel="0" collapsed="false">
      <c r="A1026" s="1" t="s">
        <v>207</v>
      </c>
      <c r="B1026" s="1" t="s">
        <v>1739</v>
      </c>
      <c r="C1026" s="1" t="s">
        <v>259</v>
      </c>
      <c r="D1026" s="1" t="s">
        <v>273</v>
      </c>
      <c r="E1026" s="1" t="s">
        <v>274</v>
      </c>
      <c r="F1026" s="1" t="s">
        <v>262</v>
      </c>
      <c r="G1026" s="1" t="s">
        <v>3090</v>
      </c>
      <c r="H1026" s="1" t="s">
        <v>3091</v>
      </c>
      <c r="K1026" s="17" t="n">
        <f aca="false">SUMIF('1060 NQN'!$A$2:$A$2023,$G1026,'1060 NQN'!$I$2:$I$2023)</f>
        <v>5</v>
      </c>
      <c r="L1026" s="17" t="n">
        <f aca="false">SUMIF('1060 NQN'!$A$2:$A$2023,$G1026,'1060 NQN'!$Q$2:$Q$2023)</f>
        <v>0</v>
      </c>
      <c r="M1026" s="17" t="n">
        <f aca="false">$K1026-$L1026</f>
        <v>5</v>
      </c>
      <c r="N1026" s="18" t="n">
        <f aca="false">IFERROR(SUMIF('1060 NQN'!$A$2:$A$2023,$G1026,'1060 NQN'!$M$2:$M$2023)/$K1026,0)</f>
        <v>895</v>
      </c>
      <c r="O1026" s="18" t="n">
        <f aca="false">IFERROR($K1026*$N1026,"")</f>
        <v>4475</v>
      </c>
      <c r="P1026" s="18" t="n">
        <f aca="false">IFERROR($L1026*$N1026,"")</f>
        <v>0</v>
      </c>
      <c r="Q1026" s="18" t="n">
        <f aca="false">$M1026*$N1026</f>
        <v>4475</v>
      </c>
      <c r="S1026" s="26"/>
      <c r="T1026" s="1" t="s">
        <v>277</v>
      </c>
      <c r="U1026" s="27" t="s">
        <v>123</v>
      </c>
    </row>
    <row r="1027" customFormat="false" ht="15" hidden="false" customHeight="false" outlineLevel="0" collapsed="false">
      <c r="A1027" s="1" t="s">
        <v>207</v>
      </c>
      <c r="B1027" s="1" t="s">
        <v>1739</v>
      </c>
      <c r="C1027" s="1" t="s">
        <v>259</v>
      </c>
      <c r="D1027" s="1" t="s">
        <v>610</v>
      </c>
      <c r="E1027" s="1" t="s">
        <v>611</v>
      </c>
      <c r="F1027" s="1" t="s">
        <v>612</v>
      </c>
      <c r="G1027" s="1" t="s">
        <v>3092</v>
      </c>
      <c r="H1027" s="1" t="s">
        <v>3093</v>
      </c>
      <c r="K1027" s="17" t="n">
        <f aca="false">SUMIF('1060 NQN'!$A$2:$A$2023,$G1027,'1060 NQN'!$I$2:$I$2023)</f>
        <v>5</v>
      </c>
      <c r="L1027" s="17" t="n">
        <f aca="false">SUMIF('1060 NQN'!$A$2:$A$2023,$G1027,'1060 NQN'!$Q$2:$Q$2023)</f>
        <v>0</v>
      </c>
      <c r="M1027" s="17" t="n">
        <f aca="false">$K1027-$L1027</f>
        <v>5</v>
      </c>
      <c r="N1027" s="18" t="n">
        <f aca="false">IFERROR(SUMIF('1060 NQN'!$A$2:$A$2023,$G1027,'1060 NQN'!$M$2:$M$2023)/$K1027,0)</f>
        <v>53900</v>
      </c>
      <c r="O1027" s="18" t="n">
        <f aca="false">IFERROR($K1027*$N1027,"")</f>
        <v>269500</v>
      </c>
      <c r="P1027" s="18" t="n">
        <f aca="false">IFERROR($L1027*$N1027,"")</f>
        <v>0</v>
      </c>
      <c r="Q1027" s="18" t="n">
        <f aca="false">$M1027*$N1027</f>
        <v>269500</v>
      </c>
      <c r="S1027" s="26"/>
      <c r="T1027" s="1" t="s">
        <v>615</v>
      </c>
      <c r="U1027" s="27" t="s">
        <v>126</v>
      </c>
    </row>
    <row r="1028" customFormat="false" ht="15" hidden="false" customHeight="false" outlineLevel="0" collapsed="false">
      <c r="A1028" s="1" t="s">
        <v>207</v>
      </c>
      <c r="B1028" s="1" t="s">
        <v>1739</v>
      </c>
      <c r="C1028" s="1" t="s">
        <v>259</v>
      </c>
      <c r="D1028" s="1" t="s">
        <v>610</v>
      </c>
      <c r="E1028" s="1" t="s">
        <v>611</v>
      </c>
      <c r="F1028" s="1" t="s">
        <v>612</v>
      </c>
      <c r="G1028" s="1" t="s">
        <v>3094</v>
      </c>
      <c r="H1028" s="1" t="s">
        <v>3095</v>
      </c>
      <c r="K1028" s="17" t="n">
        <f aca="false">SUMIF('1060 NQN'!$A$2:$A$2023,$G1028,'1060 NQN'!$I$2:$I$2023)</f>
        <v>5</v>
      </c>
      <c r="L1028" s="17" t="n">
        <f aca="false">SUMIF('1060 NQN'!$A$2:$A$2023,$G1028,'1060 NQN'!$Q$2:$Q$2023)</f>
        <v>0</v>
      </c>
      <c r="M1028" s="17" t="n">
        <f aca="false">$K1028-$L1028</f>
        <v>5</v>
      </c>
      <c r="N1028" s="18" t="n">
        <f aca="false">IFERROR(SUMIF('1060 NQN'!$A$2:$A$2023,$G1028,'1060 NQN'!$M$2:$M$2023)/$K1028,0)</f>
        <v>20385.714</v>
      </c>
      <c r="O1028" s="18" t="n">
        <f aca="false">IFERROR($K1028*$N1028,"")</f>
        <v>101928.57</v>
      </c>
      <c r="P1028" s="18" t="n">
        <f aca="false">IFERROR($L1028*$N1028,"")</f>
        <v>0</v>
      </c>
      <c r="Q1028" s="18" t="n">
        <f aca="false">$M1028*$N1028</f>
        <v>101928.57</v>
      </c>
      <c r="S1028" s="26"/>
      <c r="T1028" s="1" t="s">
        <v>615</v>
      </c>
      <c r="U1028" s="27" t="s">
        <v>126</v>
      </c>
      <c r="AA1028" s="1" t="s">
        <v>1741</v>
      </c>
    </row>
    <row r="1029" customFormat="false" ht="15" hidden="false" customHeight="false" outlineLevel="0" collapsed="false">
      <c r="A1029" s="1" t="s">
        <v>207</v>
      </c>
      <c r="B1029" s="1" t="s">
        <v>1739</v>
      </c>
      <c r="C1029" s="1" t="s">
        <v>259</v>
      </c>
      <c r="D1029" s="1" t="s">
        <v>610</v>
      </c>
      <c r="E1029" s="1" t="s">
        <v>611</v>
      </c>
      <c r="F1029" s="1" t="s">
        <v>612</v>
      </c>
      <c r="G1029" s="1" t="s">
        <v>3096</v>
      </c>
      <c r="H1029" s="1" t="s">
        <v>3097</v>
      </c>
      <c r="K1029" s="17" t="n">
        <f aca="false">SUMIF('1060 NQN'!$A$2:$A$2023,$G1029,'1060 NQN'!$I$2:$I$2023)</f>
        <v>5</v>
      </c>
      <c r="L1029" s="17" t="n">
        <f aca="false">SUMIF('1060 NQN'!$A$2:$A$2023,$G1029,'1060 NQN'!$Q$2:$Q$2023)</f>
        <v>0</v>
      </c>
      <c r="M1029" s="17" t="n">
        <f aca="false">$K1029-$L1029</f>
        <v>5</v>
      </c>
      <c r="N1029" s="18" t="n">
        <f aca="false">IFERROR(SUMIF('1060 NQN'!$A$2:$A$2023,$G1029,'1060 NQN'!$M$2:$M$2023)/$K1029,0)</f>
        <v>39000</v>
      </c>
      <c r="O1029" s="18" t="n">
        <f aca="false">IFERROR($K1029*$N1029,"")</f>
        <v>195000</v>
      </c>
      <c r="P1029" s="18" t="n">
        <f aca="false">IFERROR($L1029*$N1029,"")</f>
        <v>0</v>
      </c>
      <c r="Q1029" s="18" t="n">
        <f aca="false">$M1029*$N1029</f>
        <v>195000</v>
      </c>
      <c r="S1029" s="26"/>
      <c r="T1029" s="1" t="s">
        <v>615</v>
      </c>
      <c r="U1029" s="27" t="s">
        <v>126</v>
      </c>
    </row>
    <row r="1030" customFormat="false" ht="15" hidden="false" customHeight="false" outlineLevel="0" collapsed="false">
      <c r="A1030" s="1" t="s">
        <v>207</v>
      </c>
      <c r="B1030" s="1" t="s">
        <v>1739</v>
      </c>
      <c r="C1030" s="1" t="s">
        <v>259</v>
      </c>
      <c r="D1030" s="1" t="s">
        <v>610</v>
      </c>
      <c r="E1030" s="1" t="s">
        <v>611</v>
      </c>
      <c r="F1030" s="1" t="s">
        <v>612</v>
      </c>
      <c r="G1030" s="1" t="s">
        <v>1387</v>
      </c>
      <c r="H1030" s="1" t="s">
        <v>1388</v>
      </c>
      <c r="K1030" s="17" t="n">
        <f aca="false">SUMIF('1060 NQN'!$A$2:$A$2023,$G1030,'1060 NQN'!$I$2:$I$2023)</f>
        <v>5</v>
      </c>
      <c r="L1030" s="17" t="n">
        <f aca="false">SUMIF('1060 NQN'!$A$2:$A$2023,$G1030,'1060 NQN'!$Q$2:$Q$2023)</f>
        <v>0</v>
      </c>
      <c r="M1030" s="17" t="n">
        <f aca="false">$K1030-$L1030</f>
        <v>5</v>
      </c>
      <c r="N1030" s="18" t="n">
        <f aca="false">IFERROR(SUMIF('1060 NQN'!$A$2:$A$2023,$G1030,'1060 NQN'!$M$2:$M$2023)/$K1030,0)</f>
        <v>20823</v>
      </c>
      <c r="O1030" s="18" t="n">
        <f aca="false">IFERROR($K1030*$N1030,"")</f>
        <v>104115</v>
      </c>
      <c r="P1030" s="18" t="n">
        <f aca="false">IFERROR($L1030*$N1030,"")</f>
        <v>0</v>
      </c>
      <c r="Q1030" s="18" t="n">
        <f aca="false">$M1030*$N1030</f>
        <v>104115</v>
      </c>
      <c r="S1030" s="26"/>
      <c r="T1030" s="1" t="s">
        <v>615</v>
      </c>
      <c r="U1030" s="27" t="s">
        <v>126</v>
      </c>
    </row>
    <row r="1031" customFormat="false" ht="15" hidden="false" customHeight="false" outlineLevel="0" collapsed="false">
      <c r="A1031" s="1" t="s">
        <v>207</v>
      </c>
      <c r="B1031" s="1" t="s">
        <v>1739</v>
      </c>
      <c r="C1031" s="1" t="s">
        <v>259</v>
      </c>
      <c r="D1031" s="1" t="s">
        <v>746</v>
      </c>
      <c r="E1031" s="1" t="s">
        <v>747</v>
      </c>
      <c r="F1031" s="1" t="s">
        <v>612</v>
      </c>
      <c r="G1031" s="1" t="s">
        <v>3098</v>
      </c>
      <c r="H1031" s="1" t="s">
        <v>3099</v>
      </c>
      <c r="K1031" s="17" t="n">
        <f aca="false">SUMIF('1060 NQN'!$A$2:$A$2023,$G1031,'1060 NQN'!$I$2:$I$2023)</f>
        <v>5</v>
      </c>
      <c r="L1031" s="17" t="n">
        <f aca="false">SUMIF('1060 NQN'!$A$2:$A$2023,$G1031,'1060 NQN'!$Q$2:$Q$2023)</f>
        <v>0</v>
      </c>
      <c r="M1031" s="17" t="n">
        <f aca="false">$K1031-$L1031</f>
        <v>5</v>
      </c>
      <c r="N1031" s="18" t="n">
        <f aca="false">IFERROR(SUMIF('1060 NQN'!$A$2:$A$2023,$G1031,'1060 NQN'!$M$2:$M$2023)/$K1031,0)</f>
        <v>3783.6</v>
      </c>
      <c r="O1031" s="18" t="n">
        <f aca="false">IFERROR($K1031*$N1031,"")</f>
        <v>18918</v>
      </c>
      <c r="P1031" s="18" t="n">
        <f aca="false">IFERROR($L1031*$N1031,"")</f>
        <v>0</v>
      </c>
      <c r="Q1031" s="18" t="n">
        <f aca="false">$M1031*$N1031</f>
        <v>18918</v>
      </c>
      <c r="S1031" s="26"/>
      <c r="T1031" s="1" t="s">
        <v>750</v>
      </c>
      <c r="U1031" s="27" t="s">
        <v>126</v>
      </c>
    </row>
    <row r="1032" customFormat="false" ht="15" hidden="false" customHeight="false" outlineLevel="0" collapsed="false">
      <c r="A1032" s="1" t="s">
        <v>207</v>
      </c>
      <c r="B1032" s="1" t="s">
        <v>1739</v>
      </c>
      <c r="C1032" s="1" t="s">
        <v>259</v>
      </c>
      <c r="D1032" s="1" t="s">
        <v>260</v>
      </c>
      <c r="E1032" s="1" t="s">
        <v>261</v>
      </c>
      <c r="F1032" s="1" t="s">
        <v>262</v>
      </c>
      <c r="G1032" s="1" t="s">
        <v>3100</v>
      </c>
      <c r="H1032" s="1" t="s">
        <v>3101</v>
      </c>
      <c r="K1032" s="17" t="n">
        <f aca="false">SUMIF('1060 NQN'!$A$2:$A$2023,$G1032,'1060 NQN'!$I$2:$I$2023)</f>
        <v>4</v>
      </c>
      <c r="L1032" s="17" t="n">
        <f aca="false">SUMIF('1060 NQN'!$A$2:$A$2023,$G1032,'1060 NQN'!$Q$2:$Q$2023)</f>
        <v>0</v>
      </c>
      <c r="M1032" s="17" t="n">
        <f aca="false">$K1032-$L1032</f>
        <v>4</v>
      </c>
      <c r="N1032" s="18" t="n">
        <f aca="false">IFERROR(SUMIF('1060 NQN'!$A$2:$A$2023,$G1032,'1060 NQN'!$M$2:$M$2023)/$K1032,0)</f>
        <v>173270.75</v>
      </c>
      <c r="O1032" s="18" t="n">
        <f aca="false">IFERROR($K1032*$N1032,"")</f>
        <v>693083</v>
      </c>
      <c r="P1032" s="18" t="n">
        <f aca="false">IFERROR($L1032*$N1032,"")</f>
        <v>0</v>
      </c>
      <c r="Q1032" s="18" t="n">
        <f aca="false">$M1032*$N1032</f>
        <v>693083</v>
      </c>
      <c r="S1032" s="26"/>
      <c r="T1032" s="1" t="s">
        <v>277</v>
      </c>
      <c r="U1032" s="27" t="s">
        <v>123</v>
      </c>
    </row>
    <row r="1033" customFormat="false" ht="15" hidden="false" customHeight="false" outlineLevel="0" collapsed="false">
      <c r="A1033" s="1" t="s">
        <v>207</v>
      </c>
      <c r="B1033" s="1" t="s">
        <v>1739</v>
      </c>
      <c r="C1033" s="1" t="s">
        <v>259</v>
      </c>
      <c r="D1033" s="1" t="s">
        <v>273</v>
      </c>
      <c r="E1033" s="1" t="s">
        <v>274</v>
      </c>
      <c r="F1033" s="1" t="s">
        <v>262</v>
      </c>
      <c r="G1033" s="1" t="s">
        <v>3102</v>
      </c>
      <c r="H1033" s="1" t="s">
        <v>3103</v>
      </c>
      <c r="K1033" s="17" t="n">
        <f aca="false">SUMIF('1060 NQN'!$A$2:$A$2023,$G1033,'1060 NQN'!$I$2:$I$2023)</f>
        <v>4</v>
      </c>
      <c r="L1033" s="17" t="n">
        <f aca="false">SUMIF('1060 NQN'!$A$2:$A$2023,$G1033,'1060 NQN'!$Q$2:$Q$2023)</f>
        <v>0</v>
      </c>
      <c r="M1033" s="17" t="n">
        <f aca="false">$K1033-$L1033</f>
        <v>4</v>
      </c>
      <c r="N1033" s="18" t="n">
        <f aca="false">IFERROR(SUMIF('1060 NQN'!$A$2:$A$2023,$G1033,'1060 NQN'!$M$2:$M$2023)/$K1033,0)</f>
        <v>2760.33</v>
      </c>
      <c r="O1033" s="18" t="n">
        <f aca="false">IFERROR($K1033*$N1033,"")</f>
        <v>11041.32</v>
      </c>
      <c r="P1033" s="18" t="n">
        <f aca="false">IFERROR($L1033*$N1033,"")</f>
        <v>0</v>
      </c>
      <c r="Q1033" s="18" t="n">
        <f aca="false">$M1033*$N1033</f>
        <v>11041.32</v>
      </c>
      <c r="S1033" s="26"/>
      <c r="T1033" s="1" t="s">
        <v>277</v>
      </c>
      <c r="U1033" s="27" t="s">
        <v>123</v>
      </c>
    </row>
    <row r="1034" customFormat="false" ht="15" hidden="false" customHeight="false" outlineLevel="0" collapsed="false">
      <c r="A1034" s="1" t="s">
        <v>207</v>
      </c>
      <c r="B1034" s="1" t="s">
        <v>1739</v>
      </c>
      <c r="C1034" s="1" t="s">
        <v>259</v>
      </c>
      <c r="D1034" s="1" t="s">
        <v>610</v>
      </c>
      <c r="E1034" s="1" t="s">
        <v>611</v>
      </c>
      <c r="F1034" s="1" t="s">
        <v>612</v>
      </c>
      <c r="G1034" s="1" t="s">
        <v>3104</v>
      </c>
      <c r="H1034" s="1" t="s">
        <v>3105</v>
      </c>
      <c r="K1034" s="17" t="n">
        <f aca="false">SUMIF('1060 NQN'!$A$2:$A$2023,$G1034,'1060 NQN'!$I$2:$I$2023)</f>
        <v>4</v>
      </c>
      <c r="L1034" s="17" t="n">
        <f aca="false">SUMIF('1060 NQN'!$A$2:$A$2023,$G1034,'1060 NQN'!$Q$2:$Q$2023)</f>
        <v>0</v>
      </c>
      <c r="M1034" s="17" t="n">
        <f aca="false">$K1034-$L1034</f>
        <v>4</v>
      </c>
      <c r="N1034" s="18" t="n">
        <f aca="false">IFERROR(SUMIF('1060 NQN'!$A$2:$A$2023,$G1034,'1060 NQN'!$M$2:$M$2023)/$K1034,0)</f>
        <v>8700</v>
      </c>
      <c r="O1034" s="18" t="n">
        <f aca="false">IFERROR($K1034*$N1034,"")</f>
        <v>34800</v>
      </c>
      <c r="P1034" s="18" t="n">
        <f aca="false">IFERROR($L1034*$N1034,"")</f>
        <v>0</v>
      </c>
      <c r="Q1034" s="18" t="n">
        <f aca="false">$M1034*$N1034</f>
        <v>34800</v>
      </c>
      <c r="S1034" s="26"/>
      <c r="T1034" s="1" t="s">
        <v>615</v>
      </c>
      <c r="U1034" s="27" t="s">
        <v>126</v>
      </c>
    </row>
    <row r="1035" customFormat="false" ht="15" hidden="false" customHeight="false" outlineLevel="0" collapsed="false">
      <c r="A1035" s="1" t="s">
        <v>207</v>
      </c>
      <c r="B1035" s="1" t="s">
        <v>1739</v>
      </c>
      <c r="C1035" s="1" t="s">
        <v>259</v>
      </c>
      <c r="D1035" s="1" t="s">
        <v>610</v>
      </c>
      <c r="E1035" s="1" t="s">
        <v>611</v>
      </c>
      <c r="F1035" s="1" t="s">
        <v>612</v>
      </c>
      <c r="G1035" s="1" t="s">
        <v>3106</v>
      </c>
      <c r="H1035" s="1" t="s">
        <v>3107</v>
      </c>
      <c r="K1035" s="17" t="n">
        <f aca="false">SUMIF('1060 NQN'!$A$2:$A$2023,$G1035,'1060 NQN'!$I$2:$I$2023)</f>
        <v>4</v>
      </c>
      <c r="L1035" s="17" t="n">
        <f aca="false">SUMIF('1060 NQN'!$A$2:$A$2023,$G1035,'1060 NQN'!$Q$2:$Q$2023)</f>
        <v>0</v>
      </c>
      <c r="M1035" s="17" t="n">
        <f aca="false">$K1035-$L1035</f>
        <v>4</v>
      </c>
      <c r="N1035" s="18" t="n">
        <f aca="false">IFERROR(SUMIF('1060 NQN'!$A$2:$A$2023,$G1035,'1060 NQN'!$M$2:$M$2023)/$K1035,0)</f>
        <v>53900</v>
      </c>
      <c r="O1035" s="18" t="n">
        <f aca="false">IFERROR($K1035*$N1035,"")</f>
        <v>215600</v>
      </c>
      <c r="P1035" s="18" t="n">
        <f aca="false">IFERROR($L1035*$N1035,"")</f>
        <v>0</v>
      </c>
      <c r="Q1035" s="18" t="n">
        <f aca="false">$M1035*$N1035</f>
        <v>215600</v>
      </c>
      <c r="S1035" s="26"/>
      <c r="T1035" s="1" t="s">
        <v>615</v>
      </c>
      <c r="U1035" s="27" t="s">
        <v>126</v>
      </c>
    </row>
    <row r="1036" customFormat="false" ht="15" hidden="false" customHeight="false" outlineLevel="0" collapsed="false">
      <c r="A1036" s="1" t="s">
        <v>207</v>
      </c>
      <c r="B1036" s="1" t="s">
        <v>1739</v>
      </c>
      <c r="C1036" s="1" t="s">
        <v>259</v>
      </c>
      <c r="D1036" s="1" t="s">
        <v>610</v>
      </c>
      <c r="E1036" s="1" t="s">
        <v>611</v>
      </c>
      <c r="F1036" s="1" t="s">
        <v>612</v>
      </c>
      <c r="G1036" s="1" t="s">
        <v>3108</v>
      </c>
      <c r="H1036" s="1" t="s">
        <v>3109</v>
      </c>
      <c r="K1036" s="17" t="n">
        <f aca="false">SUMIF('1060 NQN'!$A$2:$A$2023,$G1036,'1060 NQN'!$I$2:$I$2023)</f>
        <v>4</v>
      </c>
      <c r="L1036" s="17" t="n">
        <f aca="false">SUMIF('1060 NQN'!$A$2:$A$2023,$G1036,'1060 NQN'!$Q$2:$Q$2023)</f>
        <v>0</v>
      </c>
      <c r="M1036" s="17" t="n">
        <f aca="false">$K1036-$L1036</f>
        <v>4</v>
      </c>
      <c r="N1036" s="18" t="n">
        <f aca="false">IFERROR(SUMIF('1060 NQN'!$A$2:$A$2023,$G1036,'1060 NQN'!$M$2:$M$2023)/$K1036,0)</f>
        <v>53900</v>
      </c>
      <c r="O1036" s="18" t="n">
        <f aca="false">IFERROR($K1036*$N1036,"")</f>
        <v>215600</v>
      </c>
      <c r="P1036" s="18" t="n">
        <f aca="false">IFERROR($L1036*$N1036,"")</f>
        <v>0</v>
      </c>
      <c r="Q1036" s="18" t="n">
        <f aca="false">$M1036*$N1036</f>
        <v>215600</v>
      </c>
      <c r="S1036" s="26"/>
      <c r="T1036" s="1" t="s">
        <v>615</v>
      </c>
      <c r="U1036" s="27" t="s">
        <v>126</v>
      </c>
    </row>
    <row r="1037" customFormat="false" ht="15" hidden="false" customHeight="false" outlineLevel="0" collapsed="false">
      <c r="A1037" s="1" t="s">
        <v>207</v>
      </c>
      <c r="B1037" s="1" t="s">
        <v>1739</v>
      </c>
      <c r="C1037" s="1" t="s">
        <v>259</v>
      </c>
      <c r="D1037" s="1" t="s">
        <v>610</v>
      </c>
      <c r="E1037" s="1" t="s">
        <v>611</v>
      </c>
      <c r="F1037" s="1" t="s">
        <v>612</v>
      </c>
      <c r="G1037" s="1" t="s">
        <v>3110</v>
      </c>
      <c r="H1037" s="1" t="s">
        <v>3111</v>
      </c>
      <c r="K1037" s="17" t="n">
        <f aca="false">SUMIF('1060 NQN'!$A$2:$A$2023,$G1037,'1060 NQN'!$I$2:$I$2023)</f>
        <v>4</v>
      </c>
      <c r="L1037" s="17" t="n">
        <f aca="false">SUMIF('1060 NQN'!$A$2:$A$2023,$G1037,'1060 NQN'!$Q$2:$Q$2023)</f>
        <v>0</v>
      </c>
      <c r="M1037" s="17" t="n">
        <f aca="false">$K1037-$L1037</f>
        <v>4</v>
      </c>
      <c r="N1037" s="18" t="n">
        <f aca="false">IFERROR(SUMIF('1060 NQN'!$A$2:$A$2023,$G1037,'1060 NQN'!$M$2:$M$2023)/$K1037,0)</f>
        <v>11570</v>
      </c>
      <c r="O1037" s="18" t="n">
        <f aca="false">IFERROR($K1037*$N1037,"")</f>
        <v>46280</v>
      </c>
      <c r="P1037" s="18" t="n">
        <f aca="false">IFERROR($L1037*$N1037,"")</f>
        <v>0</v>
      </c>
      <c r="Q1037" s="18" t="n">
        <f aca="false">$M1037*$N1037</f>
        <v>46280</v>
      </c>
      <c r="S1037" s="26"/>
      <c r="T1037" s="1" t="s">
        <v>615</v>
      </c>
      <c r="U1037" s="27" t="s">
        <v>126</v>
      </c>
    </row>
    <row r="1038" customFormat="false" ht="15" hidden="false" customHeight="false" outlineLevel="0" collapsed="false">
      <c r="A1038" s="1" t="s">
        <v>207</v>
      </c>
      <c r="B1038" s="1" t="s">
        <v>1739</v>
      </c>
      <c r="C1038" s="1" t="s">
        <v>259</v>
      </c>
      <c r="D1038" s="1" t="s">
        <v>610</v>
      </c>
      <c r="E1038" s="1" t="s">
        <v>611</v>
      </c>
      <c r="F1038" s="1" t="s">
        <v>612</v>
      </c>
      <c r="G1038" s="1" t="s">
        <v>3112</v>
      </c>
      <c r="H1038" s="1" t="s">
        <v>3113</v>
      </c>
      <c r="K1038" s="17" t="n">
        <f aca="false">SUMIF('1060 NQN'!$A$2:$A$2023,$G1038,'1060 NQN'!$I$2:$I$2023)</f>
        <v>4</v>
      </c>
      <c r="L1038" s="17" t="n">
        <f aca="false">SUMIF('1060 NQN'!$A$2:$A$2023,$G1038,'1060 NQN'!$Q$2:$Q$2023)</f>
        <v>0</v>
      </c>
      <c r="M1038" s="17" t="n">
        <f aca="false">$K1038-$L1038</f>
        <v>4</v>
      </c>
      <c r="N1038" s="18" t="n">
        <f aca="false">IFERROR(SUMIF('1060 NQN'!$A$2:$A$2023,$G1038,'1060 NQN'!$M$2:$M$2023)/$K1038,0)</f>
        <v>21500</v>
      </c>
      <c r="O1038" s="18" t="n">
        <f aca="false">IFERROR($K1038*$N1038,"")</f>
        <v>86000</v>
      </c>
      <c r="P1038" s="18" t="n">
        <f aca="false">IFERROR($L1038*$N1038,"")</f>
        <v>0</v>
      </c>
      <c r="Q1038" s="18" t="n">
        <f aca="false">$M1038*$N1038</f>
        <v>86000</v>
      </c>
      <c r="S1038" s="26"/>
      <c r="T1038" s="1" t="s">
        <v>615</v>
      </c>
      <c r="U1038" s="27" t="s">
        <v>126</v>
      </c>
    </row>
    <row r="1039" customFormat="false" ht="15" hidden="false" customHeight="false" outlineLevel="0" collapsed="false">
      <c r="A1039" s="1" t="s">
        <v>207</v>
      </c>
      <c r="B1039" s="1" t="s">
        <v>1739</v>
      </c>
      <c r="C1039" s="1" t="s">
        <v>259</v>
      </c>
      <c r="D1039" s="1" t="s">
        <v>610</v>
      </c>
      <c r="E1039" s="1" t="s">
        <v>611</v>
      </c>
      <c r="F1039" s="1" t="s">
        <v>612</v>
      </c>
      <c r="G1039" s="1" t="s">
        <v>3114</v>
      </c>
      <c r="H1039" s="1" t="s">
        <v>3115</v>
      </c>
      <c r="K1039" s="17" t="n">
        <f aca="false">SUMIF('1060 NQN'!$A$2:$A$2023,$G1039,'1060 NQN'!$I$2:$I$2023)</f>
        <v>4</v>
      </c>
      <c r="L1039" s="17" t="n">
        <f aca="false">SUMIF('1060 NQN'!$A$2:$A$2023,$G1039,'1060 NQN'!$Q$2:$Q$2023)</f>
        <v>0</v>
      </c>
      <c r="M1039" s="17" t="n">
        <f aca="false">$K1039-$L1039</f>
        <v>4</v>
      </c>
      <c r="N1039" s="18" t="n">
        <f aca="false">IFERROR(SUMIF('1060 NQN'!$A$2:$A$2023,$G1039,'1060 NQN'!$M$2:$M$2023)/$K1039,0)</f>
        <v>18500</v>
      </c>
      <c r="O1039" s="18" t="n">
        <f aca="false">IFERROR($K1039*$N1039,"")</f>
        <v>74000</v>
      </c>
      <c r="P1039" s="18" t="n">
        <f aca="false">IFERROR($L1039*$N1039,"")</f>
        <v>0</v>
      </c>
      <c r="Q1039" s="18" t="n">
        <f aca="false">$M1039*$N1039</f>
        <v>74000</v>
      </c>
      <c r="S1039" s="26"/>
      <c r="T1039" s="1" t="s">
        <v>615</v>
      </c>
      <c r="U1039" s="27" t="s">
        <v>126</v>
      </c>
    </row>
    <row r="1040" customFormat="false" ht="15" hidden="false" customHeight="false" outlineLevel="0" collapsed="false">
      <c r="A1040" s="1" t="s">
        <v>207</v>
      </c>
      <c r="B1040" s="1" t="s">
        <v>1739</v>
      </c>
      <c r="C1040" s="1" t="s">
        <v>259</v>
      </c>
      <c r="D1040" s="1" t="s">
        <v>610</v>
      </c>
      <c r="E1040" s="1" t="s">
        <v>611</v>
      </c>
      <c r="F1040" s="1" t="s">
        <v>612</v>
      </c>
      <c r="G1040" s="1" t="s">
        <v>3116</v>
      </c>
      <c r="H1040" s="1" t="s">
        <v>3117</v>
      </c>
      <c r="K1040" s="17" t="n">
        <f aca="false">SUMIF('1060 NQN'!$A$2:$A$2023,$G1040,'1060 NQN'!$I$2:$I$2023)</f>
        <v>4</v>
      </c>
      <c r="L1040" s="17" t="n">
        <f aca="false">SUMIF('1060 NQN'!$A$2:$A$2023,$G1040,'1060 NQN'!$Q$2:$Q$2023)</f>
        <v>0</v>
      </c>
      <c r="M1040" s="17" t="n">
        <f aca="false">$K1040-$L1040</f>
        <v>4</v>
      </c>
      <c r="N1040" s="18" t="n">
        <f aca="false">IFERROR(SUMIF('1060 NQN'!$A$2:$A$2023,$G1040,'1060 NQN'!$M$2:$M$2023)/$K1040,0)</f>
        <v>18500</v>
      </c>
      <c r="O1040" s="18" t="n">
        <f aca="false">IFERROR($K1040*$N1040,"")</f>
        <v>74000</v>
      </c>
      <c r="P1040" s="18" t="n">
        <f aca="false">IFERROR($L1040*$N1040,"")</f>
        <v>0</v>
      </c>
      <c r="Q1040" s="18" t="n">
        <f aca="false">$M1040*$N1040</f>
        <v>74000</v>
      </c>
      <c r="S1040" s="26"/>
      <c r="T1040" s="1" t="s">
        <v>615</v>
      </c>
      <c r="U1040" s="27" t="s">
        <v>126</v>
      </c>
    </row>
    <row r="1041" customFormat="false" ht="15" hidden="false" customHeight="false" outlineLevel="0" collapsed="false">
      <c r="A1041" s="1" t="s">
        <v>207</v>
      </c>
      <c r="B1041" s="1" t="s">
        <v>1739</v>
      </c>
      <c r="C1041" s="1" t="s">
        <v>259</v>
      </c>
      <c r="D1041" s="1" t="s">
        <v>610</v>
      </c>
      <c r="E1041" s="1" t="s">
        <v>611</v>
      </c>
      <c r="F1041" s="1" t="s">
        <v>612</v>
      </c>
      <c r="G1041" s="1" t="s">
        <v>3118</v>
      </c>
      <c r="H1041" s="1" t="s">
        <v>3119</v>
      </c>
      <c r="K1041" s="17" t="n">
        <f aca="false">SUMIF('1060 NQN'!$A$2:$A$2023,$G1041,'1060 NQN'!$I$2:$I$2023)</f>
        <v>4</v>
      </c>
      <c r="L1041" s="17" t="n">
        <f aca="false">SUMIF('1060 NQN'!$A$2:$A$2023,$G1041,'1060 NQN'!$Q$2:$Q$2023)</f>
        <v>0</v>
      </c>
      <c r="M1041" s="17" t="n">
        <f aca="false">$K1041-$L1041</f>
        <v>4</v>
      </c>
      <c r="N1041" s="18" t="n">
        <f aca="false">IFERROR(SUMIF('1060 NQN'!$A$2:$A$2023,$G1041,'1060 NQN'!$M$2:$M$2023)/$K1041,0)</f>
        <v>157477.89</v>
      </c>
      <c r="O1041" s="18" t="n">
        <f aca="false">IFERROR($K1041*$N1041,"")</f>
        <v>629911.56</v>
      </c>
      <c r="P1041" s="18" t="n">
        <f aca="false">IFERROR($L1041*$N1041,"")</f>
        <v>0</v>
      </c>
      <c r="Q1041" s="18" t="n">
        <f aca="false">$M1041*$N1041</f>
        <v>629911.56</v>
      </c>
      <c r="S1041" s="26"/>
      <c r="T1041" s="1" t="s">
        <v>615</v>
      </c>
      <c r="U1041" s="27" t="s">
        <v>126</v>
      </c>
    </row>
    <row r="1042" customFormat="false" ht="15" hidden="false" customHeight="false" outlineLevel="0" collapsed="false">
      <c r="A1042" s="1" t="s">
        <v>207</v>
      </c>
      <c r="B1042" s="1" t="s">
        <v>1739</v>
      </c>
      <c r="C1042" s="1" t="s">
        <v>259</v>
      </c>
      <c r="D1042" s="1" t="s">
        <v>610</v>
      </c>
      <c r="E1042" s="1" t="s">
        <v>611</v>
      </c>
      <c r="F1042" s="1" t="s">
        <v>612</v>
      </c>
      <c r="G1042" s="1" t="s">
        <v>3120</v>
      </c>
      <c r="H1042" s="1" t="s">
        <v>3121</v>
      </c>
      <c r="K1042" s="17" t="n">
        <f aca="false">SUMIF('1060 NQN'!$A$2:$A$2023,$G1042,'1060 NQN'!$I$2:$I$2023)</f>
        <v>4</v>
      </c>
      <c r="L1042" s="17" t="n">
        <f aca="false">SUMIF('1060 NQN'!$A$2:$A$2023,$G1042,'1060 NQN'!$Q$2:$Q$2023)</f>
        <v>0</v>
      </c>
      <c r="M1042" s="17" t="n">
        <f aca="false">$K1042-$L1042</f>
        <v>4</v>
      </c>
      <c r="N1042" s="18" t="n">
        <f aca="false">IFERROR(SUMIF('1060 NQN'!$A$2:$A$2023,$G1042,'1060 NQN'!$M$2:$M$2023)/$K1042,0)</f>
        <v>11083</v>
      </c>
      <c r="O1042" s="18" t="n">
        <f aca="false">IFERROR($K1042*$N1042,"")</f>
        <v>44332</v>
      </c>
      <c r="P1042" s="18" t="n">
        <f aca="false">IFERROR($L1042*$N1042,"")</f>
        <v>0</v>
      </c>
      <c r="Q1042" s="18" t="n">
        <f aca="false">$M1042*$N1042</f>
        <v>44332</v>
      </c>
      <c r="S1042" s="26"/>
      <c r="T1042" s="1" t="s">
        <v>615</v>
      </c>
      <c r="U1042" s="27" t="s">
        <v>126</v>
      </c>
    </row>
    <row r="1043" customFormat="false" ht="15" hidden="false" customHeight="false" outlineLevel="0" collapsed="false">
      <c r="A1043" s="1" t="s">
        <v>207</v>
      </c>
      <c r="B1043" s="1" t="s">
        <v>1739</v>
      </c>
      <c r="C1043" s="1" t="s">
        <v>259</v>
      </c>
      <c r="D1043" s="1" t="s">
        <v>610</v>
      </c>
      <c r="E1043" s="1" t="s">
        <v>611</v>
      </c>
      <c r="F1043" s="1" t="s">
        <v>612</v>
      </c>
      <c r="G1043" s="1" t="s">
        <v>3122</v>
      </c>
      <c r="H1043" s="1" t="s">
        <v>3123</v>
      </c>
      <c r="K1043" s="17" t="n">
        <f aca="false">SUMIF('1060 NQN'!$A$2:$A$2023,$G1043,'1060 NQN'!$I$2:$I$2023)</f>
        <v>4</v>
      </c>
      <c r="L1043" s="17" t="n">
        <f aca="false">SUMIF('1060 NQN'!$A$2:$A$2023,$G1043,'1060 NQN'!$Q$2:$Q$2023)</f>
        <v>0</v>
      </c>
      <c r="M1043" s="17" t="n">
        <f aca="false">$K1043-$L1043</f>
        <v>4</v>
      </c>
      <c r="N1043" s="18" t="n">
        <f aca="false">IFERROR(SUMIF('1060 NQN'!$A$2:$A$2023,$G1043,'1060 NQN'!$M$2:$M$2023)/$K1043,0)</f>
        <v>375.02</v>
      </c>
      <c r="O1043" s="18" t="n">
        <f aca="false">IFERROR($K1043*$N1043,"")</f>
        <v>1500.08</v>
      </c>
      <c r="P1043" s="18" t="n">
        <f aca="false">IFERROR($L1043*$N1043,"")</f>
        <v>0</v>
      </c>
      <c r="Q1043" s="18" t="n">
        <f aca="false">$M1043*$N1043</f>
        <v>1500.08</v>
      </c>
      <c r="S1043" s="26"/>
      <c r="T1043" s="1" t="s">
        <v>615</v>
      </c>
      <c r="U1043" s="27" t="s">
        <v>126</v>
      </c>
    </row>
    <row r="1044" customFormat="false" ht="15" hidden="false" customHeight="false" outlineLevel="0" collapsed="false">
      <c r="A1044" s="1" t="s">
        <v>207</v>
      </c>
      <c r="B1044" s="1" t="s">
        <v>1739</v>
      </c>
      <c r="C1044" s="1" t="s">
        <v>259</v>
      </c>
      <c r="D1044" s="1" t="s">
        <v>260</v>
      </c>
      <c r="E1044" s="1" t="s">
        <v>261</v>
      </c>
      <c r="F1044" s="1" t="s">
        <v>262</v>
      </c>
      <c r="G1044" s="1" t="s">
        <v>3124</v>
      </c>
      <c r="H1044" s="1" t="s">
        <v>3125</v>
      </c>
      <c r="I1044" s="1" t="s">
        <v>3126</v>
      </c>
      <c r="J1044" s="1" t="s">
        <v>3127</v>
      </c>
      <c r="K1044" s="17" t="n">
        <f aca="false">SUMIF('1060 NQN'!$A$2:$A$2023,$G1044,'1060 NQN'!$I$2:$I$2023)</f>
        <v>3</v>
      </c>
      <c r="L1044" s="17" t="n">
        <f aca="false">SUMIF('1060 NQN'!$A$2:$A$2023,$G1044,'1060 NQN'!$Q$2:$Q$2023)</f>
        <v>51</v>
      </c>
      <c r="M1044" s="17" t="n">
        <f aca="false">$K1044-$L1044</f>
        <v>-48</v>
      </c>
      <c r="N1044" s="18" t="n">
        <f aca="false">IFERROR(SUMIF('1060 NQN'!$A$2:$A$2023,$G1044,'1060 NQN'!$M$2:$M$2023)/$K1044,0)</f>
        <v>273.52</v>
      </c>
      <c r="O1044" s="18" t="n">
        <f aca="false">IFERROR($K1044*$N1044,"")</f>
        <v>820.56</v>
      </c>
      <c r="P1044" s="18" t="n">
        <f aca="false">IFERROR($L1044*$N1044,"")</f>
        <v>13949.52</v>
      </c>
      <c r="Q1044" s="18" t="n">
        <f aca="false">$M1044*$N1044</f>
        <v>-13128.96</v>
      </c>
      <c r="S1044" s="29" t="s">
        <v>227</v>
      </c>
      <c r="T1044" s="1" t="s">
        <v>297</v>
      </c>
      <c r="U1044" s="24" t="s">
        <v>54</v>
      </c>
      <c r="V1044" s="1" t="s">
        <v>290</v>
      </c>
      <c r="W1044" s="1" t="s">
        <v>269</v>
      </c>
      <c r="Y1044" s="1" t="s">
        <v>269</v>
      </c>
      <c r="AA1044" s="1" t="s">
        <v>3128</v>
      </c>
    </row>
    <row r="1045" customFormat="false" ht="15" hidden="false" customHeight="false" outlineLevel="0" collapsed="false">
      <c r="A1045" s="1" t="s">
        <v>207</v>
      </c>
      <c r="B1045" s="1" t="s">
        <v>1739</v>
      </c>
      <c r="C1045" s="1" t="s">
        <v>259</v>
      </c>
      <c r="D1045" s="1" t="s">
        <v>260</v>
      </c>
      <c r="E1045" s="1" t="s">
        <v>261</v>
      </c>
      <c r="F1045" s="1" t="s">
        <v>262</v>
      </c>
      <c r="G1045" s="1" t="s">
        <v>3129</v>
      </c>
      <c r="H1045" s="1" t="s">
        <v>3130</v>
      </c>
      <c r="K1045" s="17" t="n">
        <f aca="false">SUMIF('1060 NQN'!$A$2:$A$2023,$G1045,'1060 NQN'!$I$2:$I$2023)</f>
        <v>3</v>
      </c>
      <c r="L1045" s="17" t="n">
        <f aca="false">SUMIF('1060 NQN'!$A$2:$A$2023,$G1045,'1060 NQN'!$Q$2:$Q$2023)</f>
        <v>0</v>
      </c>
      <c r="M1045" s="17" t="n">
        <f aca="false">$K1045-$L1045</f>
        <v>3</v>
      </c>
      <c r="N1045" s="18" t="n">
        <f aca="false">IFERROR(SUMIF('1060 NQN'!$A$2:$A$2023,$G1045,'1060 NQN'!$M$2:$M$2023)/$K1045,0)</f>
        <v>998.45</v>
      </c>
      <c r="O1045" s="18" t="n">
        <f aca="false">IFERROR($K1045*$N1045,"")</f>
        <v>2995.35</v>
      </c>
      <c r="P1045" s="18" t="n">
        <f aca="false">IFERROR($L1045*$N1045,"")</f>
        <v>0</v>
      </c>
      <c r="Q1045" s="18" t="n">
        <f aca="false">$M1045*$N1045</f>
        <v>2995.35</v>
      </c>
      <c r="S1045" s="26"/>
      <c r="T1045" s="1" t="s">
        <v>277</v>
      </c>
      <c r="U1045" s="27" t="s">
        <v>123</v>
      </c>
    </row>
    <row r="1046" customFormat="false" ht="15" hidden="false" customHeight="false" outlineLevel="0" collapsed="false">
      <c r="A1046" s="1" t="s">
        <v>207</v>
      </c>
      <c r="B1046" s="1" t="s">
        <v>1739</v>
      </c>
      <c r="C1046" s="1" t="s">
        <v>259</v>
      </c>
      <c r="D1046" s="1" t="s">
        <v>273</v>
      </c>
      <c r="E1046" s="1" t="s">
        <v>274</v>
      </c>
      <c r="F1046" s="1" t="s">
        <v>262</v>
      </c>
      <c r="G1046" s="1" t="s">
        <v>3131</v>
      </c>
      <c r="H1046" s="1" t="s">
        <v>3132</v>
      </c>
      <c r="K1046" s="17" t="n">
        <f aca="false">SUMIF('1060 NQN'!$A$2:$A$2023,$G1046,'1060 NQN'!$I$2:$I$2023)</f>
        <v>3</v>
      </c>
      <c r="L1046" s="17" t="n">
        <f aca="false">SUMIF('1060 NQN'!$A$2:$A$2023,$G1046,'1060 NQN'!$Q$2:$Q$2023)</f>
        <v>0</v>
      </c>
      <c r="M1046" s="17" t="n">
        <f aca="false">$K1046-$L1046</f>
        <v>3</v>
      </c>
      <c r="N1046" s="18" t="n">
        <f aca="false">IFERROR(SUMIF('1060 NQN'!$A$2:$A$2023,$G1046,'1060 NQN'!$M$2:$M$2023)/$K1046,0)</f>
        <v>159518.4</v>
      </c>
      <c r="O1046" s="18" t="n">
        <f aca="false">IFERROR($K1046*$N1046,"")</f>
        <v>478555.2</v>
      </c>
      <c r="P1046" s="18" t="n">
        <f aca="false">IFERROR($L1046*$N1046,"")</f>
        <v>0</v>
      </c>
      <c r="Q1046" s="18" t="n">
        <f aca="false">$M1046*$N1046</f>
        <v>478555.2</v>
      </c>
      <c r="S1046" s="26"/>
      <c r="T1046" s="1" t="s">
        <v>277</v>
      </c>
      <c r="U1046" s="27" t="s">
        <v>123</v>
      </c>
    </row>
    <row r="1047" customFormat="false" ht="15" hidden="false" customHeight="false" outlineLevel="0" collapsed="false">
      <c r="A1047" s="1" t="s">
        <v>207</v>
      </c>
      <c r="B1047" s="1" t="s">
        <v>1739</v>
      </c>
      <c r="C1047" s="1" t="s">
        <v>259</v>
      </c>
      <c r="D1047" s="1" t="s">
        <v>610</v>
      </c>
      <c r="E1047" s="1" t="s">
        <v>611</v>
      </c>
      <c r="F1047" s="1" t="s">
        <v>612</v>
      </c>
      <c r="G1047" s="1" t="s">
        <v>3133</v>
      </c>
      <c r="H1047" s="1" t="s">
        <v>3134</v>
      </c>
      <c r="K1047" s="17" t="n">
        <f aca="false">SUMIF('1060 NQN'!$A$2:$A$2023,$G1047,'1060 NQN'!$I$2:$I$2023)</f>
        <v>3</v>
      </c>
      <c r="L1047" s="17" t="n">
        <f aca="false">SUMIF('1060 NQN'!$A$2:$A$2023,$G1047,'1060 NQN'!$Q$2:$Q$2023)</f>
        <v>0</v>
      </c>
      <c r="M1047" s="17" t="n">
        <f aca="false">$K1047-$L1047</f>
        <v>3</v>
      </c>
      <c r="N1047" s="18" t="n">
        <f aca="false">IFERROR(SUMIF('1060 NQN'!$A$2:$A$2023,$G1047,'1060 NQN'!$M$2:$M$2023)/$K1047,0)</f>
        <v>8700</v>
      </c>
      <c r="O1047" s="18" t="n">
        <f aca="false">IFERROR($K1047*$N1047,"")</f>
        <v>26100</v>
      </c>
      <c r="P1047" s="18" t="n">
        <f aca="false">IFERROR($L1047*$N1047,"")</f>
        <v>0</v>
      </c>
      <c r="Q1047" s="18" t="n">
        <f aca="false">$M1047*$N1047</f>
        <v>26100</v>
      </c>
      <c r="S1047" s="26"/>
      <c r="T1047" s="1" t="s">
        <v>615</v>
      </c>
      <c r="U1047" s="27" t="s">
        <v>126</v>
      </c>
    </row>
    <row r="1048" customFormat="false" ht="15" hidden="false" customHeight="false" outlineLevel="0" collapsed="false">
      <c r="A1048" s="1" t="s">
        <v>207</v>
      </c>
      <c r="B1048" s="1" t="s">
        <v>1739</v>
      </c>
      <c r="C1048" s="1" t="s">
        <v>259</v>
      </c>
      <c r="D1048" s="1" t="s">
        <v>610</v>
      </c>
      <c r="E1048" s="1" t="s">
        <v>611</v>
      </c>
      <c r="F1048" s="1" t="s">
        <v>612</v>
      </c>
      <c r="G1048" s="1" t="s">
        <v>3135</v>
      </c>
      <c r="H1048" s="1" t="s">
        <v>3136</v>
      </c>
      <c r="K1048" s="17" t="n">
        <f aca="false">SUMIF('1060 NQN'!$A$2:$A$2023,$G1048,'1060 NQN'!$I$2:$I$2023)</f>
        <v>3</v>
      </c>
      <c r="L1048" s="17" t="n">
        <f aca="false">SUMIF('1060 NQN'!$A$2:$A$2023,$G1048,'1060 NQN'!$Q$2:$Q$2023)</f>
        <v>0</v>
      </c>
      <c r="M1048" s="17" t="n">
        <f aca="false">$K1048-$L1048</f>
        <v>3</v>
      </c>
      <c r="N1048" s="18" t="n">
        <f aca="false">IFERROR(SUMIF('1060 NQN'!$A$2:$A$2023,$G1048,'1060 NQN'!$M$2:$M$2023)/$K1048,0)</f>
        <v>9624.09333333333</v>
      </c>
      <c r="O1048" s="18" t="n">
        <f aca="false">IFERROR($K1048*$N1048,"")</f>
        <v>28872.28</v>
      </c>
      <c r="P1048" s="18" t="n">
        <f aca="false">IFERROR($L1048*$N1048,"")</f>
        <v>0</v>
      </c>
      <c r="Q1048" s="18" t="n">
        <f aca="false">$M1048*$N1048</f>
        <v>28872.28</v>
      </c>
      <c r="S1048" s="26"/>
      <c r="T1048" s="1" t="s">
        <v>615</v>
      </c>
      <c r="U1048" s="27" t="s">
        <v>126</v>
      </c>
      <c r="AA1048" s="1" t="s">
        <v>1741</v>
      </c>
    </row>
    <row r="1049" customFormat="false" ht="15" hidden="false" customHeight="false" outlineLevel="0" collapsed="false">
      <c r="A1049" s="1" t="s">
        <v>207</v>
      </c>
      <c r="B1049" s="1" t="s">
        <v>1739</v>
      </c>
      <c r="C1049" s="1" t="s">
        <v>259</v>
      </c>
      <c r="D1049" s="1" t="s">
        <v>610</v>
      </c>
      <c r="E1049" s="1" t="s">
        <v>611</v>
      </c>
      <c r="F1049" s="1" t="s">
        <v>612</v>
      </c>
      <c r="G1049" s="1" t="s">
        <v>3137</v>
      </c>
      <c r="H1049" s="1" t="s">
        <v>3138</v>
      </c>
      <c r="K1049" s="17" t="n">
        <f aca="false">SUMIF('1060 NQN'!$A$2:$A$2023,$G1049,'1060 NQN'!$I$2:$I$2023)</f>
        <v>3</v>
      </c>
      <c r="L1049" s="17" t="n">
        <f aca="false">SUMIF('1060 NQN'!$A$2:$A$2023,$G1049,'1060 NQN'!$Q$2:$Q$2023)</f>
        <v>0</v>
      </c>
      <c r="M1049" s="17" t="n">
        <f aca="false">$K1049-$L1049</f>
        <v>3</v>
      </c>
      <c r="N1049" s="18" t="n">
        <f aca="false">IFERROR(SUMIF('1060 NQN'!$A$2:$A$2023,$G1049,'1060 NQN'!$M$2:$M$2023)/$K1049,0)</f>
        <v>21718.6733333333</v>
      </c>
      <c r="O1049" s="18" t="n">
        <f aca="false">IFERROR($K1049*$N1049,"")</f>
        <v>65156.02</v>
      </c>
      <c r="P1049" s="18" t="n">
        <f aca="false">IFERROR($L1049*$N1049,"")</f>
        <v>0</v>
      </c>
      <c r="Q1049" s="18" t="n">
        <f aca="false">$M1049*$N1049</f>
        <v>65156.02</v>
      </c>
      <c r="S1049" s="26"/>
      <c r="T1049" s="1" t="s">
        <v>615</v>
      </c>
      <c r="U1049" s="27" t="s">
        <v>126</v>
      </c>
    </row>
    <row r="1050" customFormat="false" ht="15" hidden="false" customHeight="false" outlineLevel="0" collapsed="false">
      <c r="A1050" s="1" t="s">
        <v>207</v>
      </c>
      <c r="B1050" s="1" t="s">
        <v>1739</v>
      </c>
      <c r="C1050" s="1" t="s">
        <v>259</v>
      </c>
      <c r="D1050" s="1" t="s">
        <v>610</v>
      </c>
      <c r="E1050" s="1" t="s">
        <v>611</v>
      </c>
      <c r="F1050" s="1" t="s">
        <v>612</v>
      </c>
      <c r="G1050" s="1" t="s">
        <v>3139</v>
      </c>
      <c r="H1050" s="1" t="s">
        <v>3140</v>
      </c>
      <c r="K1050" s="17" t="n">
        <f aca="false">SUMIF('1060 NQN'!$A$2:$A$2023,$G1050,'1060 NQN'!$I$2:$I$2023)</f>
        <v>3</v>
      </c>
      <c r="L1050" s="17" t="n">
        <f aca="false">SUMIF('1060 NQN'!$A$2:$A$2023,$G1050,'1060 NQN'!$Q$2:$Q$2023)</f>
        <v>0</v>
      </c>
      <c r="M1050" s="17" t="n">
        <f aca="false">$K1050-$L1050</f>
        <v>3</v>
      </c>
      <c r="N1050" s="18" t="n">
        <f aca="false">IFERROR(SUMIF('1060 NQN'!$A$2:$A$2023,$G1050,'1060 NQN'!$M$2:$M$2023)/$K1050,0)</f>
        <v>44900</v>
      </c>
      <c r="O1050" s="18" t="n">
        <f aca="false">IFERROR($K1050*$N1050,"")</f>
        <v>134700</v>
      </c>
      <c r="P1050" s="18" t="n">
        <f aca="false">IFERROR($L1050*$N1050,"")</f>
        <v>0</v>
      </c>
      <c r="Q1050" s="18" t="n">
        <f aca="false">$M1050*$N1050</f>
        <v>134700</v>
      </c>
      <c r="S1050" s="26"/>
      <c r="T1050" s="1" t="s">
        <v>615</v>
      </c>
      <c r="U1050" s="27" t="s">
        <v>126</v>
      </c>
    </row>
    <row r="1051" customFormat="false" ht="15" hidden="false" customHeight="false" outlineLevel="0" collapsed="false">
      <c r="A1051" s="1" t="s">
        <v>207</v>
      </c>
      <c r="B1051" s="1" t="s">
        <v>1739</v>
      </c>
      <c r="C1051" s="1" t="s">
        <v>259</v>
      </c>
      <c r="D1051" s="1" t="s">
        <v>610</v>
      </c>
      <c r="E1051" s="1" t="s">
        <v>611</v>
      </c>
      <c r="F1051" s="1" t="s">
        <v>612</v>
      </c>
      <c r="G1051" s="1" t="s">
        <v>3141</v>
      </c>
      <c r="H1051" s="1" t="s">
        <v>3142</v>
      </c>
      <c r="K1051" s="17" t="n">
        <f aca="false">SUMIF('1060 NQN'!$A$2:$A$2023,$G1051,'1060 NQN'!$I$2:$I$2023)</f>
        <v>3</v>
      </c>
      <c r="L1051" s="17" t="n">
        <f aca="false">SUMIF('1060 NQN'!$A$2:$A$2023,$G1051,'1060 NQN'!$Q$2:$Q$2023)</f>
        <v>0</v>
      </c>
      <c r="M1051" s="17" t="n">
        <f aca="false">$K1051-$L1051</f>
        <v>3</v>
      </c>
      <c r="N1051" s="18" t="n">
        <f aca="false">IFERROR(SUMIF('1060 NQN'!$A$2:$A$2023,$G1051,'1060 NQN'!$M$2:$M$2023)/$K1051,0)</f>
        <v>53900</v>
      </c>
      <c r="O1051" s="18" t="n">
        <f aca="false">IFERROR($K1051*$N1051,"")</f>
        <v>161700</v>
      </c>
      <c r="P1051" s="18" t="n">
        <f aca="false">IFERROR($L1051*$N1051,"")</f>
        <v>0</v>
      </c>
      <c r="Q1051" s="18" t="n">
        <f aca="false">$M1051*$N1051</f>
        <v>161700</v>
      </c>
      <c r="S1051" s="26"/>
      <c r="T1051" s="1" t="s">
        <v>615</v>
      </c>
      <c r="U1051" s="27" t="s">
        <v>126</v>
      </c>
    </row>
    <row r="1052" customFormat="false" ht="15" hidden="false" customHeight="false" outlineLevel="0" collapsed="false">
      <c r="A1052" s="1" t="s">
        <v>207</v>
      </c>
      <c r="B1052" s="1" t="s">
        <v>1739</v>
      </c>
      <c r="C1052" s="1" t="s">
        <v>259</v>
      </c>
      <c r="D1052" s="1" t="s">
        <v>610</v>
      </c>
      <c r="E1052" s="1" t="s">
        <v>611</v>
      </c>
      <c r="F1052" s="1" t="s">
        <v>612</v>
      </c>
      <c r="G1052" s="1" t="s">
        <v>3143</v>
      </c>
      <c r="H1052" s="1" t="s">
        <v>3144</v>
      </c>
      <c r="K1052" s="17" t="n">
        <f aca="false">SUMIF('1060 NQN'!$A$2:$A$2023,$G1052,'1060 NQN'!$I$2:$I$2023)</f>
        <v>3</v>
      </c>
      <c r="L1052" s="17" t="n">
        <f aca="false">SUMIF('1060 NQN'!$A$2:$A$2023,$G1052,'1060 NQN'!$Q$2:$Q$2023)</f>
        <v>0</v>
      </c>
      <c r="M1052" s="17" t="n">
        <f aca="false">$K1052-$L1052</f>
        <v>3</v>
      </c>
      <c r="N1052" s="18" t="n">
        <f aca="false">IFERROR(SUMIF('1060 NQN'!$A$2:$A$2023,$G1052,'1060 NQN'!$M$2:$M$2023)/$K1052,0)</f>
        <v>11570</v>
      </c>
      <c r="O1052" s="18" t="n">
        <f aca="false">IFERROR($K1052*$N1052,"")</f>
        <v>34710</v>
      </c>
      <c r="P1052" s="18" t="n">
        <f aca="false">IFERROR($L1052*$N1052,"")</f>
        <v>0</v>
      </c>
      <c r="Q1052" s="18" t="n">
        <f aca="false">$M1052*$N1052</f>
        <v>34710</v>
      </c>
      <c r="S1052" s="26"/>
      <c r="T1052" s="1" t="s">
        <v>615</v>
      </c>
      <c r="U1052" s="27" t="s">
        <v>126</v>
      </c>
    </row>
    <row r="1053" customFormat="false" ht="15" hidden="false" customHeight="false" outlineLevel="0" collapsed="false">
      <c r="A1053" s="1" t="s">
        <v>207</v>
      </c>
      <c r="B1053" s="1" t="s">
        <v>1739</v>
      </c>
      <c r="C1053" s="1" t="s">
        <v>259</v>
      </c>
      <c r="D1053" s="1" t="s">
        <v>610</v>
      </c>
      <c r="E1053" s="1" t="s">
        <v>611</v>
      </c>
      <c r="F1053" s="1" t="s">
        <v>612</v>
      </c>
      <c r="G1053" s="1" t="s">
        <v>3145</v>
      </c>
      <c r="H1053" s="1" t="s">
        <v>3146</v>
      </c>
      <c r="K1053" s="17" t="n">
        <f aca="false">SUMIF('1060 NQN'!$A$2:$A$2023,$G1053,'1060 NQN'!$I$2:$I$2023)</f>
        <v>3</v>
      </c>
      <c r="L1053" s="17" t="n">
        <f aca="false">SUMIF('1060 NQN'!$A$2:$A$2023,$G1053,'1060 NQN'!$Q$2:$Q$2023)</f>
        <v>0</v>
      </c>
      <c r="M1053" s="17" t="n">
        <f aca="false">$K1053-$L1053</f>
        <v>3</v>
      </c>
      <c r="N1053" s="18" t="n">
        <f aca="false">IFERROR(SUMIF('1060 NQN'!$A$2:$A$2023,$G1053,'1060 NQN'!$M$2:$M$2023)/$K1053,0)</f>
        <v>736</v>
      </c>
      <c r="O1053" s="18" t="n">
        <f aca="false">IFERROR($K1053*$N1053,"")</f>
        <v>2208</v>
      </c>
      <c r="P1053" s="18" t="n">
        <f aca="false">IFERROR($L1053*$N1053,"")</f>
        <v>0</v>
      </c>
      <c r="Q1053" s="18" t="n">
        <f aca="false">$M1053*$N1053</f>
        <v>2208</v>
      </c>
      <c r="S1053" s="26"/>
      <c r="T1053" s="1" t="s">
        <v>615</v>
      </c>
      <c r="U1053" s="27" t="s">
        <v>126</v>
      </c>
    </row>
    <row r="1054" customFormat="false" ht="15" hidden="false" customHeight="false" outlineLevel="0" collapsed="false">
      <c r="A1054" s="1" t="s">
        <v>207</v>
      </c>
      <c r="B1054" s="1" t="s">
        <v>1739</v>
      </c>
      <c r="C1054" s="1" t="s">
        <v>259</v>
      </c>
      <c r="D1054" s="1" t="s">
        <v>610</v>
      </c>
      <c r="E1054" s="1" t="s">
        <v>611</v>
      </c>
      <c r="F1054" s="1" t="s">
        <v>612</v>
      </c>
      <c r="G1054" s="1" t="s">
        <v>3147</v>
      </c>
      <c r="H1054" s="1" t="s">
        <v>3148</v>
      </c>
      <c r="K1054" s="17" t="n">
        <f aca="false">SUMIF('1060 NQN'!$A$2:$A$2023,$G1054,'1060 NQN'!$I$2:$I$2023)</f>
        <v>3</v>
      </c>
      <c r="L1054" s="17" t="n">
        <f aca="false">SUMIF('1060 NQN'!$A$2:$A$2023,$G1054,'1060 NQN'!$Q$2:$Q$2023)</f>
        <v>0</v>
      </c>
      <c r="M1054" s="17" t="n">
        <f aca="false">$K1054-$L1054</f>
        <v>3</v>
      </c>
      <c r="N1054" s="18" t="n">
        <f aca="false">IFERROR(SUMIF('1060 NQN'!$A$2:$A$2023,$G1054,'1060 NQN'!$M$2:$M$2023)/$K1054,0)</f>
        <v>39000</v>
      </c>
      <c r="O1054" s="18" t="n">
        <f aca="false">IFERROR($K1054*$N1054,"")</f>
        <v>117000</v>
      </c>
      <c r="P1054" s="18" t="n">
        <f aca="false">IFERROR($L1054*$N1054,"")</f>
        <v>0</v>
      </c>
      <c r="Q1054" s="18" t="n">
        <f aca="false">$M1054*$N1054</f>
        <v>117000</v>
      </c>
      <c r="S1054" s="26"/>
      <c r="T1054" s="1" t="s">
        <v>615</v>
      </c>
      <c r="U1054" s="27" t="s">
        <v>126</v>
      </c>
    </row>
    <row r="1055" customFormat="false" ht="15" hidden="false" customHeight="false" outlineLevel="0" collapsed="false">
      <c r="A1055" s="1" t="s">
        <v>207</v>
      </c>
      <c r="B1055" s="1" t="s">
        <v>1739</v>
      </c>
      <c r="C1055" s="1" t="s">
        <v>259</v>
      </c>
      <c r="D1055" s="1" t="s">
        <v>610</v>
      </c>
      <c r="E1055" s="1" t="s">
        <v>611</v>
      </c>
      <c r="F1055" s="1" t="s">
        <v>612</v>
      </c>
      <c r="G1055" s="1" t="s">
        <v>3149</v>
      </c>
      <c r="H1055" s="1" t="s">
        <v>3150</v>
      </c>
      <c r="K1055" s="17" t="n">
        <f aca="false">SUMIF('1060 NQN'!$A$2:$A$2023,$G1055,'1060 NQN'!$I$2:$I$2023)</f>
        <v>3</v>
      </c>
      <c r="L1055" s="17" t="n">
        <f aca="false">SUMIF('1060 NQN'!$A$2:$A$2023,$G1055,'1060 NQN'!$Q$2:$Q$2023)</f>
        <v>0</v>
      </c>
      <c r="M1055" s="17" t="n">
        <f aca="false">$K1055-$L1055</f>
        <v>3</v>
      </c>
      <c r="N1055" s="18" t="n">
        <f aca="false">IFERROR(SUMIF('1060 NQN'!$A$2:$A$2023,$G1055,'1060 NQN'!$M$2:$M$2023)/$K1055,0)</f>
        <v>17900</v>
      </c>
      <c r="O1055" s="18" t="n">
        <f aca="false">IFERROR($K1055*$N1055,"")</f>
        <v>53700</v>
      </c>
      <c r="P1055" s="18" t="n">
        <f aca="false">IFERROR($L1055*$N1055,"")</f>
        <v>0</v>
      </c>
      <c r="Q1055" s="18" t="n">
        <f aca="false">$M1055*$N1055</f>
        <v>53700</v>
      </c>
      <c r="S1055" s="26"/>
      <c r="T1055" s="1" t="s">
        <v>615</v>
      </c>
      <c r="U1055" s="27" t="s">
        <v>126</v>
      </c>
    </row>
    <row r="1056" customFormat="false" ht="15" hidden="false" customHeight="false" outlineLevel="0" collapsed="false">
      <c r="A1056" s="1" t="s">
        <v>207</v>
      </c>
      <c r="B1056" s="1" t="s">
        <v>1739</v>
      </c>
      <c r="C1056" s="1" t="s">
        <v>259</v>
      </c>
      <c r="D1056" s="1" t="s">
        <v>610</v>
      </c>
      <c r="E1056" s="1" t="s">
        <v>611</v>
      </c>
      <c r="F1056" s="1" t="s">
        <v>612</v>
      </c>
      <c r="G1056" s="1" t="s">
        <v>3151</v>
      </c>
      <c r="H1056" s="1" t="s">
        <v>3152</v>
      </c>
      <c r="K1056" s="17" t="n">
        <f aca="false">SUMIF('1060 NQN'!$A$2:$A$2023,$G1056,'1060 NQN'!$I$2:$I$2023)</f>
        <v>3</v>
      </c>
      <c r="L1056" s="17" t="n">
        <f aca="false">SUMIF('1060 NQN'!$A$2:$A$2023,$G1056,'1060 NQN'!$Q$2:$Q$2023)</f>
        <v>0</v>
      </c>
      <c r="M1056" s="17" t="n">
        <f aca="false">$K1056-$L1056</f>
        <v>3</v>
      </c>
      <c r="N1056" s="18" t="n">
        <f aca="false">IFERROR(SUMIF('1060 NQN'!$A$2:$A$2023,$G1056,'1060 NQN'!$M$2:$M$2023)/$K1056,0)</f>
        <v>10500</v>
      </c>
      <c r="O1056" s="18" t="n">
        <f aca="false">IFERROR($K1056*$N1056,"")</f>
        <v>31500</v>
      </c>
      <c r="P1056" s="18" t="n">
        <f aca="false">IFERROR($L1056*$N1056,"")</f>
        <v>0</v>
      </c>
      <c r="Q1056" s="18" t="n">
        <f aca="false">$M1056*$N1056</f>
        <v>31500</v>
      </c>
      <c r="S1056" s="26"/>
      <c r="T1056" s="1" t="s">
        <v>615</v>
      </c>
      <c r="U1056" s="27" t="s">
        <v>126</v>
      </c>
    </row>
    <row r="1057" customFormat="false" ht="15" hidden="false" customHeight="false" outlineLevel="0" collapsed="false">
      <c r="A1057" s="1" t="s">
        <v>207</v>
      </c>
      <c r="B1057" s="1" t="s">
        <v>1739</v>
      </c>
      <c r="C1057" s="1" t="s">
        <v>259</v>
      </c>
      <c r="D1057" s="1" t="s">
        <v>610</v>
      </c>
      <c r="E1057" s="1" t="s">
        <v>611</v>
      </c>
      <c r="F1057" s="1" t="s">
        <v>612</v>
      </c>
      <c r="G1057" s="1" t="s">
        <v>3153</v>
      </c>
      <c r="H1057" s="1" t="s">
        <v>3154</v>
      </c>
      <c r="K1057" s="17" t="n">
        <f aca="false">SUMIF('1060 NQN'!$A$2:$A$2023,$G1057,'1060 NQN'!$I$2:$I$2023)</f>
        <v>3</v>
      </c>
      <c r="L1057" s="17" t="n">
        <f aca="false">SUMIF('1060 NQN'!$A$2:$A$2023,$G1057,'1060 NQN'!$Q$2:$Q$2023)</f>
        <v>0</v>
      </c>
      <c r="M1057" s="17" t="n">
        <f aca="false">$K1057-$L1057</f>
        <v>3</v>
      </c>
      <c r="N1057" s="18" t="n">
        <f aca="false">IFERROR(SUMIF('1060 NQN'!$A$2:$A$2023,$G1057,'1060 NQN'!$M$2:$M$2023)/$K1057,0)</f>
        <v>19900</v>
      </c>
      <c r="O1057" s="18" t="n">
        <f aca="false">IFERROR($K1057*$N1057,"")</f>
        <v>59700</v>
      </c>
      <c r="P1057" s="18" t="n">
        <f aca="false">IFERROR($L1057*$N1057,"")</f>
        <v>0</v>
      </c>
      <c r="Q1057" s="18" t="n">
        <f aca="false">$M1057*$N1057</f>
        <v>59700</v>
      </c>
      <c r="S1057" s="26"/>
      <c r="T1057" s="1" t="s">
        <v>615</v>
      </c>
      <c r="U1057" s="27" t="s">
        <v>126</v>
      </c>
    </row>
    <row r="1058" customFormat="false" ht="15" hidden="false" customHeight="false" outlineLevel="0" collapsed="false">
      <c r="A1058" s="1" t="s">
        <v>207</v>
      </c>
      <c r="B1058" s="1" t="s">
        <v>1739</v>
      </c>
      <c r="C1058" s="1" t="s">
        <v>259</v>
      </c>
      <c r="D1058" s="1" t="s">
        <v>610</v>
      </c>
      <c r="E1058" s="1" t="s">
        <v>611</v>
      </c>
      <c r="F1058" s="1" t="s">
        <v>612</v>
      </c>
      <c r="G1058" s="1" t="s">
        <v>3155</v>
      </c>
      <c r="H1058" s="1" t="s">
        <v>3156</v>
      </c>
      <c r="K1058" s="17" t="n">
        <f aca="false">SUMIF('1060 NQN'!$A$2:$A$2023,$G1058,'1060 NQN'!$I$2:$I$2023)</f>
        <v>3</v>
      </c>
      <c r="L1058" s="17" t="n">
        <f aca="false">SUMIF('1060 NQN'!$A$2:$A$2023,$G1058,'1060 NQN'!$Q$2:$Q$2023)</f>
        <v>0</v>
      </c>
      <c r="M1058" s="17" t="n">
        <f aca="false">$K1058-$L1058</f>
        <v>3</v>
      </c>
      <c r="N1058" s="18" t="n">
        <f aca="false">IFERROR(SUMIF('1060 NQN'!$A$2:$A$2023,$G1058,'1060 NQN'!$M$2:$M$2023)/$K1058,0)</f>
        <v>19900</v>
      </c>
      <c r="O1058" s="18" t="n">
        <f aca="false">IFERROR($K1058*$N1058,"")</f>
        <v>59700</v>
      </c>
      <c r="P1058" s="18" t="n">
        <f aca="false">IFERROR($L1058*$N1058,"")</f>
        <v>0</v>
      </c>
      <c r="Q1058" s="18" t="n">
        <f aca="false">$M1058*$N1058</f>
        <v>59700</v>
      </c>
      <c r="S1058" s="26"/>
      <c r="T1058" s="1" t="s">
        <v>615</v>
      </c>
      <c r="U1058" s="27" t="s">
        <v>126</v>
      </c>
    </row>
    <row r="1059" customFormat="false" ht="15" hidden="false" customHeight="false" outlineLevel="0" collapsed="false">
      <c r="A1059" s="1" t="s">
        <v>207</v>
      </c>
      <c r="B1059" s="1" t="s">
        <v>1739</v>
      </c>
      <c r="C1059" s="1" t="s">
        <v>259</v>
      </c>
      <c r="D1059" s="1" t="s">
        <v>610</v>
      </c>
      <c r="E1059" s="1" t="s">
        <v>611</v>
      </c>
      <c r="F1059" s="1" t="s">
        <v>612</v>
      </c>
      <c r="G1059" s="1" t="s">
        <v>3157</v>
      </c>
      <c r="H1059" s="1" t="s">
        <v>3158</v>
      </c>
      <c r="K1059" s="17" t="n">
        <f aca="false">SUMIF('1060 NQN'!$A$2:$A$2023,$G1059,'1060 NQN'!$I$2:$I$2023)</f>
        <v>3</v>
      </c>
      <c r="L1059" s="17" t="n">
        <f aca="false">SUMIF('1060 NQN'!$A$2:$A$2023,$G1059,'1060 NQN'!$Q$2:$Q$2023)</f>
        <v>0</v>
      </c>
      <c r="M1059" s="17" t="n">
        <f aca="false">$K1059-$L1059</f>
        <v>3</v>
      </c>
      <c r="N1059" s="18" t="n">
        <f aca="false">IFERROR(SUMIF('1060 NQN'!$A$2:$A$2023,$G1059,'1060 NQN'!$M$2:$M$2023)/$K1059,0)</f>
        <v>18500</v>
      </c>
      <c r="O1059" s="18" t="n">
        <f aca="false">IFERROR($K1059*$N1059,"")</f>
        <v>55500</v>
      </c>
      <c r="P1059" s="18" t="n">
        <f aca="false">IFERROR($L1059*$N1059,"")</f>
        <v>0</v>
      </c>
      <c r="Q1059" s="18" t="n">
        <f aca="false">$M1059*$N1059</f>
        <v>55500</v>
      </c>
      <c r="S1059" s="26"/>
      <c r="T1059" s="1" t="s">
        <v>615</v>
      </c>
      <c r="U1059" s="27" t="s">
        <v>126</v>
      </c>
    </row>
    <row r="1060" customFormat="false" ht="15" hidden="false" customHeight="false" outlineLevel="0" collapsed="false">
      <c r="A1060" s="1" t="s">
        <v>207</v>
      </c>
      <c r="B1060" s="1" t="s">
        <v>1739</v>
      </c>
      <c r="C1060" s="1" t="s">
        <v>259</v>
      </c>
      <c r="D1060" s="1" t="s">
        <v>610</v>
      </c>
      <c r="E1060" s="1" t="s">
        <v>611</v>
      </c>
      <c r="F1060" s="1" t="s">
        <v>612</v>
      </c>
      <c r="G1060" s="1" t="s">
        <v>3159</v>
      </c>
      <c r="H1060" s="1" t="s">
        <v>3160</v>
      </c>
      <c r="K1060" s="17" t="n">
        <f aca="false">SUMIF('1060 NQN'!$A$2:$A$2023,$G1060,'1060 NQN'!$I$2:$I$2023)</f>
        <v>3</v>
      </c>
      <c r="L1060" s="17" t="n">
        <f aca="false">SUMIF('1060 NQN'!$A$2:$A$2023,$G1060,'1060 NQN'!$Q$2:$Q$2023)</f>
        <v>0</v>
      </c>
      <c r="M1060" s="17" t="n">
        <f aca="false">$K1060-$L1060</f>
        <v>3</v>
      </c>
      <c r="N1060" s="18" t="n">
        <f aca="false">IFERROR(SUMIF('1060 NQN'!$A$2:$A$2023,$G1060,'1060 NQN'!$M$2:$M$2023)/$K1060,0)</f>
        <v>131231.57</v>
      </c>
      <c r="O1060" s="18" t="n">
        <f aca="false">IFERROR($K1060*$N1060,"")</f>
        <v>393694.71</v>
      </c>
      <c r="P1060" s="18" t="n">
        <f aca="false">IFERROR($L1060*$N1060,"")</f>
        <v>0</v>
      </c>
      <c r="Q1060" s="18" t="n">
        <f aca="false">$M1060*$N1060</f>
        <v>393694.71</v>
      </c>
      <c r="S1060" s="26"/>
      <c r="T1060" s="1" t="s">
        <v>615</v>
      </c>
      <c r="U1060" s="27" t="s">
        <v>126</v>
      </c>
    </row>
    <row r="1061" customFormat="false" ht="15" hidden="false" customHeight="false" outlineLevel="0" collapsed="false">
      <c r="A1061" s="1" t="s">
        <v>207</v>
      </c>
      <c r="B1061" s="1" t="s">
        <v>1739</v>
      </c>
      <c r="C1061" s="1" t="s">
        <v>259</v>
      </c>
      <c r="D1061" s="1" t="s">
        <v>610</v>
      </c>
      <c r="E1061" s="1" t="s">
        <v>611</v>
      </c>
      <c r="F1061" s="1" t="s">
        <v>612</v>
      </c>
      <c r="G1061" s="1" t="s">
        <v>3161</v>
      </c>
      <c r="H1061" s="1" t="s">
        <v>3162</v>
      </c>
      <c r="K1061" s="17" t="n">
        <f aca="false">SUMIF('1060 NQN'!$A$2:$A$2023,$G1061,'1060 NQN'!$I$2:$I$2023)</f>
        <v>3</v>
      </c>
      <c r="L1061" s="17" t="n">
        <f aca="false">SUMIF('1060 NQN'!$A$2:$A$2023,$G1061,'1060 NQN'!$Q$2:$Q$2023)</f>
        <v>0</v>
      </c>
      <c r="M1061" s="17" t="n">
        <f aca="false">$K1061-$L1061</f>
        <v>3</v>
      </c>
      <c r="N1061" s="18" t="n">
        <f aca="false">IFERROR(SUMIF('1060 NQN'!$A$2:$A$2023,$G1061,'1060 NQN'!$M$2:$M$2023)/$K1061,0)</f>
        <v>39000</v>
      </c>
      <c r="O1061" s="18" t="n">
        <f aca="false">IFERROR($K1061*$N1061,"")</f>
        <v>117000</v>
      </c>
      <c r="P1061" s="18" t="n">
        <f aca="false">IFERROR($L1061*$N1061,"")</f>
        <v>0</v>
      </c>
      <c r="Q1061" s="18" t="n">
        <f aca="false">$M1061*$N1061</f>
        <v>117000</v>
      </c>
      <c r="S1061" s="26"/>
      <c r="T1061" s="1" t="s">
        <v>615</v>
      </c>
      <c r="U1061" s="27" t="s">
        <v>126</v>
      </c>
    </row>
    <row r="1062" customFormat="false" ht="15" hidden="false" customHeight="false" outlineLevel="0" collapsed="false">
      <c r="A1062" s="1" t="s">
        <v>207</v>
      </c>
      <c r="B1062" s="1" t="s">
        <v>1739</v>
      </c>
      <c r="C1062" s="1" t="s">
        <v>259</v>
      </c>
      <c r="D1062" s="1" t="s">
        <v>610</v>
      </c>
      <c r="E1062" s="1" t="s">
        <v>611</v>
      </c>
      <c r="F1062" s="1" t="s">
        <v>612</v>
      </c>
      <c r="G1062" s="1" t="s">
        <v>3163</v>
      </c>
      <c r="H1062" s="1" t="s">
        <v>3164</v>
      </c>
      <c r="K1062" s="17" t="n">
        <f aca="false">SUMIF('1060 NQN'!$A$2:$A$2023,$G1062,'1060 NQN'!$I$2:$I$2023)</f>
        <v>3</v>
      </c>
      <c r="L1062" s="17" t="n">
        <f aca="false">SUMIF('1060 NQN'!$A$2:$A$2023,$G1062,'1060 NQN'!$Q$2:$Q$2023)</f>
        <v>0</v>
      </c>
      <c r="M1062" s="17" t="n">
        <f aca="false">$K1062-$L1062</f>
        <v>3</v>
      </c>
      <c r="N1062" s="18" t="n">
        <f aca="false">IFERROR(SUMIF('1060 NQN'!$A$2:$A$2023,$G1062,'1060 NQN'!$M$2:$M$2023)/$K1062,0)</f>
        <v>21500</v>
      </c>
      <c r="O1062" s="18" t="n">
        <f aca="false">IFERROR($K1062*$N1062,"")</f>
        <v>64500</v>
      </c>
      <c r="P1062" s="18" t="n">
        <f aca="false">IFERROR($L1062*$N1062,"")</f>
        <v>0</v>
      </c>
      <c r="Q1062" s="18" t="n">
        <f aca="false">$M1062*$N1062</f>
        <v>64500</v>
      </c>
      <c r="S1062" s="26"/>
      <c r="T1062" s="1" t="s">
        <v>615</v>
      </c>
      <c r="U1062" s="27" t="s">
        <v>126</v>
      </c>
    </row>
    <row r="1063" customFormat="false" ht="15" hidden="false" customHeight="false" outlineLevel="0" collapsed="false">
      <c r="A1063" s="1" t="s">
        <v>207</v>
      </c>
      <c r="B1063" s="1" t="s">
        <v>1739</v>
      </c>
      <c r="C1063" s="1" t="s">
        <v>259</v>
      </c>
      <c r="D1063" s="1" t="s">
        <v>260</v>
      </c>
      <c r="E1063" s="1" t="s">
        <v>261</v>
      </c>
      <c r="F1063" s="1" t="s">
        <v>262</v>
      </c>
      <c r="G1063" s="1" t="s">
        <v>1289</v>
      </c>
      <c r="H1063" s="1" t="s">
        <v>1290</v>
      </c>
      <c r="K1063" s="17" t="n">
        <f aca="false">SUMIF('1060 NQN'!$A$2:$A$2023,$G1063,'1060 NQN'!$I$2:$I$2023)</f>
        <v>2</v>
      </c>
      <c r="L1063" s="17" t="n">
        <f aca="false">SUMIF('1060 NQN'!$A$2:$A$2023,$G1063,'1060 NQN'!$Q$2:$Q$2023)</f>
        <v>0</v>
      </c>
      <c r="M1063" s="17" t="n">
        <f aca="false">$K1063-$L1063</f>
        <v>2</v>
      </c>
      <c r="N1063" s="18" t="n">
        <f aca="false">IFERROR(SUMIF('1060 NQN'!$A$2:$A$2023,$G1063,'1060 NQN'!$M$2:$M$2023)/$K1063,0)</f>
        <v>2367.15</v>
      </c>
      <c r="O1063" s="18" t="n">
        <f aca="false">IFERROR($K1063*$N1063,"")</f>
        <v>4734.3</v>
      </c>
      <c r="P1063" s="18" t="n">
        <f aca="false">IFERROR($L1063*$N1063,"")</f>
        <v>0</v>
      </c>
      <c r="Q1063" s="18" t="n">
        <f aca="false">$M1063*$N1063</f>
        <v>4734.3</v>
      </c>
      <c r="S1063" s="26"/>
      <c r="T1063" s="1" t="s">
        <v>277</v>
      </c>
      <c r="U1063" s="27" t="s">
        <v>123</v>
      </c>
    </row>
    <row r="1064" customFormat="false" ht="15" hidden="false" customHeight="false" outlineLevel="0" collapsed="false">
      <c r="A1064" s="1" t="s">
        <v>207</v>
      </c>
      <c r="B1064" s="1" t="s">
        <v>1739</v>
      </c>
      <c r="C1064" s="1" t="s">
        <v>259</v>
      </c>
      <c r="D1064" s="1" t="s">
        <v>273</v>
      </c>
      <c r="E1064" s="1" t="s">
        <v>274</v>
      </c>
      <c r="F1064" s="1" t="s">
        <v>262</v>
      </c>
      <c r="G1064" s="1" t="s">
        <v>3165</v>
      </c>
      <c r="H1064" s="1" t="s">
        <v>3166</v>
      </c>
      <c r="K1064" s="17" t="n">
        <f aca="false">SUMIF('1060 NQN'!$A$2:$A$2023,$G1064,'1060 NQN'!$I$2:$I$2023)</f>
        <v>2</v>
      </c>
      <c r="L1064" s="17" t="n">
        <f aca="false">SUMIF('1060 NQN'!$A$2:$A$2023,$G1064,'1060 NQN'!$Q$2:$Q$2023)</f>
        <v>0</v>
      </c>
      <c r="M1064" s="17" t="n">
        <f aca="false">$K1064-$L1064</f>
        <v>2</v>
      </c>
      <c r="N1064" s="18" t="n">
        <f aca="false">IFERROR(SUMIF('1060 NQN'!$A$2:$A$2023,$G1064,'1060 NQN'!$M$2:$M$2023)/$K1064,0)</f>
        <v>45914</v>
      </c>
      <c r="O1064" s="18" t="n">
        <f aca="false">IFERROR($K1064*$N1064,"")</f>
        <v>91828</v>
      </c>
      <c r="P1064" s="18" t="n">
        <f aca="false">IFERROR($L1064*$N1064,"")</f>
        <v>0</v>
      </c>
      <c r="Q1064" s="18" t="n">
        <f aca="false">$M1064*$N1064</f>
        <v>91828</v>
      </c>
      <c r="S1064" s="26"/>
      <c r="T1064" s="1" t="s">
        <v>277</v>
      </c>
      <c r="U1064" s="27" t="s">
        <v>123</v>
      </c>
      <c r="AA1064" s="1" t="s">
        <v>1741</v>
      </c>
    </row>
    <row r="1065" customFormat="false" ht="15" hidden="false" customHeight="false" outlineLevel="0" collapsed="false">
      <c r="A1065" s="1" t="s">
        <v>207</v>
      </c>
      <c r="B1065" s="1" t="s">
        <v>1739</v>
      </c>
      <c r="C1065" s="1" t="s">
        <v>259</v>
      </c>
      <c r="D1065" s="1" t="s">
        <v>273</v>
      </c>
      <c r="E1065" s="1" t="s">
        <v>274</v>
      </c>
      <c r="F1065" s="1" t="s">
        <v>262</v>
      </c>
      <c r="G1065" s="1" t="s">
        <v>3167</v>
      </c>
      <c r="H1065" s="1" t="s">
        <v>3168</v>
      </c>
      <c r="K1065" s="17" t="n">
        <f aca="false">SUMIF('1060 NQN'!$A$2:$A$2023,$G1065,'1060 NQN'!$I$2:$I$2023)</f>
        <v>2</v>
      </c>
      <c r="L1065" s="17" t="n">
        <f aca="false">SUMIF('1060 NQN'!$A$2:$A$2023,$G1065,'1060 NQN'!$Q$2:$Q$2023)</f>
        <v>0</v>
      </c>
      <c r="M1065" s="17" t="n">
        <f aca="false">$K1065-$L1065</f>
        <v>2</v>
      </c>
      <c r="N1065" s="18" t="n">
        <f aca="false">IFERROR(SUMIF('1060 NQN'!$A$2:$A$2023,$G1065,'1060 NQN'!$M$2:$M$2023)/$K1065,0)</f>
        <v>6797</v>
      </c>
      <c r="O1065" s="18" t="n">
        <f aca="false">IFERROR($K1065*$N1065,"")</f>
        <v>13594</v>
      </c>
      <c r="P1065" s="18" t="n">
        <f aca="false">IFERROR($L1065*$N1065,"")</f>
        <v>0</v>
      </c>
      <c r="Q1065" s="18" t="n">
        <f aca="false">$M1065*$N1065</f>
        <v>13594</v>
      </c>
      <c r="S1065" s="26"/>
      <c r="T1065" s="1" t="s">
        <v>277</v>
      </c>
      <c r="U1065" s="27" t="s">
        <v>123</v>
      </c>
    </row>
    <row r="1066" customFormat="false" ht="15" hidden="false" customHeight="false" outlineLevel="0" collapsed="false">
      <c r="A1066" s="1" t="s">
        <v>207</v>
      </c>
      <c r="B1066" s="1" t="s">
        <v>1739</v>
      </c>
      <c r="C1066" s="1" t="s">
        <v>259</v>
      </c>
      <c r="D1066" s="1" t="s">
        <v>273</v>
      </c>
      <c r="E1066" s="1" t="s">
        <v>274</v>
      </c>
      <c r="F1066" s="1" t="s">
        <v>262</v>
      </c>
      <c r="G1066" s="1" t="s">
        <v>3169</v>
      </c>
      <c r="H1066" s="1" t="s">
        <v>3170</v>
      </c>
      <c r="K1066" s="17" t="n">
        <f aca="false">SUMIF('1060 NQN'!$A$2:$A$2023,$G1066,'1060 NQN'!$I$2:$I$2023)</f>
        <v>2</v>
      </c>
      <c r="L1066" s="17" t="n">
        <f aca="false">SUMIF('1060 NQN'!$A$2:$A$2023,$G1066,'1060 NQN'!$Q$2:$Q$2023)</f>
        <v>0</v>
      </c>
      <c r="M1066" s="17" t="n">
        <f aca="false">$K1066-$L1066</f>
        <v>2</v>
      </c>
      <c r="N1066" s="18" t="n">
        <f aca="false">IFERROR(SUMIF('1060 NQN'!$A$2:$A$2023,$G1066,'1060 NQN'!$M$2:$M$2023)/$K1066,0)</f>
        <v>538726</v>
      </c>
      <c r="O1066" s="18" t="n">
        <f aca="false">IFERROR($K1066*$N1066,"")</f>
        <v>1077452</v>
      </c>
      <c r="P1066" s="18" t="n">
        <f aca="false">IFERROR($L1066*$N1066,"")</f>
        <v>0</v>
      </c>
      <c r="Q1066" s="18" t="n">
        <f aca="false">$M1066*$N1066</f>
        <v>1077452</v>
      </c>
      <c r="S1066" s="26"/>
      <c r="T1066" s="1" t="s">
        <v>277</v>
      </c>
      <c r="U1066" s="27" t="s">
        <v>123</v>
      </c>
    </row>
    <row r="1067" customFormat="false" ht="15" hidden="false" customHeight="false" outlineLevel="0" collapsed="false">
      <c r="A1067" s="1" t="s">
        <v>207</v>
      </c>
      <c r="B1067" s="1" t="s">
        <v>1739</v>
      </c>
      <c r="C1067" s="1" t="s">
        <v>259</v>
      </c>
      <c r="D1067" s="1" t="s">
        <v>273</v>
      </c>
      <c r="E1067" s="1" t="s">
        <v>274</v>
      </c>
      <c r="F1067" s="1" t="s">
        <v>262</v>
      </c>
      <c r="G1067" s="1" t="s">
        <v>1545</v>
      </c>
      <c r="H1067" s="1" t="s">
        <v>1546</v>
      </c>
      <c r="K1067" s="17" t="n">
        <f aca="false">SUMIF('1060 NQN'!$A$2:$A$2023,$G1067,'1060 NQN'!$I$2:$I$2023)</f>
        <v>2</v>
      </c>
      <c r="L1067" s="17" t="n">
        <f aca="false">SUMIF('1060 NQN'!$A$2:$A$2023,$G1067,'1060 NQN'!$Q$2:$Q$2023)</f>
        <v>0</v>
      </c>
      <c r="M1067" s="17" t="n">
        <f aca="false">$K1067-$L1067</f>
        <v>2</v>
      </c>
      <c r="N1067" s="18" t="n">
        <f aca="false">IFERROR(SUMIF('1060 NQN'!$A$2:$A$2023,$G1067,'1060 NQN'!$M$2:$M$2023)/$K1067,0)</f>
        <v>65600</v>
      </c>
      <c r="O1067" s="18" t="n">
        <f aca="false">IFERROR($K1067*$N1067,"")</f>
        <v>131200</v>
      </c>
      <c r="P1067" s="18" t="n">
        <f aca="false">IFERROR($L1067*$N1067,"")</f>
        <v>0</v>
      </c>
      <c r="Q1067" s="18" t="n">
        <f aca="false">$M1067*$N1067</f>
        <v>131200</v>
      </c>
      <c r="S1067" s="26"/>
      <c r="T1067" s="1" t="s">
        <v>277</v>
      </c>
      <c r="U1067" s="27" t="s">
        <v>123</v>
      </c>
    </row>
    <row r="1068" customFormat="false" ht="15" hidden="false" customHeight="false" outlineLevel="0" collapsed="false">
      <c r="A1068" s="1" t="s">
        <v>207</v>
      </c>
      <c r="B1068" s="1" t="s">
        <v>1739</v>
      </c>
      <c r="C1068" s="1" t="s">
        <v>259</v>
      </c>
      <c r="D1068" s="1" t="s">
        <v>273</v>
      </c>
      <c r="E1068" s="1" t="s">
        <v>274</v>
      </c>
      <c r="F1068" s="1" t="s">
        <v>262</v>
      </c>
      <c r="G1068" s="1" t="s">
        <v>3171</v>
      </c>
      <c r="H1068" s="1" t="s">
        <v>3172</v>
      </c>
      <c r="K1068" s="17" t="n">
        <f aca="false">SUMIF('1060 NQN'!$A$2:$A$2023,$G1068,'1060 NQN'!$I$2:$I$2023)</f>
        <v>2</v>
      </c>
      <c r="L1068" s="17" t="n">
        <f aca="false">SUMIF('1060 NQN'!$A$2:$A$2023,$G1068,'1060 NQN'!$Q$2:$Q$2023)</f>
        <v>0</v>
      </c>
      <c r="M1068" s="17" t="n">
        <f aca="false">$K1068-$L1068</f>
        <v>2</v>
      </c>
      <c r="N1068" s="18" t="n">
        <f aca="false">IFERROR(SUMIF('1060 NQN'!$A$2:$A$2023,$G1068,'1060 NQN'!$M$2:$M$2023)/$K1068,0)</f>
        <v>12600</v>
      </c>
      <c r="O1068" s="18" t="n">
        <f aca="false">IFERROR($K1068*$N1068,"")</f>
        <v>25200</v>
      </c>
      <c r="P1068" s="18" t="n">
        <f aca="false">IFERROR($L1068*$N1068,"")</f>
        <v>0</v>
      </c>
      <c r="Q1068" s="18" t="n">
        <f aca="false">$M1068*$N1068</f>
        <v>25200</v>
      </c>
      <c r="S1068" s="26"/>
      <c r="T1068" s="1" t="s">
        <v>277</v>
      </c>
      <c r="U1068" s="27" t="s">
        <v>123</v>
      </c>
    </row>
    <row r="1069" customFormat="false" ht="15" hidden="false" customHeight="false" outlineLevel="0" collapsed="false">
      <c r="A1069" s="1" t="s">
        <v>207</v>
      </c>
      <c r="B1069" s="1" t="s">
        <v>1739</v>
      </c>
      <c r="C1069" s="1" t="s">
        <v>259</v>
      </c>
      <c r="D1069" s="1" t="s">
        <v>610</v>
      </c>
      <c r="E1069" s="1" t="s">
        <v>611</v>
      </c>
      <c r="F1069" s="1" t="s">
        <v>612</v>
      </c>
      <c r="G1069" s="1" t="s">
        <v>3173</v>
      </c>
      <c r="H1069" s="1" t="s">
        <v>3174</v>
      </c>
      <c r="K1069" s="17" t="n">
        <f aca="false">SUMIF('1060 NQN'!$A$2:$A$2023,$G1069,'1060 NQN'!$I$2:$I$2023)</f>
        <v>2</v>
      </c>
      <c r="L1069" s="17" t="n">
        <f aca="false">SUMIF('1060 NQN'!$A$2:$A$2023,$G1069,'1060 NQN'!$Q$2:$Q$2023)</f>
        <v>0</v>
      </c>
      <c r="M1069" s="17" t="n">
        <f aca="false">$K1069-$L1069</f>
        <v>2</v>
      </c>
      <c r="N1069" s="18" t="n">
        <f aca="false">IFERROR(SUMIF('1060 NQN'!$A$2:$A$2023,$G1069,'1060 NQN'!$M$2:$M$2023)/$K1069,0)</f>
        <v>42724</v>
      </c>
      <c r="O1069" s="18" t="n">
        <f aca="false">IFERROR($K1069*$N1069,"")</f>
        <v>85448</v>
      </c>
      <c r="P1069" s="18" t="n">
        <f aca="false">IFERROR($L1069*$N1069,"")</f>
        <v>0</v>
      </c>
      <c r="Q1069" s="18" t="n">
        <f aca="false">$M1069*$N1069</f>
        <v>85448</v>
      </c>
      <c r="S1069" s="26"/>
      <c r="T1069" s="1" t="s">
        <v>615</v>
      </c>
      <c r="U1069" s="27" t="s">
        <v>126</v>
      </c>
    </row>
    <row r="1070" customFormat="false" ht="15" hidden="false" customHeight="false" outlineLevel="0" collapsed="false">
      <c r="A1070" s="1" t="s">
        <v>207</v>
      </c>
      <c r="B1070" s="1" t="s">
        <v>1739</v>
      </c>
      <c r="C1070" s="1" t="s">
        <v>259</v>
      </c>
      <c r="D1070" s="1" t="s">
        <v>610</v>
      </c>
      <c r="E1070" s="1" t="s">
        <v>611</v>
      </c>
      <c r="F1070" s="1" t="s">
        <v>612</v>
      </c>
      <c r="G1070" s="1" t="s">
        <v>3175</v>
      </c>
      <c r="H1070" s="1" t="s">
        <v>3176</v>
      </c>
      <c r="K1070" s="17" t="n">
        <f aca="false">SUMIF('1060 NQN'!$A$2:$A$2023,$G1070,'1060 NQN'!$I$2:$I$2023)</f>
        <v>2</v>
      </c>
      <c r="L1070" s="17" t="n">
        <f aca="false">SUMIF('1060 NQN'!$A$2:$A$2023,$G1070,'1060 NQN'!$Q$2:$Q$2023)</f>
        <v>0</v>
      </c>
      <c r="M1070" s="17" t="n">
        <f aca="false">$K1070-$L1070</f>
        <v>2</v>
      </c>
      <c r="N1070" s="18" t="n">
        <f aca="false">IFERROR(SUMIF('1060 NQN'!$A$2:$A$2023,$G1070,'1060 NQN'!$M$2:$M$2023)/$K1070,0)</f>
        <v>8700</v>
      </c>
      <c r="O1070" s="18" t="n">
        <f aca="false">IFERROR($K1070*$N1070,"")</f>
        <v>17400</v>
      </c>
      <c r="P1070" s="18" t="n">
        <f aca="false">IFERROR($L1070*$N1070,"")</f>
        <v>0</v>
      </c>
      <c r="Q1070" s="18" t="n">
        <f aca="false">$M1070*$N1070</f>
        <v>17400</v>
      </c>
      <c r="S1070" s="26"/>
      <c r="T1070" s="1" t="s">
        <v>615</v>
      </c>
      <c r="U1070" s="27" t="s">
        <v>126</v>
      </c>
    </row>
    <row r="1071" customFormat="false" ht="15" hidden="false" customHeight="false" outlineLevel="0" collapsed="false">
      <c r="A1071" s="1" t="s">
        <v>207</v>
      </c>
      <c r="B1071" s="1" t="s">
        <v>1739</v>
      </c>
      <c r="C1071" s="1" t="s">
        <v>259</v>
      </c>
      <c r="D1071" s="1" t="s">
        <v>610</v>
      </c>
      <c r="E1071" s="1" t="s">
        <v>611</v>
      </c>
      <c r="F1071" s="1" t="s">
        <v>612</v>
      </c>
      <c r="G1071" s="1" t="s">
        <v>3177</v>
      </c>
      <c r="H1071" s="1" t="s">
        <v>3178</v>
      </c>
      <c r="K1071" s="17" t="n">
        <f aca="false">SUMIF('1060 NQN'!$A$2:$A$2023,$G1071,'1060 NQN'!$I$2:$I$2023)</f>
        <v>2</v>
      </c>
      <c r="L1071" s="17" t="n">
        <f aca="false">SUMIF('1060 NQN'!$A$2:$A$2023,$G1071,'1060 NQN'!$Q$2:$Q$2023)</f>
        <v>0</v>
      </c>
      <c r="M1071" s="17" t="n">
        <f aca="false">$K1071-$L1071</f>
        <v>2</v>
      </c>
      <c r="N1071" s="18" t="n">
        <f aca="false">IFERROR(SUMIF('1060 NQN'!$A$2:$A$2023,$G1071,'1060 NQN'!$M$2:$M$2023)/$K1071,0)</f>
        <v>53900</v>
      </c>
      <c r="O1071" s="18" t="n">
        <f aca="false">IFERROR($K1071*$N1071,"")</f>
        <v>107800</v>
      </c>
      <c r="P1071" s="18" t="n">
        <f aca="false">IFERROR($L1071*$N1071,"")</f>
        <v>0</v>
      </c>
      <c r="Q1071" s="18" t="n">
        <f aca="false">$M1071*$N1071</f>
        <v>107800</v>
      </c>
      <c r="S1071" s="26"/>
      <c r="T1071" s="1" t="s">
        <v>615</v>
      </c>
      <c r="U1071" s="27" t="s">
        <v>126</v>
      </c>
    </row>
    <row r="1072" customFormat="false" ht="15" hidden="false" customHeight="false" outlineLevel="0" collapsed="false">
      <c r="A1072" s="1" t="s">
        <v>207</v>
      </c>
      <c r="B1072" s="1" t="s">
        <v>1739</v>
      </c>
      <c r="C1072" s="1" t="s">
        <v>259</v>
      </c>
      <c r="D1072" s="1" t="s">
        <v>610</v>
      </c>
      <c r="E1072" s="1" t="s">
        <v>611</v>
      </c>
      <c r="F1072" s="1" t="s">
        <v>612</v>
      </c>
      <c r="G1072" s="1" t="s">
        <v>3179</v>
      </c>
      <c r="H1072" s="1" t="s">
        <v>3180</v>
      </c>
      <c r="K1072" s="17" t="n">
        <f aca="false">SUMIF('1060 NQN'!$A$2:$A$2023,$G1072,'1060 NQN'!$I$2:$I$2023)</f>
        <v>2</v>
      </c>
      <c r="L1072" s="17" t="n">
        <f aca="false">SUMIF('1060 NQN'!$A$2:$A$2023,$G1072,'1060 NQN'!$Q$2:$Q$2023)</f>
        <v>0</v>
      </c>
      <c r="M1072" s="17" t="n">
        <f aca="false">$K1072-$L1072</f>
        <v>2</v>
      </c>
      <c r="N1072" s="18" t="n">
        <f aca="false">IFERROR(SUMIF('1060 NQN'!$A$2:$A$2023,$G1072,'1060 NQN'!$M$2:$M$2023)/$K1072,0)</f>
        <v>11570</v>
      </c>
      <c r="O1072" s="18" t="n">
        <f aca="false">IFERROR($K1072*$N1072,"")</f>
        <v>23140</v>
      </c>
      <c r="P1072" s="18" t="n">
        <f aca="false">IFERROR($L1072*$N1072,"")</f>
        <v>0</v>
      </c>
      <c r="Q1072" s="18" t="n">
        <f aca="false">$M1072*$N1072</f>
        <v>23140</v>
      </c>
      <c r="S1072" s="26"/>
      <c r="T1072" s="1" t="s">
        <v>615</v>
      </c>
      <c r="U1072" s="27" t="s">
        <v>126</v>
      </c>
    </row>
    <row r="1073" customFormat="false" ht="15" hidden="false" customHeight="false" outlineLevel="0" collapsed="false">
      <c r="A1073" s="1" t="s">
        <v>207</v>
      </c>
      <c r="B1073" s="1" t="s">
        <v>1739</v>
      </c>
      <c r="C1073" s="1" t="s">
        <v>259</v>
      </c>
      <c r="D1073" s="1" t="s">
        <v>610</v>
      </c>
      <c r="E1073" s="1" t="s">
        <v>611</v>
      </c>
      <c r="F1073" s="1" t="s">
        <v>612</v>
      </c>
      <c r="G1073" s="1" t="s">
        <v>3181</v>
      </c>
      <c r="H1073" s="1" t="s">
        <v>3182</v>
      </c>
      <c r="K1073" s="17" t="n">
        <f aca="false">SUMIF('1060 NQN'!$A$2:$A$2023,$G1073,'1060 NQN'!$I$2:$I$2023)</f>
        <v>2</v>
      </c>
      <c r="L1073" s="17" t="n">
        <f aca="false">SUMIF('1060 NQN'!$A$2:$A$2023,$G1073,'1060 NQN'!$Q$2:$Q$2023)</f>
        <v>0</v>
      </c>
      <c r="M1073" s="17" t="n">
        <f aca="false">$K1073-$L1073</f>
        <v>2</v>
      </c>
      <c r="N1073" s="18" t="n">
        <f aca="false">IFERROR(SUMIF('1060 NQN'!$A$2:$A$2023,$G1073,'1060 NQN'!$M$2:$M$2023)/$K1073,0)</f>
        <v>17900</v>
      </c>
      <c r="O1073" s="18" t="n">
        <f aca="false">IFERROR($K1073*$N1073,"")</f>
        <v>35800</v>
      </c>
      <c r="P1073" s="18" t="n">
        <f aca="false">IFERROR($L1073*$N1073,"")</f>
        <v>0</v>
      </c>
      <c r="Q1073" s="18" t="n">
        <f aca="false">$M1073*$N1073</f>
        <v>35800</v>
      </c>
      <c r="S1073" s="26"/>
      <c r="T1073" s="1" t="s">
        <v>615</v>
      </c>
      <c r="U1073" s="27" t="s">
        <v>126</v>
      </c>
    </row>
    <row r="1074" customFormat="false" ht="15" hidden="false" customHeight="false" outlineLevel="0" collapsed="false">
      <c r="A1074" s="1" t="s">
        <v>207</v>
      </c>
      <c r="B1074" s="1" t="s">
        <v>1739</v>
      </c>
      <c r="C1074" s="1" t="s">
        <v>259</v>
      </c>
      <c r="D1074" s="1" t="s">
        <v>610</v>
      </c>
      <c r="E1074" s="1" t="s">
        <v>611</v>
      </c>
      <c r="F1074" s="1" t="s">
        <v>612</v>
      </c>
      <c r="G1074" s="1" t="s">
        <v>3183</v>
      </c>
      <c r="H1074" s="1" t="s">
        <v>3184</v>
      </c>
      <c r="K1074" s="17" t="n">
        <f aca="false">SUMIF('1060 NQN'!$A$2:$A$2023,$G1074,'1060 NQN'!$I$2:$I$2023)</f>
        <v>2</v>
      </c>
      <c r="L1074" s="17" t="n">
        <f aca="false">SUMIF('1060 NQN'!$A$2:$A$2023,$G1074,'1060 NQN'!$Q$2:$Q$2023)</f>
        <v>0</v>
      </c>
      <c r="M1074" s="17" t="n">
        <f aca="false">$K1074-$L1074</f>
        <v>2</v>
      </c>
      <c r="N1074" s="18" t="n">
        <f aca="false">IFERROR(SUMIF('1060 NQN'!$A$2:$A$2023,$G1074,'1060 NQN'!$M$2:$M$2023)/$K1074,0)</f>
        <v>11413</v>
      </c>
      <c r="O1074" s="18" t="n">
        <f aca="false">IFERROR($K1074*$N1074,"")</f>
        <v>22826</v>
      </c>
      <c r="P1074" s="18" t="n">
        <f aca="false">IFERROR($L1074*$N1074,"")</f>
        <v>0</v>
      </c>
      <c r="Q1074" s="18" t="n">
        <f aca="false">$M1074*$N1074</f>
        <v>22826</v>
      </c>
      <c r="S1074" s="26"/>
      <c r="T1074" s="1" t="s">
        <v>615</v>
      </c>
      <c r="U1074" s="27" t="s">
        <v>126</v>
      </c>
    </row>
    <row r="1075" customFormat="false" ht="15" hidden="false" customHeight="false" outlineLevel="0" collapsed="false">
      <c r="A1075" s="1" t="s">
        <v>207</v>
      </c>
      <c r="B1075" s="1" t="s">
        <v>1739</v>
      </c>
      <c r="C1075" s="1" t="s">
        <v>259</v>
      </c>
      <c r="D1075" s="1" t="s">
        <v>610</v>
      </c>
      <c r="E1075" s="1" t="s">
        <v>611</v>
      </c>
      <c r="F1075" s="1" t="s">
        <v>612</v>
      </c>
      <c r="G1075" s="1" t="s">
        <v>3185</v>
      </c>
      <c r="H1075" s="1" t="s">
        <v>3186</v>
      </c>
      <c r="K1075" s="17" t="n">
        <f aca="false">SUMIF('1060 NQN'!$A$2:$A$2023,$G1075,'1060 NQN'!$I$2:$I$2023)</f>
        <v>2</v>
      </c>
      <c r="L1075" s="17" t="n">
        <f aca="false">SUMIF('1060 NQN'!$A$2:$A$2023,$G1075,'1060 NQN'!$Q$2:$Q$2023)</f>
        <v>0</v>
      </c>
      <c r="M1075" s="17" t="n">
        <f aca="false">$K1075-$L1075</f>
        <v>2</v>
      </c>
      <c r="N1075" s="18" t="n">
        <f aca="false">IFERROR(SUMIF('1060 NQN'!$A$2:$A$2023,$G1075,'1060 NQN'!$M$2:$M$2023)/$K1075,0)</f>
        <v>120680</v>
      </c>
      <c r="O1075" s="18" t="n">
        <f aca="false">IFERROR($K1075*$N1075,"")</f>
        <v>241360</v>
      </c>
      <c r="P1075" s="18" t="n">
        <f aca="false">IFERROR($L1075*$N1075,"")</f>
        <v>0</v>
      </c>
      <c r="Q1075" s="18" t="n">
        <f aca="false">$M1075*$N1075</f>
        <v>241360</v>
      </c>
      <c r="S1075" s="26"/>
      <c r="T1075" s="1" t="s">
        <v>615</v>
      </c>
      <c r="U1075" s="27" t="s">
        <v>126</v>
      </c>
    </row>
    <row r="1076" customFormat="false" ht="15" hidden="false" customHeight="false" outlineLevel="0" collapsed="false">
      <c r="A1076" s="1" t="s">
        <v>207</v>
      </c>
      <c r="B1076" s="1" t="s">
        <v>1739</v>
      </c>
      <c r="C1076" s="1" t="s">
        <v>259</v>
      </c>
      <c r="D1076" s="1" t="s">
        <v>610</v>
      </c>
      <c r="E1076" s="1" t="s">
        <v>611</v>
      </c>
      <c r="F1076" s="1" t="s">
        <v>612</v>
      </c>
      <c r="G1076" s="1" t="s">
        <v>3187</v>
      </c>
      <c r="H1076" s="1" t="s">
        <v>3188</v>
      </c>
      <c r="K1076" s="17" t="n">
        <f aca="false">SUMIF('1060 NQN'!$A$2:$A$2023,$G1076,'1060 NQN'!$I$2:$I$2023)</f>
        <v>2</v>
      </c>
      <c r="L1076" s="17" t="n">
        <f aca="false">SUMIF('1060 NQN'!$A$2:$A$2023,$G1076,'1060 NQN'!$Q$2:$Q$2023)</f>
        <v>0</v>
      </c>
      <c r="M1076" s="17" t="n">
        <f aca="false">$K1076-$L1076</f>
        <v>2</v>
      </c>
      <c r="N1076" s="18" t="n">
        <f aca="false">IFERROR(SUMIF('1060 NQN'!$A$2:$A$2023,$G1076,'1060 NQN'!$M$2:$M$2023)/$K1076,0)</f>
        <v>131231.57</v>
      </c>
      <c r="O1076" s="18" t="n">
        <f aca="false">IFERROR($K1076*$N1076,"")</f>
        <v>262463.14</v>
      </c>
      <c r="P1076" s="18" t="n">
        <f aca="false">IFERROR($L1076*$N1076,"")</f>
        <v>0</v>
      </c>
      <c r="Q1076" s="18" t="n">
        <f aca="false">$M1076*$N1076</f>
        <v>262463.14</v>
      </c>
      <c r="S1076" s="26"/>
      <c r="T1076" s="1" t="s">
        <v>615</v>
      </c>
      <c r="U1076" s="27" t="s">
        <v>126</v>
      </c>
    </row>
    <row r="1077" customFormat="false" ht="15" hidden="false" customHeight="false" outlineLevel="0" collapsed="false">
      <c r="A1077" s="1" t="s">
        <v>207</v>
      </c>
      <c r="B1077" s="1" t="s">
        <v>1739</v>
      </c>
      <c r="C1077" s="1" t="s">
        <v>259</v>
      </c>
      <c r="D1077" s="1" t="s">
        <v>610</v>
      </c>
      <c r="E1077" s="1" t="s">
        <v>611</v>
      </c>
      <c r="F1077" s="1" t="s">
        <v>612</v>
      </c>
      <c r="G1077" s="1" t="s">
        <v>3189</v>
      </c>
      <c r="H1077" s="1" t="s">
        <v>3190</v>
      </c>
      <c r="K1077" s="17" t="n">
        <f aca="false">SUMIF('1060 NQN'!$A$2:$A$2023,$G1077,'1060 NQN'!$I$2:$I$2023)</f>
        <v>2</v>
      </c>
      <c r="L1077" s="17" t="n">
        <f aca="false">SUMIF('1060 NQN'!$A$2:$A$2023,$G1077,'1060 NQN'!$Q$2:$Q$2023)</f>
        <v>0</v>
      </c>
      <c r="M1077" s="17" t="n">
        <f aca="false">$K1077-$L1077</f>
        <v>2</v>
      </c>
      <c r="N1077" s="18" t="n">
        <f aca="false">IFERROR(SUMIF('1060 NQN'!$A$2:$A$2023,$G1077,'1060 NQN'!$M$2:$M$2023)/$K1077,0)</f>
        <v>8700</v>
      </c>
      <c r="O1077" s="18" t="n">
        <f aca="false">IFERROR($K1077*$N1077,"")</f>
        <v>17400</v>
      </c>
      <c r="P1077" s="18" t="n">
        <f aca="false">IFERROR($L1077*$N1077,"")</f>
        <v>0</v>
      </c>
      <c r="Q1077" s="18" t="n">
        <f aca="false">$M1077*$N1077</f>
        <v>17400</v>
      </c>
      <c r="S1077" s="26"/>
      <c r="T1077" s="1" t="s">
        <v>615</v>
      </c>
      <c r="U1077" s="27" t="s">
        <v>126</v>
      </c>
    </row>
    <row r="1078" customFormat="false" ht="15" hidden="false" customHeight="false" outlineLevel="0" collapsed="false">
      <c r="A1078" s="1" t="s">
        <v>207</v>
      </c>
      <c r="B1078" s="1" t="s">
        <v>1739</v>
      </c>
      <c r="C1078" s="1" t="s">
        <v>259</v>
      </c>
      <c r="D1078" s="1" t="s">
        <v>610</v>
      </c>
      <c r="E1078" s="1" t="s">
        <v>611</v>
      </c>
      <c r="F1078" s="1" t="s">
        <v>612</v>
      </c>
      <c r="G1078" s="1" t="s">
        <v>3191</v>
      </c>
      <c r="H1078" s="1" t="s">
        <v>3192</v>
      </c>
      <c r="K1078" s="17" t="n">
        <f aca="false">SUMIF('1060 NQN'!$A$2:$A$2023,$G1078,'1060 NQN'!$I$2:$I$2023)</f>
        <v>2</v>
      </c>
      <c r="L1078" s="17" t="n">
        <f aca="false">SUMIF('1060 NQN'!$A$2:$A$2023,$G1078,'1060 NQN'!$Q$2:$Q$2023)</f>
        <v>0</v>
      </c>
      <c r="M1078" s="17" t="n">
        <f aca="false">$K1078-$L1078</f>
        <v>2</v>
      </c>
      <c r="N1078" s="18" t="n">
        <f aca="false">IFERROR(SUMIF('1060 NQN'!$A$2:$A$2023,$G1078,'1060 NQN'!$M$2:$M$2023)/$K1078,0)</f>
        <v>27500</v>
      </c>
      <c r="O1078" s="18" t="n">
        <f aca="false">IFERROR($K1078*$N1078,"")</f>
        <v>55000</v>
      </c>
      <c r="P1078" s="18" t="n">
        <f aca="false">IFERROR($L1078*$N1078,"")</f>
        <v>0</v>
      </c>
      <c r="Q1078" s="18" t="n">
        <f aca="false">$M1078*$N1078</f>
        <v>55000</v>
      </c>
      <c r="S1078" s="26"/>
      <c r="T1078" s="1" t="s">
        <v>615</v>
      </c>
      <c r="U1078" s="27" t="s">
        <v>126</v>
      </c>
    </row>
    <row r="1079" customFormat="false" ht="15" hidden="false" customHeight="false" outlineLevel="0" collapsed="false">
      <c r="A1079" s="1" t="s">
        <v>207</v>
      </c>
      <c r="B1079" s="1" t="s">
        <v>1739</v>
      </c>
      <c r="C1079" s="1" t="s">
        <v>259</v>
      </c>
      <c r="D1079" s="1" t="s">
        <v>260</v>
      </c>
      <c r="E1079" s="1" t="s">
        <v>261</v>
      </c>
      <c r="F1079" s="1" t="s">
        <v>262</v>
      </c>
      <c r="G1079" s="1" t="s">
        <v>3193</v>
      </c>
      <c r="H1079" s="1" t="s">
        <v>3194</v>
      </c>
      <c r="K1079" s="17" t="n">
        <f aca="false">SUMIF('1060 NQN'!$A$2:$A$2023,$G1079,'1060 NQN'!$I$2:$I$2023)</f>
        <v>1</v>
      </c>
      <c r="L1079" s="17" t="n">
        <f aca="false">SUMIF('1060 NQN'!$A$2:$A$2023,$G1079,'1060 NQN'!$Q$2:$Q$2023)</f>
        <v>0</v>
      </c>
      <c r="M1079" s="17" t="n">
        <f aca="false">$K1079-$L1079</f>
        <v>1</v>
      </c>
      <c r="N1079" s="18" t="n">
        <f aca="false">IFERROR(SUMIF('1060 NQN'!$A$2:$A$2023,$G1079,'1060 NQN'!$M$2:$M$2023)/$K1079,0)</f>
        <v>48.35</v>
      </c>
      <c r="O1079" s="18" t="n">
        <f aca="false">IFERROR($K1079*$N1079,"")</f>
        <v>48.35</v>
      </c>
      <c r="P1079" s="18" t="n">
        <f aca="false">IFERROR($L1079*$N1079,"")</f>
        <v>0</v>
      </c>
      <c r="Q1079" s="18" t="n">
        <f aca="false">$M1079*$N1079</f>
        <v>48.35</v>
      </c>
      <c r="S1079" s="26"/>
      <c r="T1079" s="1" t="s">
        <v>277</v>
      </c>
      <c r="U1079" s="27" t="s">
        <v>123</v>
      </c>
      <c r="AA1079" s="1" t="s">
        <v>1741</v>
      </c>
    </row>
    <row r="1080" customFormat="false" ht="15" hidden="false" customHeight="false" outlineLevel="0" collapsed="false">
      <c r="A1080" s="1" t="s">
        <v>207</v>
      </c>
      <c r="B1080" s="1" t="s">
        <v>1739</v>
      </c>
      <c r="C1080" s="1" t="s">
        <v>259</v>
      </c>
      <c r="D1080" s="1" t="s">
        <v>260</v>
      </c>
      <c r="E1080" s="1" t="s">
        <v>261</v>
      </c>
      <c r="F1080" s="1" t="s">
        <v>262</v>
      </c>
      <c r="G1080" s="1" t="s">
        <v>3195</v>
      </c>
      <c r="H1080" s="1" t="s">
        <v>3196</v>
      </c>
      <c r="K1080" s="17" t="n">
        <f aca="false">SUMIF('1060 NQN'!$A$2:$A$2023,$G1080,'1060 NQN'!$I$2:$I$2023)</f>
        <v>1</v>
      </c>
      <c r="L1080" s="17" t="n">
        <f aca="false">SUMIF('1060 NQN'!$A$2:$A$2023,$G1080,'1060 NQN'!$Q$2:$Q$2023)</f>
        <v>0</v>
      </c>
      <c r="M1080" s="17" t="n">
        <f aca="false">$K1080-$L1080</f>
        <v>1</v>
      </c>
      <c r="N1080" s="18" t="n">
        <f aca="false">IFERROR(SUMIF('1060 NQN'!$A$2:$A$2023,$G1080,'1060 NQN'!$M$2:$M$2023)/$K1080,0)</f>
        <v>609.04</v>
      </c>
      <c r="O1080" s="18" t="n">
        <f aca="false">IFERROR($K1080*$N1080,"")</f>
        <v>609.04</v>
      </c>
      <c r="P1080" s="18" t="n">
        <f aca="false">IFERROR($L1080*$N1080,"")</f>
        <v>0</v>
      </c>
      <c r="Q1080" s="18" t="n">
        <f aca="false">$M1080*$N1080</f>
        <v>609.04</v>
      </c>
      <c r="S1080" s="26"/>
      <c r="T1080" s="1" t="s">
        <v>277</v>
      </c>
      <c r="U1080" s="27" t="s">
        <v>123</v>
      </c>
    </row>
    <row r="1081" customFormat="false" ht="15" hidden="false" customHeight="false" outlineLevel="0" collapsed="false">
      <c r="A1081" s="1" t="s">
        <v>207</v>
      </c>
      <c r="B1081" s="1" t="s">
        <v>1739</v>
      </c>
      <c r="C1081" s="1" t="s">
        <v>259</v>
      </c>
      <c r="D1081" s="1" t="s">
        <v>260</v>
      </c>
      <c r="E1081" s="1" t="s">
        <v>261</v>
      </c>
      <c r="F1081" s="1" t="s">
        <v>262</v>
      </c>
      <c r="G1081" s="1" t="s">
        <v>3197</v>
      </c>
      <c r="H1081" s="1" t="s">
        <v>3198</v>
      </c>
      <c r="I1081" s="1" t="s">
        <v>3199</v>
      </c>
      <c r="J1081" s="1" t="s">
        <v>3200</v>
      </c>
      <c r="K1081" s="17" t="n">
        <f aca="false">SUMIF('1060 NQN'!$A$2:$A$2023,$G1081,'1060 NQN'!$I$2:$I$2023)</f>
        <v>1</v>
      </c>
      <c r="L1081" s="17" t="n">
        <f aca="false">SUMIF('1060 NQN'!$A$2:$A$2023,$G1081,'1060 NQN'!$Q$2:$Q$2023)</f>
        <v>33</v>
      </c>
      <c r="M1081" s="17" t="n">
        <f aca="false">$K1081-$L1081</f>
        <v>-32</v>
      </c>
      <c r="N1081" s="18" t="n">
        <f aca="false">IFERROR(SUMIF('1060 NQN'!$A$2:$A$2023,$G1081,'1060 NQN'!$M$2:$M$2023)/$K1081,0)</f>
        <v>442644.63</v>
      </c>
      <c r="O1081" s="18" t="n">
        <f aca="false">IFERROR($K1081*$N1081,"")</f>
        <v>442644.63</v>
      </c>
      <c r="P1081" s="18" t="n">
        <f aca="false">IFERROR($L1081*$N1081,"")</f>
        <v>14607272.79</v>
      </c>
      <c r="Q1081" s="18" t="n">
        <f aca="false">$M1081*$N1081</f>
        <v>-14164628.16</v>
      </c>
      <c r="R1081" s="28" t="s">
        <v>3201</v>
      </c>
      <c r="S1081" s="25" t="s">
        <v>228</v>
      </c>
      <c r="T1081" s="1" t="s">
        <v>282</v>
      </c>
      <c r="U1081" s="24" t="s">
        <v>54</v>
      </c>
      <c r="V1081" s="1" t="s">
        <v>290</v>
      </c>
      <c r="W1081" s="1" t="s">
        <v>269</v>
      </c>
      <c r="Y1081" s="1" t="s">
        <v>269</v>
      </c>
      <c r="AA1081" s="1" t="s">
        <v>3202</v>
      </c>
    </row>
    <row r="1082" customFormat="false" ht="15" hidden="false" customHeight="false" outlineLevel="0" collapsed="false">
      <c r="A1082" s="1" t="s">
        <v>207</v>
      </c>
      <c r="B1082" s="1" t="s">
        <v>1739</v>
      </c>
      <c r="C1082" s="1" t="s">
        <v>259</v>
      </c>
      <c r="D1082" s="1" t="s">
        <v>273</v>
      </c>
      <c r="E1082" s="1" t="s">
        <v>274</v>
      </c>
      <c r="F1082" s="1" t="s">
        <v>262</v>
      </c>
      <c r="G1082" s="1" t="s">
        <v>3203</v>
      </c>
      <c r="H1082" s="1" t="s">
        <v>3204</v>
      </c>
      <c r="K1082" s="17" t="n">
        <f aca="false">SUMIF('1060 NQN'!$A$2:$A$2023,$G1082,'1060 NQN'!$I$2:$I$2023)</f>
        <v>1</v>
      </c>
      <c r="L1082" s="17" t="n">
        <f aca="false">SUMIF('1060 NQN'!$A$2:$A$2023,$G1082,'1060 NQN'!$Q$2:$Q$2023)</f>
        <v>0</v>
      </c>
      <c r="M1082" s="17" t="n">
        <f aca="false">$K1082-$L1082</f>
        <v>1</v>
      </c>
      <c r="N1082" s="18" t="n">
        <f aca="false">IFERROR(SUMIF('1060 NQN'!$A$2:$A$2023,$G1082,'1060 NQN'!$M$2:$M$2023)/$K1082,0)</f>
        <v>29800</v>
      </c>
      <c r="O1082" s="18" t="n">
        <f aca="false">IFERROR($K1082*$N1082,"")</f>
        <v>29800</v>
      </c>
      <c r="P1082" s="18" t="n">
        <f aca="false">IFERROR($L1082*$N1082,"")</f>
        <v>0</v>
      </c>
      <c r="Q1082" s="18" t="n">
        <f aca="false">$M1082*$N1082</f>
        <v>29800</v>
      </c>
      <c r="S1082" s="26"/>
      <c r="T1082" s="1" t="s">
        <v>277</v>
      </c>
      <c r="U1082" s="27" t="s">
        <v>123</v>
      </c>
    </row>
    <row r="1083" customFormat="false" ht="15" hidden="false" customHeight="false" outlineLevel="0" collapsed="false">
      <c r="A1083" s="1" t="s">
        <v>207</v>
      </c>
      <c r="B1083" s="1" t="s">
        <v>1739</v>
      </c>
      <c r="C1083" s="1" t="s">
        <v>259</v>
      </c>
      <c r="D1083" s="1" t="s">
        <v>273</v>
      </c>
      <c r="E1083" s="1" t="s">
        <v>274</v>
      </c>
      <c r="F1083" s="1" t="s">
        <v>262</v>
      </c>
      <c r="G1083" s="1" t="s">
        <v>3205</v>
      </c>
      <c r="H1083" s="1" t="s">
        <v>3206</v>
      </c>
      <c r="K1083" s="17" t="n">
        <f aca="false">SUMIF('1060 NQN'!$A$2:$A$2023,$G1083,'1060 NQN'!$I$2:$I$2023)</f>
        <v>1</v>
      </c>
      <c r="L1083" s="17" t="n">
        <f aca="false">SUMIF('1060 NQN'!$A$2:$A$2023,$G1083,'1060 NQN'!$Q$2:$Q$2023)</f>
        <v>0</v>
      </c>
      <c r="M1083" s="17" t="n">
        <f aca="false">$K1083-$L1083</f>
        <v>1</v>
      </c>
      <c r="N1083" s="18" t="n">
        <f aca="false">IFERROR(SUMIF('1060 NQN'!$A$2:$A$2023,$G1083,'1060 NQN'!$M$2:$M$2023)/$K1083,0)</f>
        <v>3224.83</v>
      </c>
      <c r="O1083" s="18" t="n">
        <f aca="false">IFERROR($K1083*$N1083,"")</f>
        <v>3224.83</v>
      </c>
      <c r="P1083" s="18" t="n">
        <f aca="false">IFERROR($L1083*$N1083,"")</f>
        <v>0</v>
      </c>
      <c r="Q1083" s="18" t="n">
        <f aca="false">$M1083*$N1083</f>
        <v>3224.83</v>
      </c>
      <c r="S1083" s="26"/>
      <c r="T1083" s="1" t="s">
        <v>277</v>
      </c>
      <c r="U1083" s="27" t="s">
        <v>123</v>
      </c>
    </row>
    <row r="1084" customFormat="false" ht="15" hidden="false" customHeight="false" outlineLevel="0" collapsed="false">
      <c r="A1084" s="1" t="s">
        <v>207</v>
      </c>
      <c r="B1084" s="1" t="s">
        <v>1739</v>
      </c>
      <c r="C1084" s="1" t="s">
        <v>259</v>
      </c>
      <c r="D1084" s="1" t="s">
        <v>273</v>
      </c>
      <c r="E1084" s="1" t="s">
        <v>274</v>
      </c>
      <c r="F1084" s="1" t="s">
        <v>262</v>
      </c>
      <c r="G1084" s="1" t="s">
        <v>3207</v>
      </c>
      <c r="H1084" s="1" t="s">
        <v>3208</v>
      </c>
      <c r="I1084" s="1" t="s">
        <v>3209</v>
      </c>
      <c r="J1084" s="1" t="s">
        <v>3210</v>
      </c>
      <c r="K1084" s="17" t="n">
        <f aca="false">SUMIF('1060 NQN'!$A$2:$A$2023,$G1084,'1060 NQN'!$I$2:$I$2023)</f>
        <v>1</v>
      </c>
      <c r="L1084" s="17" t="n">
        <f aca="false">SUMIF('1060 NQN'!$A$2:$A$2023,$G1084,'1060 NQN'!$Q$2:$Q$2023)</f>
        <v>0</v>
      </c>
      <c r="M1084" s="17" t="n">
        <f aca="false">$K1084-$L1084</f>
        <v>1</v>
      </c>
      <c r="N1084" s="18" t="n">
        <f aca="false">IFERROR(SUMIF('1060 NQN'!$A$2:$A$2023,$G1084,'1060 NQN'!$M$2:$M$2023)/$K1084,0)</f>
        <v>64.45</v>
      </c>
      <c r="O1084" s="18" t="n">
        <f aca="false">IFERROR($K1084*$N1084,"")</f>
        <v>64.45</v>
      </c>
      <c r="P1084" s="18" t="n">
        <f aca="false">IFERROR($L1084*$N1084,"")</f>
        <v>0</v>
      </c>
      <c r="Q1084" s="18" t="n">
        <f aca="false">$M1084*$N1084</f>
        <v>64.45</v>
      </c>
      <c r="S1084" s="24" t="s">
        <v>226</v>
      </c>
      <c r="T1084" s="1" t="s">
        <v>267</v>
      </c>
      <c r="U1084" s="25" t="s">
        <v>51</v>
      </c>
      <c r="V1084" s="1" t="s">
        <v>290</v>
      </c>
      <c r="W1084" s="1" t="s">
        <v>269</v>
      </c>
      <c r="Y1084" s="1" t="s">
        <v>270</v>
      </c>
      <c r="AA1084" s="1" t="s">
        <v>1946</v>
      </c>
    </row>
    <row r="1085" customFormat="false" ht="15" hidden="false" customHeight="false" outlineLevel="0" collapsed="false">
      <c r="A1085" s="1" t="s">
        <v>207</v>
      </c>
      <c r="B1085" s="1" t="s">
        <v>1739</v>
      </c>
      <c r="C1085" s="1" t="s">
        <v>259</v>
      </c>
      <c r="D1085" s="1" t="s">
        <v>273</v>
      </c>
      <c r="E1085" s="1" t="s">
        <v>274</v>
      </c>
      <c r="F1085" s="1" t="s">
        <v>262</v>
      </c>
      <c r="G1085" s="1" t="s">
        <v>3211</v>
      </c>
      <c r="H1085" s="1" t="s">
        <v>3212</v>
      </c>
      <c r="I1085" s="1" t="s">
        <v>3213</v>
      </c>
      <c r="J1085" s="1" t="s">
        <v>3214</v>
      </c>
      <c r="K1085" s="17" t="n">
        <f aca="false">SUMIF('1060 NQN'!$A$2:$A$2023,$G1085,'1060 NQN'!$I$2:$I$2023)</f>
        <v>1</v>
      </c>
      <c r="L1085" s="17" t="n">
        <f aca="false">SUMIF('1060 NQN'!$A$2:$A$2023,$G1085,'1060 NQN'!$Q$2:$Q$2023)</f>
        <v>41</v>
      </c>
      <c r="M1085" s="17" t="n">
        <f aca="false">$K1085-$L1085</f>
        <v>-40</v>
      </c>
      <c r="N1085" s="18" t="n">
        <f aca="false">IFERROR(SUMIF('1060 NQN'!$A$2:$A$2023,$G1085,'1060 NQN'!$M$2:$M$2023)/$K1085,0)</f>
        <v>24.99</v>
      </c>
      <c r="O1085" s="18" t="n">
        <f aca="false">IFERROR($K1085*$N1085,"")</f>
        <v>24.99</v>
      </c>
      <c r="P1085" s="18" t="n">
        <f aca="false">IFERROR($L1085*$N1085,"")</f>
        <v>1024.59</v>
      </c>
      <c r="Q1085" s="18" t="n">
        <f aca="false">$M1085*$N1085</f>
        <v>-999.6</v>
      </c>
      <c r="S1085" s="29" t="s">
        <v>227</v>
      </c>
      <c r="T1085" s="1" t="s">
        <v>297</v>
      </c>
      <c r="U1085" s="24" t="s">
        <v>54</v>
      </c>
      <c r="V1085" s="1" t="s">
        <v>290</v>
      </c>
      <c r="W1085" s="1" t="s">
        <v>269</v>
      </c>
      <c r="Y1085" s="1" t="s">
        <v>270</v>
      </c>
      <c r="AA1085" s="1" t="s">
        <v>3215</v>
      </c>
    </row>
    <row r="1086" customFormat="false" ht="15" hidden="false" customHeight="false" outlineLevel="0" collapsed="false">
      <c r="A1086" s="1" t="s">
        <v>207</v>
      </c>
      <c r="B1086" s="1" t="s">
        <v>1739</v>
      </c>
      <c r="C1086" s="1" t="s">
        <v>259</v>
      </c>
      <c r="D1086" s="1" t="s">
        <v>273</v>
      </c>
      <c r="E1086" s="1" t="s">
        <v>274</v>
      </c>
      <c r="F1086" s="1" t="s">
        <v>262</v>
      </c>
      <c r="G1086" s="1" t="s">
        <v>3216</v>
      </c>
      <c r="H1086" s="1" t="s">
        <v>3217</v>
      </c>
      <c r="K1086" s="17" t="n">
        <f aca="false">SUMIF('1060 NQN'!$A$2:$A$2023,$G1086,'1060 NQN'!$I$2:$I$2023)</f>
        <v>1</v>
      </c>
      <c r="L1086" s="17" t="n">
        <f aca="false">SUMIF('1060 NQN'!$A$2:$A$2023,$G1086,'1060 NQN'!$Q$2:$Q$2023)</f>
        <v>0</v>
      </c>
      <c r="M1086" s="17" t="n">
        <f aca="false">$K1086-$L1086</f>
        <v>1</v>
      </c>
      <c r="N1086" s="18" t="n">
        <f aca="false">IFERROR(SUMIF('1060 NQN'!$A$2:$A$2023,$G1086,'1060 NQN'!$M$2:$M$2023)/$K1086,0)</f>
        <v>273.52</v>
      </c>
      <c r="O1086" s="18" t="n">
        <f aca="false">IFERROR($K1086*$N1086,"")</f>
        <v>273.52</v>
      </c>
      <c r="P1086" s="18" t="n">
        <f aca="false">IFERROR($L1086*$N1086,"")</f>
        <v>0</v>
      </c>
      <c r="Q1086" s="18" t="n">
        <f aca="false">$M1086*$N1086</f>
        <v>273.52</v>
      </c>
      <c r="S1086" s="26"/>
      <c r="T1086" s="1" t="s">
        <v>277</v>
      </c>
      <c r="U1086" s="27" t="s">
        <v>123</v>
      </c>
    </row>
    <row r="1087" customFormat="false" ht="15" hidden="false" customHeight="false" outlineLevel="0" collapsed="false">
      <c r="A1087" s="1" t="s">
        <v>207</v>
      </c>
      <c r="B1087" s="1" t="s">
        <v>1739</v>
      </c>
      <c r="C1087" s="1" t="s">
        <v>259</v>
      </c>
      <c r="D1087" s="1" t="s">
        <v>273</v>
      </c>
      <c r="E1087" s="1" t="s">
        <v>274</v>
      </c>
      <c r="F1087" s="1" t="s">
        <v>262</v>
      </c>
      <c r="G1087" s="1" t="s">
        <v>3218</v>
      </c>
      <c r="H1087" s="1" t="s">
        <v>3219</v>
      </c>
      <c r="K1087" s="17" t="n">
        <f aca="false">SUMIF('1060 NQN'!$A$2:$A$2023,$G1087,'1060 NQN'!$I$2:$I$2023)</f>
        <v>1</v>
      </c>
      <c r="L1087" s="17" t="n">
        <f aca="false">SUMIF('1060 NQN'!$A$2:$A$2023,$G1087,'1060 NQN'!$Q$2:$Q$2023)</f>
        <v>0</v>
      </c>
      <c r="M1087" s="17" t="n">
        <f aca="false">$K1087-$L1087</f>
        <v>1</v>
      </c>
      <c r="N1087" s="18" t="n">
        <f aca="false">IFERROR(SUMIF('1060 NQN'!$A$2:$A$2023,$G1087,'1060 NQN'!$M$2:$M$2023)/$K1087,0)</f>
        <v>189</v>
      </c>
      <c r="O1087" s="18" t="n">
        <f aca="false">IFERROR($K1087*$N1087,"")</f>
        <v>189</v>
      </c>
      <c r="P1087" s="18" t="n">
        <f aca="false">IFERROR($L1087*$N1087,"")</f>
        <v>0</v>
      </c>
      <c r="Q1087" s="18" t="n">
        <f aca="false">$M1087*$N1087</f>
        <v>189</v>
      </c>
      <c r="S1087" s="26"/>
      <c r="T1087" s="1" t="s">
        <v>277</v>
      </c>
      <c r="U1087" s="27" t="s">
        <v>123</v>
      </c>
    </row>
    <row r="1088" customFormat="false" ht="15" hidden="false" customHeight="false" outlineLevel="0" collapsed="false">
      <c r="A1088" s="1" t="s">
        <v>207</v>
      </c>
      <c r="B1088" s="1" t="s">
        <v>1739</v>
      </c>
      <c r="C1088" s="1" t="s">
        <v>259</v>
      </c>
      <c r="D1088" s="1" t="s">
        <v>273</v>
      </c>
      <c r="E1088" s="1" t="s">
        <v>274</v>
      </c>
      <c r="F1088" s="1" t="s">
        <v>262</v>
      </c>
      <c r="G1088" s="1" t="s">
        <v>3220</v>
      </c>
      <c r="H1088" s="1" t="s">
        <v>3221</v>
      </c>
      <c r="K1088" s="17" t="n">
        <f aca="false">SUMIF('1060 NQN'!$A$2:$A$2023,$G1088,'1060 NQN'!$I$2:$I$2023)</f>
        <v>1</v>
      </c>
      <c r="L1088" s="17" t="n">
        <f aca="false">SUMIF('1060 NQN'!$A$2:$A$2023,$G1088,'1060 NQN'!$Q$2:$Q$2023)</f>
        <v>0</v>
      </c>
      <c r="M1088" s="17" t="n">
        <f aca="false">$K1088-$L1088</f>
        <v>1</v>
      </c>
      <c r="N1088" s="18" t="n">
        <f aca="false">IFERROR(SUMIF('1060 NQN'!$A$2:$A$2023,$G1088,'1060 NQN'!$M$2:$M$2023)/$K1088,0)</f>
        <v>520361.99</v>
      </c>
      <c r="O1088" s="18" t="n">
        <f aca="false">IFERROR($K1088*$N1088,"")</f>
        <v>520361.99</v>
      </c>
      <c r="P1088" s="18" t="n">
        <f aca="false">IFERROR($L1088*$N1088,"")</f>
        <v>0</v>
      </c>
      <c r="Q1088" s="18" t="n">
        <f aca="false">$M1088*$N1088</f>
        <v>520361.99</v>
      </c>
      <c r="S1088" s="26"/>
      <c r="T1088" s="1" t="s">
        <v>277</v>
      </c>
      <c r="U1088" s="27" t="s">
        <v>123</v>
      </c>
    </row>
    <row r="1089" customFormat="false" ht="15" hidden="false" customHeight="false" outlineLevel="0" collapsed="false">
      <c r="A1089" s="1" t="s">
        <v>207</v>
      </c>
      <c r="B1089" s="1" t="s">
        <v>1739</v>
      </c>
      <c r="C1089" s="1" t="s">
        <v>259</v>
      </c>
      <c r="D1089" s="1" t="s">
        <v>610</v>
      </c>
      <c r="E1089" s="1" t="s">
        <v>611</v>
      </c>
      <c r="F1089" s="1" t="s">
        <v>612</v>
      </c>
      <c r="G1089" s="1" t="s">
        <v>3222</v>
      </c>
      <c r="H1089" s="1" t="s">
        <v>3223</v>
      </c>
      <c r="K1089" s="17" t="n">
        <f aca="false">SUMIF('1060 NQN'!$A$2:$A$2023,$G1089,'1060 NQN'!$I$2:$I$2023)</f>
        <v>1</v>
      </c>
      <c r="L1089" s="17" t="n">
        <f aca="false">SUMIF('1060 NQN'!$A$2:$A$2023,$G1089,'1060 NQN'!$Q$2:$Q$2023)</f>
        <v>0</v>
      </c>
      <c r="M1089" s="17" t="n">
        <f aca="false">$K1089-$L1089</f>
        <v>1</v>
      </c>
      <c r="N1089" s="18" t="n">
        <f aca="false">IFERROR(SUMIF('1060 NQN'!$A$2:$A$2023,$G1089,'1060 NQN'!$M$2:$M$2023)/$K1089,0)</f>
        <v>35603.91</v>
      </c>
      <c r="O1089" s="18" t="n">
        <f aca="false">IFERROR($K1089*$N1089,"")</f>
        <v>35603.91</v>
      </c>
      <c r="P1089" s="18" t="n">
        <f aca="false">IFERROR($L1089*$N1089,"")</f>
        <v>0</v>
      </c>
      <c r="Q1089" s="18" t="n">
        <f aca="false">$M1089*$N1089</f>
        <v>35603.91</v>
      </c>
      <c r="S1089" s="26"/>
      <c r="T1089" s="1" t="s">
        <v>615</v>
      </c>
      <c r="U1089" s="27" t="s">
        <v>126</v>
      </c>
    </row>
    <row r="1090" customFormat="false" ht="15" hidden="false" customHeight="false" outlineLevel="0" collapsed="false">
      <c r="A1090" s="1" t="s">
        <v>207</v>
      </c>
      <c r="B1090" s="1" t="s">
        <v>1739</v>
      </c>
      <c r="C1090" s="1" t="s">
        <v>259</v>
      </c>
      <c r="D1090" s="1" t="s">
        <v>610</v>
      </c>
      <c r="E1090" s="1" t="s">
        <v>611</v>
      </c>
      <c r="F1090" s="1" t="s">
        <v>612</v>
      </c>
      <c r="G1090" s="1" t="s">
        <v>3224</v>
      </c>
      <c r="H1090" s="1" t="s">
        <v>3225</v>
      </c>
      <c r="K1090" s="17" t="n">
        <f aca="false">SUMIF('1060 NQN'!$A$2:$A$2023,$G1090,'1060 NQN'!$I$2:$I$2023)</f>
        <v>1</v>
      </c>
      <c r="L1090" s="17" t="n">
        <f aca="false">SUMIF('1060 NQN'!$A$2:$A$2023,$G1090,'1060 NQN'!$Q$2:$Q$2023)</f>
        <v>0</v>
      </c>
      <c r="M1090" s="17" t="n">
        <f aca="false">$K1090-$L1090</f>
        <v>1</v>
      </c>
      <c r="N1090" s="18" t="n">
        <f aca="false">IFERROR(SUMIF('1060 NQN'!$A$2:$A$2023,$G1090,'1060 NQN'!$M$2:$M$2023)/$K1090,0)</f>
        <v>8700</v>
      </c>
      <c r="O1090" s="18" t="n">
        <f aca="false">IFERROR($K1090*$N1090,"")</f>
        <v>8700</v>
      </c>
      <c r="P1090" s="18" t="n">
        <f aca="false">IFERROR($L1090*$N1090,"")</f>
        <v>0</v>
      </c>
      <c r="Q1090" s="18" t="n">
        <f aca="false">$M1090*$N1090</f>
        <v>8700</v>
      </c>
      <c r="S1090" s="26"/>
      <c r="T1090" s="1" t="s">
        <v>615</v>
      </c>
      <c r="U1090" s="27" t="s">
        <v>126</v>
      </c>
    </row>
    <row r="1091" customFormat="false" ht="15" hidden="false" customHeight="false" outlineLevel="0" collapsed="false">
      <c r="A1091" s="1" t="s">
        <v>207</v>
      </c>
      <c r="B1091" s="1" t="s">
        <v>1739</v>
      </c>
      <c r="C1091" s="1" t="s">
        <v>259</v>
      </c>
      <c r="D1091" s="1" t="s">
        <v>610</v>
      </c>
      <c r="E1091" s="1" t="s">
        <v>611</v>
      </c>
      <c r="F1091" s="1" t="s">
        <v>612</v>
      </c>
      <c r="G1091" s="1" t="s">
        <v>3226</v>
      </c>
      <c r="H1091" s="1" t="s">
        <v>3227</v>
      </c>
      <c r="K1091" s="17" t="n">
        <f aca="false">SUMIF('1060 NQN'!$A$2:$A$2023,$G1091,'1060 NQN'!$I$2:$I$2023)</f>
        <v>1</v>
      </c>
      <c r="L1091" s="17" t="n">
        <f aca="false">SUMIF('1060 NQN'!$A$2:$A$2023,$G1091,'1060 NQN'!$Q$2:$Q$2023)</f>
        <v>0</v>
      </c>
      <c r="M1091" s="17" t="n">
        <f aca="false">$K1091-$L1091</f>
        <v>1</v>
      </c>
      <c r="N1091" s="18" t="n">
        <f aca="false">IFERROR(SUMIF('1060 NQN'!$A$2:$A$2023,$G1091,'1060 NQN'!$M$2:$M$2023)/$K1091,0)</f>
        <v>8700</v>
      </c>
      <c r="O1091" s="18" t="n">
        <f aca="false">IFERROR($K1091*$N1091,"")</f>
        <v>8700</v>
      </c>
      <c r="P1091" s="18" t="n">
        <f aca="false">IFERROR($L1091*$N1091,"")</f>
        <v>0</v>
      </c>
      <c r="Q1091" s="18" t="n">
        <f aca="false">$M1091*$N1091</f>
        <v>8700</v>
      </c>
      <c r="S1091" s="26"/>
      <c r="T1091" s="1" t="s">
        <v>615</v>
      </c>
      <c r="U1091" s="27" t="s">
        <v>126</v>
      </c>
    </row>
    <row r="1092" customFormat="false" ht="15" hidden="false" customHeight="false" outlineLevel="0" collapsed="false">
      <c r="A1092" s="1" t="s">
        <v>207</v>
      </c>
      <c r="B1092" s="1" t="s">
        <v>1739</v>
      </c>
      <c r="C1092" s="1" t="s">
        <v>259</v>
      </c>
      <c r="D1092" s="1" t="s">
        <v>610</v>
      </c>
      <c r="E1092" s="1" t="s">
        <v>611</v>
      </c>
      <c r="F1092" s="1" t="s">
        <v>612</v>
      </c>
      <c r="G1092" s="1" t="s">
        <v>3228</v>
      </c>
      <c r="H1092" s="1" t="s">
        <v>3229</v>
      </c>
      <c r="K1092" s="17" t="n">
        <f aca="false">SUMIF('1060 NQN'!$A$2:$A$2023,$G1092,'1060 NQN'!$I$2:$I$2023)</f>
        <v>1</v>
      </c>
      <c r="L1092" s="17" t="n">
        <f aca="false">SUMIF('1060 NQN'!$A$2:$A$2023,$G1092,'1060 NQN'!$Q$2:$Q$2023)</f>
        <v>0</v>
      </c>
      <c r="M1092" s="17" t="n">
        <f aca="false">$K1092-$L1092</f>
        <v>1</v>
      </c>
      <c r="N1092" s="18" t="n">
        <f aca="false">IFERROR(SUMIF('1060 NQN'!$A$2:$A$2023,$G1092,'1060 NQN'!$M$2:$M$2023)/$K1092,0)</f>
        <v>53900</v>
      </c>
      <c r="O1092" s="18" t="n">
        <f aca="false">IFERROR($K1092*$N1092,"")</f>
        <v>53900</v>
      </c>
      <c r="P1092" s="18" t="n">
        <f aca="false">IFERROR($L1092*$N1092,"")</f>
        <v>0</v>
      </c>
      <c r="Q1092" s="18" t="n">
        <f aca="false">$M1092*$N1092</f>
        <v>53900</v>
      </c>
      <c r="S1092" s="26"/>
      <c r="T1092" s="1" t="s">
        <v>615</v>
      </c>
      <c r="U1092" s="27" t="s">
        <v>126</v>
      </c>
    </row>
    <row r="1093" customFormat="false" ht="15" hidden="false" customHeight="false" outlineLevel="0" collapsed="false">
      <c r="A1093" s="1" t="s">
        <v>207</v>
      </c>
      <c r="B1093" s="1" t="s">
        <v>1739</v>
      </c>
      <c r="C1093" s="1" t="s">
        <v>259</v>
      </c>
      <c r="D1093" s="1" t="s">
        <v>610</v>
      </c>
      <c r="E1093" s="1" t="s">
        <v>611</v>
      </c>
      <c r="F1093" s="1" t="s">
        <v>612</v>
      </c>
      <c r="G1093" s="1" t="s">
        <v>3230</v>
      </c>
      <c r="H1093" s="1" t="s">
        <v>3231</v>
      </c>
      <c r="K1093" s="17" t="n">
        <f aca="false">SUMIF('1060 NQN'!$A$2:$A$2023,$G1093,'1060 NQN'!$I$2:$I$2023)</f>
        <v>1</v>
      </c>
      <c r="L1093" s="17" t="n">
        <f aca="false">SUMIF('1060 NQN'!$A$2:$A$2023,$G1093,'1060 NQN'!$Q$2:$Q$2023)</f>
        <v>0</v>
      </c>
      <c r="M1093" s="17" t="n">
        <f aca="false">$K1093-$L1093</f>
        <v>1</v>
      </c>
      <c r="N1093" s="18" t="n">
        <f aca="false">IFERROR(SUMIF('1060 NQN'!$A$2:$A$2023,$G1093,'1060 NQN'!$M$2:$M$2023)/$K1093,0)</f>
        <v>90229.13</v>
      </c>
      <c r="O1093" s="18" t="n">
        <f aca="false">IFERROR($K1093*$N1093,"")</f>
        <v>90229.13</v>
      </c>
      <c r="P1093" s="18" t="n">
        <f aca="false">IFERROR($L1093*$N1093,"")</f>
        <v>0</v>
      </c>
      <c r="Q1093" s="18" t="n">
        <f aca="false">$M1093*$N1093</f>
        <v>90229.13</v>
      </c>
      <c r="S1093" s="26"/>
      <c r="T1093" s="1" t="s">
        <v>615</v>
      </c>
      <c r="U1093" s="27" t="s">
        <v>126</v>
      </c>
    </row>
    <row r="1094" customFormat="false" ht="15" hidden="false" customHeight="false" outlineLevel="0" collapsed="false">
      <c r="A1094" s="1" t="s">
        <v>207</v>
      </c>
      <c r="B1094" s="1" t="s">
        <v>1739</v>
      </c>
      <c r="C1094" s="1" t="s">
        <v>259</v>
      </c>
      <c r="D1094" s="1" t="s">
        <v>610</v>
      </c>
      <c r="E1094" s="1" t="s">
        <v>611</v>
      </c>
      <c r="F1094" s="1" t="s">
        <v>612</v>
      </c>
      <c r="G1094" s="1" t="s">
        <v>3232</v>
      </c>
      <c r="H1094" s="1" t="s">
        <v>3233</v>
      </c>
      <c r="K1094" s="17" t="n">
        <f aca="false">SUMIF('1060 NQN'!$A$2:$A$2023,$G1094,'1060 NQN'!$I$2:$I$2023)</f>
        <v>1</v>
      </c>
      <c r="L1094" s="17" t="n">
        <f aca="false">SUMIF('1060 NQN'!$A$2:$A$2023,$G1094,'1060 NQN'!$Q$2:$Q$2023)</f>
        <v>0</v>
      </c>
      <c r="M1094" s="17" t="n">
        <f aca="false">$K1094-$L1094</f>
        <v>1</v>
      </c>
      <c r="N1094" s="18" t="n">
        <f aca="false">IFERROR(SUMIF('1060 NQN'!$A$2:$A$2023,$G1094,'1060 NQN'!$M$2:$M$2023)/$K1094,0)</f>
        <v>92936</v>
      </c>
      <c r="O1094" s="18" t="n">
        <f aca="false">IFERROR($K1094*$N1094,"")</f>
        <v>92936</v>
      </c>
      <c r="P1094" s="18" t="n">
        <f aca="false">IFERROR($L1094*$N1094,"")</f>
        <v>0</v>
      </c>
      <c r="Q1094" s="18" t="n">
        <f aca="false">$M1094*$N1094</f>
        <v>92936</v>
      </c>
      <c r="S1094" s="26"/>
      <c r="T1094" s="1" t="s">
        <v>615</v>
      </c>
      <c r="U1094" s="27" t="s">
        <v>126</v>
      </c>
    </row>
    <row r="1095" customFormat="false" ht="15" hidden="false" customHeight="false" outlineLevel="0" collapsed="false">
      <c r="A1095" s="1" t="s">
        <v>207</v>
      </c>
      <c r="B1095" s="1" t="s">
        <v>1739</v>
      </c>
      <c r="C1095" s="1" t="s">
        <v>259</v>
      </c>
      <c r="D1095" s="1" t="s">
        <v>610</v>
      </c>
      <c r="E1095" s="1" t="s">
        <v>611</v>
      </c>
      <c r="F1095" s="1" t="s">
        <v>612</v>
      </c>
      <c r="G1095" s="1" t="s">
        <v>3234</v>
      </c>
      <c r="H1095" s="1" t="s">
        <v>3235</v>
      </c>
      <c r="K1095" s="17" t="n">
        <f aca="false">SUMIF('1060 NQN'!$A$2:$A$2023,$G1095,'1060 NQN'!$I$2:$I$2023)</f>
        <v>1</v>
      </c>
      <c r="L1095" s="17" t="n">
        <f aca="false">SUMIF('1060 NQN'!$A$2:$A$2023,$G1095,'1060 NQN'!$Q$2:$Q$2023)</f>
        <v>0</v>
      </c>
      <c r="M1095" s="17" t="n">
        <f aca="false">$K1095-$L1095</f>
        <v>1</v>
      </c>
      <c r="N1095" s="18" t="n">
        <f aca="false">IFERROR(SUMIF('1060 NQN'!$A$2:$A$2023,$G1095,'1060 NQN'!$M$2:$M$2023)/$K1095,0)</f>
        <v>99250.74</v>
      </c>
      <c r="O1095" s="18" t="n">
        <f aca="false">IFERROR($K1095*$N1095,"")</f>
        <v>99250.74</v>
      </c>
      <c r="P1095" s="18" t="n">
        <f aca="false">IFERROR($L1095*$N1095,"")</f>
        <v>0</v>
      </c>
      <c r="Q1095" s="18" t="n">
        <f aca="false">$M1095*$N1095</f>
        <v>99250.74</v>
      </c>
      <c r="S1095" s="26"/>
      <c r="T1095" s="1" t="s">
        <v>615</v>
      </c>
      <c r="U1095" s="27" t="s">
        <v>126</v>
      </c>
    </row>
    <row r="1096" customFormat="false" ht="15" hidden="false" customHeight="false" outlineLevel="0" collapsed="false">
      <c r="A1096" s="1" t="s">
        <v>207</v>
      </c>
      <c r="B1096" s="1" t="s">
        <v>1739</v>
      </c>
      <c r="C1096" s="1" t="s">
        <v>259</v>
      </c>
      <c r="D1096" s="1" t="s">
        <v>610</v>
      </c>
      <c r="E1096" s="1" t="s">
        <v>611</v>
      </c>
      <c r="F1096" s="1" t="s">
        <v>612</v>
      </c>
      <c r="G1096" s="1" t="s">
        <v>3236</v>
      </c>
      <c r="H1096" s="1" t="s">
        <v>3237</v>
      </c>
      <c r="K1096" s="17" t="n">
        <f aca="false">SUMIF('1060 NQN'!$A$2:$A$2023,$G1096,'1060 NQN'!$I$2:$I$2023)</f>
        <v>1</v>
      </c>
      <c r="L1096" s="17" t="n">
        <f aca="false">SUMIF('1060 NQN'!$A$2:$A$2023,$G1096,'1060 NQN'!$Q$2:$Q$2023)</f>
        <v>0</v>
      </c>
      <c r="M1096" s="17" t="n">
        <f aca="false">$K1096-$L1096</f>
        <v>1</v>
      </c>
      <c r="N1096" s="18" t="n">
        <f aca="false">IFERROR(SUMIF('1060 NQN'!$A$2:$A$2023,$G1096,'1060 NQN'!$M$2:$M$2023)/$K1096,0)</f>
        <v>99250.74</v>
      </c>
      <c r="O1096" s="18" t="n">
        <f aca="false">IFERROR($K1096*$N1096,"")</f>
        <v>99250.74</v>
      </c>
      <c r="P1096" s="18" t="n">
        <f aca="false">IFERROR($L1096*$N1096,"")</f>
        <v>0</v>
      </c>
      <c r="Q1096" s="18" t="n">
        <f aca="false">$M1096*$N1096</f>
        <v>99250.74</v>
      </c>
      <c r="S1096" s="26"/>
      <c r="T1096" s="1" t="s">
        <v>615</v>
      </c>
      <c r="U1096" s="27" t="s">
        <v>126</v>
      </c>
    </row>
    <row r="1097" customFormat="false" ht="15" hidden="false" customHeight="false" outlineLevel="0" collapsed="false">
      <c r="A1097" s="1" t="s">
        <v>207</v>
      </c>
      <c r="B1097" s="1" t="s">
        <v>1739</v>
      </c>
      <c r="C1097" s="1" t="s">
        <v>259</v>
      </c>
      <c r="D1097" s="1" t="s">
        <v>610</v>
      </c>
      <c r="E1097" s="1" t="s">
        <v>611</v>
      </c>
      <c r="F1097" s="1" t="s">
        <v>612</v>
      </c>
      <c r="G1097" s="1" t="s">
        <v>3238</v>
      </c>
      <c r="H1097" s="1" t="s">
        <v>3239</v>
      </c>
      <c r="K1097" s="17" t="n">
        <f aca="false">SUMIF('1060 NQN'!$A$2:$A$2023,$G1097,'1060 NQN'!$I$2:$I$2023)</f>
        <v>1</v>
      </c>
      <c r="L1097" s="17" t="n">
        <f aca="false">SUMIF('1060 NQN'!$A$2:$A$2023,$G1097,'1060 NQN'!$Q$2:$Q$2023)</f>
        <v>0</v>
      </c>
      <c r="M1097" s="17" t="n">
        <f aca="false">$K1097-$L1097</f>
        <v>1</v>
      </c>
      <c r="N1097" s="18" t="n">
        <f aca="false">IFERROR(SUMIF('1060 NQN'!$A$2:$A$2023,$G1097,'1060 NQN'!$M$2:$M$2023)/$K1097,0)</f>
        <v>8700</v>
      </c>
      <c r="O1097" s="18" t="n">
        <f aca="false">IFERROR($K1097*$N1097,"")</f>
        <v>8700</v>
      </c>
      <c r="P1097" s="18" t="n">
        <f aca="false">IFERROR($L1097*$N1097,"")</f>
        <v>0</v>
      </c>
      <c r="Q1097" s="18" t="n">
        <f aca="false">$M1097*$N1097</f>
        <v>8700</v>
      </c>
      <c r="S1097" s="26"/>
      <c r="T1097" s="1" t="s">
        <v>615</v>
      </c>
      <c r="U1097" s="27" t="s">
        <v>126</v>
      </c>
    </row>
    <row r="1098" customFormat="false" ht="15" hidden="false" customHeight="false" outlineLevel="0" collapsed="false">
      <c r="A1098" s="1" t="s">
        <v>207</v>
      </c>
      <c r="B1098" s="1" t="s">
        <v>1739</v>
      </c>
      <c r="C1098" s="1" t="s">
        <v>259</v>
      </c>
      <c r="D1098" s="1" t="s">
        <v>610</v>
      </c>
      <c r="E1098" s="1" t="s">
        <v>611</v>
      </c>
      <c r="F1098" s="1" t="s">
        <v>612</v>
      </c>
      <c r="G1098" s="1" t="s">
        <v>3240</v>
      </c>
      <c r="H1098" s="1" t="s">
        <v>3241</v>
      </c>
      <c r="K1098" s="17" t="n">
        <f aca="false">SUMIF('1060 NQN'!$A$2:$A$2023,$G1098,'1060 NQN'!$I$2:$I$2023)</f>
        <v>1</v>
      </c>
      <c r="L1098" s="17" t="n">
        <f aca="false">SUMIF('1060 NQN'!$A$2:$A$2023,$G1098,'1060 NQN'!$Q$2:$Q$2023)</f>
        <v>0</v>
      </c>
      <c r="M1098" s="17" t="n">
        <f aca="false">$K1098-$L1098</f>
        <v>1</v>
      </c>
      <c r="N1098" s="18" t="n">
        <f aca="false">IFERROR(SUMIF('1060 NQN'!$A$2:$A$2023,$G1098,'1060 NQN'!$M$2:$M$2023)/$K1098,0)</f>
        <v>18500</v>
      </c>
      <c r="O1098" s="18" t="n">
        <f aca="false">IFERROR($K1098*$N1098,"")</f>
        <v>18500</v>
      </c>
      <c r="P1098" s="18" t="n">
        <f aca="false">IFERROR($L1098*$N1098,"")</f>
        <v>0</v>
      </c>
      <c r="Q1098" s="18" t="n">
        <f aca="false">$M1098*$N1098</f>
        <v>18500</v>
      </c>
      <c r="S1098" s="26"/>
      <c r="T1098" s="1" t="s">
        <v>615</v>
      </c>
      <c r="U1098" s="27" t="s">
        <v>126</v>
      </c>
    </row>
    <row r="1099" customFormat="false" ht="15" hidden="false" customHeight="false" outlineLevel="0" collapsed="false">
      <c r="A1099" s="1" t="s">
        <v>207</v>
      </c>
      <c r="B1099" s="1" t="s">
        <v>1739</v>
      </c>
      <c r="C1099" s="1" t="s">
        <v>259</v>
      </c>
      <c r="D1099" s="1" t="s">
        <v>610</v>
      </c>
      <c r="E1099" s="1" t="s">
        <v>611</v>
      </c>
      <c r="F1099" s="1" t="s">
        <v>612</v>
      </c>
      <c r="G1099" s="1" t="s">
        <v>3242</v>
      </c>
      <c r="H1099" s="1" t="s">
        <v>3243</v>
      </c>
      <c r="K1099" s="17" t="n">
        <f aca="false">SUMIF('1060 NQN'!$A$2:$A$2023,$G1099,'1060 NQN'!$I$2:$I$2023)</f>
        <v>1</v>
      </c>
      <c r="L1099" s="17" t="n">
        <f aca="false">SUMIF('1060 NQN'!$A$2:$A$2023,$G1099,'1060 NQN'!$Q$2:$Q$2023)</f>
        <v>0</v>
      </c>
      <c r="M1099" s="17" t="n">
        <f aca="false">$K1099-$L1099</f>
        <v>1</v>
      </c>
      <c r="N1099" s="18" t="n">
        <f aca="false">IFERROR(SUMIF('1060 NQN'!$A$2:$A$2023,$G1099,'1060 NQN'!$M$2:$M$2023)/$K1099,0)</f>
        <v>99250.74</v>
      </c>
      <c r="O1099" s="18" t="n">
        <f aca="false">IFERROR($K1099*$N1099,"")</f>
        <v>99250.74</v>
      </c>
      <c r="P1099" s="18" t="n">
        <f aca="false">IFERROR($L1099*$N1099,"")</f>
        <v>0</v>
      </c>
      <c r="Q1099" s="18" t="n">
        <f aca="false">$M1099*$N1099</f>
        <v>99250.74</v>
      </c>
      <c r="S1099" s="26"/>
      <c r="T1099" s="1" t="s">
        <v>615</v>
      </c>
      <c r="U1099" s="27" t="s">
        <v>126</v>
      </c>
    </row>
    <row r="1100" customFormat="false" ht="15" hidden="false" customHeight="false" outlineLevel="0" collapsed="false">
      <c r="A1100" s="1" t="s">
        <v>207</v>
      </c>
      <c r="B1100" s="1" t="s">
        <v>1739</v>
      </c>
      <c r="C1100" s="1" t="s">
        <v>259</v>
      </c>
      <c r="D1100" s="1" t="s">
        <v>610</v>
      </c>
      <c r="E1100" s="1" t="s">
        <v>611</v>
      </c>
      <c r="F1100" s="1" t="s">
        <v>612</v>
      </c>
      <c r="G1100" s="1" t="s">
        <v>3244</v>
      </c>
      <c r="H1100" s="1" t="s">
        <v>3245</v>
      </c>
      <c r="K1100" s="17" t="n">
        <f aca="false">SUMIF('1060 NQN'!$A$2:$A$2023,$G1100,'1060 NQN'!$I$2:$I$2023)</f>
        <v>1</v>
      </c>
      <c r="L1100" s="17" t="n">
        <f aca="false">SUMIF('1060 NQN'!$A$2:$A$2023,$G1100,'1060 NQN'!$Q$2:$Q$2023)</f>
        <v>0</v>
      </c>
      <c r="M1100" s="17" t="n">
        <f aca="false">$K1100-$L1100</f>
        <v>1</v>
      </c>
      <c r="N1100" s="18" t="n">
        <f aca="false">IFERROR(SUMIF('1060 NQN'!$A$2:$A$2023,$G1100,'1060 NQN'!$M$2:$M$2023)/$K1100,0)</f>
        <v>9917.36</v>
      </c>
      <c r="O1100" s="18" t="n">
        <f aca="false">IFERROR($K1100*$N1100,"")</f>
        <v>9917.36</v>
      </c>
      <c r="P1100" s="18" t="n">
        <f aca="false">IFERROR($L1100*$N1100,"")</f>
        <v>0</v>
      </c>
      <c r="Q1100" s="18" t="n">
        <f aca="false">$M1100*$N1100</f>
        <v>9917.36</v>
      </c>
      <c r="S1100" s="26"/>
      <c r="T1100" s="1" t="s">
        <v>615</v>
      </c>
      <c r="U1100" s="27" t="s">
        <v>126</v>
      </c>
    </row>
    <row r="1101" customFormat="false" ht="15" hidden="false" customHeight="false" outlineLevel="0" collapsed="false">
      <c r="A1101" s="1" t="s">
        <v>207</v>
      </c>
      <c r="B1101" s="1" t="s">
        <v>1739</v>
      </c>
      <c r="C1101" s="1" t="s">
        <v>259</v>
      </c>
      <c r="D1101" s="1" t="s">
        <v>610</v>
      </c>
      <c r="E1101" s="1" t="s">
        <v>611</v>
      </c>
      <c r="F1101" s="1" t="s">
        <v>612</v>
      </c>
      <c r="G1101" s="1" t="s">
        <v>3246</v>
      </c>
      <c r="H1101" s="1" t="s">
        <v>3247</v>
      </c>
      <c r="K1101" s="17" t="n">
        <f aca="false">SUMIF('1060 NQN'!$A$2:$A$2023,$G1101,'1060 NQN'!$I$2:$I$2023)</f>
        <v>1</v>
      </c>
      <c r="L1101" s="17" t="n">
        <f aca="false">SUMIF('1060 NQN'!$A$2:$A$2023,$G1101,'1060 NQN'!$Q$2:$Q$2023)</f>
        <v>0</v>
      </c>
      <c r="M1101" s="17" t="n">
        <f aca="false">$K1101-$L1101</f>
        <v>1</v>
      </c>
      <c r="N1101" s="18" t="n">
        <f aca="false">IFERROR(SUMIF('1060 NQN'!$A$2:$A$2023,$G1101,'1060 NQN'!$M$2:$M$2023)/$K1101,0)</f>
        <v>19500</v>
      </c>
      <c r="O1101" s="18" t="n">
        <f aca="false">IFERROR($K1101*$N1101,"")</f>
        <v>19500</v>
      </c>
      <c r="P1101" s="18" t="n">
        <f aca="false">IFERROR($L1101*$N1101,"")</f>
        <v>0</v>
      </c>
      <c r="Q1101" s="18" t="n">
        <f aca="false">$M1101*$N1101</f>
        <v>19500</v>
      </c>
      <c r="S1101" s="26"/>
      <c r="T1101" s="1" t="s">
        <v>615</v>
      </c>
      <c r="U1101" s="27" t="s">
        <v>126</v>
      </c>
    </row>
    <row r="1102" customFormat="false" ht="15" hidden="false" customHeight="false" outlineLevel="0" collapsed="false">
      <c r="A1102" s="1" t="s">
        <v>207</v>
      </c>
      <c r="B1102" s="1" t="s">
        <v>1739</v>
      </c>
      <c r="C1102" s="1" t="s">
        <v>259</v>
      </c>
      <c r="D1102" s="1" t="s">
        <v>610</v>
      </c>
      <c r="E1102" s="1" t="s">
        <v>611</v>
      </c>
      <c r="F1102" s="1" t="s">
        <v>612</v>
      </c>
      <c r="G1102" s="1" t="s">
        <v>3248</v>
      </c>
      <c r="H1102" s="1" t="s">
        <v>3249</v>
      </c>
      <c r="K1102" s="17" t="n">
        <f aca="false">SUMIF('1060 NQN'!$A$2:$A$2023,$G1102,'1060 NQN'!$I$2:$I$2023)</f>
        <v>1</v>
      </c>
      <c r="L1102" s="17" t="n">
        <f aca="false">SUMIF('1060 NQN'!$A$2:$A$2023,$G1102,'1060 NQN'!$Q$2:$Q$2023)</f>
        <v>0</v>
      </c>
      <c r="M1102" s="17" t="n">
        <f aca="false">$K1102-$L1102</f>
        <v>1</v>
      </c>
      <c r="N1102" s="18" t="n">
        <f aca="false">IFERROR(SUMIF('1060 NQN'!$A$2:$A$2023,$G1102,'1060 NQN'!$M$2:$M$2023)/$K1102,0)</f>
        <v>19500</v>
      </c>
      <c r="O1102" s="18" t="n">
        <f aca="false">IFERROR($K1102*$N1102,"")</f>
        <v>19500</v>
      </c>
      <c r="P1102" s="18" t="n">
        <f aca="false">IFERROR($L1102*$N1102,"")</f>
        <v>0</v>
      </c>
      <c r="Q1102" s="18" t="n">
        <f aca="false">$M1102*$N1102</f>
        <v>19500</v>
      </c>
      <c r="S1102" s="26"/>
      <c r="T1102" s="1" t="s">
        <v>615</v>
      </c>
      <c r="U1102" s="27" t="s">
        <v>126</v>
      </c>
    </row>
    <row r="1103" customFormat="false" ht="15" hidden="false" customHeight="false" outlineLevel="0" collapsed="false">
      <c r="A1103" s="1" t="s">
        <v>207</v>
      </c>
      <c r="B1103" s="1" t="s">
        <v>1739</v>
      </c>
      <c r="C1103" s="1" t="s">
        <v>259</v>
      </c>
      <c r="D1103" s="1" t="s">
        <v>610</v>
      </c>
      <c r="E1103" s="1" t="s">
        <v>611</v>
      </c>
      <c r="F1103" s="1" t="s">
        <v>612</v>
      </c>
      <c r="G1103" s="1" t="s">
        <v>3250</v>
      </c>
      <c r="H1103" s="1" t="s">
        <v>3251</v>
      </c>
      <c r="K1103" s="17" t="n">
        <f aca="false">SUMIF('1060 NQN'!$A$2:$A$2023,$G1103,'1060 NQN'!$I$2:$I$2023)</f>
        <v>1</v>
      </c>
      <c r="L1103" s="17" t="n">
        <f aca="false">SUMIF('1060 NQN'!$A$2:$A$2023,$G1103,'1060 NQN'!$Q$2:$Q$2023)</f>
        <v>0</v>
      </c>
      <c r="M1103" s="17" t="n">
        <f aca="false">$K1103-$L1103</f>
        <v>1</v>
      </c>
      <c r="N1103" s="18" t="n">
        <f aca="false">IFERROR(SUMIF('1060 NQN'!$A$2:$A$2023,$G1103,'1060 NQN'!$M$2:$M$2023)/$K1103,0)</f>
        <v>61983.47</v>
      </c>
      <c r="O1103" s="18" t="n">
        <f aca="false">IFERROR($K1103*$N1103,"")</f>
        <v>61983.47</v>
      </c>
      <c r="P1103" s="18" t="n">
        <f aca="false">IFERROR($L1103*$N1103,"")</f>
        <v>0</v>
      </c>
      <c r="Q1103" s="18" t="n">
        <f aca="false">$M1103*$N1103</f>
        <v>61983.47</v>
      </c>
      <c r="S1103" s="26"/>
      <c r="T1103" s="1" t="s">
        <v>615</v>
      </c>
      <c r="U1103" s="27" t="s">
        <v>126</v>
      </c>
    </row>
    <row r="1104" customFormat="false" ht="15" hidden="false" customHeight="false" outlineLevel="0" collapsed="false">
      <c r="A1104" s="1" t="s">
        <v>207</v>
      </c>
      <c r="B1104" s="1" t="s">
        <v>1739</v>
      </c>
      <c r="C1104" s="1" t="s">
        <v>259</v>
      </c>
      <c r="D1104" s="1" t="s">
        <v>610</v>
      </c>
      <c r="E1104" s="1" t="s">
        <v>611</v>
      </c>
      <c r="F1104" s="1" t="s">
        <v>612</v>
      </c>
      <c r="G1104" s="1" t="s">
        <v>3252</v>
      </c>
      <c r="H1104" s="1" t="s">
        <v>3253</v>
      </c>
      <c r="K1104" s="17" t="n">
        <f aca="false">SUMIF('1060 NQN'!$A$2:$A$2023,$G1104,'1060 NQN'!$I$2:$I$2023)</f>
        <v>1</v>
      </c>
      <c r="L1104" s="17" t="n">
        <f aca="false">SUMIF('1060 NQN'!$A$2:$A$2023,$G1104,'1060 NQN'!$Q$2:$Q$2023)</f>
        <v>0</v>
      </c>
      <c r="M1104" s="17" t="n">
        <f aca="false">$K1104-$L1104</f>
        <v>1</v>
      </c>
      <c r="N1104" s="18" t="n">
        <f aca="false">IFERROR(SUMIF('1060 NQN'!$A$2:$A$2023,$G1104,'1060 NQN'!$M$2:$M$2023)/$K1104,0)</f>
        <v>45454.55</v>
      </c>
      <c r="O1104" s="18" t="n">
        <f aca="false">IFERROR($K1104*$N1104,"")</f>
        <v>45454.55</v>
      </c>
      <c r="P1104" s="18" t="n">
        <f aca="false">IFERROR($L1104*$N1104,"")</f>
        <v>0</v>
      </c>
      <c r="Q1104" s="18" t="n">
        <f aca="false">$M1104*$N1104</f>
        <v>45454.55</v>
      </c>
      <c r="S1104" s="26"/>
      <c r="T1104" s="1" t="s">
        <v>615</v>
      </c>
      <c r="U1104" s="27" t="s">
        <v>126</v>
      </c>
    </row>
    <row r="1105" customFormat="false" ht="15" hidden="false" customHeight="false" outlineLevel="0" collapsed="false">
      <c r="A1105" s="1" t="s">
        <v>207</v>
      </c>
      <c r="B1105" s="1" t="s">
        <v>1739</v>
      </c>
      <c r="C1105" s="1" t="s">
        <v>259</v>
      </c>
      <c r="D1105" s="1" t="s">
        <v>610</v>
      </c>
      <c r="E1105" s="1" t="s">
        <v>611</v>
      </c>
      <c r="F1105" s="1" t="s">
        <v>612</v>
      </c>
      <c r="G1105" s="1" t="s">
        <v>3254</v>
      </c>
      <c r="H1105" s="1" t="s">
        <v>3255</v>
      </c>
      <c r="K1105" s="17" t="n">
        <f aca="false">SUMIF('1060 NQN'!$A$2:$A$2023,$G1105,'1060 NQN'!$I$2:$I$2023)</f>
        <v>1</v>
      </c>
      <c r="L1105" s="17" t="n">
        <f aca="false">SUMIF('1060 NQN'!$A$2:$A$2023,$G1105,'1060 NQN'!$Q$2:$Q$2023)</f>
        <v>0</v>
      </c>
      <c r="M1105" s="17" t="n">
        <f aca="false">$K1105-$L1105</f>
        <v>1</v>
      </c>
      <c r="N1105" s="18" t="n">
        <f aca="false">IFERROR(SUMIF('1060 NQN'!$A$2:$A$2023,$G1105,'1060 NQN'!$M$2:$M$2023)/$K1105,0)</f>
        <v>61983.47</v>
      </c>
      <c r="O1105" s="18" t="n">
        <f aca="false">IFERROR($K1105*$N1105,"")</f>
        <v>61983.47</v>
      </c>
      <c r="P1105" s="18" t="n">
        <f aca="false">IFERROR($L1105*$N1105,"")</f>
        <v>0</v>
      </c>
      <c r="Q1105" s="18" t="n">
        <f aca="false">$M1105*$N1105</f>
        <v>61983.47</v>
      </c>
      <c r="S1105" s="26"/>
      <c r="T1105" s="1" t="s">
        <v>615</v>
      </c>
      <c r="U1105" s="27" t="s">
        <v>126</v>
      </c>
    </row>
    <row r="1106" customFormat="false" ht="15" hidden="false" customHeight="false" outlineLevel="0" collapsed="false">
      <c r="A1106" s="1" t="s">
        <v>207</v>
      </c>
      <c r="B1106" s="1" t="s">
        <v>1739</v>
      </c>
      <c r="C1106" s="1" t="s">
        <v>259</v>
      </c>
      <c r="D1106" s="1" t="s">
        <v>260</v>
      </c>
      <c r="E1106" s="1" t="s">
        <v>261</v>
      </c>
      <c r="F1106" s="1" t="s">
        <v>262</v>
      </c>
      <c r="G1106" s="1" t="s">
        <v>1112</v>
      </c>
      <c r="H1106" s="1" t="s">
        <v>1113</v>
      </c>
      <c r="K1106" s="17" t="n">
        <f aca="false">SUMIF('1060 NQN'!$A$2:$A$2023,$G1106,'1060 NQN'!$I$2:$I$2023)</f>
        <v>0</v>
      </c>
      <c r="L1106" s="17" t="n">
        <f aca="false">SUMIF('1060 NQN'!$A$2:$A$2023,$G1106,'1060 NQN'!$Q$2:$Q$2023)</f>
        <v>0</v>
      </c>
      <c r="M1106" s="17" t="n">
        <f aca="false">$K1106-$L1106</f>
        <v>0</v>
      </c>
      <c r="N1106" s="18" t="n">
        <f aca="false">IFERROR(SUMIF('1060 NQN'!$A$2:$A$2023,$G1106,'1060 NQN'!$M$2:$M$2023)/$K1106,0)</f>
        <v>0</v>
      </c>
      <c r="O1106" s="18" t="n">
        <f aca="false">IFERROR($K1106*$N1106,"")</f>
        <v>0</v>
      </c>
      <c r="P1106" s="18" t="n">
        <f aca="false">IFERROR($L1106*$N1106,"")</f>
        <v>0</v>
      </c>
      <c r="Q1106" s="18" t="n">
        <f aca="false">$M1106*$N1106</f>
        <v>0</v>
      </c>
      <c r="S1106" s="26"/>
      <c r="T1106" s="1" t="s">
        <v>277</v>
      </c>
      <c r="U1106" s="27" t="s">
        <v>123</v>
      </c>
    </row>
    <row r="1107" customFormat="false" ht="15" hidden="false" customHeight="false" outlineLevel="0" collapsed="false">
      <c r="A1107" s="1" t="s">
        <v>207</v>
      </c>
      <c r="B1107" s="1" t="s">
        <v>1739</v>
      </c>
      <c r="C1107" s="1" t="s">
        <v>259</v>
      </c>
      <c r="D1107" s="1" t="s">
        <v>260</v>
      </c>
      <c r="E1107" s="1" t="s">
        <v>261</v>
      </c>
      <c r="F1107" s="1" t="s">
        <v>262</v>
      </c>
      <c r="G1107" s="1" t="s">
        <v>3256</v>
      </c>
      <c r="H1107" s="1" t="s">
        <v>3257</v>
      </c>
      <c r="K1107" s="17" t="n">
        <f aca="false">SUMIF('1060 NQN'!$A$2:$A$2023,$G1107,'1060 NQN'!$I$2:$I$2023)</f>
        <v>0</v>
      </c>
      <c r="L1107" s="17" t="n">
        <f aca="false">SUMIF('1060 NQN'!$A$2:$A$2023,$G1107,'1060 NQN'!$Q$2:$Q$2023)</f>
        <v>0</v>
      </c>
      <c r="M1107" s="17" t="n">
        <f aca="false">$K1107-$L1107</f>
        <v>0</v>
      </c>
      <c r="N1107" s="18" t="n">
        <f aca="false">IFERROR(SUMIF('1060 NQN'!$A$2:$A$2023,$G1107,'1060 NQN'!$M$2:$M$2023)/$K1107,0)</f>
        <v>0</v>
      </c>
      <c r="O1107" s="18" t="n">
        <f aca="false">IFERROR($K1107*$N1107,"")</f>
        <v>0</v>
      </c>
      <c r="P1107" s="18" t="n">
        <f aca="false">IFERROR($L1107*$N1107,"")</f>
        <v>0</v>
      </c>
      <c r="Q1107" s="18" t="n">
        <f aca="false">$M1107*$N1107</f>
        <v>0</v>
      </c>
      <c r="S1107" s="26"/>
      <c r="T1107" s="1" t="s">
        <v>277</v>
      </c>
      <c r="U1107" s="27" t="s">
        <v>123</v>
      </c>
    </row>
    <row r="1108" customFormat="false" ht="15" hidden="false" customHeight="false" outlineLevel="0" collapsed="false">
      <c r="A1108" s="1" t="s">
        <v>207</v>
      </c>
      <c r="B1108" s="1" t="s">
        <v>1739</v>
      </c>
      <c r="C1108" s="1" t="s">
        <v>259</v>
      </c>
      <c r="D1108" s="1" t="s">
        <v>260</v>
      </c>
      <c r="E1108" s="1" t="s">
        <v>261</v>
      </c>
      <c r="F1108" s="1" t="s">
        <v>262</v>
      </c>
      <c r="G1108" s="1" t="s">
        <v>3258</v>
      </c>
      <c r="H1108" s="1" t="s">
        <v>3259</v>
      </c>
      <c r="K1108" s="17" t="n">
        <f aca="false">SUMIF('1060 NQN'!$A$2:$A$2023,$G1108,'1060 NQN'!$I$2:$I$2023)</f>
        <v>0</v>
      </c>
      <c r="L1108" s="17" t="n">
        <f aca="false">SUMIF('1060 NQN'!$A$2:$A$2023,$G1108,'1060 NQN'!$Q$2:$Q$2023)</f>
        <v>0</v>
      </c>
      <c r="M1108" s="17" t="n">
        <f aca="false">$K1108-$L1108</f>
        <v>0</v>
      </c>
      <c r="N1108" s="18" t="n">
        <f aca="false">IFERROR(SUMIF('1060 NQN'!$A$2:$A$2023,$G1108,'1060 NQN'!$M$2:$M$2023)/$K1108,0)</f>
        <v>0</v>
      </c>
      <c r="O1108" s="18" t="n">
        <f aca="false">IFERROR($K1108*$N1108,"")</f>
        <v>0</v>
      </c>
      <c r="P1108" s="18" t="n">
        <f aca="false">IFERROR($L1108*$N1108,"")</f>
        <v>0</v>
      </c>
      <c r="Q1108" s="18" t="n">
        <f aca="false">$M1108*$N1108</f>
        <v>0</v>
      </c>
      <c r="S1108" s="26"/>
      <c r="T1108" s="1" t="s">
        <v>277</v>
      </c>
      <c r="U1108" s="27" t="s">
        <v>123</v>
      </c>
    </row>
    <row r="1109" customFormat="false" ht="15" hidden="false" customHeight="false" outlineLevel="0" collapsed="false">
      <c r="A1109" s="1" t="s">
        <v>207</v>
      </c>
      <c r="B1109" s="1" t="s">
        <v>1739</v>
      </c>
      <c r="C1109" s="1" t="s">
        <v>259</v>
      </c>
      <c r="D1109" s="1" t="s">
        <v>260</v>
      </c>
      <c r="E1109" s="1" t="s">
        <v>261</v>
      </c>
      <c r="F1109" s="1" t="s">
        <v>262</v>
      </c>
      <c r="G1109" s="1" t="s">
        <v>3260</v>
      </c>
      <c r="H1109" s="1" t="s">
        <v>3261</v>
      </c>
      <c r="K1109" s="17" t="n">
        <f aca="false">SUMIF('1060 NQN'!$A$2:$A$2023,$G1109,'1060 NQN'!$I$2:$I$2023)</f>
        <v>0</v>
      </c>
      <c r="L1109" s="17" t="n">
        <f aca="false">SUMIF('1060 NQN'!$A$2:$A$2023,$G1109,'1060 NQN'!$Q$2:$Q$2023)</f>
        <v>0</v>
      </c>
      <c r="M1109" s="17" t="n">
        <f aca="false">$K1109-$L1109</f>
        <v>0</v>
      </c>
      <c r="N1109" s="18" t="n">
        <f aca="false">IFERROR(SUMIF('1060 NQN'!$A$2:$A$2023,$G1109,'1060 NQN'!$M$2:$M$2023)/$K1109,0)</f>
        <v>0</v>
      </c>
      <c r="O1109" s="18" t="n">
        <f aca="false">IFERROR($K1109*$N1109,"")</f>
        <v>0</v>
      </c>
      <c r="P1109" s="18" t="n">
        <f aca="false">IFERROR($L1109*$N1109,"")</f>
        <v>0</v>
      </c>
      <c r="Q1109" s="18" t="n">
        <f aca="false">$M1109*$N1109</f>
        <v>0</v>
      </c>
      <c r="S1109" s="26"/>
      <c r="T1109" s="1" t="s">
        <v>277</v>
      </c>
      <c r="U1109" s="27" t="s">
        <v>123</v>
      </c>
    </row>
    <row r="1110" customFormat="false" ht="15" hidden="false" customHeight="false" outlineLevel="0" collapsed="false">
      <c r="A1110" s="1" t="s">
        <v>207</v>
      </c>
      <c r="B1110" s="1" t="s">
        <v>1739</v>
      </c>
      <c r="C1110" s="1" t="s">
        <v>259</v>
      </c>
      <c r="D1110" s="1" t="s">
        <v>260</v>
      </c>
      <c r="E1110" s="1" t="s">
        <v>261</v>
      </c>
      <c r="F1110" s="1" t="s">
        <v>262</v>
      </c>
      <c r="G1110" s="1" t="s">
        <v>356</v>
      </c>
      <c r="H1110" s="1" t="s">
        <v>357</v>
      </c>
      <c r="I1110" s="1" t="s">
        <v>3262</v>
      </c>
      <c r="J1110" s="1" t="s">
        <v>3263</v>
      </c>
      <c r="K1110" s="17" t="n">
        <f aca="false">SUMIF('1060 NQN'!$A$2:$A$2023,$G1110,'1060 NQN'!$I$2:$I$2023)</f>
        <v>0</v>
      </c>
      <c r="L1110" s="17" t="n">
        <f aca="false">SUMIF('1060 NQN'!$A$2:$A$2023,$G1110,'1060 NQN'!$Q$2:$Q$2023)</f>
        <v>61</v>
      </c>
      <c r="M1110" s="17" t="n">
        <f aca="false">$K1110-$L1110</f>
        <v>-61</v>
      </c>
      <c r="N1110" s="18" t="n">
        <f aca="false">IFERROR(SUMIF('1060 NQN'!$A$2:$A$2023,$G1110,'1060 NQN'!$M$2:$M$2023)/$K1110,0)</f>
        <v>0</v>
      </c>
      <c r="O1110" s="18" t="n">
        <f aca="false">IFERROR($K1110*$N1110,"")</f>
        <v>0</v>
      </c>
      <c r="P1110" s="18" t="n">
        <f aca="false">IFERROR($L1110*$N1110,"")</f>
        <v>0</v>
      </c>
      <c r="Q1110" s="18" t="n">
        <f aca="false">$M1110*$N1110</f>
        <v>-0</v>
      </c>
      <c r="S1110" s="25" t="s">
        <v>228</v>
      </c>
      <c r="T1110" s="1" t="s">
        <v>282</v>
      </c>
      <c r="U1110" s="24" t="s">
        <v>54</v>
      </c>
      <c r="V1110" s="1" t="s">
        <v>3264</v>
      </c>
      <c r="W1110" s="1" t="s">
        <v>270</v>
      </c>
      <c r="X1110" s="1" t="s">
        <v>3265</v>
      </c>
      <c r="Y1110" s="1" t="s">
        <v>270</v>
      </c>
      <c r="Z1110" s="1" t="s">
        <v>361</v>
      </c>
      <c r="AA1110" s="1" t="s">
        <v>3266</v>
      </c>
    </row>
    <row r="1111" customFormat="false" ht="15" hidden="false" customHeight="false" outlineLevel="0" collapsed="false">
      <c r="A1111" s="1" t="s">
        <v>207</v>
      </c>
      <c r="B1111" s="1" t="s">
        <v>1739</v>
      </c>
      <c r="C1111" s="1" t="s">
        <v>259</v>
      </c>
      <c r="D1111" s="1" t="s">
        <v>260</v>
      </c>
      <c r="E1111" s="1" t="s">
        <v>261</v>
      </c>
      <c r="F1111" s="1" t="s">
        <v>262</v>
      </c>
      <c r="G1111" s="1" t="s">
        <v>1287</v>
      </c>
      <c r="H1111" s="1" t="s">
        <v>1288</v>
      </c>
      <c r="K1111" s="17" t="n">
        <f aca="false">SUMIF('1060 NQN'!$A$2:$A$2023,$G1111,'1060 NQN'!$I$2:$I$2023)</f>
        <v>0</v>
      </c>
      <c r="L1111" s="17" t="n">
        <f aca="false">SUMIF('1060 NQN'!$A$2:$A$2023,$G1111,'1060 NQN'!$Q$2:$Q$2023)</f>
        <v>0</v>
      </c>
      <c r="M1111" s="17" t="n">
        <f aca="false">$K1111-$L1111</f>
        <v>0</v>
      </c>
      <c r="N1111" s="18" t="n">
        <f aca="false">IFERROR(SUMIF('1060 NQN'!$A$2:$A$2023,$G1111,'1060 NQN'!$M$2:$M$2023)/$K1111,0)</f>
        <v>0</v>
      </c>
      <c r="O1111" s="18" t="n">
        <f aca="false">IFERROR($K1111*$N1111,"")</f>
        <v>0</v>
      </c>
      <c r="P1111" s="18" t="n">
        <f aca="false">IFERROR($L1111*$N1111,"")</f>
        <v>0</v>
      </c>
      <c r="Q1111" s="18" t="n">
        <f aca="false">$M1111*$N1111</f>
        <v>0</v>
      </c>
      <c r="S1111" s="26"/>
      <c r="T1111" s="1" t="s">
        <v>277</v>
      </c>
      <c r="U1111" s="27" t="s">
        <v>123</v>
      </c>
    </row>
    <row r="1112" customFormat="false" ht="15" hidden="false" customHeight="false" outlineLevel="0" collapsed="false">
      <c r="A1112" s="1" t="s">
        <v>207</v>
      </c>
      <c r="B1112" s="1" t="s">
        <v>1739</v>
      </c>
      <c r="C1112" s="1" t="s">
        <v>259</v>
      </c>
      <c r="D1112" s="1" t="s">
        <v>260</v>
      </c>
      <c r="E1112" s="1" t="s">
        <v>261</v>
      </c>
      <c r="F1112" s="1" t="s">
        <v>262</v>
      </c>
      <c r="G1112" s="1" t="s">
        <v>3267</v>
      </c>
      <c r="H1112" s="1" t="s">
        <v>3268</v>
      </c>
      <c r="K1112" s="17" t="n">
        <f aca="false">SUMIF('1060 NQN'!$A$2:$A$2023,$G1112,'1060 NQN'!$I$2:$I$2023)</f>
        <v>0</v>
      </c>
      <c r="L1112" s="17" t="n">
        <f aca="false">SUMIF('1060 NQN'!$A$2:$A$2023,$G1112,'1060 NQN'!$Q$2:$Q$2023)</f>
        <v>0</v>
      </c>
      <c r="M1112" s="17" t="n">
        <f aca="false">$K1112-$L1112</f>
        <v>0</v>
      </c>
      <c r="N1112" s="18" t="n">
        <f aca="false">IFERROR(SUMIF('1060 NQN'!$A$2:$A$2023,$G1112,'1060 NQN'!$M$2:$M$2023)/$K1112,0)</f>
        <v>0</v>
      </c>
      <c r="O1112" s="18" t="n">
        <f aca="false">IFERROR($K1112*$N1112,"")</f>
        <v>0</v>
      </c>
      <c r="P1112" s="18" t="n">
        <f aca="false">IFERROR($L1112*$N1112,"")</f>
        <v>0</v>
      </c>
      <c r="Q1112" s="18" t="n">
        <f aca="false">$M1112*$N1112</f>
        <v>0</v>
      </c>
      <c r="S1112" s="26"/>
      <c r="T1112" s="1" t="s">
        <v>277</v>
      </c>
      <c r="U1112" s="27" t="s">
        <v>123</v>
      </c>
    </row>
    <row r="1113" customFormat="false" ht="15" hidden="false" customHeight="false" outlineLevel="0" collapsed="false">
      <c r="A1113" s="1" t="s">
        <v>207</v>
      </c>
      <c r="B1113" s="1" t="s">
        <v>1739</v>
      </c>
      <c r="C1113" s="1" t="s">
        <v>259</v>
      </c>
      <c r="D1113" s="1" t="s">
        <v>260</v>
      </c>
      <c r="E1113" s="1" t="s">
        <v>261</v>
      </c>
      <c r="F1113" s="1" t="s">
        <v>262</v>
      </c>
      <c r="G1113" s="1" t="s">
        <v>3269</v>
      </c>
      <c r="H1113" s="1" t="s">
        <v>3270</v>
      </c>
      <c r="K1113" s="17" t="n">
        <f aca="false">SUMIF('1060 NQN'!$A$2:$A$2023,$G1113,'1060 NQN'!$I$2:$I$2023)</f>
        <v>0</v>
      </c>
      <c r="L1113" s="17" t="n">
        <f aca="false">SUMIF('1060 NQN'!$A$2:$A$2023,$G1113,'1060 NQN'!$Q$2:$Q$2023)</f>
        <v>0</v>
      </c>
      <c r="M1113" s="17" t="n">
        <f aca="false">$K1113-$L1113</f>
        <v>0</v>
      </c>
      <c r="N1113" s="18" t="n">
        <f aca="false">IFERROR(SUMIF('1060 NQN'!$A$2:$A$2023,$G1113,'1060 NQN'!$M$2:$M$2023)/$K1113,0)</f>
        <v>0</v>
      </c>
      <c r="O1113" s="18" t="n">
        <f aca="false">IFERROR($K1113*$N1113,"")</f>
        <v>0</v>
      </c>
      <c r="P1113" s="18" t="n">
        <f aca="false">IFERROR($L1113*$N1113,"")</f>
        <v>0</v>
      </c>
      <c r="Q1113" s="18" t="n">
        <f aca="false">$M1113*$N1113</f>
        <v>0</v>
      </c>
      <c r="S1113" s="26"/>
      <c r="T1113" s="1" t="s">
        <v>277</v>
      </c>
      <c r="U1113" s="27" t="s">
        <v>123</v>
      </c>
    </row>
    <row r="1114" customFormat="false" ht="15" hidden="false" customHeight="false" outlineLevel="0" collapsed="false">
      <c r="A1114" s="1" t="s">
        <v>207</v>
      </c>
      <c r="B1114" s="1" t="s">
        <v>1739</v>
      </c>
      <c r="C1114" s="1" t="s">
        <v>259</v>
      </c>
      <c r="D1114" s="1" t="s">
        <v>260</v>
      </c>
      <c r="E1114" s="1" t="s">
        <v>261</v>
      </c>
      <c r="F1114" s="1" t="s">
        <v>262</v>
      </c>
      <c r="G1114" s="1" t="s">
        <v>3271</v>
      </c>
      <c r="H1114" s="1" t="s">
        <v>3272</v>
      </c>
      <c r="K1114" s="17" t="n">
        <f aca="false">SUMIF('1060 NQN'!$A$2:$A$2023,$G1114,'1060 NQN'!$I$2:$I$2023)</f>
        <v>0</v>
      </c>
      <c r="L1114" s="17" t="n">
        <f aca="false">SUMIF('1060 NQN'!$A$2:$A$2023,$G1114,'1060 NQN'!$Q$2:$Q$2023)</f>
        <v>0</v>
      </c>
      <c r="M1114" s="17" t="n">
        <f aca="false">$K1114-$L1114</f>
        <v>0</v>
      </c>
      <c r="N1114" s="18" t="n">
        <f aca="false">IFERROR(SUMIF('1060 NQN'!$A$2:$A$2023,$G1114,'1060 NQN'!$M$2:$M$2023)/$K1114,0)</f>
        <v>0</v>
      </c>
      <c r="O1114" s="18" t="n">
        <f aca="false">IFERROR($K1114*$N1114,"")</f>
        <v>0</v>
      </c>
      <c r="P1114" s="18" t="n">
        <f aca="false">IFERROR($L1114*$N1114,"")</f>
        <v>0</v>
      </c>
      <c r="Q1114" s="18" t="n">
        <f aca="false">$M1114*$N1114</f>
        <v>0</v>
      </c>
      <c r="S1114" s="26"/>
      <c r="T1114" s="1" t="s">
        <v>277</v>
      </c>
      <c r="U1114" s="27" t="s">
        <v>123</v>
      </c>
    </row>
    <row r="1115" customFormat="false" ht="15" hidden="false" customHeight="false" outlineLevel="0" collapsed="false">
      <c r="A1115" s="1" t="s">
        <v>207</v>
      </c>
      <c r="B1115" s="1" t="s">
        <v>1739</v>
      </c>
      <c r="C1115" s="1" t="s">
        <v>259</v>
      </c>
      <c r="D1115" s="1" t="s">
        <v>260</v>
      </c>
      <c r="E1115" s="1" t="s">
        <v>261</v>
      </c>
      <c r="F1115" s="1" t="s">
        <v>262</v>
      </c>
      <c r="G1115" s="1" t="s">
        <v>3273</v>
      </c>
      <c r="H1115" s="1" t="s">
        <v>3274</v>
      </c>
      <c r="K1115" s="17" t="n">
        <f aca="false">SUMIF('1060 NQN'!$A$2:$A$2023,$G1115,'1060 NQN'!$I$2:$I$2023)</f>
        <v>0</v>
      </c>
      <c r="L1115" s="17" t="n">
        <f aca="false">SUMIF('1060 NQN'!$A$2:$A$2023,$G1115,'1060 NQN'!$Q$2:$Q$2023)</f>
        <v>0</v>
      </c>
      <c r="M1115" s="17" t="n">
        <f aca="false">$K1115-$L1115</f>
        <v>0</v>
      </c>
      <c r="N1115" s="18" t="n">
        <f aca="false">IFERROR(SUMIF('1060 NQN'!$A$2:$A$2023,$G1115,'1060 NQN'!$M$2:$M$2023)/$K1115,0)</f>
        <v>0</v>
      </c>
      <c r="O1115" s="18" t="n">
        <f aca="false">IFERROR($K1115*$N1115,"")</f>
        <v>0</v>
      </c>
      <c r="P1115" s="18" t="n">
        <f aca="false">IFERROR($L1115*$N1115,"")</f>
        <v>0</v>
      </c>
      <c r="Q1115" s="18" t="n">
        <f aca="false">$M1115*$N1115</f>
        <v>0</v>
      </c>
      <c r="S1115" s="26"/>
      <c r="T1115" s="1" t="s">
        <v>277</v>
      </c>
      <c r="U1115" s="27" t="s">
        <v>123</v>
      </c>
    </row>
    <row r="1116" customFormat="false" ht="15" hidden="false" customHeight="false" outlineLevel="0" collapsed="false">
      <c r="A1116" s="1" t="s">
        <v>207</v>
      </c>
      <c r="B1116" s="1" t="s">
        <v>1739</v>
      </c>
      <c r="C1116" s="1" t="s">
        <v>259</v>
      </c>
      <c r="D1116" s="1" t="s">
        <v>260</v>
      </c>
      <c r="E1116" s="1" t="s">
        <v>261</v>
      </c>
      <c r="F1116" s="1" t="s">
        <v>262</v>
      </c>
      <c r="G1116" s="1" t="s">
        <v>3275</v>
      </c>
      <c r="H1116" s="1" t="s">
        <v>3276</v>
      </c>
      <c r="K1116" s="17" t="n">
        <f aca="false">SUMIF('1060 NQN'!$A$2:$A$2023,$G1116,'1060 NQN'!$I$2:$I$2023)</f>
        <v>0</v>
      </c>
      <c r="L1116" s="17" t="n">
        <f aca="false">SUMIF('1060 NQN'!$A$2:$A$2023,$G1116,'1060 NQN'!$Q$2:$Q$2023)</f>
        <v>0</v>
      </c>
      <c r="M1116" s="17" t="n">
        <f aca="false">$K1116-$L1116</f>
        <v>0</v>
      </c>
      <c r="N1116" s="18" t="n">
        <f aca="false">IFERROR(SUMIF('1060 NQN'!$A$2:$A$2023,$G1116,'1060 NQN'!$M$2:$M$2023)/$K1116,0)</f>
        <v>0</v>
      </c>
      <c r="O1116" s="18" t="n">
        <f aca="false">IFERROR($K1116*$N1116,"")</f>
        <v>0</v>
      </c>
      <c r="P1116" s="18" t="n">
        <f aca="false">IFERROR($L1116*$N1116,"")</f>
        <v>0</v>
      </c>
      <c r="Q1116" s="18" t="n">
        <f aca="false">$M1116*$N1116</f>
        <v>0</v>
      </c>
      <c r="S1116" s="26"/>
      <c r="T1116" s="1" t="s">
        <v>277</v>
      </c>
      <c r="U1116" s="27" t="s">
        <v>123</v>
      </c>
    </row>
    <row r="1117" customFormat="false" ht="15" hidden="false" customHeight="false" outlineLevel="0" collapsed="false">
      <c r="A1117" s="1" t="s">
        <v>207</v>
      </c>
      <c r="B1117" s="1" t="s">
        <v>1739</v>
      </c>
      <c r="C1117" s="1" t="s">
        <v>259</v>
      </c>
      <c r="D1117" s="1" t="s">
        <v>260</v>
      </c>
      <c r="E1117" s="1" t="s">
        <v>261</v>
      </c>
      <c r="F1117" s="1" t="s">
        <v>262</v>
      </c>
      <c r="G1117" s="1" t="s">
        <v>3277</v>
      </c>
      <c r="H1117" s="1" t="s">
        <v>3278</v>
      </c>
      <c r="K1117" s="17" t="n">
        <f aca="false">SUMIF('1060 NQN'!$A$2:$A$2023,$G1117,'1060 NQN'!$I$2:$I$2023)</f>
        <v>0</v>
      </c>
      <c r="L1117" s="17" t="n">
        <f aca="false">SUMIF('1060 NQN'!$A$2:$A$2023,$G1117,'1060 NQN'!$Q$2:$Q$2023)</f>
        <v>0</v>
      </c>
      <c r="M1117" s="17" t="n">
        <f aca="false">$K1117-$L1117</f>
        <v>0</v>
      </c>
      <c r="N1117" s="18" t="n">
        <f aca="false">IFERROR(SUMIF('1060 NQN'!$A$2:$A$2023,$G1117,'1060 NQN'!$M$2:$M$2023)/$K1117,0)</f>
        <v>0</v>
      </c>
      <c r="O1117" s="18" t="n">
        <f aca="false">IFERROR($K1117*$N1117,"")</f>
        <v>0</v>
      </c>
      <c r="P1117" s="18" t="n">
        <f aca="false">IFERROR($L1117*$N1117,"")</f>
        <v>0</v>
      </c>
      <c r="Q1117" s="18" t="n">
        <f aca="false">$M1117*$N1117</f>
        <v>0</v>
      </c>
      <c r="S1117" s="26"/>
      <c r="T1117" s="1" t="s">
        <v>277</v>
      </c>
      <c r="U1117" s="27" t="s">
        <v>123</v>
      </c>
    </row>
    <row r="1118" customFormat="false" ht="15" hidden="false" customHeight="false" outlineLevel="0" collapsed="false">
      <c r="A1118" s="1" t="s">
        <v>207</v>
      </c>
      <c r="B1118" s="1" t="s">
        <v>1739</v>
      </c>
      <c r="C1118" s="1" t="s">
        <v>259</v>
      </c>
      <c r="D1118" s="1" t="s">
        <v>260</v>
      </c>
      <c r="E1118" s="1" t="s">
        <v>261</v>
      </c>
      <c r="F1118" s="1" t="s">
        <v>262</v>
      </c>
      <c r="G1118" s="1" t="s">
        <v>3279</v>
      </c>
      <c r="H1118" s="1" t="s">
        <v>3280</v>
      </c>
      <c r="K1118" s="17" t="n">
        <f aca="false">SUMIF('1060 NQN'!$A$2:$A$2023,$G1118,'1060 NQN'!$I$2:$I$2023)</f>
        <v>0</v>
      </c>
      <c r="L1118" s="17" t="n">
        <f aca="false">SUMIF('1060 NQN'!$A$2:$A$2023,$G1118,'1060 NQN'!$Q$2:$Q$2023)</f>
        <v>0</v>
      </c>
      <c r="M1118" s="17" t="n">
        <f aca="false">$K1118-$L1118</f>
        <v>0</v>
      </c>
      <c r="N1118" s="18" t="n">
        <f aca="false">IFERROR(SUMIF('1060 NQN'!$A$2:$A$2023,$G1118,'1060 NQN'!$M$2:$M$2023)/$K1118,0)</f>
        <v>0</v>
      </c>
      <c r="O1118" s="18" t="n">
        <f aca="false">IFERROR($K1118*$N1118,"")</f>
        <v>0</v>
      </c>
      <c r="P1118" s="18" t="n">
        <f aca="false">IFERROR($L1118*$N1118,"")</f>
        <v>0</v>
      </c>
      <c r="Q1118" s="18" t="n">
        <f aca="false">$M1118*$N1118</f>
        <v>0</v>
      </c>
      <c r="S1118" s="26"/>
      <c r="T1118" s="1" t="s">
        <v>277</v>
      </c>
      <c r="U1118" s="27" t="s">
        <v>123</v>
      </c>
    </row>
    <row r="1119" customFormat="false" ht="15" hidden="false" customHeight="false" outlineLevel="0" collapsed="false">
      <c r="A1119" s="1" t="s">
        <v>207</v>
      </c>
      <c r="B1119" s="1" t="s">
        <v>1739</v>
      </c>
      <c r="C1119" s="1" t="s">
        <v>259</v>
      </c>
      <c r="D1119" s="1" t="s">
        <v>260</v>
      </c>
      <c r="E1119" s="1" t="s">
        <v>261</v>
      </c>
      <c r="F1119" s="1" t="s">
        <v>262</v>
      </c>
      <c r="G1119" s="1" t="s">
        <v>848</v>
      </c>
      <c r="H1119" s="1" t="s">
        <v>849</v>
      </c>
      <c r="K1119" s="17" t="n">
        <f aca="false">SUMIF('1060 NQN'!$A$2:$A$2023,$G1119,'1060 NQN'!$I$2:$I$2023)</f>
        <v>0</v>
      </c>
      <c r="L1119" s="17" t="n">
        <f aca="false">SUMIF('1060 NQN'!$A$2:$A$2023,$G1119,'1060 NQN'!$Q$2:$Q$2023)</f>
        <v>0</v>
      </c>
      <c r="M1119" s="17" t="n">
        <f aca="false">$K1119-$L1119</f>
        <v>0</v>
      </c>
      <c r="N1119" s="18" t="n">
        <f aca="false">IFERROR(SUMIF('1060 NQN'!$A$2:$A$2023,$G1119,'1060 NQN'!$M$2:$M$2023)/$K1119,0)</f>
        <v>0</v>
      </c>
      <c r="O1119" s="18" t="n">
        <f aca="false">IFERROR($K1119*$N1119,"")</f>
        <v>0</v>
      </c>
      <c r="P1119" s="18" t="n">
        <f aca="false">IFERROR($L1119*$N1119,"")</f>
        <v>0</v>
      </c>
      <c r="Q1119" s="18" t="n">
        <f aca="false">$M1119*$N1119</f>
        <v>0</v>
      </c>
      <c r="S1119" s="26"/>
      <c r="T1119" s="1" t="s">
        <v>277</v>
      </c>
      <c r="U1119" s="27" t="s">
        <v>123</v>
      </c>
    </row>
    <row r="1120" customFormat="false" ht="15" hidden="false" customHeight="false" outlineLevel="0" collapsed="false">
      <c r="A1120" s="1" t="s">
        <v>207</v>
      </c>
      <c r="B1120" s="1" t="s">
        <v>1739</v>
      </c>
      <c r="C1120" s="1" t="s">
        <v>259</v>
      </c>
      <c r="D1120" s="1" t="s">
        <v>273</v>
      </c>
      <c r="E1120" s="1" t="s">
        <v>274</v>
      </c>
      <c r="F1120" s="1" t="s">
        <v>262</v>
      </c>
      <c r="G1120" s="1" t="s">
        <v>1311</v>
      </c>
      <c r="H1120" s="1" t="s">
        <v>1312</v>
      </c>
      <c r="I1120" s="1" t="s">
        <v>2309</v>
      </c>
      <c r="J1120" s="1" t="s">
        <v>3281</v>
      </c>
      <c r="K1120" s="17" t="n">
        <f aca="false">SUMIF('1060 NQN'!$A$2:$A$2023,$G1120,'1060 NQN'!$I$2:$I$2023)</f>
        <v>0</v>
      </c>
      <c r="L1120" s="17" t="n">
        <f aca="false">SUMIF('1060 NQN'!$A$2:$A$2023,$G1120,'1060 NQN'!$Q$2:$Q$2023)</f>
        <v>21</v>
      </c>
      <c r="M1120" s="17" t="n">
        <f aca="false">$K1120-$L1120</f>
        <v>-21</v>
      </c>
      <c r="N1120" s="18" t="n">
        <f aca="false">IFERROR(SUMIF('1060 NQN'!$A$2:$A$2023,$G1120,'1060 NQN'!$M$2:$M$2023)/$K1120,0)</f>
        <v>0</v>
      </c>
      <c r="O1120" s="18" t="n">
        <f aca="false">IFERROR($K1120*$N1120,"")</f>
        <v>0</v>
      </c>
      <c r="P1120" s="18" t="n">
        <f aca="false">IFERROR($L1120*$N1120,"")</f>
        <v>0</v>
      </c>
      <c r="Q1120" s="18" t="n">
        <f aca="false">$M1120*$N1120</f>
        <v>-0</v>
      </c>
      <c r="S1120" s="24" t="s">
        <v>226</v>
      </c>
      <c r="T1120" s="1" t="s">
        <v>267</v>
      </c>
      <c r="U1120" s="24" t="s">
        <v>54</v>
      </c>
      <c r="V1120" s="1" t="s">
        <v>290</v>
      </c>
      <c r="W1120" s="1" t="s">
        <v>269</v>
      </c>
      <c r="Y1120" s="1" t="s">
        <v>270</v>
      </c>
      <c r="AA1120" s="1" t="s">
        <v>3282</v>
      </c>
    </row>
    <row r="1121" customFormat="false" ht="15" hidden="false" customHeight="false" outlineLevel="0" collapsed="false">
      <c r="A1121" s="1" t="s">
        <v>207</v>
      </c>
      <c r="B1121" s="1" t="s">
        <v>1739</v>
      </c>
      <c r="C1121" s="1" t="s">
        <v>259</v>
      </c>
      <c r="D1121" s="1" t="s">
        <v>273</v>
      </c>
      <c r="E1121" s="1" t="s">
        <v>274</v>
      </c>
      <c r="F1121" s="1" t="s">
        <v>262</v>
      </c>
      <c r="G1121" s="1" t="s">
        <v>3283</v>
      </c>
      <c r="H1121" s="1" t="s">
        <v>3284</v>
      </c>
      <c r="K1121" s="17" t="n">
        <f aca="false">SUMIF('1060 NQN'!$A$2:$A$2023,$G1121,'1060 NQN'!$I$2:$I$2023)</f>
        <v>0</v>
      </c>
      <c r="L1121" s="17" t="n">
        <f aca="false">SUMIF('1060 NQN'!$A$2:$A$2023,$G1121,'1060 NQN'!$Q$2:$Q$2023)</f>
        <v>0</v>
      </c>
      <c r="M1121" s="17" t="n">
        <f aca="false">$K1121-$L1121</f>
        <v>0</v>
      </c>
      <c r="N1121" s="18" t="n">
        <f aca="false">IFERROR(SUMIF('1060 NQN'!$A$2:$A$2023,$G1121,'1060 NQN'!$M$2:$M$2023)/$K1121,0)</f>
        <v>0</v>
      </c>
      <c r="O1121" s="18" t="n">
        <f aca="false">IFERROR($K1121*$N1121,"")</f>
        <v>0</v>
      </c>
      <c r="P1121" s="18" t="n">
        <f aca="false">IFERROR($L1121*$N1121,"")</f>
        <v>0</v>
      </c>
      <c r="Q1121" s="18" t="n">
        <f aca="false">$M1121*$N1121</f>
        <v>0</v>
      </c>
      <c r="S1121" s="26"/>
      <c r="T1121" s="1" t="s">
        <v>277</v>
      </c>
      <c r="U1121" s="27" t="s">
        <v>123</v>
      </c>
    </row>
    <row r="1122" customFormat="false" ht="15" hidden="false" customHeight="false" outlineLevel="0" collapsed="false">
      <c r="A1122" s="1" t="s">
        <v>207</v>
      </c>
      <c r="B1122" s="1" t="s">
        <v>1739</v>
      </c>
      <c r="C1122" s="1" t="s">
        <v>259</v>
      </c>
      <c r="D1122" s="1" t="s">
        <v>273</v>
      </c>
      <c r="E1122" s="1" t="s">
        <v>274</v>
      </c>
      <c r="F1122" s="1" t="s">
        <v>262</v>
      </c>
      <c r="G1122" s="1" t="s">
        <v>3285</v>
      </c>
      <c r="H1122" s="1" t="s">
        <v>3286</v>
      </c>
      <c r="I1122" s="1" t="s">
        <v>3287</v>
      </c>
      <c r="J1122" s="1" t="s">
        <v>3288</v>
      </c>
      <c r="K1122" s="17" t="n">
        <f aca="false">SUMIF('1060 NQN'!$A$2:$A$2023,$G1122,'1060 NQN'!$I$2:$I$2023)</f>
        <v>0</v>
      </c>
      <c r="L1122" s="17" t="n">
        <f aca="false">SUMIF('1060 NQN'!$A$2:$A$2023,$G1122,'1060 NQN'!$Q$2:$Q$2023)</f>
        <v>2</v>
      </c>
      <c r="M1122" s="17" t="n">
        <f aca="false">$K1122-$L1122</f>
        <v>-2</v>
      </c>
      <c r="N1122" s="18" t="n">
        <f aca="false">IFERROR(SUMIF('1060 NQN'!$A$2:$A$2023,$G1122,'1060 NQN'!$M$2:$M$2023)/$K1122,0)</f>
        <v>0</v>
      </c>
      <c r="O1122" s="18" t="n">
        <f aca="false">IFERROR($K1122*$N1122,"")</f>
        <v>0</v>
      </c>
      <c r="P1122" s="18" t="n">
        <f aca="false">IFERROR($L1122*$N1122,"")</f>
        <v>0</v>
      </c>
      <c r="Q1122" s="18" t="n">
        <f aca="false">$M1122*$N1122</f>
        <v>-0</v>
      </c>
      <c r="S1122" s="25" t="s">
        <v>228</v>
      </c>
      <c r="T1122" s="1" t="s">
        <v>282</v>
      </c>
      <c r="U1122" s="24" t="s">
        <v>54</v>
      </c>
      <c r="V1122" s="1" t="s">
        <v>290</v>
      </c>
      <c r="W1122" s="1" t="s">
        <v>270</v>
      </c>
      <c r="X1122" s="1" t="s">
        <v>3289</v>
      </c>
      <c r="Y1122" s="1" t="s">
        <v>270</v>
      </c>
      <c r="AA1122" s="1" t="s">
        <v>3290</v>
      </c>
    </row>
    <row r="1123" customFormat="false" ht="15" hidden="false" customHeight="false" outlineLevel="0" collapsed="false">
      <c r="A1123" s="1" t="s">
        <v>207</v>
      </c>
      <c r="B1123" s="1" t="s">
        <v>1739</v>
      </c>
      <c r="C1123" s="1" t="s">
        <v>259</v>
      </c>
      <c r="D1123" s="1" t="s">
        <v>273</v>
      </c>
      <c r="E1123" s="1" t="s">
        <v>274</v>
      </c>
      <c r="F1123" s="1" t="s">
        <v>262</v>
      </c>
      <c r="G1123" s="1" t="s">
        <v>3291</v>
      </c>
      <c r="H1123" s="1" t="s">
        <v>3292</v>
      </c>
      <c r="K1123" s="17" t="n">
        <f aca="false">SUMIF('1060 NQN'!$A$2:$A$2023,$G1123,'1060 NQN'!$I$2:$I$2023)</f>
        <v>0</v>
      </c>
      <c r="L1123" s="17" t="n">
        <f aca="false">SUMIF('1060 NQN'!$A$2:$A$2023,$G1123,'1060 NQN'!$Q$2:$Q$2023)</f>
        <v>0</v>
      </c>
      <c r="M1123" s="17" t="n">
        <f aca="false">$K1123-$L1123</f>
        <v>0</v>
      </c>
      <c r="N1123" s="18" t="n">
        <f aca="false">IFERROR(SUMIF('1060 NQN'!$A$2:$A$2023,$G1123,'1060 NQN'!$M$2:$M$2023)/$K1123,0)</f>
        <v>0</v>
      </c>
      <c r="O1123" s="18" t="n">
        <f aca="false">IFERROR($K1123*$N1123,"")</f>
        <v>0</v>
      </c>
      <c r="P1123" s="18" t="n">
        <f aca="false">IFERROR($L1123*$N1123,"")</f>
        <v>0</v>
      </c>
      <c r="Q1123" s="18" t="n">
        <f aca="false">$M1123*$N1123</f>
        <v>0</v>
      </c>
      <c r="S1123" s="26"/>
      <c r="T1123" s="1" t="s">
        <v>277</v>
      </c>
      <c r="U1123" s="27" t="s">
        <v>123</v>
      </c>
    </row>
    <row r="1124" customFormat="false" ht="15" hidden="false" customHeight="false" outlineLevel="0" collapsed="false">
      <c r="A1124" s="1" t="s">
        <v>207</v>
      </c>
      <c r="B1124" s="1" t="s">
        <v>1739</v>
      </c>
      <c r="C1124" s="1" t="s">
        <v>259</v>
      </c>
      <c r="D1124" s="1" t="s">
        <v>273</v>
      </c>
      <c r="E1124" s="1" t="s">
        <v>274</v>
      </c>
      <c r="F1124" s="1" t="s">
        <v>262</v>
      </c>
      <c r="G1124" s="1" t="s">
        <v>3293</v>
      </c>
      <c r="H1124" s="1" t="s">
        <v>3294</v>
      </c>
      <c r="K1124" s="17" t="n">
        <f aca="false">SUMIF('1060 NQN'!$A$2:$A$2023,$G1124,'1060 NQN'!$I$2:$I$2023)</f>
        <v>0</v>
      </c>
      <c r="L1124" s="17" t="n">
        <f aca="false">SUMIF('1060 NQN'!$A$2:$A$2023,$G1124,'1060 NQN'!$Q$2:$Q$2023)</f>
        <v>0</v>
      </c>
      <c r="M1124" s="17" t="n">
        <f aca="false">$K1124-$L1124</f>
        <v>0</v>
      </c>
      <c r="N1124" s="18" t="n">
        <f aca="false">IFERROR(SUMIF('1060 NQN'!$A$2:$A$2023,$G1124,'1060 NQN'!$M$2:$M$2023)/$K1124,0)</f>
        <v>0</v>
      </c>
      <c r="O1124" s="18" t="n">
        <f aca="false">IFERROR($K1124*$N1124,"")</f>
        <v>0</v>
      </c>
      <c r="P1124" s="18" t="n">
        <f aca="false">IFERROR($L1124*$N1124,"")</f>
        <v>0</v>
      </c>
      <c r="Q1124" s="18" t="n">
        <f aca="false">$M1124*$N1124</f>
        <v>0</v>
      </c>
      <c r="S1124" s="26"/>
      <c r="T1124" s="1" t="s">
        <v>277</v>
      </c>
      <c r="U1124" s="27" t="s">
        <v>123</v>
      </c>
    </row>
    <row r="1125" customFormat="false" ht="15" hidden="false" customHeight="false" outlineLevel="0" collapsed="false">
      <c r="A1125" s="1" t="s">
        <v>207</v>
      </c>
      <c r="B1125" s="1" t="s">
        <v>1739</v>
      </c>
      <c r="C1125" s="1" t="s">
        <v>259</v>
      </c>
      <c r="D1125" s="1" t="s">
        <v>273</v>
      </c>
      <c r="E1125" s="1" t="s">
        <v>274</v>
      </c>
      <c r="F1125" s="1" t="s">
        <v>262</v>
      </c>
      <c r="G1125" s="1" t="s">
        <v>3295</v>
      </c>
      <c r="H1125" s="1" t="s">
        <v>3296</v>
      </c>
      <c r="K1125" s="17" t="n">
        <f aca="false">SUMIF('1060 NQN'!$A$2:$A$2023,$G1125,'1060 NQN'!$I$2:$I$2023)</f>
        <v>0</v>
      </c>
      <c r="L1125" s="17" t="n">
        <f aca="false">SUMIF('1060 NQN'!$A$2:$A$2023,$G1125,'1060 NQN'!$Q$2:$Q$2023)</f>
        <v>0</v>
      </c>
      <c r="M1125" s="17" t="n">
        <f aca="false">$K1125-$L1125</f>
        <v>0</v>
      </c>
      <c r="N1125" s="18" t="n">
        <f aca="false">IFERROR(SUMIF('1060 NQN'!$A$2:$A$2023,$G1125,'1060 NQN'!$M$2:$M$2023)/$K1125,0)</f>
        <v>0</v>
      </c>
      <c r="O1125" s="18" t="n">
        <f aca="false">IFERROR($K1125*$N1125,"")</f>
        <v>0</v>
      </c>
      <c r="P1125" s="18" t="n">
        <f aca="false">IFERROR($L1125*$N1125,"")</f>
        <v>0</v>
      </c>
      <c r="Q1125" s="18" t="n">
        <f aca="false">$M1125*$N1125</f>
        <v>0</v>
      </c>
      <c r="S1125" s="26"/>
      <c r="T1125" s="1" t="s">
        <v>277</v>
      </c>
      <c r="U1125" s="27" t="s">
        <v>123</v>
      </c>
    </row>
    <row r="1126" customFormat="false" ht="15" hidden="false" customHeight="false" outlineLevel="0" collapsed="false">
      <c r="A1126" s="1" t="s">
        <v>207</v>
      </c>
      <c r="B1126" s="1" t="s">
        <v>1739</v>
      </c>
      <c r="C1126" s="1" t="s">
        <v>259</v>
      </c>
      <c r="D1126" s="1" t="s">
        <v>273</v>
      </c>
      <c r="E1126" s="1" t="s">
        <v>274</v>
      </c>
      <c r="F1126" s="1" t="s">
        <v>262</v>
      </c>
      <c r="G1126" s="1" t="s">
        <v>719</v>
      </c>
      <c r="H1126" s="1" t="s">
        <v>720</v>
      </c>
      <c r="K1126" s="17" t="n">
        <f aca="false">SUMIF('1060 NQN'!$A$2:$A$2023,$G1126,'1060 NQN'!$I$2:$I$2023)</f>
        <v>0</v>
      </c>
      <c r="L1126" s="17" t="n">
        <f aca="false">SUMIF('1060 NQN'!$A$2:$A$2023,$G1126,'1060 NQN'!$Q$2:$Q$2023)</f>
        <v>0</v>
      </c>
      <c r="M1126" s="17" t="n">
        <f aca="false">$K1126-$L1126</f>
        <v>0</v>
      </c>
      <c r="N1126" s="18" t="n">
        <f aca="false">IFERROR(SUMIF('1060 NQN'!$A$2:$A$2023,$G1126,'1060 NQN'!$M$2:$M$2023)/$K1126,0)</f>
        <v>0</v>
      </c>
      <c r="O1126" s="18" t="n">
        <f aca="false">IFERROR($K1126*$N1126,"")</f>
        <v>0</v>
      </c>
      <c r="P1126" s="18" t="n">
        <f aca="false">IFERROR($L1126*$N1126,"")</f>
        <v>0</v>
      </c>
      <c r="Q1126" s="18" t="n">
        <f aca="false">$M1126*$N1126</f>
        <v>0</v>
      </c>
      <c r="S1126" s="26"/>
      <c r="T1126" s="1" t="s">
        <v>277</v>
      </c>
      <c r="U1126" s="27" t="s">
        <v>123</v>
      </c>
    </row>
    <row r="1127" customFormat="false" ht="15" hidden="false" customHeight="false" outlineLevel="0" collapsed="false">
      <c r="A1127" s="1" t="s">
        <v>207</v>
      </c>
      <c r="B1127" s="1" t="s">
        <v>1739</v>
      </c>
      <c r="C1127" s="1" t="s">
        <v>259</v>
      </c>
      <c r="D1127" s="1" t="s">
        <v>273</v>
      </c>
      <c r="E1127" s="1" t="s">
        <v>274</v>
      </c>
      <c r="F1127" s="1" t="s">
        <v>262</v>
      </c>
      <c r="G1127" s="1" t="s">
        <v>3297</v>
      </c>
      <c r="H1127" s="1" t="s">
        <v>3298</v>
      </c>
      <c r="K1127" s="17" t="n">
        <f aca="false">SUMIF('1060 NQN'!$A$2:$A$2023,$G1127,'1060 NQN'!$I$2:$I$2023)</f>
        <v>0</v>
      </c>
      <c r="L1127" s="17" t="n">
        <f aca="false">SUMIF('1060 NQN'!$A$2:$A$2023,$G1127,'1060 NQN'!$Q$2:$Q$2023)</f>
        <v>0</v>
      </c>
      <c r="M1127" s="17" t="n">
        <f aca="false">$K1127-$L1127</f>
        <v>0</v>
      </c>
      <c r="N1127" s="18" t="n">
        <f aca="false">IFERROR(SUMIF('1060 NQN'!$A$2:$A$2023,$G1127,'1060 NQN'!$M$2:$M$2023)/$K1127,0)</f>
        <v>0</v>
      </c>
      <c r="O1127" s="18" t="n">
        <f aca="false">IFERROR($K1127*$N1127,"")</f>
        <v>0</v>
      </c>
      <c r="P1127" s="18" t="n">
        <f aca="false">IFERROR($L1127*$N1127,"")</f>
        <v>0</v>
      </c>
      <c r="Q1127" s="18" t="n">
        <f aca="false">$M1127*$N1127</f>
        <v>0</v>
      </c>
      <c r="S1127" s="26"/>
      <c r="T1127" s="1" t="s">
        <v>277</v>
      </c>
      <c r="U1127" s="27" t="s">
        <v>123</v>
      </c>
    </row>
    <row r="1128" customFormat="false" ht="15" hidden="false" customHeight="false" outlineLevel="0" collapsed="false">
      <c r="A1128" s="1" t="s">
        <v>207</v>
      </c>
      <c r="B1128" s="1" t="s">
        <v>1739</v>
      </c>
      <c r="C1128" s="1" t="s">
        <v>259</v>
      </c>
      <c r="D1128" s="1" t="s">
        <v>273</v>
      </c>
      <c r="E1128" s="1" t="s">
        <v>274</v>
      </c>
      <c r="F1128" s="1" t="s">
        <v>262</v>
      </c>
      <c r="G1128" s="1" t="s">
        <v>3299</v>
      </c>
      <c r="H1128" s="1" t="s">
        <v>3300</v>
      </c>
      <c r="K1128" s="17" t="n">
        <f aca="false">SUMIF('1060 NQN'!$A$2:$A$2023,$G1128,'1060 NQN'!$I$2:$I$2023)</f>
        <v>0</v>
      </c>
      <c r="L1128" s="17" t="n">
        <f aca="false">SUMIF('1060 NQN'!$A$2:$A$2023,$G1128,'1060 NQN'!$Q$2:$Q$2023)</f>
        <v>0</v>
      </c>
      <c r="M1128" s="17" t="n">
        <f aca="false">$K1128-$L1128</f>
        <v>0</v>
      </c>
      <c r="N1128" s="18" t="n">
        <f aca="false">IFERROR(SUMIF('1060 NQN'!$A$2:$A$2023,$G1128,'1060 NQN'!$M$2:$M$2023)/$K1128,0)</f>
        <v>0</v>
      </c>
      <c r="O1128" s="18" t="n">
        <f aca="false">IFERROR($K1128*$N1128,"")</f>
        <v>0</v>
      </c>
      <c r="P1128" s="18" t="n">
        <f aca="false">IFERROR($L1128*$N1128,"")</f>
        <v>0</v>
      </c>
      <c r="Q1128" s="18" t="n">
        <f aca="false">$M1128*$N1128</f>
        <v>0</v>
      </c>
      <c r="S1128" s="26"/>
      <c r="T1128" s="1" t="s">
        <v>277</v>
      </c>
      <c r="U1128" s="27" t="s">
        <v>123</v>
      </c>
    </row>
    <row r="1129" customFormat="false" ht="15" hidden="false" customHeight="false" outlineLevel="0" collapsed="false">
      <c r="A1129" s="1" t="s">
        <v>207</v>
      </c>
      <c r="B1129" s="1" t="s">
        <v>1739</v>
      </c>
      <c r="C1129" s="1" t="s">
        <v>259</v>
      </c>
      <c r="D1129" s="1" t="s">
        <v>273</v>
      </c>
      <c r="E1129" s="1" t="s">
        <v>274</v>
      </c>
      <c r="F1129" s="1" t="s">
        <v>262</v>
      </c>
      <c r="G1129" s="1" t="s">
        <v>3301</v>
      </c>
      <c r="H1129" s="1" t="s">
        <v>3302</v>
      </c>
      <c r="K1129" s="17" t="n">
        <f aca="false">SUMIF('1060 NQN'!$A$2:$A$2023,$G1129,'1060 NQN'!$I$2:$I$2023)</f>
        <v>0</v>
      </c>
      <c r="L1129" s="17" t="n">
        <f aca="false">SUMIF('1060 NQN'!$A$2:$A$2023,$G1129,'1060 NQN'!$Q$2:$Q$2023)</f>
        <v>0</v>
      </c>
      <c r="M1129" s="17" t="n">
        <f aca="false">$K1129-$L1129</f>
        <v>0</v>
      </c>
      <c r="N1129" s="18" t="n">
        <f aca="false">IFERROR(SUMIF('1060 NQN'!$A$2:$A$2023,$G1129,'1060 NQN'!$M$2:$M$2023)/$K1129,0)</f>
        <v>0</v>
      </c>
      <c r="O1129" s="18" t="n">
        <f aca="false">IFERROR($K1129*$N1129,"")</f>
        <v>0</v>
      </c>
      <c r="P1129" s="18" t="n">
        <f aca="false">IFERROR($L1129*$N1129,"")</f>
        <v>0</v>
      </c>
      <c r="Q1129" s="18" t="n">
        <f aca="false">$M1129*$N1129</f>
        <v>0</v>
      </c>
      <c r="S1129" s="26"/>
      <c r="T1129" s="1" t="s">
        <v>277</v>
      </c>
      <c r="U1129" s="27" t="s">
        <v>123</v>
      </c>
    </row>
    <row r="1130" customFormat="false" ht="15" hidden="false" customHeight="false" outlineLevel="0" collapsed="false">
      <c r="A1130" s="1" t="s">
        <v>207</v>
      </c>
      <c r="B1130" s="1" t="s">
        <v>1739</v>
      </c>
      <c r="C1130" s="1" t="s">
        <v>259</v>
      </c>
      <c r="D1130" s="1" t="s">
        <v>273</v>
      </c>
      <c r="E1130" s="1" t="s">
        <v>274</v>
      </c>
      <c r="F1130" s="1" t="s">
        <v>262</v>
      </c>
      <c r="G1130" s="1" t="s">
        <v>3303</v>
      </c>
      <c r="H1130" s="1" t="s">
        <v>3304</v>
      </c>
      <c r="K1130" s="17" t="n">
        <f aca="false">SUMIF('1060 NQN'!$A$2:$A$2023,$G1130,'1060 NQN'!$I$2:$I$2023)</f>
        <v>0</v>
      </c>
      <c r="L1130" s="17" t="n">
        <f aca="false">SUMIF('1060 NQN'!$A$2:$A$2023,$G1130,'1060 NQN'!$Q$2:$Q$2023)</f>
        <v>0</v>
      </c>
      <c r="M1130" s="17" t="n">
        <f aca="false">$K1130-$L1130</f>
        <v>0</v>
      </c>
      <c r="N1130" s="18" t="n">
        <f aca="false">IFERROR(SUMIF('1060 NQN'!$A$2:$A$2023,$G1130,'1060 NQN'!$M$2:$M$2023)/$K1130,0)</f>
        <v>0</v>
      </c>
      <c r="O1130" s="18" t="n">
        <f aca="false">IFERROR($K1130*$N1130,"")</f>
        <v>0</v>
      </c>
      <c r="P1130" s="18" t="n">
        <f aca="false">IFERROR($L1130*$N1130,"")</f>
        <v>0</v>
      </c>
      <c r="Q1130" s="18" t="n">
        <f aca="false">$M1130*$N1130</f>
        <v>0</v>
      </c>
      <c r="S1130" s="26"/>
      <c r="T1130" s="1" t="s">
        <v>277</v>
      </c>
      <c r="U1130" s="27" t="s">
        <v>123</v>
      </c>
    </row>
    <row r="1131" customFormat="false" ht="15" hidden="false" customHeight="false" outlineLevel="0" collapsed="false">
      <c r="A1131" s="1" t="s">
        <v>207</v>
      </c>
      <c r="B1131" s="1" t="s">
        <v>1739</v>
      </c>
      <c r="C1131" s="1" t="s">
        <v>259</v>
      </c>
      <c r="D1131" s="1" t="s">
        <v>273</v>
      </c>
      <c r="E1131" s="1" t="s">
        <v>274</v>
      </c>
      <c r="F1131" s="1" t="s">
        <v>262</v>
      </c>
      <c r="G1131" s="1" t="s">
        <v>3305</v>
      </c>
      <c r="H1131" s="1" t="s">
        <v>3306</v>
      </c>
      <c r="K1131" s="17" t="n">
        <f aca="false">SUMIF('1060 NQN'!$A$2:$A$2023,$G1131,'1060 NQN'!$I$2:$I$2023)</f>
        <v>0</v>
      </c>
      <c r="L1131" s="17" t="n">
        <f aca="false">SUMIF('1060 NQN'!$A$2:$A$2023,$G1131,'1060 NQN'!$Q$2:$Q$2023)</f>
        <v>0</v>
      </c>
      <c r="M1131" s="17" t="n">
        <f aca="false">$K1131-$L1131</f>
        <v>0</v>
      </c>
      <c r="N1131" s="18" t="n">
        <f aca="false">IFERROR(SUMIF('1060 NQN'!$A$2:$A$2023,$G1131,'1060 NQN'!$M$2:$M$2023)/$K1131,0)</f>
        <v>0</v>
      </c>
      <c r="O1131" s="18" t="n">
        <f aca="false">IFERROR($K1131*$N1131,"")</f>
        <v>0</v>
      </c>
      <c r="P1131" s="18" t="n">
        <f aca="false">IFERROR($L1131*$N1131,"")</f>
        <v>0</v>
      </c>
      <c r="Q1131" s="18" t="n">
        <f aca="false">$M1131*$N1131</f>
        <v>0</v>
      </c>
      <c r="S1131" s="26"/>
      <c r="T1131" s="1" t="s">
        <v>277</v>
      </c>
      <c r="U1131" s="27" t="s">
        <v>123</v>
      </c>
    </row>
    <row r="1132" customFormat="false" ht="15" hidden="false" customHeight="false" outlineLevel="0" collapsed="false">
      <c r="A1132" s="1" t="s">
        <v>207</v>
      </c>
      <c r="B1132" s="1" t="s">
        <v>1739</v>
      </c>
      <c r="C1132" s="1" t="s">
        <v>259</v>
      </c>
      <c r="D1132" s="1" t="s">
        <v>273</v>
      </c>
      <c r="E1132" s="1" t="s">
        <v>274</v>
      </c>
      <c r="F1132" s="1" t="s">
        <v>262</v>
      </c>
      <c r="G1132" s="1" t="s">
        <v>3307</v>
      </c>
      <c r="H1132" s="1" t="s">
        <v>3308</v>
      </c>
      <c r="K1132" s="17" t="n">
        <f aca="false">SUMIF('1060 NQN'!$A$2:$A$2023,$G1132,'1060 NQN'!$I$2:$I$2023)</f>
        <v>0</v>
      </c>
      <c r="L1132" s="17" t="n">
        <f aca="false">SUMIF('1060 NQN'!$A$2:$A$2023,$G1132,'1060 NQN'!$Q$2:$Q$2023)</f>
        <v>0</v>
      </c>
      <c r="M1132" s="17" t="n">
        <f aca="false">$K1132-$L1132</f>
        <v>0</v>
      </c>
      <c r="N1132" s="18" t="n">
        <f aca="false">IFERROR(SUMIF('1060 NQN'!$A$2:$A$2023,$G1132,'1060 NQN'!$M$2:$M$2023)/$K1132,0)</f>
        <v>0</v>
      </c>
      <c r="O1132" s="18" t="n">
        <f aca="false">IFERROR($K1132*$N1132,"")</f>
        <v>0</v>
      </c>
      <c r="P1132" s="18" t="n">
        <f aca="false">IFERROR($L1132*$N1132,"")</f>
        <v>0</v>
      </c>
      <c r="Q1132" s="18" t="n">
        <f aca="false">$M1132*$N1132</f>
        <v>0</v>
      </c>
      <c r="S1132" s="26"/>
      <c r="T1132" s="1" t="s">
        <v>277</v>
      </c>
      <c r="U1132" s="27" t="s">
        <v>123</v>
      </c>
    </row>
    <row r="1133" customFormat="false" ht="15" hidden="false" customHeight="false" outlineLevel="0" collapsed="false">
      <c r="A1133" s="1" t="s">
        <v>207</v>
      </c>
      <c r="B1133" s="1" t="s">
        <v>1739</v>
      </c>
      <c r="C1133" s="1" t="s">
        <v>259</v>
      </c>
      <c r="D1133" s="1" t="s">
        <v>273</v>
      </c>
      <c r="E1133" s="1" t="s">
        <v>274</v>
      </c>
      <c r="F1133" s="1" t="s">
        <v>262</v>
      </c>
      <c r="G1133" s="1" t="s">
        <v>3309</v>
      </c>
      <c r="H1133" s="1" t="s">
        <v>3310</v>
      </c>
      <c r="K1133" s="17" t="n">
        <f aca="false">SUMIF('1060 NQN'!$A$2:$A$2023,$G1133,'1060 NQN'!$I$2:$I$2023)</f>
        <v>0</v>
      </c>
      <c r="L1133" s="17" t="n">
        <f aca="false">SUMIF('1060 NQN'!$A$2:$A$2023,$G1133,'1060 NQN'!$Q$2:$Q$2023)</f>
        <v>0</v>
      </c>
      <c r="M1133" s="17" t="n">
        <f aca="false">$K1133-$L1133</f>
        <v>0</v>
      </c>
      <c r="N1133" s="18" t="n">
        <f aca="false">IFERROR(SUMIF('1060 NQN'!$A$2:$A$2023,$G1133,'1060 NQN'!$M$2:$M$2023)/$K1133,0)</f>
        <v>0</v>
      </c>
      <c r="O1133" s="18" t="n">
        <f aca="false">IFERROR($K1133*$N1133,"")</f>
        <v>0</v>
      </c>
      <c r="P1133" s="18" t="n">
        <f aca="false">IFERROR($L1133*$N1133,"")</f>
        <v>0</v>
      </c>
      <c r="Q1133" s="18" t="n">
        <f aca="false">$M1133*$N1133</f>
        <v>0</v>
      </c>
      <c r="S1133" s="26"/>
      <c r="T1133" s="1" t="s">
        <v>277</v>
      </c>
      <c r="U1133" s="27" t="s">
        <v>123</v>
      </c>
    </row>
    <row r="1134" customFormat="false" ht="15" hidden="false" customHeight="false" outlineLevel="0" collapsed="false">
      <c r="A1134" s="1" t="s">
        <v>207</v>
      </c>
      <c r="B1134" s="1" t="s">
        <v>1739</v>
      </c>
      <c r="C1134" s="1" t="s">
        <v>259</v>
      </c>
      <c r="D1134" s="1" t="s">
        <v>273</v>
      </c>
      <c r="E1134" s="1" t="s">
        <v>274</v>
      </c>
      <c r="F1134" s="1" t="s">
        <v>262</v>
      </c>
      <c r="G1134" s="1" t="s">
        <v>3311</v>
      </c>
      <c r="H1134" s="1" t="s">
        <v>3312</v>
      </c>
      <c r="K1134" s="17" t="n">
        <f aca="false">SUMIF('1060 NQN'!$A$2:$A$2023,$G1134,'1060 NQN'!$I$2:$I$2023)</f>
        <v>0</v>
      </c>
      <c r="L1134" s="17" t="n">
        <f aca="false">SUMIF('1060 NQN'!$A$2:$A$2023,$G1134,'1060 NQN'!$Q$2:$Q$2023)</f>
        <v>0</v>
      </c>
      <c r="M1134" s="17" t="n">
        <f aca="false">$K1134-$L1134</f>
        <v>0</v>
      </c>
      <c r="N1134" s="18" t="n">
        <f aca="false">IFERROR(SUMIF('1060 NQN'!$A$2:$A$2023,$G1134,'1060 NQN'!$M$2:$M$2023)/$K1134,0)</f>
        <v>0</v>
      </c>
      <c r="O1134" s="18" t="n">
        <f aca="false">IFERROR($K1134*$N1134,"")</f>
        <v>0</v>
      </c>
      <c r="P1134" s="18" t="n">
        <f aca="false">IFERROR($L1134*$N1134,"")</f>
        <v>0</v>
      </c>
      <c r="Q1134" s="18" t="n">
        <f aca="false">$M1134*$N1134</f>
        <v>0</v>
      </c>
      <c r="S1134" s="26"/>
      <c r="T1134" s="1" t="s">
        <v>277</v>
      </c>
      <c r="U1134" s="27" t="s">
        <v>123</v>
      </c>
    </row>
    <row r="1135" customFormat="false" ht="15" hidden="false" customHeight="false" outlineLevel="0" collapsed="false">
      <c r="A1135" s="1" t="s">
        <v>207</v>
      </c>
      <c r="B1135" s="1" t="s">
        <v>1739</v>
      </c>
      <c r="C1135" s="1" t="s">
        <v>259</v>
      </c>
      <c r="D1135" s="1" t="s">
        <v>746</v>
      </c>
      <c r="E1135" s="1" t="s">
        <v>747</v>
      </c>
      <c r="F1135" s="1" t="s">
        <v>612</v>
      </c>
      <c r="G1135" s="1" t="s">
        <v>3313</v>
      </c>
      <c r="H1135" s="1" t="s">
        <v>3314</v>
      </c>
      <c r="K1135" s="17" t="n">
        <f aca="false">SUMIF('1060 NQN'!$A$2:$A$2023,$G1135,'1060 NQN'!$I$2:$I$2023)</f>
        <v>0</v>
      </c>
      <c r="L1135" s="17" t="n">
        <f aca="false">SUMIF('1060 NQN'!$A$2:$A$2023,$G1135,'1060 NQN'!$Q$2:$Q$2023)</f>
        <v>0</v>
      </c>
      <c r="M1135" s="17" t="n">
        <f aca="false">$K1135-$L1135</f>
        <v>0</v>
      </c>
      <c r="N1135" s="18" t="n">
        <f aca="false">IFERROR(SUMIF('1060 NQN'!$A$2:$A$2023,$G1135,'1060 NQN'!$M$2:$M$2023)/$K1135,0)</f>
        <v>0</v>
      </c>
      <c r="O1135" s="18" t="n">
        <f aca="false">IFERROR($K1135*$N1135,"")</f>
        <v>0</v>
      </c>
      <c r="P1135" s="18" t="n">
        <f aca="false">IFERROR($L1135*$N1135,"")</f>
        <v>0</v>
      </c>
      <c r="Q1135" s="18" t="n">
        <f aca="false">$M1135*$N1135</f>
        <v>0</v>
      </c>
      <c r="S1135" s="26"/>
      <c r="T1135" s="1" t="s">
        <v>750</v>
      </c>
      <c r="U1135" s="27" t="s">
        <v>126</v>
      </c>
    </row>
    <row r="1136" customFormat="false" ht="15" hidden="false" customHeight="false" outlineLevel="0" collapsed="false">
      <c r="A1136" s="1" t="s">
        <v>207</v>
      </c>
      <c r="B1136" s="1" t="s">
        <v>1739</v>
      </c>
      <c r="C1136" s="1" t="s">
        <v>259</v>
      </c>
      <c r="D1136" s="1" t="s">
        <v>746</v>
      </c>
      <c r="E1136" s="1" t="s">
        <v>747</v>
      </c>
      <c r="F1136" s="1" t="s">
        <v>612</v>
      </c>
      <c r="G1136" s="1" t="s">
        <v>3315</v>
      </c>
      <c r="H1136" s="1" t="s">
        <v>3316</v>
      </c>
      <c r="K1136" s="17" t="n">
        <f aca="false">SUMIF('1060 NQN'!$A$2:$A$2023,$G1136,'1060 NQN'!$I$2:$I$2023)</f>
        <v>0</v>
      </c>
      <c r="L1136" s="17" t="n">
        <f aca="false">SUMIF('1060 NQN'!$A$2:$A$2023,$G1136,'1060 NQN'!$Q$2:$Q$2023)</f>
        <v>0</v>
      </c>
      <c r="M1136" s="17" t="n">
        <f aca="false">$K1136-$L1136</f>
        <v>0</v>
      </c>
      <c r="N1136" s="18" t="n">
        <f aca="false">IFERROR(SUMIF('1060 NQN'!$A$2:$A$2023,$G1136,'1060 NQN'!$M$2:$M$2023)/$K1136,0)</f>
        <v>0</v>
      </c>
      <c r="O1136" s="18" t="n">
        <f aca="false">IFERROR($K1136*$N1136,"")</f>
        <v>0</v>
      </c>
      <c r="P1136" s="18" t="n">
        <f aca="false">IFERROR($L1136*$N1136,"")</f>
        <v>0</v>
      </c>
      <c r="Q1136" s="18" t="n">
        <f aca="false">$M1136*$N1136</f>
        <v>0</v>
      </c>
      <c r="S1136" s="26"/>
      <c r="T1136" s="1" t="s">
        <v>750</v>
      </c>
      <c r="U1136" s="27" t="s">
        <v>126</v>
      </c>
    </row>
    <row r="1137" customFormat="false" ht="15" hidden="false" customHeight="false" outlineLevel="0" collapsed="false">
      <c r="A1137" s="1" t="s">
        <v>207</v>
      </c>
      <c r="B1137" s="1" t="s">
        <v>1739</v>
      </c>
      <c r="C1137" s="31" t="s">
        <v>1567</v>
      </c>
      <c r="D1137" s="1" t="s">
        <v>1568</v>
      </c>
      <c r="F1137" s="1" t="s">
        <v>262</v>
      </c>
      <c r="I1137" s="1" t="s">
        <v>3317</v>
      </c>
      <c r="J1137" s="1" t="s">
        <v>3318</v>
      </c>
      <c r="K1137" s="17" t="n">
        <v>0</v>
      </c>
      <c r="L1137" s="17" t="n">
        <f aca="false">'1060 NQN'!$Q$2024</f>
        <v>18</v>
      </c>
      <c r="M1137" s="17" t="n">
        <f aca="false">$K1137-$L1137</f>
        <v>-18</v>
      </c>
      <c r="N1137" s="18"/>
      <c r="O1137" s="18" t="n">
        <f aca="false">IFERROR($K1137*$N1137,"")</f>
        <v>0</v>
      </c>
      <c r="P1137" s="18" t="n">
        <f aca="false">IFERROR($L1137*$N1137,"")</f>
        <v>0</v>
      </c>
      <c r="Q1137" s="18"/>
      <c r="S1137" s="32" t="s">
        <v>1571</v>
      </c>
      <c r="T1137" s="1" t="s">
        <v>1572</v>
      </c>
      <c r="U1137" s="32" t="s">
        <v>120</v>
      </c>
      <c r="V1137" s="1" t="s">
        <v>1571</v>
      </c>
      <c r="W1137" s="1" t="s">
        <v>269</v>
      </c>
      <c r="Y1137" s="1" t="s">
        <v>269</v>
      </c>
      <c r="AA1137" s="1" t="s">
        <v>3319</v>
      </c>
    </row>
    <row r="1138" customFormat="false" ht="15" hidden="false" customHeight="false" outlineLevel="0" collapsed="false">
      <c r="A1138" s="1" t="s">
        <v>207</v>
      </c>
      <c r="B1138" s="1" t="s">
        <v>1739</v>
      </c>
      <c r="C1138" s="31" t="s">
        <v>1567</v>
      </c>
      <c r="D1138" s="1" t="s">
        <v>1568</v>
      </c>
      <c r="F1138" s="1" t="s">
        <v>262</v>
      </c>
      <c r="I1138" s="1" t="s">
        <v>3320</v>
      </c>
      <c r="J1138" s="1" t="s">
        <v>3321</v>
      </c>
      <c r="K1138" s="17" t="n">
        <v>0</v>
      </c>
      <c r="L1138" s="17" t="n">
        <f aca="false">'1060 NQN'!$Q$2025</f>
        <v>80</v>
      </c>
      <c r="M1138" s="17" t="n">
        <f aca="false">$K1138-$L1138</f>
        <v>-80</v>
      </c>
      <c r="N1138" s="18"/>
      <c r="O1138" s="18" t="n">
        <f aca="false">IFERROR($K1138*$N1138,"")</f>
        <v>0</v>
      </c>
      <c r="P1138" s="18" t="n">
        <f aca="false">IFERROR($L1138*$N1138,"")</f>
        <v>0</v>
      </c>
      <c r="Q1138" s="18"/>
      <c r="S1138" s="32" t="s">
        <v>1571</v>
      </c>
      <c r="T1138" s="1" t="s">
        <v>1572</v>
      </c>
      <c r="U1138" s="32" t="s">
        <v>120</v>
      </c>
      <c r="V1138" s="1" t="s">
        <v>1571</v>
      </c>
      <c r="W1138" s="1" t="s">
        <v>269</v>
      </c>
      <c r="Y1138" s="1" t="s">
        <v>269</v>
      </c>
      <c r="AA1138" s="1" t="s">
        <v>3322</v>
      </c>
    </row>
    <row r="1139" customFormat="false" ht="15" hidden="false" customHeight="false" outlineLevel="0" collapsed="false">
      <c r="A1139" s="1" t="s">
        <v>207</v>
      </c>
      <c r="B1139" s="1" t="s">
        <v>1739</v>
      </c>
      <c r="C1139" s="31" t="s">
        <v>1567</v>
      </c>
      <c r="D1139" s="1" t="s">
        <v>1568</v>
      </c>
      <c r="F1139" s="1" t="s">
        <v>262</v>
      </c>
      <c r="I1139" s="1" t="s">
        <v>3323</v>
      </c>
      <c r="J1139" s="1" t="s">
        <v>3324</v>
      </c>
      <c r="K1139" s="17" t="n">
        <v>0</v>
      </c>
      <c r="L1139" s="17" t="n">
        <f aca="false">'1060 NQN'!$Q$2026</f>
        <v>0</v>
      </c>
      <c r="M1139" s="17" t="n">
        <f aca="false">$K1139-$L1139</f>
        <v>0</v>
      </c>
      <c r="N1139" s="18"/>
      <c r="O1139" s="18" t="n">
        <f aca="false">IFERROR($K1139*$N1139,"")</f>
        <v>0</v>
      </c>
      <c r="P1139" s="18" t="n">
        <f aca="false">IFERROR($L1139*$N1139,"")</f>
        <v>0</v>
      </c>
      <c r="Q1139" s="18"/>
      <c r="S1139" s="32" t="s">
        <v>1571</v>
      </c>
      <c r="T1139" s="1" t="s">
        <v>1572</v>
      </c>
      <c r="U1139" s="32" t="s">
        <v>120</v>
      </c>
      <c r="V1139" s="1" t="s">
        <v>1571</v>
      </c>
      <c r="W1139" s="1" t="s">
        <v>269</v>
      </c>
      <c r="Y1139" s="1" t="s">
        <v>269</v>
      </c>
      <c r="AA1139" s="1" t="s">
        <v>3325</v>
      </c>
    </row>
    <row r="1140" customFormat="false" ht="15" hidden="false" customHeight="false" outlineLevel="0" collapsed="false">
      <c r="A1140" s="1" t="s">
        <v>207</v>
      </c>
      <c r="B1140" s="1" t="s">
        <v>1739</v>
      </c>
      <c r="C1140" s="31" t="s">
        <v>1567</v>
      </c>
      <c r="D1140" s="1" t="s">
        <v>1568</v>
      </c>
      <c r="F1140" s="1" t="s">
        <v>262</v>
      </c>
      <c r="I1140" s="1" t="s">
        <v>3326</v>
      </c>
      <c r="J1140" s="1" t="s">
        <v>3327</v>
      </c>
      <c r="K1140" s="17" t="n">
        <v>0</v>
      </c>
      <c r="L1140" s="17" t="n">
        <f aca="false">'1060 NQN'!$Q$2027</f>
        <v>16</v>
      </c>
      <c r="M1140" s="17" t="n">
        <f aca="false">$K1140-$L1140</f>
        <v>-16</v>
      </c>
      <c r="N1140" s="18"/>
      <c r="O1140" s="18" t="n">
        <f aca="false">IFERROR($K1140*$N1140,"")</f>
        <v>0</v>
      </c>
      <c r="P1140" s="18" t="n">
        <f aca="false">IFERROR($L1140*$N1140,"")</f>
        <v>0</v>
      </c>
      <c r="Q1140" s="18"/>
      <c r="S1140" s="32" t="s">
        <v>1571</v>
      </c>
      <c r="T1140" s="1" t="s">
        <v>1572</v>
      </c>
      <c r="U1140" s="32" t="s">
        <v>120</v>
      </c>
      <c r="V1140" s="1" t="s">
        <v>1571</v>
      </c>
      <c r="W1140" s="1" t="s">
        <v>269</v>
      </c>
      <c r="Y1140" s="1" t="s">
        <v>269</v>
      </c>
      <c r="AA1140" s="1" t="s">
        <v>3328</v>
      </c>
    </row>
    <row r="1141" customFormat="false" ht="15" hidden="false" customHeight="false" outlineLevel="0" collapsed="false">
      <c r="A1141" s="1" t="s">
        <v>207</v>
      </c>
      <c r="B1141" s="1" t="s">
        <v>1739</v>
      </c>
      <c r="C1141" s="31" t="s">
        <v>1567</v>
      </c>
      <c r="D1141" s="1" t="s">
        <v>1568</v>
      </c>
      <c r="F1141" s="1" t="s">
        <v>262</v>
      </c>
      <c r="I1141" s="1" t="s">
        <v>2836</v>
      </c>
      <c r="J1141" s="1" t="s">
        <v>3329</v>
      </c>
      <c r="K1141" s="17" t="n">
        <v>0</v>
      </c>
      <c r="L1141" s="17" t="n">
        <f aca="false">'1060 NQN'!$Q$2028</f>
        <v>16</v>
      </c>
      <c r="M1141" s="17" t="n">
        <f aca="false">$K1141-$L1141</f>
        <v>-16</v>
      </c>
      <c r="N1141" s="18"/>
      <c r="O1141" s="18" t="n">
        <f aca="false">IFERROR($K1141*$N1141,"")</f>
        <v>0</v>
      </c>
      <c r="P1141" s="18" t="n">
        <f aca="false">IFERROR($L1141*$N1141,"")</f>
        <v>0</v>
      </c>
      <c r="Q1141" s="18"/>
      <c r="S1141" s="32" t="s">
        <v>1571</v>
      </c>
      <c r="T1141" s="1" t="s">
        <v>1572</v>
      </c>
      <c r="U1141" s="32" t="s">
        <v>120</v>
      </c>
      <c r="V1141" s="1" t="s">
        <v>1571</v>
      </c>
      <c r="W1141" s="1" t="s">
        <v>269</v>
      </c>
      <c r="Y1141" s="1" t="s">
        <v>269</v>
      </c>
      <c r="AA1141" s="1" t="s">
        <v>3330</v>
      </c>
    </row>
    <row r="1142" customFormat="false" ht="15" hidden="false" customHeight="false" outlineLevel="0" collapsed="false">
      <c r="A1142" s="1" t="s">
        <v>207</v>
      </c>
      <c r="B1142" s="1" t="s">
        <v>1739</v>
      </c>
      <c r="C1142" s="31" t="s">
        <v>1567</v>
      </c>
      <c r="D1142" s="1" t="s">
        <v>1568</v>
      </c>
      <c r="F1142" s="1" t="s">
        <v>262</v>
      </c>
      <c r="I1142" s="1" t="s">
        <v>3331</v>
      </c>
      <c r="J1142" s="1" t="s">
        <v>3332</v>
      </c>
      <c r="K1142" s="17" t="n">
        <v>0</v>
      </c>
      <c r="L1142" s="17" t="n">
        <f aca="false">'1060 NQN'!$Q$2029</f>
        <v>16</v>
      </c>
      <c r="M1142" s="17" t="n">
        <f aca="false">$K1142-$L1142</f>
        <v>-16</v>
      </c>
      <c r="N1142" s="18"/>
      <c r="O1142" s="18" t="n">
        <f aca="false">IFERROR($K1142*$N1142,"")</f>
        <v>0</v>
      </c>
      <c r="P1142" s="18" t="n">
        <f aca="false">IFERROR($L1142*$N1142,"")</f>
        <v>0</v>
      </c>
      <c r="Q1142" s="18"/>
      <c r="S1142" s="32" t="s">
        <v>1571</v>
      </c>
      <c r="T1142" s="1" t="s">
        <v>1572</v>
      </c>
      <c r="U1142" s="32" t="s">
        <v>120</v>
      </c>
      <c r="V1142" s="1" t="s">
        <v>1571</v>
      </c>
      <c r="W1142" s="1" t="s">
        <v>269</v>
      </c>
      <c r="Y1142" s="1" t="s">
        <v>269</v>
      </c>
      <c r="AA1142" s="1" t="s">
        <v>3333</v>
      </c>
    </row>
    <row r="1143" customFormat="false" ht="15" hidden="false" customHeight="false" outlineLevel="0" collapsed="false">
      <c r="A1143" s="1" t="s">
        <v>207</v>
      </c>
      <c r="B1143" s="1" t="s">
        <v>1739</v>
      </c>
      <c r="C1143" s="31" t="s">
        <v>1567</v>
      </c>
      <c r="D1143" s="1" t="s">
        <v>1568</v>
      </c>
      <c r="F1143" s="1" t="s">
        <v>262</v>
      </c>
      <c r="I1143" s="1" t="s">
        <v>3334</v>
      </c>
      <c r="J1143" s="1" t="s">
        <v>3335</v>
      </c>
      <c r="K1143" s="17" t="n">
        <v>0</v>
      </c>
      <c r="L1143" s="17" t="n">
        <f aca="false">'1060 NQN'!$Q$2030</f>
        <v>264</v>
      </c>
      <c r="M1143" s="17" t="n">
        <f aca="false">$K1143-$L1143</f>
        <v>-264</v>
      </c>
      <c r="N1143" s="18"/>
      <c r="O1143" s="18" t="n">
        <f aca="false">IFERROR($K1143*$N1143,"")</f>
        <v>0</v>
      </c>
      <c r="P1143" s="18" t="n">
        <f aca="false">IFERROR($L1143*$N1143,"")</f>
        <v>0</v>
      </c>
      <c r="Q1143" s="18"/>
      <c r="S1143" s="32" t="s">
        <v>1571</v>
      </c>
      <c r="T1143" s="1" t="s">
        <v>1572</v>
      </c>
      <c r="U1143" s="32" t="s">
        <v>120</v>
      </c>
      <c r="V1143" s="1" t="s">
        <v>1571</v>
      </c>
      <c r="W1143" s="1" t="s">
        <v>269</v>
      </c>
      <c r="Y1143" s="1" t="s">
        <v>269</v>
      </c>
      <c r="AA1143" s="1" t="s">
        <v>3336</v>
      </c>
    </row>
    <row r="1144" customFormat="false" ht="15" hidden="false" customHeight="false" outlineLevel="0" collapsed="false">
      <c r="A1144" s="1" t="s">
        <v>207</v>
      </c>
      <c r="B1144" s="1" t="s">
        <v>1739</v>
      </c>
      <c r="C1144" s="31" t="s">
        <v>1567</v>
      </c>
      <c r="D1144" s="1" t="s">
        <v>1568</v>
      </c>
      <c r="F1144" s="1" t="s">
        <v>262</v>
      </c>
      <c r="I1144" s="1" t="s">
        <v>3337</v>
      </c>
      <c r="J1144" s="1" t="s">
        <v>3338</v>
      </c>
      <c r="K1144" s="17" t="n">
        <v>0</v>
      </c>
      <c r="L1144" s="17" t="n">
        <f aca="false">'1060 NQN'!$Q$2031</f>
        <v>11</v>
      </c>
      <c r="M1144" s="17" t="n">
        <f aca="false">$K1144-$L1144</f>
        <v>-11</v>
      </c>
      <c r="N1144" s="18"/>
      <c r="O1144" s="18" t="n">
        <f aca="false">IFERROR($K1144*$N1144,"")</f>
        <v>0</v>
      </c>
      <c r="P1144" s="18" t="n">
        <f aca="false">IFERROR($L1144*$N1144,"")</f>
        <v>0</v>
      </c>
      <c r="Q1144" s="18"/>
      <c r="S1144" s="32" t="s">
        <v>1571</v>
      </c>
      <c r="T1144" s="1" t="s">
        <v>1572</v>
      </c>
      <c r="U1144" s="32" t="s">
        <v>120</v>
      </c>
      <c r="V1144" s="1" t="s">
        <v>1571</v>
      </c>
      <c r="W1144" s="1" t="s">
        <v>269</v>
      </c>
      <c r="Y1144" s="1" t="s">
        <v>269</v>
      </c>
      <c r="AA1144" s="1" t="s">
        <v>3339</v>
      </c>
    </row>
    <row r="1145" customFormat="false" ht="15" hidden="false" customHeight="false" outlineLevel="0" collapsed="false">
      <c r="A1145" s="1" t="s">
        <v>207</v>
      </c>
      <c r="B1145" s="1" t="s">
        <v>1739</v>
      </c>
      <c r="C1145" s="31" t="s">
        <v>1567</v>
      </c>
      <c r="D1145" s="1" t="s">
        <v>1568</v>
      </c>
      <c r="F1145" s="1" t="s">
        <v>262</v>
      </c>
      <c r="I1145" s="1" t="s">
        <v>3340</v>
      </c>
      <c r="J1145" s="1" t="s">
        <v>3341</v>
      </c>
      <c r="K1145" s="17" t="n">
        <v>0</v>
      </c>
      <c r="L1145" s="17" t="n">
        <f aca="false">'1060 NQN'!$Q$2032</f>
        <v>0</v>
      </c>
      <c r="M1145" s="17" t="n">
        <f aca="false">$K1145-$L1145</f>
        <v>0</v>
      </c>
      <c r="N1145" s="18"/>
      <c r="O1145" s="18" t="n">
        <f aca="false">IFERROR($K1145*$N1145,"")</f>
        <v>0</v>
      </c>
      <c r="P1145" s="18" t="n">
        <f aca="false">IFERROR($L1145*$N1145,"")</f>
        <v>0</v>
      </c>
      <c r="Q1145" s="18"/>
      <c r="S1145" s="32" t="s">
        <v>1571</v>
      </c>
      <c r="T1145" s="1" t="s">
        <v>1572</v>
      </c>
      <c r="U1145" s="32" t="s">
        <v>120</v>
      </c>
      <c r="V1145" s="1" t="s">
        <v>1571</v>
      </c>
      <c r="W1145" s="1" t="s">
        <v>269</v>
      </c>
      <c r="Y1145" s="1" t="s">
        <v>269</v>
      </c>
      <c r="AA1145" s="1" t="s">
        <v>3342</v>
      </c>
    </row>
    <row r="1146" customFormat="false" ht="15" hidden="false" customHeight="false" outlineLevel="0" collapsed="false">
      <c r="A1146" s="1" t="s">
        <v>207</v>
      </c>
      <c r="B1146" s="1" t="s">
        <v>1739</v>
      </c>
      <c r="C1146" s="31" t="s">
        <v>1567</v>
      </c>
      <c r="D1146" s="1" t="s">
        <v>1568</v>
      </c>
      <c r="F1146" s="1" t="s">
        <v>262</v>
      </c>
      <c r="I1146" s="1" t="s">
        <v>3343</v>
      </c>
      <c r="J1146" s="1" t="s">
        <v>3344</v>
      </c>
      <c r="K1146" s="17" t="n">
        <v>0</v>
      </c>
      <c r="L1146" s="17" t="n">
        <f aca="false">'1060 NQN'!$Q$2033</f>
        <v>92</v>
      </c>
      <c r="M1146" s="17" t="n">
        <f aca="false">$K1146-$L1146</f>
        <v>-92</v>
      </c>
      <c r="N1146" s="18"/>
      <c r="O1146" s="18" t="n">
        <f aca="false">IFERROR($K1146*$N1146,"")</f>
        <v>0</v>
      </c>
      <c r="P1146" s="18" t="n">
        <f aca="false">IFERROR($L1146*$N1146,"")</f>
        <v>0</v>
      </c>
      <c r="Q1146" s="18"/>
      <c r="S1146" s="32" t="s">
        <v>1571</v>
      </c>
      <c r="T1146" s="1" t="s">
        <v>1572</v>
      </c>
      <c r="U1146" s="32" t="s">
        <v>120</v>
      </c>
      <c r="V1146" s="1" t="s">
        <v>1571</v>
      </c>
      <c r="W1146" s="1" t="s">
        <v>269</v>
      </c>
      <c r="Y1146" s="1" t="s">
        <v>269</v>
      </c>
      <c r="AA1146" s="1" t="s">
        <v>3345</v>
      </c>
    </row>
    <row r="1147" customFormat="false" ht="15" hidden="false" customHeight="false" outlineLevel="0" collapsed="false">
      <c r="A1147" s="1" t="s">
        <v>207</v>
      </c>
      <c r="B1147" s="1" t="s">
        <v>1739</v>
      </c>
      <c r="C1147" s="31" t="s">
        <v>1567</v>
      </c>
      <c r="D1147" s="1" t="s">
        <v>1568</v>
      </c>
      <c r="F1147" s="1" t="s">
        <v>262</v>
      </c>
      <c r="I1147" s="1" t="s">
        <v>3346</v>
      </c>
      <c r="J1147" s="1" t="s">
        <v>3347</v>
      </c>
      <c r="K1147" s="17" t="n">
        <v>0</v>
      </c>
      <c r="L1147" s="17" t="n">
        <f aca="false">'1060 NQN'!$Q$2034</f>
        <v>41</v>
      </c>
      <c r="M1147" s="17" t="n">
        <f aca="false">$K1147-$L1147</f>
        <v>-41</v>
      </c>
      <c r="N1147" s="18"/>
      <c r="O1147" s="18" t="n">
        <f aca="false">IFERROR($K1147*$N1147,"")</f>
        <v>0</v>
      </c>
      <c r="P1147" s="18" t="n">
        <f aca="false">IFERROR($L1147*$N1147,"")</f>
        <v>0</v>
      </c>
      <c r="Q1147" s="18"/>
      <c r="S1147" s="32" t="s">
        <v>1571</v>
      </c>
      <c r="T1147" s="1" t="s">
        <v>1576</v>
      </c>
      <c r="U1147" s="32" t="s">
        <v>120</v>
      </c>
      <c r="V1147" s="1" t="s">
        <v>1571</v>
      </c>
      <c r="W1147" s="1" t="s">
        <v>269</v>
      </c>
      <c r="Y1147" s="1" t="s">
        <v>270</v>
      </c>
      <c r="Z1147" s="1" t="s">
        <v>3348</v>
      </c>
      <c r="AA1147" s="1" t="s">
        <v>3349</v>
      </c>
    </row>
    <row r="1148" customFormat="false" ht="15" hidden="false" customHeight="false" outlineLevel="0" collapsed="false">
      <c r="A1148" s="1" t="s">
        <v>207</v>
      </c>
      <c r="B1148" s="1" t="s">
        <v>1739</v>
      </c>
      <c r="C1148" s="31" t="s">
        <v>1567</v>
      </c>
      <c r="D1148" s="1" t="s">
        <v>1568</v>
      </c>
      <c r="F1148" s="1" t="s">
        <v>262</v>
      </c>
      <c r="I1148" s="1" t="s">
        <v>3350</v>
      </c>
      <c r="J1148" s="1" t="s">
        <v>3351</v>
      </c>
      <c r="K1148" s="17" t="n">
        <v>0</v>
      </c>
      <c r="L1148" s="17" t="n">
        <f aca="false">'1060 NQN'!$Q$2035</f>
        <v>5</v>
      </c>
      <c r="M1148" s="17" t="n">
        <f aca="false">$K1148-$L1148</f>
        <v>-5</v>
      </c>
      <c r="N1148" s="18"/>
      <c r="O1148" s="18" t="n">
        <f aca="false">IFERROR($K1148*$N1148,"")</f>
        <v>0</v>
      </c>
      <c r="P1148" s="18" t="n">
        <f aca="false">IFERROR($L1148*$N1148,"")</f>
        <v>0</v>
      </c>
      <c r="Q1148" s="18"/>
      <c r="S1148" s="32" t="s">
        <v>1571</v>
      </c>
      <c r="T1148" s="1" t="s">
        <v>1572</v>
      </c>
      <c r="U1148" s="32" t="s">
        <v>120</v>
      </c>
      <c r="V1148" s="1" t="s">
        <v>1571</v>
      </c>
      <c r="W1148" s="1" t="s">
        <v>269</v>
      </c>
      <c r="Y1148" s="1" t="s">
        <v>269</v>
      </c>
      <c r="AA1148" s="1" t="s">
        <v>3352</v>
      </c>
    </row>
    <row r="1149" customFormat="false" ht="15" hidden="false" customHeight="false" outlineLevel="0" collapsed="false">
      <c r="A1149" s="1" t="s">
        <v>207</v>
      </c>
      <c r="B1149" s="1" t="s">
        <v>1739</v>
      </c>
      <c r="C1149" s="31" t="s">
        <v>1567</v>
      </c>
      <c r="D1149" s="1" t="s">
        <v>1568</v>
      </c>
      <c r="F1149" s="1" t="s">
        <v>262</v>
      </c>
      <c r="I1149" s="1" t="s">
        <v>3353</v>
      </c>
      <c r="J1149" s="1" t="s">
        <v>3354</v>
      </c>
      <c r="K1149" s="17" t="n">
        <v>0</v>
      </c>
      <c r="L1149" s="17" t="n">
        <f aca="false">'1060 NQN'!$Q$2036</f>
        <v>16</v>
      </c>
      <c r="M1149" s="17" t="n">
        <f aca="false">$K1149-$L1149</f>
        <v>-16</v>
      </c>
      <c r="N1149" s="18"/>
      <c r="O1149" s="18" t="n">
        <f aca="false">IFERROR($K1149*$N1149,"")</f>
        <v>0</v>
      </c>
      <c r="P1149" s="18" t="n">
        <f aca="false">IFERROR($L1149*$N1149,"")</f>
        <v>0</v>
      </c>
      <c r="Q1149" s="18"/>
      <c r="S1149" s="32" t="s">
        <v>1571</v>
      </c>
      <c r="T1149" s="1" t="s">
        <v>1572</v>
      </c>
      <c r="U1149" s="32" t="s">
        <v>120</v>
      </c>
      <c r="V1149" s="1" t="s">
        <v>1571</v>
      </c>
      <c r="W1149" s="1" t="s">
        <v>269</v>
      </c>
      <c r="Y1149" s="1" t="s">
        <v>269</v>
      </c>
      <c r="AA1149" s="1" t="s">
        <v>3355</v>
      </c>
    </row>
    <row r="1150" customFormat="false" ht="15" hidden="false" customHeight="false" outlineLevel="0" collapsed="false">
      <c r="A1150" s="1" t="s">
        <v>207</v>
      </c>
      <c r="B1150" s="1" t="s">
        <v>1739</v>
      </c>
      <c r="C1150" s="31" t="s">
        <v>1567</v>
      </c>
      <c r="D1150" s="1" t="s">
        <v>1568</v>
      </c>
      <c r="F1150" s="1" t="s">
        <v>262</v>
      </c>
      <c r="I1150" s="1" t="s">
        <v>3356</v>
      </c>
      <c r="J1150" s="1" t="s">
        <v>3357</v>
      </c>
      <c r="K1150" s="17" t="n">
        <v>0</v>
      </c>
      <c r="L1150" s="17" t="n">
        <f aca="false">'1060 NQN'!$Q$2037</f>
        <v>9</v>
      </c>
      <c r="M1150" s="17" t="n">
        <f aca="false">$K1150-$L1150</f>
        <v>-9</v>
      </c>
      <c r="N1150" s="18"/>
      <c r="O1150" s="18" t="n">
        <f aca="false">IFERROR($K1150*$N1150,"")</f>
        <v>0</v>
      </c>
      <c r="P1150" s="18" t="n">
        <f aca="false">IFERROR($L1150*$N1150,"")</f>
        <v>0</v>
      </c>
      <c r="Q1150" s="18"/>
      <c r="S1150" s="32" t="s">
        <v>1571</v>
      </c>
      <c r="T1150" s="1" t="s">
        <v>1572</v>
      </c>
      <c r="U1150" s="32" t="s">
        <v>120</v>
      </c>
      <c r="V1150" s="1" t="s">
        <v>1571</v>
      </c>
      <c r="W1150" s="1" t="s">
        <v>269</v>
      </c>
      <c r="Y1150" s="1" t="s">
        <v>269</v>
      </c>
      <c r="AA1150" s="1" t="s">
        <v>3358</v>
      </c>
    </row>
    <row r="1151" customFormat="false" ht="15" hidden="false" customHeight="false" outlineLevel="0" collapsed="false">
      <c r="A1151" s="1" t="s">
        <v>207</v>
      </c>
      <c r="B1151" s="1" t="s">
        <v>1739</v>
      </c>
      <c r="C1151" s="31" t="s">
        <v>1567</v>
      </c>
      <c r="D1151" s="1" t="s">
        <v>1568</v>
      </c>
      <c r="F1151" s="1" t="s">
        <v>262</v>
      </c>
      <c r="I1151" s="1" t="s">
        <v>2812</v>
      </c>
      <c r="J1151" s="1" t="s">
        <v>3359</v>
      </c>
      <c r="K1151" s="17" t="n">
        <v>0</v>
      </c>
      <c r="L1151" s="17" t="n">
        <f aca="false">'1060 NQN'!$Q$2038</f>
        <v>39</v>
      </c>
      <c r="M1151" s="17" t="n">
        <f aca="false">$K1151-$L1151</f>
        <v>-39</v>
      </c>
      <c r="N1151" s="18"/>
      <c r="O1151" s="18" t="n">
        <f aca="false">IFERROR($K1151*$N1151,"")</f>
        <v>0</v>
      </c>
      <c r="P1151" s="18" t="n">
        <f aca="false">IFERROR($L1151*$N1151,"")</f>
        <v>0</v>
      </c>
      <c r="Q1151" s="18"/>
      <c r="S1151" s="32" t="s">
        <v>1571</v>
      </c>
      <c r="T1151" s="1" t="s">
        <v>1572</v>
      </c>
      <c r="U1151" s="32" t="s">
        <v>120</v>
      </c>
      <c r="V1151" s="1" t="s">
        <v>1571</v>
      </c>
      <c r="W1151" s="1" t="s">
        <v>269</v>
      </c>
      <c r="Y1151" s="1" t="s">
        <v>269</v>
      </c>
      <c r="AA1151" s="1" t="s">
        <v>3360</v>
      </c>
    </row>
    <row r="1152" customFormat="false" ht="15" hidden="false" customHeight="false" outlineLevel="0" collapsed="false">
      <c r="A1152" s="1" t="s">
        <v>207</v>
      </c>
      <c r="B1152" s="1" t="s">
        <v>1739</v>
      </c>
      <c r="C1152" s="31" t="s">
        <v>1567</v>
      </c>
      <c r="D1152" s="1" t="s">
        <v>1568</v>
      </c>
      <c r="F1152" s="1" t="s">
        <v>262</v>
      </c>
      <c r="I1152" s="1" t="s">
        <v>3361</v>
      </c>
      <c r="J1152" s="1" t="s">
        <v>3362</v>
      </c>
      <c r="K1152" s="17" t="n">
        <v>0</v>
      </c>
      <c r="L1152" s="17" t="n">
        <f aca="false">'1060 NQN'!$Q$2039</f>
        <v>1</v>
      </c>
      <c r="M1152" s="17" t="n">
        <f aca="false">$K1152-$L1152</f>
        <v>-1</v>
      </c>
      <c r="N1152" s="18"/>
      <c r="O1152" s="18" t="n">
        <f aca="false">IFERROR($K1152*$N1152,"")</f>
        <v>0</v>
      </c>
      <c r="P1152" s="18" t="n">
        <f aca="false">IFERROR($L1152*$N1152,"")</f>
        <v>0</v>
      </c>
      <c r="Q1152" s="18"/>
      <c r="S1152" s="32" t="s">
        <v>1571</v>
      </c>
      <c r="T1152" s="1" t="s">
        <v>1572</v>
      </c>
      <c r="U1152" s="32" t="s">
        <v>120</v>
      </c>
      <c r="V1152" s="1" t="s">
        <v>1571</v>
      </c>
      <c r="W1152" s="1" t="s">
        <v>269</v>
      </c>
      <c r="Y1152" s="1" t="s">
        <v>269</v>
      </c>
      <c r="AA1152" s="1" t="s">
        <v>3363</v>
      </c>
    </row>
    <row r="1153" customFormat="false" ht="15" hidden="false" customHeight="false" outlineLevel="0" collapsed="false">
      <c r="A1153" s="1" t="s">
        <v>207</v>
      </c>
      <c r="B1153" s="1" t="s">
        <v>1739</v>
      </c>
      <c r="C1153" s="31" t="s">
        <v>1567</v>
      </c>
      <c r="D1153" s="1" t="s">
        <v>1568</v>
      </c>
      <c r="F1153" s="1" t="s">
        <v>262</v>
      </c>
      <c r="I1153" s="1" t="s">
        <v>3364</v>
      </c>
      <c r="J1153" s="1" t="s">
        <v>3365</v>
      </c>
      <c r="K1153" s="17" t="n">
        <v>0</v>
      </c>
      <c r="L1153" s="17" t="n">
        <f aca="false">'1060 NQN'!$Q$2040</f>
        <v>15</v>
      </c>
      <c r="M1153" s="17" t="n">
        <f aca="false">$K1153-$L1153</f>
        <v>-15</v>
      </c>
      <c r="N1153" s="18"/>
      <c r="O1153" s="18" t="n">
        <f aca="false">IFERROR($K1153*$N1153,"")</f>
        <v>0</v>
      </c>
      <c r="P1153" s="18" t="n">
        <f aca="false">IFERROR($L1153*$N1153,"")</f>
        <v>0</v>
      </c>
      <c r="Q1153" s="18"/>
      <c r="S1153" s="32" t="s">
        <v>1571</v>
      </c>
      <c r="T1153" s="1" t="s">
        <v>1576</v>
      </c>
      <c r="U1153" s="32" t="s">
        <v>120</v>
      </c>
      <c r="V1153" s="1" t="s">
        <v>1571</v>
      </c>
      <c r="W1153" s="1" t="s">
        <v>269</v>
      </c>
      <c r="Y1153" s="1" t="s">
        <v>270</v>
      </c>
      <c r="Z1153" s="1" t="s">
        <v>998</v>
      </c>
      <c r="AA1153" s="1" t="s">
        <v>3366</v>
      </c>
    </row>
    <row r="1154" customFormat="false" ht="15" hidden="false" customHeight="false" outlineLevel="0" collapsed="false">
      <c r="A1154" s="1" t="s">
        <v>207</v>
      </c>
      <c r="B1154" s="1" t="s">
        <v>1739</v>
      </c>
      <c r="C1154" s="31" t="s">
        <v>1567</v>
      </c>
      <c r="D1154" s="1" t="s">
        <v>1568</v>
      </c>
      <c r="F1154" s="1" t="s">
        <v>262</v>
      </c>
      <c r="I1154" s="1" t="s">
        <v>3367</v>
      </c>
      <c r="J1154" s="1" t="s">
        <v>3368</v>
      </c>
      <c r="K1154" s="17" t="n">
        <v>0</v>
      </c>
      <c r="L1154" s="17" t="n">
        <f aca="false">'1060 NQN'!$Q$2041</f>
        <v>1</v>
      </c>
      <c r="M1154" s="17" t="n">
        <f aca="false">$K1154-$L1154</f>
        <v>-1</v>
      </c>
      <c r="N1154" s="18"/>
      <c r="O1154" s="18" t="n">
        <f aca="false">IFERROR($K1154*$N1154,"")</f>
        <v>0</v>
      </c>
      <c r="P1154" s="18" t="n">
        <f aca="false">IFERROR($L1154*$N1154,"")</f>
        <v>0</v>
      </c>
      <c r="Q1154" s="18"/>
      <c r="S1154" s="32" t="s">
        <v>1571</v>
      </c>
      <c r="T1154" s="1" t="s">
        <v>1572</v>
      </c>
      <c r="U1154" s="32" t="s">
        <v>120</v>
      </c>
      <c r="V1154" s="1" t="s">
        <v>1571</v>
      </c>
      <c r="W1154" s="1" t="s">
        <v>269</v>
      </c>
      <c r="Y1154" s="1" t="s">
        <v>269</v>
      </c>
      <c r="AA1154" s="1" t="s">
        <v>3369</v>
      </c>
    </row>
    <row r="1155" customFormat="false" ht="15" hidden="false" customHeight="false" outlineLevel="0" collapsed="false">
      <c r="A1155" s="1" t="s">
        <v>207</v>
      </c>
      <c r="B1155" s="1" t="s">
        <v>1739</v>
      </c>
      <c r="C1155" s="31" t="s">
        <v>1567</v>
      </c>
      <c r="D1155" s="1" t="s">
        <v>1568</v>
      </c>
      <c r="F1155" s="1" t="s">
        <v>262</v>
      </c>
      <c r="I1155" s="1" t="s">
        <v>3126</v>
      </c>
      <c r="J1155" s="1" t="s">
        <v>3370</v>
      </c>
      <c r="K1155" s="17" t="n">
        <v>0</v>
      </c>
      <c r="L1155" s="17" t="n">
        <f aca="false">'1060 NQN'!$Q$2042</f>
        <v>30</v>
      </c>
      <c r="M1155" s="17" t="n">
        <f aca="false">$K1155-$L1155</f>
        <v>-30</v>
      </c>
      <c r="N1155" s="18"/>
      <c r="O1155" s="18" t="n">
        <f aca="false">IFERROR($K1155*$N1155,"")</f>
        <v>0</v>
      </c>
      <c r="P1155" s="18" t="n">
        <f aca="false">IFERROR($L1155*$N1155,"")</f>
        <v>0</v>
      </c>
      <c r="Q1155" s="18"/>
      <c r="S1155" s="32" t="s">
        <v>1571</v>
      </c>
      <c r="T1155" s="1" t="s">
        <v>1572</v>
      </c>
      <c r="U1155" s="32" t="s">
        <v>120</v>
      </c>
      <c r="V1155" s="1" t="s">
        <v>1571</v>
      </c>
      <c r="W1155" s="1" t="s">
        <v>269</v>
      </c>
      <c r="Y1155" s="1" t="s">
        <v>269</v>
      </c>
      <c r="AA1155" s="1" t="s">
        <v>3371</v>
      </c>
    </row>
    <row r="1156" customFormat="false" ht="15" hidden="false" customHeight="false" outlineLevel="0" collapsed="false">
      <c r="A1156" s="1" t="s">
        <v>207</v>
      </c>
      <c r="B1156" s="1" t="s">
        <v>1739</v>
      </c>
      <c r="C1156" s="31" t="s">
        <v>1567</v>
      </c>
      <c r="D1156" s="1" t="s">
        <v>1568</v>
      </c>
      <c r="F1156" s="1" t="s">
        <v>262</v>
      </c>
      <c r="I1156" s="1" t="s">
        <v>3372</v>
      </c>
      <c r="J1156" s="1" t="s">
        <v>3373</v>
      </c>
      <c r="K1156" s="17" t="n">
        <v>0</v>
      </c>
      <c r="L1156" s="17" t="n">
        <f aca="false">'1060 NQN'!$Q$2043</f>
        <v>46</v>
      </c>
      <c r="M1156" s="17" t="n">
        <f aca="false">$K1156-$L1156</f>
        <v>-46</v>
      </c>
      <c r="N1156" s="18"/>
      <c r="O1156" s="18" t="n">
        <f aca="false">IFERROR($K1156*$N1156,"")</f>
        <v>0</v>
      </c>
      <c r="P1156" s="18" t="n">
        <f aca="false">IFERROR($L1156*$N1156,"")</f>
        <v>0</v>
      </c>
      <c r="Q1156" s="18"/>
      <c r="S1156" s="32" t="s">
        <v>1571</v>
      </c>
      <c r="T1156" s="1" t="s">
        <v>1572</v>
      </c>
      <c r="U1156" s="32" t="s">
        <v>120</v>
      </c>
      <c r="V1156" s="1" t="s">
        <v>1571</v>
      </c>
      <c r="W1156" s="1" t="s">
        <v>269</v>
      </c>
      <c r="Y1156" s="1" t="s">
        <v>269</v>
      </c>
      <c r="AA1156" s="1" t="s">
        <v>3374</v>
      </c>
    </row>
    <row r="1157" customFormat="false" ht="15" hidden="false" customHeight="false" outlineLevel="0" collapsed="false">
      <c r="A1157" s="1" t="s">
        <v>207</v>
      </c>
      <c r="B1157" s="1" t="s">
        <v>1739</v>
      </c>
      <c r="C1157" s="31" t="s">
        <v>1567</v>
      </c>
      <c r="D1157" s="1" t="s">
        <v>1568</v>
      </c>
      <c r="F1157" s="1" t="s">
        <v>262</v>
      </c>
      <c r="I1157" s="1" t="s">
        <v>3375</v>
      </c>
      <c r="J1157" s="1" t="s">
        <v>3376</v>
      </c>
      <c r="K1157" s="17" t="n">
        <v>0</v>
      </c>
      <c r="L1157" s="17" t="n">
        <f aca="false">'1060 NQN'!$Q$2044</f>
        <v>11</v>
      </c>
      <c r="M1157" s="17" t="n">
        <f aca="false">$K1157-$L1157</f>
        <v>-11</v>
      </c>
      <c r="N1157" s="18"/>
      <c r="O1157" s="18" t="n">
        <f aca="false">IFERROR($K1157*$N1157,"")</f>
        <v>0</v>
      </c>
      <c r="P1157" s="18" t="n">
        <f aca="false">IFERROR($L1157*$N1157,"")</f>
        <v>0</v>
      </c>
      <c r="Q1157" s="18"/>
      <c r="S1157" s="32" t="s">
        <v>1571</v>
      </c>
      <c r="T1157" s="1" t="s">
        <v>1572</v>
      </c>
      <c r="U1157" s="32" t="s">
        <v>120</v>
      </c>
      <c r="V1157" s="1" t="s">
        <v>1571</v>
      </c>
      <c r="W1157" s="1" t="s">
        <v>269</v>
      </c>
      <c r="Y1157" s="1" t="s">
        <v>269</v>
      </c>
      <c r="AA1157" s="1" t="s">
        <v>3377</v>
      </c>
    </row>
    <row r="1158" customFormat="false" ht="15" hidden="false" customHeight="false" outlineLevel="0" collapsed="false">
      <c r="A1158" s="1" t="s">
        <v>207</v>
      </c>
      <c r="B1158" s="1" t="s">
        <v>1739</v>
      </c>
      <c r="C1158" s="31" t="s">
        <v>1567</v>
      </c>
      <c r="D1158" s="1" t="s">
        <v>1568</v>
      </c>
      <c r="F1158" s="1" t="s">
        <v>262</v>
      </c>
      <c r="I1158" s="1" t="s">
        <v>3378</v>
      </c>
      <c r="J1158" s="1" t="s">
        <v>3379</v>
      </c>
      <c r="K1158" s="17" t="n">
        <v>0</v>
      </c>
      <c r="L1158" s="17" t="n">
        <f aca="false">'1060 NQN'!$Q$2045</f>
        <v>49</v>
      </c>
      <c r="M1158" s="17" t="n">
        <f aca="false">$K1158-$L1158</f>
        <v>-49</v>
      </c>
      <c r="N1158" s="18"/>
      <c r="O1158" s="18" t="n">
        <f aca="false">IFERROR($K1158*$N1158,"")</f>
        <v>0</v>
      </c>
      <c r="P1158" s="18" t="n">
        <f aca="false">IFERROR($L1158*$N1158,"")</f>
        <v>0</v>
      </c>
      <c r="Q1158" s="18"/>
      <c r="S1158" s="32" t="s">
        <v>1571</v>
      </c>
      <c r="T1158" s="1" t="s">
        <v>1572</v>
      </c>
      <c r="U1158" s="32" t="s">
        <v>120</v>
      </c>
      <c r="V1158" s="1" t="s">
        <v>1571</v>
      </c>
      <c r="W1158" s="1" t="s">
        <v>269</v>
      </c>
      <c r="Y1158" s="1" t="s">
        <v>269</v>
      </c>
      <c r="AA1158" s="1" t="s">
        <v>3380</v>
      </c>
    </row>
    <row r="1159" customFormat="false" ht="15" hidden="false" customHeight="false" outlineLevel="0" collapsed="false">
      <c r="A1159" s="1" t="s">
        <v>207</v>
      </c>
      <c r="B1159" s="1" t="s">
        <v>1739</v>
      </c>
      <c r="C1159" s="31" t="s">
        <v>1567</v>
      </c>
      <c r="D1159" s="1" t="s">
        <v>1568</v>
      </c>
      <c r="F1159" s="1" t="s">
        <v>262</v>
      </c>
      <c r="I1159" s="1" t="s">
        <v>3381</v>
      </c>
      <c r="J1159" s="1" t="s">
        <v>3382</v>
      </c>
      <c r="K1159" s="17" t="n">
        <v>0</v>
      </c>
      <c r="L1159" s="17" t="n">
        <f aca="false">'1060 NQN'!$Q$2046</f>
        <v>0</v>
      </c>
      <c r="M1159" s="17" t="n">
        <f aca="false">$K1159-$L1159</f>
        <v>0</v>
      </c>
      <c r="N1159" s="18"/>
      <c r="O1159" s="18" t="n">
        <f aca="false">IFERROR($K1159*$N1159,"")</f>
        <v>0</v>
      </c>
      <c r="P1159" s="18" t="n">
        <f aca="false">IFERROR($L1159*$N1159,"")</f>
        <v>0</v>
      </c>
      <c r="Q1159" s="18"/>
      <c r="S1159" s="32" t="s">
        <v>1571</v>
      </c>
      <c r="T1159" s="1" t="s">
        <v>1572</v>
      </c>
      <c r="U1159" s="32" t="s">
        <v>120</v>
      </c>
      <c r="V1159" s="1" t="s">
        <v>1571</v>
      </c>
      <c r="W1159" s="1" t="s">
        <v>269</v>
      </c>
      <c r="Y1159" s="1" t="s">
        <v>269</v>
      </c>
      <c r="AA1159" s="1" t="s">
        <v>3383</v>
      </c>
    </row>
    <row r="1160" customFormat="false" ht="15" hidden="false" customHeight="false" outlineLevel="0" collapsed="false">
      <c r="A1160" s="1" t="s">
        <v>207</v>
      </c>
      <c r="B1160" s="1" t="s">
        <v>1739</v>
      </c>
      <c r="C1160" s="31" t="s">
        <v>1567</v>
      </c>
      <c r="D1160" s="1" t="s">
        <v>1568</v>
      </c>
      <c r="F1160" s="1" t="s">
        <v>262</v>
      </c>
      <c r="I1160" s="1" t="s">
        <v>2672</v>
      </c>
      <c r="J1160" s="1" t="s">
        <v>3384</v>
      </c>
      <c r="K1160" s="17" t="n">
        <v>0</v>
      </c>
      <c r="L1160" s="17" t="n">
        <f aca="false">'1060 NQN'!$Q$2047</f>
        <v>80</v>
      </c>
      <c r="M1160" s="17" t="n">
        <f aca="false">$K1160-$L1160</f>
        <v>-80</v>
      </c>
      <c r="N1160" s="18"/>
      <c r="O1160" s="18" t="n">
        <f aca="false">IFERROR($K1160*$N1160,"")</f>
        <v>0</v>
      </c>
      <c r="P1160" s="18" t="n">
        <f aca="false">IFERROR($L1160*$N1160,"")</f>
        <v>0</v>
      </c>
      <c r="Q1160" s="18"/>
      <c r="S1160" s="32" t="s">
        <v>1571</v>
      </c>
      <c r="T1160" s="1" t="s">
        <v>1572</v>
      </c>
      <c r="U1160" s="32" t="s">
        <v>120</v>
      </c>
      <c r="V1160" s="1" t="s">
        <v>1571</v>
      </c>
      <c r="W1160" s="1" t="s">
        <v>269</v>
      </c>
      <c r="Y1160" s="1" t="s">
        <v>269</v>
      </c>
      <c r="AA1160" s="1" t="s">
        <v>3385</v>
      </c>
    </row>
    <row r="1161" customFormat="false" ht="15" hidden="false" customHeight="false" outlineLevel="0" collapsed="false">
      <c r="A1161" s="1" t="s">
        <v>207</v>
      </c>
      <c r="B1161" s="1" t="s">
        <v>1739</v>
      </c>
      <c r="C1161" s="31" t="s">
        <v>1567</v>
      </c>
      <c r="D1161" s="1" t="s">
        <v>1568</v>
      </c>
      <c r="F1161" s="1" t="s">
        <v>262</v>
      </c>
      <c r="I1161" s="1" t="s">
        <v>3386</v>
      </c>
      <c r="J1161" s="1" t="s">
        <v>3387</v>
      </c>
      <c r="K1161" s="17" t="n">
        <v>0</v>
      </c>
      <c r="L1161" s="17" t="n">
        <f aca="false">'1060 NQN'!$Q$2048</f>
        <v>131</v>
      </c>
      <c r="M1161" s="17" t="n">
        <f aca="false">$K1161-$L1161</f>
        <v>-131</v>
      </c>
      <c r="N1161" s="18"/>
      <c r="O1161" s="18" t="n">
        <f aca="false">IFERROR($K1161*$N1161,"")</f>
        <v>0</v>
      </c>
      <c r="P1161" s="18" t="n">
        <f aca="false">IFERROR($L1161*$N1161,"")</f>
        <v>0</v>
      </c>
      <c r="Q1161" s="18"/>
      <c r="S1161" s="32" t="s">
        <v>1571</v>
      </c>
      <c r="T1161" s="1" t="s">
        <v>1572</v>
      </c>
      <c r="U1161" s="32" t="s">
        <v>120</v>
      </c>
      <c r="V1161" s="1" t="s">
        <v>1571</v>
      </c>
      <c r="W1161" s="1" t="s">
        <v>269</v>
      </c>
      <c r="Y1161" s="1" t="s">
        <v>269</v>
      </c>
      <c r="AA1161" s="1" t="s">
        <v>3388</v>
      </c>
    </row>
    <row r="1162" customFormat="false" ht="15" hidden="false" customHeight="false" outlineLevel="0" collapsed="false">
      <c r="A1162" s="1" t="s">
        <v>207</v>
      </c>
      <c r="B1162" s="1" t="s">
        <v>1739</v>
      </c>
      <c r="C1162" s="31" t="s">
        <v>1567</v>
      </c>
      <c r="D1162" s="1" t="s">
        <v>1568</v>
      </c>
      <c r="F1162" s="1" t="s">
        <v>262</v>
      </c>
      <c r="I1162" s="1" t="s">
        <v>3389</v>
      </c>
      <c r="J1162" s="1" t="s">
        <v>3390</v>
      </c>
      <c r="K1162" s="17" t="n">
        <v>0</v>
      </c>
      <c r="L1162" s="17" t="n">
        <f aca="false">'1060 NQN'!$Q$2049</f>
        <v>375</v>
      </c>
      <c r="M1162" s="17" t="n">
        <f aca="false">$K1162-$L1162</f>
        <v>-375</v>
      </c>
      <c r="N1162" s="18"/>
      <c r="O1162" s="18" t="n">
        <f aca="false">IFERROR($K1162*$N1162,"")</f>
        <v>0</v>
      </c>
      <c r="P1162" s="18" t="n">
        <f aca="false">IFERROR($L1162*$N1162,"")</f>
        <v>0</v>
      </c>
      <c r="Q1162" s="18"/>
      <c r="S1162" s="32" t="s">
        <v>1571</v>
      </c>
      <c r="T1162" s="1" t="s">
        <v>1572</v>
      </c>
      <c r="U1162" s="32" t="s">
        <v>120</v>
      </c>
      <c r="V1162" s="1" t="s">
        <v>1571</v>
      </c>
      <c r="W1162" s="1" t="s">
        <v>269</v>
      </c>
      <c r="Y1162" s="1" t="s">
        <v>269</v>
      </c>
      <c r="AA1162" s="1" t="s">
        <v>3391</v>
      </c>
    </row>
    <row r="1163" customFormat="false" ht="15" hidden="false" customHeight="false" outlineLevel="0" collapsed="false">
      <c r="A1163" s="1" t="s">
        <v>207</v>
      </c>
      <c r="B1163" s="1" t="s">
        <v>1739</v>
      </c>
      <c r="C1163" s="31" t="s">
        <v>1567</v>
      </c>
      <c r="D1163" s="1" t="s">
        <v>1568</v>
      </c>
      <c r="F1163" s="1" t="s">
        <v>262</v>
      </c>
      <c r="I1163" s="1" t="s">
        <v>3392</v>
      </c>
      <c r="J1163" s="1" t="s">
        <v>3393</v>
      </c>
      <c r="K1163" s="17" t="n">
        <v>0</v>
      </c>
      <c r="L1163" s="17" t="n">
        <f aca="false">'1060 NQN'!$Q$2050</f>
        <v>2</v>
      </c>
      <c r="M1163" s="17" t="n">
        <f aca="false">$K1163-$L1163</f>
        <v>-2</v>
      </c>
      <c r="N1163" s="18"/>
      <c r="O1163" s="18" t="n">
        <f aca="false">IFERROR($K1163*$N1163,"")</f>
        <v>0</v>
      </c>
      <c r="P1163" s="18" t="n">
        <f aca="false">IFERROR($L1163*$N1163,"")</f>
        <v>0</v>
      </c>
      <c r="Q1163" s="18"/>
      <c r="S1163" s="32" t="s">
        <v>1571</v>
      </c>
      <c r="T1163" s="1" t="s">
        <v>1572</v>
      </c>
      <c r="U1163" s="32" t="s">
        <v>120</v>
      </c>
      <c r="V1163" s="1" t="s">
        <v>1571</v>
      </c>
      <c r="W1163" s="1" t="s">
        <v>269</v>
      </c>
      <c r="Y1163" s="1" t="s">
        <v>269</v>
      </c>
      <c r="AA1163" s="1" t="s">
        <v>3394</v>
      </c>
    </row>
    <row r="1164" customFormat="false" ht="15" hidden="false" customHeight="false" outlineLevel="0" collapsed="false">
      <c r="A1164" s="1" t="s">
        <v>207</v>
      </c>
      <c r="B1164" s="1" t="s">
        <v>1739</v>
      </c>
      <c r="C1164" s="31" t="s">
        <v>1567</v>
      </c>
      <c r="D1164" s="1" t="s">
        <v>1568</v>
      </c>
      <c r="F1164" s="1" t="s">
        <v>262</v>
      </c>
      <c r="I1164" s="1" t="s">
        <v>3395</v>
      </c>
      <c r="J1164" s="1" t="s">
        <v>3396</v>
      </c>
      <c r="K1164" s="17" t="n">
        <v>0</v>
      </c>
      <c r="L1164" s="17" t="n">
        <f aca="false">'1060 NQN'!$Q$2051</f>
        <v>2</v>
      </c>
      <c r="M1164" s="17" t="n">
        <f aca="false">$K1164-$L1164</f>
        <v>-2</v>
      </c>
      <c r="N1164" s="18"/>
      <c r="O1164" s="18" t="n">
        <f aca="false">IFERROR($K1164*$N1164,"")</f>
        <v>0</v>
      </c>
      <c r="P1164" s="18" t="n">
        <f aca="false">IFERROR($L1164*$N1164,"")</f>
        <v>0</v>
      </c>
      <c r="Q1164" s="18"/>
      <c r="S1164" s="32" t="s">
        <v>1571</v>
      </c>
      <c r="T1164" s="1" t="s">
        <v>1572</v>
      </c>
      <c r="U1164" s="32" t="s">
        <v>120</v>
      </c>
      <c r="V1164" s="1" t="s">
        <v>1571</v>
      </c>
      <c r="W1164" s="1" t="s">
        <v>269</v>
      </c>
      <c r="Y1164" s="1" t="s">
        <v>269</v>
      </c>
      <c r="AA1164" s="1" t="s">
        <v>3397</v>
      </c>
    </row>
    <row r="1165" customFormat="false" ht="15" hidden="false" customHeight="false" outlineLevel="0" collapsed="false">
      <c r="A1165" s="1" t="s">
        <v>207</v>
      </c>
      <c r="B1165" s="1" t="s">
        <v>1739</v>
      </c>
      <c r="C1165" s="31" t="s">
        <v>1567</v>
      </c>
      <c r="D1165" s="1" t="s">
        <v>1568</v>
      </c>
      <c r="F1165" s="1" t="s">
        <v>262</v>
      </c>
      <c r="I1165" s="1" t="s">
        <v>3398</v>
      </c>
      <c r="J1165" s="1" t="s">
        <v>3399</v>
      </c>
      <c r="K1165" s="17" t="n">
        <v>0</v>
      </c>
      <c r="L1165" s="17" t="n">
        <f aca="false">'1060 NQN'!$Q$2052</f>
        <v>10</v>
      </c>
      <c r="M1165" s="17" t="n">
        <f aca="false">$K1165-$L1165</f>
        <v>-10</v>
      </c>
      <c r="N1165" s="18"/>
      <c r="O1165" s="18" t="n">
        <f aca="false">IFERROR($K1165*$N1165,"")</f>
        <v>0</v>
      </c>
      <c r="P1165" s="18" t="n">
        <f aca="false">IFERROR($L1165*$N1165,"")</f>
        <v>0</v>
      </c>
      <c r="Q1165" s="18"/>
      <c r="S1165" s="32" t="s">
        <v>1571</v>
      </c>
      <c r="T1165" s="1" t="s">
        <v>1572</v>
      </c>
      <c r="U1165" s="32" t="s">
        <v>120</v>
      </c>
      <c r="V1165" s="1" t="s">
        <v>1571</v>
      </c>
      <c r="W1165" s="1" t="s">
        <v>269</v>
      </c>
      <c r="Y1165" s="1" t="s">
        <v>269</v>
      </c>
      <c r="AA1165" s="1" t="s">
        <v>3400</v>
      </c>
    </row>
    <row r="1166" customFormat="false" ht="15" hidden="false" customHeight="false" outlineLevel="0" collapsed="false">
      <c r="A1166" s="1" t="s">
        <v>207</v>
      </c>
      <c r="B1166" s="1" t="s">
        <v>1739</v>
      </c>
      <c r="C1166" s="31" t="s">
        <v>1567</v>
      </c>
      <c r="D1166" s="1" t="s">
        <v>1568</v>
      </c>
      <c r="F1166" s="1" t="s">
        <v>262</v>
      </c>
      <c r="I1166" s="1" t="s">
        <v>3340</v>
      </c>
      <c r="J1166" s="1" t="s">
        <v>3401</v>
      </c>
      <c r="K1166" s="17" t="n">
        <v>0</v>
      </c>
      <c r="L1166" s="17" t="n">
        <f aca="false">'1060 NQN'!$Q$2053</f>
        <v>13</v>
      </c>
      <c r="M1166" s="17" t="n">
        <f aca="false">$K1166-$L1166</f>
        <v>-13</v>
      </c>
      <c r="N1166" s="18"/>
      <c r="O1166" s="18" t="n">
        <f aca="false">IFERROR($K1166*$N1166,"")</f>
        <v>0</v>
      </c>
      <c r="P1166" s="18" t="n">
        <f aca="false">IFERROR($L1166*$N1166,"")</f>
        <v>0</v>
      </c>
      <c r="Q1166" s="18"/>
      <c r="S1166" s="32" t="s">
        <v>1571</v>
      </c>
      <c r="T1166" s="1" t="s">
        <v>1572</v>
      </c>
      <c r="U1166" s="32" t="s">
        <v>120</v>
      </c>
      <c r="V1166" s="1" t="s">
        <v>1571</v>
      </c>
      <c r="W1166" s="1" t="s">
        <v>269</v>
      </c>
      <c r="Y1166" s="1" t="s">
        <v>269</v>
      </c>
      <c r="AA1166" s="1" t="s">
        <v>3402</v>
      </c>
    </row>
    <row r="1167" customFormat="false" ht="15" hidden="false" customHeight="false" outlineLevel="0" collapsed="false">
      <c r="A1167" s="1" t="s">
        <v>207</v>
      </c>
      <c r="B1167" s="1" t="s">
        <v>1739</v>
      </c>
      <c r="C1167" s="31" t="s">
        <v>1567</v>
      </c>
      <c r="D1167" s="1" t="s">
        <v>1568</v>
      </c>
      <c r="F1167" s="1" t="s">
        <v>262</v>
      </c>
      <c r="I1167" s="1" t="s">
        <v>3403</v>
      </c>
      <c r="J1167" s="1" t="s">
        <v>3404</v>
      </c>
      <c r="K1167" s="17" t="n">
        <v>0</v>
      </c>
      <c r="L1167" s="17" t="n">
        <f aca="false">'1060 NQN'!$Q$2054</f>
        <v>642</v>
      </c>
      <c r="M1167" s="17" t="n">
        <f aca="false">$K1167-$L1167</f>
        <v>-642</v>
      </c>
      <c r="N1167" s="18"/>
      <c r="O1167" s="18" t="n">
        <f aca="false">IFERROR($K1167*$N1167,"")</f>
        <v>0</v>
      </c>
      <c r="P1167" s="18" t="n">
        <f aca="false">IFERROR($L1167*$N1167,"")</f>
        <v>0</v>
      </c>
      <c r="Q1167" s="18"/>
      <c r="S1167" s="32" t="s">
        <v>1571</v>
      </c>
      <c r="T1167" s="1" t="s">
        <v>1572</v>
      </c>
      <c r="U1167" s="32" t="s">
        <v>120</v>
      </c>
      <c r="V1167" s="1" t="s">
        <v>1571</v>
      </c>
      <c r="W1167" s="1" t="s">
        <v>269</v>
      </c>
      <c r="Y1167" s="1" t="s">
        <v>269</v>
      </c>
      <c r="AA1167" s="1" t="s">
        <v>3405</v>
      </c>
    </row>
    <row r="1168" customFormat="false" ht="15" hidden="false" customHeight="false" outlineLevel="0" collapsed="false">
      <c r="A1168" s="1" t="s">
        <v>207</v>
      </c>
      <c r="B1168" s="1" t="s">
        <v>1739</v>
      </c>
      <c r="C1168" s="31" t="s">
        <v>1567</v>
      </c>
      <c r="D1168" s="1" t="s">
        <v>1568</v>
      </c>
      <c r="F1168" s="1" t="s">
        <v>262</v>
      </c>
      <c r="I1168" s="1" t="s">
        <v>3406</v>
      </c>
      <c r="J1168" s="1" t="s">
        <v>3407</v>
      </c>
      <c r="K1168" s="17" t="n">
        <v>0</v>
      </c>
      <c r="L1168" s="17" t="n">
        <f aca="false">'1060 NQN'!$Q$2055</f>
        <v>26</v>
      </c>
      <c r="M1168" s="17" t="n">
        <f aca="false">$K1168-$L1168</f>
        <v>-26</v>
      </c>
      <c r="N1168" s="18"/>
      <c r="O1168" s="18" t="n">
        <f aca="false">IFERROR($K1168*$N1168,"")</f>
        <v>0</v>
      </c>
      <c r="P1168" s="18" t="n">
        <f aca="false">IFERROR($L1168*$N1168,"")</f>
        <v>0</v>
      </c>
      <c r="Q1168" s="18"/>
      <c r="S1168" s="32" t="s">
        <v>1571</v>
      </c>
      <c r="T1168" s="1" t="s">
        <v>1572</v>
      </c>
      <c r="U1168" s="32" t="s">
        <v>120</v>
      </c>
      <c r="V1168" s="1" t="s">
        <v>1571</v>
      </c>
      <c r="W1168" s="1" t="s">
        <v>269</v>
      </c>
      <c r="Y1168" s="1" t="s">
        <v>269</v>
      </c>
      <c r="AA1168" s="1" t="s">
        <v>3408</v>
      </c>
    </row>
    <row r="1169" customFormat="false" ht="15" hidden="false" customHeight="false" outlineLevel="0" collapsed="false">
      <c r="A1169" s="1" t="s">
        <v>207</v>
      </c>
      <c r="B1169" s="1" t="s">
        <v>1739</v>
      </c>
      <c r="C1169" s="31" t="s">
        <v>1567</v>
      </c>
      <c r="D1169" s="1" t="s">
        <v>1568</v>
      </c>
      <c r="F1169" s="1" t="s">
        <v>262</v>
      </c>
      <c r="I1169" s="1" t="s">
        <v>3409</v>
      </c>
      <c r="J1169" s="1" t="s">
        <v>3410</v>
      </c>
      <c r="K1169" s="17" t="n">
        <v>0</v>
      </c>
      <c r="L1169" s="17" t="n">
        <f aca="false">'1060 NQN'!$Q$2056</f>
        <v>49</v>
      </c>
      <c r="M1169" s="17" t="n">
        <f aca="false">$K1169-$L1169</f>
        <v>-49</v>
      </c>
      <c r="N1169" s="18"/>
      <c r="O1169" s="18" t="n">
        <f aca="false">IFERROR($K1169*$N1169,"")</f>
        <v>0</v>
      </c>
      <c r="P1169" s="18" t="n">
        <f aca="false">IFERROR($L1169*$N1169,"")</f>
        <v>0</v>
      </c>
      <c r="Q1169" s="18"/>
      <c r="S1169" s="32" t="s">
        <v>1571</v>
      </c>
      <c r="T1169" s="1" t="s">
        <v>1572</v>
      </c>
      <c r="U1169" s="32" t="s">
        <v>120</v>
      </c>
      <c r="V1169" s="1" t="s">
        <v>1571</v>
      </c>
      <c r="W1169" s="1" t="s">
        <v>269</v>
      </c>
      <c r="Y1169" s="1" t="s">
        <v>269</v>
      </c>
      <c r="AA1169" s="1" t="s">
        <v>3411</v>
      </c>
    </row>
    <row r="1170" customFormat="false" ht="15" hidden="false" customHeight="false" outlineLevel="0" collapsed="false">
      <c r="A1170" s="1" t="s">
        <v>207</v>
      </c>
      <c r="B1170" s="1" t="s">
        <v>1739</v>
      </c>
      <c r="C1170" s="31" t="s">
        <v>1567</v>
      </c>
      <c r="D1170" s="1" t="s">
        <v>1568</v>
      </c>
      <c r="F1170" s="1" t="s">
        <v>262</v>
      </c>
      <c r="I1170" s="1" t="s">
        <v>3412</v>
      </c>
      <c r="J1170" s="1" t="s">
        <v>3413</v>
      </c>
      <c r="K1170" s="17" t="n">
        <v>0</v>
      </c>
      <c r="L1170" s="17" t="n">
        <f aca="false">'1060 NQN'!$Q$2057</f>
        <v>42</v>
      </c>
      <c r="M1170" s="17" t="n">
        <f aca="false">$K1170-$L1170</f>
        <v>-42</v>
      </c>
      <c r="N1170" s="18"/>
      <c r="O1170" s="18" t="n">
        <f aca="false">IFERROR($K1170*$N1170,"")</f>
        <v>0</v>
      </c>
      <c r="P1170" s="18" t="n">
        <f aca="false">IFERROR($L1170*$N1170,"")</f>
        <v>0</v>
      </c>
      <c r="Q1170" s="18"/>
      <c r="S1170" s="32" t="s">
        <v>1571</v>
      </c>
      <c r="T1170" s="1" t="s">
        <v>1572</v>
      </c>
      <c r="U1170" s="32" t="s">
        <v>120</v>
      </c>
      <c r="V1170" s="1" t="s">
        <v>1571</v>
      </c>
      <c r="W1170" s="1" t="s">
        <v>269</v>
      </c>
      <c r="Y1170" s="1" t="s">
        <v>269</v>
      </c>
      <c r="AA1170" s="1" t="s">
        <v>3414</v>
      </c>
    </row>
    <row r="1171" customFormat="false" ht="15" hidden="false" customHeight="false" outlineLevel="0" collapsed="false">
      <c r="A1171" s="1" t="s">
        <v>207</v>
      </c>
      <c r="B1171" s="1" t="s">
        <v>1739</v>
      </c>
      <c r="C1171" s="31" t="s">
        <v>1567</v>
      </c>
      <c r="D1171" s="1" t="s">
        <v>1568</v>
      </c>
      <c r="F1171" s="1" t="s">
        <v>262</v>
      </c>
      <c r="I1171" s="1" t="s">
        <v>3415</v>
      </c>
      <c r="J1171" s="1" t="s">
        <v>3416</v>
      </c>
      <c r="K1171" s="17" t="n">
        <v>0</v>
      </c>
      <c r="L1171" s="17" t="n">
        <f aca="false">'1060 NQN'!$Q$2058</f>
        <v>20</v>
      </c>
      <c r="M1171" s="17" t="n">
        <f aca="false">$K1171-$L1171</f>
        <v>-20</v>
      </c>
      <c r="N1171" s="18"/>
      <c r="O1171" s="18" t="n">
        <f aca="false">IFERROR($K1171*$N1171,"")</f>
        <v>0</v>
      </c>
      <c r="P1171" s="18" t="n">
        <f aca="false">IFERROR($L1171*$N1171,"")</f>
        <v>0</v>
      </c>
      <c r="Q1171" s="18"/>
      <c r="S1171" s="32" t="s">
        <v>1571</v>
      </c>
      <c r="T1171" s="1" t="s">
        <v>1572</v>
      </c>
      <c r="U1171" s="32" t="s">
        <v>120</v>
      </c>
      <c r="V1171" s="1" t="s">
        <v>1571</v>
      </c>
      <c r="W1171" s="1" t="s">
        <v>269</v>
      </c>
      <c r="Y1171" s="1" t="s">
        <v>269</v>
      </c>
      <c r="AA1171" s="1" t="s">
        <v>3417</v>
      </c>
    </row>
    <row r="1172" customFormat="false" ht="15" hidden="false" customHeight="false" outlineLevel="0" collapsed="false">
      <c r="A1172" s="1" t="s">
        <v>207</v>
      </c>
      <c r="B1172" s="1" t="s">
        <v>1739</v>
      </c>
      <c r="C1172" s="31" t="s">
        <v>1567</v>
      </c>
      <c r="D1172" s="1" t="s">
        <v>1568</v>
      </c>
      <c r="F1172" s="1" t="s">
        <v>262</v>
      </c>
      <c r="I1172" s="1" t="s">
        <v>3418</v>
      </c>
      <c r="J1172" s="1" t="s">
        <v>3419</v>
      </c>
      <c r="K1172" s="17" t="n">
        <v>0</v>
      </c>
      <c r="L1172" s="17" t="n">
        <f aca="false">'1060 NQN'!$Q$2059</f>
        <v>22</v>
      </c>
      <c r="M1172" s="17" t="n">
        <f aca="false">$K1172-$L1172</f>
        <v>-22</v>
      </c>
      <c r="N1172" s="18"/>
      <c r="O1172" s="18" t="n">
        <f aca="false">IFERROR($K1172*$N1172,"")</f>
        <v>0</v>
      </c>
      <c r="P1172" s="18" t="n">
        <f aca="false">IFERROR($L1172*$N1172,"")</f>
        <v>0</v>
      </c>
      <c r="Q1172" s="18"/>
      <c r="S1172" s="32" t="s">
        <v>1571</v>
      </c>
      <c r="T1172" s="1" t="s">
        <v>1572</v>
      </c>
      <c r="U1172" s="32" t="s">
        <v>120</v>
      </c>
      <c r="V1172" s="1" t="s">
        <v>1571</v>
      </c>
      <c r="W1172" s="1" t="s">
        <v>269</v>
      </c>
      <c r="Y1172" s="1" t="s">
        <v>269</v>
      </c>
      <c r="AA1172" s="1" t="s">
        <v>3420</v>
      </c>
    </row>
    <row r="1173" customFormat="false" ht="15" hidden="false" customHeight="false" outlineLevel="0" collapsed="false">
      <c r="A1173" s="1" t="s">
        <v>207</v>
      </c>
      <c r="B1173" s="1" t="s">
        <v>1739</v>
      </c>
      <c r="C1173" s="31" t="s">
        <v>1567</v>
      </c>
      <c r="D1173" s="1" t="s">
        <v>1568</v>
      </c>
      <c r="F1173" s="1" t="s">
        <v>262</v>
      </c>
      <c r="I1173" s="1" t="s">
        <v>3421</v>
      </c>
      <c r="J1173" s="1" t="s">
        <v>3422</v>
      </c>
      <c r="K1173" s="17" t="n">
        <v>0</v>
      </c>
      <c r="L1173" s="17" t="n">
        <f aca="false">'1060 NQN'!$Q$2060</f>
        <v>40</v>
      </c>
      <c r="M1173" s="17" t="n">
        <f aca="false">$K1173-$L1173</f>
        <v>-40</v>
      </c>
      <c r="N1173" s="18"/>
      <c r="O1173" s="18" t="n">
        <f aca="false">IFERROR($K1173*$N1173,"")</f>
        <v>0</v>
      </c>
      <c r="P1173" s="18" t="n">
        <f aca="false">IFERROR($L1173*$N1173,"")</f>
        <v>0</v>
      </c>
      <c r="Q1173" s="18"/>
      <c r="S1173" s="32" t="s">
        <v>1571</v>
      </c>
      <c r="T1173" s="1" t="s">
        <v>1572</v>
      </c>
      <c r="U1173" s="32" t="s">
        <v>120</v>
      </c>
      <c r="V1173" s="1" t="s">
        <v>1571</v>
      </c>
      <c r="W1173" s="1" t="s">
        <v>269</v>
      </c>
      <c r="Y1173" s="1" t="s">
        <v>269</v>
      </c>
      <c r="AA1173" s="1" t="s">
        <v>3423</v>
      </c>
    </row>
    <row r="1174" customFormat="false" ht="15" hidden="false" customHeight="false" outlineLevel="0" collapsed="false">
      <c r="A1174" s="1" t="s">
        <v>207</v>
      </c>
      <c r="B1174" s="1" t="s">
        <v>1739</v>
      </c>
      <c r="C1174" s="31" t="s">
        <v>1567</v>
      </c>
      <c r="D1174" s="1" t="s">
        <v>1568</v>
      </c>
      <c r="F1174" s="1" t="s">
        <v>262</v>
      </c>
      <c r="I1174" s="1" t="s">
        <v>3424</v>
      </c>
      <c r="J1174" s="1" t="s">
        <v>3425</v>
      </c>
      <c r="K1174" s="17" t="n">
        <v>0</v>
      </c>
      <c r="L1174" s="17" t="n">
        <f aca="false">'1060 NQN'!$Q$2061</f>
        <v>0</v>
      </c>
      <c r="M1174" s="17" t="n">
        <f aca="false">$K1174-$L1174</f>
        <v>0</v>
      </c>
      <c r="N1174" s="18"/>
      <c r="O1174" s="18" t="n">
        <f aca="false">IFERROR($K1174*$N1174,"")</f>
        <v>0</v>
      </c>
      <c r="P1174" s="18" t="n">
        <f aca="false">IFERROR($L1174*$N1174,"")</f>
        <v>0</v>
      </c>
      <c r="Q1174" s="18"/>
      <c r="S1174" s="32" t="s">
        <v>1571</v>
      </c>
      <c r="T1174" s="1" t="s">
        <v>1572</v>
      </c>
      <c r="U1174" s="32" t="s">
        <v>120</v>
      </c>
      <c r="V1174" s="1" t="s">
        <v>1571</v>
      </c>
      <c r="W1174" s="1" t="s">
        <v>269</v>
      </c>
      <c r="Y1174" s="1" t="s">
        <v>269</v>
      </c>
      <c r="AA1174" s="1" t="s">
        <v>3426</v>
      </c>
    </row>
    <row r="1175" customFormat="false" ht="15" hidden="false" customHeight="false" outlineLevel="0" collapsed="false">
      <c r="A1175" s="1" t="s">
        <v>207</v>
      </c>
      <c r="B1175" s="1" t="s">
        <v>1739</v>
      </c>
      <c r="C1175" s="31" t="s">
        <v>1567</v>
      </c>
      <c r="D1175" s="1" t="s">
        <v>1568</v>
      </c>
      <c r="F1175" s="1" t="s">
        <v>262</v>
      </c>
      <c r="I1175" s="1" t="s">
        <v>3427</v>
      </c>
      <c r="J1175" s="1" t="s">
        <v>3428</v>
      </c>
      <c r="K1175" s="17" t="n">
        <v>0</v>
      </c>
      <c r="L1175" s="17" t="n">
        <f aca="false">'1060 NQN'!$Q$2062</f>
        <v>0</v>
      </c>
      <c r="M1175" s="17" t="n">
        <f aca="false">$K1175-$L1175</f>
        <v>0</v>
      </c>
      <c r="N1175" s="18"/>
      <c r="O1175" s="18" t="n">
        <f aca="false">IFERROR($K1175*$N1175,"")</f>
        <v>0</v>
      </c>
      <c r="P1175" s="18" t="n">
        <f aca="false">IFERROR($L1175*$N1175,"")</f>
        <v>0</v>
      </c>
      <c r="Q1175" s="18"/>
      <c r="S1175" s="32" t="s">
        <v>1571</v>
      </c>
      <c r="T1175" s="1" t="s">
        <v>1572</v>
      </c>
      <c r="U1175" s="32" t="s">
        <v>120</v>
      </c>
      <c r="V1175" s="1" t="s">
        <v>1571</v>
      </c>
      <c r="W1175" s="1" t="s">
        <v>269</v>
      </c>
      <c r="Y1175" s="1" t="s">
        <v>269</v>
      </c>
      <c r="AA1175" s="1" t="s">
        <v>3429</v>
      </c>
    </row>
    <row r="1176" customFormat="false" ht="15" hidden="false" customHeight="false" outlineLevel="0" collapsed="false">
      <c r="A1176" s="1" t="s">
        <v>207</v>
      </c>
      <c r="B1176" s="1" t="s">
        <v>1739</v>
      </c>
      <c r="C1176" s="31" t="s">
        <v>1567</v>
      </c>
      <c r="D1176" s="1" t="s">
        <v>1568</v>
      </c>
      <c r="F1176" s="1" t="s">
        <v>262</v>
      </c>
      <c r="I1176" s="1" t="s">
        <v>3430</v>
      </c>
      <c r="J1176" s="1" t="s">
        <v>3431</v>
      </c>
      <c r="K1176" s="17" t="n">
        <v>0</v>
      </c>
      <c r="L1176" s="17" t="n">
        <f aca="false">'1060 NQN'!$Q$2063</f>
        <v>0</v>
      </c>
      <c r="M1176" s="17" t="n">
        <f aca="false">$K1176-$L1176</f>
        <v>0</v>
      </c>
      <c r="N1176" s="18"/>
      <c r="O1176" s="18" t="n">
        <f aca="false">IFERROR($K1176*$N1176,"")</f>
        <v>0</v>
      </c>
      <c r="P1176" s="18" t="n">
        <f aca="false">IFERROR($L1176*$N1176,"")</f>
        <v>0</v>
      </c>
      <c r="Q1176" s="18"/>
      <c r="S1176" s="32" t="s">
        <v>1571</v>
      </c>
      <c r="T1176" s="1" t="s">
        <v>1572</v>
      </c>
      <c r="U1176" s="32" t="s">
        <v>120</v>
      </c>
      <c r="V1176" s="1" t="s">
        <v>1571</v>
      </c>
      <c r="W1176" s="1" t="s">
        <v>269</v>
      </c>
      <c r="Y1176" s="1" t="s">
        <v>269</v>
      </c>
      <c r="AA1176" s="1" t="s">
        <v>3432</v>
      </c>
    </row>
    <row r="1177" customFormat="false" ht="15" hidden="false" customHeight="false" outlineLevel="0" collapsed="false">
      <c r="A1177" s="1" t="s">
        <v>207</v>
      </c>
      <c r="B1177" s="1" t="s">
        <v>1739</v>
      </c>
      <c r="C1177" s="31" t="s">
        <v>1567</v>
      </c>
      <c r="D1177" s="1" t="s">
        <v>1568</v>
      </c>
      <c r="F1177" s="1" t="s">
        <v>262</v>
      </c>
      <c r="I1177" s="1" t="s">
        <v>3433</v>
      </c>
      <c r="J1177" s="1" t="s">
        <v>3434</v>
      </c>
      <c r="K1177" s="17" t="n">
        <v>0</v>
      </c>
      <c r="L1177" s="17" t="n">
        <f aca="false">'1060 NQN'!$Q$2064</f>
        <v>40</v>
      </c>
      <c r="M1177" s="17" t="n">
        <f aca="false">$K1177-$L1177</f>
        <v>-40</v>
      </c>
      <c r="N1177" s="18"/>
      <c r="O1177" s="18" t="n">
        <f aca="false">IFERROR($K1177*$N1177,"")</f>
        <v>0</v>
      </c>
      <c r="P1177" s="18" t="n">
        <f aca="false">IFERROR($L1177*$N1177,"")</f>
        <v>0</v>
      </c>
      <c r="Q1177" s="18"/>
      <c r="S1177" s="32" t="s">
        <v>1571</v>
      </c>
      <c r="T1177" s="1" t="s">
        <v>1572</v>
      </c>
      <c r="U1177" s="32" t="s">
        <v>120</v>
      </c>
      <c r="V1177" s="1" t="s">
        <v>1571</v>
      </c>
      <c r="W1177" s="1" t="s">
        <v>269</v>
      </c>
      <c r="Y1177" s="1" t="s">
        <v>269</v>
      </c>
      <c r="AA1177" s="1" t="s">
        <v>3435</v>
      </c>
    </row>
    <row r="1178" customFormat="false" ht="15" hidden="false" customHeight="false" outlineLevel="0" collapsed="false">
      <c r="A1178" s="1" t="s">
        <v>207</v>
      </c>
      <c r="B1178" s="1" t="s">
        <v>1739</v>
      </c>
      <c r="C1178" s="31" t="s">
        <v>1567</v>
      </c>
      <c r="D1178" s="1" t="s">
        <v>1568</v>
      </c>
      <c r="F1178" s="1" t="s">
        <v>262</v>
      </c>
      <c r="I1178" s="1" t="s">
        <v>3436</v>
      </c>
      <c r="J1178" s="1" t="s">
        <v>3437</v>
      </c>
      <c r="K1178" s="17" t="n">
        <v>0</v>
      </c>
      <c r="L1178" s="17" t="n">
        <f aca="false">'1060 NQN'!$Q$2065</f>
        <v>136</v>
      </c>
      <c r="M1178" s="17" t="n">
        <f aca="false">$K1178-$L1178</f>
        <v>-136</v>
      </c>
      <c r="N1178" s="18"/>
      <c r="O1178" s="18" t="n">
        <f aca="false">IFERROR($K1178*$N1178,"")</f>
        <v>0</v>
      </c>
      <c r="P1178" s="18" t="n">
        <f aca="false">IFERROR($L1178*$N1178,"")</f>
        <v>0</v>
      </c>
      <c r="Q1178" s="18"/>
      <c r="S1178" s="32" t="s">
        <v>1571</v>
      </c>
      <c r="T1178" s="1" t="s">
        <v>1572</v>
      </c>
      <c r="U1178" s="32" t="s">
        <v>120</v>
      </c>
      <c r="V1178" s="1" t="s">
        <v>1571</v>
      </c>
      <c r="W1178" s="1" t="s">
        <v>269</v>
      </c>
      <c r="Y1178" s="1" t="s">
        <v>269</v>
      </c>
      <c r="AA1178" s="1" t="s">
        <v>3438</v>
      </c>
    </row>
    <row r="1179" customFormat="false" ht="15" hidden="false" customHeight="false" outlineLevel="0" collapsed="false">
      <c r="A1179" s="1" t="s">
        <v>207</v>
      </c>
      <c r="B1179" s="1" t="s">
        <v>1739</v>
      </c>
      <c r="C1179" s="31" t="s">
        <v>1567</v>
      </c>
      <c r="D1179" s="1" t="s">
        <v>1568</v>
      </c>
      <c r="F1179" s="1" t="s">
        <v>262</v>
      </c>
      <c r="I1179" s="1" t="s">
        <v>3439</v>
      </c>
      <c r="J1179" s="1" t="s">
        <v>3440</v>
      </c>
      <c r="K1179" s="17" t="n">
        <v>0</v>
      </c>
      <c r="L1179" s="17" t="n">
        <f aca="false">'1060 NQN'!$Q$2066</f>
        <v>179</v>
      </c>
      <c r="M1179" s="17" t="n">
        <f aca="false">$K1179-$L1179</f>
        <v>-179</v>
      </c>
      <c r="N1179" s="18"/>
      <c r="O1179" s="18" t="n">
        <f aca="false">IFERROR($K1179*$N1179,"")</f>
        <v>0</v>
      </c>
      <c r="P1179" s="18" t="n">
        <f aca="false">IFERROR($L1179*$N1179,"")</f>
        <v>0</v>
      </c>
      <c r="Q1179" s="18"/>
      <c r="S1179" s="32" t="s">
        <v>1571</v>
      </c>
      <c r="T1179" s="1" t="s">
        <v>1572</v>
      </c>
      <c r="U1179" s="32" t="s">
        <v>120</v>
      </c>
      <c r="V1179" s="1" t="s">
        <v>1571</v>
      </c>
      <c r="W1179" s="1" t="s">
        <v>269</v>
      </c>
      <c r="Y1179" s="1" t="s">
        <v>269</v>
      </c>
      <c r="AA1179" s="1" t="s">
        <v>3441</v>
      </c>
    </row>
    <row r="1180" customFormat="false" ht="15" hidden="false" customHeight="false" outlineLevel="0" collapsed="false">
      <c r="A1180" s="1" t="s">
        <v>207</v>
      </c>
      <c r="B1180" s="1" t="s">
        <v>1739</v>
      </c>
      <c r="C1180" s="31" t="s">
        <v>1567</v>
      </c>
      <c r="D1180" s="1" t="s">
        <v>1568</v>
      </c>
      <c r="F1180" s="1" t="s">
        <v>262</v>
      </c>
      <c r="I1180" s="1" t="s">
        <v>2220</v>
      </c>
      <c r="J1180" s="1" t="s">
        <v>3442</v>
      </c>
      <c r="K1180" s="17" t="n">
        <v>0</v>
      </c>
      <c r="L1180" s="17" t="n">
        <f aca="false">'1060 NQN'!$Q$2067</f>
        <v>10</v>
      </c>
      <c r="M1180" s="17" t="n">
        <f aca="false">$K1180-$L1180</f>
        <v>-10</v>
      </c>
      <c r="N1180" s="18"/>
      <c r="O1180" s="18" t="n">
        <f aca="false">IFERROR($K1180*$N1180,"")</f>
        <v>0</v>
      </c>
      <c r="P1180" s="18" t="n">
        <f aca="false">IFERROR($L1180*$N1180,"")</f>
        <v>0</v>
      </c>
      <c r="Q1180" s="18"/>
      <c r="S1180" s="32" t="s">
        <v>1571</v>
      </c>
      <c r="T1180" s="1" t="s">
        <v>1572</v>
      </c>
      <c r="U1180" s="32" t="s">
        <v>120</v>
      </c>
      <c r="V1180" s="1" t="s">
        <v>1571</v>
      </c>
      <c r="W1180" s="1" t="s">
        <v>269</v>
      </c>
      <c r="Y1180" s="1" t="s">
        <v>269</v>
      </c>
      <c r="AA1180" s="1" t="s">
        <v>3443</v>
      </c>
    </row>
    <row r="1181" customFormat="false" ht="15" hidden="false" customHeight="false" outlineLevel="0" collapsed="false">
      <c r="A1181" s="1" t="s">
        <v>207</v>
      </c>
      <c r="B1181" s="1" t="s">
        <v>1739</v>
      </c>
      <c r="C1181" s="31" t="s">
        <v>1567</v>
      </c>
      <c r="D1181" s="1" t="s">
        <v>1568</v>
      </c>
      <c r="F1181" s="1" t="s">
        <v>262</v>
      </c>
      <c r="I1181" s="1" t="s">
        <v>2530</v>
      </c>
      <c r="J1181" s="1" t="s">
        <v>3444</v>
      </c>
      <c r="K1181" s="17" t="n">
        <v>0</v>
      </c>
      <c r="L1181" s="17" t="n">
        <f aca="false">'1060 NQN'!$Q$2068</f>
        <v>27</v>
      </c>
      <c r="M1181" s="17" t="n">
        <f aca="false">$K1181-$L1181</f>
        <v>-27</v>
      </c>
      <c r="N1181" s="18"/>
      <c r="O1181" s="18" t="n">
        <f aca="false">IFERROR($K1181*$N1181,"")</f>
        <v>0</v>
      </c>
      <c r="P1181" s="18" t="n">
        <f aca="false">IFERROR($L1181*$N1181,"")</f>
        <v>0</v>
      </c>
      <c r="Q1181" s="18"/>
      <c r="S1181" s="32" t="s">
        <v>1571</v>
      </c>
      <c r="T1181" s="1" t="s">
        <v>1572</v>
      </c>
      <c r="U1181" s="32" t="s">
        <v>120</v>
      </c>
      <c r="V1181" s="1" t="s">
        <v>1571</v>
      </c>
      <c r="W1181" s="1" t="s">
        <v>269</v>
      </c>
      <c r="Y1181" s="1" t="s">
        <v>269</v>
      </c>
      <c r="AA1181" s="1" t="s">
        <v>3445</v>
      </c>
    </row>
    <row r="1182" customFormat="false" ht="15" hidden="false" customHeight="false" outlineLevel="0" collapsed="false">
      <c r="A1182" s="1" t="s">
        <v>207</v>
      </c>
      <c r="B1182" s="1" t="s">
        <v>1739</v>
      </c>
      <c r="C1182" s="31" t="s">
        <v>1567</v>
      </c>
      <c r="D1182" s="1" t="s">
        <v>1568</v>
      </c>
      <c r="F1182" s="1" t="s">
        <v>262</v>
      </c>
      <c r="I1182" s="1" t="s">
        <v>2971</v>
      </c>
      <c r="J1182" s="1" t="s">
        <v>3446</v>
      </c>
      <c r="K1182" s="17" t="n">
        <v>0</v>
      </c>
      <c r="L1182" s="17" t="n">
        <f aca="false">'1060 NQN'!$Q$2069</f>
        <v>22</v>
      </c>
      <c r="M1182" s="17" t="n">
        <f aca="false">$K1182-$L1182</f>
        <v>-22</v>
      </c>
      <c r="N1182" s="18"/>
      <c r="O1182" s="18" t="n">
        <f aca="false">IFERROR($K1182*$N1182,"")</f>
        <v>0</v>
      </c>
      <c r="P1182" s="18" t="n">
        <f aca="false">IFERROR($L1182*$N1182,"")</f>
        <v>0</v>
      </c>
      <c r="Q1182" s="18"/>
      <c r="S1182" s="32" t="s">
        <v>1571</v>
      </c>
      <c r="T1182" s="1" t="s">
        <v>1572</v>
      </c>
      <c r="U1182" s="32" t="s">
        <v>120</v>
      </c>
      <c r="V1182" s="1" t="s">
        <v>1571</v>
      </c>
      <c r="W1182" s="1" t="s">
        <v>269</v>
      </c>
      <c r="Y1182" s="1" t="s">
        <v>269</v>
      </c>
      <c r="AA1182" s="1" t="s">
        <v>3447</v>
      </c>
    </row>
    <row r="1183" customFormat="false" ht="15" hidden="false" customHeight="false" outlineLevel="0" collapsed="false">
      <c r="A1183" s="1" t="s">
        <v>207</v>
      </c>
      <c r="B1183" s="1" t="s">
        <v>1739</v>
      </c>
      <c r="C1183" s="31" t="s">
        <v>1567</v>
      </c>
      <c r="D1183" s="1" t="s">
        <v>1568</v>
      </c>
      <c r="F1183" s="1" t="s">
        <v>262</v>
      </c>
      <c r="I1183" s="1" t="s">
        <v>3448</v>
      </c>
      <c r="J1183" s="1" t="s">
        <v>3449</v>
      </c>
      <c r="K1183" s="17" t="n">
        <v>0</v>
      </c>
      <c r="L1183" s="17" t="n">
        <f aca="false">'1060 NQN'!$Q$2070</f>
        <v>4</v>
      </c>
      <c r="M1183" s="17" t="n">
        <f aca="false">$K1183-$L1183</f>
        <v>-4</v>
      </c>
      <c r="N1183" s="18"/>
      <c r="O1183" s="18" t="n">
        <f aca="false">IFERROR($K1183*$N1183,"")</f>
        <v>0</v>
      </c>
      <c r="P1183" s="18" t="n">
        <f aca="false">IFERROR($L1183*$N1183,"")</f>
        <v>0</v>
      </c>
      <c r="Q1183" s="18"/>
      <c r="S1183" s="32" t="s">
        <v>1571</v>
      </c>
      <c r="T1183" s="1" t="s">
        <v>1572</v>
      </c>
      <c r="U1183" s="32" t="s">
        <v>120</v>
      </c>
      <c r="V1183" s="1" t="s">
        <v>1571</v>
      </c>
      <c r="W1183" s="1" t="s">
        <v>269</v>
      </c>
      <c r="Y1183" s="1" t="s">
        <v>269</v>
      </c>
      <c r="AA1183" s="1" t="s">
        <v>3450</v>
      </c>
    </row>
    <row r="1184" customFormat="false" ht="15" hidden="false" customHeight="false" outlineLevel="0" collapsed="false">
      <c r="A1184" s="1" t="s">
        <v>207</v>
      </c>
      <c r="B1184" s="1" t="s">
        <v>1739</v>
      </c>
      <c r="C1184" s="31" t="s">
        <v>1567</v>
      </c>
      <c r="D1184" s="1" t="s">
        <v>1568</v>
      </c>
      <c r="F1184" s="1" t="s">
        <v>262</v>
      </c>
      <c r="I1184" s="1" t="s">
        <v>3451</v>
      </c>
      <c r="J1184" s="1" t="s">
        <v>3452</v>
      </c>
      <c r="K1184" s="17" t="n">
        <v>0</v>
      </c>
      <c r="L1184" s="17" t="n">
        <f aca="false">'1060 NQN'!$Q$2071</f>
        <v>96</v>
      </c>
      <c r="M1184" s="17" t="n">
        <f aca="false">$K1184-$L1184</f>
        <v>-96</v>
      </c>
      <c r="N1184" s="18"/>
      <c r="O1184" s="18" t="n">
        <f aca="false">IFERROR($K1184*$N1184,"")</f>
        <v>0</v>
      </c>
      <c r="P1184" s="18" t="n">
        <f aca="false">IFERROR($L1184*$N1184,"")</f>
        <v>0</v>
      </c>
      <c r="Q1184" s="18"/>
      <c r="S1184" s="32" t="s">
        <v>1571</v>
      </c>
      <c r="T1184" s="1" t="s">
        <v>1572</v>
      </c>
      <c r="U1184" s="32" t="s">
        <v>120</v>
      </c>
      <c r="V1184" s="1" t="s">
        <v>1571</v>
      </c>
      <c r="W1184" s="1" t="s">
        <v>269</v>
      </c>
      <c r="Y1184" s="1" t="s">
        <v>269</v>
      </c>
      <c r="AA1184" s="1" t="s">
        <v>3453</v>
      </c>
    </row>
    <row r="1185" customFormat="false" ht="15" hidden="false" customHeight="false" outlineLevel="0" collapsed="false">
      <c r="A1185" s="1" t="s">
        <v>207</v>
      </c>
      <c r="B1185" s="1" t="s">
        <v>1739</v>
      </c>
      <c r="C1185" s="31" t="s">
        <v>1567</v>
      </c>
      <c r="D1185" s="1" t="s">
        <v>1568</v>
      </c>
      <c r="F1185" s="1" t="s">
        <v>262</v>
      </c>
      <c r="I1185" s="1" t="s">
        <v>3454</v>
      </c>
      <c r="J1185" s="1" t="s">
        <v>3455</v>
      </c>
      <c r="K1185" s="17" t="n">
        <v>0</v>
      </c>
      <c r="L1185" s="17" t="n">
        <f aca="false">'1060 NQN'!$Q$2072</f>
        <v>0</v>
      </c>
      <c r="M1185" s="17" t="n">
        <f aca="false">$K1185-$L1185</f>
        <v>0</v>
      </c>
      <c r="N1185" s="18"/>
      <c r="O1185" s="18" t="n">
        <f aca="false">IFERROR($K1185*$N1185,"")</f>
        <v>0</v>
      </c>
      <c r="P1185" s="18" t="n">
        <f aca="false">IFERROR($L1185*$N1185,"")</f>
        <v>0</v>
      </c>
      <c r="Q1185" s="18"/>
      <c r="S1185" s="32" t="s">
        <v>1571</v>
      </c>
      <c r="T1185" s="1" t="s">
        <v>1572</v>
      </c>
      <c r="U1185" s="32" t="s">
        <v>120</v>
      </c>
      <c r="V1185" s="1" t="s">
        <v>1571</v>
      </c>
      <c r="W1185" s="1" t="s">
        <v>269</v>
      </c>
      <c r="Y1185" s="1" t="s">
        <v>269</v>
      </c>
      <c r="AA1185" s="1" t="s">
        <v>3456</v>
      </c>
    </row>
    <row r="1186" customFormat="false" ht="15" hidden="false" customHeight="false" outlineLevel="0" collapsed="false">
      <c r="A1186" s="1" t="s">
        <v>207</v>
      </c>
      <c r="B1186" s="1" t="s">
        <v>1739</v>
      </c>
      <c r="C1186" s="31" t="s">
        <v>1567</v>
      </c>
      <c r="D1186" s="1" t="s">
        <v>1568</v>
      </c>
      <c r="F1186" s="1" t="s">
        <v>262</v>
      </c>
      <c r="I1186" s="1" t="s">
        <v>3457</v>
      </c>
      <c r="J1186" s="1" t="s">
        <v>3458</v>
      </c>
      <c r="K1186" s="17" t="n">
        <v>0</v>
      </c>
      <c r="L1186" s="17" t="n">
        <f aca="false">'1060 NQN'!$Q$2073</f>
        <v>0</v>
      </c>
      <c r="M1186" s="17" t="n">
        <f aca="false">$K1186-$L1186</f>
        <v>0</v>
      </c>
      <c r="N1186" s="18"/>
      <c r="O1186" s="18" t="n">
        <f aca="false">IFERROR($K1186*$N1186,"")</f>
        <v>0</v>
      </c>
      <c r="P1186" s="18" t="n">
        <f aca="false">IFERROR($L1186*$N1186,"")</f>
        <v>0</v>
      </c>
      <c r="Q1186" s="18"/>
      <c r="S1186" s="32" t="s">
        <v>1571</v>
      </c>
      <c r="T1186" s="1" t="s">
        <v>1572</v>
      </c>
      <c r="U1186" s="32" t="s">
        <v>120</v>
      </c>
      <c r="V1186" s="1" t="s">
        <v>1571</v>
      </c>
      <c r="W1186" s="1" t="s">
        <v>269</v>
      </c>
      <c r="Y1186" s="1" t="s">
        <v>269</v>
      </c>
      <c r="AA1186" s="1" t="s">
        <v>3459</v>
      </c>
    </row>
    <row r="1187" customFormat="false" ht="15" hidden="false" customHeight="false" outlineLevel="0" collapsed="false">
      <c r="A1187" s="1" t="s">
        <v>207</v>
      </c>
      <c r="B1187" s="1" t="s">
        <v>1739</v>
      </c>
      <c r="C1187" s="31" t="s">
        <v>1567</v>
      </c>
      <c r="D1187" s="1" t="s">
        <v>1568</v>
      </c>
      <c r="F1187" s="1" t="s">
        <v>262</v>
      </c>
      <c r="I1187" s="1" t="s">
        <v>3460</v>
      </c>
      <c r="J1187" s="1" t="s">
        <v>3461</v>
      </c>
      <c r="K1187" s="17" t="n">
        <v>0</v>
      </c>
      <c r="L1187" s="17" t="n">
        <f aca="false">'1060 NQN'!$Q$2074</f>
        <v>0</v>
      </c>
      <c r="M1187" s="17" t="n">
        <f aca="false">$K1187-$L1187</f>
        <v>0</v>
      </c>
      <c r="N1187" s="18"/>
      <c r="O1187" s="18" t="n">
        <f aca="false">IFERROR($K1187*$N1187,"")</f>
        <v>0</v>
      </c>
      <c r="P1187" s="18" t="n">
        <f aca="false">IFERROR($L1187*$N1187,"")</f>
        <v>0</v>
      </c>
      <c r="Q1187" s="18"/>
      <c r="S1187" s="32" t="s">
        <v>1571</v>
      </c>
      <c r="T1187" s="1" t="s">
        <v>1576</v>
      </c>
      <c r="U1187" s="32" t="s">
        <v>120</v>
      </c>
      <c r="V1187" s="1" t="s">
        <v>1571</v>
      </c>
      <c r="W1187" s="1" t="s">
        <v>269</v>
      </c>
      <c r="Y1187" s="1" t="s">
        <v>270</v>
      </c>
      <c r="Z1187" s="1" t="s">
        <v>3462</v>
      </c>
      <c r="AA1187" s="1" t="s">
        <v>3463</v>
      </c>
    </row>
    <row r="1188" customFormat="false" ht="15" hidden="false" customHeight="false" outlineLevel="0" collapsed="false">
      <c r="A1188" s="1" t="s">
        <v>208</v>
      </c>
      <c r="B1188" s="1" t="s">
        <v>3464</v>
      </c>
      <c r="C1188" s="1" t="s">
        <v>259</v>
      </c>
      <c r="D1188" s="1" t="s">
        <v>260</v>
      </c>
      <c r="E1188" s="1" t="s">
        <v>261</v>
      </c>
      <c r="F1188" s="1" t="s">
        <v>262</v>
      </c>
      <c r="G1188" s="1" t="s">
        <v>263</v>
      </c>
      <c r="H1188" s="1" t="s">
        <v>264</v>
      </c>
      <c r="I1188" s="1" t="s">
        <v>3465</v>
      </c>
      <c r="J1188" s="1" t="s">
        <v>3466</v>
      </c>
      <c r="K1188" s="17" t="n">
        <f aca="false">SUMIF('1130 Salta'!$A$2:$A$485,$G1188,'1130 Salta'!$I$2:$I$485)</f>
        <v>4340</v>
      </c>
      <c r="L1188" s="17" t="n">
        <f aca="false">SUMIF('1130 Salta'!$A$2:$A$485,$G1188,'1130 Salta'!$Q$2:$Q$485)</f>
        <v>1130</v>
      </c>
      <c r="M1188" s="17" t="n">
        <f aca="false">$K1188-$L1188</f>
        <v>3210</v>
      </c>
      <c r="N1188" s="18" t="n">
        <f aca="false">IFERROR(SUMIF('1130 Salta'!$A$2:$A$485,$G1188,'1130 Salta'!$M$2:$M$485)/$K1188,0)</f>
        <v>54.197366359447</v>
      </c>
      <c r="O1188" s="18" t="n">
        <f aca="false">IFERROR($K1188*$N1188,"")</f>
        <v>235216.57</v>
      </c>
      <c r="P1188" s="18" t="n">
        <f aca="false">IFERROR($L1188*$N1188,"")</f>
        <v>61243.0239861751</v>
      </c>
      <c r="Q1188" s="18" t="n">
        <f aca="false">$M1188*$N1188</f>
        <v>173973.546013825</v>
      </c>
      <c r="S1188" s="24" t="s">
        <v>226</v>
      </c>
      <c r="T1188" s="1" t="s">
        <v>267</v>
      </c>
      <c r="U1188" s="25" t="s">
        <v>51</v>
      </c>
      <c r="V1188" s="1" t="s">
        <v>268</v>
      </c>
      <c r="W1188" s="1" t="s">
        <v>269</v>
      </c>
      <c r="Y1188" s="1" t="s">
        <v>270</v>
      </c>
      <c r="Z1188" s="1" t="s">
        <v>271</v>
      </c>
      <c r="AA1188" s="1" t="s">
        <v>3467</v>
      </c>
    </row>
    <row r="1189" customFormat="false" ht="15" hidden="false" customHeight="false" outlineLevel="0" collapsed="false">
      <c r="A1189" s="1" t="s">
        <v>208</v>
      </c>
      <c r="B1189" s="1" t="s">
        <v>3464</v>
      </c>
      <c r="C1189" s="1" t="s">
        <v>259</v>
      </c>
      <c r="D1189" s="1" t="s">
        <v>260</v>
      </c>
      <c r="E1189" s="1" t="s">
        <v>261</v>
      </c>
      <c r="F1189" s="1" t="s">
        <v>262</v>
      </c>
      <c r="G1189" s="1" t="s">
        <v>278</v>
      </c>
      <c r="H1189" s="1" t="s">
        <v>279</v>
      </c>
      <c r="I1189" s="1" t="s">
        <v>3468</v>
      </c>
      <c r="J1189" s="1" t="s">
        <v>3469</v>
      </c>
      <c r="K1189" s="17" t="n">
        <f aca="false">SUMIF('1130 Salta'!$A$2:$A$485,$G1189,'1130 Salta'!$I$2:$I$485)</f>
        <v>1687</v>
      </c>
      <c r="L1189" s="17" t="n">
        <f aca="false">SUMIF('1130 Salta'!$A$2:$A$485,$G1189,'1130 Salta'!$Q$2:$Q$485)</f>
        <v>260</v>
      </c>
      <c r="M1189" s="17" t="n">
        <f aca="false">$K1189-$L1189</f>
        <v>1427</v>
      </c>
      <c r="N1189" s="18" t="n">
        <f aca="false">IFERROR(SUMIF('1130 Salta'!$A$2:$A$485,$G1189,'1130 Salta'!$M$2:$M$485)/$K1189,0)</f>
        <v>139.994819205691</v>
      </c>
      <c r="O1189" s="18" t="n">
        <f aca="false">IFERROR($K1189*$N1189,"")</f>
        <v>236171.26</v>
      </c>
      <c r="P1189" s="18" t="n">
        <f aca="false">IFERROR($L1189*$N1189,"")</f>
        <v>36398.6529934796</v>
      </c>
      <c r="Q1189" s="18" t="n">
        <f aca="false">$M1189*$N1189</f>
        <v>199772.60700652</v>
      </c>
      <c r="S1189" s="25" t="s">
        <v>228</v>
      </c>
      <c r="T1189" s="1" t="s">
        <v>282</v>
      </c>
      <c r="U1189" s="25" t="s">
        <v>51</v>
      </c>
      <c r="V1189" s="1" t="s">
        <v>1816</v>
      </c>
      <c r="W1189" s="1" t="s">
        <v>269</v>
      </c>
      <c r="Y1189" s="1" t="s">
        <v>270</v>
      </c>
      <c r="Z1189" s="1" t="s">
        <v>284</v>
      </c>
      <c r="AA1189" s="1" t="s">
        <v>3470</v>
      </c>
    </row>
    <row r="1190" customFormat="false" ht="15" hidden="false" customHeight="false" outlineLevel="0" collapsed="false">
      <c r="A1190" s="1" t="s">
        <v>208</v>
      </c>
      <c r="B1190" s="1" t="s">
        <v>3464</v>
      </c>
      <c r="C1190" s="1" t="s">
        <v>259</v>
      </c>
      <c r="D1190" s="1" t="s">
        <v>260</v>
      </c>
      <c r="E1190" s="1" t="s">
        <v>261</v>
      </c>
      <c r="F1190" s="1" t="s">
        <v>262</v>
      </c>
      <c r="G1190" s="1" t="s">
        <v>443</v>
      </c>
      <c r="H1190" s="1" t="s">
        <v>444</v>
      </c>
      <c r="K1190" s="17" t="n">
        <f aca="false">SUMIF('1130 Salta'!$A$2:$A$485,$G1190,'1130 Salta'!$I$2:$I$485)</f>
        <v>1675</v>
      </c>
      <c r="L1190" s="17" t="n">
        <f aca="false">SUMIF('1130 Salta'!$A$2:$A$485,$G1190,'1130 Salta'!$Q$2:$Q$485)</f>
        <v>0</v>
      </c>
      <c r="M1190" s="17" t="n">
        <f aca="false">$K1190-$L1190</f>
        <v>1675</v>
      </c>
      <c r="N1190" s="18" t="n">
        <f aca="false">IFERROR(SUMIF('1130 Salta'!$A$2:$A$485,$G1190,'1130 Salta'!$M$2:$M$485)/$K1190,0)</f>
        <v>659.158208955224</v>
      </c>
      <c r="O1190" s="18" t="n">
        <f aca="false">IFERROR($K1190*$N1190,"")</f>
        <v>1104090</v>
      </c>
      <c r="P1190" s="18" t="n">
        <f aca="false">IFERROR($L1190*$N1190,"")</f>
        <v>0</v>
      </c>
      <c r="Q1190" s="18" t="n">
        <f aca="false">$M1190*$N1190</f>
        <v>1104090</v>
      </c>
      <c r="S1190" s="26"/>
      <c r="T1190" s="1" t="s">
        <v>277</v>
      </c>
      <c r="U1190" s="27" t="s">
        <v>123</v>
      </c>
    </row>
    <row r="1191" customFormat="false" ht="15" hidden="false" customHeight="false" outlineLevel="0" collapsed="false">
      <c r="A1191" s="1" t="s">
        <v>208</v>
      </c>
      <c r="B1191" s="1" t="s">
        <v>3464</v>
      </c>
      <c r="C1191" s="1" t="s">
        <v>259</v>
      </c>
      <c r="D1191" s="1" t="s">
        <v>260</v>
      </c>
      <c r="E1191" s="1" t="s">
        <v>261</v>
      </c>
      <c r="F1191" s="1" t="s">
        <v>262</v>
      </c>
      <c r="G1191" s="1" t="s">
        <v>3471</v>
      </c>
      <c r="H1191" s="1" t="s">
        <v>3472</v>
      </c>
      <c r="K1191" s="17" t="n">
        <f aca="false">SUMIF('1130 Salta'!$A$2:$A$485,$G1191,'1130 Salta'!$I$2:$I$485)</f>
        <v>1503</v>
      </c>
      <c r="L1191" s="17" t="n">
        <f aca="false">SUMIF('1130 Salta'!$A$2:$A$485,$G1191,'1130 Salta'!$Q$2:$Q$485)</f>
        <v>0</v>
      </c>
      <c r="M1191" s="17" t="n">
        <f aca="false">$K1191-$L1191</f>
        <v>1503</v>
      </c>
      <c r="N1191" s="18" t="n">
        <f aca="false">IFERROR(SUMIF('1130 Salta'!$A$2:$A$485,$G1191,'1130 Salta'!$M$2:$M$485)/$K1191,0)</f>
        <v>212.75</v>
      </c>
      <c r="O1191" s="18" t="n">
        <f aca="false">IFERROR($K1191*$N1191,"")</f>
        <v>319763.25</v>
      </c>
      <c r="P1191" s="18" t="n">
        <f aca="false">IFERROR($L1191*$N1191,"")</f>
        <v>0</v>
      </c>
      <c r="Q1191" s="18" t="n">
        <f aca="false">$M1191*$N1191</f>
        <v>319763.25</v>
      </c>
      <c r="S1191" s="26"/>
      <c r="T1191" s="1" t="s">
        <v>277</v>
      </c>
      <c r="U1191" s="27" t="s">
        <v>123</v>
      </c>
    </row>
    <row r="1192" customFormat="false" ht="15" hidden="false" customHeight="false" outlineLevel="0" collapsed="false">
      <c r="A1192" s="1" t="s">
        <v>208</v>
      </c>
      <c r="B1192" s="1" t="s">
        <v>3464</v>
      </c>
      <c r="C1192" s="1" t="s">
        <v>259</v>
      </c>
      <c r="D1192" s="1" t="s">
        <v>273</v>
      </c>
      <c r="E1192" s="1" t="s">
        <v>274</v>
      </c>
      <c r="F1192" s="1" t="s">
        <v>262</v>
      </c>
      <c r="G1192" s="1" t="s">
        <v>308</v>
      </c>
      <c r="H1192" s="1" t="s">
        <v>309</v>
      </c>
      <c r="I1192" s="1" t="s">
        <v>3473</v>
      </c>
      <c r="J1192" s="1" t="s">
        <v>3474</v>
      </c>
      <c r="K1192" s="17" t="n">
        <f aca="false">SUMIF('1130 Salta'!$A$2:$A$485,$G1192,'1130 Salta'!$I$2:$I$485)</f>
        <v>1017</v>
      </c>
      <c r="L1192" s="17" t="n">
        <f aca="false">SUMIF('1130 Salta'!$A$2:$A$485,$G1192,'1130 Salta'!$Q$2:$Q$485)</f>
        <v>680</v>
      </c>
      <c r="M1192" s="17" t="n">
        <f aca="false">$K1192-$L1192</f>
        <v>337</v>
      </c>
      <c r="N1192" s="18" t="n">
        <f aca="false">IFERROR(SUMIF('1130 Salta'!$A$2:$A$485,$G1192,'1130 Salta'!$M$2:$M$485)/$K1192,0)</f>
        <v>50.022005899705</v>
      </c>
      <c r="O1192" s="18" t="n">
        <f aca="false">IFERROR($K1192*$N1192,"")</f>
        <v>50872.38</v>
      </c>
      <c r="P1192" s="18" t="n">
        <f aca="false">IFERROR($L1192*$N1192,"")</f>
        <v>34014.9640117994</v>
      </c>
      <c r="Q1192" s="18" t="n">
        <f aca="false">$M1192*$N1192</f>
        <v>16857.4159882006</v>
      </c>
      <c r="S1192" s="24" t="s">
        <v>226</v>
      </c>
      <c r="T1192" s="1" t="s">
        <v>267</v>
      </c>
      <c r="U1192" s="25" t="s">
        <v>51</v>
      </c>
      <c r="V1192" s="1" t="s">
        <v>290</v>
      </c>
      <c r="W1192" s="1" t="s">
        <v>269</v>
      </c>
      <c r="Y1192" s="1" t="s">
        <v>269</v>
      </c>
      <c r="AA1192" s="1" t="s">
        <v>3475</v>
      </c>
    </row>
    <row r="1193" customFormat="false" ht="15" hidden="false" customHeight="false" outlineLevel="0" collapsed="false">
      <c r="A1193" s="1" t="s">
        <v>208</v>
      </c>
      <c r="B1193" s="1" t="s">
        <v>3464</v>
      </c>
      <c r="C1193" s="1" t="s">
        <v>259</v>
      </c>
      <c r="D1193" s="1" t="s">
        <v>260</v>
      </c>
      <c r="E1193" s="1" t="s">
        <v>261</v>
      </c>
      <c r="F1193" s="1" t="s">
        <v>262</v>
      </c>
      <c r="G1193" s="1" t="s">
        <v>301</v>
      </c>
      <c r="H1193" s="1" t="s">
        <v>302</v>
      </c>
      <c r="I1193" s="1" t="s">
        <v>3476</v>
      </c>
      <c r="J1193" s="1" t="s">
        <v>3477</v>
      </c>
      <c r="K1193" s="17" t="n">
        <f aca="false">SUMIF('1130 Salta'!$A$2:$A$485,$G1193,'1130 Salta'!$I$2:$I$485)</f>
        <v>1016</v>
      </c>
      <c r="L1193" s="17" t="n">
        <f aca="false">SUMIF('1130 Salta'!$A$2:$A$485,$G1193,'1130 Salta'!$Q$2:$Q$485)</f>
        <v>403</v>
      </c>
      <c r="M1193" s="17" t="n">
        <f aca="false">$K1193-$L1193</f>
        <v>613</v>
      </c>
      <c r="N1193" s="18" t="n">
        <f aca="false">IFERROR(SUMIF('1130 Salta'!$A$2:$A$485,$G1193,'1130 Salta'!$M$2:$M$485)/$K1193,0)</f>
        <v>784.696899606299</v>
      </c>
      <c r="O1193" s="18" t="n">
        <f aca="false">IFERROR($K1193*$N1193,"")</f>
        <v>797252.05</v>
      </c>
      <c r="P1193" s="18" t="n">
        <f aca="false">IFERROR($L1193*$N1193,"")</f>
        <v>316232.850541339</v>
      </c>
      <c r="Q1193" s="18" t="n">
        <f aca="false">$M1193*$N1193</f>
        <v>481019.199458661</v>
      </c>
      <c r="S1193" s="24" t="s">
        <v>226</v>
      </c>
      <c r="T1193" s="1" t="s">
        <v>267</v>
      </c>
      <c r="U1193" s="25" t="s">
        <v>51</v>
      </c>
      <c r="V1193" s="1" t="s">
        <v>305</v>
      </c>
      <c r="W1193" s="1" t="s">
        <v>269</v>
      </c>
      <c r="Y1193" s="1" t="s">
        <v>270</v>
      </c>
      <c r="Z1193" s="1" t="s">
        <v>306</v>
      </c>
      <c r="AA1193" s="1" t="s">
        <v>3478</v>
      </c>
    </row>
    <row r="1194" customFormat="false" ht="15" hidden="false" customHeight="false" outlineLevel="0" collapsed="false">
      <c r="A1194" s="1" t="s">
        <v>208</v>
      </c>
      <c r="B1194" s="1" t="s">
        <v>3464</v>
      </c>
      <c r="C1194" s="1" t="s">
        <v>259</v>
      </c>
      <c r="D1194" s="1" t="s">
        <v>260</v>
      </c>
      <c r="E1194" s="1" t="s">
        <v>261</v>
      </c>
      <c r="F1194" s="1" t="s">
        <v>262</v>
      </c>
      <c r="G1194" s="1" t="s">
        <v>328</v>
      </c>
      <c r="H1194" s="1" t="s">
        <v>329</v>
      </c>
      <c r="I1194" s="1" t="s">
        <v>3479</v>
      </c>
      <c r="J1194" s="1" t="s">
        <v>3480</v>
      </c>
      <c r="K1194" s="17" t="n">
        <f aca="false">SUMIF('1130 Salta'!$A$2:$A$485,$G1194,'1130 Salta'!$I$2:$I$485)</f>
        <v>975</v>
      </c>
      <c r="L1194" s="17" t="n">
        <f aca="false">SUMIF('1130 Salta'!$A$2:$A$485,$G1194,'1130 Salta'!$Q$2:$Q$485)</f>
        <v>510</v>
      </c>
      <c r="M1194" s="17" t="n">
        <f aca="false">$K1194-$L1194</f>
        <v>465</v>
      </c>
      <c r="N1194" s="18" t="n">
        <f aca="false">IFERROR(SUMIF('1130 Salta'!$A$2:$A$485,$G1194,'1130 Salta'!$M$2:$M$485)/$K1194,0)</f>
        <v>33.3472307692308</v>
      </c>
      <c r="O1194" s="18" t="n">
        <f aca="false">IFERROR($K1194*$N1194,"")</f>
        <v>32513.55</v>
      </c>
      <c r="P1194" s="18" t="n">
        <f aca="false">IFERROR($L1194*$N1194,"")</f>
        <v>17007.0876923077</v>
      </c>
      <c r="Q1194" s="18" t="n">
        <f aca="false">$M1194*$N1194</f>
        <v>15506.4623076923</v>
      </c>
      <c r="S1194" s="24" t="s">
        <v>226</v>
      </c>
      <c r="T1194" s="1" t="s">
        <v>267</v>
      </c>
      <c r="U1194" s="25" t="s">
        <v>51</v>
      </c>
      <c r="V1194" s="1" t="s">
        <v>1791</v>
      </c>
      <c r="W1194" s="1" t="s">
        <v>269</v>
      </c>
      <c r="Y1194" s="1" t="s">
        <v>270</v>
      </c>
      <c r="Z1194" s="1" t="s">
        <v>333</v>
      </c>
      <c r="AA1194" s="1" t="s">
        <v>3481</v>
      </c>
    </row>
    <row r="1195" customFormat="false" ht="15" hidden="false" customHeight="false" outlineLevel="0" collapsed="false">
      <c r="A1195" s="1" t="s">
        <v>208</v>
      </c>
      <c r="B1195" s="1" t="s">
        <v>3464</v>
      </c>
      <c r="C1195" s="1" t="s">
        <v>259</v>
      </c>
      <c r="D1195" s="1" t="s">
        <v>273</v>
      </c>
      <c r="E1195" s="1" t="s">
        <v>274</v>
      </c>
      <c r="F1195" s="1" t="s">
        <v>262</v>
      </c>
      <c r="G1195" s="1" t="s">
        <v>1745</v>
      </c>
      <c r="H1195" s="1" t="s">
        <v>1746</v>
      </c>
      <c r="I1195" s="1" t="s">
        <v>3482</v>
      </c>
      <c r="J1195" s="1" t="s">
        <v>3483</v>
      </c>
      <c r="K1195" s="17" t="n">
        <f aca="false">SUMIF('1130 Salta'!$A$2:$A$485,$G1195,'1130 Salta'!$I$2:$I$485)</f>
        <v>900</v>
      </c>
      <c r="L1195" s="17" t="n">
        <f aca="false">SUMIF('1130 Salta'!$A$2:$A$485,$G1195,'1130 Salta'!$Q$2:$Q$485)</f>
        <v>590</v>
      </c>
      <c r="M1195" s="17" t="n">
        <f aca="false">$K1195-$L1195</f>
        <v>310</v>
      </c>
      <c r="N1195" s="18" t="n">
        <f aca="false">IFERROR(SUMIF('1130 Salta'!$A$2:$A$485,$G1195,'1130 Salta'!$M$2:$M$485)/$K1195,0)</f>
        <v>433.770233333333</v>
      </c>
      <c r="O1195" s="18" t="n">
        <f aca="false">IFERROR($K1195*$N1195,"")</f>
        <v>390393.21</v>
      </c>
      <c r="P1195" s="18" t="n">
        <f aca="false">IFERROR($L1195*$N1195,"")</f>
        <v>255924.437666667</v>
      </c>
      <c r="Q1195" s="18" t="n">
        <f aca="false">$M1195*$N1195</f>
        <v>134468.772333333</v>
      </c>
      <c r="S1195" s="25" t="s">
        <v>228</v>
      </c>
      <c r="T1195" s="1" t="s">
        <v>282</v>
      </c>
      <c r="U1195" s="25" t="s">
        <v>51</v>
      </c>
      <c r="V1195" s="1" t="s">
        <v>3484</v>
      </c>
      <c r="W1195" s="1" t="s">
        <v>269</v>
      </c>
      <c r="Y1195" s="1" t="s">
        <v>270</v>
      </c>
      <c r="Z1195" s="1" t="s">
        <v>1750</v>
      </c>
      <c r="AA1195" s="1" t="s">
        <v>3485</v>
      </c>
    </row>
    <row r="1196" customFormat="false" ht="15" hidden="false" customHeight="false" outlineLevel="0" collapsed="false">
      <c r="A1196" s="1" t="s">
        <v>208</v>
      </c>
      <c r="B1196" s="1" t="s">
        <v>3464</v>
      </c>
      <c r="C1196" s="1" t="s">
        <v>259</v>
      </c>
      <c r="D1196" s="1" t="s">
        <v>260</v>
      </c>
      <c r="E1196" s="1" t="s">
        <v>261</v>
      </c>
      <c r="F1196" s="1" t="s">
        <v>262</v>
      </c>
      <c r="G1196" s="1" t="s">
        <v>501</v>
      </c>
      <c r="H1196" s="1" t="s">
        <v>502</v>
      </c>
      <c r="I1196" s="1" t="s">
        <v>3486</v>
      </c>
      <c r="J1196" s="1" t="s">
        <v>3487</v>
      </c>
      <c r="K1196" s="17" t="n">
        <f aca="false">SUMIF('1130 Salta'!$A$2:$A$485,$G1196,'1130 Salta'!$I$2:$I$485)</f>
        <v>850</v>
      </c>
      <c r="L1196" s="17" t="n">
        <f aca="false">SUMIF('1130 Salta'!$A$2:$A$485,$G1196,'1130 Salta'!$Q$2:$Q$485)</f>
        <v>300</v>
      </c>
      <c r="M1196" s="17" t="n">
        <f aca="false">$K1196-$L1196</f>
        <v>550</v>
      </c>
      <c r="N1196" s="18" t="n">
        <f aca="false">IFERROR(SUMIF('1130 Salta'!$A$2:$A$485,$G1196,'1130 Salta'!$M$2:$M$485)/$K1196,0)</f>
        <v>68.2</v>
      </c>
      <c r="O1196" s="18" t="n">
        <f aca="false">IFERROR($K1196*$N1196,"")</f>
        <v>57970</v>
      </c>
      <c r="P1196" s="18" t="n">
        <f aca="false">IFERROR($L1196*$N1196,"")</f>
        <v>20460</v>
      </c>
      <c r="Q1196" s="18" t="n">
        <f aca="false">$M1196*$N1196</f>
        <v>37510</v>
      </c>
      <c r="S1196" s="24" t="s">
        <v>226</v>
      </c>
      <c r="T1196" s="1" t="s">
        <v>267</v>
      </c>
      <c r="U1196" s="25" t="s">
        <v>51</v>
      </c>
      <c r="V1196" s="1" t="s">
        <v>290</v>
      </c>
      <c r="W1196" s="1" t="s">
        <v>269</v>
      </c>
      <c r="Y1196" s="1" t="s">
        <v>270</v>
      </c>
      <c r="AA1196" s="1" t="s">
        <v>3488</v>
      </c>
    </row>
    <row r="1197" customFormat="false" ht="15" hidden="false" customHeight="false" outlineLevel="0" collapsed="false">
      <c r="A1197" s="1" t="s">
        <v>208</v>
      </c>
      <c r="B1197" s="1" t="s">
        <v>3464</v>
      </c>
      <c r="C1197" s="1" t="s">
        <v>259</v>
      </c>
      <c r="D1197" s="1" t="s">
        <v>273</v>
      </c>
      <c r="E1197" s="1" t="s">
        <v>274</v>
      </c>
      <c r="F1197" s="1" t="s">
        <v>262</v>
      </c>
      <c r="G1197" s="1" t="s">
        <v>335</v>
      </c>
      <c r="H1197" s="1" t="s">
        <v>336</v>
      </c>
      <c r="K1197" s="17" t="n">
        <f aca="false">SUMIF('1130 Salta'!$A$2:$A$485,$G1197,'1130 Salta'!$I$2:$I$485)</f>
        <v>804</v>
      </c>
      <c r="L1197" s="17" t="n">
        <f aca="false">SUMIF('1130 Salta'!$A$2:$A$485,$G1197,'1130 Salta'!$Q$2:$Q$485)</f>
        <v>0</v>
      </c>
      <c r="M1197" s="17" t="n">
        <f aca="false">$K1197-$L1197</f>
        <v>804</v>
      </c>
      <c r="N1197" s="18" t="n">
        <f aca="false">IFERROR(SUMIF('1130 Salta'!$A$2:$A$485,$G1197,'1130 Salta'!$M$2:$M$485)/$K1197,0)</f>
        <v>29.6791169154229</v>
      </c>
      <c r="O1197" s="18" t="n">
        <f aca="false">IFERROR($K1197*$N1197,"")</f>
        <v>23862.01</v>
      </c>
      <c r="P1197" s="18" t="n">
        <f aca="false">IFERROR($L1197*$N1197,"")</f>
        <v>0</v>
      </c>
      <c r="Q1197" s="18" t="n">
        <f aca="false">$M1197*$N1197</f>
        <v>23862.01</v>
      </c>
      <c r="S1197" s="26"/>
      <c r="T1197" s="1" t="s">
        <v>277</v>
      </c>
      <c r="U1197" s="27" t="s">
        <v>123</v>
      </c>
      <c r="AA1197" s="1" t="s">
        <v>3489</v>
      </c>
    </row>
    <row r="1198" customFormat="false" ht="15" hidden="false" customHeight="false" outlineLevel="0" collapsed="false">
      <c r="A1198" s="1" t="s">
        <v>208</v>
      </c>
      <c r="B1198" s="1" t="s">
        <v>3464</v>
      </c>
      <c r="C1198" s="1" t="s">
        <v>259</v>
      </c>
      <c r="D1198" s="1" t="s">
        <v>260</v>
      </c>
      <c r="E1198" s="1" t="s">
        <v>261</v>
      </c>
      <c r="F1198" s="1" t="s">
        <v>262</v>
      </c>
      <c r="G1198" s="1" t="s">
        <v>356</v>
      </c>
      <c r="H1198" s="1" t="s">
        <v>357</v>
      </c>
      <c r="I1198" s="1" t="s">
        <v>3490</v>
      </c>
      <c r="J1198" s="1" t="s">
        <v>3491</v>
      </c>
      <c r="K1198" s="17" t="n">
        <f aca="false">SUMIF('1130 Salta'!$A$2:$A$485,$G1198,'1130 Salta'!$I$2:$I$485)</f>
        <v>750</v>
      </c>
      <c r="L1198" s="17" t="n">
        <f aca="false">SUMIF('1130 Salta'!$A$2:$A$485,$G1198,'1130 Salta'!$Q$2:$Q$485)</f>
        <v>371</v>
      </c>
      <c r="M1198" s="17" t="n">
        <f aca="false">$K1198-$L1198</f>
        <v>379</v>
      </c>
      <c r="N1198" s="18" t="n">
        <f aca="false">IFERROR(SUMIF('1130 Salta'!$A$2:$A$485,$G1198,'1130 Salta'!$M$2:$M$485)/$K1198,0)</f>
        <v>64.8261333333333</v>
      </c>
      <c r="O1198" s="18" t="n">
        <f aca="false">IFERROR($K1198*$N1198,"")</f>
        <v>48619.6</v>
      </c>
      <c r="P1198" s="18" t="n">
        <f aca="false">IFERROR($L1198*$N1198,"")</f>
        <v>24050.4954666667</v>
      </c>
      <c r="Q1198" s="18" t="n">
        <f aca="false">$M1198*$N1198</f>
        <v>24569.1045333333</v>
      </c>
      <c r="S1198" s="24" t="s">
        <v>226</v>
      </c>
      <c r="T1198" s="1" t="s">
        <v>267</v>
      </c>
      <c r="U1198" s="25" t="s">
        <v>51</v>
      </c>
      <c r="V1198" s="1" t="s">
        <v>360</v>
      </c>
      <c r="W1198" s="1" t="s">
        <v>269</v>
      </c>
      <c r="Y1198" s="1" t="s">
        <v>270</v>
      </c>
      <c r="Z1198" s="1" t="s">
        <v>361</v>
      </c>
      <c r="AA1198" s="1" t="s">
        <v>368</v>
      </c>
    </row>
    <row r="1199" customFormat="false" ht="15" hidden="false" customHeight="false" outlineLevel="0" collapsed="false">
      <c r="A1199" s="1" t="s">
        <v>208</v>
      </c>
      <c r="B1199" s="1" t="s">
        <v>3464</v>
      </c>
      <c r="C1199" s="1" t="s">
        <v>259</v>
      </c>
      <c r="D1199" s="1" t="s">
        <v>273</v>
      </c>
      <c r="E1199" s="1" t="s">
        <v>274</v>
      </c>
      <c r="F1199" s="1" t="s">
        <v>262</v>
      </c>
      <c r="G1199" s="1" t="s">
        <v>591</v>
      </c>
      <c r="H1199" s="1" t="s">
        <v>592</v>
      </c>
      <c r="I1199" s="1" t="s">
        <v>3492</v>
      </c>
      <c r="J1199" s="1" t="s">
        <v>3493</v>
      </c>
      <c r="K1199" s="17" t="n">
        <f aca="false">SUMIF('1130 Salta'!$A$2:$A$485,$G1199,'1130 Salta'!$I$2:$I$485)</f>
        <v>700</v>
      </c>
      <c r="L1199" s="17" t="n">
        <f aca="false">SUMIF('1130 Salta'!$A$2:$A$485,$G1199,'1130 Salta'!$Q$2:$Q$485)</f>
        <v>294</v>
      </c>
      <c r="M1199" s="17" t="n">
        <f aca="false">$K1199-$L1199</f>
        <v>406</v>
      </c>
      <c r="N1199" s="18" t="n">
        <f aca="false">IFERROR(SUMIF('1130 Salta'!$A$2:$A$485,$G1199,'1130 Salta'!$M$2:$M$485)/$K1199,0)</f>
        <v>175.129985714286</v>
      </c>
      <c r="O1199" s="18" t="n">
        <f aca="false">IFERROR($K1199*$N1199,"")</f>
        <v>122590.99</v>
      </c>
      <c r="P1199" s="18" t="n">
        <f aca="false">IFERROR($L1199*$N1199,"")</f>
        <v>51488.2158</v>
      </c>
      <c r="Q1199" s="18" t="n">
        <f aca="false">$M1199*$N1199</f>
        <v>71102.7742</v>
      </c>
      <c r="S1199" s="29" t="s">
        <v>227</v>
      </c>
      <c r="T1199" s="1" t="s">
        <v>297</v>
      </c>
      <c r="U1199" s="25" t="s">
        <v>51</v>
      </c>
      <c r="V1199" s="1" t="s">
        <v>595</v>
      </c>
      <c r="W1199" s="1" t="s">
        <v>269</v>
      </c>
      <c r="Y1199" s="1" t="s">
        <v>270</v>
      </c>
      <c r="Z1199" s="1" t="s">
        <v>596</v>
      </c>
      <c r="AA1199" s="1" t="s">
        <v>597</v>
      </c>
    </row>
    <row r="1200" customFormat="false" ht="15" hidden="false" customHeight="false" outlineLevel="0" collapsed="false">
      <c r="A1200" s="1" t="s">
        <v>208</v>
      </c>
      <c r="B1200" s="1" t="s">
        <v>3464</v>
      </c>
      <c r="C1200" s="1" t="s">
        <v>259</v>
      </c>
      <c r="D1200" s="1" t="s">
        <v>260</v>
      </c>
      <c r="E1200" s="1" t="s">
        <v>261</v>
      </c>
      <c r="F1200" s="1" t="s">
        <v>262</v>
      </c>
      <c r="G1200" s="1" t="s">
        <v>420</v>
      </c>
      <c r="H1200" s="1" t="s">
        <v>421</v>
      </c>
      <c r="I1200" s="1" t="s">
        <v>1824</v>
      </c>
      <c r="J1200" s="1" t="s">
        <v>3494</v>
      </c>
      <c r="K1200" s="17" t="n">
        <f aca="false">SUMIF('1130 Salta'!$A$2:$A$485,$G1200,'1130 Salta'!$I$2:$I$485)</f>
        <v>603</v>
      </c>
      <c r="L1200" s="17" t="n">
        <f aca="false">SUMIF('1130 Salta'!$A$2:$A$485,$G1200,'1130 Salta'!$Q$2:$Q$485)</f>
        <v>343</v>
      </c>
      <c r="M1200" s="17" t="n">
        <f aca="false">$K1200-$L1200</f>
        <v>260</v>
      </c>
      <c r="N1200" s="18" t="n">
        <f aca="false">IFERROR(SUMIF('1130 Salta'!$A$2:$A$485,$G1200,'1130 Salta'!$M$2:$M$485)/$K1200,0)</f>
        <v>427.732835820896</v>
      </c>
      <c r="O1200" s="18" t="n">
        <f aca="false">IFERROR($K1200*$N1200,"")</f>
        <v>257922.9</v>
      </c>
      <c r="P1200" s="18" t="n">
        <f aca="false">IFERROR($L1200*$N1200,"")</f>
        <v>146712.362686567</v>
      </c>
      <c r="Q1200" s="18" t="n">
        <f aca="false">$M1200*$N1200</f>
        <v>111210.537313433</v>
      </c>
      <c r="S1200" s="25" t="s">
        <v>228</v>
      </c>
      <c r="T1200" s="1" t="s">
        <v>282</v>
      </c>
      <c r="U1200" s="25" t="s">
        <v>51</v>
      </c>
      <c r="V1200" s="1" t="s">
        <v>424</v>
      </c>
      <c r="W1200" s="1" t="s">
        <v>269</v>
      </c>
      <c r="Y1200" s="1" t="s">
        <v>270</v>
      </c>
      <c r="Z1200" s="1" t="s">
        <v>425</v>
      </c>
      <c r="AA1200" s="1" t="s">
        <v>3495</v>
      </c>
    </row>
    <row r="1201" customFormat="false" ht="15" hidden="false" customHeight="false" outlineLevel="0" collapsed="false">
      <c r="A1201" s="1" t="s">
        <v>208</v>
      </c>
      <c r="B1201" s="1" t="s">
        <v>3464</v>
      </c>
      <c r="C1201" s="1" t="s">
        <v>259</v>
      </c>
      <c r="D1201" s="1" t="s">
        <v>273</v>
      </c>
      <c r="E1201" s="1" t="s">
        <v>274</v>
      </c>
      <c r="F1201" s="1" t="s">
        <v>262</v>
      </c>
      <c r="G1201" s="1" t="s">
        <v>751</v>
      </c>
      <c r="H1201" s="1" t="s">
        <v>752</v>
      </c>
      <c r="I1201" s="1" t="s">
        <v>3496</v>
      </c>
      <c r="J1201" s="1" t="s">
        <v>3497</v>
      </c>
      <c r="K1201" s="17" t="n">
        <f aca="false">SUMIF('1130 Salta'!$A$2:$A$485,$G1201,'1130 Salta'!$I$2:$I$485)</f>
        <v>569</v>
      </c>
      <c r="L1201" s="17" t="n">
        <f aca="false">SUMIF('1130 Salta'!$A$2:$A$485,$G1201,'1130 Salta'!$Q$2:$Q$485)</f>
        <v>832</v>
      </c>
      <c r="M1201" s="17" t="n">
        <f aca="false">$K1201-$L1201</f>
        <v>-263</v>
      </c>
      <c r="N1201" s="18" t="n">
        <f aca="false">IFERROR(SUMIF('1130 Salta'!$A$2:$A$485,$G1201,'1130 Salta'!$M$2:$M$485)/$K1201,0)</f>
        <v>208.173971880492</v>
      </c>
      <c r="O1201" s="18" t="n">
        <f aca="false">IFERROR($K1201*$N1201,"")</f>
        <v>118450.99</v>
      </c>
      <c r="P1201" s="18" t="n">
        <f aca="false">IFERROR($L1201*$N1201,"")</f>
        <v>173200.744604569</v>
      </c>
      <c r="Q1201" s="18" t="n">
        <f aca="false">$M1201*$N1201</f>
        <v>-54749.7546045694</v>
      </c>
      <c r="S1201" s="29" t="s">
        <v>227</v>
      </c>
      <c r="T1201" s="1" t="s">
        <v>297</v>
      </c>
      <c r="U1201" s="24" t="s">
        <v>54</v>
      </c>
      <c r="V1201" s="1" t="s">
        <v>755</v>
      </c>
      <c r="W1201" s="1" t="s">
        <v>269</v>
      </c>
      <c r="Y1201" s="1" t="s">
        <v>270</v>
      </c>
      <c r="Z1201" s="1" t="s">
        <v>756</v>
      </c>
      <c r="AA1201" s="1" t="s">
        <v>3498</v>
      </c>
    </row>
    <row r="1202" customFormat="false" ht="15" hidden="false" customHeight="false" outlineLevel="0" collapsed="false">
      <c r="A1202" s="1" t="s">
        <v>208</v>
      </c>
      <c r="B1202" s="1" t="s">
        <v>3464</v>
      </c>
      <c r="C1202" s="1" t="s">
        <v>259</v>
      </c>
      <c r="D1202" s="1" t="s">
        <v>260</v>
      </c>
      <c r="E1202" s="1" t="s">
        <v>261</v>
      </c>
      <c r="F1202" s="1" t="s">
        <v>262</v>
      </c>
      <c r="G1202" s="1" t="s">
        <v>344</v>
      </c>
      <c r="H1202" s="1" t="s">
        <v>345</v>
      </c>
      <c r="I1202" s="1" t="s">
        <v>3499</v>
      </c>
      <c r="J1202" s="1" t="s">
        <v>3500</v>
      </c>
      <c r="K1202" s="17" t="n">
        <f aca="false">SUMIF('1130 Salta'!$A$2:$A$485,$G1202,'1130 Salta'!$I$2:$I$485)</f>
        <v>550</v>
      </c>
      <c r="L1202" s="17" t="n">
        <f aca="false">SUMIF('1130 Salta'!$A$2:$A$485,$G1202,'1130 Salta'!$Q$2:$Q$485)</f>
        <v>460</v>
      </c>
      <c r="M1202" s="17" t="n">
        <f aca="false">$K1202-$L1202</f>
        <v>90</v>
      </c>
      <c r="N1202" s="18" t="n">
        <f aca="false">IFERROR(SUMIF('1130 Salta'!$A$2:$A$485,$G1202,'1130 Salta'!$M$2:$M$485)/$K1202,0)</f>
        <v>549.918418181818</v>
      </c>
      <c r="O1202" s="18" t="n">
        <f aca="false">IFERROR($K1202*$N1202,"")</f>
        <v>302455.13</v>
      </c>
      <c r="P1202" s="18" t="n">
        <f aca="false">IFERROR($L1202*$N1202,"")</f>
        <v>252962.472363636</v>
      </c>
      <c r="Q1202" s="18" t="n">
        <f aca="false">$M1202*$N1202</f>
        <v>49492.6576363636</v>
      </c>
      <c r="S1202" s="24" t="s">
        <v>226</v>
      </c>
      <c r="T1202" s="1" t="s">
        <v>267</v>
      </c>
      <c r="U1202" s="25" t="s">
        <v>51</v>
      </c>
      <c r="V1202" s="1" t="s">
        <v>348</v>
      </c>
      <c r="W1202" s="1" t="s">
        <v>269</v>
      </c>
      <c r="Y1202" s="1" t="s">
        <v>270</v>
      </c>
      <c r="Z1202" s="1" t="s">
        <v>349</v>
      </c>
      <c r="AA1202" s="1" t="s">
        <v>3481</v>
      </c>
    </row>
    <row r="1203" customFormat="false" ht="15" hidden="false" customHeight="false" outlineLevel="0" collapsed="false">
      <c r="A1203" s="1" t="s">
        <v>208</v>
      </c>
      <c r="B1203" s="1" t="s">
        <v>3464</v>
      </c>
      <c r="C1203" s="1" t="s">
        <v>259</v>
      </c>
      <c r="D1203" s="1" t="s">
        <v>260</v>
      </c>
      <c r="E1203" s="1" t="s">
        <v>261</v>
      </c>
      <c r="F1203" s="1" t="s">
        <v>262</v>
      </c>
      <c r="G1203" s="1" t="s">
        <v>403</v>
      </c>
      <c r="H1203" s="1" t="s">
        <v>404</v>
      </c>
      <c r="I1203" s="1" t="s">
        <v>3501</v>
      </c>
      <c r="J1203" s="1" t="s">
        <v>3502</v>
      </c>
      <c r="K1203" s="17" t="n">
        <f aca="false">SUMIF('1130 Salta'!$A$2:$A$485,$G1203,'1130 Salta'!$I$2:$I$485)</f>
        <v>550</v>
      </c>
      <c r="L1203" s="17" t="n">
        <f aca="false">SUMIF('1130 Salta'!$A$2:$A$485,$G1203,'1130 Salta'!$Q$2:$Q$485)</f>
        <v>410</v>
      </c>
      <c r="M1203" s="17" t="n">
        <f aca="false">$K1203-$L1203</f>
        <v>140</v>
      </c>
      <c r="N1203" s="18" t="n">
        <f aca="false">IFERROR(SUMIF('1130 Salta'!$A$2:$A$485,$G1203,'1130 Salta'!$M$2:$M$485)/$K1203,0)</f>
        <v>311.695454545455</v>
      </c>
      <c r="O1203" s="18" t="n">
        <f aca="false">IFERROR($K1203*$N1203,"")</f>
        <v>171432.5</v>
      </c>
      <c r="P1203" s="18" t="n">
        <f aca="false">IFERROR($L1203*$N1203,"")</f>
        <v>127795.136363636</v>
      </c>
      <c r="Q1203" s="18" t="n">
        <f aca="false">$M1203*$N1203</f>
        <v>43637.3636363636</v>
      </c>
      <c r="S1203" s="24" t="s">
        <v>226</v>
      </c>
      <c r="T1203" s="1" t="s">
        <v>267</v>
      </c>
      <c r="U1203" s="25" t="s">
        <v>51</v>
      </c>
      <c r="V1203" s="1" t="s">
        <v>3503</v>
      </c>
      <c r="W1203" s="1" t="s">
        <v>269</v>
      </c>
      <c r="Y1203" s="1" t="s">
        <v>270</v>
      </c>
      <c r="Z1203" s="1" t="s">
        <v>3504</v>
      </c>
      <c r="AA1203" s="1" t="s">
        <v>368</v>
      </c>
    </row>
    <row r="1204" customFormat="false" ht="15" hidden="false" customHeight="false" outlineLevel="0" collapsed="false">
      <c r="A1204" s="1" t="s">
        <v>208</v>
      </c>
      <c r="B1204" s="1" t="s">
        <v>3464</v>
      </c>
      <c r="C1204" s="1" t="s">
        <v>259</v>
      </c>
      <c r="D1204" s="1" t="s">
        <v>273</v>
      </c>
      <c r="E1204" s="1" t="s">
        <v>274</v>
      </c>
      <c r="F1204" s="1" t="s">
        <v>262</v>
      </c>
      <c r="G1204" s="1" t="s">
        <v>437</v>
      </c>
      <c r="H1204" s="1" t="s">
        <v>438</v>
      </c>
      <c r="I1204" s="1" t="s">
        <v>3505</v>
      </c>
      <c r="J1204" s="1" t="s">
        <v>440</v>
      </c>
      <c r="K1204" s="17" t="n">
        <f aca="false">SUMIF('1130 Salta'!$A$2:$A$485,$G1204,'1130 Salta'!$I$2:$I$485)</f>
        <v>506</v>
      </c>
      <c r="L1204" s="17" t="n">
        <f aca="false">SUMIF('1130 Salta'!$A$2:$A$485,$G1204,'1130 Salta'!$Q$2:$Q$485)</f>
        <v>1342</v>
      </c>
      <c r="M1204" s="17" t="n">
        <f aca="false">$K1204-$L1204</f>
        <v>-836</v>
      </c>
      <c r="N1204" s="18" t="n">
        <f aca="false">IFERROR(SUMIF('1130 Salta'!$A$2:$A$485,$G1204,'1130 Salta'!$M$2:$M$485)/$K1204,0)</f>
        <v>100.496581027668</v>
      </c>
      <c r="O1204" s="18" t="n">
        <f aca="false">IFERROR($K1204*$N1204,"")</f>
        <v>50851.27</v>
      </c>
      <c r="P1204" s="18" t="n">
        <f aca="false">IFERROR($L1204*$N1204,"")</f>
        <v>134866.41173913</v>
      </c>
      <c r="Q1204" s="18" t="n">
        <f aca="false">$M1204*$N1204</f>
        <v>-84015.1417391304</v>
      </c>
      <c r="S1204" s="24" t="s">
        <v>226</v>
      </c>
      <c r="T1204" s="1" t="s">
        <v>267</v>
      </c>
      <c r="U1204" s="24" t="s">
        <v>54</v>
      </c>
      <c r="V1204" s="1" t="s">
        <v>441</v>
      </c>
      <c r="W1204" s="1" t="s">
        <v>269</v>
      </c>
      <c r="Y1204" s="1" t="s">
        <v>270</v>
      </c>
      <c r="Z1204" s="1" t="s">
        <v>442</v>
      </c>
      <c r="AA1204" s="1" t="s">
        <v>3481</v>
      </c>
    </row>
    <row r="1205" customFormat="false" ht="15" hidden="false" customHeight="false" outlineLevel="0" collapsed="false">
      <c r="A1205" s="1" t="s">
        <v>208</v>
      </c>
      <c r="B1205" s="1" t="s">
        <v>3464</v>
      </c>
      <c r="C1205" s="1" t="s">
        <v>259</v>
      </c>
      <c r="D1205" s="1" t="s">
        <v>260</v>
      </c>
      <c r="E1205" s="1" t="s">
        <v>261</v>
      </c>
      <c r="F1205" s="1" t="s">
        <v>262</v>
      </c>
      <c r="G1205" s="1" t="s">
        <v>350</v>
      </c>
      <c r="H1205" s="1" t="s">
        <v>351</v>
      </c>
      <c r="I1205" s="1" t="s">
        <v>3506</v>
      </c>
      <c r="J1205" s="1" t="s">
        <v>3507</v>
      </c>
      <c r="K1205" s="17" t="n">
        <f aca="false">SUMIF('1130 Salta'!$A$2:$A$485,$G1205,'1130 Salta'!$I$2:$I$485)</f>
        <v>500</v>
      </c>
      <c r="L1205" s="17" t="n">
        <f aca="false">SUMIF('1130 Salta'!$A$2:$A$485,$G1205,'1130 Salta'!$Q$2:$Q$485)</f>
        <v>499</v>
      </c>
      <c r="M1205" s="17" t="n">
        <f aca="false">$K1205-$L1205</f>
        <v>1</v>
      </c>
      <c r="N1205" s="18" t="n">
        <f aca="false">IFERROR(SUMIF('1130 Salta'!$A$2:$A$485,$G1205,'1130 Salta'!$M$2:$M$485)/$K1205,0)</f>
        <v>456.47</v>
      </c>
      <c r="O1205" s="18" t="n">
        <f aca="false">IFERROR($K1205*$N1205,"")</f>
        <v>228235</v>
      </c>
      <c r="P1205" s="18" t="n">
        <f aca="false">IFERROR($L1205*$N1205,"")</f>
        <v>227778.53</v>
      </c>
      <c r="Q1205" s="18" t="n">
        <f aca="false">$M1205*$N1205</f>
        <v>456.47</v>
      </c>
      <c r="S1205" s="24" t="s">
        <v>226</v>
      </c>
      <c r="T1205" s="1" t="s">
        <v>267</v>
      </c>
      <c r="U1205" s="25" t="s">
        <v>51</v>
      </c>
      <c r="V1205" s="1" t="s">
        <v>354</v>
      </c>
      <c r="W1205" s="1" t="s">
        <v>269</v>
      </c>
      <c r="Y1205" s="1" t="s">
        <v>270</v>
      </c>
      <c r="Z1205" s="1" t="s">
        <v>355</v>
      </c>
      <c r="AA1205" s="1" t="s">
        <v>3481</v>
      </c>
    </row>
    <row r="1206" customFormat="false" ht="15" hidden="false" customHeight="false" outlineLevel="0" collapsed="false">
      <c r="A1206" s="1" t="s">
        <v>208</v>
      </c>
      <c r="B1206" s="1" t="s">
        <v>3464</v>
      </c>
      <c r="C1206" s="1" t="s">
        <v>259</v>
      </c>
      <c r="D1206" s="1" t="s">
        <v>273</v>
      </c>
      <c r="E1206" s="1" t="s">
        <v>274</v>
      </c>
      <c r="F1206" s="1" t="s">
        <v>262</v>
      </c>
      <c r="G1206" s="1" t="s">
        <v>397</v>
      </c>
      <c r="H1206" s="1" t="s">
        <v>398</v>
      </c>
      <c r="I1206" s="1" t="s">
        <v>3508</v>
      </c>
      <c r="J1206" s="1" t="s">
        <v>400</v>
      </c>
      <c r="K1206" s="17" t="n">
        <f aca="false">SUMIF('1130 Salta'!$A$2:$A$485,$G1206,'1130 Salta'!$I$2:$I$485)</f>
        <v>500</v>
      </c>
      <c r="L1206" s="17" t="n">
        <f aca="false">SUMIF('1130 Salta'!$A$2:$A$485,$G1206,'1130 Salta'!$Q$2:$Q$485)</f>
        <v>859</v>
      </c>
      <c r="M1206" s="17" t="n">
        <f aca="false">$K1206-$L1206</f>
        <v>-359</v>
      </c>
      <c r="N1206" s="18" t="n">
        <f aca="false">IFERROR(SUMIF('1130 Salta'!$A$2:$A$485,$G1206,'1130 Salta'!$M$2:$M$485)/$K1206,0)</f>
        <v>9.8681</v>
      </c>
      <c r="O1206" s="18" t="n">
        <f aca="false">IFERROR($K1206*$N1206,"")</f>
        <v>4934.05</v>
      </c>
      <c r="P1206" s="18" t="n">
        <f aca="false">IFERROR($L1206*$N1206,"")</f>
        <v>8476.6979</v>
      </c>
      <c r="Q1206" s="18" t="n">
        <f aca="false">$M1206*$N1206</f>
        <v>-3542.6479</v>
      </c>
      <c r="S1206" s="24" t="s">
        <v>226</v>
      </c>
      <c r="T1206" s="1" t="s">
        <v>267</v>
      </c>
      <c r="U1206" s="24" t="s">
        <v>54</v>
      </c>
      <c r="V1206" s="1" t="s">
        <v>401</v>
      </c>
      <c r="W1206" s="1" t="s">
        <v>269</v>
      </c>
      <c r="Y1206" s="1" t="s">
        <v>270</v>
      </c>
      <c r="Z1206" s="1" t="s">
        <v>402</v>
      </c>
      <c r="AA1206" s="1" t="s">
        <v>368</v>
      </c>
    </row>
    <row r="1207" customFormat="false" ht="15" hidden="false" customHeight="false" outlineLevel="0" collapsed="false">
      <c r="A1207" s="1" t="s">
        <v>208</v>
      </c>
      <c r="B1207" s="1" t="s">
        <v>3464</v>
      </c>
      <c r="C1207" s="1" t="s">
        <v>259</v>
      </c>
      <c r="D1207" s="1" t="s">
        <v>260</v>
      </c>
      <c r="E1207" s="1" t="s">
        <v>261</v>
      </c>
      <c r="F1207" s="1" t="s">
        <v>262</v>
      </c>
      <c r="G1207" s="1" t="s">
        <v>536</v>
      </c>
      <c r="H1207" s="1" t="s">
        <v>537</v>
      </c>
      <c r="I1207" s="1" t="s">
        <v>3509</v>
      </c>
      <c r="J1207" s="1" t="s">
        <v>3510</v>
      </c>
      <c r="K1207" s="17" t="n">
        <f aca="false">SUMIF('1130 Salta'!$A$2:$A$485,$G1207,'1130 Salta'!$I$2:$I$485)</f>
        <v>485</v>
      </c>
      <c r="L1207" s="17" t="n">
        <f aca="false">SUMIF('1130 Salta'!$A$2:$A$485,$G1207,'1130 Salta'!$Q$2:$Q$485)</f>
        <v>200</v>
      </c>
      <c r="M1207" s="17" t="n">
        <f aca="false">$K1207-$L1207</f>
        <v>285</v>
      </c>
      <c r="N1207" s="18" t="n">
        <f aca="false">IFERROR(SUMIF('1130 Salta'!$A$2:$A$485,$G1207,'1130 Salta'!$M$2:$M$485)/$K1207,0)</f>
        <v>266.317525773196</v>
      </c>
      <c r="O1207" s="18" t="n">
        <f aca="false">IFERROR($K1207*$N1207,"")</f>
        <v>129164</v>
      </c>
      <c r="P1207" s="18" t="n">
        <f aca="false">IFERROR($L1207*$N1207,"")</f>
        <v>53263.5051546392</v>
      </c>
      <c r="Q1207" s="18" t="n">
        <f aca="false">$M1207*$N1207</f>
        <v>75900.4948453608</v>
      </c>
      <c r="S1207" s="24" t="s">
        <v>226</v>
      </c>
      <c r="T1207" s="1" t="s">
        <v>267</v>
      </c>
      <c r="U1207" s="25" t="s">
        <v>51</v>
      </c>
      <c r="V1207" s="1" t="s">
        <v>290</v>
      </c>
      <c r="W1207" s="1" t="s">
        <v>269</v>
      </c>
      <c r="Y1207" s="1" t="s">
        <v>269</v>
      </c>
      <c r="AA1207" s="1" t="s">
        <v>3511</v>
      </c>
    </row>
    <row r="1208" customFormat="false" ht="15" hidden="false" customHeight="false" outlineLevel="0" collapsed="false">
      <c r="A1208" s="1" t="s">
        <v>208</v>
      </c>
      <c r="B1208" s="1" t="s">
        <v>3464</v>
      </c>
      <c r="C1208" s="1" t="s">
        <v>259</v>
      </c>
      <c r="D1208" s="1" t="s">
        <v>260</v>
      </c>
      <c r="E1208" s="1" t="s">
        <v>261</v>
      </c>
      <c r="F1208" s="1" t="s">
        <v>262</v>
      </c>
      <c r="G1208" s="1" t="s">
        <v>413</v>
      </c>
      <c r="H1208" s="1" t="s">
        <v>414</v>
      </c>
      <c r="I1208" s="1" t="s">
        <v>3512</v>
      </c>
      <c r="J1208" s="1" t="s">
        <v>3513</v>
      </c>
      <c r="K1208" s="17" t="n">
        <f aca="false">SUMIF('1130 Salta'!$A$2:$A$485,$G1208,'1130 Salta'!$I$2:$I$485)</f>
        <v>480</v>
      </c>
      <c r="L1208" s="17" t="n">
        <f aca="false">SUMIF('1130 Salta'!$A$2:$A$485,$G1208,'1130 Salta'!$Q$2:$Q$485)</f>
        <v>660</v>
      </c>
      <c r="M1208" s="17" t="n">
        <f aca="false">$K1208-$L1208</f>
        <v>-180</v>
      </c>
      <c r="N1208" s="18" t="n">
        <f aca="false">IFERROR(SUMIF('1130 Salta'!$A$2:$A$485,$G1208,'1130 Salta'!$M$2:$M$485)/$K1208,0)</f>
        <v>530.209395833333</v>
      </c>
      <c r="O1208" s="18" t="n">
        <f aca="false">IFERROR($K1208*$N1208,"")</f>
        <v>254500.51</v>
      </c>
      <c r="P1208" s="18" t="n">
        <f aca="false">IFERROR($L1208*$N1208,"")</f>
        <v>349938.20125</v>
      </c>
      <c r="Q1208" s="18" t="n">
        <f aca="false">$M1208*$N1208</f>
        <v>-95437.69125</v>
      </c>
      <c r="S1208" s="29" t="s">
        <v>227</v>
      </c>
      <c r="T1208" s="1" t="s">
        <v>297</v>
      </c>
      <c r="U1208" s="24" t="s">
        <v>54</v>
      </c>
      <c r="V1208" s="1" t="s">
        <v>417</v>
      </c>
      <c r="W1208" s="1" t="s">
        <v>269</v>
      </c>
      <c r="Y1208" s="1" t="s">
        <v>270</v>
      </c>
      <c r="Z1208" s="1" t="s">
        <v>418</v>
      </c>
      <c r="AA1208" s="1" t="s">
        <v>3514</v>
      </c>
    </row>
    <row r="1209" customFormat="false" ht="15" hidden="false" customHeight="false" outlineLevel="0" collapsed="false">
      <c r="A1209" s="1" t="s">
        <v>208</v>
      </c>
      <c r="B1209" s="1" t="s">
        <v>3464</v>
      </c>
      <c r="C1209" s="1" t="s">
        <v>259</v>
      </c>
      <c r="D1209" s="1" t="s">
        <v>260</v>
      </c>
      <c r="E1209" s="1" t="s">
        <v>261</v>
      </c>
      <c r="F1209" s="1" t="s">
        <v>262</v>
      </c>
      <c r="G1209" s="1" t="s">
        <v>460</v>
      </c>
      <c r="H1209" s="1" t="s">
        <v>461</v>
      </c>
      <c r="I1209" s="1" t="s">
        <v>3515</v>
      </c>
      <c r="J1209" s="1" t="s">
        <v>3516</v>
      </c>
      <c r="K1209" s="17" t="n">
        <f aca="false">SUMIF('1130 Salta'!$A$2:$A$485,$G1209,'1130 Salta'!$I$2:$I$485)</f>
        <v>423</v>
      </c>
      <c r="L1209" s="17" t="n">
        <f aca="false">SUMIF('1130 Salta'!$A$2:$A$485,$G1209,'1130 Salta'!$Q$2:$Q$485)</f>
        <v>695</v>
      </c>
      <c r="M1209" s="17" t="n">
        <f aca="false">$K1209-$L1209</f>
        <v>-272</v>
      </c>
      <c r="N1209" s="18" t="n">
        <f aca="false">IFERROR(SUMIF('1130 Salta'!$A$2:$A$485,$G1209,'1130 Salta'!$M$2:$M$485)/$K1209,0)</f>
        <v>430.851867612293</v>
      </c>
      <c r="O1209" s="18" t="n">
        <f aca="false">IFERROR($K1209*$N1209,"")</f>
        <v>182250.34</v>
      </c>
      <c r="P1209" s="18" t="n">
        <f aca="false">IFERROR($L1209*$N1209,"")</f>
        <v>299442.047990544</v>
      </c>
      <c r="Q1209" s="18" t="n">
        <f aca="false">$M1209*$N1209</f>
        <v>-117191.707990544</v>
      </c>
      <c r="S1209" s="29" t="s">
        <v>227</v>
      </c>
      <c r="T1209" s="1" t="s">
        <v>297</v>
      </c>
      <c r="U1209" s="24" t="s">
        <v>54</v>
      </c>
      <c r="V1209" s="1" t="s">
        <v>464</v>
      </c>
      <c r="W1209" s="1" t="s">
        <v>269</v>
      </c>
      <c r="Y1209" s="1" t="s">
        <v>270</v>
      </c>
      <c r="Z1209" s="1" t="s">
        <v>465</v>
      </c>
      <c r="AA1209" s="1" t="s">
        <v>3517</v>
      </c>
    </row>
    <row r="1210" customFormat="false" ht="15" hidden="false" customHeight="false" outlineLevel="0" collapsed="false">
      <c r="A1210" s="1" t="s">
        <v>208</v>
      </c>
      <c r="B1210" s="1" t="s">
        <v>3464</v>
      </c>
      <c r="C1210" s="1" t="s">
        <v>259</v>
      </c>
      <c r="D1210" s="1" t="s">
        <v>260</v>
      </c>
      <c r="E1210" s="1" t="s">
        <v>261</v>
      </c>
      <c r="F1210" s="1" t="s">
        <v>262</v>
      </c>
      <c r="G1210" s="1" t="s">
        <v>369</v>
      </c>
      <c r="H1210" s="1" t="s">
        <v>370</v>
      </c>
      <c r="K1210" s="17" t="n">
        <f aca="false">SUMIF('1130 Salta'!$A$2:$A$485,$G1210,'1130 Salta'!$I$2:$I$485)</f>
        <v>415</v>
      </c>
      <c r="L1210" s="17" t="n">
        <f aca="false">SUMIF('1130 Salta'!$A$2:$A$485,$G1210,'1130 Salta'!$Q$2:$Q$485)</f>
        <v>0</v>
      </c>
      <c r="M1210" s="17" t="n">
        <f aca="false">$K1210-$L1210</f>
        <v>415</v>
      </c>
      <c r="N1210" s="18" t="n">
        <f aca="false">IFERROR(SUMIF('1130 Salta'!$A$2:$A$485,$G1210,'1130 Salta'!$M$2:$M$485)/$K1210,0)</f>
        <v>44.079421686747</v>
      </c>
      <c r="O1210" s="18" t="n">
        <f aca="false">IFERROR($K1210*$N1210,"")</f>
        <v>18292.96</v>
      </c>
      <c r="P1210" s="18" t="n">
        <f aca="false">IFERROR($L1210*$N1210,"")</f>
        <v>0</v>
      </c>
      <c r="Q1210" s="18" t="n">
        <f aca="false">$M1210*$N1210</f>
        <v>18292.96</v>
      </c>
      <c r="S1210" s="26"/>
      <c r="T1210" s="1" t="s">
        <v>277</v>
      </c>
      <c r="U1210" s="27" t="s">
        <v>123</v>
      </c>
      <c r="AA1210" s="1" t="s">
        <v>3489</v>
      </c>
    </row>
    <row r="1211" customFormat="false" ht="15" hidden="false" customHeight="false" outlineLevel="0" collapsed="false">
      <c r="A1211" s="1" t="s">
        <v>208</v>
      </c>
      <c r="B1211" s="1" t="s">
        <v>3464</v>
      </c>
      <c r="C1211" s="1" t="s">
        <v>259</v>
      </c>
      <c r="D1211" s="1" t="s">
        <v>260</v>
      </c>
      <c r="E1211" s="1" t="s">
        <v>261</v>
      </c>
      <c r="F1211" s="1" t="s">
        <v>262</v>
      </c>
      <c r="G1211" s="1" t="s">
        <v>3518</v>
      </c>
      <c r="H1211" s="1" t="s">
        <v>3519</v>
      </c>
      <c r="K1211" s="17" t="n">
        <f aca="false">SUMIF('1130 Salta'!$A$2:$A$485,$G1211,'1130 Salta'!$I$2:$I$485)</f>
        <v>405</v>
      </c>
      <c r="L1211" s="17" t="n">
        <f aca="false">SUMIF('1130 Salta'!$A$2:$A$485,$G1211,'1130 Salta'!$Q$2:$Q$485)</f>
        <v>0</v>
      </c>
      <c r="M1211" s="17" t="n">
        <f aca="false">$K1211-$L1211</f>
        <v>405</v>
      </c>
      <c r="N1211" s="18" t="n">
        <f aca="false">IFERROR(SUMIF('1130 Salta'!$A$2:$A$485,$G1211,'1130 Salta'!$M$2:$M$485)/$K1211,0)</f>
        <v>22.4893086419753</v>
      </c>
      <c r="O1211" s="18" t="n">
        <f aca="false">IFERROR($K1211*$N1211,"")</f>
        <v>9108.17</v>
      </c>
      <c r="P1211" s="18" t="n">
        <f aca="false">IFERROR($L1211*$N1211,"")</f>
        <v>0</v>
      </c>
      <c r="Q1211" s="18" t="n">
        <f aca="false">$M1211*$N1211</f>
        <v>9108.17</v>
      </c>
      <c r="S1211" s="26"/>
      <c r="T1211" s="1" t="s">
        <v>277</v>
      </c>
      <c r="U1211" s="27" t="s">
        <v>123</v>
      </c>
    </row>
    <row r="1212" customFormat="false" ht="15" hidden="false" customHeight="false" outlineLevel="0" collapsed="false">
      <c r="A1212" s="1" t="s">
        <v>208</v>
      </c>
      <c r="B1212" s="1" t="s">
        <v>3464</v>
      </c>
      <c r="C1212" s="1" t="s">
        <v>259</v>
      </c>
      <c r="D1212" s="1" t="s">
        <v>260</v>
      </c>
      <c r="E1212" s="1" t="s">
        <v>261</v>
      </c>
      <c r="F1212" s="1" t="s">
        <v>262</v>
      </c>
      <c r="G1212" s="1" t="s">
        <v>814</v>
      </c>
      <c r="H1212" s="1" t="s">
        <v>815</v>
      </c>
      <c r="I1212" s="1" t="s">
        <v>3520</v>
      </c>
      <c r="J1212" s="1" t="s">
        <v>3521</v>
      </c>
      <c r="K1212" s="17" t="n">
        <f aca="false">SUMIF('1130 Salta'!$A$2:$A$485,$G1212,'1130 Salta'!$I$2:$I$485)</f>
        <v>350</v>
      </c>
      <c r="L1212" s="17" t="n">
        <f aca="false">SUMIF('1130 Salta'!$A$2:$A$485,$G1212,'1130 Salta'!$Q$2:$Q$485)</f>
        <v>66</v>
      </c>
      <c r="M1212" s="17" t="n">
        <f aca="false">$K1212-$L1212</f>
        <v>284</v>
      </c>
      <c r="N1212" s="18" t="n">
        <f aca="false">IFERROR(SUMIF('1130 Salta'!$A$2:$A$485,$G1212,'1130 Salta'!$M$2:$M$485)/$K1212,0)</f>
        <v>1326.68857142857</v>
      </c>
      <c r="O1212" s="18" t="n">
        <f aca="false">IFERROR($K1212*$N1212,"")</f>
        <v>464341</v>
      </c>
      <c r="P1212" s="18" t="n">
        <f aca="false">IFERROR($L1212*$N1212,"")</f>
        <v>87561.4457142857</v>
      </c>
      <c r="Q1212" s="18" t="n">
        <f aca="false">$M1212*$N1212</f>
        <v>376779.554285714</v>
      </c>
      <c r="S1212" s="25" t="s">
        <v>228</v>
      </c>
      <c r="T1212" s="1" t="s">
        <v>282</v>
      </c>
      <c r="U1212" s="25" t="s">
        <v>51</v>
      </c>
      <c r="V1212" s="1" t="s">
        <v>2150</v>
      </c>
      <c r="W1212" s="1" t="s">
        <v>269</v>
      </c>
      <c r="Y1212" s="1" t="s">
        <v>270</v>
      </c>
      <c r="Z1212" s="1" t="s">
        <v>2151</v>
      </c>
      <c r="AA1212" s="1" t="s">
        <v>3522</v>
      </c>
    </row>
    <row r="1213" customFormat="false" ht="15" hidden="false" customHeight="false" outlineLevel="0" collapsed="false">
      <c r="A1213" s="1" t="s">
        <v>208</v>
      </c>
      <c r="B1213" s="1" t="s">
        <v>3464</v>
      </c>
      <c r="C1213" s="1" t="s">
        <v>259</v>
      </c>
      <c r="D1213" s="1" t="s">
        <v>260</v>
      </c>
      <c r="E1213" s="1" t="s">
        <v>261</v>
      </c>
      <c r="F1213" s="1" t="s">
        <v>262</v>
      </c>
      <c r="G1213" s="1" t="s">
        <v>390</v>
      </c>
      <c r="H1213" s="1" t="s">
        <v>391</v>
      </c>
      <c r="I1213" s="1" t="s">
        <v>2328</v>
      </c>
      <c r="J1213" s="1" t="s">
        <v>3523</v>
      </c>
      <c r="K1213" s="17" t="n">
        <f aca="false">SUMIF('1130 Salta'!$A$2:$A$485,$G1213,'1130 Salta'!$I$2:$I$485)</f>
        <v>340</v>
      </c>
      <c r="L1213" s="17" t="n">
        <f aca="false">SUMIF('1130 Salta'!$A$2:$A$485,$G1213,'1130 Salta'!$Q$2:$Q$485)</f>
        <v>140</v>
      </c>
      <c r="M1213" s="17" t="n">
        <f aca="false">$K1213-$L1213</f>
        <v>200</v>
      </c>
      <c r="N1213" s="18" t="n">
        <f aca="false">IFERROR(SUMIF('1130 Salta'!$A$2:$A$485,$G1213,'1130 Salta'!$M$2:$M$485)/$K1213,0)</f>
        <v>46.9127941176471</v>
      </c>
      <c r="O1213" s="18" t="n">
        <f aca="false">IFERROR($K1213*$N1213,"")</f>
        <v>15950.35</v>
      </c>
      <c r="P1213" s="18" t="n">
        <f aca="false">IFERROR($L1213*$N1213,"")</f>
        <v>6567.79117647059</v>
      </c>
      <c r="Q1213" s="18" t="n">
        <f aca="false">$M1213*$N1213</f>
        <v>9382.55882352941</v>
      </c>
      <c r="S1213" s="24" t="s">
        <v>226</v>
      </c>
      <c r="T1213" s="1" t="s">
        <v>267</v>
      </c>
      <c r="U1213" s="25" t="s">
        <v>51</v>
      </c>
      <c r="V1213" s="1" t="s">
        <v>3524</v>
      </c>
      <c r="W1213" s="1" t="s">
        <v>269</v>
      </c>
      <c r="Y1213" s="1" t="s">
        <v>270</v>
      </c>
      <c r="Z1213" s="1" t="s">
        <v>3525</v>
      </c>
      <c r="AA1213" s="1" t="s">
        <v>368</v>
      </c>
    </row>
    <row r="1214" customFormat="false" ht="15" hidden="false" customHeight="false" outlineLevel="0" collapsed="false">
      <c r="A1214" s="1" t="s">
        <v>208</v>
      </c>
      <c r="B1214" s="1" t="s">
        <v>3464</v>
      </c>
      <c r="C1214" s="1" t="s">
        <v>259</v>
      </c>
      <c r="D1214" s="1" t="s">
        <v>273</v>
      </c>
      <c r="E1214" s="1" t="s">
        <v>274</v>
      </c>
      <c r="F1214" s="1" t="s">
        <v>262</v>
      </c>
      <c r="G1214" s="1" t="s">
        <v>321</v>
      </c>
      <c r="H1214" s="1" t="s">
        <v>322</v>
      </c>
      <c r="I1214" s="1" t="s">
        <v>3526</v>
      </c>
      <c r="J1214" s="1" t="s">
        <v>324</v>
      </c>
      <c r="K1214" s="17" t="n">
        <f aca="false">SUMIF('1130 Salta'!$A$2:$A$485,$G1214,'1130 Salta'!$I$2:$I$485)</f>
        <v>305</v>
      </c>
      <c r="L1214" s="17" t="n">
        <f aca="false">SUMIF('1130 Salta'!$A$2:$A$485,$G1214,'1130 Salta'!$Q$2:$Q$485)</f>
        <v>1277</v>
      </c>
      <c r="M1214" s="17" t="n">
        <f aca="false">$K1214-$L1214</f>
        <v>-972</v>
      </c>
      <c r="N1214" s="18" t="n">
        <f aca="false">IFERROR(SUMIF('1130 Salta'!$A$2:$A$485,$G1214,'1130 Salta'!$M$2:$M$485)/$K1214,0)</f>
        <v>188.083770491803</v>
      </c>
      <c r="O1214" s="18" t="n">
        <f aca="false">IFERROR($K1214*$N1214,"")</f>
        <v>57365.55</v>
      </c>
      <c r="P1214" s="18" t="n">
        <f aca="false">IFERROR($L1214*$N1214,"")</f>
        <v>240182.974918033</v>
      </c>
      <c r="Q1214" s="18" t="n">
        <f aca="false">$M1214*$N1214</f>
        <v>-182817.424918033</v>
      </c>
      <c r="S1214" s="24" t="s">
        <v>226</v>
      </c>
      <c r="T1214" s="1" t="s">
        <v>267</v>
      </c>
      <c r="U1214" s="24" t="s">
        <v>54</v>
      </c>
      <c r="V1214" s="1" t="s">
        <v>325</v>
      </c>
      <c r="W1214" s="1" t="s">
        <v>269</v>
      </c>
      <c r="Y1214" s="1" t="s">
        <v>270</v>
      </c>
      <c r="Z1214" s="1" t="s">
        <v>326</v>
      </c>
      <c r="AA1214" s="1" t="s">
        <v>3481</v>
      </c>
    </row>
    <row r="1215" customFormat="false" ht="15" hidden="false" customHeight="false" outlineLevel="0" collapsed="false">
      <c r="A1215" s="1" t="s">
        <v>208</v>
      </c>
      <c r="B1215" s="1" t="s">
        <v>3464</v>
      </c>
      <c r="C1215" s="1" t="s">
        <v>259</v>
      </c>
      <c r="D1215" s="1" t="s">
        <v>260</v>
      </c>
      <c r="E1215" s="1" t="s">
        <v>261</v>
      </c>
      <c r="F1215" s="1" t="s">
        <v>262</v>
      </c>
      <c r="G1215" s="1" t="s">
        <v>520</v>
      </c>
      <c r="H1215" s="1" t="s">
        <v>521</v>
      </c>
      <c r="I1215" s="1" t="s">
        <v>1799</v>
      </c>
      <c r="J1215" s="1" t="s">
        <v>3527</v>
      </c>
      <c r="K1215" s="17" t="n">
        <f aca="false">SUMIF('1130 Salta'!$A$2:$A$485,$G1215,'1130 Salta'!$I$2:$I$485)</f>
        <v>300</v>
      </c>
      <c r="L1215" s="17" t="n">
        <f aca="false">SUMIF('1130 Salta'!$A$2:$A$485,$G1215,'1130 Salta'!$Q$2:$Q$485)</f>
        <v>317</v>
      </c>
      <c r="M1215" s="17" t="n">
        <f aca="false">$K1215-$L1215</f>
        <v>-17</v>
      </c>
      <c r="N1215" s="18" t="n">
        <f aca="false">IFERROR(SUMIF('1130 Salta'!$A$2:$A$485,$G1215,'1130 Salta'!$M$2:$M$485)/$K1215,0)</f>
        <v>1082.53333333333</v>
      </c>
      <c r="O1215" s="18" t="n">
        <f aca="false">IFERROR($K1215*$N1215,"")</f>
        <v>324760</v>
      </c>
      <c r="P1215" s="18" t="n">
        <f aca="false">IFERROR($L1215*$N1215,"")</f>
        <v>343163.066666667</v>
      </c>
      <c r="Q1215" s="18" t="n">
        <f aca="false">$M1215*$N1215</f>
        <v>-18403.0666666667</v>
      </c>
      <c r="S1215" s="29" t="s">
        <v>227</v>
      </c>
      <c r="T1215" s="1" t="s">
        <v>297</v>
      </c>
      <c r="U1215" s="24" t="s">
        <v>54</v>
      </c>
      <c r="V1215" s="1" t="s">
        <v>524</v>
      </c>
      <c r="W1215" s="1" t="s">
        <v>269</v>
      </c>
      <c r="Y1215" s="1" t="s">
        <v>270</v>
      </c>
      <c r="Z1215" s="1" t="s">
        <v>525</v>
      </c>
      <c r="AA1215" s="1" t="s">
        <v>343</v>
      </c>
    </row>
    <row r="1216" customFormat="false" ht="15" hidden="false" customHeight="false" outlineLevel="0" collapsed="false">
      <c r="A1216" s="1" t="s">
        <v>208</v>
      </c>
      <c r="B1216" s="1" t="s">
        <v>3464</v>
      </c>
      <c r="C1216" s="1" t="s">
        <v>259</v>
      </c>
      <c r="D1216" s="1" t="s">
        <v>260</v>
      </c>
      <c r="E1216" s="1" t="s">
        <v>261</v>
      </c>
      <c r="F1216" s="1" t="s">
        <v>262</v>
      </c>
      <c r="G1216" s="1" t="s">
        <v>653</v>
      </c>
      <c r="H1216" s="1" t="s">
        <v>654</v>
      </c>
      <c r="I1216" s="1" t="s">
        <v>3528</v>
      </c>
      <c r="J1216" s="1" t="s">
        <v>3529</v>
      </c>
      <c r="K1216" s="17" t="n">
        <f aca="false">SUMIF('1130 Salta'!$A$2:$A$485,$G1216,'1130 Salta'!$I$2:$I$485)</f>
        <v>300</v>
      </c>
      <c r="L1216" s="17" t="n">
        <f aca="false">SUMIF('1130 Salta'!$A$2:$A$485,$G1216,'1130 Salta'!$Q$2:$Q$485)</f>
        <v>370</v>
      </c>
      <c r="M1216" s="17" t="n">
        <f aca="false">$K1216-$L1216</f>
        <v>-70</v>
      </c>
      <c r="N1216" s="18" t="n">
        <f aca="false">IFERROR(SUMIF('1130 Salta'!$A$2:$A$485,$G1216,'1130 Salta'!$M$2:$M$485)/$K1216,0)</f>
        <v>37.7733333333333</v>
      </c>
      <c r="O1216" s="18" t="n">
        <f aca="false">IFERROR($K1216*$N1216,"")</f>
        <v>11332</v>
      </c>
      <c r="P1216" s="18" t="n">
        <f aca="false">IFERROR($L1216*$N1216,"")</f>
        <v>13976.1333333333</v>
      </c>
      <c r="Q1216" s="18" t="n">
        <f aca="false">$M1216*$N1216</f>
        <v>-2644.13333333333</v>
      </c>
      <c r="S1216" s="24" t="s">
        <v>226</v>
      </c>
      <c r="T1216" s="1" t="s">
        <v>267</v>
      </c>
      <c r="U1216" s="24" t="s">
        <v>54</v>
      </c>
      <c r="V1216" s="1" t="s">
        <v>657</v>
      </c>
      <c r="W1216" s="1" t="s">
        <v>269</v>
      </c>
      <c r="Y1216" s="1" t="s">
        <v>270</v>
      </c>
      <c r="Z1216" s="1" t="s">
        <v>658</v>
      </c>
      <c r="AA1216" s="1" t="s">
        <v>368</v>
      </c>
    </row>
    <row r="1217" customFormat="false" ht="15" hidden="false" customHeight="false" outlineLevel="0" collapsed="false">
      <c r="A1217" s="1" t="s">
        <v>208</v>
      </c>
      <c r="B1217" s="1" t="s">
        <v>3464</v>
      </c>
      <c r="C1217" s="1" t="s">
        <v>259</v>
      </c>
      <c r="D1217" s="1" t="s">
        <v>260</v>
      </c>
      <c r="E1217" s="1" t="s">
        <v>261</v>
      </c>
      <c r="F1217" s="1" t="s">
        <v>262</v>
      </c>
      <c r="G1217" s="1" t="s">
        <v>579</v>
      </c>
      <c r="H1217" s="1" t="s">
        <v>580</v>
      </c>
      <c r="I1217" s="1" t="s">
        <v>3530</v>
      </c>
      <c r="J1217" s="1" t="s">
        <v>3531</v>
      </c>
      <c r="K1217" s="17" t="n">
        <f aca="false">SUMIF('1130 Salta'!$A$2:$A$485,$G1217,'1130 Salta'!$I$2:$I$485)</f>
        <v>300</v>
      </c>
      <c r="L1217" s="17" t="n">
        <f aca="false">SUMIF('1130 Salta'!$A$2:$A$485,$G1217,'1130 Salta'!$Q$2:$Q$485)</f>
        <v>210</v>
      </c>
      <c r="M1217" s="17" t="n">
        <f aca="false">$K1217-$L1217</f>
        <v>90</v>
      </c>
      <c r="N1217" s="18" t="n">
        <f aca="false">IFERROR(SUMIF('1130 Salta'!$A$2:$A$485,$G1217,'1130 Salta'!$M$2:$M$485)/$K1217,0)</f>
        <v>133</v>
      </c>
      <c r="O1217" s="18" t="n">
        <f aca="false">IFERROR($K1217*$N1217,"")</f>
        <v>39900</v>
      </c>
      <c r="P1217" s="18" t="n">
        <f aca="false">IFERROR($L1217*$N1217,"")</f>
        <v>27930</v>
      </c>
      <c r="Q1217" s="18" t="n">
        <f aca="false">$M1217*$N1217</f>
        <v>11970</v>
      </c>
      <c r="S1217" s="25" t="s">
        <v>228</v>
      </c>
      <c r="T1217" s="1" t="s">
        <v>282</v>
      </c>
      <c r="U1217" s="25" t="s">
        <v>51</v>
      </c>
      <c r="V1217" s="1" t="s">
        <v>290</v>
      </c>
      <c r="W1217" s="1" t="s">
        <v>269</v>
      </c>
      <c r="Y1217" s="1" t="s">
        <v>270</v>
      </c>
      <c r="Z1217" s="1" t="s">
        <v>3532</v>
      </c>
      <c r="AA1217" s="1" t="s">
        <v>3533</v>
      </c>
    </row>
    <row r="1218" customFormat="false" ht="15" hidden="false" customHeight="false" outlineLevel="0" collapsed="false">
      <c r="A1218" s="1" t="s">
        <v>208</v>
      </c>
      <c r="B1218" s="1" t="s">
        <v>3464</v>
      </c>
      <c r="C1218" s="1" t="s">
        <v>259</v>
      </c>
      <c r="D1218" s="1" t="s">
        <v>273</v>
      </c>
      <c r="E1218" s="1" t="s">
        <v>274</v>
      </c>
      <c r="F1218" s="1" t="s">
        <v>262</v>
      </c>
      <c r="G1218" s="1" t="s">
        <v>836</v>
      </c>
      <c r="H1218" s="1" t="s">
        <v>837</v>
      </c>
      <c r="I1218" s="1" t="s">
        <v>80</v>
      </c>
      <c r="J1218" s="1" t="s">
        <v>3534</v>
      </c>
      <c r="K1218" s="17" t="n">
        <f aca="false">SUMIF('1130 Salta'!$A$2:$A$485,$G1218,'1130 Salta'!$I$2:$I$485)</f>
        <v>300</v>
      </c>
      <c r="L1218" s="17" t="n">
        <f aca="false">SUMIF('1130 Salta'!$A$2:$A$485,$G1218,'1130 Salta'!$Q$2:$Q$485)</f>
        <v>239</v>
      </c>
      <c r="M1218" s="17" t="n">
        <f aca="false">$K1218-$L1218</f>
        <v>61</v>
      </c>
      <c r="N1218" s="18" t="n">
        <f aca="false">IFERROR(SUMIF('1130 Salta'!$A$2:$A$485,$G1218,'1130 Salta'!$M$2:$M$485)/$K1218,0)</f>
        <v>188.892033333333</v>
      </c>
      <c r="O1218" s="18" t="n">
        <f aca="false">IFERROR($K1218*$N1218,"")</f>
        <v>56667.61</v>
      </c>
      <c r="P1218" s="18" t="n">
        <f aca="false">IFERROR($L1218*$N1218,"")</f>
        <v>45145.1959666667</v>
      </c>
      <c r="Q1218" s="18" t="n">
        <f aca="false">$M1218*$N1218</f>
        <v>11522.4140333333</v>
      </c>
      <c r="S1218" s="24" t="s">
        <v>226</v>
      </c>
      <c r="T1218" s="1" t="s">
        <v>267</v>
      </c>
      <c r="U1218" s="25" t="s">
        <v>51</v>
      </c>
      <c r="V1218" s="1" t="s">
        <v>840</v>
      </c>
      <c r="W1218" s="1" t="s">
        <v>269</v>
      </c>
      <c r="Y1218" s="1" t="s">
        <v>270</v>
      </c>
      <c r="Z1218" s="1" t="s">
        <v>842</v>
      </c>
      <c r="AA1218" s="1" t="s">
        <v>3535</v>
      </c>
    </row>
    <row r="1219" customFormat="false" ht="15" hidden="false" customHeight="false" outlineLevel="0" collapsed="false">
      <c r="A1219" s="1" t="s">
        <v>208</v>
      </c>
      <c r="B1219" s="1" t="s">
        <v>3464</v>
      </c>
      <c r="C1219" s="1" t="s">
        <v>259</v>
      </c>
      <c r="D1219" s="1" t="s">
        <v>273</v>
      </c>
      <c r="E1219" s="1" t="s">
        <v>274</v>
      </c>
      <c r="F1219" s="1" t="s">
        <v>262</v>
      </c>
      <c r="G1219" s="1" t="s">
        <v>426</v>
      </c>
      <c r="H1219" s="1" t="s">
        <v>427</v>
      </c>
      <c r="I1219" s="1" t="s">
        <v>95</v>
      </c>
      <c r="J1219" s="1" t="s">
        <v>3536</v>
      </c>
      <c r="K1219" s="17" t="n">
        <f aca="false">SUMIF('1130 Salta'!$A$2:$A$485,$G1219,'1130 Salta'!$I$2:$I$485)</f>
        <v>300</v>
      </c>
      <c r="L1219" s="17" t="n">
        <f aca="false">SUMIF('1130 Salta'!$A$2:$A$485,$G1219,'1130 Salta'!$Q$2:$Q$485)</f>
        <v>420</v>
      </c>
      <c r="M1219" s="17" t="n">
        <f aca="false">$K1219-$L1219</f>
        <v>-120</v>
      </c>
      <c r="N1219" s="18" t="n">
        <f aca="false">IFERROR(SUMIF('1130 Salta'!$A$2:$A$485,$G1219,'1130 Salta'!$M$2:$M$485)/$K1219,0)</f>
        <v>163.6124</v>
      </c>
      <c r="O1219" s="18" t="n">
        <f aca="false">IFERROR($K1219*$N1219,"")</f>
        <v>49083.72</v>
      </c>
      <c r="P1219" s="18" t="n">
        <f aca="false">IFERROR($L1219*$N1219,"")</f>
        <v>68717.208</v>
      </c>
      <c r="Q1219" s="18" t="n">
        <f aca="false">$M1219*$N1219</f>
        <v>-19633.488</v>
      </c>
      <c r="S1219" s="24" t="s">
        <v>226</v>
      </c>
      <c r="T1219" s="1" t="s">
        <v>267</v>
      </c>
      <c r="U1219" s="24" t="s">
        <v>54</v>
      </c>
      <c r="V1219" s="1" t="s">
        <v>430</v>
      </c>
      <c r="W1219" s="1" t="s">
        <v>269</v>
      </c>
      <c r="Y1219" s="1" t="s">
        <v>270</v>
      </c>
      <c r="Z1219" s="1" t="s">
        <v>431</v>
      </c>
      <c r="AA1219" s="1" t="s">
        <v>368</v>
      </c>
    </row>
    <row r="1220" customFormat="false" ht="15" hidden="false" customHeight="false" outlineLevel="0" collapsed="false">
      <c r="A1220" s="1" t="s">
        <v>208</v>
      </c>
      <c r="B1220" s="1" t="s">
        <v>3464</v>
      </c>
      <c r="C1220" s="1" t="s">
        <v>259</v>
      </c>
      <c r="D1220" s="1" t="s">
        <v>273</v>
      </c>
      <c r="E1220" s="1" t="s">
        <v>274</v>
      </c>
      <c r="F1220" s="1" t="s">
        <v>262</v>
      </c>
      <c r="G1220" s="1" t="s">
        <v>2832</v>
      </c>
      <c r="H1220" s="1" t="s">
        <v>2833</v>
      </c>
      <c r="K1220" s="17" t="n">
        <f aca="false">SUMIF('1130 Salta'!$A$2:$A$485,$G1220,'1130 Salta'!$I$2:$I$485)</f>
        <v>300</v>
      </c>
      <c r="L1220" s="17" t="n">
        <f aca="false">SUMIF('1130 Salta'!$A$2:$A$485,$G1220,'1130 Salta'!$Q$2:$Q$485)</f>
        <v>0</v>
      </c>
      <c r="M1220" s="17" t="n">
        <f aca="false">$K1220-$L1220</f>
        <v>300</v>
      </c>
      <c r="N1220" s="18" t="n">
        <f aca="false">IFERROR(SUMIF('1130 Salta'!$A$2:$A$485,$G1220,'1130 Salta'!$M$2:$M$485)/$K1220,0)</f>
        <v>231.2487</v>
      </c>
      <c r="O1220" s="18" t="n">
        <f aca="false">IFERROR($K1220*$N1220,"")</f>
        <v>69374.61</v>
      </c>
      <c r="P1220" s="18" t="n">
        <f aca="false">IFERROR($L1220*$N1220,"")</f>
        <v>0</v>
      </c>
      <c r="Q1220" s="18" t="n">
        <f aca="false">$M1220*$N1220</f>
        <v>69374.61</v>
      </c>
      <c r="S1220" s="26"/>
      <c r="T1220" s="1" t="s">
        <v>277</v>
      </c>
      <c r="U1220" s="27" t="s">
        <v>123</v>
      </c>
    </row>
    <row r="1221" customFormat="false" ht="15" hidden="false" customHeight="false" outlineLevel="0" collapsed="false">
      <c r="A1221" s="1" t="s">
        <v>208</v>
      </c>
      <c r="B1221" s="1" t="s">
        <v>3464</v>
      </c>
      <c r="C1221" s="1" t="s">
        <v>259</v>
      </c>
      <c r="D1221" s="1" t="s">
        <v>260</v>
      </c>
      <c r="E1221" s="1" t="s">
        <v>261</v>
      </c>
      <c r="F1221" s="1" t="s">
        <v>262</v>
      </c>
      <c r="G1221" s="1" t="s">
        <v>778</v>
      </c>
      <c r="H1221" s="1" t="s">
        <v>779</v>
      </c>
      <c r="I1221" s="1" t="s">
        <v>3537</v>
      </c>
      <c r="J1221" s="1" t="s">
        <v>3538</v>
      </c>
      <c r="K1221" s="17" t="n">
        <f aca="false">SUMIF('1130 Salta'!$A$2:$A$485,$G1221,'1130 Salta'!$I$2:$I$485)</f>
        <v>280</v>
      </c>
      <c r="L1221" s="17" t="n">
        <f aca="false">SUMIF('1130 Salta'!$A$2:$A$485,$G1221,'1130 Salta'!$Q$2:$Q$485)</f>
        <v>308</v>
      </c>
      <c r="M1221" s="17" t="n">
        <f aca="false">$K1221-$L1221</f>
        <v>-28</v>
      </c>
      <c r="N1221" s="18" t="n">
        <f aca="false">IFERROR(SUMIF('1130 Salta'!$A$2:$A$485,$G1221,'1130 Salta'!$M$2:$M$485)/$K1221,0)</f>
        <v>35.5</v>
      </c>
      <c r="O1221" s="18" t="n">
        <f aca="false">IFERROR($K1221*$N1221,"")</f>
        <v>9940</v>
      </c>
      <c r="P1221" s="18" t="n">
        <f aca="false">IFERROR($L1221*$N1221,"")</f>
        <v>10934</v>
      </c>
      <c r="Q1221" s="18" t="n">
        <f aca="false">$M1221*$N1221</f>
        <v>-994</v>
      </c>
      <c r="S1221" s="24" t="s">
        <v>226</v>
      </c>
      <c r="T1221" s="1" t="s">
        <v>267</v>
      </c>
      <c r="U1221" s="24" t="s">
        <v>54</v>
      </c>
      <c r="V1221" s="1" t="s">
        <v>782</v>
      </c>
      <c r="W1221" s="1" t="s">
        <v>269</v>
      </c>
      <c r="Y1221" s="1" t="s">
        <v>270</v>
      </c>
      <c r="Z1221" s="1" t="s">
        <v>783</v>
      </c>
      <c r="AA1221" s="1" t="s">
        <v>368</v>
      </c>
    </row>
    <row r="1222" customFormat="false" ht="15" hidden="false" customHeight="false" outlineLevel="0" collapsed="false">
      <c r="A1222" s="1" t="s">
        <v>208</v>
      </c>
      <c r="B1222" s="1" t="s">
        <v>3464</v>
      </c>
      <c r="C1222" s="1" t="s">
        <v>259</v>
      </c>
      <c r="D1222" s="1" t="s">
        <v>260</v>
      </c>
      <c r="E1222" s="1" t="s">
        <v>261</v>
      </c>
      <c r="F1222" s="1" t="s">
        <v>262</v>
      </c>
      <c r="G1222" s="1" t="s">
        <v>374</v>
      </c>
      <c r="H1222" s="1" t="s">
        <v>375</v>
      </c>
      <c r="I1222" s="1" t="s">
        <v>3539</v>
      </c>
      <c r="J1222" s="1" t="s">
        <v>3540</v>
      </c>
      <c r="K1222" s="17" t="n">
        <f aca="false">SUMIF('1130 Salta'!$A$2:$A$485,$G1222,'1130 Salta'!$I$2:$I$485)</f>
        <v>280</v>
      </c>
      <c r="L1222" s="17" t="n">
        <f aca="false">SUMIF('1130 Salta'!$A$2:$A$485,$G1222,'1130 Salta'!$Q$2:$Q$485)</f>
        <v>378</v>
      </c>
      <c r="M1222" s="17" t="n">
        <f aca="false">$K1222-$L1222</f>
        <v>-98</v>
      </c>
      <c r="N1222" s="18" t="n">
        <f aca="false">IFERROR(SUMIF('1130 Salta'!$A$2:$A$485,$G1222,'1130 Salta'!$M$2:$M$485)/$K1222,0)</f>
        <v>508.3</v>
      </c>
      <c r="O1222" s="18" t="n">
        <f aca="false">IFERROR($K1222*$N1222,"")</f>
        <v>142324</v>
      </c>
      <c r="P1222" s="18" t="n">
        <f aca="false">IFERROR($L1222*$N1222,"")</f>
        <v>192137.4</v>
      </c>
      <c r="Q1222" s="18" t="n">
        <f aca="false">$M1222*$N1222</f>
        <v>-49813.4</v>
      </c>
      <c r="S1222" s="25" t="s">
        <v>228</v>
      </c>
      <c r="T1222" s="1" t="s">
        <v>282</v>
      </c>
      <c r="U1222" s="24" t="s">
        <v>54</v>
      </c>
      <c r="V1222" s="1" t="s">
        <v>1513</v>
      </c>
      <c r="W1222" s="1" t="s">
        <v>269</v>
      </c>
      <c r="Y1222" s="1" t="s">
        <v>270</v>
      </c>
      <c r="Z1222" s="1" t="s">
        <v>1515</v>
      </c>
      <c r="AA1222" s="1" t="s">
        <v>3541</v>
      </c>
    </row>
    <row r="1223" customFormat="false" ht="15" hidden="false" customHeight="false" outlineLevel="0" collapsed="false">
      <c r="A1223" s="1" t="s">
        <v>208</v>
      </c>
      <c r="B1223" s="1" t="s">
        <v>3464</v>
      </c>
      <c r="C1223" s="1" t="s">
        <v>259</v>
      </c>
      <c r="D1223" s="1" t="s">
        <v>260</v>
      </c>
      <c r="E1223" s="1" t="s">
        <v>261</v>
      </c>
      <c r="F1223" s="1" t="s">
        <v>262</v>
      </c>
      <c r="G1223" s="1" t="s">
        <v>498</v>
      </c>
      <c r="H1223" s="1" t="s">
        <v>499</v>
      </c>
      <c r="K1223" s="17" t="n">
        <f aca="false">SUMIF('1130 Salta'!$A$2:$A$485,$G1223,'1130 Salta'!$I$2:$I$485)</f>
        <v>270</v>
      </c>
      <c r="L1223" s="17" t="n">
        <f aca="false">SUMIF('1130 Salta'!$A$2:$A$485,$G1223,'1130 Salta'!$Q$2:$Q$485)</f>
        <v>0</v>
      </c>
      <c r="M1223" s="17" t="n">
        <f aca="false">$K1223-$L1223</f>
        <v>270</v>
      </c>
      <c r="N1223" s="18" t="n">
        <f aca="false">IFERROR(SUMIF('1130 Salta'!$A$2:$A$485,$G1223,'1130 Salta'!$M$2:$M$485)/$K1223,0)</f>
        <v>58.65</v>
      </c>
      <c r="O1223" s="18" t="n">
        <f aca="false">IFERROR($K1223*$N1223,"")</f>
        <v>15835.5</v>
      </c>
      <c r="P1223" s="18" t="n">
        <f aca="false">IFERROR($L1223*$N1223,"")</f>
        <v>0</v>
      </c>
      <c r="Q1223" s="18" t="n">
        <f aca="false">$M1223*$N1223</f>
        <v>15835.5</v>
      </c>
      <c r="S1223" s="26"/>
      <c r="T1223" s="1" t="s">
        <v>277</v>
      </c>
      <c r="U1223" s="27" t="s">
        <v>123</v>
      </c>
    </row>
    <row r="1224" customFormat="false" ht="15" hidden="false" customHeight="false" outlineLevel="0" collapsed="false">
      <c r="A1224" s="1" t="s">
        <v>208</v>
      </c>
      <c r="B1224" s="1" t="s">
        <v>3464</v>
      </c>
      <c r="C1224" s="1" t="s">
        <v>259</v>
      </c>
      <c r="D1224" s="1" t="s">
        <v>273</v>
      </c>
      <c r="E1224" s="1" t="s">
        <v>274</v>
      </c>
      <c r="F1224" s="1" t="s">
        <v>262</v>
      </c>
      <c r="G1224" s="1" t="s">
        <v>939</v>
      </c>
      <c r="H1224" s="1" t="s">
        <v>940</v>
      </c>
      <c r="I1224" s="1" t="s">
        <v>3542</v>
      </c>
      <c r="J1224" s="1" t="s">
        <v>3543</v>
      </c>
      <c r="K1224" s="17" t="n">
        <f aca="false">SUMIF('1130 Salta'!$A$2:$A$485,$G1224,'1130 Salta'!$I$2:$I$485)</f>
        <v>270</v>
      </c>
      <c r="L1224" s="17" t="n">
        <f aca="false">SUMIF('1130 Salta'!$A$2:$A$485,$G1224,'1130 Salta'!$Q$2:$Q$485)</f>
        <v>230</v>
      </c>
      <c r="M1224" s="17" t="n">
        <f aca="false">$K1224-$L1224</f>
        <v>40</v>
      </c>
      <c r="N1224" s="18" t="n">
        <f aca="false">IFERROR(SUMIF('1130 Salta'!$A$2:$A$485,$G1224,'1130 Salta'!$M$2:$M$485)/$K1224,0)</f>
        <v>88.4074074074074</v>
      </c>
      <c r="O1224" s="18" t="n">
        <f aca="false">IFERROR($K1224*$N1224,"")</f>
        <v>23870</v>
      </c>
      <c r="P1224" s="18" t="n">
        <f aca="false">IFERROR($L1224*$N1224,"")</f>
        <v>20333.7037037037</v>
      </c>
      <c r="Q1224" s="18" t="n">
        <f aca="false">$M1224*$N1224</f>
        <v>3536.2962962963</v>
      </c>
      <c r="S1224" s="24" t="s">
        <v>226</v>
      </c>
      <c r="T1224" s="1" t="s">
        <v>267</v>
      </c>
      <c r="U1224" s="25" t="s">
        <v>51</v>
      </c>
      <c r="V1224" s="1" t="s">
        <v>943</v>
      </c>
      <c r="W1224" s="1" t="s">
        <v>269</v>
      </c>
      <c r="Y1224" s="1" t="s">
        <v>270</v>
      </c>
      <c r="Z1224" s="1" t="s">
        <v>944</v>
      </c>
      <c r="AA1224" s="1" t="s">
        <v>3481</v>
      </c>
    </row>
    <row r="1225" customFormat="false" ht="15" hidden="false" customHeight="false" outlineLevel="0" collapsed="false">
      <c r="A1225" s="1" t="s">
        <v>208</v>
      </c>
      <c r="B1225" s="1" t="s">
        <v>3464</v>
      </c>
      <c r="C1225" s="1" t="s">
        <v>259</v>
      </c>
      <c r="D1225" s="1" t="s">
        <v>260</v>
      </c>
      <c r="E1225" s="1" t="s">
        <v>261</v>
      </c>
      <c r="F1225" s="1" t="s">
        <v>262</v>
      </c>
      <c r="G1225" s="1" t="s">
        <v>3544</v>
      </c>
      <c r="H1225" s="1" t="s">
        <v>3545</v>
      </c>
      <c r="I1225" s="1" t="s">
        <v>3546</v>
      </c>
      <c r="J1225" s="1" t="s">
        <v>3547</v>
      </c>
      <c r="K1225" s="17" t="n">
        <f aca="false">SUMIF('1130 Salta'!$A$2:$A$485,$G1225,'1130 Salta'!$I$2:$I$485)</f>
        <v>258</v>
      </c>
      <c r="L1225" s="17" t="n">
        <f aca="false">SUMIF('1130 Salta'!$A$2:$A$485,$G1225,'1130 Salta'!$Q$2:$Q$485)</f>
        <v>10</v>
      </c>
      <c r="M1225" s="17" t="n">
        <f aca="false">$K1225-$L1225</f>
        <v>248</v>
      </c>
      <c r="N1225" s="18" t="n">
        <f aca="false">IFERROR(SUMIF('1130 Salta'!$A$2:$A$485,$G1225,'1130 Salta'!$M$2:$M$485)/$K1225,0)</f>
        <v>730.948992248062</v>
      </c>
      <c r="O1225" s="18" t="n">
        <f aca="false">IFERROR($K1225*$N1225,"")</f>
        <v>188584.84</v>
      </c>
      <c r="P1225" s="18" t="n">
        <f aca="false">IFERROR($L1225*$N1225,"")</f>
        <v>7309.48992248062</v>
      </c>
      <c r="Q1225" s="18" t="n">
        <f aca="false">$M1225*$N1225</f>
        <v>181275.350077519</v>
      </c>
      <c r="S1225" s="24" t="s">
        <v>226</v>
      </c>
      <c r="T1225" s="1" t="s">
        <v>267</v>
      </c>
      <c r="U1225" s="25" t="s">
        <v>51</v>
      </c>
      <c r="V1225" s="1" t="s">
        <v>290</v>
      </c>
      <c r="W1225" s="1" t="s">
        <v>269</v>
      </c>
      <c r="Y1225" s="1" t="s">
        <v>269</v>
      </c>
      <c r="AA1225" s="1" t="s">
        <v>3548</v>
      </c>
    </row>
    <row r="1226" customFormat="false" ht="15" hidden="false" customHeight="false" outlineLevel="0" collapsed="false">
      <c r="A1226" s="1" t="s">
        <v>208</v>
      </c>
      <c r="B1226" s="1" t="s">
        <v>3464</v>
      </c>
      <c r="C1226" s="1" t="s">
        <v>259</v>
      </c>
      <c r="D1226" s="1" t="s">
        <v>260</v>
      </c>
      <c r="E1226" s="1" t="s">
        <v>261</v>
      </c>
      <c r="F1226" s="1" t="s">
        <v>262</v>
      </c>
      <c r="G1226" s="1" t="s">
        <v>598</v>
      </c>
      <c r="H1226" s="1" t="s">
        <v>599</v>
      </c>
      <c r="K1226" s="17" t="n">
        <f aca="false">SUMIF('1130 Salta'!$A$2:$A$485,$G1226,'1130 Salta'!$I$2:$I$485)</f>
        <v>255</v>
      </c>
      <c r="L1226" s="17" t="n">
        <f aca="false">SUMIF('1130 Salta'!$A$2:$A$485,$G1226,'1130 Salta'!$Q$2:$Q$485)</f>
        <v>0</v>
      </c>
      <c r="M1226" s="17" t="n">
        <f aca="false">$K1226-$L1226</f>
        <v>255</v>
      </c>
      <c r="N1226" s="18" t="n">
        <f aca="false">IFERROR(SUMIF('1130 Salta'!$A$2:$A$485,$G1226,'1130 Salta'!$M$2:$M$485)/$K1226,0)</f>
        <v>339.1</v>
      </c>
      <c r="O1226" s="18" t="n">
        <f aca="false">IFERROR($K1226*$N1226,"")</f>
        <v>86470.5</v>
      </c>
      <c r="P1226" s="18" t="n">
        <f aca="false">IFERROR($L1226*$N1226,"")</f>
        <v>0</v>
      </c>
      <c r="Q1226" s="18" t="n">
        <f aca="false">$M1226*$N1226</f>
        <v>86470.5</v>
      </c>
      <c r="S1226" s="26"/>
      <c r="T1226" s="1" t="s">
        <v>277</v>
      </c>
      <c r="U1226" s="27" t="s">
        <v>123</v>
      </c>
    </row>
    <row r="1227" customFormat="false" ht="15" hidden="false" customHeight="false" outlineLevel="0" collapsed="false">
      <c r="A1227" s="1" t="s">
        <v>208</v>
      </c>
      <c r="B1227" s="1" t="s">
        <v>3464</v>
      </c>
      <c r="C1227" s="1" t="s">
        <v>259</v>
      </c>
      <c r="D1227" s="1" t="s">
        <v>260</v>
      </c>
      <c r="E1227" s="1" t="s">
        <v>261</v>
      </c>
      <c r="F1227" s="1" t="s">
        <v>262</v>
      </c>
      <c r="G1227" s="1" t="s">
        <v>583</v>
      </c>
      <c r="H1227" s="1" t="s">
        <v>584</v>
      </c>
      <c r="I1227" s="1" t="s">
        <v>3549</v>
      </c>
      <c r="J1227" s="1" t="s">
        <v>3550</v>
      </c>
      <c r="K1227" s="17" t="n">
        <f aca="false">SUMIF('1130 Salta'!$A$2:$A$485,$G1227,'1130 Salta'!$I$2:$I$485)</f>
        <v>250</v>
      </c>
      <c r="L1227" s="17" t="n">
        <f aca="false">SUMIF('1130 Salta'!$A$2:$A$485,$G1227,'1130 Salta'!$Q$2:$Q$485)</f>
        <v>230</v>
      </c>
      <c r="M1227" s="17" t="n">
        <f aca="false">$K1227-$L1227</f>
        <v>20</v>
      </c>
      <c r="N1227" s="18" t="n">
        <f aca="false">IFERROR(SUMIF('1130 Salta'!$A$2:$A$485,$G1227,'1130 Salta'!$M$2:$M$485)/$K1227,0)</f>
        <v>61.42</v>
      </c>
      <c r="O1227" s="18" t="n">
        <f aca="false">IFERROR($K1227*$N1227,"")</f>
        <v>15355</v>
      </c>
      <c r="P1227" s="18" t="n">
        <f aca="false">IFERROR($L1227*$N1227,"")</f>
        <v>14126.6</v>
      </c>
      <c r="Q1227" s="18" t="n">
        <f aca="false">$M1227*$N1227</f>
        <v>1228.4</v>
      </c>
      <c r="S1227" s="24" t="s">
        <v>226</v>
      </c>
      <c r="T1227" s="1" t="s">
        <v>267</v>
      </c>
      <c r="U1227" s="25" t="s">
        <v>51</v>
      </c>
      <c r="V1227" s="1" t="s">
        <v>2396</v>
      </c>
      <c r="W1227" s="1" t="s">
        <v>269</v>
      </c>
      <c r="Y1227" s="1" t="s">
        <v>270</v>
      </c>
      <c r="Z1227" s="1" t="s">
        <v>2397</v>
      </c>
      <c r="AA1227" s="1" t="s">
        <v>368</v>
      </c>
    </row>
    <row r="1228" customFormat="false" ht="15" hidden="false" customHeight="false" outlineLevel="0" collapsed="false">
      <c r="A1228" s="1" t="s">
        <v>208</v>
      </c>
      <c r="B1228" s="1" t="s">
        <v>3464</v>
      </c>
      <c r="C1228" s="1" t="s">
        <v>259</v>
      </c>
      <c r="D1228" s="1" t="s">
        <v>260</v>
      </c>
      <c r="E1228" s="1" t="s">
        <v>261</v>
      </c>
      <c r="F1228" s="1" t="s">
        <v>262</v>
      </c>
      <c r="G1228" s="1" t="s">
        <v>3551</v>
      </c>
      <c r="H1228" s="1" t="s">
        <v>3552</v>
      </c>
      <c r="I1228" s="1" t="s">
        <v>2757</v>
      </c>
      <c r="J1228" s="1" t="s">
        <v>3553</v>
      </c>
      <c r="K1228" s="17" t="n">
        <f aca="false">SUMIF('1130 Salta'!$A$2:$A$485,$G1228,'1130 Salta'!$I$2:$I$485)</f>
        <v>240</v>
      </c>
      <c r="L1228" s="17" t="n">
        <f aca="false">SUMIF('1130 Salta'!$A$2:$A$485,$G1228,'1130 Salta'!$Q$2:$Q$485)</f>
        <v>290</v>
      </c>
      <c r="M1228" s="17" t="n">
        <f aca="false">$K1228-$L1228</f>
        <v>-50</v>
      </c>
      <c r="N1228" s="18" t="n">
        <f aca="false">IFERROR(SUMIF('1130 Salta'!$A$2:$A$485,$G1228,'1130 Salta'!$M$2:$M$485)/$K1228,0)</f>
        <v>57.11</v>
      </c>
      <c r="O1228" s="18" t="n">
        <f aca="false">IFERROR($K1228*$N1228,"")</f>
        <v>13706.4</v>
      </c>
      <c r="P1228" s="18" t="n">
        <f aca="false">IFERROR($L1228*$N1228,"")</f>
        <v>16561.9</v>
      </c>
      <c r="Q1228" s="18" t="n">
        <f aca="false">$M1228*$N1228</f>
        <v>-2855.5</v>
      </c>
      <c r="S1228" s="24" t="s">
        <v>226</v>
      </c>
      <c r="T1228" s="1" t="s">
        <v>267</v>
      </c>
      <c r="U1228" s="24" t="s">
        <v>54</v>
      </c>
      <c r="V1228" s="1" t="s">
        <v>290</v>
      </c>
      <c r="W1228" s="1" t="s">
        <v>269</v>
      </c>
      <c r="Y1228" s="1" t="s">
        <v>269</v>
      </c>
      <c r="AA1228" s="1" t="s">
        <v>909</v>
      </c>
    </row>
    <row r="1229" customFormat="false" ht="15" hidden="false" customHeight="false" outlineLevel="0" collapsed="false">
      <c r="A1229" s="1" t="s">
        <v>208</v>
      </c>
      <c r="B1229" s="1" t="s">
        <v>3464</v>
      </c>
      <c r="C1229" s="1" t="s">
        <v>259</v>
      </c>
      <c r="D1229" s="1" t="s">
        <v>260</v>
      </c>
      <c r="E1229" s="1" t="s">
        <v>261</v>
      </c>
      <c r="F1229" s="1" t="s">
        <v>262</v>
      </c>
      <c r="G1229" s="1" t="s">
        <v>377</v>
      </c>
      <c r="H1229" s="1" t="s">
        <v>378</v>
      </c>
      <c r="I1229" s="1" t="s">
        <v>3554</v>
      </c>
      <c r="J1229" s="1" t="s">
        <v>3555</v>
      </c>
      <c r="K1229" s="17" t="n">
        <f aca="false">SUMIF('1130 Salta'!$A$2:$A$485,$G1229,'1130 Salta'!$I$2:$I$485)</f>
        <v>238</v>
      </c>
      <c r="L1229" s="17" t="n">
        <f aca="false">SUMIF('1130 Salta'!$A$2:$A$485,$G1229,'1130 Salta'!$Q$2:$Q$485)</f>
        <v>54</v>
      </c>
      <c r="M1229" s="17" t="n">
        <f aca="false">$K1229-$L1229</f>
        <v>184</v>
      </c>
      <c r="N1229" s="18" t="n">
        <f aca="false">IFERROR(SUMIF('1130 Salta'!$A$2:$A$485,$G1229,'1130 Salta'!$M$2:$M$485)/$K1229,0)</f>
        <v>1776.39067226891</v>
      </c>
      <c r="O1229" s="18" t="n">
        <f aca="false">IFERROR($K1229*$N1229,"")</f>
        <v>422780.98</v>
      </c>
      <c r="P1229" s="18" t="n">
        <f aca="false">IFERROR($L1229*$N1229,"")</f>
        <v>95925.096302521</v>
      </c>
      <c r="Q1229" s="18" t="n">
        <f aca="false">$M1229*$N1229</f>
        <v>326855.883697479</v>
      </c>
      <c r="S1229" s="25" t="s">
        <v>228</v>
      </c>
      <c r="T1229" s="1" t="s">
        <v>282</v>
      </c>
      <c r="U1229" s="25" t="s">
        <v>51</v>
      </c>
      <c r="V1229" s="1" t="s">
        <v>3556</v>
      </c>
      <c r="W1229" s="1" t="s">
        <v>270</v>
      </c>
      <c r="X1229" s="1" t="s">
        <v>3557</v>
      </c>
      <c r="Y1229" s="1" t="s">
        <v>270</v>
      </c>
      <c r="Z1229" s="1" t="s">
        <v>3558</v>
      </c>
      <c r="AA1229" s="1" t="s">
        <v>3559</v>
      </c>
    </row>
    <row r="1230" customFormat="false" ht="15" hidden="false" customHeight="false" outlineLevel="0" collapsed="false">
      <c r="A1230" s="1" t="s">
        <v>208</v>
      </c>
      <c r="B1230" s="1" t="s">
        <v>3464</v>
      </c>
      <c r="C1230" s="1" t="s">
        <v>259</v>
      </c>
      <c r="D1230" s="1" t="s">
        <v>273</v>
      </c>
      <c r="E1230" s="1" t="s">
        <v>274</v>
      </c>
      <c r="F1230" s="1" t="s">
        <v>262</v>
      </c>
      <c r="G1230" s="1" t="s">
        <v>362</v>
      </c>
      <c r="H1230" s="1" t="s">
        <v>363</v>
      </c>
      <c r="I1230" s="1" t="s">
        <v>1872</v>
      </c>
      <c r="J1230" s="1" t="s">
        <v>365</v>
      </c>
      <c r="K1230" s="17" t="n">
        <f aca="false">SUMIF('1130 Salta'!$A$2:$A$485,$G1230,'1130 Salta'!$I$2:$I$485)</f>
        <v>217</v>
      </c>
      <c r="L1230" s="17" t="n">
        <f aca="false">SUMIF('1130 Salta'!$A$2:$A$485,$G1230,'1130 Salta'!$Q$2:$Q$485)</f>
        <v>1669</v>
      </c>
      <c r="M1230" s="17" t="n">
        <f aca="false">$K1230-$L1230</f>
        <v>-1452</v>
      </c>
      <c r="N1230" s="18" t="n">
        <f aca="false">IFERROR(SUMIF('1130 Salta'!$A$2:$A$485,$G1230,'1130 Salta'!$M$2:$M$485)/$K1230,0)</f>
        <v>45.2666359447005</v>
      </c>
      <c r="O1230" s="18" t="n">
        <f aca="false">IFERROR($K1230*$N1230,"")</f>
        <v>9822.86</v>
      </c>
      <c r="P1230" s="18" t="n">
        <f aca="false">IFERROR($L1230*$N1230,"")</f>
        <v>75550.0153917051</v>
      </c>
      <c r="Q1230" s="18" t="n">
        <f aca="false">$M1230*$N1230</f>
        <v>-65727.1553917051</v>
      </c>
      <c r="S1230" s="24" t="s">
        <v>226</v>
      </c>
      <c r="T1230" s="1" t="s">
        <v>267</v>
      </c>
      <c r="U1230" s="24" t="s">
        <v>54</v>
      </c>
      <c r="V1230" s="1" t="s">
        <v>366</v>
      </c>
      <c r="W1230" s="1" t="s">
        <v>269</v>
      </c>
      <c r="Y1230" s="1" t="s">
        <v>270</v>
      </c>
      <c r="Z1230" s="1" t="s">
        <v>367</v>
      </c>
      <c r="AA1230" s="1" t="s">
        <v>3481</v>
      </c>
    </row>
    <row r="1231" customFormat="false" ht="15" hidden="false" customHeight="false" outlineLevel="0" collapsed="false">
      <c r="A1231" s="1" t="s">
        <v>208</v>
      </c>
      <c r="B1231" s="1" t="s">
        <v>3464</v>
      </c>
      <c r="C1231" s="1" t="s">
        <v>259</v>
      </c>
      <c r="D1231" s="1" t="s">
        <v>260</v>
      </c>
      <c r="E1231" s="1" t="s">
        <v>261</v>
      </c>
      <c r="F1231" s="1" t="s">
        <v>262</v>
      </c>
      <c r="G1231" s="1" t="s">
        <v>581</v>
      </c>
      <c r="H1231" s="1" t="s">
        <v>582</v>
      </c>
      <c r="I1231" s="1" t="s">
        <v>3560</v>
      </c>
      <c r="J1231" s="1" t="s">
        <v>3561</v>
      </c>
      <c r="K1231" s="17" t="n">
        <f aca="false">SUMIF('1130 Salta'!$A$2:$A$485,$G1231,'1130 Salta'!$I$2:$I$485)</f>
        <v>210</v>
      </c>
      <c r="L1231" s="17" t="n">
        <f aca="false">SUMIF('1130 Salta'!$A$2:$A$485,$G1231,'1130 Salta'!$Q$2:$Q$485)</f>
        <v>465</v>
      </c>
      <c r="M1231" s="17" t="n">
        <f aca="false">$K1231-$L1231</f>
        <v>-255</v>
      </c>
      <c r="N1231" s="18" t="n">
        <f aca="false">IFERROR(SUMIF('1130 Salta'!$A$2:$A$485,$G1231,'1130 Salta'!$M$2:$M$485)/$K1231,0)</f>
        <v>147</v>
      </c>
      <c r="O1231" s="18" t="n">
        <f aca="false">IFERROR($K1231*$N1231,"")</f>
        <v>30870</v>
      </c>
      <c r="P1231" s="18" t="n">
        <f aca="false">IFERROR($L1231*$N1231,"")</f>
        <v>68355</v>
      </c>
      <c r="Q1231" s="18" t="n">
        <f aca="false">$M1231*$N1231</f>
        <v>-37485</v>
      </c>
      <c r="S1231" s="29" t="s">
        <v>227</v>
      </c>
      <c r="T1231" s="1" t="s">
        <v>297</v>
      </c>
      <c r="U1231" s="24" t="s">
        <v>54</v>
      </c>
      <c r="V1231" s="1" t="s">
        <v>3562</v>
      </c>
      <c r="W1231" s="1" t="s">
        <v>269</v>
      </c>
      <c r="Y1231" s="1" t="s">
        <v>270</v>
      </c>
      <c r="Z1231" s="1" t="s">
        <v>3563</v>
      </c>
      <c r="AA1231" s="1" t="s">
        <v>343</v>
      </c>
    </row>
    <row r="1232" customFormat="false" ht="15" hidden="false" customHeight="false" outlineLevel="0" collapsed="false">
      <c r="A1232" s="1" t="s">
        <v>208</v>
      </c>
      <c r="B1232" s="1" t="s">
        <v>3464</v>
      </c>
      <c r="C1232" s="1" t="s">
        <v>259</v>
      </c>
      <c r="D1232" s="1" t="s">
        <v>260</v>
      </c>
      <c r="E1232" s="1" t="s">
        <v>261</v>
      </c>
      <c r="F1232" s="1" t="s">
        <v>262</v>
      </c>
      <c r="G1232" s="1" t="s">
        <v>1797</v>
      </c>
      <c r="H1232" s="1" t="s">
        <v>1798</v>
      </c>
      <c r="K1232" s="17" t="n">
        <f aca="false">SUMIF('1130 Salta'!$A$2:$A$485,$G1232,'1130 Salta'!$I$2:$I$485)</f>
        <v>200</v>
      </c>
      <c r="L1232" s="17" t="n">
        <f aca="false">SUMIF('1130 Salta'!$A$2:$A$485,$G1232,'1130 Salta'!$Q$2:$Q$485)</f>
        <v>0</v>
      </c>
      <c r="M1232" s="17" t="n">
        <f aca="false">$K1232-$L1232</f>
        <v>200</v>
      </c>
      <c r="N1232" s="18" t="n">
        <f aca="false">IFERROR(SUMIF('1130 Salta'!$A$2:$A$485,$G1232,'1130 Salta'!$M$2:$M$485)/$K1232,0)</f>
        <v>31.77485</v>
      </c>
      <c r="O1232" s="18" t="n">
        <f aca="false">IFERROR($K1232*$N1232,"")</f>
        <v>6354.97</v>
      </c>
      <c r="P1232" s="18" t="n">
        <f aca="false">IFERROR($L1232*$N1232,"")</f>
        <v>0</v>
      </c>
      <c r="Q1232" s="18" t="n">
        <f aca="false">$M1232*$N1232</f>
        <v>6354.97</v>
      </c>
      <c r="S1232" s="26"/>
      <c r="T1232" s="1" t="s">
        <v>277</v>
      </c>
      <c r="U1232" s="27" t="s">
        <v>123</v>
      </c>
    </row>
    <row r="1233" customFormat="false" ht="15" hidden="false" customHeight="false" outlineLevel="0" collapsed="false">
      <c r="A1233" s="1" t="s">
        <v>208</v>
      </c>
      <c r="B1233" s="1" t="s">
        <v>3464</v>
      </c>
      <c r="C1233" s="1" t="s">
        <v>259</v>
      </c>
      <c r="D1233" s="1" t="s">
        <v>260</v>
      </c>
      <c r="E1233" s="1" t="s">
        <v>261</v>
      </c>
      <c r="F1233" s="1" t="s">
        <v>262</v>
      </c>
      <c r="G1233" s="1" t="s">
        <v>483</v>
      </c>
      <c r="H1233" s="1" t="s">
        <v>484</v>
      </c>
      <c r="I1233" s="1" t="s">
        <v>3564</v>
      </c>
      <c r="J1233" s="1" t="s">
        <v>3565</v>
      </c>
      <c r="K1233" s="17" t="n">
        <f aca="false">SUMIF('1130 Salta'!$A$2:$A$485,$G1233,'1130 Salta'!$I$2:$I$485)</f>
        <v>200</v>
      </c>
      <c r="L1233" s="17" t="n">
        <f aca="false">SUMIF('1130 Salta'!$A$2:$A$485,$G1233,'1130 Salta'!$Q$2:$Q$485)</f>
        <v>86</v>
      </c>
      <c r="M1233" s="17" t="n">
        <f aca="false">$K1233-$L1233</f>
        <v>114</v>
      </c>
      <c r="N1233" s="18" t="n">
        <f aca="false">IFERROR(SUMIF('1130 Salta'!$A$2:$A$485,$G1233,'1130 Salta'!$M$2:$M$485)/$K1233,0)</f>
        <v>350</v>
      </c>
      <c r="O1233" s="18" t="n">
        <f aca="false">IFERROR($K1233*$N1233,"")</f>
        <v>70000</v>
      </c>
      <c r="P1233" s="18" t="n">
        <f aca="false">IFERROR($L1233*$N1233,"")</f>
        <v>30100</v>
      </c>
      <c r="Q1233" s="18" t="n">
        <f aca="false">$M1233*$N1233</f>
        <v>39900</v>
      </c>
      <c r="S1233" s="25" t="s">
        <v>228</v>
      </c>
      <c r="T1233" s="1" t="s">
        <v>282</v>
      </c>
      <c r="U1233" s="25" t="s">
        <v>51</v>
      </c>
      <c r="V1233" s="1" t="s">
        <v>290</v>
      </c>
      <c r="W1233" s="1" t="s">
        <v>269</v>
      </c>
      <c r="Y1233" s="1" t="s">
        <v>269</v>
      </c>
      <c r="AA1233" s="1" t="s">
        <v>3566</v>
      </c>
    </row>
    <row r="1234" customFormat="false" ht="15" hidden="false" customHeight="false" outlineLevel="0" collapsed="false">
      <c r="A1234" s="1" t="s">
        <v>208</v>
      </c>
      <c r="B1234" s="1" t="s">
        <v>3464</v>
      </c>
      <c r="C1234" s="1" t="s">
        <v>259</v>
      </c>
      <c r="D1234" s="1" t="s">
        <v>260</v>
      </c>
      <c r="E1234" s="1" t="s">
        <v>261</v>
      </c>
      <c r="F1234" s="1" t="s">
        <v>262</v>
      </c>
      <c r="G1234" s="1" t="s">
        <v>3567</v>
      </c>
      <c r="H1234" s="1" t="s">
        <v>3568</v>
      </c>
      <c r="K1234" s="17" t="n">
        <f aca="false">SUMIF('1130 Salta'!$A$2:$A$485,$G1234,'1130 Salta'!$I$2:$I$485)</f>
        <v>200</v>
      </c>
      <c r="L1234" s="17" t="n">
        <f aca="false">SUMIF('1130 Salta'!$A$2:$A$485,$G1234,'1130 Salta'!$Q$2:$Q$485)</f>
        <v>0</v>
      </c>
      <c r="M1234" s="17" t="n">
        <f aca="false">$K1234-$L1234</f>
        <v>200</v>
      </c>
      <c r="N1234" s="18" t="n">
        <f aca="false">IFERROR(SUMIF('1130 Salta'!$A$2:$A$485,$G1234,'1130 Salta'!$M$2:$M$485)/$K1234,0)</f>
        <v>73.6</v>
      </c>
      <c r="O1234" s="18" t="n">
        <f aca="false">IFERROR($K1234*$N1234,"")</f>
        <v>14720</v>
      </c>
      <c r="P1234" s="18" t="n">
        <f aca="false">IFERROR($L1234*$N1234,"")</f>
        <v>0</v>
      </c>
      <c r="Q1234" s="18" t="n">
        <f aca="false">$M1234*$N1234</f>
        <v>14720</v>
      </c>
      <c r="S1234" s="26"/>
      <c r="T1234" s="1" t="s">
        <v>277</v>
      </c>
      <c r="U1234" s="27" t="s">
        <v>123</v>
      </c>
    </row>
    <row r="1235" customFormat="false" ht="15" hidden="false" customHeight="false" outlineLevel="0" collapsed="false">
      <c r="A1235" s="1" t="s">
        <v>208</v>
      </c>
      <c r="B1235" s="1" t="s">
        <v>3464</v>
      </c>
      <c r="C1235" s="1" t="s">
        <v>259</v>
      </c>
      <c r="D1235" s="1" t="s">
        <v>260</v>
      </c>
      <c r="E1235" s="1" t="s">
        <v>261</v>
      </c>
      <c r="F1235" s="1" t="s">
        <v>262</v>
      </c>
      <c r="G1235" s="1" t="s">
        <v>3569</v>
      </c>
      <c r="H1235" s="1" t="s">
        <v>3570</v>
      </c>
      <c r="K1235" s="17" t="n">
        <f aca="false">SUMIF('1130 Salta'!$A$2:$A$485,$G1235,'1130 Salta'!$I$2:$I$485)</f>
        <v>200</v>
      </c>
      <c r="L1235" s="17" t="n">
        <f aca="false">SUMIF('1130 Salta'!$A$2:$A$485,$G1235,'1130 Salta'!$Q$2:$Q$485)</f>
        <v>0</v>
      </c>
      <c r="M1235" s="17" t="n">
        <f aca="false">$K1235-$L1235</f>
        <v>200</v>
      </c>
      <c r="N1235" s="18" t="n">
        <f aca="false">IFERROR(SUMIF('1130 Salta'!$A$2:$A$485,$G1235,'1130 Salta'!$M$2:$M$485)/$K1235,0)</f>
        <v>48.31</v>
      </c>
      <c r="O1235" s="18" t="n">
        <f aca="false">IFERROR($K1235*$N1235,"")</f>
        <v>9662</v>
      </c>
      <c r="P1235" s="18" t="n">
        <f aca="false">IFERROR($L1235*$N1235,"")</f>
        <v>0</v>
      </c>
      <c r="Q1235" s="18" t="n">
        <f aca="false">$M1235*$N1235</f>
        <v>9662</v>
      </c>
      <c r="S1235" s="26"/>
      <c r="T1235" s="1" t="s">
        <v>277</v>
      </c>
      <c r="U1235" s="27" t="s">
        <v>123</v>
      </c>
    </row>
    <row r="1236" customFormat="false" ht="15" hidden="false" customHeight="false" outlineLevel="0" collapsed="false">
      <c r="A1236" s="1" t="s">
        <v>208</v>
      </c>
      <c r="B1236" s="1" t="s">
        <v>3464</v>
      </c>
      <c r="C1236" s="1" t="s">
        <v>259</v>
      </c>
      <c r="D1236" s="1" t="s">
        <v>273</v>
      </c>
      <c r="E1236" s="1" t="s">
        <v>274</v>
      </c>
      <c r="F1236" s="1" t="s">
        <v>262</v>
      </c>
      <c r="G1236" s="1" t="s">
        <v>1039</v>
      </c>
      <c r="H1236" s="1" t="s">
        <v>1040</v>
      </c>
      <c r="I1236" s="1" t="s">
        <v>82</v>
      </c>
      <c r="J1236" s="1" t="s">
        <v>3571</v>
      </c>
      <c r="K1236" s="17" t="n">
        <f aca="false">SUMIF('1130 Salta'!$A$2:$A$485,$G1236,'1130 Salta'!$I$2:$I$485)</f>
        <v>200</v>
      </c>
      <c r="L1236" s="17" t="n">
        <f aca="false">SUMIF('1130 Salta'!$A$2:$A$485,$G1236,'1130 Salta'!$Q$2:$Q$485)</f>
        <v>393</v>
      </c>
      <c r="M1236" s="17" t="n">
        <f aca="false">$K1236-$L1236</f>
        <v>-193</v>
      </c>
      <c r="N1236" s="18" t="n">
        <f aca="false">IFERROR(SUMIF('1130 Salta'!$A$2:$A$485,$G1236,'1130 Salta'!$M$2:$M$485)/$K1236,0)</f>
        <v>148.05505</v>
      </c>
      <c r="O1236" s="18" t="n">
        <f aca="false">IFERROR($K1236*$N1236,"")</f>
        <v>29611.01</v>
      </c>
      <c r="P1236" s="18" t="n">
        <f aca="false">IFERROR($L1236*$N1236,"")</f>
        <v>58185.63465</v>
      </c>
      <c r="Q1236" s="18" t="n">
        <f aca="false">$M1236*$N1236</f>
        <v>-28574.62465</v>
      </c>
      <c r="S1236" s="24" t="s">
        <v>226</v>
      </c>
      <c r="T1236" s="1" t="s">
        <v>267</v>
      </c>
      <c r="U1236" s="24" t="s">
        <v>54</v>
      </c>
      <c r="V1236" s="1" t="s">
        <v>1930</v>
      </c>
      <c r="W1236" s="1" t="s">
        <v>269</v>
      </c>
      <c r="Y1236" s="1" t="s">
        <v>270</v>
      </c>
      <c r="Z1236" s="1" t="s">
        <v>1931</v>
      </c>
      <c r="AA1236" s="1" t="s">
        <v>368</v>
      </c>
    </row>
    <row r="1237" customFormat="false" ht="15" hidden="false" customHeight="false" outlineLevel="0" collapsed="false">
      <c r="A1237" s="1" t="s">
        <v>208</v>
      </c>
      <c r="B1237" s="1" t="s">
        <v>3464</v>
      </c>
      <c r="C1237" s="1" t="s">
        <v>259</v>
      </c>
      <c r="D1237" s="1" t="s">
        <v>273</v>
      </c>
      <c r="E1237" s="1" t="s">
        <v>274</v>
      </c>
      <c r="F1237" s="1" t="s">
        <v>262</v>
      </c>
      <c r="G1237" s="1" t="s">
        <v>292</v>
      </c>
      <c r="H1237" s="1" t="s">
        <v>293</v>
      </c>
      <c r="I1237" s="1" t="s">
        <v>3572</v>
      </c>
      <c r="J1237" s="1" t="s">
        <v>3573</v>
      </c>
      <c r="K1237" s="17" t="n">
        <f aca="false">SUMIF('1130 Salta'!$A$2:$A$485,$G1237,'1130 Salta'!$I$2:$I$485)</f>
        <v>200</v>
      </c>
      <c r="L1237" s="17" t="n">
        <f aca="false">SUMIF('1130 Salta'!$A$2:$A$485,$G1237,'1130 Salta'!$Q$2:$Q$485)</f>
        <v>210</v>
      </c>
      <c r="M1237" s="17" t="n">
        <f aca="false">$K1237-$L1237</f>
        <v>-10</v>
      </c>
      <c r="N1237" s="18" t="n">
        <f aca="false">IFERROR(SUMIF('1130 Salta'!$A$2:$A$485,$G1237,'1130 Salta'!$M$2:$M$485)/$K1237,0)</f>
        <v>1168.985</v>
      </c>
      <c r="O1237" s="18" t="n">
        <f aca="false">IFERROR($K1237*$N1237,"")</f>
        <v>233797</v>
      </c>
      <c r="P1237" s="18" t="n">
        <f aca="false">IFERROR($L1237*$N1237,"")</f>
        <v>245486.85</v>
      </c>
      <c r="Q1237" s="18" t="n">
        <f aca="false">$M1237*$N1237</f>
        <v>-11689.85</v>
      </c>
      <c r="S1237" s="29" t="s">
        <v>227</v>
      </c>
      <c r="T1237" s="1" t="s">
        <v>297</v>
      </c>
      <c r="U1237" s="24" t="s">
        <v>54</v>
      </c>
      <c r="V1237" s="1" t="s">
        <v>298</v>
      </c>
      <c r="W1237" s="1" t="s">
        <v>270</v>
      </c>
      <c r="X1237" s="1" t="s">
        <v>3574</v>
      </c>
      <c r="Y1237" s="1" t="s">
        <v>270</v>
      </c>
      <c r="Z1237" s="1" t="s">
        <v>299</v>
      </c>
      <c r="AA1237" s="1" t="s">
        <v>3575</v>
      </c>
    </row>
    <row r="1238" customFormat="false" ht="15" hidden="false" customHeight="false" outlineLevel="0" collapsed="false">
      <c r="A1238" s="1" t="s">
        <v>208</v>
      </c>
      <c r="B1238" s="1" t="s">
        <v>3464</v>
      </c>
      <c r="C1238" s="1" t="s">
        <v>259</v>
      </c>
      <c r="D1238" s="1" t="s">
        <v>260</v>
      </c>
      <c r="E1238" s="1" t="s">
        <v>261</v>
      </c>
      <c r="F1238" s="1" t="s">
        <v>262</v>
      </c>
      <c r="G1238" s="1" t="s">
        <v>1835</v>
      </c>
      <c r="H1238" s="1" t="s">
        <v>1836</v>
      </c>
      <c r="I1238" s="1" t="s">
        <v>3576</v>
      </c>
      <c r="J1238" s="1" t="s">
        <v>3577</v>
      </c>
      <c r="K1238" s="17" t="n">
        <f aca="false">SUMIF('1130 Salta'!$A$2:$A$485,$G1238,'1130 Salta'!$I$2:$I$485)</f>
        <v>180</v>
      </c>
      <c r="L1238" s="17" t="n">
        <f aca="false">SUMIF('1130 Salta'!$A$2:$A$485,$G1238,'1130 Salta'!$Q$2:$Q$485)</f>
        <v>150</v>
      </c>
      <c r="M1238" s="17" t="n">
        <f aca="false">$K1238-$L1238</f>
        <v>30</v>
      </c>
      <c r="N1238" s="18" t="n">
        <f aca="false">IFERROR(SUMIF('1130 Salta'!$A$2:$A$485,$G1238,'1130 Salta'!$M$2:$M$485)/$K1238,0)</f>
        <v>363.122944444444</v>
      </c>
      <c r="O1238" s="18" t="n">
        <f aca="false">IFERROR($K1238*$N1238,"")</f>
        <v>65362.13</v>
      </c>
      <c r="P1238" s="18" t="n">
        <f aca="false">IFERROR($L1238*$N1238,"")</f>
        <v>54468.4416666667</v>
      </c>
      <c r="Q1238" s="18" t="n">
        <f aca="false">$M1238*$N1238</f>
        <v>10893.6883333333</v>
      </c>
      <c r="S1238" s="24" t="s">
        <v>226</v>
      </c>
      <c r="T1238" s="1" t="s">
        <v>267</v>
      </c>
      <c r="U1238" s="25" t="s">
        <v>51</v>
      </c>
      <c r="V1238" s="1" t="s">
        <v>3578</v>
      </c>
      <c r="W1238" s="1" t="s">
        <v>269</v>
      </c>
      <c r="Y1238" s="1" t="s">
        <v>270</v>
      </c>
      <c r="Z1238" s="1" t="s">
        <v>3579</v>
      </c>
      <c r="AA1238" s="1" t="s">
        <v>3481</v>
      </c>
    </row>
    <row r="1239" customFormat="false" ht="15" hidden="false" customHeight="false" outlineLevel="0" collapsed="false">
      <c r="A1239" s="1" t="s">
        <v>208</v>
      </c>
      <c r="B1239" s="1" t="s">
        <v>3464</v>
      </c>
      <c r="C1239" s="1" t="s">
        <v>259</v>
      </c>
      <c r="D1239" s="1" t="s">
        <v>260</v>
      </c>
      <c r="E1239" s="1" t="s">
        <v>261</v>
      </c>
      <c r="F1239" s="1" t="s">
        <v>262</v>
      </c>
      <c r="G1239" s="1" t="s">
        <v>507</v>
      </c>
      <c r="H1239" s="1" t="s">
        <v>508</v>
      </c>
      <c r="I1239" s="1" t="s">
        <v>3580</v>
      </c>
      <c r="J1239" s="1" t="s">
        <v>3581</v>
      </c>
      <c r="K1239" s="17" t="n">
        <f aca="false">SUMIF('1130 Salta'!$A$2:$A$485,$G1239,'1130 Salta'!$I$2:$I$485)</f>
        <v>180</v>
      </c>
      <c r="L1239" s="17" t="n">
        <f aca="false">SUMIF('1130 Salta'!$A$2:$A$485,$G1239,'1130 Salta'!$Q$2:$Q$485)</f>
        <v>1018</v>
      </c>
      <c r="M1239" s="17" t="n">
        <f aca="false">$K1239-$L1239</f>
        <v>-838</v>
      </c>
      <c r="N1239" s="18" t="n">
        <f aca="false">IFERROR(SUMIF('1130 Salta'!$A$2:$A$485,$G1239,'1130 Salta'!$M$2:$M$485)/$K1239,0)</f>
        <v>54.6</v>
      </c>
      <c r="O1239" s="18" t="n">
        <f aca="false">IFERROR($K1239*$N1239,"")</f>
        <v>9828</v>
      </c>
      <c r="P1239" s="18" t="n">
        <f aca="false">IFERROR($L1239*$N1239,"")</f>
        <v>55582.8</v>
      </c>
      <c r="Q1239" s="18" t="n">
        <f aca="false">$M1239*$N1239</f>
        <v>-45754.8</v>
      </c>
      <c r="S1239" s="24" t="s">
        <v>226</v>
      </c>
      <c r="T1239" s="1" t="s">
        <v>267</v>
      </c>
      <c r="U1239" s="24" t="s">
        <v>54</v>
      </c>
      <c r="V1239" s="1" t="s">
        <v>512</v>
      </c>
      <c r="W1239" s="1" t="s">
        <v>269</v>
      </c>
      <c r="Y1239" s="1" t="s">
        <v>270</v>
      </c>
      <c r="Z1239" s="1" t="s">
        <v>513</v>
      </c>
      <c r="AA1239" s="1" t="s">
        <v>368</v>
      </c>
    </row>
    <row r="1240" customFormat="false" ht="15" hidden="false" customHeight="false" outlineLevel="0" collapsed="false">
      <c r="A1240" s="1" t="s">
        <v>208</v>
      </c>
      <c r="B1240" s="1" t="s">
        <v>3464</v>
      </c>
      <c r="C1240" s="1" t="s">
        <v>259</v>
      </c>
      <c r="D1240" s="1" t="s">
        <v>260</v>
      </c>
      <c r="E1240" s="1" t="s">
        <v>261</v>
      </c>
      <c r="F1240" s="1" t="s">
        <v>262</v>
      </c>
      <c r="G1240" s="1" t="s">
        <v>966</v>
      </c>
      <c r="H1240" s="1" t="s">
        <v>967</v>
      </c>
      <c r="K1240" s="17" t="n">
        <f aca="false">SUMIF('1130 Salta'!$A$2:$A$485,$G1240,'1130 Salta'!$I$2:$I$485)</f>
        <v>177</v>
      </c>
      <c r="L1240" s="17" t="n">
        <f aca="false">SUMIF('1130 Salta'!$A$2:$A$485,$G1240,'1130 Salta'!$Q$2:$Q$485)</f>
        <v>0</v>
      </c>
      <c r="M1240" s="17" t="n">
        <f aca="false">$K1240-$L1240</f>
        <v>177</v>
      </c>
      <c r="N1240" s="18" t="n">
        <f aca="false">IFERROR(SUMIF('1130 Salta'!$A$2:$A$485,$G1240,'1130 Salta'!$M$2:$M$485)/$K1240,0)</f>
        <v>1157.61581920904</v>
      </c>
      <c r="O1240" s="18" t="n">
        <f aca="false">IFERROR($K1240*$N1240,"")</f>
        <v>204898</v>
      </c>
      <c r="P1240" s="18" t="n">
        <f aca="false">IFERROR($L1240*$N1240,"")</f>
        <v>0</v>
      </c>
      <c r="Q1240" s="18" t="n">
        <f aca="false">$M1240*$N1240</f>
        <v>204898</v>
      </c>
      <c r="S1240" s="26"/>
      <c r="T1240" s="1" t="s">
        <v>277</v>
      </c>
      <c r="U1240" s="27" t="s">
        <v>123</v>
      </c>
    </row>
    <row r="1241" customFormat="false" ht="15" hidden="false" customHeight="false" outlineLevel="0" collapsed="false">
      <c r="A1241" s="1" t="s">
        <v>208</v>
      </c>
      <c r="B1241" s="1" t="s">
        <v>3464</v>
      </c>
      <c r="C1241" s="1" t="s">
        <v>259</v>
      </c>
      <c r="D1241" s="1" t="s">
        <v>260</v>
      </c>
      <c r="E1241" s="1" t="s">
        <v>261</v>
      </c>
      <c r="F1241" s="1" t="s">
        <v>262</v>
      </c>
      <c r="G1241" s="1" t="s">
        <v>1517</v>
      </c>
      <c r="H1241" s="1" t="s">
        <v>1518</v>
      </c>
      <c r="K1241" s="17" t="n">
        <f aca="false">SUMIF('1130 Salta'!$A$2:$A$485,$G1241,'1130 Salta'!$I$2:$I$485)</f>
        <v>161</v>
      </c>
      <c r="L1241" s="17" t="n">
        <f aca="false">SUMIF('1130 Salta'!$A$2:$A$485,$G1241,'1130 Salta'!$Q$2:$Q$485)</f>
        <v>0</v>
      </c>
      <c r="M1241" s="17" t="n">
        <f aca="false">$K1241-$L1241</f>
        <v>161</v>
      </c>
      <c r="N1241" s="18" t="n">
        <f aca="false">IFERROR(SUMIF('1130 Salta'!$A$2:$A$485,$G1241,'1130 Salta'!$M$2:$M$485)/$K1241,0)</f>
        <v>560.874720496894</v>
      </c>
      <c r="O1241" s="18" t="n">
        <f aca="false">IFERROR($K1241*$N1241,"")</f>
        <v>90300.83</v>
      </c>
      <c r="P1241" s="18" t="n">
        <f aca="false">IFERROR($L1241*$N1241,"")</f>
        <v>0</v>
      </c>
      <c r="Q1241" s="18" t="n">
        <f aca="false">$M1241*$N1241</f>
        <v>90300.83</v>
      </c>
      <c r="S1241" s="26"/>
      <c r="T1241" s="1" t="s">
        <v>277</v>
      </c>
      <c r="U1241" s="27" t="s">
        <v>123</v>
      </c>
    </row>
    <row r="1242" customFormat="false" ht="15" hidden="false" customHeight="false" outlineLevel="0" collapsed="false">
      <c r="A1242" s="1" t="s">
        <v>208</v>
      </c>
      <c r="B1242" s="1" t="s">
        <v>3464</v>
      </c>
      <c r="C1242" s="1" t="s">
        <v>259</v>
      </c>
      <c r="D1242" s="1" t="s">
        <v>260</v>
      </c>
      <c r="E1242" s="1" t="s">
        <v>261</v>
      </c>
      <c r="F1242" s="1" t="s">
        <v>262</v>
      </c>
      <c r="G1242" s="1" t="s">
        <v>1821</v>
      </c>
      <c r="H1242" s="1" t="s">
        <v>1822</v>
      </c>
      <c r="I1242" s="1" t="s">
        <v>3582</v>
      </c>
      <c r="J1242" s="1" t="s">
        <v>3583</v>
      </c>
      <c r="K1242" s="17" t="n">
        <f aca="false">SUMIF('1130 Salta'!$A$2:$A$485,$G1242,'1130 Salta'!$I$2:$I$485)</f>
        <v>150</v>
      </c>
      <c r="L1242" s="17" t="n">
        <f aca="false">SUMIF('1130 Salta'!$A$2:$A$485,$G1242,'1130 Salta'!$Q$2:$Q$485)</f>
        <v>250</v>
      </c>
      <c r="M1242" s="17" t="n">
        <f aca="false">$K1242-$L1242</f>
        <v>-100</v>
      </c>
      <c r="N1242" s="18" t="n">
        <f aca="false">IFERROR(SUMIF('1130 Salta'!$A$2:$A$485,$G1242,'1130 Salta'!$M$2:$M$485)/$K1242,0)</f>
        <v>30.8</v>
      </c>
      <c r="O1242" s="18" t="n">
        <f aca="false">IFERROR($K1242*$N1242,"")</f>
        <v>4620</v>
      </c>
      <c r="P1242" s="18" t="n">
        <f aca="false">IFERROR($L1242*$N1242,"")</f>
        <v>7700</v>
      </c>
      <c r="Q1242" s="18" t="n">
        <f aca="false">$M1242*$N1242</f>
        <v>-3080</v>
      </c>
      <c r="S1242" s="24" t="s">
        <v>226</v>
      </c>
      <c r="T1242" s="1" t="s">
        <v>267</v>
      </c>
      <c r="U1242" s="24" t="s">
        <v>54</v>
      </c>
      <c r="V1242" s="1" t="s">
        <v>290</v>
      </c>
      <c r="W1242" s="1" t="s">
        <v>269</v>
      </c>
      <c r="Y1242" s="1" t="s">
        <v>270</v>
      </c>
      <c r="Z1242" s="1" t="s">
        <v>2527</v>
      </c>
      <c r="AA1242" s="1" t="s">
        <v>3584</v>
      </c>
    </row>
    <row r="1243" customFormat="false" ht="15" hidden="false" customHeight="false" outlineLevel="0" collapsed="false">
      <c r="A1243" s="1" t="s">
        <v>208</v>
      </c>
      <c r="B1243" s="1" t="s">
        <v>3464</v>
      </c>
      <c r="C1243" s="1" t="s">
        <v>259</v>
      </c>
      <c r="D1243" s="1" t="s">
        <v>260</v>
      </c>
      <c r="E1243" s="1" t="s">
        <v>261</v>
      </c>
      <c r="F1243" s="1" t="s">
        <v>262</v>
      </c>
      <c r="G1243" s="1" t="s">
        <v>983</v>
      </c>
      <c r="H1243" s="1" t="s">
        <v>984</v>
      </c>
      <c r="I1243" s="1" t="s">
        <v>2298</v>
      </c>
      <c r="J1243" s="1" t="s">
        <v>3585</v>
      </c>
      <c r="K1243" s="17" t="n">
        <f aca="false">SUMIF('1130 Salta'!$A$2:$A$485,$G1243,'1130 Salta'!$I$2:$I$485)</f>
        <v>150</v>
      </c>
      <c r="L1243" s="17" t="n">
        <f aca="false">SUMIF('1130 Salta'!$A$2:$A$485,$G1243,'1130 Salta'!$Q$2:$Q$485)</f>
        <v>83</v>
      </c>
      <c r="M1243" s="17" t="n">
        <f aca="false">$K1243-$L1243</f>
        <v>67</v>
      </c>
      <c r="N1243" s="18" t="n">
        <f aca="false">IFERROR(SUMIF('1130 Salta'!$A$2:$A$485,$G1243,'1130 Salta'!$M$2:$M$485)/$K1243,0)</f>
        <v>679.821133333333</v>
      </c>
      <c r="O1243" s="18" t="n">
        <f aca="false">IFERROR($K1243*$N1243,"")</f>
        <v>101973.17</v>
      </c>
      <c r="P1243" s="18" t="n">
        <f aca="false">IFERROR($L1243*$N1243,"")</f>
        <v>56425.1540666667</v>
      </c>
      <c r="Q1243" s="18" t="n">
        <f aca="false">$M1243*$N1243</f>
        <v>45548.0159333333</v>
      </c>
      <c r="S1243" s="24" t="s">
        <v>226</v>
      </c>
      <c r="T1243" s="1" t="s">
        <v>267</v>
      </c>
      <c r="U1243" s="25" t="s">
        <v>51</v>
      </c>
      <c r="V1243" s="1" t="s">
        <v>2033</v>
      </c>
      <c r="W1243" s="1" t="s">
        <v>270</v>
      </c>
      <c r="X1243" s="1" t="s">
        <v>3586</v>
      </c>
      <c r="Y1243" s="1" t="s">
        <v>270</v>
      </c>
      <c r="Z1243" s="1" t="s">
        <v>2034</v>
      </c>
      <c r="AA1243" s="1" t="s">
        <v>3587</v>
      </c>
    </row>
    <row r="1244" customFormat="false" ht="15" hidden="false" customHeight="false" outlineLevel="0" collapsed="false">
      <c r="A1244" s="1" t="s">
        <v>208</v>
      </c>
      <c r="B1244" s="1" t="s">
        <v>3464</v>
      </c>
      <c r="C1244" s="1" t="s">
        <v>259</v>
      </c>
      <c r="D1244" s="1" t="s">
        <v>260</v>
      </c>
      <c r="E1244" s="1" t="s">
        <v>261</v>
      </c>
      <c r="F1244" s="1" t="s">
        <v>262</v>
      </c>
      <c r="G1244" s="1" t="s">
        <v>571</v>
      </c>
      <c r="H1244" s="1" t="s">
        <v>572</v>
      </c>
      <c r="I1244" s="1" t="s">
        <v>3588</v>
      </c>
      <c r="J1244" s="1" t="s">
        <v>3589</v>
      </c>
      <c r="K1244" s="17" t="n">
        <f aca="false">SUMIF('1130 Salta'!$A$2:$A$485,$G1244,'1130 Salta'!$I$2:$I$485)</f>
        <v>150</v>
      </c>
      <c r="L1244" s="17" t="n">
        <f aca="false">SUMIF('1130 Salta'!$A$2:$A$485,$G1244,'1130 Salta'!$Q$2:$Q$485)</f>
        <v>15</v>
      </c>
      <c r="M1244" s="17" t="n">
        <f aca="false">$K1244-$L1244</f>
        <v>135</v>
      </c>
      <c r="N1244" s="18" t="n">
        <f aca="false">IFERROR(SUMIF('1130 Salta'!$A$2:$A$485,$G1244,'1130 Salta'!$M$2:$M$485)/$K1244,0)</f>
        <v>43.7</v>
      </c>
      <c r="O1244" s="18" t="n">
        <f aca="false">IFERROR($K1244*$N1244,"")</f>
        <v>6555</v>
      </c>
      <c r="P1244" s="18" t="n">
        <f aca="false">IFERROR($L1244*$N1244,"")</f>
        <v>655.5</v>
      </c>
      <c r="Q1244" s="18" t="n">
        <f aca="false">$M1244*$N1244</f>
        <v>5899.5</v>
      </c>
      <c r="S1244" s="24" t="s">
        <v>226</v>
      </c>
      <c r="T1244" s="1" t="s">
        <v>267</v>
      </c>
      <c r="U1244" s="25" t="s">
        <v>51</v>
      </c>
      <c r="V1244" s="1" t="s">
        <v>3590</v>
      </c>
      <c r="W1244" s="1" t="s">
        <v>269</v>
      </c>
      <c r="Y1244" s="1" t="s">
        <v>270</v>
      </c>
      <c r="Z1244" s="1" t="s">
        <v>576</v>
      </c>
      <c r="AA1244" s="1" t="s">
        <v>368</v>
      </c>
    </row>
    <row r="1245" customFormat="false" ht="15" hidden="false" customHeight="false" outlineLevel="0" collapsed="false">
      <c r="A1245" s="1" t="s">
        <v>208</v>
      </c>
      <c r="B1245" s="1" t="s">
        <v>3464</v>
      </c>
      <c r="C1245" s="1" t="s">
        <v>259</v>
      </c>
      <c r="D1245" s="1" t="s">
        <v>260</v>
      </c>
      <c r="E1245" s="1" t="s">
        <v>261</v>
      </c>
      <c r="F1245" s="1" t="s">
        <v>262</v>
      </c>
      <c r="G1245" s="1" t="s">
        <v>850</v>
      </c>
      <c r="H1245" s="1" t="s">
        <v>851</v>
      </c>
      <c r="I1245" s="1" t="s">
        <v>3591</v>
      </c>
      <c r="J1245" s="1" t="s">
        <v>3592</v>
      </c>
      <c r="K1245" s="17" t="n">
        <f aca="false">SUMIF('1130 Salta'!$A$2:$A$485,$G1245,'1130 Salta'!$I$2:$I$485)</f>
        <v>145</v>
      </c>
      <c r="L1245" s="17" t="n">
        <f aca="false">SUMIF('1130 Salta'!$A$2:$A$485,$G1245,'1130 Salta'!$Q$2:$Q$485)</f>
        <v>28</v>
      </c>
      <c r="M1245" s="17" t="n">
        <f aca="false">$K1245-$L1245</f>
        <v>117</v>
      </c>
      <c r="N1245" s="18" t="n">
        <f aca="false">IFERROR(SUMIF('1130 Salta'!$A$2:$A$485,$G1245,'1130 Salta'!$M$2:$M$485)/$K1245,0)</f>
        <v>2917.37068965517</v>
      </c>
      <c r="O1245" s="18" t="n">
        <f aca="false">IFERROR($K1245*$N1245,"")</f>
        <v>423018.75</v>
      </c>
      <c r="P1245" s="18" t="n">
        <f aca="false">IFERROR($L1245*$N1245,"")</f>
        <v>81686.3793103448</v>
      </c>
      <c r="Q1245" s="18" t="n">
        <f aca="false">$M1245*$N1245</f>
        <v>341332.370689655</v>
      </c>
      <c r="S1245" s="24" t="s">
        <v>226</v>
      </c>
      <c r="T1245" s="1" t="s">
        <v>267</v>
      </c>
      <c r="U1245" s="25" t="s">
        <v>51</v>
      </c>
      <c r="V1245" s="1" t="s">
        <v>854</v>
      </c>
      <c r="W1245" s="1" t="s">
        <v>269</v>
      </c>
      <c r="Y1245" s="1" t="s">
        <v>270</v>
      </c>
      <c r="Z1245" s="1" t="s">
        <v>855</v>
      </c>
      <c r="AA1245" s="1" t="s">
        <v>3481</v>
      </c>
    </row>
    <row r="1246" customFormat="false" ht="15" hidden="false" customHeight="false" outlineLevel="0" collapsed="false">
      <c r="A1246" s="1" t="s">
        <v>208</v>
      </c>
      <c r="B1246" s="1" t="s">
        <v>3464</v>
      </c>
      <c r="C1246" s="1" t="s">
        <v>259</v>
      </c>
      <c r="D1246" s="1" t="s">
        <v>260</v>
      </c>
      <c r="E1246" s="1" t="s">
        <v>261</v>
      </c>
      <c r="F1246" s="1" t="s">
        <v>262</v>
      </c>
      <c r="G1246" s="1" t="s">
        <v>534</v>
      </c>
      <c r="H1246" s="1" t="s">
        <v>535</v>
      </c>
      <c r="K1246" s="17" t="n">
        <f aca="false">SUMIF('1130 Salta'!$A$2:$A$485,$G1246,'1130 Salta'!$I$2:$I$485)</f>
        <v>126</v>
      </c>
      <c r="L1246" s="17" t="n">
        <f aca="false">SUMIF('1130 Salta'!$A$2:$A$485,$G1246,'1130 Salta'!$Q$2:$Q$485)</f>
        <v>0</v>
      </c>
      <c r="M1246" s="17" t="n">
        <f aca="false">$K1246-$L1246</f>
        <v>126</v>
      </c>
      <c r="N1246" s="18" t="n">
        <f aca="false">IFERROR(SUMIF('1130 Salta'!$A$2:$A$485,$G1246,'1130 Salta'!$M$2:$M$485)/$K1246,0)</f>
        <v>39.8666666666667</v>
      </c>
      <c r="O1246" s="18" t="n">
        <f aca="false">IFERROR($K1246*$N1246,"")</f>
        <v>5023.2</v>
      </c>
      <c r="P1246" s="18" t="n">
        <f aca="false">IFERROR($L1246*$N1246,"")</f>
        <v>0</v>
      </c>
      <c r="Q1246" s="18" t="n">
        <f aca="false">$M1246*$N1246</f>
        <v>5023.2</v>
      </c>
      <c r="S1246" s="26"/>
      <c r="T1246" s="1" t="s">
        <v>277</v>
      </c>
      <c r="U1246" s="27" t="s">
        <v>123</v>
      </c>
    </row>
    <row r="1247" customFormat="false" ht="15" hidden="false" customHeight="false" outlineLevel="0" collapsed="false">
      <c r="A1247" s="1" t="s">
        <v>208</v>
      </c>
      <c r="B1247" s="1" t="s">
        <v>3464</v>
      </c>
      <c r="C1247" s="1" t="s">
        <v>259</v>
      </c>
      <c r="D1247" s="1" t="s">
        <v>260</v>
      </c>
      <c r="E1247" s="1" t="s">
        <v>261</v>
      </c>
      <c r="F1247" s="1" t="s">
        <v>262</v>
      </c>
      <c r="G1247" s="1" t="s">
        <v>790</v>
      </c>
      <c r="H1247" s="1" t="s">
        <v>791</v>
      </c>
      <c r="I1247" s="1" t="s">
        <v>3593</v>
      </c>
      <c r="J1247" s="1" t="s">
        <v>3594</v>
      </c>
      <c r="K1247" s="17" t="n">
        <f aca="false">SUMIF('1130 Salta'!$A$2:$A$485,$G1247,'1130 Salta'!$I$2:$I$485)</f>
        <v>120</v>
      </c>
      <c r="L1247" s="17" t="n">
        <f aca="false">SUMIF('1130 Salta'!$A$2:$A$485,$G1247,'1130 Salta'!$Q$2:$Q$485)</f>
        <v>111</v>
      </c>
      <c r="M1247" s="17" t="n">
        <f aca="false">$K1247-$L1247</f>
        <v>9</v>
      </c>
      <c r="N1247" s="18" t="n">
        <f aca="false">IFERROR(SUMIF('1130 Salta'!$A$2:$A$485,$G1247,'1130 Salta'!$M$2:$M$485)/$K1247,0)</f>
        <v>690.3</v>
      </c>
      <c r="O1247" s="18" t="n">
        <f aca="false">IFERROR($K1247*$N1247,"")</f>
        <v>82836</v>
      </c>
      <c r="P1247" s="18" t="n">
        <f aca="false">IFERROR($L1247*$N1247,"")</f>
        <v>76623.3</v>
      </c>
      <c r="Q1247" s="18" t="n">
        <f aca="false">$M1247*$N1247</f>
        <v>6212.7</v>
      </c>
      <c r="S1247" s="29" t="s">
        <v>227</v>
      </c>
      <c r="T1247" s="1" t="s">
        <v>297</v>
      </c>
      <c r="U1247" s="25" t="s">
        <v>51</v>
      </c>
      <c r="V1247" s="1" t="s">
        <v>2059</v>
      </c>
      <c r="W1247" s="1" t="s">
        <v>269</v>
      </c>
      <c r="Y1247" s="1" t="s">
        <v>270</v>
      </c>
      <c r="Z1247" s="1" t="s">
        <v>2060</v>
      </c>
      <c r="AA1247" s="1" t="s">
        <v>3517</v>
      </c>
    </row>
    <row r="1248" customFormat="false" ht="15" hidden="false" customHeight="false" outlineLevel="0" collapsed="false">
      <c r="A1248" s="1" t="s">
        <v>208</v>
      </c>
      <c r="B1248" s="1" t="s">
        <v>3464</v>
      </c>
      <c r="C1248" s="1" t="s">
        <v>259</v>
      </c>
      <c r="D1248" s="1" t="s">
        <v>260</v>
      </c>
      <c r="E1248" s="1" t="s">
        <v>261</v>
      </c>
      <c r="F1248" s="1" t="s">
        <v>262</v>
      </c>
      <c r="G1248" s="1" t="s">
        <v>1175</v>
      </c>
      <c r="H1248" s="1" t="s">
        <v>1176</v>
      </c>
      <c r="K1248" s="17" t="n">
        <f aca="false">SUMIF('1130 Salta'!$A$2:$A$485,$G1248,'1130 Salta'!$I$2:$I$485)</f>
        <v>120</v>
      </c>
      <c r="L1248" s="17" t="n">
        <f aca="false">SUMIF('1130 Salta'!$A$2:$A$485,$G1248,'1130 Salta'!$Q$2:$Q$485)</f>
        <v>0</v>
      </c>
      <c r="M1248" s="17" t="n">
        <f aca="false">$K1248-$L1248</f>
        <v>120</v>
      </c>
      <c r="N1248" s="18" t="n">
        <f aca="false">IFERROR(SUMIF('1130 Salta'!$A$2:$A$485,$G1248,'1130 Salta'!$M$2:$M$485)/$K1248,0)</f>
        <v>579.6</v>
      </c>
      <c r="O1248" s="18" t="n">
        <f aca="false">IFERROR($K1248*$N1248,"")</f>
        <v>69552</v>
      </c>
      <c r="P1248" s="18" t="n">
        <f aca="false">IFERROR($L1248*$N1248,"")</f>
        <v>0</v>
      </c>
      <c r="Q1248" s="18" t="n">
        <f aca="false">$M1248*$N1248</f>
        <v>69552</v>
      </c>
      <c r="S1248" s="26"/>
      <c r="T1248" s="1" t="s">
        <v>277</v>
      </c>
      <c r="U1248" s="27" t="s">
        <v>123</v>
      </c>
    </row>
    <row r="1249" customFormat="false" ht="15" hidden="false" customHeight="false" outlineLevel="0" collapsed="false">
      <c r="A1249" s="1" t="s">
        <v>208</v>
      </c>
      <c r="B1249" s="1" t="s">
        <v>3464</v>
      </c>
      <c r="C1249" s="1" t="s">
        <v>259</v>
      </c>
      <c r="D1249" s="1" t="s">
        <v>260</v>
      </c>
      <c r="E1249" s="1" t="s">
        <v>261</v>
      </c>
      <c r="F1249" s="1" t="s">
        <v>262</v>
      </c>
      <c r="G1249" s="1" t="s">
        <v>810</v>
      </c>
      <c r="H1249" s="1" t="s">
        <v>811</v>
      </c>
      <c r="I1249" s="1" t="s">
        <v>3595</v>
      </c>
      <c r="J1249" s="1" t="s">
        <v>3596</v>
      </c>
      <c r="K1249" s="17" t="n">
        <f aca="false">SUMIF('1130 Salta'!$A$2:$A$485,$G1249,'1130 Salta'!$I$2:$I$485)</f>
        <v>120</v>
      </c>
      <c r="L1249" s="17" t="n">
        <f aca="false">SUMIF('1130 Salta'!$A$2:$A$485,$G1249,'1130 Salta'!$Q$2:$Q$485)</f>
        <v>110</v>
      </c>
      <c r="M1249" s="17" t="n">
        <f aca="false">$K1249-$L1249</f>
        <v>10</v>
      </c>
      <c r="N1249" s="18" t="n">
        <f aca="false">IFERROR(SUMIF('1130 Salta'!$A$2:$A$485,$G1249,'1130 Salta'!$M$2:$M$485)/$K1249,0)</f>
        <v>288.65</v>
      </c>
      <c r="O1249" s="18" t="n">
        <f aca="false">IFERROR($K1249*$N1249,"")</f>
        <v>34638</v>
      </c>
      <c r="P1249" s="18" t="n">
        <f aca="false">IFERROR($L1249*$N1249,"")</f>
        <v>31751.5</v>
      </c>
      <c r="Q1249" s="18" t="n">
        <f aca="false">$M1249*$N1249</f>
        <v>2886.5</v>
      </c>
      <c r="S1249" s="24" t="s">
        <v>226</v>
      </c>
      <c r="T1249" s="1" t="s">
        <v>267</v>
      </c>
      <c r="U1249" s="25" t="s">
        <v>51</v>
      </c>
      <c r="V1249" s="1" t="s">
        <v>3597</v>
      </c>
      <c r="W1249" s="1" t="s">
        <v>269</v>
      </c>
      <c r="Y1249" s="1" t="s">
        <v>270</v>
      </c>
      <c r="Z1249" s="1" t="s">
        <v>3598</v>
      </c>
      <c r="AA1249" s="1" t="s">
        <v>368</v>
      </c>
    </row>
    <row r="1250" customFormat="false" ht="15" hidden="false" customHeight="false" outlineLevel="0" collapsed="false">
      <c r="A1250" s="1" t="s">
        <v>208</v>
      </c>
      <c r="B1250" s="1" t="s">
        <v>3464</v>
      </c>
      <c r="C1250" s="1" t="s">
        <v>259</v>
      </c>
      <c r="D1250" s="1" t="s">
        <v>260</v>
      </c>
      <c r="E1250" s="1" t="s">
        <v>261</v>
      </c>
      <c r="F1250" s="1" t="s">
        <v>262</v>
      </c>
      <c r="G1250" s="1" t="s">
        <v>543</v>
      </c>
      <c r="H1250" s="1" t="s">
        <v>544</v>
      </c>
      <c r="I1250" s="1" t="s">
        <v>3599</v>
      </c>
      <c r="J1250" s="1" t="s">
        <v>3600</v>
      </c>
      <c r="K1250" s="17" t="n">
        <f aca="false">SUMIF('1130 Salta'!$A$2:$A$485,$G1250,'1130 Salta'!$I$2:$I$485)</f>
        <v>110</v>
      </c>
      <c r="L1250" s="17" t="n">
        <f aca="false">SUMIF('1130 Salta'!$A$2:$A$485,$G1250,'1130 Salta'!$Q$2:$Q$485)</f>
        <v>90</v>
      </c>
      <c r="M1250" s="17" t="n">
        <f aca="false">$K1250-$L1250</f>
        <v>20</v>
      </c>
      <c r="N1250" s="18" t="n">
        <f aca="false">IFERROR(SUMIF('1130 Salta'!$A$2:$A$485,$G1250,'1130 Salta'!$M$2:$M$485)/$K1250,0)</f>
        <v>140.48</v>
      </c>
      <c r="O1250" s="18" t="n">
        <f aca="false">IFERROR($K1250*$N1250,"")</f>
        <v>15452.8</v>
      </c>
      <c r="P1250" s="18" t="n">
        <f aca="false">IFERROR($L1250*$N1250,"")</f>
        <v>12643.2</v>
      </c>
      <c r="Q1250" s="18" t="n">
        <f aca="false">$M1250*$N1250</f>
        <v>2809.6</v>
      </c>
      <c r="S1250" s="24" t="s">
        <v>226</v>
      </c>
      <c r="T1250" s="1" t="s">
        <v>267</v>
      </c>
      <c r="U1250" s="25" t="s">
        <v>51</v>
      </c>
      <c r="V1250" s="1" t="s">
        <v>547</v>
      </c>
      <c r="W1250" s="1" t="s">
        <v>269</v>
      </c>
      <c r="Y1250" s="1" t="s">
        <v>270</v>
      </c>
      <c r="Z1250" s="1" t="s">
        <v>548</v>
      </c>
      <c r="AA1250" s="1" t="s">
        <v>3601</v>
      </c>
    </row>
    <row r="1251" customFormat="false" ht="15" hidden="false" customHeight="false" outlineLevel="0" collapsed="false">
      <c r="A1251" s="1" t="s">
        <v>208</v>
      </c>
      <c r="B1251" s="1" t="s">
        <v>3464</v>
      </c>
      <c r="C1251" s="1" t="s">
        <v>259</v>
      </c>
      <c r="D1251" s="1" t="s">
        <v>273</v>
      </c>
      <c r="E1251" s="1" t="s">
        <v>274</v>
      </c>
      <c r="F1251" s="1" t="s">
        <v>262</v>
      </c>
      <c r="G1251" s="1" t="s">
        <v>3602</v>
      </c>
      <c r="H1251" s="1" t="s">
        <v>3603</v>
      </c>
      <c r="I1251" s="1" t="s">
        <v>3604</v>
      </c>
      <c r="J1251" s="1" t="s">
        <v>3605</v>
      </c>
      <c r="K1251" s="17" t="n">
        <f aca="false">SUMIF('1130 Salta'!$A$2:$A$485,$G1251,'1130 Salta'!$I$2:$I$485)</f>
        <v>110</v>
      </c>
      <c r="L1251" s="17" t="n">
        <f aca="false">SUMIF('1130 Salta'!$A$2:$A$485,$G1251,'1130 Salta'!$Q$2:$Q$485)</f>
        <v>107</v>
      </c>
      <c r="M1251" s="17" t="n">
        <f aca="false">$K1251-$L1251</f>
        <v>3</v>
      </c>
      <c r="N1251" s="18" t="n">
        <f aca="false">IFERROR(SUMIF('1130 Salta'!$A$2:$A$485,$G1251,'1130 Salta'!$M$2:$M$485)/$K1251,0)</f>
        <v>319.658181818182</v>
      </c>
      <c r="O1251" s="18" t="n">
        <f aca="false">IFERROR($K1251*$N1251,"")</f>
        <v>35162.4</v>
      </c>
      <c r="P1251" s="18" t="n">
        <f aca="false">IFERROR($L1251*$N1251,"")</f>
        <v>34203.4254545455</v>
      </c>
      <c r="Q1251" s="18" t="n">
        <f aca="false">$M1251*$N1251</f>
        <v>958.974545454546</v>
      </c>
      <c r="S1251" s="29" t="s">
        <v>227</v>
      </c>
      <c r="T1251" s="1" t="s">
        <v>297</v>
      </c>
      <c r="U1251" s="25" t="s">
        <v>51</v>
      </c>
      <c r="V1251" s="1" t="s">
        <v>3606</v>
      </c>
      <c r="W1251" s="1" t="s">
        <v>270</v>
      </c>
      <c r="X1251" s="1" t="s">
        <v>3607</v>
      </c>
      <c r="Y1251" s="1" t="s">
        <v>270</v>
      </c>
      <c r="Z1251" s="1" t="s">
        <v>3608</v>
      </c>
      <c r="AA1251" s="1" t="s">
        <v>3609</v>
      </c>
    </row>
    <row r="1252" customFormat="false" ht="15" hidden="false" customHeight="false" outlineLevel="0" collapsed="false">
      <c r="A1252" s="1" t="s">
        <v>208</v>
      </c>
      <c r="B1252" s="1" t="s">
        <v>3464</v>
      </c>
      <c r="C1252" s="1" t="s">
        <v>259</v>
      </c>
      <c r="D1252" s="1" t="s">
        <v>260</v>
      </c>
      <c r="E1252" s="1" t="s">
        <v>261</v>
      </c>
      <c r="F1252" s="1" t="s">
        <v>262</v>
      </c>
      <c r="G1252" s="1" t="s">
        <v>1504</v>
      </c>
      <c r="H1252" s="1" t="s">
        <v>1505</v>
      </c>
      <c r="I1252" s="1" t="s">
        <v>3610</v>
      </c>
      <c r="J1252" s="1" t="s">
        <v>3611</v>
      </c>
      <c r="K1252" s="17" t="n">
        <f aca="false">SUMIF('1130 Salta'!$A$2:$A$485,$G1252,'1130 Salta'!$I$2:$I$485)</f>
        <v>107</v>
      </c>
      <c r="L1252" s="17" t="n">
        <f aca="false">SUMIF('1130 Salta'!$A$2:$A$485,$G1252,'1130 Salta'!$Q$2:$Q$485)</f>
        <v>90</v>
      </c>
      <c r="M1252" s="17" t="n">
        <f aca="false">$K1252-$L1252</f>
        <v>17</v>
      </c>
      <c r="N1252" s="18" t="n">
        <f aca="false">IFERROR(SUMIF('1130 Salta'!$A$2:$A$485,$G1252,'1130 Salta'!$M$2:$M$485)/$K1252,0)</f>
        <v>2121.25663551402</v>
      </c>
      <c r="O1252" s="18" t="n">
        <f aca="false">IFERROR($K1252*$N1252,"")</f>
        <v>226974.46</v>
      </c>
      <c r="P1252" s="18" t="n">
        <f aca="false">IFERROR($L1252*$N1252,"")</f>
        <v>190913.097196262</v>
      </c>
      <c r="Q1252" s="18" t="n">
        <f aca="false">$M1252*$N1252</f>
        <v>36061.3628037383</v>
      </c>
      <c r="S1252" s="24" t="s">
        <v>226</v>
      </c>
      <c r="T1252" s="1" t="s">
        <v>267</v>
      </c>
      <c r="U1252" s="25" t="s">
        <v>51</v>
      </c>
      <c r="V1252" s="1" t="s">
        <v>3612</v>
      </c>
      <c r="W1252" s="1" t="s">
        <v>269</v>
      </c>
      <c r="Y1252" s="1" t="s">
        <v>270</v>
      </c>
      <c r="Z1252" s="1" t="s">
        <v>3613</v>
      </c>
      <c r="AA1252" s="1" t="s">
        <v>368</v>
      </c>
    </row>
    <row r="1253" customFormat="false" ht="15" hidden="false" customHeight="false" outlineLevel="0" collapsed="false">
      <c r="A1253" s="1" t="s">
        <v>208</v>
      </c>
      <c r="B1253" s="1" t="s">
        <v>3464</v>
      </c>
      <c r="C1253" s="1" t="s">
        <v>259</v>
      </c>
      <c r="D1253" s="1" t="s">
        <v>260</v>
      </c>
      <c r="E1253" s="1" t="s">
        <v>261</v>
      </c>
      <c r="F1253" s="1" t="s">
        <v>262</v>
      </c>
      <c r="G1253" s="1" t="s">
        <v>792</v>
      </c>
      <c r="H1253" s="1" t="s">
        <v>793</v>
      </c>
      <c r="I1253" s="1" t="s">
        <v>1810</v>
      </c>
      <c r="J1253" s="1" t="s">
        <v>3614</v>
      </c>
      <c r="K1253" s="17" t="n">
        <f aca="false">SUMIF('1130 Salta'!$A$2:$A$485,$G1253,'1130 Salta'!$I$2:$I$485)</f>
        <v>104</v>
      </c>
      <c r="L1253" s="17" t="n">
        <f aca="false">SUMIF('1130 Salta'!$A$2:$A$485,$G1253,'1130 Salta'!$Q$2:$Q$485)</f>
        <v>40</v>
      </c>
      <c r="M1253" s="17" t="n">
        <f aca="false">$K1253-$L1253</f>
        <v>64</v>
      </c>
      <c r="N1253" s="18" t="n">
        <f aca="false">IFERROR(SUMIF('1130 Salta'!$A$2:$A$485,$G1253,'1130 Salta'!$M$2:$M$485)/$K1253,0)</f>
        <v>480.7</v>
      </c>
      <c r="O1253" s="18" t="n">
        <f aca="false">IFERROR($K1253*$N1253,"")</f>
        <v>49992.8</v>
      </c>
      <c r="P1253" s="18" t="n">
        <f aca="false">IFERROR($L1253*$N1253,"")</f>
        <v>19228</v>
      </c>
      <c r="Q1253" s="18" t="n">
        <f aca="false">$M1253*$N1253</f>
        <v>30764.8</v>
      </c>
      <c r="S1253" s="29" t="s">
        <v>227</v>
      </c>
      <c r="T1253" s="1" t="s">
        <v>297</v>
      </c>
      <c r="U1253" s="25" t="s">
        <v>51</v>
      </c>
      <c r="V1253" s="1" t="s">
        <v>2135</v>
      </c>
      <c r="W1253" s="1" t="s">
        <v>269</v>
      </c>
      <c r="Y1253" s="1" t="s">
        <v>270</v>
      </c>
      <c r="Z1253" s="1" t="s">
        <v>2136</v>
      </c>
      <c r="AA1253" s="1" t="s">
        <v>2391</v>
      </c>
    </row>
    <row r="1254" customFormat="false" ht="15" hidden="false" customHeight="false" outlineLevel="0" collapsed="false">
      <c r="A1254" s="1" t="s">
        <v>208</v>
      </c>
      <c r="B1254" s="1" t="s">
        <v>3464</v>
      </c>
      <c r="C1254" s="1" t="s">
        <v>259</v>
      </c>
      <c r="D1254" s="1" t="s">
        <v>260</v>
      </c>
      <c r="E1254" s="1" t="s">
        <v>261</v>
      </c>
      <c r="F1254" s="1" t="s">
        <v>262</v>
      </c>
      <c r="G1254" s="1" t="s">
        <v>448</v>
      </c>
      <c r="H1254" s="1" t="s">
        <v>449</v>
      </c>
      <c r="I1254" s="1" t="s">
        <v>3615</v>
      </c>
      <c r="J1254" s="1" t="s">
        <v>3616</v>
      </c>
      <c r="K1254" s="17" t="n">
        <f aca="false">SUMIF('1130 Salta'!$A$2:$A$485,$G1254,'1130 Salta'!$I$2:$I$485)</f>
        <v>100</v>
      </c>
      <c r="L1254" s="17" t="n">
        <f aca="false">SUMIF('1130 Salta'!$A$2:$A$485,$G1254,'1130 Salta'!$Q$2:$Q$485)</f>
        <v>157</v>
      </c>
      <c r="M1254" s="17" t="n">
        <f aca="false">$K1254-$L1254</f>
        <v>-57</v>
      </c>
      <c r="N1254" s="18" t="n">
        <f aca="false">IFERROR(SUMIF('1130 Salta'!$A$2:$A$485,$G1254,'1130 Salta'!$M$2:$M$485)/$K1254,0)</f>
        <v>672</v>
      </c>
      <c r="O1254" s="18" t="n">
        <f aca="false">IFERROR($K1254*$N1254,"")</f>
        <v>67200</v>
      </c>
      <c r="P1254" s="18" t="n">
        <f aca="false">IFERROR($L1254*$N1254,"")</f>
        <v>105504</v>
      </c>
      <c r="Q1254" s="18" t="n">
        <f aca="false">$M1254*$N1254</f>
        <v>-38304</v>
      </c>
      <c r="S1254" s="24" t="s">
        <v>226</v>
      </c>
      <c r="T1254" s="1" t="s">
        <v>267</v>
      </c>
      <c r="U1254" s="24" t="s">
        <v>54</v>
      </c>
      <c r="V1254" s="1" t="s">
        <v>1897</v>
      </c>
      <c r="W1254" s="1" t="s">
        <v>269</v>
      </c>
      <c r="Y1254" s="1" t="s">
        <v>270</v>
      </c>
      <c r="Z1254" s="1" t="s">
        <v>1898</v>
      </c>
      <c r="AA1254" s="1" t="s">
        <v>368</v>
      </c>
    </row>
    <row r="1255" customFormat="false" ht="15" hidden="false" customHeight="false" outlineLevel="0" collapsed="false">
      <c r="A1255" s="1" t="s">
        <v>208</v>
      </c>
      <c r="B1255" s="1" t="s">
        <v>3464</v>
      </c>
      <c r="C1255" s="1" t="s">
        <v>259</v>
      </c>
      <c r="D1255" s="1" t="s">
        <v>260</v>
      </c>
      <c r="E1255" s="1" t="s">
        <v>261</v>
      </c>
      <c r="F1255" s="1" t="s">
        <v>262</v>
      </c>
      <c r="G1255" s="1" t="s">
        <v>818</v>
      </c>
      <c r="H1255" s="1" t="s">
        <v>819</v>
      </c>
      <c r="I1255" s="1" t="s">
        <v>3617</v>
      </c>
      <c r="J1255" s="1" t="s">
        <v>3618</v>
      </c>
      <c r="K1255" s="17" t="n">
        <f aca="false">SUMIF('1130 Salta'!$A$2:$A$485,$G1255,'1130 Salta'!$I$2:$I$485)</f>
        <v>100</v>
      </c>
      <c r="L1255" s="17" t="n">
        <f aca="false">SUMIF('1130 Salta'!$A$2:$A$485,$G1255,'1130 Salta'!$Q$2:$Q$485)</f>
        <v>104</v>
      </c>
      <c r="M1255" s="17" t="n">
        <f aca="false">$K1255-$L1255</f>
        <v>-4</v>
      </c>
      <c r="N1255" s="18" t="n">
        <f aca="false">IFERROR(SUMIF('1130 Salta'!$A$2:$A$485,$G1255,'1130 Salta'!$M$2:$M$485)/$K1255,0)</f>
        <v>599.6027</v>
      </c>
      <c r="O1255" s="18" t="n">
        <f aca="false">IFERROR($K1255*$N1255,"")</f>
        <v>59960.27</v>
      </c>
      <c r="P1255" s="18" t="n">
        <f aca="false">IFERROR($L1255*$N1255,"")</f>
        <v>62358.6808</v>
      </c>
      <c r="Q1255" s="18" t="n">
        <f aca="false">$M1255*$N1255</f>
        <v>-2398.4108</v>
      </c>
      <c r="S1255" s="29" t="s">
        <v>227</v>
      </c>
      <c r="T1255" s="1" t="s">
        <v>297</v>
      </c>
      <c r="U1255" s="24" t="s">
        <v>54</v>
      </c>
      <c r="V1255" s="1" t="s">
        <v>290</v>
      </c>
      <c r="W1255" s="1" t="s">
        <v>269</v>
      </c>
      <c r="Y1255" s="1" t="s">
        <v>270</v>
      </c>
      <c r="Z1255" s="1" t="s">
        <v>3619</v>
      </c>
      <c r="AA1255" s="1" t="s">
        <v>3620</v>
      </c>
    </row>
    <row r="1256" customFormat="false" ht="15" hidden="false" customHeight="false" outlineLevel="0" collapsed="false">
      <c r="A1256" s="1" t="s">
        <v>208</v>
      </c>
      <c r="B1256" s="1" t="s">
        <v>3464</v>
      </c>
      <c r="C1256" s="1" t="s">
        <v>259</v>
      </c>
      <c r="D1256" s="1" t="s">
        <v>260</v>
      </c>
      <c r="E1256" s="1" t="s">
        <v>261</v>
      </c>
      <c r="F1256" s="1" t="s">
        <v>262</v>
      </c>
      <c r="G1256" s="1" t="s">
        <v>661</v>
      </c>
      <c r="H1256" s="1" t="s">
        <v>662</v>
      </c>
      <c r="I1256" s="1" t="s">
        <v>3381</v>
      </c>
      <c r="J1256" s="1" t="s">
        <v>3621</v>
      </c>
      <c r="K1256" s="17" t="n">
        <f aca="false">SUMIF('1130 Salta'!$A$2:$A$485,$G1256,'1130 Salta'!$I$2:$I$485)</f>
        <v>100</v>
      </c>
      <c r="L1256" s="17" t="n">
        <f aca="false">SUMIF('1130 Salta'!$A$2:$A$485,$G1256,'1130 Salta'!$Q$2:$Q$485)</f>
        <v>118</v>
      </c>
      <c r="M1256" s="17" t="n">
        <f aca="false">$K1256-$L1256</f>
        <v>-18</v>
      </c>
      <c r="N1256" s="18" t="n">
        <f aca="false">IFERROR(SUMIF('1130 Salta'!$A$2:$A$485,$G1256,'1130 Salta'!$M$2:$M$485)/$K1256,0)</f>
        <v>404.4466</v>
      </c>
      <c r="O1256" s="18" t="n">
        <f aca="false">IFERROR($K1256*$N1256,"")</f>
        <v>40444.66</v>
      </c>
      <c r="P1256" s="18" t="n">
        <f aca="false">IFERROR($L1256*$N1256,"")</f>
        <v>47724.6988</v>
      </c>
      <c r="Q1256" s="18" t="n">
        <f aca="false">$M1256*$N1256</f>
        <v>-7280.0388</v>
      </c>
      <c r="S1256" s="24" t="s">
        <v>226</v>
      </c>
      <c r="T1256" s="1" t="s">
        <v>267</v>
      </c>
      <c r="U1256" s="24" t="s">
        <v>54</v>
      </c>
      <c r="V1256" s="1" t="s">
        <v>1886</v>
      </c>
      <c r="W1256" s="1" t="s">
        <v>269</v>
      </c>
      <c r="Y1256" s="1" t="s">
        <v>270</v>
      </c>
      <c r="Z1256" s="1" t="s">
        <v>1887</v>
      </c>
      <c r="AA1256" s="1" t="s">
        <v>3481</v>
      </c>
    </row>
    <row r="1257" customFormat="false" ht="15" hidden="false" customHeight="false" outlineLevel="0" collapsed="false">
      <c r="A1257" s="1" t="s">
        <v>208</v>
      </c>
      <c r="B1257" s="1" t="s">
        <v>3464</v>
      </c>
      <c r="C1257" s="1" t="s">
        <v>259</v>
      </c>
      <c r="D1257" s="1" t="s">
        <v>260</v>
      </c>
      <c r="E1257" s="1" t="s">
        <v>261</v>
      </c>
      <c r="F1257" s="1" t="s">
        <v>262</v>
      </c>
      <c r="G1257" s="1" t="s">
        <v>514</v>
      </c>
      <c r="H1257" s="1" t="s">
        <v>515</v>
      </c>
      <c r="I1257" s="1" t="s">
        <v>3622</v>
      </c>
      <c r="J1257" s="1" t="s">
        <v>3623</v>
      </c>
      <c r="K1257" s="17" t="n">
        <f aca="false">SUMIF('1130 Salta'!$A$2:$A$485,$G1257,'1130 Salta'!$I$2:$I$485)</f>
        <v>100</v>
      </c>
      <c r="L1257" s="17" t="n">
        <f aca="false">SUMIF('1130 Salta'!$A$2:$A$485,$G1257,'1130 Salta'!$Q$2:$Q$485)</f>
        <v>75</v>
      </c>
      <c r="M1257" s="17" t="n">
        <f aca="false">$K1257-$L1257</f>
        <v>25</v>
      </c>
      <c r="N1257" s="18" t="n">
        <f aca="false">IFERROR(SUMIF('1130 Salta'!$A$2:$A$485,$G1257,'1130 Salta'!$M$2:$M$485)/$K1257,0)</f>
        <v>537.29</v>
      </c>
      <c r="O1257" s="18" t="n">
        <f aca="false">IFERROR($K1257*$N1257,"")</f>
        <v>53729</v>
      </c>
      <c r="P1257" s="18" t="n">
        <f aca="false">IFERROR($L1257*$N1257,"")</f>
        <v>40296.75</v>
      </c>
      <c r="Q1257" s="18" t="n">
        <f aca="false">$M1257*$N1257</f>
        <v>13432.25</v>
      </c>
      <c r="S1257" s="24" t="s">
        <v>226</v>
      </c>
      <c r="T1257" s="1" t="s">
        <v>267</v>
      </c>
      <c r="U1257" s="25" t="s">
        <v>51</v>
      </c>
      <c r="V1257" s="1" t="s">
        <v>1938</v>
      </c>
      <c r="W1257" s="1" t="s">
        <v>269</v>
      </c>
      <c r="Y1257" s="1" t="s">
        <v>270</v>
      </c>
      <c r="Z1257" s="1" t="s">
        <v>1939</v>
      </c>
      <c r="AA1257" s="1" t="s">
        <v>368</v>
      </c>
    </row>
    <row r="1258" customFormat="false" ht="15" hidden="false" customHeight="false" outlineLevel="0" collapsed="false">
      <c r="A1258" s="1" t="s">
        <v>208</v>
      </c>
      <c r="B1258" s="1" t="s">
        <v>3464</v>
      </c>
      <c r="C1258" s="1" t="s">
        <v>259</v>
      </c>
      <c r="D1258" s="1" t="s">
        <v>260</v>
      </c>
      <c r="E1258" s="1" t="s">
        <v>261</v>
      </c>
      <c r="F1258" s="1" t="s">
        <v>262</v>
      </c>
      <c r="G1258" s="1" t="s">
        <v>602</v>
      </c>
      <c r="H1258" s="1" t="s">
        <v>603</v>
      </c>
      <c r="I1258" s="1" t="s">
        <v>3624</v>
      </c>
      <c r="J1258" s="1" t="s">
        <v>3625</v>
      </c>
      <c r="K1258" s="17" t="n">
        <f aca="false">SUMIF('1130 Salta'!$A$2:$A$485,$G1258,'1130 Salta'!$I$2:$I$485)</f>
        <v>100</v>
      </c>
      <c r="L1258" s="17" t="n">
        <f aca="false">SUMIF('1130 Salta'!$A$2:$A$485,$G1258,'1130 Salta'!$Q$2:$Q$485)</f>
        <v>50</v>
      </c>
      <c r="M1258" s="17" t="n">
        <f aca="false">$K1258-$L1258</f>
        <v>50</v>
      </c>
      <c r="N1258" s="18" t="n">
        <f aca="false">IFERROR(SUMIF('1130 Salta'!$A$2:$A$485,$G1258,'1130 Salta'!$M$2:$M$485)/$K1258,0)</f>
        <v>1854.72</v>
      </c>
      <c r="O1258" s="18" t="n">
        <f aca="false">IFERROR($K1258*$N1258,"")</f>
        <v>185472</v>
      </c>
      <c r="P1258" s="18" t="n">
        <f aca="false">IFERROR($L1258*$N1258,"")</f>
        <v>92736</v>
      </c>
      <c r="Q1258" s="18" t="n">
        <f aca="false">$M1258*$N1258</f>
        <v>92736</v>
      </c>
      <c r="S1258" s="25" t="s">
        <v>228</v>
      </c>
      <c r="T1258" s="1" t="s">
        <v>282</v>
      </c>
      <c r="U1258" s="25" t="s">
        <v>51</v>
      </c>
      <c r="V1258" s="1" t="s">
        <v>290</v>
      </c>
      <c r="W1258" s="1" t="s">
        <v>269</v>
      </c>
      <c r="Y1258" s="1" t="s">
        <v>270</v>
      </c>
      <c r="AA1258" s="1" t="s">
        <v>3626</v>
      </c>
    </row>
    <row r="1259" customFormat="false" ht="15" hidden="false" customHeight="false" outlineLevel="0" collapsed="false">
      <c r="A1259" s="1" t="s">
        <v>208</v>
      </c>
      <c r="B1259" s="1" t="s">
        <v>3464</v>
      </c>
      <c r="C1259" s="1" t="s">
        <v>259</v>
      </c>
      <c r="D1259" s="1" t="s">
        <v>260</v>
      </c>
      <c r="E1259" s="1" t="s">
        <v>261</v>
      </c>
      <c r="F1259" s="1" t="s">
        <v>262</v>
      </c>
      <c r="G1259" s="1" t="s">
        <v>3627</v>
      </c>
      <c r="H1259" s="1" t="s">
        <v>3628</v>
      </c>
      <c r="K1259" s="17" t="n">
        <f aca="false">SUMIF('1130 Salta'!$A$2:$A$485,$G1259,'1130 Salta'!$I$2:$I$485)</f>
        <v>100</v>
      </c>
      <c r="L1259" s="17" t="n">
        <f aca="false">SUMIF('1130 Salta'!$A$2:$A$485,$G1259,'1130 Salta'!$Q$2:$Q$485)</f>
        <v>0</v>
      </c>
      <c r="M1259" s="17" t="n">
        <f aca="false">$K1259-$L1259</f>
        <v>100</v>
      </c>
      <c r="N1259" s="18" t="n">
        <f aca="false">IFERROR(SUMIF('1130 Salta'!$A$2:$A$485,$G1259,'1130 Salta'!$M$2:$M$485)/$K1259,0)</f>
        <v>567.6</v>
      </c>
      <c r="O1259" s="18" t="n">
        <f aca="false">IFERROR($K1259*$N1259,"")</f>
        <v>56760</v>
      </c>
      <c r="P1259" s="18" t="n">
        <f aca="false">IFERROR($L1259*$N1259,"")</f>
        <v>0</v>
      </c>
      <c r="Q1259" s="18" t="n">
        <f aca="false">$M1259*$N1259</f>
        <v>56760</v>
      </c>
      <c r="S1259" s="26"/>
      <c r="T1259" s="1" t="s">
        <v>277</v>
      </c>
      <c r="U1259" s="27" t="s">
        <v>123</v>
      </c>
    </row>
    <row r="1260" customFormat="false" ht="15" hidden="false" customHeight="false" outlineLevel="0" collapsed="false">
      <c r="A1260" s="1" t="s">
        <v>208</v>
      </c>
      <c r="B1260" s="1" t="s">
        <v>3464</v>
      </c>
      <c r="C1260" s="1" t="s">
        <v>259</v>
      </c>
      <c r="D1260" s="1" t="s">
        <v>260</v>
      </c>
      <c r="E1260" s="1" t="s">
        <v>261</v>
      </c>
      <c r="F1260" s="1" t="s">
        <v>262</v>
      </c>
      <c r="G1260" s="1" t="s">
        <v>1415</v>
      </c>
      <c r="H1260" s="1" t="s">
        <v>1416</v>
      </c>
      <c r="I1260" s="1" t="s">
        <v>78</v>
      </c>
      <c r="J1260" s="1" t="s">
        <v>3629</v>
      </c>
      <c r="K1260" s="17" t="n">
        <f aca="false">SUMIF('1130 Salta'!$A$2:$A$485,$G1260,'1130 Salta'!$I$2:$I$485)</f>
        <v>100</v>
      </c>
      <c r="L1260" s="17" t="n">
        <f aca="false">SUMIF('1130 Salta'!$A$2:$A$485,$G1260,'1130 Salta'!$Q$2:$Q$485)</f>
        <v>69</v>
      </c>
      <c r="M1260" s="17" t="n">
        <f aca="false">$K1260-$L1260</f>
        <v>31</v>
      </c>
      <c r="N1260" s="18" t="n">
        <f aca="false">IFERROR(SUMIF('1130 Salta'!$A$2:$A$485,$G1260,'1130 Salta'!$M$2:$M$485)/$K1260,0)</f>
        <v>253.16</v>
      </c>
      <c r="O1260" s="18" t="n">
        <f aca="false">IFERROR($K1260*$N1260,"")</f>
        <v>25316</v>
      </c>
      <c r="P1260" s="18" t="n">
        <f aca="false">IFERROR($L1260*$N1260,"")</f>
        <v>17468.04</v>
      </c>
      <c r="Q1260" s="18" t="n">
        <f aca="false">$M1260*$N1260</f>
        <v>7847.96</v>
      </c>
      <c r="S1260" s="25" t="s">
        <v>228</v>
      </c>
      <c r="T1260" s="1" t="s">
        <v>282</v>
      </c>
      <c r="U1260" s="25" t="s">
        <v>51</v>
      </c>
      <c r="V1260" s="1" t="s">
        <v>1419</v>
      </c>
      <c r="W1260" s="1" t="s">
        <v>269</v>
      </c>
      <c r="Y1260" s="1" t="s">
        <v>270</v>
      </c>
      <c r="Z1260" s="1" t="s">
        <v>1420</v>
      </c>
      <c r="AA1260" s="1" t="s">
        <v>1421</v>
      </c>
    </row>
    <row r="1261" customFormat="false" ht="15" hidden="false" customHeight="false" outlineLevel="0" collapsed="false">
      <c r="A1261" s="1" t="s">
        <v>208</v>
      </c>
      <c r="B1261" s="1" t="s">
        <v>3464</v>
      </c>
      <c r="C1261" s="1" t="s">
        <v>259</v>
      </c>
      <c r="D1261" s="1" t="s">
        <v>260</v>
      </c>
      <c r="E1261" s="1" t="s">
        <v>261</v>
      </c>
      <c r="F1261" s="1" t="s">
        <v>262</v>
      </c>
      <c r="G1261" s="1" t="s">
        <v>3630</v>
      </c>
      <c r="H1261" s="1" t="s">
        <v>3631</v>
      </c>
      <c r="I1261" s="1" t="s">
        <v>3632</v>
      </c>
      <c r="J1261" s="1" t="s">
        <v>3633</v>
      </c>
      <c r="K1261" s="17" t="n">
        <f aca="false">SUMIF('1130 Salta'!$A$2:$A$485,$G1261,'1130 Salta'!$I$2:$I$485)</f>
        <v>100</v>
      </c>
      <c r="L1261" s="17" t="n">
        <f aca="false">SUMIF('1130 Salta'!$A$2:$A$485,$G1261,'1130 Salta'!$Q$2:$Q$485)</f>
        <v>147</v>
      </c>
      <c r="M1261" s="17" t="n">
        <f aca="false">$K1261-$L1261</f>
        <v>-47</v>
      </c>
      <c r="N1261" s="18" t="n">
        <f aca="false">IFERROR(SUMIF('1130 Salta'!$A$2:$A$485,$G1261,'1130 Salta'!$M$2:$M$485)/$K1261,0)</f>
        <v>633.6</v>
      </c>
      <c r="O1261" s="18" t="n">
        <f aca="false">IFERROR($K1261*$N1261,"")</f>
        <v>63360</v>
      </c>
      <c r="P1261" s="18" t="n">
        <f aca="false">IFERROR($L1261*$N1261,"")</f>
        <v>93139.2</v>
      </c>
      <c r="Q1261" s="18" t="n">
        <f aca="false">$M1261*$N1261</f>
        <v>-29779.2</v>
      </c>
      <c r="S1261" s="24" t="s">
        <v>226</v>
      </c>
      <c r="T1261" s="1" t="s">
        <v>267</v>
      </c>
      <c r="U1261" s="24" t="s">
        <v>54</v>
      </c>
      <c r="V1261" s="1" t="s">
        <v>3634</v>
      </c>
      <c r="W1261" s="1" t="s">
        <v>269</v>
      </c>
      <c r="Y1261" s="1" t="s">
        <v>270</v>
      </c>
      <c r="Z1261" s="1" t="s">
        <v>2143</v>
      </c>
      <c r="AA1261" s="1" t="s">
        <v>3635</v>
      </c>
    </row>
    <row r="1262" customFormat="false" ht="15" hidden="false" customHeight="false" outlineLevel="0" collapsed="false">
      <c r="A1262" s="1" t="s">
        <v>208</v>
      </c>
      <c r="B1262" s="1" t="s">
        <v>3464</v>
      </c>
      <c r="C1262" s="1" t="s">
        <v>259</v>
      </c>
      <c r="D1262" s="1" t="s">
        <v>260</v>
      </c>
      <c r="E1262" s="1" t="s">
        <v>261</v>
      </c>
      <c r="F1262" s="1" t="s">
        <v>262</v>
      </c>
      <c r="G1262" s="1" t="s">
        <v>715</v>
      </c>
      <c r="H1262" s="1" t="s">
        <v>716</v>
      </c>
      <c r="K1262" s="17" t="n">
        <f aca="false">SUMIF('1130 Salta'!$A$2:$A$485,$G1262,'1130 Salta'!$I$2:$I$485)</f>
        <v>100</v>
      </c>
      <c r="L1262" s="17" t="n">
        <f aca="false">SUMIF('1130 Salta'!$A$2:$A$485,$G1262,'1130 Salta'!$Q$2:$Q$485)</f>
        <v>0</v>
      </c>
      <c r="M1262" s="17" t="n">
        <f aca="false">$K1262-$L1262</f>
        <v>100</v>
      </c>
      <c r="N1262" s="18" t="n">
        <f aca="false">IFERROR(SUMIF('1130 Salta'!$A$2:$A$485,$G1262,'1130 Salta'!$M$2:$M$485)/$K1262,0)</f>
        <v>1251.03</v>
      </c>
      <c r="O1262" s="18" t="n">
        <f aca="false">IFERROR($K1262*$N1262,"")</f>
        <v>125103</v>
      </c>
      <c r="P1262" s="18" t="n">
        <f aca="false">IFERROR($L1262*$N1262,"")</f>
        <v>0</v>
      </c>
      <c r="Q1262" s="18" t="n">
        <f aca="false">$M1262*$N1262</f>
        <v>125103</v>
      </c>
      <c r="S1262" s="26"/>
      <c r="T1262" s="1" t="s">
        <v>277</v>
      </c>
      <c r="U1262" s="27" t="s">
        <v>123</v>
      </c>
    </row>
    <row r="1263" customFormat="false" ht="15" hidden="false" customHeight="false" outlineLevel="0" collapsed="false">
      <c r="A1263" s="1" t="s">
        <v>208</v>
      </c>
      <c r="B1263" s="1" t="s">
        <v>3464</v>
      </c>
      <c r="C1263" s="1" t="s">
        <v>259</v>
      </c>
      <c r="D1263" s="1" t="s">
        <v>260</v>
      </c>
      <c r="E1263" s="1" t="s">
        <v>261</v>
      </c>
      <c r="F1263" s="1" t="s">
        <v>262</v>
      </c>
      <c r="G1263" s="1" t="s">
        <v>886</v>
      </c>
      <c r="H1263" s="1" t="s">
        <v>887</v>
      </c>
      <c r="K1263" s="17" t="n">
        <f aca="false">SUMIF('1130 Salta'!$A$2:$A$485,$G1263,'1130 Salta'!$I$2:$I$485)</f>
        <v>100</v>
      </c>
      <c r="L1263" s="17" t="n">
        <f aca="false">SUMIF('1130 Salta'!$A$2:$A$485,$G1263,'1130 Salta'!$Q$2:$Q$485)</f>
        <v>0</v>
      </c>
      <c r="M1263" s="17" t="n">
        <f aca="false">$K1263-$L1263</f>
        <v>100</v>
      </c>
      <c r="N1263" s="18" t="n">
        <f aca="false">IFERROR(SUMIF('1130 Salta'!$A$2:$A$485,$G1263,'1130 Salta'!$M$2:$M$485)/$K1263,0)</f>
        <v>601.14</v>
      </c>
      <c r="O1263" s="18" t="n">
        <f aca="false">IFERROR($K1263*$N1263,"")</f>
        <v>60114</v>
      </c>
      <c r="P1263" s="18" t="n">
        <f aca="false">IFERROR($L1263*$N1263,"")</f>
        <v>0</v>
      </c>
      <c r="Q1263" s="18" t="n">
        <f aca="false">$M1263*$N1263</f>
        <v>60114</v>
      </c>
      <c r="S1263" s="26"/>
      <c r="T1263" s="1" t="s">
        <v>277</v>
      </c>
      <c r="U1263" s="27" t="s">
        <v>123</v>
      </c>
    </row>
    <row r="1264" customFormat="false" ht="15" hidden="false" customHeight="false" outlineLevel="0" collapsed="false">
      <c r="A1264" s="1" t="s">
        <v>208</v>
      </c>
      <c r="B1264" s="1" t="s">
        <v>3464</v>
      </c>
      <c r="C1264" s="1" t="s">
        <v>259</v>
      </c>
      <c r="D1264" s="1" t="s">
        <v>273</v>
      </c>
      <c r="E1264" s="1" t="s">
        <v>274</v>
      </c>
      <c r="F1264" s="1" t="s">
        <v>262</v>
      </c>
      <c r="G1264" s="1" t="s">
        <v>486</v>
      </c>
      <c r="H1264" s="1" t="s">
        <v>487</v>
      </c>
      <c r="I1264" s="1" t="s">
        <v>3636</v>
      </c>
      <c r="J1264" s="1" t="s">
        <v>3637</v>
      </c>
      <c r="K1264" s="17" t="n">
        <f aca="false">SUMIF('1130 Salta'!$A$2:$A$485,$G1264,'1130 Salta'!$I$2:$I$485)</f>
        <v>100</v>
      </c>
      <c r="L1264" s="17" t="n">
        <f aca="false">SUMIF('1130 Salta'!$A$2:$A$485,$G1264,'1130 Salta'!$Q$2:$Q$485)</f>
        <v>189</v>
      </c>
      <c r="M1264" s="17" t="n">
        <f aca="false">$K1264-$L1264</f>
        <v>-89</v>
      </c>
      <c r="N1264" s="18" t="n">
        <f aca="false">IFERROR(SUMIF('1130 Salta'!$A$2:$A$485,$G1264,'1130 Salta'!$M$2:$M$485)/$K1264,0)</f>
        <v>170.5027</v>
      </c>
      <c r="O1264" s="18" t="n">
        <f aca="false">IFERROR($K1264*$N1264,"")</f>
        <v>17050.27</v>
      </c>
      <c r="P1264" s="18" t="n">
        <f aca="false">IFERROR($L1264*$N1264,"")</f>
        <v>32225.0103</v>
      </c>
      <c r="Q1264" s="18" t="n">
        <f aca="false">$M1264*$N1264</f>
        <v>-15174.7403</v>
      </c>
      <c r="S1264" s="25" t="s">
        <v>228</v>
      </c>
      <c r="T1264" s="1" t="s">
        <v>282</v>
      </c>
      <c r="U1264" s="24" t="s">
        <v>54</v>
      </c>
      <c r="V1264" s="1" t="s">
        <v>3638</v>
      </c>
      <c r="W1264" s="1" t="s">
        <v>269</v>
      </c>
      <c r="Y1264" s="1" t="s">
        <v>270</v>
      </c>
      <c r="Z1264" s="1" t="s">
        <v>3639</v>
      </c>
      <c r="AA1264" s="1" t="s">
        <v>3640</v>
      </c>
    </row>
    <row r="1265" customFormat="false" ht="15" hidden="false" customHeight="false" outlineLevel="0" collapsed="false">
      <c r="A1265" s="1" t="s">
        <v>208</v>
      </c>
      <c r="B1265" s="1" t="s">
        <v>3464</v>
      </c>
      <c r="C1265" s="1" t="s">
        <v>259</v>
      </c>
      <c r="D1265" s="1" t="s">
        <v>273</v>
      </c>
      <c r="E1265" s="1" t="s">
        <v>274</v>
      </c>
      <c r="F1265" s="1" t="s">
        <v>262</v>
      </c>
      <c r="G1265" s="1" t="s">
        <v>890</v>
      </c>
      <c r="H1265" s="1" t="s">
        <v>891</v>
      </c>
      <c r="I1265" s="1" t="s">
        <v>3641</v>
      </c>
      <c r="J1265" s="1" t="s">
        <v>893</v>
      </c>
      <c r="K1265" s="17" t="n">
        <f aca="false">SUMIF('1130 Salta'!$A$2:$A$485,$G1265,'1130 Salta'!$I$2:$I$485)</f>
        <v>100</v>
      </c>
      <c r="L1265" s="17" t="n">
        <f aca="false">SUMIF('1130 Salta'!$A$2:$A$485,$G1265,'1130 Salta'!$Q$2:$Q$485)</f>
        <v>143</v>
      </c>
      <c r="M1265" s="17" t="n">
        <f aca="false">$K1265-$L1265</f>
        <v>-43</v>
      </c>
      <c r="N1265" s="18" t="n">
        <f aca="false">IFERROR(SUMIF('1130 Salta'!$A$2:$A$485,$G1265,'1130 Salta'!$M$2:$M$485)/$K1265,0)</f>
        <v>28.808</v>
      </c>
      <c r="O1265" s="18" t="n">
        <f aca="false">IFERROR($K1265*$N1265,"")</f>
        <v>2880.8</v>
      </c>
      <c r="P1265" s="18" t="n">
        <f aca="false">IFERROR($L1265*$N1265,"")</f>
        <v>4119.544</v>
      </c>
      <c r="Q1265" s="18" t="n">
        <f aca="false">$M1265*$N1265</f>
        <v>-1238.744</v>
      </c>
      <c r="S1265" s="29" t="s">
        <v>227</v>
      </c>
      <c r="T1265" s="1" t="s">
        <v>297</v>
      </c>
      <c r="U1265" s="24" t="s">
        <v>54</v>
      </c>
      <c r="V1265" s="1" t="s">
        <v>894</v>
      </c>
      <c r="W1265" s="1" t="s">
        <v>269</v>
      </c>
      <c r="Y1265" s="1" t="s">
        <v>270</v>
      </c>
      <c r="Z1265" s="1" t="s">
        <v>895</v>
      </c>
      <c r="AA1265" s="1" t="s">
        <v>896</v>
      </c>
    </row>
    <row r="1266" customFormat="false" ht="15" hidden="false" customHeight="false" outlineLevel="0" collapsed="false">
      <c r="A1266" s="1" t="s">
        <v>208</v>
      </c>
      <c r="B1266" s="1" t="s">
        <v>3464</v>
      </c>
      <c r="C1266" s="1" t="s">
        <v>259</v>
      </c>
      <c r="D1266" s="1" t="s">
        <v>273</v>
      </c>
      <c r="E1266" s="1" t="s">
        <v>274</v>
      </c>
      <c r="F1266" s="1" t="s">
        <v>262</v>
      </c>
      <c r="G1266" s="1" t="s">
        <v>1356</v>
      </c>
      <c r="H1266" s="1" t="s">
        <v>1357</v>
      </c>
      <c r="I1266" s="1" t="s">
        <v>3642</v>
      </c>
      <c r="J1266" s="1" t="s">
        <v>1359</v>
      </c>
      <c r="K1266" s="17" t="n">
        <f aca="false">SUMIF('1130 Salta'!$A$2:$A$485,$G1266,'1130 Salta'!$I$2:$I$485)</f>
        <v>100</v>
      </c>
      <c r="L1266" s="17" t="n">
        <f aca="false">SUMIF('1130 Salta'!$A$2:$A$485,$G1266,'1130 Salta'!$Q$2:$Q$485)</f>
        <v>413</v>
      </c>
      <c r="M1266" s="17" t="n">
        <f aca="false">$K1266-$L1266</f>
        <v>-313</v>
      </c>
      <c r="N1266" s="18" t="n">
        <f aca="false">IFERROR(SUMIF('1130 Salta'!$A$2:$A$485,$G1266,'1130 Salta'!$M$2:$M$485)/$K1266,0)</f>
        <v>84.5232</v>
      </c>
      <c r="O1266" s="18" t="n">
        <f aca="false">IFERROR($K1266*$N1266,"")</f>
        <v>8452.32</v>
      </c>
      <c r="P1266" s="18" t="n">
        <f aca="false">IFERROR($L1266*$N1266,"")</f>
        <v>34908.0816</v>
      </c>
      <c r="Q1266" s="18" t="n">
        <f aca="false">$M1266*$N1266</f>
        <v>-26455.7616</v>
      </c>
      <c r="S1266" s="24" t="s">
        <v>226</v>
      </c>
      <c r="T1266" s="1" t="s">
        <v>267</v>
      </c>
      <c r="U1266" s="24" t="s">
        <v>54</v>
      </c>
      <c r="V1266" s="1" t="s">
        <v>1360</v>
      </c>
      <c r="W1266" s="1" t="s">
        <v>269</v>
      </c>
      <c r="Y1266" s="1" t="s">
        <v>270</v>
      </c>
      <c r="Z1266" s="1" t="s">
        <v>1361</v>
      </c>
      <c r="AA1266" s="1" t="s">
        <v>1362</v>
      </c>
    </row>
    <row r="1267" customFormat="false" ht="15" hidden="false" customHeight="false" outlineLevel="0" collapsed="false">
      <c r="A1267" s="1" t="s">
        <v>208</v>
      </c>
      <c r="B1267" s="1" t="s">
        <v>3464</v>
      </c>
      <c r="C1267" s="1" t="s">
        <v>259</v>
      </c>
      <c r="D1267" s="1" t="s">
        <v>273</v>
      </c>
      <c r="E1267" s="1" t="s">
        <v>274</v>
      </c>
      <c r="F1267" s="1" t="s">
        <v>262</v>
      </c>
      <c r="G1267" s="1" t="s">
        <v>2542</v>
      </c>
      <c r="H1267" s="1" t="s">
        <v>2543</v>
      </c>
      <c r="K1267" s="17" t="n">
        <f aca="false">SUMIF('1130 Salta'!$A$2:$A$485,$G1267,'1130 Salta'!$I$2:$I$485)</f>
        <v>100</v>
      </c>
      <c r="L1267" s="17" t="n">
        <f aca="false">SUMIF('1130 Salta'!$A$2:$A$485,$G1267,'1130 Salta'!$Q$2:$Q$485)</f>
        <v>0</v>
      </c>
      <c r="M1267" s="17" t="n">
        <f aca="false">$K1267-$L1267</f>
        <v>100</v>
      </c>
      <c r="N1267" s="18" t="n">
        <f aca="false">IFERROR(SUMIF('1130 Salta'!$A$2:$A$485,$G1267,'1130 Salta'!$M$2:$M$485)/$K1267,0)</f>
        <v>975.5</v>
      </c>
      <c r="O1267" s="18" t="n">
        <f aca="false">IFERROR($K1267*$N1267,"")</f>
        <v>97550</v>
      </c>
      <c r="P1267" s="18" t="n">
        <f aca="false">IFERROR($L1267*$N1267,"")</f>
        <v>0</v>
      </c>
      <c r="Q1267" s="18" t="n">
        <f aca="false">$M1267*$N1267</f>
        <v>97550</v>
      </c>
      <c r="S1267" s="26"/>
      <c r="T1267" s="1" t="s">
        <v>277</v>
      </c>
      <c r="U1267" s="27" t="s">
        <v>123</v>
      </c>
    </row>
    <row r="1268" customFormat="false" ht="15" hidden="false" customHeight="false" outlineLevel="0" collapsed="false">
      <c r="A1268" s="1" t="s">
        <v>208</v>
      </c>
      <c r="B1268" s="1" t="s">
        <v>3464</v>
      </c>
      <c r="C1268" s="1" t="s">
        <v>259</v>
      </c>
      <c r="D1268" s="1" t="s">
        <v>273</v>
      </c>
      <c r="E1268" s="1" t="s">
        <v>274</v>
      </c>
      <c r="F1268" s="1" t="s">
        <v>262</v>
      </c>
      <c r="G1268" s="1" t="s">
        <v>2114</v>
      </c>
      <c r="H1268" s="1" t="s">
        <v>2115</v>
      </c>
      <c r="I1268" s="1" t="s">
        <v>3643</v>
      </c>
      <c r="J1268" s="1" t="s">
        <v>3644</v>
      </c>
      <c r="K1268" s="17" t="n">
        <f aca="false">SUMIF('1130 Salta'!$A$2:$A$485,$G1268,'1130 Salta'!$I$2:$I$485)</f>
        <v>100</v>
      </c>
      <c r="L1268" s="17" t="n">
        <f aca="false">SUMIF('1130 Salta'!$A$2:$A$485,$G1268,'1130 Salta'!$Q$2:$Q$485)</f>
        <v>90</v>
      </c>
      <c r="M1268" s="17" t="n">
        <f aca="false">$K1268-$L1268</f>
        <v>10</v>
      </c>
      <c r="N1268" s="18" t="n">
        <f aca="false">IFERROR(SUMIF('1130 Salta'!$A$2:$A$485,$G1268,'1130 Salta'!$M$2:$M$485)/$K1268,0)</f>
        <v>31.22</v>
      </c>
      <c r="O1268" s="18" t="n">
        <f aca="false">IFERROR($K1268*$N1268,"")</f>
        <v>3122</v>
      </c>
      <c r="P1268" s="18" t="n">
        <f aca="false">IFERROR($L1268*$N1268,"")</f>
        <v>2809.8</v>
      </c>
      <c r="Q1268" s="18" t="n">
        <f aca="false">$M1268*$N1268</f>
        <v>312.2</v>
      </c>
      <c r="S1268" s="24" t="s">
        <v>226</v>
      </c>
      <c r="T1268" s="1" t="s">
        <v>267</v>
      </c>
      <c r="U1268" s="25" t="s">
        <v>51</v>
      </c>
      <c r="V1268" s="1" t="s">
        <v>3645</v>
      </c>
      <c r="W1268" s="1" t="s">
        <v>269</v>
      </c>
      <c r="Y1268" s="1" t="s">
        <v>270</v>
      </c>
      <c r="Z1268" s="1" t="s">
        <v>2119</v>
      </c>
      <c r="AA1268" s="1" t="s">
        <v>368</v>
      </c>
    </row>
    <row r="1269" customFormat="false" ht="15" hidden="false" customHeight="false" outlineLevel="0" collapsed="false">
      <c r="A1269" s="1" t="s">
        <v>208</v>
      </c>
      <c r="B1269" s="1" t="s">
        <v>3464</v>
      </c>
      <c r="C1269" s="1" t="s">
        <v>259</v>
      </c>
      <c r="D1269" s="1" t="s">
        <v>273</v>
      </c>
      <c r="E1269" s="1" t="s">
        <v>274</v>
      </c>
      <c r="F1269" s="1" t="s">
        <v>262</v>
      </c>
      <c r="G1269" s="1" t="s">
        <v>725</v>
      </c>
      <c r="H1269" s="1" t="s">
        <v>726</v>
      </c>
      <c r="I1269" s="1" t="s">
        <v>3646</v>
      </c>
      <c r="J1269" s="1" t="s">
        <v>3647</v>
      </c>
      <c r="K1269" s="17" t="n">
        <f aca="false">SUMIF('1130 Salta'!$A$2:$A$485,$G1269,'1130 Salta'!$I$2:$I$485)</f>
        <v>90</v>
      </c>
      <c r="L1269" s="17" t="n">
        <f aca="false">SUMIF('1130 Salta'!$A$2:$A$485,$G1269,'1130 Salta'!$Q$2:$Q$485)</f>
        <v>361</v>
      </c>
      <c r="M1269" s="17" t="n">
        <f aca="false">$K1269-$L1269</f>
        <v>-271</v>
      </c>
      <c r="N1269" s="18" t="n">
        <f aca="false">IFERROR(SUMIF('1130 Salta'!$A$2:$A$485,$G1269,'1130 Salta'!$M$2:$M$485)/$K1269,0)</f>
        <v>285.366666666667</v>
      </c>
      <c r="O1269" s="18" t="n">
        <f aca="false">IFERROR($K1269*$N1269,"")</f>
        <v>25683</v>
      </c>
      <c r="P1269" s="18" t="n">
        <f aca="false">IFERROR($L1269*$N1269,"")</f>
        <v>103017.366666667</v>
      </c>
      <c r="Q1269" s="18" t="n">
        <f aca="false">$M1269*$N1269</f>
        <v>-77334.3666666667</v>
      </c>
      <c r="S1269" s="25" t="s">
        <v>228</v>
      </c>
      <c r="T1269" s="1" t="s">
        <v>282</v>
      </c>
      <c r="U1269" s="24" t="s">
        <v>54</v>
      </c>
      <c r="V1269" s="1" t="s">
        <v>1902</v>
      </c>
      <c r="W1269" s="1" t="s">
        <v>270</v>
      </c>
      <c r="X1269" s="1" t="s">
        <v>3648</v>
      </c>
      <c r="Y1269" s="1" t="s">
        <v>270</v>
      </c>
      <c r="Z1269" s="1" t="s">
        <v>3649</v>
      </c>
      <c r="AA1269" s="1" t="s">
        <v>3650</v>
      </c>
    </row>
    <row r="1270" customFormat="false" ht="15" hidden="false" customHeight="false" outlineLevel="0" collapsed="false">
      <c r="A1270" s="1" t="s">
        <v>208</v>
      </c>
      <c r="B1270" s="1" t="s">
        <v>3464</v>
      </c>
      <c r="C1270" s="1" t="s">
        <v>259</v>
      </c>
      <c r="D1270" s="1" t="s">
        <v>260</v>
      </c>
      <c r="E1270" s="1" t="s">
        <v>261</v>
      </c>
      <c r="F1270" s="1" t="s">
        <v>262</v>
      </c>
      <c r="G1270" s="1" t="s">
        <v>406</v>
      </c>
      <c r="H1270" s="1" t="s">
        <v>407</v>
      </c>
      <c r="I1270" s="1" t="s">
        <v>3651</v>
      </c>
      <c r="J1270" s="1" t="s">
        <v>3652</v>
      </c>
      <c r="K1270" s="17" t="n">
        <f aca="false">SUMIF('1130 Salta'!$A$2:$A$485,$G1270,'1130 Salta'!$I$2:$I$485)</f>
        <v>86</v>
      </c>
      <c r="L1270" s="17" t="n">
        <f aca="false">SUMIF('1130 Salta'!$A$2:$A$485,$G1270,'1130 Salta'!$Q$2:$Q$485)</f>
        <v>529</v>
      </c>
      <c r="M1270" s="17" t="n">
        <f aca="false">$K1270-$L1270</f>
        <v>-443</v>
      </c>
      <c r="N1270" s="18" t="n">
        <f aca="false">IFERROR(SUMIF('1130 Salta'!$A$2:$A$485,$G1270,'1130 Salta'!$M$2:$M$485)/$K1270,0)</f>
        <v>2955.49069767442</v>
      </c>
      <c r="O1270" s="18" t="n">
        <f aca="false">IFERROR($K1270*$N1270,"")</f>
        <v>254172.2</v>
      </c>
      <c r="P1270" s="18" t="n">
        <f aca="false">IFERROR($L1270*$N1270,"")</f>
        <v>1563454.57906977</v>
      </c>
      <c r="Q1270" s="18" t="n">
        <f aca="false">$M1270*$N1270</f>
        <v>-1309282.37906977</v>
      </c>
      <c r="S1270" s="25" t="s">
        <v>228</v>
      </c>
      <c r="T1270" s="1" t="s">
        <v>282</v>
      </c>
      <c r="U1270" s="24" t="s">
        <v>54</v>
      </c>
      <c r="V1270" s="1" t="s">
        <v>410</v>
      </c>
      <c r="W1270" s="1" t="s">
        <v>269</v>
      </c>
      <c r="Y1270" s="1" t="s">
        <v>270</v>
      </c>
      <c r="Z1270" s="1" t="s">
        <v>411</v>
      </c>
      <c r="AA1270" s="1" t="s">
        <v>3653</v>
      </c>
    </row>
    <row r="1271" customFormat="false" ht="15" hidden="false" customHeight="false" outlineLevel="0" collapsed="false">
      <c r="A1271" s="1" t="s">
        <v>208</v>
      </c>
      <c r="B1271" s="1" t="s">
        <v>3464</v>
      </c>
      <c r="C1271" s="1" t="s">
        <v>259</v>
      </c>
      <c r="D1271" s="1" t="s">
        <v>260</v>
      </c>
      <c r="E1271" s="1" t="s">
        <v>261</v>
      </c>
      <c r="F1271" s="1" t="s">
        <v>262</v>
      </c>
      <c r="G1271" s="1" t="s">
        <v>453</v>
      </c>
      <c r="H1271" s="1" t="s">
        <v>454</v>
      </c>
      <c r="I1271" s="1" t="s">
        <v>3654</v>
      </c>
      <c r="J1271" s="1" t="s">
        <v>3655</v>
      </c>
      <c r="K1271" s="17" t="n">
        <f aca="false">SUMIF('1130 Salta'!$A$2:$A$485,$G1271,'1130 Salta'!$I$2:$I$485)</f>
        <v>84</v>
      </c>
      <c r="L1271" s="17" t="n">
        <f aca="false">SUMIF('1130 Salta'!$A$2:$A$485,$G1271,'1130 Salta'!$Q$2:$Q$485)</f>
        <v>35</v>
      </c>
      <c r="M1271" s="17" t="n">
        <f aca="false">$K1271-$L1271</f>
        <v>49</v>
      </c>
      <c r="N1271" s="18" t="n">
        <f aca="false">IFERROR(SUMIF('1130 Salta'!$A$2:$A$485,$G1271,'1130 Salta'!$M$2:$M$485)/$K1271,0)</f>
        <v>2262.94678571429</v>
      </c>
      <c r="O1271" s="18" t="n">
        <f aca="false">IFERROR($K1271*$N1271,"")</f>
        <v>190087.53</v>
      </c>
      <c r="P1271" s="18" t="n">
        <f aca="false">IFERROR($L1271*$N1271,"")</f>
        <v>79203.1375</v>
      </c>
      <c r="Q1271" s="18" t="n">
        <f aca="false">$M1271*$N1271</f>
        <v>110884.3925</v>
      </c>
      <c r="S1271" s="24" t="s">
        <v>226</v>
      </c>
      <c r="T1271" s="1" t="s">
        <v>267</v>
      </c>
      <c r="U1271" s="25" t="s">
        <v>51</v>
      </c>
      <c r="V1271" s="1" t="s">
        <v>457</v>
      </c>
      <c r="W1271" s="1" t="s">
        <v>269</v>
      </c>
      <c r="Y1271" s="1" t="s">
        <v>270</v>
      </c>
      <c r="Z1271" s="1" t="s">
        <v>458</v>
      </c>
      <c r="AA1271" s="1" t="s">
        <v>3481</v>
      </c>
    </row>
    <row r="1272" customFormat="false" ht="15" hidden="false" customHeight="false" outlineLevel="0" collapsed="false">
      <c r="A1272" s="1" t="s">
        <v>208</v>
      </c>
      <c r="B1272" s="1" t="s">
        <v>3464</v>
      </c>
      <c r="C1272" s="1" t="s">
        <v>259</v>
      </c>
      <c r="D1272" s="1" t="s">
        <v>260</v>
      </c>
      <c r="E1272" s="1" t="s">
        <v>261</v>
      </c>
      <c r="F1272" s="1" t="s">
        <v>262</v>
      </c>
      <c r="G1272" s="1" t="s">
        <v>3656</v>
      </c>
      <c r="H1272" s="1" t="s">
        <v>3657</v>
      </c>
      <c r="I1272" s="1" t="s">
        <v>3658</v>
      </c>
      <c r="J1272" s="1" t="s">
        <v>3659</v>
      </c>
      <c r="K1272" s="17" t="n">
        <f aca="false">SUMIF('1130 Salta'!$A$2:$A$485,$G1272,'1130 Salta'!$I$2:$I$485)</f>
        <v>75</v>
      </c>
      <c r="L1272" s="17" t="n">
        <f aca="false">SUMIF('1130 Salta'!$A$2:$A$485,$G1272,'1130 Salta'!$Q$2:$Q$485)</f>
        <v>13</v>
      </c>
      <c r="M1272" s="17" t="n">
        <f aca="false">$K1272-$L1272</f>
        <v>62</v>
      </c>
      <c r="N1272" s="18" t="n">
        <f aca="false">IFERROR(SUMIF('1130 Salta'!$A$2:$A$485,$G1272,'1130 Salta'!$M$2:$M$485)/$K1272,0)</f>
        <v>3853.94666666667</v>
      </c>
      <c r="O1272" s="18" t="n">
        <f aca="false">IFERROR($K1272*$N1272,"")</f>
        <v>289046</v>
      </c>
      <c r="P1272" s="18" t="n">
        <f aca="false">IFERROR($L1272*$N1272,"")</f>
        <v>50101.3066666667</v>
      </c>
      <c r="Q1272" s="18" t="n">
        <f aca="false">$M1272*$N1272</f>
        <v>238944.693333333</v>
      </c>
      <c r="S1272" s="24" t="s">
        <v>226</v>
      </c>
      <c r="T1272" s="1" t="s">
        <v>267</v>
      </c>
      <c r="U1272" s="25" t="s">
        <v>51</v>
      </c>
      <c r="V1272" s="1" t="s">
        <v>3660</v>
      </c>
      <c r="W1272" s="1" t="s">
        <v>269</v>
      </c>
      <c r="Y1272" s="1" t="s">
        <v>270</v>
      </c>
      <c r="Z1272" s="1" t="s">
        <v>3661</v>
      </c>
      <c r="AA1272" s="1" t="s">
        <v>3481</v>
      </c>
    </row>
    <row r="1273" customFormat="false" ht="15" hidden="false" customHeight="false" outlineLevel="0" collapsed="false">
      <c r="A1273" s="1" t="s">
        <v>208</v>
      </c>
      <c r="B1273" s="1" t="s">
        <v>3464</v>
      </c>
      <c r="C1273" s="1" t="s">
        <v>259</v>
      </c>
      <c r="D1273" s="1" t="s">
        <v>273</v>
      </c>
      <c r="E1273" s="1" t="s">
        <v>274</v>
      </c>
      <c r="F1273" s="1" t="s">
        <v>262</v>
      </c>
      <c r="G1273" s="1" t="s">
        <v>3662</v>
      </c>
      <c r="H1273" s="1" t="s">
        <v>3663</v>
      </c>
      <c r="I1273" s="1" t="s">
        <v>3664</v>
      </c>
      <c r="J1273" s="1" t="s">
        <v>3665</v>
      </c>
      <c r="K1273" s="17" t="n">
        <f aca="false">SUMIF('1130 Salta'!$A$2:$A$485,$G1273,'1130 Salta'!$I$2:$I$485)</f>
        <v>72</v>
      </c>
      <c r="L1273" s="17" t="n">
        <f aca="false">SUMIF('1130 Salta'!$A$2:$A$485,$G1273,'1130 Salta'!$Q$2:$Q$485)</f>
        <v>6</v>
      </c>
      <c r="M1273" s="17" t="n">
        <f aca="false">$K1273-$L1273</f>
        <v>66</v>
      </c>
      <c r="N1273" s="18" t="n">
        <f aca="false">IFERROR(SUMIF('1130 Salta'!$A$2:$A$485,$G1273,'1130 Salta'!$M$2:$M$485)/$K1273,0)</f>
        <v>506.647777777778</v>
      </c>
      <c r="O1273" s="18" t="n">
        <f aca="false">IFERROR($K1273*$N1273,"")</f>
        <v>36478.64</v>
      </c>
      <c r="P1273" s="18" t="n">
        <f aca="false">IFERROR($L1273*$N1273,"")</f>
        <v>3039.88666666667</v>
      </c>
      <c r="Q1273" s="18" t="n">
        <f aca="false">$M1273*$N1273</f>
        <v>33438.7533333333</v>
      </c>
      <c r="S1273" s="25" t="s">
        <v>228</v>
      </c>
      <c r="T1273" s="1" t="s">
        <v>282</v>
      </c>
      <c r="U1273" s="25" t="s">
        <v>51</v>
      </c>
      <c r="V1273" s="1" t="s">
        <v>2155</v>
      </c>
      <c r="W1273" s="1" t="s">
        <v>269</v>
      </c>
      <c r="Y1273" s="1" t="s">
        <v>270</v>
      </c>
      <c r="Z1273" s="1" t="s">
        <v>1202</v>
      </c>
      <c r="AA1273" s="1" t="s">
        <v>3666</v>
      </c>
    </row>
    <row r="1274" customFormat="false" ht="15" hidden="false" customHeight="false" outlineLevel="0" collapsed="false">
      <c r="A1274" s="1" t="s">
        <v>208</v>
      </c>
      <c r="B1274" s="1" t="s">
        <v>3464</v>
      </c>
      <c r="C1274" s="1" t="s">
        <v>259</v>
      </c>
      <c r="D1274" s="1" t="s">
        <v>260</v>
      </c>
      <c r="E1274" s="1" t="s">
        <v>261</v>
      </c>
      <c r="F1274" s="1" t="s">
        <v>262</v>
      </c>
      <c r="G1274" s="1" t="s">
        <v>1862</v>
      </c>
      <c r="H1274" s="1" t="s">
        <v>1863</v>
      </c>
      <c r="I1274" s="1" t="s">
        <v>3667</v>
      </c>
      <c r="J1274" s="1" t="s">
        <v>3668</v>
      </c>
      <c r="K1274" s="17" t="n">
        <f aca="false">SUMIF('1130 Salta'!$A$2:$A$485,$G1274,'1130 Salta'!$I$2:$I$485)</f>
        <v>60</v>
      </c>
      <c r="L1274" s="17" t="n">
        <f aca="false">SUMIF('1130 Salta'!$A$2:$A$485,$G1274,'1130 Salta'!$Q$2:$Q$485)</f>
        <v>200</v>
      </c>
      <c r="M1274" s="17" t="n">
        <f aca="false">$K1274-$L1274</f>
        <v>-140</v>
      </c>
      <c r="N1274" s="18" t="n">
        <f aca="false">IFERROR(SUMIF('1130 Salta'!$A$2:$A$485,$G1274,'1130 Salta'!$M$2:$M$485)/$K1274,0)</f>
        <v>55.805</v>
      </c>
      <c r="O1274" s="18" t="n">
        <f aca="false">IFERROR($K1274*$N1274,"")</f>
        <v>3348.3</v>
      </c>
      <c r="P1274" s="18" t="n">
        <f aca="false">IFERROR($L1274*$N1274,"")</f>
        <v>11161</v>
      </c>
      <c r="Q1274" s="18" t="n">
        <f aca="false">$M1274*$N1274</f>
        <v>-7812.7</v>
      </c>
      <c r="S1274" s="25" t="s">
        <v>228</v>
      </c>
      <c r="T1274" s="1" t="s">
        <v>282</v>
      </c>
      <c r="U1274" s="24" t="s">
        <v>54</v>
      </c>
      <c r="V1274" s="1" t="s">
        <v>1866</v>
      </c>
      <c r="W1274" s="1" t="s">
        <v>269</v>
      </c>
      <c r="Y1274" s="1" t="s">
        <v>270</v>
      </c>
      <c r="Z1274" s="1" t="s">
        <v>1867</v>
      </c>
      <c r="AA1274" s="1" t="s">
        <v>3669</v>
      </c>
    </row>
    <row r="1275" customFormat="false" ht="15" hidden="false" customHeight="false" outlineLevel="0" collapsed="false">
      <c r="A1275" s="1" t="s">
        <v>208</v>
      </c>
      <c r="B1275" s="1" t="s">
        <v>3464</v>
      </c>
      <c r="C1275" s="1" t="s">
        <v>259</v>
      </c>
      <c r="D1275" s="1" t="s">
        <v>260</v>
      </c>
      <c r="E1275" s="1" t="s">
        <v>261</v>
      </c>
      <c r="F1275" s="1" t="s">
        <v>262</v>
      </c>
      <c r="G1275" s="1" t="s">
        <v>3670</v>
      </c>
      <c r="H1275" s="1" t="s">
        <v>3671</v>
      </c>
      <c r="K1275" s="17" t="n">
        <f aca="false">SUMIF('1130 Salta'!$A$2:$A$485,$G1275,'1130 Salta'!$I$2:$I$485)</f>
        <v>60</v>
      </c>
      <c r="L1275" s="17" t="n">
        <f aca="false">SUMIF('1130 Salta'!$A$2:$A$485,$G1275,'1130 Salta'!$Q$2:$Q$485)</f>
        <v>0</v>
      </c>
      <c r="M1275" s="17" t="n">
        <f aca="false">$K1275-$L1275</f>
        <v>60</v>
      </c>
      <c r="N1275" s="18" t="n">
        <f aca="false">IFERROR(SUMIF('1130 Salta'!$A$2:$A$485,$G1275,'1130 Salta'!$M$2:$M$485)/$K1275,0)</f>
        <v>1146.7</v>
      </c>
      <c r="O1275" s="18" t="n">
        <f aca="false">IFERROR($K1275*$N1275,"")</f>
        <v>68802</v>
      </c>
      <c r="P1275" s="18" t="n">
        <f aca="false">IFERROR($L1275*$N1275,"")</f>
        <v>0</v>
      </c>
      <c r="Q1275" s="18" t="n">
        <f aca="false">$M1275*$N1275</f>
        <v>68802</v>
      </c>
      <c r="S1275" s="26"/>
      <c r="T1275" s="1" t="s">
        <v>277</v>
      </c>
      <c r="U1275" s="27" t="s">
        <v>123</v>
      </c>
    </row>
    <row r="1276" customFormat="false" ht="15" hidden="false" customHeight="false" outlineLevel="0" collapsed="false">
      <c r="A1276" s="1" t="s">
        <v>208</v>
      </c>
      <c r="B1276" s="1" t="s">
        <v>3464</v>
      </c>
      <c r="C1276" s="1" t="s">
        <v>259</v>
      </c>
      <c r="D1276" s="1" t="s">
        <v>260</v>
      </c>
      <c r="E1276" s="1" t="s">
        <v>261</v>
      </c>
      <c r="F1276" s="1" t="s">
        <v>262</v>
      </c>
      <c r="G1276" s="1" t="s">
        <v>2742</v>
      </c>
      <c r="H1276" s="1" t="s">
        <v>2743</v>
      </c>
      <c r="I1276" s="1" t="s">
        <v>1971</v>
      </c>
      <c r="J1276" s="1" t="s">
        <v>3672</v>
      </c>
      <c r="K1276" s="17" t="n">
        <f aca="false">SUMIF('1130 Salta'!$A$2:$A$485,$G1276,'1130 Salta'!$I$2:$I$485)</f>
        <v>60</v>
      </c>
      <c r="L1276" s="17" t="n">
        <f aca="false">SUMIF('1130 Salta'!$A$2:$A$485,$G1276,'1130 Salta'!$Q$2:$Q$485)</f>
        <v>140</v>
      </c>
      <c r="M1276" s="17" t="n">
        <f aca="false">$K1276-$L1276</f>
        <v>-80</v>
      </c>
      <c r="N1276" s="18" t="n">
        <f aca="false">IFERROR(SUMIF('1130 Salta'!$A$2:$A$485,$G1276,'1130 Salta'!$M$2:$M$485)/$K1276,0)</f>
        <v>685</v>
      </c>
      <c r="O1276" s="18" t="n">
        <f aca="false">IFERROR($K1276*$N1276,"")</f>
        <v>41100</v>
      </c>
      <c r="P1276" s="18" t="n">
        <f aca="false">IFERROR($L1276*$N1276,"")</f>
        <v>95900</v>
      </c>
      <c r="Q1276" s="18" t="n">
        <f aca="false">$M1276*$N1276</f>
        <v>-54800</v>
      </c>
      <c r="S1276" s="25" t="s">
        <v>228</v>
      </c>
      <c r="T1276" s="1" t="s">
        <v>282</v>
      </c>
      <c r="U1276" s="24" t="s">
        <v>54</v>
      </c>
      <c r="V1276" s="1" t="s">
        <v>290</v>
      </c>
      <c r="W1276" s="1" t="s">
        <v>269</v>
      </c>
      <c r="Y1276" s="1" t="s">
        <v>269</v>
      </c>
      <c r="AA1276" s="1" t="s">
        <v>3673</v>
      </c>
    </row>
    <row r="1277" customFormat="false" ht="15" hidden="false" customHeight="false" outlineLevel="0" collapsed="false">
      <c r="A1277" s="1" t="s">
        <v>208</v>
      </c>
      <c r="B1277" s="1" t="s">
        <v>3464</v>
      </c>
      <c r="C1277" s="1" t="s">
        <v>259</v>
      </c>
      <c r="D1277" s="1" t="s">
        <v>260</v>
      </c>
      <c r="E1277" s="1" t="s">
        <v>261</v>
      </c>
      <c r="F1277" s="1" t="s">
        <v>262</v>
      </c>
      <c r="G1277" s="1" t="s">
        <v>3674</v>
      </c>
      <c r="H1277" s="1" t="s">
        <v>3675</v>
      </c>
      <c r="K1277" s="17" t="n">
        <f aca="false">SUMIF('1130 Salta'!$A$2:$A$485,$G1277,'1130 Salta'!$I$2:$I$485)</f>
        <v>55</v>
      </c>
      <c r="L1277" s="17" t="n">
        <f aca="false">SUMIF('1130 Salta'!$A$2:$A$485,$G1277,'1130 Salta'!$Q$2:$Q$485)</f>
        <v>0</v>
      </c>
      <c r="M1277" s="17" t="n">
        <f aca="false">$K1277-$L1277</f>
        <v>55</v>
      </c>
      <c r="N1277" s="18" t="n">
        <f aca="false">IFERROR(SUMIF('1130 Salta'!$A$2:$A$485,$G1277,'1130 Salta'!$M$2:$M$485)/$K1277,0)</f>
        <v>3932.58272727273</v>
      </c>
      <c r="O1277" s="18" t="n">
        <f aca="false">IFERROR($K1277*$N1277,"")</f>
        <v>216292.05</v>
      </c>
      <c r="P1277" s="18" t="n">
        <f aca="false">IFERROR($L1277*$N1277,"")</f>
        <v>0</v>
      </c>
      <c r="Q1277" s="18" t="n">
        <f aca="false">$M1277*$N1277</f>
        <v>216292.05</v>
      </c>
      <c r="S1277" s="26"/>
      <c r="T1277" s="1" t="s">
        <v>277</v>
      </c>
      <c r="U1277" s="27" t="s">
        <v>123</v>
      </c>
      <c r="AA1277" s="1" t="s">
        <v>3489</v>
      </c>
    </row>
    <row r="1278" customFormat="false" ht="15" hidden="false" customHeight="false" outlineLevel="0" collapsed="false">
      <c r="A1278" s="1" t="s">
        <v>208</v>
      </c>
      <c r="B1278" s="1" t="s">
        <v>3464</v>
      </c>
      <c r="C1278" s="1" t="s">
        <v>259</v>
      </c>
      <c r="D1278" s="1" t="s">
        <v>260</v>
      </c>
      <c r="E1278" s="1" t="s">
        <v>261</v>
      </c>
      <c r="F1278" s="1" t="s">
        <v>262</v>
      </c>
      <c r="G1278" s="1" t="s">
        <v>1112</v>
      </c>
      <c r="H1278" s="1" t="s">
        <v>1113</v>
      </c>
      <c r="I1278" s="1" t="s">
        <v>1998</v>
      </c>
      <c r="J1278" s="1" t="s">
        <v>3676</v>
      </c>
      <c r="K1278" s="17" t="n">
        <f aca="false">SUMIF('1130 Salta'!$A$2:$A$485,$G1278,'1130 Salta'!$I$2:$I$485)</f>
        <v>50</v>
      </c>
      <c r="L1278" s="17" t="n">
        <f aca="false">SUMIF('1130 Salta'!$A$2:$A$485,$G1278,'1130 Salta'!$Q$2:$Q$485)</f>
        <v>24</v>
      </c>
      <c r="M1278" s="17" t="n">
        <f aca="false">$K1278-$L1278</f>
        <v>26</v>
      </c>
      <c r="N1278" s="18" t="n">
        <f aca="false">IFERROR(SUMIF('1130 Salta'!$A$2:$A$485,$G1278,'1130 Salta'!$M$2:$M$485)/$K1278,0)</f>
        <v>600.4056</v>
      </c>
      <c r="O1278" s="18" t="n">
        <f aca="false">IFERROR($K1278*$N1278,"")</f>
        <v>30020.28</v>
      </c>
      <c r="P1278" s="18" t="n">
        <f aca="false">IFERROR($L1278*$N1278,"")</f>
        <v>14409.7344</v>
      </c>
      <c r="Q1278" s="18" t="n">
        <f aca="false">$M1278*$N1278</f>
        <v>15610.5456</v>
      </c>
      <c r="S1278" s="24" t="s">
        <v>226</v>
      </c>
      <c r="T1278" s="1" t="s">
        <v>267</v>
      </c>
      <c r="U1278" s="25" t="s">
        <v>51</v>
      </c>
      <c r="V1278" s="1" t="s">
        <v>290</v>
      </c>
      <c r="W1278" s="1" t="s">
        <v>269</v>
      </c>
      <c r="Y1278" s="1" t="s">
        <v>269</v>
      </c>
      <c r="AA1278" s="1" t="s">
        <v>3677</v>
      </c>
    </row>
    <row r="1279" customFormat="false" ht="15" hidden="false" customHeight="false" outlineLevel="0" collapsed="false">
      <c r="A1279" s="1" t="s">
        <v>208</v>
      </c>
      <c r="B1279" s="1" t="s">
        <v>3464</v>
      </c>
      <c r="C1279" s="1" t="s">
        <v>259</v>
      </c>
      <c r="D1279" s="1" t="s">
        <v>260</v>
      </c>
      <c r="E1279" s="1" t="s">
        <v>261</v>
      </c>
      <c r="F1279" s="1" t="s">
        <v>262</v>
      </c>
      <c r="G1279" s="1" t="s">
        <v>3256</v>
      </c>
      <c r="H1279" s="1" t="s">
        <v>3257</v>
      </c>
      <c r="K1279" s="17" t="n">
        <f aca="false">SUMIF('1130 Salta'!$A$2:$A$485,$G1279,'1130 Salta'!$I$2:$I$485)</f>
        <v>50</v>
      </c>
      <c r="L1279" s="17" t="n">
        <f aca="false">SUMIF('1130 Salta'!$A$2:$A$485,$G1279,'1130 Salta'!$Q$2:$Q$485)</f>
        <v>0</v>
      </c>
      <c r="M1279" s="17" t="n">
        <f aca="false">$K1279-$L1279</f>
        <v>50</v>
      </c>
      <c r="N1279" s="18" t="n">
        <f aca="false">IFERROR(SUMIF('1130 Salta'!$A$2:$A$485,$G1279,'1130 Salta'!$M$2:$M$485)/$K1279,0)</f>
        <v>717.0618</v>
      </c>
      <c r="O1279" s="18" t="n">
        <f aca="false">IFERROR($K1279*$N1279,"")</f>
        <v>35853.09</v>
      </c>
      <c r="P1279" s="18" t="n">
        <f aca="false">IFERROR($L1279*$N1279,"")</f>
        <v>0</v>
      </c>
      <c r="Q1279" s="18" t="n">
        <f aca="false">$M1279*$N1279</f>
        <v>35853.09</v>
      </c>
      <c r="S1279" s="26"/>
      <c r="T1279" s="1" t="s">
        <v>277</v>
      </c>
      <c r="U1279" s="27" t="s">
        <v>123</v>
      </c>
    </row>
    <row r="1280" customFormat="false" ht="15" hidden="false" customHeight="false" outlineLevel="0" collapsed="false">
      <c r="A1280" s="1" t="s">
        <v>208</v>
      </c>
      <c r="B1280" s="1" t="s">
        <v>3464</v>
      </c>
      <c r="C1280" s="1" t="s">
        <v>259</v>
      </c>
      <c r="D1280" s="1" t="s">
        <v>260</v>
      </c>
      <c r="E1280" s="1" t="s">
        <v>261</v>
      </c>
      <c r="F1280" s="1" t="s">
        <v>262</v>
      </c>
      <c r="G1280" s="1" t="s">
        <v>2007</v>
      </c>
      <c r="H1280" s="1" t="s">
        <v>2008</v>
      </c>
      <c r="I1280" s="1" t="s">
        <v>3678</v>
      </c>
      <c r="J1280" s="1" t="s">
        <v>3679</v>
      </c>
      <c r="K1280" s="17" t="n">
        <f aca="false">SUMIF('1130 Salta'!$A$2:$A$485,$G1280,'1130 Salta'!$I$2:$I$485)</f>
        <v>50</v>
      </c>
      <c r="L1280" s="17" t="n">
        <f aca="false">SUMIF('1130 Salta'!$A$2:$A$485,$G1280,'1130 Salta'!$Q$2:$Q$485)</f>
        <v>44</v>
      </c>
      <c r="M1280" s="17" t="n">
        <f aca="false">$K1280-$L1280</f>
        <v>6</v>
      </c>
      <c r="N1280" s="18" t="n">
        <f aca="false">IFERROR(SUMIF('1130 Salta'!$A$2:$A$485,$G1280,'1130 Salta'!$M$2:$M$485)/$K1280,0)</f>
        <v>614.345</v>
      </c>
      <c r="O1280" s="18" t="n">
        <f aca="false">IFERROR($K1280*$N1280,"")</f>
        <v>30717.25</v>
      </c>
      <c r="P1280" s="18" t="n">
        <f aca="false">IFERROR($L1280*$N1280,"")</f>
        <v>27031.18</v>
      </c>
      <c r="Q1280" s="18" t="n">
        <f aca="false">$M1280*$N1280</f>
        <v>3686.07</v>
      </c>
      <c r="S1280" s="24" t="s">
        <v>226</v>
      </c>
      <c r="T1280" s="1" t="s">
        <v>267</v>
      </c>
      <c r="U1280" s="25" t="s">
        <v>51</v>
      </c>
      <c r="V1280" s="1" t="s">
        <v>2011</v>
      </c>
      <c r="W1280" s="1" t="s">
        <v>269</v>
      </c>
      <c r="Y1280" s="1" t="s">
        <v>270</v>
      </c>
      <c r="Z1280" s="1" t="s">
        <v>2012</v>
      </c>
      <c r="AA1280" s="1" t="s">
        <v>368</v>
      </c>
    </row>
    <row r="1281" customFormat="false" ht="15" hidden="false" customHeight="false" outlineLevel="0" collapsed="false">
      <c r="A1281" s="1" t="s">
        <v>208</v>
      </c>
      <c r="B1281" s="1" t="s">
        <v>3464</v>
      </c>
      <c r="C1281" s="1" t="s">
        <v>259</v>
      </c>
      <c r="D1281" s="1" t="s">
        <v>260</v>
      </c>
      <c r="E1281" s="1" t="s">
        <v>261</v>
      </c>
      <c r="F1281" s="1" t="s">
        <v>262</v>
      </c>
      <c r="G1281" s="1" t="s">
        <v>3680</v>
      </c>
      <c r="H1281" s="1" t="s">
        <v>3681</v>
      </c>
      <c r="I1281" s="1" t="s">
        <v>3682</v>
      </c>
      <c r="J1281" s="1" t="s">
        <v>3683</v>
      </c>
      <c r="K1281" s="17" t="n">
        <f aca="false">SUMIF('1130 Salta'!$A$2:$A$485,$G1281,'1130 Salta'!$I$2:$I$485)</f>
        <v>50</v>
      </c>
      <c r="L1281" s="17" t="n">
        <f aca="false">SUMIF('1130 Salta'!$A$2:$A$485,$G1281,'1130 Salta'!$Q$2:$Q$485)</f>
        <v>12</v>
      </c>
      <c r="M1281" s="17" t="n">
        <f aca="false">$K1281-$L1281</f>
        <v>38</v>
      </c>
      <c r="N1281" s="18" t="n">
        <f aca="false">IFERROR(SUMIF('1130 Salta'!$A$2:$A$485,$G1281,'1130 Salta'!$M$2:$M$485)/$K1281,0)</f>
        <v>977.5</v>
      </c>
      <c r="O1281" s="18" t="n">
        <f aca="false">IFERROR($K1281*$N1281,"")</f>
        <v>48875</v>
      </c>
      <c r="P1281" s="18" t="n">
        <f aca="false">IFERROR($L1281*$N1281,"")</f>
        <v>11730</v>
      </c>
      <c r="Q1281" s="18" t="n">
        <f aca="false">$M1281*$N1281</f>
        <v>37145</v>
      </c>
      <c r="S1281" s="25" t="s">
        <v>228</v>
      </c>
      <c r="T1281" s="1" t="s">
        <v>282</v>
      </c>
      <c r="U1281" s="25" t="s">
        <v>51</v>
      </c>
      <c r="V1281" s="1" t="s">
        <v>3684</v>
      </c>
      <c r="W1281" s="1" t="s">
        <v>269</v>
      </c>
      <c r="Y1281" s="1" t="s">
        <v>270</v>
      </c>
      <c r="Z1281" s="1" t="s">
        <v>878</v>
      </c>
      <c r="AA1281" s="1" t="s">
        <v>3685</v>
      </c>
    </row>
    <row r="1282" customFormat="false" ht="15" hidden="false" customHeight="false" outlineLevel="0" collapsed="false">
      <c r="A1282" s="1" t="s">
        <v>208</v>
      </c>
      <c r="B1282" s="1" t="s">
        <v>3464</v>
      </c>
      <c r="C1282" s="1" t="s">
        <v>259</v>
      </c>
      <c r="D1282" s="1" t="s">
        <v>260</v>
      </c>
      <c r="E1282" s="1" t="s">
        <v>261</v>
      </c>
      <c r="F1282" s="1" t="s">
        <v>262</v>
      </c>
      <c r="G1282" s="1" t="s">
        <v>3686</v>
      </c>
      <c r="H1282" s="1" t="s">
        <v>3687</v>
      </c>
      <c r="I1282" s="1" t="s">
        <v>3688</v>
      </c>
      <c r="J1282" s="1" t="s">
        <v>3689</v>
      </c>
      <c r="K1282" s="17" t="n">
        <f aca="false">SUMIF('1130 Salta'!$A$2:$A$485,$G1282,'1130 Salta'!$I$2:$I$485)</f>
        <v>50</v>
      </c>
      <c r="L1282" s="17" t="n">
        <f aca="false">SUMIF('1130 Salta'!$A$2:$A$485,$G1282,'1130 Salta'!$Q$2:$Q$485)</f>
        <v>54</v>
      </c>
      <c r="M1282" s="17" t="n">
        <f aca="false">$K1282-$L1282</f>
        <v>-4</v>
      </c>
      <c r="N1282" s="18" t="n">
        <f aca="false">IFERROR(SUMIF('1130 Salta'!$A$2:$A$485,$G1282,'1130 Salta'!$M$2:$M$485)/$K1282,0)</f>
        <v>3768.732</v>
      </c>
      <c r="O1282" s="18" t="n">
        <f aca="false">IFERROR($K1282*$N1282,"")</f>
        <v>188436.6</v>
      </c>
      <c r="P1282" s="18" t="n">
        <f aca="false">IFERROR($L1282*$N1282,"")</f>
        <v>203511.528</v>
      </c>
      <c r="Q1282" s="18" t="n">
        <f aca="false">$M1282*$N1282</f>
        <v>-15074.928</v>
      </c>
      <c r="S1282" s="29" t="s">
        <v>227</v>
      </c>
      <c r="T1282" s="1" t="s">
        <v>297</v>
      </c>
      <c r="U1282" s="24" t="s">
        <v>54</v>
      </c>
      <c r="V1282" s="1" t="s">
        <v>290</v>
      </c>
      <c r="W1282" s="1" t="s">
        <v>269</v>
      </c>
      <c r="Y1282" s="1" t="s">
        <v>269</v>
      </c>
      <c r="AA1282" s="1" t="s">
        <v>3690</v>
      </c>
    </row>
    <row r="1283" customFormat="false" ht="15" hidden="false" customHeight="false" outlineLevel="0" collapsed="false">
      <c r="A1283" s="1" t="s">
        <v>208</v>
      </c>
      <c r="B1283" s="1" t="s">
        <v>3464</v>
      </c>
      <c r="C1283" s="1" t="s">
        <v>259</v>
      </c>
      <c r="D1283" s="1" t="s">
        <v>260</v>
      </c>
      <c r="E1283" s="1" t="s">
        <v>261</v>
      </c>
      <c r="F1283" s="1" t="s">
        <v>262</v>
      </c>
      <c r="G1283" s="1" t="s">
        <v>3691</v>
      </c>
      <c r="H1283" s="1" t="s">
        <v>3692</v>
      </c>
      <c r="I1283" s="1" t="s">
        <v>3693</v>
      </c>
      <c r="J1283" s="1" t="s">
        <v>3694</v>
      </c>
      <c r="K1283" s="17" t="n">
        <f aca="false">SUMIF('1130 Salta'!$A$2:$A$485,$G1283,'1130 Salta'!$I$2:$I$485)</f>
        <v>50</v>
      </c>
      <c r="L1283" s="17" t="n">
        <f aca="false">SUMIF('1130 Salta'!$A$2:$A$485,$G1283,'1130 Salta'!$Q$2:$Q$485)</f>
        <v>63</v>
      </c>
      <c r="M1283" s="17" t="n">
        <f aca="false">$K1283-$L1283</f>
        <v>-13</v>
      </c>
      <c r="N1283" s="18" t="n">
        <f aca="false">IFERROR(SUMIF('1130 Salta'!$A$2:$A$485,$G1283,'1130 Salta'!$M$2:$M$485)/$K1283,0)</f>
        <v>4331.4</v>
      </c>
      <c r="O1283" s="18" t="n">
        <f aca="false">IFERROR($K1283*$N1283,"")</f>
        <v>216570</v>
      </c>
      <c r="P1283" s="18" t="n">
        <f aca="false">IFERROR($L1283*$N1283,"")</f>
        <v>272878.2</v>
      </c>
      <c r="Q1283" s="18" t="n">
        <f aca="false">$M1283*$N1283</f>
        <v>-56308.2</v>
      </c>
      <c r="S1283" s="29" t="s">
        <v>227</v>
      </c>
      <c r="T1283" s="1" t="s">
        <v>297</v>
      </c>
      <c r="U1283" s="24" t="s">
        <v>54</v>
      </c>
      <c r="V1283" s="1" t="s">
        <v>290</v>
      </c>
      <c r="W1283" s="1" t="s">
        <v>269</v>
      </c>
      <c r="Y1283" s="1" t="s">
        <v>269</v>
      </c>
      <c r="AA1283" s="1" t="s">
        <v>3695</v>
      </c>
    </row>
    <row r="1284" customFormat="false" ht="15" hidden="false" customHeight="false" outlineLevel="0" collapsed="false">
      <c r="A1284" s="1" t="s">
        <v>208</v>
      </c>
      <c r="B1284" s="1" t="s">
        <v>3464</v>
      </c>
      <c r="C1284" s="1" t="s">
        <v>259</v>
      </c>
      <c r="D1284" s="1" t="s">
        <v>260</v>
      </c>
      <c r="E1284" s="1" t="s">
        <v>261</v>
      </c>
      <c r="F1284" s="1" t="s">
        <v>262</v>
      </c>
      <c r="G1284" s="1" t="s">
        <v>3696</v>
      </c>
      <c r="H1284" s="1" t="s">
        <v>3697</v>
      </c>
      <c r="K1284" s="17" t="n">
        <f aca="false">SUMIF('1130 Salta'!$A$2:$A$485,$G1284,'1130 Salta'!$I$2:$I$485)</f>
        <v>50</v>
      </c>
      <c r="L1284" s="17" t="n">
        <f aca="false">SUMIF('1130 Salta'!$A$2:$A$485,$G1284,'1130 Salta'!$Q$2:$Q$485)</f>
        <v>0</v>
      </c>
      <c r="M1284" s="17" t="n">
        <f aca="false">$K1284-$L1284</f>
        <v>50</v>
      </c>
      <c r="N1284" s="18" t="n">
        <f aca="false">IFERROR(SUMIF('1130 Salta'!$A$2:$A$485,$G1284,'1130 Salta'!$M$2:$M$485)/$K1284,0)</f>
        <v>1151.24</v>
      </c>
      <c r="O1284" s="18" t="n">
        <f aca="false">IFERROR($K1284*$N1284,"")</f>
        <v>57562</v>
      </c>
      <c r="P1284" s="18" t="n">
        <f aca="false">IFERROR($L1284*$N1284,"")</f>
        <v>0</v>
      </c>
      <c r="Q1284" s="18" t="n">
        <f aca="false">$M1284*$N1284</f>
        <v>57562</v>
      </c>
      <c r="S1284" s="26"/>
      <c r="T1284" s="1" t="s">
        <v>277</v>
      </c>
      <c r="U1284" s="27" t="s">
        <v>123</v>
      </c>
    </row>
    <row r="1285" customFormat="false" ht="15" hidden="false" customHeight="false" outlineLevel="0" collapsed="false">
      <c r="A1285" s="1" t="s">
        <v>208</v>
      </c>
      <c r="B1285" s="1" t="s">
        <v>3464</v>
      </c>
      <c r="C1285" s="1" t="s">
        <v>259</v>
      </c>
      <c r="D1285" s="1" t="s">
        <v>273</v>
      </c>
      <c r="E1285" s="1" t="s">
        <v>274</v>
      </c>
      <c r="F1285" s="1" t="s">
        <v>262</v>
      </c>
      <c r="G1285" s="1" t="s">
        <v>492</v>
      </c>
      <c r="H1285" s="1" t="s">
        <v>493</v>
      </c>
      <c r="I1285" s="1" t="s">
        <v>3698</v>
      </c>
      <c r="J1285" s="1" t="s">
        <v>3699</v>
      </c>
      <c r="K1285" s="17" t="n">
        <f aca="false">SUMIF('1130 Salta'!$A$2:$A$485,$G1285,'1130 Salta'!$I$2:$I$485)</f>
        <v>50</v>
      </c>
      <c r="L1285" s="17" t="n">
        <f aca="false">SUMIF('1130 Salta'!$A$2:$A$485,$G1285,'1130 Salta'!$Q$2:$Q$485)</f>
        <v>30</v>
      </c>
      <c r="M1285" s="17" t="n">
        <f aca="false">$K1285-$L1285</f>
        <v>20</v>
      </c>
      <c r="N1285" s="18" t="n">
        <f aca="false">IFERROR(SUMIF('1130 Salta'!$A$2:$A$485,$G1285,'1130 Salta'!$M$2:$M$485)/$K1285,0)</f>
        <v>186.513</v>
      </c>
      <c r="O1285" s="18" t="n">
        <f aca="false">IFERROR($K1285*$N1285,"")</f>
        <v>9325.65</v>
      </c>
      <c r="P1285" s="18" t="n">
        <f aca="false">IFERROR($L1285*$N1285,"")</f>
        <v>5595.39</v>
      </c>
      <c r="Q1285" s="18" t="n">
        <f aca="false">$M1285*$N1285</f>
        <v>3730.26</v>
      </c>
      <c r="S1285" s="29" t="s">
        <v>227</v>
      </c>
      <c r="T1285" s="1" t="s">
        <v>297</v>
      </c>
      <c r="U1285" s="25" t="s">
        <v>51</v>
      </c>
      <c r="V1285" s="1" t="s">
        <v>2211</v>
      </c>
      <c r="W1285" s="1" t="s">
        <v>269</v>
      </c>
      <c r="Y1285" s="1" t="s">
        <v>270</v>
      </c>
      <c r="Z1285" s="1" t="s">
        <v>2212</v>
      </c>
      <c r="AA1285" s="1" t="s">
        <v>343</v>
      </c>
    </row>
    <row r="1286" customFormat="false" ht="15" hidden="false" customHeight="false" outlineLevel="0" collapsed="false">
      <c r="A1286" s="1" t="s">
        <v>208</v>
      </c>
      <c r="B1286" s="1" t="s">
        <v>3464</v>
      </c>
      <c r="C1286" s="1" t="s">
        <v>259</v>
      </c>
      <c r="D1286" s="1" t="s">
        <v>273</v>
      </c>
      <c r="E1286" s="1" t="s">
        <v>274</v>
      </c>
      <c r="F1286" s="1" t="s">
        <v>262</v>
      </c>
      <c r="G1286" s="1" t="s">
        <v>475</v>
      </c>
      <c r="H1286" s="1" t="s">
        <v>476</v>
      </c>
      <c r="I1286" s="1" t="s">
        <v>3700</v>
      </c>
      <c r="J1286" s="1" t="s">
        <v>3701</v>
      </c>
      <c r="K1286" s="17" t="n">
        <f aca="false">SUMIF('1130 Salta'!$A$2:$A$485,$G1286,'1130 Salta'!$I$2:$I$485)</f>
        <v>50</v>
      </c>
      <c r="L1286" s="17" t="n">
        <f aca="false">SUMIF('1130 Salta'!$A$2:$A$485,$G1286,'1130 Salta'!$Q$2:$Q$485)</f>
        <v>33</v>
      </c>
      <c r="M1286" s="17" t="n">
        <f aca="false">$K1286-$L1286</f>
        <v>17</v>
      </c>
      <c r="N1286" s="18" t="n">
        <f aca="false">IFERROR(SUMIF('1130 Salta'!$A$2:$A$485,$G1286,'1130 Salta'!$M$2:$M$485)/$K1286,0)</f>
        <v>213.555</v>
      </c>
      <c r="O1286" s="18" t="n">
        <f aca="false">IFERROR($K1286*$N1286,"")</f>
        <v>10677.75</v>
      </c>
      <c r="P1286" s="18" t="n">
        <f aca="false">IFERROR($L1286*$N1286,"")</f>
        <v>7047.315</v>
      </c>
      <c r="Q1286" s="18" t="n">
        <f aca="false">$M1286*$N1286</f>
        <v>3630.435</v>
      </c>
      <c r="S1286" s="29" t="s">
        <v>227</v>
      </c>
      <c r="T1286" s="1" t="s">
        <v>297</v>
      </c>
      <c r="U1286" s="25" t="s">
        <v>51</v>
      </c>
      <c r="V1286" s="1" t="s">
        <v>3702</v>
      </c>
      <c r="W1286" s="1" t="s">
        <v>269</v>
      </c>
      <c r="Y1286" s="1" t="s">
        <v>270</v>
      </c>
      <c r="Z1286" s="1" t="s">
        <v>2254</v>
      </c>
      <c r="AA1286" s="1" t="s">
        <v>343</v>
      </c>
    </row>
    <row r="1287" customFormat="false" ht="15" hidden="false" customHeight="false" outlineLevel="0" collapsed="false">
      <c r="A1287" s="1" t="s">
        <v>208</v>
      </c>
      <c r="B1287" s="1" t="s">
        <v>3464</v>
      </c>
      <c r="C1287" s="1" t="s">
        <v>259</v>
      </c>
      <c r="D1287" s="1" t="s">
        <v>273</v>
      </c>
      <c r="E1287" s="1" t="s">
        <v>274</v>
      </c>
      <c r="F1287" s="1" t="s">
        <v>262</v>
      </c>
      <c r="G1287" s="1" t="s">
        <v>337</v>
      </c>
      <c r="H1287" s="1" t="s">
        <v>338</v>
      </c>
      <c r="I1287" s="1" t="s">
        <v>3703</v>
      </c>
      <c r="J1287" s="1" t="s">
        <v>3704</v>
      </c>
      <c r="K1287" s="17" t="n">
        <f aca="false">SUMIF('1130 Salta'!$A$2:$A$485,$G1287,'1130 Salta'!$I$2:$I$485)</f>
        <v>50</v>
      </c>
      <c r="L1287" s="17" t="n">
        <f aca="false">SUMIF('1130 Salta'!$A$2:$A$485,$G1287,'1130 Salta'!$Q$2:$Q$485)</f>
        <v>784</v>
      </c>
      <c r="M1287" s="17" t="n">
        <f aca="false">$K1287-$L1287</f>
        <v>-734</v>
      </c>
      <c r="N1287" s="18" t="n">
        <f aca="false">IFERROR(SUMIF('1130 Salta'!$A$2:$A$485,$G1287,'1130 Salta'!$M$2:$M$485)/$K1287,0)</f>
        <v>192.2024</v>
      </c>
      <c r="O1287" s="18" t="n">
        <f aca="false">IFERROR($K1287*$N1287,"")</f>
        <v>9610.12</v>
      </c>
      <c r="P1287" s="18" t="n">
        <f aca="false">IFERROR($L1287*$N1287,"")</f>
        <v>150686.6816</v>
      </c>
      <c r="Q1287" s="18" t="n">
        <f aca="false">$M1287*$N1287</f>
        <v>-141076.5616</v>
      </c>
      <c r="S1287" s="24" t="s">
        <v>226</v>
      </c>
      <c r="T1287" s="1" t="s">
        <v>267</v>
      </c>
      <c r="U1287" s="24" t="s">
        <v>54</v>
      </c>
      <c r="V1287" s="1" t="s">
        <v>3705</v>
      </c>
      <c r="W1287" s="1" t="s">
        <v>269</v>
      </c>
      <c r="Y1287" s="1" t="s">
        <v>270</v>
      </c>
      <c r="Z1287" s="1" t="s">
        <v>3706</v>
      </c>
      <c r="AA1287" s="1" t="s">
        <v>3707</v>
      </c>
    </row>
    <row r="1288" customFormat="false" ht="15" hidden="false" customHeight="false" outlineLevel="0" collapsed="false">
      <c r="A1288" s="1" t="s">
        <v>208</v>
      </c>
      <c r="B1288" s="1" t="s">
        <v>3464</v>
      </c>
      <c r="C1288" s="1" t="s">
        <v>259</v>
      </c>
      <c r="D1288" s="1" t="s">
        <v>273</v>
      </c>
      <c r="E1288" s="1" t="s">
        <v>274</v>
      </c>
      <c r="F1288" s="1" t="s">
        <v>262</v>
      </c>
      <c r="G1288" s="1" t="s">
        <v>1102</v>
      </c>
      <c r="H1288" s="1" t="s">
        <v>1103</v>
      </c>
      <c r="I1288" s="1" t="s">
        <v>3708</v>
      </c>
      <c r="J1288" s="1" t="s">
        <v>3709</v>
      </c>
      <c r="K1288" s="17" t="n">
        <f aca="false">SUMIF('1130 Salta'!$A$2:$A$485,$G1288,'1130 Salta'!$I$2:$I$485)</f>
        <v>50</v>
      </c>
      <c r="L1288" s="17" t="n">
        <f aca="false">SUMIF('1130 Salta'!$A$2:$A$485,$G1288,'1130 Salta'!$Q$2:$Q$485)</f>
        <v>99</v>
      </c>
      <c r="M1288" s="17" t="n">
        <f aca="false">$K1288-$L1288</f>
        <v>-49</v>
      </c>
      <c r="N1288" s="18" t="n">
        <f aca="false">IFERROR(SUMIF('1130 Salta'!$A$2:$A$485,$G1288,'1130 Salta'!$M$2:$M$485)/$K1288,0)</f>
        <v>1200</v>
      </c>
      <c r="O1288" s="18" t="n">
        <f aca="false">IFERROR($K1288*$N1288,"")</f>
        <v>60000</v>
      </c>
      <c r="P1288" s="18" t="n">
        <f aca="false">IFERROR($L1288*$N1288,"")</f>
        <v>118800</v>
      </c>
      <c r="Q1288" s="18" t="n">
        <f aca="false">$M1288*$N1288</f>
        <v>-58800</v>
      </c>
      <c r="S1288" s="24" t="s">
        <v>226</v>
      </c>
      <c r="T1288" s="1" t="s">
        <v>267</v>
      </c>
      <c r="U1288" s="24" t="s">
        <v>54</v>
      </c>
      <c r="V1288" s="1" t="s">
        <v>2380</v>
      </c>
      <c r="W1288" s="1" t="s">
        <v>269</v>
      </c>
      <c r="Y1288" s="1" t="s">
        <v>270</v>
      </c>
      <c r="Z1288" s="1" t="s">
        <v>2381</v>
      </c>
      <c r="AA1288" s="1" t="s">
        <v>368</v>
      </c>
    </row>
    <row r="1289" customFormat="false" ht="15" hidden="false" customHeight="false" outlineLevel="0" collapsed="false">
      <c r="A1289" s="1" t="s">
        <v>208</v>
      </c>
      <c r="B1289" s="1" t="s">
        <v>3464</v>
      </c>
      <c r="C1289" s="1" t="s">
        <v>259</v>
      </c>
      <c r="D1289" s="1" t="s">
        <v>273</v>
      </c>
      <c r="E1289" s="1" t="s">
        <v>274</v>
      </c>
      <c r="F1289" s="1" t="s">
        <v>262</v>
      </c>
      <c r="G1289" s="1" t="s">
        <v>727</v>
      </c>
      <c r="H1289" s="1" t="s">
        <v>728</v>
      </c>
      <c r="I1289" s="1" t="s">
        <v>3710</v>
      </c>
      <c r="J1289" s="1" t="s">
        <v>3711</v>
      </c>
      <c r="K1289" s="17" t="n">
        <f aca="false">SUMIF('1130 Salta'!$A$2:$A$485,$G1289,'1130 Salta'!$I$2:$I$485)</f>
        <v>50</v>
      </c>
      <c r="L1289" s="17" t="n">
        <f aca="false">SUMIF('1130 Salta'!$A$2:$A$485,$G1289,'1130 Salta'!$Q$2:$Q$485)</f>
        <v>66</v>
      </c>
      <c r="M1289" s="17" t="n">
        <f aca="false">$K1289-$L1289</f>
        <v>-16</v>
      </c>
      <c r="N1289" s="18" t="n">
        <f aca="false">IFERROR(SUMIF('1130 Salta'!$A$2:$A$485,$G1289,'1130 Salta'!$M$2:$M$485)/$K1289,0)</f>
        <v>1835.68</v>
      </c>
      <c r="O1289" s="18" t="n">
        <f aca="false">IFERROR($K1289*$N1289,"")</f>
        <v>91784</v>
      </c>
      <c r="P1289" s="18" t="n">
        <f aca="false">IFERROR($L1289*$N1289,"")</f>
        <v>121154.88</v>
      </c>
      <c r="Q1289" s="18" t="n">
        <f aca="false">$M1289*$N1289</f>
        <v>-29370.88</v>
      </c>
      <c r="S1289" s="25" t="s">
        <v>228</v>
      </c>
      <c r="T1289" s="1" t="s">
        <v>282</v>
      </c>
      <c r="U1289" s="24" t="s">
        <v>54</v>
      </c>
      <c r="V1289" s="1" t="s">
        <v>731</v>
      </c>
      <c r="W1289" s="1" t="s">
        <v>269</v>
      </c>
      <c r="Y1289" s="1" t="s">
        <v>270</v>
      </c>
      <c r="Z1289" s="1" t="s">
        <v>732</v>
      </c>
      <c r="AA1289" s="1" t="s">
        <v>3712</v>
      </c>
    </row>
    <row r="1290" customFormat="false" ht="15" hidden="false" customHeight="false" outlineLevel="0" collapsed="false">
      <c r="A1290" s="1" t="s">
        <v>208</v>
      </c>
      <c r="B1290" s="1" t="s">
        <v>3464</v>
      </c>
      <c r="C1290" s="1" t="s">
        <v>259</v>
      </c>
      <c r="D1290" s="1" t="s">
        <v>273</v>
      </c>
      <c r="E1290" s="1" t="s">
        <v>274</v>
      </c>
      <c r="F1290" s="1" t="s">
        <v>262</v>
      </c>
      <c r="G1290" s="1" t="s">
        <v>1204</v>
      </c>
      <c r="H1290" s="1" t="s">
        <v>1205</v>
      </c>
      <c r="K1290" s="17" t="n">
        <f aca="false">SUMIF('1130 Salta'!$A$2:$A$485,$G1290,'1130 Salta'!$I$2:$I$485)</f>
        <v>50</v>
      </c>
      <c r="L1290" s="17" t="n">
        <f aca="false">SUMIF('1130 Salta'!$A$2:$A$485,$G1290,'1130 Salta'!$Q$2:$Q$485)</f>
        <v>0</v>
      </c>
      <c r="M1290" s="17" t="n">
        <f aca="false">$K1290-$L1290</f>
        <v>50</v>
      </c>
      <c r="N1290" s="18" t="n">
        <f aca="false">IFERROR(SUMIF('1130 Salta'!$A$2:$A$485,$G1290,'1130 Salta'!$M$2:$M$485)/$K1290,0)</f>
        <v>223.6318</v>
      </c>
      <c r="O1290" s="18" t="n">
        <f aca="false">IFERROR($K1290*$N1290,"")</f>
        <v>11181.59</v>
      </c>
      <c r="P1290" s="18" t="n">
        <f aca="false">IFERROR($L1290*$N1290,"")</f>
        <v>0</v>
      </c>
      <c r="Q1290" s="18" t="n">
        <f aca="false">$M1290*$N1290</f>
        <v>11181.59</v>
      </c>
      <c r="S1290" s="26"/>
      <c r="T1290" s="1" t="s">
        <v>277</v>
      </c>
      <c r="U1290" s="27" t="s">
        <v>123</v>
      </c>
    </row>
    <row r="1291" customFormat="false" ht="15" hidden="false" customHeight="false" outlineLevel="0" collapsed="false">
      <c r="A1291" s="1" t="s">
        <v>208</v>
      </c>
      <c r="B1291" s="1" t="s">
        <v>3464</v>
      </c>
      <c r="C1291" s="1" t="s">
        <v>259</v>
      </c>
      <c r="D1291" s="1" t="s">
        <v>273</v>
      </c>
      <c r="E1291" s="1" t="s">
        <v>274</v>
      </c>
      <c r="F1291" s="1" t="s">
        <v>262</v>
      </c>
      <c r="G1291" s="1" t="s">
        <v>3713</v>
      </c>
      <c r="H1291" s="1" t="s">
        <v>3714</v>
      </c>
      <c r="K1291" s="17" t="n">
        <f aca="false">SUMIF('1130 Salta'!$A$2:$A$485,$G1291,'1130 Salta'!$I$2:$I$485)</f>
        <v>50</v>
      </c>
      <c r="L1291" s="17" t="n">
        <f aca="false">SUMIF('1130 Salta'!$A$2:$A$485,$G1291,'1130 Salta'!$Q$2:$Q$485)</f>
        <v>0</v>
      </c>
      <c r="M1291" s="17" t="n">
        <f aca="false">$K1291-$L1291</f>
        <v>50</v>
      </c>
      <c r="N1291" s="18" t="n">
        <f aca="false">IFERROR(SUMIF('1130 Salta'!$A$2:$A$485,$G1291,'1130 Salta'!$M$2:$M$485)/$K1291,0)</f>
        <v>1835.68</v>
      </c>
      <c r="O1291" s="18" t="n">
        <f aca="false">IFERROR($K1291*$N1291,"")</f>
        <v>91784</v>
      </c>
      <c r="P1291" s="18" t="n">
        <f aca="false">IFERROR($L1291*$N1291,"")</f>
        <v>0</v>
      </c>
      <c r="Q1291" s="18" t="n">
        <f aca="false">$M1291*$N1291</f>
        <v>91784</v>
      </c>
      <c r="S1291" s="26"/>
      <c r="T1291" s="1" t="s">
        <v>277</v>
      </c>
      <c r="U1291" s="27" t="s">
        <v>123</v>
      </c>
    </row>
    <row r="1292" customFormat="false" ht="15" hidden="false" customHeight="false" outlineLevel="0" collapsed="false">
      <c r="A1292" s="1" t="s">
        <v>208</v>
      </c>
      <c r="B1292" s="1" t="s">
        <v>3464</v>
      </c>
      <c r="C1292" s="1" t="s">
        <v>259</v>
      </c>
      <c r="D1292" s="1" t="s">
        <v>273</v>
      </c>
      <c r="E1292" s="1" t="s">
        <v>274</v>
      </c>
      <c r="F1292" s="1" t="s">
        <v>262</v>
      </c>
      <c r="G1292" s="1" t="s">
        <v>494</v>
      </c>
      <c r="H1292" s="1" t="s">
        <v>495</v>
      </c>
      <c r="K1292" s="17" t="n">
        <f aca="false">SUMIF('1130 Salta'!$A$2:$A$485,$G1292,'1130 Salta'!$I$2:$I$485)</f>
        <v>50</v>
      </c>
      <c r="L1292" s="17" t="n">
        <f aca="false">SUMIF('1130 Salta'!$A$2:$A$485,$G1292,'1130 Salta'!$Q$2:$Q$485)</f>
        <v>0</v>
      </c>
      <c r="M1292" s="17" t="n">
        <f aca="false">$K1292-$L1292</f>
        <v>50</v>
      </c>
      <c r="N1292" s="18" t="n">
        <f aca="false">IFERROR(SUMIF('1130 Salta'!$A$2:$A$485,$G1292,'1130 Salta'!$M$2:$M$485)/$K1292,0)</f>
        <v>202.2452</v>
      </c>
      <c r="O1292" s="18" t="n">
        <f aca="false">IFERROR($K1292*$N1292,"")</f>
        <v>10112.26</v>
      </c>
      <c r="P1292" s="18" t="n">
        <f aca="false">IFERROR($L1292*$N1292,"")</f>
        <v>0</v>
      </c>
      <c r="Q1292" s="18" t="n">
        <f aca="false">$M1292*$N1292</f>
        <v>10112.26</v>
      </c>
      <c r="S1292" s="26"/>
      <c r="T1292" s="1" t="s">
        <v>277</v>
      </c>
      <c r="U1292" s="27" t="s">
        <v>123</v>
      </c>
    </row>
    <row r="1293" customFormat="false" ht="15" hidden="false" customHeight="false" outlineLevel="0" collapsed="false">
      <c r="A1293" s="1" t="s">
        <v>208</v>
      </c>
      <c r="B1293" s="1" t="s">
        <v>3464</v>
      </c>
      <c r="C1293" s="1" t="s">
        <v>259</v>
      </c>
      <c r="D1293" s="1" t="s">
        <v>273</v>
      </c>
      <c r="E1293" s="1" t="s">
        <v>274</v>
      </c>
      <c r="F1293" s="1" t="s">
        <v>262</v>
      </c>
      <c r="G1293" s="1" t="s">
        <v>3715</v>
      </c>
      <c r="H1293" s="1" t="s">
        <v>3716</v>
      </c>
      <c r="I1293" s="1" t="s">
        <v>3717</v>
      </c>
      <c r="J1293" s="1" t="s">
        <v>3718</v>
      </c>
      <c r="K1293" s="17" t="n">
        <f aca="false">SUMIF('1130 Salta'!$A$2:$A$485,$G1293,'1130 Salta'!$I$2:$I$485)</f>
        <v>50</v>
      </c>
      <c r="L1293" s="17" t="n">
        <f aca="false">SUMIF('1130 Salta'!$A$2:$A$485,$G1293,'1130 Salta'!$Q$2:$Q$485)</f>
        <v>90</v>
      </c>
      <c r="M1293" s="17" t="n">
        <f aca="false">$K1293-$L1293</f>
        <v>-40</v>
      </c>
      <c r="N1293" s="18" t="n">
        <f aca="false">IFERROR(SUMIF('1130 Salta'!$A$2:$A$485,$G1293,'1130 Salta'!$M$2:$M$485)/$K1293,0)</f>
        <v>177.9618</v>
      </c>
      <c r="O1293" s="18" t="n">
        <f aca="false">IFERROR($K1293*$N1293,"")</f>
        <v>8898.09</v>
      </c>
      <c r="P1293" s="18" t="n">
        <f aca="false">IFERROR($L1293*$N1293,"")</f>
        <v>16016.562</v>
      </c>
      <c r="Q1293" s="18" t="n">
        <f aca="false">$M1293*$N1293</f>
        <v>-7118.472</v>
      </c>
      <c r="S1293" s="29" t="s">
        <v>227</v>
      </c>
      <c r="T1293" s="1" t="s">
        <v>297</v>
      </c>
      <c r="U1293" s="24" t="s">
        <v>54</v>
      </c>
      <c r="V1293" s="1" t="s">
        <v>290</v>
      </c>
      <c r="W1293" s="1" t="s">
        <v>269</v>
      </c>
      <c r="Y1293" s="1" t="s">
        <v>269</v>
      </c>
      <c r="AA1293" s="1" t="s">
        <v>3719</v>
      </c>
    </row>
    <row r="1294" customFormat="false" ht="15" hidden="false" customHeight="false" outlineLevel="0" collapsed="false">
      <c r="A1294" s="1" t="s">
        <v>208</v>
      </c>
      <c r="B1294" s="1" t="s">
        <v>3464</v>
      </c>
      <c r="C1294" s="1" t="s">
        <v>259</v>
      </c>
      <c r="D1294" s="1" t="s">
        <v>273</v>
      </c>
      <c r="E1294" s="1" t="s">
        <v>274</v>
      </c>
      <c r="F1294" s="1" t="s">
        <v>262</v>
      </c>
      <c r="G1294" s="1" t="s">
        <v>3720</v>
      </c>
      <c r="H1294" s="1" t="s">
        <v>276</v>
      </c>
      <c r="K1294" s="17" t="n">
        <f aca="false">SUMIF('1130 Salta'!$A$2:$A$485,$G1294,'1130 Salta'!$I$2:$I$485)</f>
        <v>50</v>
      </c>
      <c r="L1294" s="17" t="n">
        <f aca="false">SUMIF('1130 Salta'!$A$2:$A$485,$G1294,'1130 Salta'!$Q$2:$Q$485)</f>
        <v>0</v>
      </c>
      <c r="M1294" s="17" t="n">
        <f aca="false">$K1294-$L1294</f>
        <v>50</v>
      </c>
      <c r="N1294" s="18" t="n">
        <f aca="false">IFERROR(SUMIF('1130 Salta'!$A$2:$A$485,$G1294,'1130 Salta'!$M$2:$M$485)/$K1294,0)</f>
        <v>783.78</v>
      </c>
      <c r="O1294" s="18" t="n">
        <f aca="false">IFERROR($K1294*$N1294,"")</f>
        <v>39189</v>
      </c>
      <c r="P1294" s="18" t="n">
        <f aca="false">IFERROR($L1294*$N1294,"")</f>
        <v>0</v>
      </c>
      <c r="Q1294" s="18" t="n">
        <f aca="false">$M1294*$N1294</f>
        <v>39189</v>
      </c>
      <c r="S1294" s="26"/>
      <c r="T1294" s="1" t="s">
        <v>277</v>
      </c>
      <c r="U1294" s="27" t="s">
        <v>123</v>
      </c>
    </row>
    <row r="1295" customFormat="false" ht="15" hidden="false" customHeight="false" outlineLevel="0" collapsed="false">
      <c r="A1295" s="1" t="s">
        <v>208</v>
      </c>
      <c r="B1295" s="1" t="s">
        <v>3464</v>
      </c>
      <c r="C1295" s="1" t="s">
        <v>259</v>
      </c>
      <c r="D1295" s="1" t="s">
        <v>260</v>
      </c>
      <c r="E1295" s="1" t="s">
        <v>261</v>
      </c>
      <c r="F1295" s="1" t="s">
        <v>262</v>
      </c>
      <c r="G1295" s="1" t="s">
        <v>2589</v>
      </c>
      <c r="H1295" s="1" t="s">
        <v>2590</v>
      </c>
      <c r="K1295" s="17" t="n">
        <f aca="false">SUMIF('1130 Salta'!$A$2:$A$485,$G1295,'1130 Salta'!$I$2:$I$485)</f>
        <v>48</v>
      </c>
      <c r="L1295" s="17" t="n">
        <f aca="false">SUMIF('1130 Salta'!$A$2:$A$485,$G1295,'1130 Salta'!$Q$2:$Q$485)</f>
        <v>0</v>
      </c>
      <c r="M1295" s="17" t="n">
        <f aca="false">$K1295-$L1295</f>
        <v>48</v>
      </c>
      <c r="N1295" s="18" t="n">
        <f aca="false">IFERROR(SUMIF('1130 Salta'!$A$2:$A$485,$G1295,'1130 Salta'!$M$2:$M$485)/$K1295,0)</f>
        <v>1593.51708333333</v>
      </c>
      <c r="O1295" s="18" t="n">
        <f aca="false">IFERROR($K1295*$N1295,"")</f>
        <v>76488.82</v>
      </c>
      <c r="P1295" s="18" t="n">
        <f aca="false">IFERROR($L1295*$N1295,"")</f>
        <v>0</v>
      </c>
      <c r="Q1295" s="18" t="n">
        <f aca="false">$M1295*$N1295</f>
        <v>76488.82</v>
      </c>
      <c r="S1295" s="26"/>
      <c r="T1295" s="1" t="s">
        <v>277</v>
      </c>
      <c r="U1295" s="27" t="s">
        <v>123</v>
      </c>
    </row>
    <row r="1296" customFormat="false" ht="15" hidden="false" customHeight="false" outlineLevel="0" collapsed="false">
      <c r="A1296" s="1" t="s">
        <v>208</v>
      </c>
      <c r="B1296" s="1" t="s">
        <v>3464</v>
      </c>
      <c r="C1296" s="1" t="s">
        <v>259</v>
      </c>
      <c r="D1296" s="1" t="s">
        <v>273</v>
      </c>
      <c r="E1296" s="1" t="s">
        <v>274</v>
      </c>
      <c r="F1296" s="1" t="s">
        <v>262</v>
      </c>
      <c r="G1296" s="1" t="s">
        <v>3721</v>
      </c>
      <c r="H1296" s="1" t="s">
        <v>3722</v>
      </c>
      <c r="K1296" s="17" t="n">
        <f aca="false">SUMIF('1130 Salta'!$A$2:$A$485,$G1296,'1130 Salta'!$I$2:$I$485)</f>
        <v>48</v>
      </c>
      <c r="L1296" s="17" t="n">
        <f aca="false">SUMIF('1130 Salta'!$A$2:$A$485,$G1296,'1130 Salta'!$Q$2:$Q$485)</f>
        <v>0</v>
      </c>
      <c r="M1296" s="17" t="n">
        <f aca="false">$K1296-$L1296</f>
        <v>48</v>
      </c>
      <c r="N1296" s="18" t="n">
        <f aca="false">IFERROR(SUMIF('1130 Salta'!$A$2:$A$485,$G1296,'1130 Salta'!$M$2:$M$485)/$K1296,0)</f>
        <v>557.085833333333</v>
      </c>
      <c r="O1296" s="18" t="n">
        <f aca="false">IFERROR($K1296*$N1296,"")</f>
        <v>26740.12</v>
      </c>
      <c r="P1296" s="18" t="n">
        <f aca="false">IFERROR($L1296*$N1296,"")</f>
        <v>0</v>
      </c>
      <c r="Q1296" s="18" t="n">
        <f aca="false">$M1296*$N1296</f>
        <v>26740.12</v>
      </c>
      <c r="S1296" s="26"/>
      <c r="T1296" s="1" t="s">
        <v>277</v>
      </c>
      <c r="U1296" s="27" t="s">
        <v>123</v>
      </c>
    </row>
    <row r="1297" customFormat="false" ht="15" hidden="false" customHeight="false" outlineLevel="0" collapsed="false">
      <c r="A1297" s="1" t="s">
        <v>208</v>
      </c>
      <c r="B1297" s="1" t="s">
        <v>3464</v>
      </c>
      <c r="C1297" s="1" t="s">
        <v>259</v>
      </c>
      <c r="D1297" s="1" t="s">
        <v>260</v>
      </c>
      <c r="E1297" s="1" t="s">
        <v>261</v>
      </c>
      <c r="F1297" s="1" t="s">
        <v>262</v>
      </c>
      <c r="G1297" s="1" t="s">
        <v>2461</v>
      </c>
      <c r="H1297" s="1" t="s">
        <v>2462</v>
      </c>
      <c r="I1297" s="1" t="s">
        <v>1846</v>
      </c>
      <c r="J1297" s="1" t="s">
        <v>3723</v>
      </c>
      <c r="K1297" s="17" t="n">
        <f aca="false">SUMIF('1130 Salta'!$A$2:$A$485,$G1297,'1130 Salta'!$I$2:$I$485)</f>
        <v>46</v>
      </c>
      <c r="L1297" s="17" t="n">
        <f aca="false">SUMIF('1130 Salta'!$A$2:$A$485,$G1297,'1130 Salta'!$Q$2:$Q$485)</f>
        <v>32</v>
      </c>
      <c r="M1297" s="17" t="n">
        <f aca="false">$K1297-$L1297</f>
        <v>14</v>
      </c>
      <c r="N1297" s="18" t="n">
        <f aca="false">IFERROR(SUMIF('1130 Salta'!$A$2:$A$485,$G1297,'1130 Salta'!$M$2:$M$485)/$K1297,0)</f>
        <v>1456.0552173913</v>
      </c>
      <c r="O1297" s="18" t="n">
        <f aca="false">IFERROR($K1297*$N1297,"")</f>
        <v>66978.54</v>
      </c>
      <c r="P1297" s="18" t="n">
        <f aca="false">IFERROR($L1297*$N1297,"")</f>
        <v>46593.7669565217</v>
      </c>
      <c r="Q1297" s="18" t="n">
        <f aca="false">$M1297*$N1297</f>
        <v>20384.7730434783</v>
      </c>
      <c r="S1297" s="24" t="s">
        <v>226</v>
      </c>
      <c r="T1297" s="1" t="s">
        <v>267</v>
      </c>
      <c r="U1297" s="25" t="s">
        <v>51</v>
      </c>
      <c r="V1297" s="1" t="s">
        <v>290</v>
      </c>
      <c r="W1297" s="1" t="s">
        <v>269</v>
      </c>
      <c r="Y1297" s="1" t="s">
        <v>269</v>
      </c>
      <c r="AA1297" s="1" t="s">
        <v>3724</v>
      </c>
    </row>
    <row r="1298" customFormat="false" ht="15" hidden="false" customHeight="false" outlineLevel="0" collapsed="false">
      <c r="A1298" s="1" t="s">
        <v>208</v>
      </c>
      <c r="B1298" s="1" t="s">
        <v>3464</v>
      </c>
      <c r="C1298" s="1" t="s">
        <v>259</v>
      </c>
      <c r="D1298" s="1" t="s">
        <v>260</v>
      </c>
      <c r="E1298" s="1" t="s">
        <v>261</v>
      </c>
      <c r="F1298" s="1" t="s">
        <v>262</v>
      </c>
      <c r="G1298" s="1" t="s">
        <v>820</v>
      </c>
      <c r="H1298" s="1" t="s">
        <v>821</v>
      </c>
      <c r="I1298" s="1" t="s">
        <v>3725</v>
      </c>
      <c r="J1298" s="1" t="s">
        <v>3726</v>
      </c>
      <c r="K1298" s="17" t="n">
        <f aca="false">SUMIF('1130 Salta'!$A$2:$A$485,$G1298,'1130 Salta'!$I$2:$I$485)</f>
        <v>45</v>
      </c>
      <c r="L1298" s="17" t="n">
        <f aca="false">SUMIF('1130 Salta'!$A$2:$A$485,$G1298,'1130 Salta'!$Q$2:$Q$485)</f>
        <v>54</v>
      </c>
      <c r="M1298" s="17" t="n">
        <f aca="false">$K1298-$L1298</f>
        <v>-9</v>
      </c>
      <c r="N1298" s="18" t="n">
        <f aca="false">IFERROR(SUMIF('1130 Salta'!$A$2:$A$485,$G1298,'1130 Salta'!$M$2:$M$485)/$K1298,0)</f>
        <v>420</v>
      </c>
      <c r="O1298" s="18" t="n">
        <f aca="false">IFERROR($K1298*$N1298,"")</f>
        <v>18900</v>
      </c>
      <c r="P1298" s="18" t="n">
        <f aca="false">IFERROR($L1298*$N1298,"")</f>
        <v>22680</v>
      </c>
      <c r="Q1298" s="18" t="n">
        <f aca="false">$M1298*$N1298</f>
        <v>-3780</v>
      </c>
      <c r="S1298" s="25" t="s">
        <v>228</v>
      </c>
      <c r="T1298" s="1" t="s">
        <v>282</v>
      </c>
      <c r="U1298" s="24" t="s">
        <v>54</v>
      </c>
      <c r="V1298" s="1" t="s">
        <v>824</v>
      </c>
      <c r="W1298" s="1" t="s">
        <v>269</v>
      </c>
      <c r="Y1298" s="1" t="s">
        <v>270</v>
      </c>
      <c r="Z1298" s="1" t="s">
        <v>825</v>
      </c>
      <c r="AA1298" s="1" t="s">
        <v>3727</v>
      </c>
    </row>
    <row r="1299" customFormat="false" ht="15" hidden="false" customHeight="false" outlineLevel="0" collapsed="false">
      <c r="A1299" s="1" t="s">
        <v>208</v>
      </c>
      <c r="B1299" s="1" t="s">
        <v>3464</v>
      </c>
      <c r="C1299" s="1" t="s">
        <v>259</v>
      </c>
      <c r="D1299" s="1" t="s">
        <v>260</v>
      </c>
      <c r="E1299" s="1" t="s">
        <v>261</v>
      </c>
      <c r="F1299" s="1" t="s">
        <v>262</v>
      </c>
      <c r="G1299" s="1" t="s">
        <v>1010</v>
      </c>
      <c r="H1299" s="1" t="s">
        <v>1011</v>
      </c>
      <c r="I1299" s="1" t="s">
        <v>1840</v>
      </c>
      <c r="J1299" s="1" t="s">
        <v>3728</v>
      </c>
      <c r="K1299" s="17" t="n">
        <f aca="false">SUMIF('1130 Salta'!$A$2:$A$485,$G1299,'1130 Salta'!$I$2:$I$485)</f>
        <v>45</v>
      </c>
      <c r="L1299" s="17" t="n">
        <f aca="false">SUMIF('1130 Salta'!$A$2:$A$485,$G1299,'1130 Salta'!$Q$2:$Q$485)</f>
        <v>32</v>
      </c>
      <c r="M1299" s="17" t="n">
        <f aca="false">$K1299-$L1299</f>
        <v>13</v>
      </c>
      <c r="N1299" s="18" t="n">
        <f aca="false">IFERROR(SUMIF('1130 Salta'!$A$2:$A$485,$G1299,'1130 Salta'!$M$2:$M$485)/$K1299,0)</f>
        <v>1682.80222222222</v>
      </c>
      <c r="O1299" s="18" t="n">
        <f aca="false">IFERROR($K1299*$N1299,"")</f>
        <v>75726.1</v>
      </c>
      <c r="P1299" s="18" t="n">
        <f aca="false">IFERROR($L1299*$N1299,"")</f>
        <v>53849.6711111111</v>
      </c>
      <c r="Q1299" s="18" t="n">
        <f aca="false">$M1299*$N1299</f>
        <v>21876.4288888889</v>
      </c>
      <c r="S1299" s="24" t="s">
        <v>226</v>
      </c>
      <c r="T1299" s="1" t="s">
        <v>267</v>
      </c>
      <c r="U1299" s="25" t="s">
        <v>51</v>
      </c>
      <c r="V1299" s="1" t="s">
        <v>290</v>
      </c>
      <c r="W1299" s="1" t="s">
        <v>269</v>
      </c>
      <c r="Y1299" s="1" t="s">
        <v>269</v>
      </c>
      <c r="AA1299" s="1" t="s">
        <v>3724</v>
      </c>
    </row>
    <row r="1300" customFormat="false" ht="15" hidden="false" customHeight="false" outlineLevel="0" collapsed="false">
      <c r="A1300" s="1" t="s">
        <v>208</v>
      </c>
      <c r="B1300" s="1" t="s">
        <v>3464</v>
      </c>
      <c r="C1300" s="1" t="s">
        <v>259</v>
      </c>
      <c r="D1300" s="1" t="s">
        <v>260</v>
      </c>
      <c r="E1300" s="1" t="s">
        <v>261</v>
      </c>
      <c r="F1300" s="1" t="s">
        <v>262</v>
      </c>
      <c r="G1300" s="1" t="s">
        <v>3729</v>
      </c>
      <c r="H1300" s="1" t="s">
        <v>3730</v>
      </c>
      <c r="I1300" s="1" t="s">
        <v>3731</v>
      </c>
      <c r="J1300" s="1" t="s">
        <v>3732</v>
      </c>
      <c r="K1300" s="17" t="n">
        <f aca="false">SUMIF('1130 Salta'!$A$2:$A$485,$G1300,'1130 Salta'!$I$2:$I$485)</f>
        <v>41</v>
      </c>
      <c r="L1300" s="17" t="n">
        <f aca="false">SUMIF('1130 Salta'!$A$2:$A$485,$G1300,'1130 Salta'!$Q$2:$Q$485)</f>
        <v>15</v>
      </c>
      <c r="M1300" s="17" t="n">
        <f aca="false">$K1300-$L1300</f>
        <v>26</v>
      </c>
      <c r="N1300" s="18" t="n">
        <f aca="false">IFERROR(SUMIF('1130 Salta'!$A$2:$A$485,$G1300,'1130 Salta'!$M$2:$M$485)/$K1300,0)</f>
        <v>8658.6</v>
      </c>
      <c r="O1300" s="18" t="n">
        <f aca="false">IFERROR($K1300*$N1300,"")</f>
        <v>355002.6</v>
      </c>
      <c r="P1300" s="18" t="n">
        <f aca="false">IFERROR($L1300*$N1300,"")</f>
        <v>129879</v>
      </c>
      <c r="Q1300" s="18" t="n">
        <f aca="false">$M1300*$N1300</f>
        <v>225123.6</v>
      </c>
      <c r="S1300" s="25" t="s">
        <v>228</v>
      </c>
      <c r="T1300" s="1" t="s">
        <v>282</v>
      </c>
      <c r="U1300" s="25" t="s">
        <v>51</v>
      </c>
      <c r="V1300" s="1" t="s">
        <v>290</v>
      </c>
      <c r="W1300" s="1" t="s">
        <v>269</v>
      </c>
      <c r="Y1300" s="1" t="s">
        <v>269</v>
      </c>
      <c r="AA1300" s="1" t="s">
        <v>3733</v>
      </c>
    </row>
    <row r="1301" customFormat="false" ht="15" hidden="false" customHeight="false" outlineLevel="0" collapsed="false">
      <c r="A1301" s="1" t="s">
        <v>208</v>
      </c>
      <c r="B1301" s="1" t="s">
        <v>3464</v>
      </c>
      <c r="C1301" s="1" t="s">
        <v>259</v>
      </c>
      <c r="D1301" s="1" t="s">
        <v>610</v>
      </c>
      <c r="E1301" s="1" t="s">
        <v>611</v>
      </c>
      <c r="F1301" s="1" t="s">
        <v>612</v>
      </c>
      <c r="G1301" s="1" t="s">
        <v>675</v>
      </c>
      <c r="H1301" s="1" t="s">
        <v>676</v>
      </c>
      <c r="K1301" s="17" t="n">
        <f aca="false">SUMIF('1130 Salta'!$A$2:$A$485,$G1301,'1130 Salta'!$I$2:$I$485)</f>
        <v>41</v>
      </c>
      <c r="L1301" s="17" t="n">
        <f aca="false">SUMIF('1130 Salta'!$A$2:$A$485,$G1301,'1130 Salta'!$Q$2:$Q$485)</f>
        <v>0</v>
      </c>
      <c r="M1301" s="17" t="n">
        <f aca="false">$K1301-$L1301</f>
        <v>41</v>
      </c>
      <c r="N1301" s="18" t="n">
        <f aca="false">IFERROR(SUMIF('1130 Salta'!$A$2:$A$485,$G1301,'1130 Salta'!$M$2:$M$485)/$K1301,0)</f>
        <v>7555.9756097561</v>
      </c>
      <c r="O1301" s="18" t="n">
        <f aca="false">IFERROR($K1301*$N1301,"")</f>
        <v>309795</v>
      </c>
      <c r="P1301" s="18" t="n">
        <f aca="false">IFERROR($L1301*$N1301,"")</f>
        <v>0</v>
      </c>
      <c r="Q1301" s="18" t="n">
        <f aca="false">$M1301*$N1301</f>
        <v>309795</v>
      </c>
      <c r="S1301" s="26"/>
      <c r="T1301" s="1" t="s">
        <v>615</v>
      </c>
      <c r="U1301" s="27" t="s">
        <v>126</v>
      </c>
    </row>
    <row r="1302" customFormat="false" ht="15" hidden="false" customHeight="false" outlineLevel="0" collapsed="false">
      <c r="A1302" s="1" t="s">
        <v>208</v>
      </c>
      <c r="B1302" s="1" t="s">
        <v>3464</v>
      </c>
      <c r="C1302" s="1" t="s">
        <v>259</v>
      </c>
      <c r="D1302" s="1" t="s">
        <v>260</v>
      </c>
      <c r="E1302" s="1" t="s">
        <v>261</v>
      </c>
      <c r="F1302" s="1" t="s">
        <v>262</v>
      </c>
      <c r="G1302" s="1" t="s">
        <v>934</v>
      </c>
      <c r="H1302" s="1" t="s">
        <v>935</v>
      </c>
      <c r="I1302" s="1" t="s">
        <v>1926</v>
      </c>
      <c r="J1302" s="1" t="s">
        <v>3734</v>
      </c>
      <c r="K1302" s="17" t="n">
        <f aca="false">SUMIF('1130 Salta'!$A$2:$A$485,$G1302,'1130 Salta'!$I$2:$I$485)</f>
        <v>40</v>
      </c>
      <c r="L1302" s="17" t="n">
        <f aca="false">SUMIF('1130 Salta'!$A$2:$A$485,$G1302,'1130 Salta'!$Q$2:$Q$485)</f>
        <v>30</v>
      </c>
      <c r="M1302" s="17" t="n">
        <f aca="false">$K1302-$L1302</f>
        <v>10</v>
      </c>
      <c r="N1302" s="18" t="n">
        <f aca="false">IFERROR(SUMIF('1130 Salta'!$A$2:$A$485,$G1302,'1130 Salta'!$M$2:$M$485)/$K1302,0)</f>
        <v>589.375</v>
      </c>
      <c r="O1302" s="18" t="n">
        <f aca="false">IFERROR($K1302*$N1302,"")</f>
        <v>23575</v>
      </c>
      <c r="P1302" s="18" t="n">
        <f aca="false">IFERROR($L1302*$N1302,"")</f>
        <v>17681.25</v>
      </c>
      <c r="Q1302" s="18" t="n">
        <f aca="false">$M1302*$N1302</f>
        <v>5893.75</v>
      </c>
      <c r="S1302" s="29" t="s">
        <v>227</v>
      </c>
      <c r="T1302" s="1" t="s">
        <v>297</v>
      </c>
      <c r="U1302" s="25" t="s">
        <v>51</v>
      </c>
      <c r="V1302" s="1" t="s">
        <v>2044</v>
      </c>
      <c r="W1302" s="1" t="s">
        <v>269</v>
      </c>
      <c r="Y1302" s="1" t="s">
        <v>270</v>
      </c>
      <c r="Z1302" s="1" t="s">
        <v>2045</v>
      </c>
      <c r="AA1302" s="1" t="s">
        <v>343</v>
      </c>
    </row>
    <row r="1303" customFormat="false" ht="15" hidden="false" customHeight="false" outlineLevel="0" collapsed="false">
      <c r="A1303" s="1" t="s">
        <v>208</v>
      </c>
      <c r="B1303" s="1" t="s">
        <v>3464</v>
      </c>
      <c r="C1303" s="1" t="s">
        <v>259</v>
      </c>
      <c r="D1303" s="1" t="s">
        <v>260</v>
      </c>
      <c r="E1303" s="1" t="s">
        <v>261</v>
      </c>
      <c r="F1303" s="1" t="s">
        <v>262</v>
      </c>
      <c r="G1303" s="1" t="s">
        <v>1405</v>
      </c>
      <c r="H1303" s="1" t="s">
        <v>1406</v>
      </c>
      <c r="I1303" s="1" t="s">
        <v>3735</v>
      </c>
      <c r="J1303" s="1" t="s">
        <v>3736</v>
      </c>
      <c r="K1303" s="17" t="n">
        <f aca="false">SUMIF('1130 Salta'!$A$2:$A$485,$G1303,'1130 Salta'!$I$2:$I$485)</f>
        <v>40</v>
      </c>
      <c r="L1303" s="17" t="n">
        <f aca="false">SUMIF('1130 Salta'!$A$2:$A$485,$G1303,'1130 Salta'!$Q$2:$Q$485)</f>
        <v>312</v>
      </c>
      <c r="M1303" s="17" t="n">
        <f aca="false">$K1303-$L1303</f>
        <v>-272</v>
      </c>
      <c r="N1303" s="18" t="n">
        <f aca="false">IFERROR(SUMIF('1130 Salta'!$A$2:$A$485,$G1303,'1130 Salta'!$M$2:$M$485)/$K1303,0)</f>
        <v>8.75</v>
      </c>
      <c r="O1303" s="18" t="n">
        <f aca="false">IFERROR($K1303*$N1303,"")</f>
        <v>350</v>
      </c>
      <c r="P1303" s="18" t="n">
        <f aca="false">IFERROR($L1303*$N1303,"")</f>
        <v>2730</v>
      </c>
      <c r="Q1303" s="18" t="n">
        <f aca="false">$M1303*$N1303</f>
        <v>-2380</v>
      </c>
      <c r="S1303" s="25" t="s">
        <v>228</v>
      </c>
      <c r="T1303" s="1" t="s">
        <v>282</v>
      </c>
      <c r="U1303" s="24" t="s">
        <v>54</v>
      </c>
      <c r="V1303" s="1" t="s">
        <v>3737</v>
      </c>
      <c r="W1303" s="1" t="s">
        <v>270</v>
      </c>
      <c r="X1303" s="1" t="s">
        <v>3738</v>
      </c>
      <c r="Y1303" s="1" t="s">
        <v>270</v>
      </c>
      <c r="Z1303" s="1" t="s">
        <v>3739</v>
      </c>
      <c r="AA1303" s="1" t="s">
        <v>3740</v>
      </c>
    </row>
    <row r="1304" customFormat="false" ht="15" hidden="false" customHeight="false" outlineLevel="0" collapsed="false">
      <c r="A1304" s="1" t="s">
        <v>208</v>
      </c>
      <c r="B1304" s="1" t="s">
        <v>3464</v>
      </c>
      <c r="C1304" s="1" t="s">
        <v>259</v>
      </c>
      <c r="D1304" s="1" t="s">
        <v>260</v>
      </c>
      <c r="E1304" s="1" t="s">
        <v>261</v>
      </c>
      <c r="F1304" s="1" t="s">
        <v>262</v>
      </c>
      <c r="G1304" s="1" t="s">
        <v>1016</v>
      </c>
      <c r="H1304" s="1" t="s">
        <v>1017</v>
      </c>
      <c r="I1304" s="1" t="s">
        <v>3741</v>
      </c>
      <c r="J1304" s="1" t="s">
        <v>3742</v>
      </c>
      <c r="K1304" s="17" t="n">
        <f aca="false">SUMIF('1130 Salta'!$A$2:$A$485,$G1304,'1130 Salta'!$I$2:$I$485)</f>
        <v>40</v>
      </c>
      <c r="L1304" s="17" t="n">
        <f aca="false">SUMIF('1130 Salta'!$A$2:$A$485,$G1304,'1130 Salta'!$Q$2:$Q$485)</f>
        <v>32</v>
      </c>
      <c r="M1304" s="17" t="n">
        <f aca="false">$K1304-$L1304</f>
        <v>8</v>
      </c>
      <c r="N1304" s="18" t="n">
        <f aca="false">IFERROR(SUMIF('1130 Salta'!$A$2:$A$485,$G1304,'1130 Salta'!$M$2:$M$485)/$K1304,0)</f>
        <v>17541.1</v>
      </c>
      <c r="O1304" s="18" t="n">
        <f aca="false">IFERROR($K1304*$N1304,"")</f>
        <v>701644</v>
      </c>
      <c r="P1304" s="18" t="n">
        <f aca="false">IFERROR($L1304*$N1304,"")</f>
        <v>561315.2</v>
      </c>
      <c r="Q1304" s="18" t="n">
        <f aca="false">$M1304*$N1304</f>
        <v>140328.8</v>
      </c>
      <c r="S1304" s="24" t="s">
        <v>226</v>
      </c>
      <c r="T1304" s="1" t="s">
        <v>267</v>
      </c>
      <c r="U1304" s="25" t="s">
        <v>51</v>
      </c>
      <c r="V1304" s="1" t="s">
        <v>290</v>
      </c>
      <c r="W1304" s="1" t="s">
        <v>269</v>
      </c>
      <c r="Y1304" s="1" t="s">
        <v>269</v>
      </c>
      <c r="AA1304" s="1" t="s">
        <v>373</v>
      </c>
    </row>
    <row r="1305" customFormat="false" ht="15" hidden="false" customHeight="false" outlineLevel="0" collapsed="false">
      <c r="A1305" s="1" t="s">
        <v>208</v>
      </c>
      <c r="B1305" s="1" t="s">
        <v>3464</v>
      </c>
      <c r="C1305" s="1" t="s">
        <v>259</v>
      </c>
      <c r="D1305" s="1" t="s">
        <v>260</v>
      </c>
      <c r="E1305" s="1" t="s">
        <v>261</v>
      </c>
      <c r="F1305" s="1" t="s">
        <v>262</v>
      </c>
      <c r="G1305" s="1" t="s">
        <v>1157</v>
      </c>
      <c r="H1305" s="1" t="s">
        <v>1158</v>
      </c>
      <c r="K1305" s="17" t="n">
        <f aca="false">SUMIF('1130 Salta'!$A$2:$A$485,$G1305,'1130 Salta'!$I$2:$I$485)</f>
        <v>40</v>
      </c>
      <c r="L1305" s="17" t="n">
        <f aca="false">SUMIF('1130 Salta'!$A$2:$A$485,$G1305,'1130 Salta'!$Q$2:$Q$485)</f>
        <v>0</v>
      </c>
      <c r="M1305" s="17" t="n">
        <f aca="false">$K1305-$L1305</f>
        <v>40</v>
      </c>
      <c r="N1305" s="18" t="n">
        <f aca="false">IFERROR(SUMIF('1130 Salta'!$A$2:$A$485,$G1305,'1130 Salta'!$M$2:$M$485)/$K1305,0)</f>
        <v>2872.875</v>
      </c>
      <c r="O1305" s="18" t="n">
        <f aca="false">IFERROR($K1305*$N1305,"")</f>
        <v>114915</v>
      </c>
      <c r="P1305" s="18" t="n">
        <f aca="false">IFERROR($L1305*$N1305,"")</f>
        <v>0</v>
      </c>
      <c r="Q1305" s="18" t="n">
        <f aca="false">$M1305*$N1305</f>
        <v>114915</v>
      </c>
      <c r="S1305" s="26"/>
      <c r="T1305" s="1" t="s">
        <v>277</v>
      </c>
      <c r="U1305" s="27" t="s">
        <v>123</v>
      </c>
    </row>
    <row r="1306" customFormat="false" ht="15" hidden="false" customHeight="false" outlineLevel="0" collapsed="false">
      <c r="A1306" s="1" t="s">
        <v>208</v>
      </c>
      <c r="B1306" s="1" t="s">
        <v>3464</v>
      </c>
      <c r="C1306" s="1" t="s">
        <v>259</v>
      </c>
      <c r="D1306" s="1" t="s">
        <v>260</v>
      </c>
      <c r="E1306" s="1" t="s">
        <v>261</v>
      </c>
      <c r="F1306" s="1" t="s">
        <v>262</v>
      </c>
      <c r="G1306" s="1" t="s">
        <v>3743</v>
      </c>
      <c r="H1306" s="1" t="s">
        <v>3744</v>
      </c>
      <c r="K1306" s="17" t="n">
        <f aca="false">SUMIF('1130 Salta'!$A$2:$A$485,$G1306,'1130 Salta'!$I$2:$I$485)</f>
        <v>40</v>
      </c>
      <c r="L1306" s="17" t="n">
        <f aca="false">SUMIF('1130 Salta'!$A$2:$A$485,$G1306,'1130 Salta'!$Q$2:$Q$485)</f>
        <v>0</v>
      </c>
      <c r="M1306" s="17" t="n">
        <f aca="false">$K1306-$L1306</f>
        <v>40</v>
      </c>
      <c r="N1306" s="18" t="n">
        <f aca="false">IFERROR(SUMIF('1130 Salta'!$A$2:$A$485,$G1306,'1130 Salta'!$M$2:$M$485)/$K1306,0)</f>
        <v>150</v>
      </c>
      <c r="O1306" s="18" t="n">
        <f aca="false">IFERROR($K1306*$N1306,"")</f>
        <v>6000</v>
      </c>
      <c r="P1306" s="18" t="n">
        <f aca="false">IFERROR($L1306*$N1306,"")</f>
        <v>0</v>
      </c>
      <c r="Q1306" s="18" t="n">
        <f aca="false">$M1306*$N1306</f>
        <v>6000</v>
      </c>
      <c r="S1306" s="26"/>
      <c r="T1306" s="1" t="s">
        <v>277</v>
      </c>
      <c r="U1306" s="27" t="s">
        <v>123</v>
      </c>
    </row>
    <row r="1307" customFormat="false" ht="15" hidden="false" customHeight="false" outlineLevel="0" collapsed="false">
      <c r="A1307" s="1" t="s">
        <v>208</v>
      </c>
      <c r="B1307" s="1" t="s">
        <v>3464</v>
      </c>
      <c r="C1307" s="1" t="s">
        <v>259</v>
      </c>
      <c r="D1307" s="1" t="s">
        <v>260</v>
      </c>
      <c r="E1307" s="1" t="s">
        <v>261</v>
      </c>
      <c r="F1307" s="1" t="s">
        <v>262</v>
      </c>
      <c r="G1307" s="1" t="s">
        <v>3745</v>
      </c>
      <c r="H1307" s="1" t="s">
        <v>682</v>
      </c>
      <c r="I1307" s="1" t="s">
        <v>3746</v>
      </c>
      <c r="J1307" s="1" t="s">
        <v>3747</v>
      </c>
      <c r="K1307" s="17" t="n">
        <f aca="false">SUMIF('1130 Salta'!$A$2:$A$485,$G1307,'1130 Salta'!$I$2:$I$485)</f>
        <v>40</v>
      </c>
      <c r="L1307" s="17" t="n">
        <f aca="false">SUMIF('1130 Salta'!$A$2:$A$485,$G1307,'1130 Salta'!$Q$2:$Q$485)</f>
        <v>119</v>
      </c>
      <c r="M1307" s="17" t="n">
        <f aca="false">$K1307-$L1307</f>
        <v>-79</v>
      </c>
      <c r="N1307" s="18" t="n">
        <f aca="false">IFERROR(SUMIF('1130 Salta'!$A$2:$A$485,$G1307,'1130 Salta'!$M$2:$M$485)/$K1307,0)</f>
        <v>2189.04</v>
      </c>
      <c r="O1307" s="18" t="n">
        <f aca="false">IFERROR($K1307*$N1307,"")</f>
        <v>87561.6</v>
      </c>
      <c r="P1307" s="18" t="n">
        <f aca="false">IFERROR($L1307*$N1307,"")</f>
        <v>260495.76</v>
      </c>
      <c r="Q1307" s="18" t="n">
        <f aca="false">$M1307*$N1307</f>
        <v>-172934.16</v>
      </c>
      <c r="S1307" s="25" t="s">
        <v>228</v>
      </c>
      <c r="T1307" s="1" t="s">
        <v>282</v>
      </c>
      <c r="U1307" s="24" t="s">
        <v>54</v>
      </c>
      <c r="V1307" s="1" t="s">
        <v>290</v>
      </c>
      <c r="W1307" s="1" t="s">
        <v>269</v>
      </c>
      <c r="Y1307" s="1" t="s">
        <v>270</v>
      </c>
      <c r="Z1307" s="1" t="s">
        <v>686</v>
      </c>
      <c r="AA1307" s="1" t="s">
        <v>3748</v>
      </c>
    </row>
    <row r="1308" customFormat="false" ht="15" hidden="false" customHeight="false" outlineLevel="0" collapsed="false">
      <c r="A1308" s="1" t="s">
        <v>208</v>
      </c>
      <c r="B1308" s="1" t="s">
        <v>3464</v>
      </c>
      <c r="C1308" s="1" t="s">
        <v>259</v>
      </c>
      <c r="D1308" s="1" t="s">
        <v>610</v>
      </c>
      <c r="E1308" s="1" t="s">
        <v>611</v>
      </c>
      <c r="F1308" s="1" t="s">
        <v>612</v>
      </c>
      <c r="G1308" s="1" t="s">
        <v>613</v>
      </c>
      <c r="H1308" s="1" t="s">
        <v>614</v>
      </c>
      <c r="K1308" s="17" t="n">
        <f aca="false">SUMIF('1130 Salta'!$A$2:$A$485,$G1308,'1130 Salta'!$I$2:$I$485)</f>
        <v>40</v>
      </c>
      <c r="L1308" s="17" t="n">
        <f aca="false">SUMIF('1130 Salta'!$A$2:$A$485,$G1308,'1130 Salta'!$Q$2:$Q$485)</f>
        <v>0</v>
      </c>
      <c r="M1308" s="17" t="n">
        <f aca="false">$K1308-$L1308</f>
        <v>40</v>
      </c>
      <c r="N1308" s="18" t="n">
        <f aca="false">IFERROR(SUMIF('1130 Salta'!$A$2:$A$485,$G1308,'1130 Salta'!$M$2:$M$485)/$K1308,0)</f>
        <v>11470.9725</v>
      </c>
      <c r="O1308" s="18" t="n">
        <f aca="false">IFERROR($K1308*$N1308,"")</f>
        <v>458838.9</v>
      </c>
      <c r="P1308" s="18" t="n">
        <f aca="false">IFERROR($L1308*$N1308,"")</f>
        <v>0</v>
      </c>
      <c r="Q1308" s="18" t="n">
        <f aca="false">$M1308*$N1308</f>
        <v>458838.9</v>
      </c>
      <c r="S1308" s="26"/>
      <c r="T1308" s="1" t="s">
        <v>615</v>
      </c>
      <c r="U1308" s="27" t="s">
        <v>126</v>
      </c>
    </row>
    <row r="1309" customFormat="false" ht="15" hidden="false" customHeight="false" outlineLevel="0" collapsed="false">
      <c r="A1309" s="1" t="s">
        <v>208</v>
      </c>
      <c r="B1309" s="1" t="s">
        <v>3464</v>
      </c>
      <c r="C1309" s="1" t="s">
        <v>259</v>
      </c>
      <c r="D1309" s="1" t="s">
        <v>260</v>
      </c>
      <c r="E1309" s="1" t="s">
        <v>261</v>
      </c>
      <c r="F1309" s="1" t="s">
        <v>262</v>
      </c>
      <c r="G1309" s="1" t="s">
        <v>856</v>
      </c>
      <c r="H1309" s="1" t="s">
        <v>857</v>
      </c>
      <c r="I1309" s="1" t="s">
        <v>3749</v>
      </c>
      <c r="J1309" s="1" t="s">
        <v>3750</v>
      </c>
      <c r="K1309" s="17" t="n">
        <f aca="false">SUMIF('1130 Salta'!$A$2:$A$485,$G1309,'1130 Salta'!$I$2:$I$485)</f>
        <v>36</v>
      </c>
      <c r="L1309" s="17" t="n">
        <f aca="false">SUMIF('1130 Salta'!$A$2:$A$485,$G1309,'1130 Salta'!$Q$2:$Q$485)</f>
        <v>21</v>
      </c>
      <c r="M1309" s="17" t="n">
        <f aca="false">$K1309-$L1309</f>
        <v>15</v>
      </c>
      <c r="N1309" s="18" t="n">
        <f aca="false">IFERROR(SUMIF('1130 Salta'!$A$2:$A$485,$G1309,'1130 Salta'!$M$2:$M$485)/$K1309,0)</f>
        <v>2427.33</v>
      </c>
      <c r="O1309" s="18" t="n">
        <f aca="false">IFERROR($K1309*$N1309,"")</f>
        <v>87383.88</v>
      </c>
      <c r="P1309" s="18" t="n">
        <f aca="false">IFERROR($L1309*$N1309,"")</f>
        <v>50973.93</v>
      </c>
      <c r="Q1309" s="18" t="n">
        <f aca="false">$M1309*$N1309</f>
        <v>36409.95</v>
      </c>
      <c r="S1309" s="24" t="s">
        <v>226</v>
      </c>
      <c r="T1309" s="1" t="s">
        <v>267</v>
      </c>
      <c r="U1309" s="25" t="s">
        <v>51</v>
      </c>
      <c r="V1309" s="1" t="s">
        <v>860</v>
      </c>
      <c r="W1309" s="1" t="s">
        <v>269</v>
      </c>
      <c r="Y1309" s="1" t="s">
        <v>270</v>
      </c>
      <c r="Z1309" s="1" t="s">
        <v>861</v>
      </c>
      <c r="AA1309" s="1" t="s">
        <v>3481</v>
      </c>
    </row>
    <row r="1310" customFormat="false" ht="15" hidden="false" customHeight="false" outlineLevel="0" collapsed="false">
      <c r="A1310" s="1" t="s">
        <v>208</v>
      </c>
      <c r="B1310" s="1" t="s">
        <v>3464</v>
      </c>
      <c r="C1310" s="1" t="s">
        <v>259</v>
      </c>
      <c r="D1310" s="1" t="s">
        <v>273</v>
      </c>
      <c r="E1310" s="1" t="s">
        <v>274</v>
      </c>
      <c r="F1310" s="1" t="s">
        <v>262</v>
      </c>
      <c r="G1310" s="1" t="s">
        <v>3751</v>
      </c>
      <c r="H1310" s="1" t="s">
        <v>3752</v>
      </c>
      <c r="I1310" s="1" t="s">
        <v>2095</v>
      </c>
      <c r="J1310" s="1" t="s">
        <v>3753</v>
      </c>
      <c r="K1310" s="17" t="n">
        <f aca="false">SUMIF('1130 Salta'!$A$2:$A$485,$G1310,'1130 Salta'!$I$2:$I$485)</f>
        <v>36</v>
      </c>
      <c r="L1310" s="17" t="n">
        <f aca="false">SUMIF('1130 Salta'!$A$2:$A$485,$G1310,'1130 Salta'!$Q$2:$Q$485)</f>
        <v>24</v>
      </c>
      <c r="M1310" s="17" t="n">
        <f aca="false">$K1310-$L1310</f>
        <v>12</v>
      </c>
      <c r="N1310" s="18" t="n">
        <f aca="false">IFERROR(SUMIF('1130 Salta'!$A$2:$A$485,$G1310,'1130 Salta'!$M$2:$M$485)/$K1310,0)</f>
        <v>33925</v>
      </c>
      <c r="O1310" s="18" t="n">
        <f aca="false">IFERROR($K1310*$N1310,"")</f>
        <v>1221300</v>
      </c>
      <c r="P1310" s="18" t="n">
        <f aca="false">IFERROR($L1310*$N1310,"")</f>
        <v>814200</v>
      </c>
      <c r="Q1310" s="18" t="n">
        <f aca="false">$M1310*$N1310</f>
        <v>407100</v>
      </c>
      <c r="S1310" s="29" t="s">
        <v>227</v>
      </c>
      <c r="T1310" s="1" t="s">
        <v>297</v>
      </c>
      <c r="U1310" s="25" t="s">
        <v>51</v>
      </c>
      <c r="V1310" s="1" t="s">
        <v>290</v>
      </c>
      <c r="W1310" s="1" t="s">
        <v>269</v>
      </c>
      <c r="Y1310" s="1" t="s">
        <v>270</v>
      </c>
      <c r="Z1310" s="1" t="s">
        <v>3754</v>
      </c>
      <c r="AA1310" s="1" t="s">
        <v>3755</v>
      </c>
    </row>
    <row r="1311" customFormat="false" ht="15" hidden="false" customHeight="false" outlineLevel="0" collapsed="false">
      <c r="A1311" s="1" t="s">
        <v>208</v>
      </c>
      <c r="B1311" s="1" t="s">
        <v>3464</v>
      </c>
      <c r="C1311" s="1" t="s">
        <v>259</v>
      </c>
      <c r="D1311" s="1" t="s">
        <v>260</v>
      </c>
      <c r="E1311" s="1" t="s">
        <v>261</v>
      </c>
      <c r="F1311" s="1" t="s">
        <v>262</v>
      </c>
      <c r="G1311" s="1" t="s">
        <v>758</v>
      </c>
      <c r="H1311" s="1" t="s">
        <v>759</v>
      </c>
      <c r="I1311" s="1" t="s">
        <v>3756</v>
      </c>
      <c r="J1311" s="1" t="s">
        <v>3757</v>
      </c>
      <c r="K1311" s="17" t="n">
        <f aca="false">SUMIF('1130 Salta'!$A$2:$A$485,$G1311,'1130 Salta'!$I$2:$I$485)</f>
        <v>35</v>
      </c>
      <c r="L1311" s="17" t="n">
        <f aca="false">SUMIF('1130 Salta'!$A$2:$A$485,$G1311,'1130 Salta'!$Q$2:$Q$485)</f>
        <v>33</v>
      </c>
      <c r="M1311" s="17" t="n">
        <f aca="false">$K1311-$L1311</f>
        <v>2</v>
      </c>
      <c r="N1311" s="18" t="n">
        <f aca="false">IFERROR(SUMIF('1130 Salta'!$A$2:$A$485,$G1311,'1130 Salta'!$M$2:$M$485)/$K1311,0)</f>
        <v>2705.42857142857</v>
      </c>
      <c r="O1311" s="18" t="n">
        <f aca="false">IFERROR($K1311*$N1311,"")</f>
        <v>94690</v>
      </c>
      <c r="P1311" s="18" t="n">
        <f aca="false">IFERROR($L1311*$N1311,"")</f>
        <v>89279.1428571429</v>
      </c>
      <c r="Q1311" s="18" t="n">
        <f aca="false">$M1311*$N1311</f>
        <v>5410.85714285714</v>
      </c>
      <c r="S1311" s="25" t="s">
        <v>228</v>
      </c>
      <c r="T1311" s="1" t="s">
        <v>282</v>
      </c>
      <c r="U1311" s="25" t="s">
        <v>51</v>
      </c>
      <c r="V1311" s="1" t="s">
        <v>290</v>
      </c>
      <c r="W1311" s="1" t="s">
        <v>269</v>
      </c>
      <c r="Y1311" s="1" t="s">
        <v>269</v>
      </c>
      <c r="AA1311" s="1" t="s">
        <v>3758</v>
      </c>
    </row>
    <row r="1312" customFormat="false" ht="15" hidden="false" customHeight="false" outlineLevel="0" collapsed="false">
      <c r="A1312" s="1" t="s">
        <v>208</v>
      </c>
      <c r="B1312" s="1" t="s">
        <v>3464</v>
      </c>
      <c r="C1312" s="1" t="s">
        <v>259</v>
      </c>
      <c r="D1312" s="1" t="s">
        <v>260</v>
      </c>
      <c r="E1312" s="1" t="s">
        <v>261</v>
      </c>
      <c r="F1312" s="1" t="s">
        <v>262</v>
      </c>
      <c r="G1312" s="1" t="s">
        <v>2455</v>
      </c>
      <c r="H1312" s="1" t="s">
        <v>2456</v>
      </c>
      <c r="I1312" s="1" t="s">
        <v>3759</v>
      </c>
      <c r="J1312" s="1" t="s">
        <v>3760</v>
      </c>
      <c r="K1312" s="17" t="n">
        <f aca="false">SUMIF('1130 Salta'!$A$2:$A$485,$G1312,'1130 Salta'!$I$2:$I$485)</f>
        <v>35</v>
      </c>
      <c r="L1312" s="17" t="n">
        <f aca="false">SUMIF('1130 Salta'!$A$2:$A$485,$G1312,'1130 Salta'!$Q$2:$Q$485)</f>
        <v>28</v>
      </c>
      <c r="M1312" s="17" t="n">
        <f aca="false">$K1312-$L1312</f>
        <v>7</v>
      </c>
      <c r="N1312" s="18" t="n">
        <f aca="false">IFERROR(SUMIF('1130 Salta'!$A$2:$A$485,$G1312,'1130 Salta'!$M$2:$M$485)/$K1312,0)</f>
        <v>1193</v>
      </c>
      <c r="O1312" s="18" t="n">
        <f aca="false">IFERROR($K1312*$N1312,"")</f>
        <v>41755</v>
      </c>
      <c r="P1312" s="18" t="n">
        <f aca="false">IFERROR($L1312*$N1312,"")</f>
        <v>33404</v>
      </c>
      <c r="Q1312" s="18" t="n">
        <f aca="false">$M1312*$N1312</f>
        <v>8351</v>
      </c>
      <c r="S1312" s="25" t="s">
        <v>228</v>
      </c>
      <c r="T1312" s="1" t="s">
        <v>282</v>
      </c>
      <c r="U1312" s="25" t="s">
        <v>51</v>
      </c>
      <c r="V1312" s="1" t="s">
        <v>290</v>
      </c>
      <c r="W1312" s="1" t="s">
        <v>269</v>
      </c>
      <c r="Y1312" s="1" t="s">
        <v>270</v>
      </c>
      <c r="Z1312" s="1" t="s">
        <v>3761</v>
      </c>
      <c r="AA1312" s="1" t="s">
        <v>3762</v>
      </c>
    </row>
    <row r="1313" customFormat="false" ht="15" hidden="false" customHeight="false" outlineLevel="0" collapsed="false">
      <c r="A1313" s="1" t="s">
        <v>208</v>
      </c>
      <c r="B1313" s="1" t="s">
        <v>3464</v>
      </c>
      <c r="C1313" s="1" t="s">
        <v>259</v>
      </c>
      <c r="D1313" s="1" t="s">
        <v>260</v>
      </c>
      <c r="E1313" s="1" t="s">
        <v>261</v>
      </c>
      <c r="F1313" s="1" t="s">
        <v>262</v>
      </c>
      <c r="G1313" s="1" t="s">
        <v>1452</v>
      </c>
      <c r="H1313" s="1" t="s">
        <v>1453</v>
      </c>
      <c r="I1313" s="1" t="s">
        <v>2303</v>
      </c>
      <c r="J1313" s="1" t="s">
        <v>3763</v>
      </c>
      <c r="K1313" s="17" t="n">
        <f aca="false">SUMIF('1130 Salta'!$A$2:$A$485,$G1313,'1130 Salta'!$I$2:$I$485)</f>
        <v>32</v>
      </c>
      <c r="L1313" s="17" t="n">
        <f aca="false">SUMIF('1130 Salta'!$A$2:$A$485,$G1313,'1130 Salta'!$Q$2:$Q$485)</f>
        <v>16</v>
      </c>
      <c r="M1313" s="17" t="n">
        <f aca="false">$K1313-$L1313</f>
        <v>16</v>
      </c>
      <c r="N1313" s="18" t="n">
        <f aca="false">IFERROR(SUMIF('1130 Salta'!$A$2:$A$485,$G1313,'1130 Salta'!$M$2:$M$485)/$K1313,0)</f>
        <v>6274.9375</v>
      </c>
      <c r="O1313" s="18" t="n">
        <f aca="false">IFERROR($K1313*$N1313,"")</f>
        <v>200798</v>
      </c>
      <c r="P1313" s="18" t="n">
        <f aca="false">IFERROR($L1313*$N1313,"")</f>
        <v>100399</v>
      </c>
      <c r="Q1313" s="18" t="n">
        <f aca="false">$M1313*$N1313</f>
        <v>100399</v>
      </c>
      <c r="S1313" s="29" t="s">
        <v>227</v>
      </c>
      <c r="T1313" s="1" t="s">
        <v>297</v>
      </c>
      <c r="U1313" s="25" t="s">
        <v>51</v>
      </c>
      <c r="V1313" s="1" t="s">
        <v>3764</v>
      </c>
      <c r="W1313" s="1" t="s">
        <v>269</v>
      </c>
      <c r="Y1313" s="1" t="s">
        <v>270</v>
      </c>
      <c r="Z1313" s="1" t="s">
        <v>3765</v>
      </c>
      <c r="AA1313" s="1" t="s">
        <v>2391</v>
      </c>
    </row>
    <row r="1314" customFormat="false" ht="15" hidden="false" customHeight="false" outlineLevel="0" collapsed="false">
      <c r="A1314" s="1" t="s">
        <v>208</v>
      </c>
      <c r="B1314" s="1" t="s">
        <v>3464</v>
      </c>
      <c r="C1314" s="1" t="s">
        <v>259</v>
      </c>
      <c r="D1314" s="1" t="s">
        <v>610</v>
      </c>
      <c r="E1314" s="1" t="s">
        <v>611</v>
      </c>
      <c r="F1314" s="1" t="s">
        <v>612</v>
      </c>
      <c r="G1314" s="1" t="s">
        <v>3766</v>
      </c>
      <c r="H1314" s="1" t="s">
        <v>3767</v>
      </c>
      <c r="K1314" s="17" t="n">
        <f aca="false">SUMIF('1130 Salta'!$A$2:$A$485,$G1314,'1130 Salta'!$I$2:$I$485)</f>
        <v>31</v>
      </c>
      <c r="L1314" s="17" t="n">
        <f aca="false">SUMIF('1130 Salta'!$A$2:$A$485,$G1314,'1130 Salta'!$Q$2:$Q$485)</f>
        <v>0</v>
      </c>
      <c r="M1314" s="17" t="n">
        <f aca="false">$K1314-$L1314</f>
        <v>31</v>
      </c>
      <c r="N1314" s="18" t="n">
        <f aca="false">IFERROR(SUMIF('1130 Salta'!$A$2:$A$485,$G1314,'1130 Salta'!$M$2:$M$485)/$K1314,0)</f>
        <v>19465.3709677419</v>
      </c>
      <c r="O1314" s="18" t="n">
        <f aca="false">IFERROR($K1314*$N1314,"")</f>
        <v>603426.5</v>
      </c>
      <c r="P1314" s="18" t="n">
        <f aca="false">IFERROR($L1314*$N1314,"")</f>
        <v>0</v>
      </c>
      <c r="Q1314" s="18" t="n">
        <f aca="false">$M1314*$N1314</f>
        <v>603426.5</v>
      </c>
      <c r="S1314" s="26"/>
      <c r="T1314" s="1" t="s">
        <v>615</v>
      </c>
      <c r="U1314" s="27" t="s">
        <v>126</v>
      </c>
    </row>
    <row r="1315" customFormat="false" ht="15" hidden="false" customHeight="false" outlineLevel="0" collapsed="false">
      <c r="A1315" s="1" t="s">
        <v>208</v>
      </c>
      <c r="B1315" s="1" t="s">
        <v>3464</v>
      </c>
      <c r="C1315" s="1" t="s">
        <v>259</v>
      </c>
      <c r="D1315" s="1" t="s">
        <v>260</v>
      </c>
      <c r="E1315" s="1" t="s">
        <v>261</v>
      </c>
      <c r="F1315" s="1" t="s">
        <v>262</v>
      </c>
      <c r="G1315" s="1" t="s">
        <v>947</v>
      </c>
      <c r="H1315" s="1" t="s">
        <v>948</v>
      </c>
      <c r="I1315" s="1" t="s">
        <v>1965</v>
      </c>
      <c r="J1315" s="1" t="s">
        <v>3768</v>
      </c>
      <c r="K1315" s="17" t="n">
        <f aca="false">SUMIF('1130 Salta'!$A$2:$A$485,$G1315,'1130 Salta'!$I$2:$I$485)</f>
        <v>30</v>
      </c>
      <c r="L1315" s="17" t="n">
        <f aca="false">SUMIF('1130 Salta'!$A$2:$A$485,$G1315,'1130 Salta'!$Q$2:$Q$485)</f>
        <v>4</v>
      </c>
      <c r="M1315" s="17" t="n">
        <f aca="false">$K1315-$L1315</f>
        <v>26</v>
      </c>
      <c r="N1315" s="18" t="n">
        <f aca="false">IFERROR(SUMIF('1130 Salta'!$A$2:$A$485,$G1315,'1130 Salta'!$M$2:$M$485)/$K1315,0)</f>
        <v>1564.32833333333</v>
      </c>
      <c r="O1315" s="18" t="n">
        <f aca="false">IFERROR($K1315*$N1315,"")</f>
        <v>46929.85</v>
      </c>
      <c r="P1315" s="18" t="n">
        <f aca="false">IFERROR($L1315*$N1315,"")</f>
        <v>6257.31333333333</v>
      </c>
      <c r="Q1315" s="18" t="n">
        <f aca="false">$M1315*$N1315</f>
        <v>40672.5366666667</v>
      </c>
      <c r="S1315" s="29" t="s">
        <v>227</v>
      </c>
      <c r="T1315" s="1" t="s">
        <v>297</v>
      </c>
      <c r="U1315" s="25" t="s">
        <v>51</v>
      </c>
      <c r="V1315" s="1" t="s">
        <v>2323</v>
      </c>
      <c r="W1315" s="1" t="s">
        <v>269</v>
      </c>
      <c r="Y1315" s="1" t="s">
        <v>270</v>
      </c>
      <c r="Z1315" s="1" t="s">
        <v>2324</v>
      </c>
      <c r="AA1315" s="1" t="s">
        <v>3769</v>
      </c>
    </row>
    <row r="1316" customFormat="false" ht="15" hidden="false" customHeight="false" outlineLevel="0" collapsed="false">
      <c r="A1316" s="1" t="s">
        <v>208</v>
      </c>
      <c r="B1316" s="1" t="s">
        <v>3464</v>
      </c>
      <c r="C1316" s="1" t="s">
        <v>259</v>
      </c>
      <c r="D1316" s="1" t="s">
        <v>260</v>
      </c>
      <c r="E1316" s="1" t="s">
        <v>261</v>
      </c>
      <c r="F1316" s="1" t="s">
        <v>262</v>
      </c>
      <c r="G1316" s="1" t="s">
        <v>645</v>
      </c>
      <c r="H1316" s="1" t="s">
        <v>646</v>
      </c>
      <c r="I1316" s="1" t="s">
        <v>3770</v>
      </c>
      <c r="J1316" s="1" t="s">
        <v>3771</v>
      </c>
      <c r="K1316" s="17" t="n">
        <f aca="false">SUMIF('1130 Salta'!$A$2:$A$485,$G1316,'1130 Salta'!$I$2:$I$485)</f>
        <v>30</v>
      </c>
      <c r="L1316" s="17" t="n">
        <f aca="false">SUMIF('1130 Salta'!$A$2:$A$485,$G1316,'1130 Salta'!$Q$2:$Q$485)</f>
        <v>58</v>
      </c>
      <c r="M1316" s="17" t="n">
        <f aca="false">$K1316-$L1316</f>
        <v>-28</v>
      </c>
      <c r="N1316" s="18" t="n">
        <f aca="false">IFERROR(SUMIF('1130 Salta'!$A$2:$A$485,$G1316,'1130 Salta'!$M$2:$M$485)/$K1316,0)</f>
        <v>440.788666666667</v>
      </c>
      <c r="O1316" s="18" t="n">
        <f aca="false">IFERROR($K1316*$N1316,"")</f>
        <v>13223.66</v>
      </c>
      <c r="P1316" s="18" t="n">
        <f aca="false">IFERROR($L1316*$N1316,"")</f>
        <v>25565.7426666667</v>
      </c>
      <c r="Q1316" s="18" t="n">
        <f aca="false">$M1316*$N1316</f>
        <v>-12342.0826666667</v>
      </c>
      <c r="S1316" s="24" t="s">
        <v>226</v>
      </c>
      <c r="T1316" s="1" t="s">
        <v>267</v>
      </c>
      <c r="U1316" s="24" t="s">
        <v>54</v>
      </c>
      <c r="V1316" s="1" t="s">
        <v>649</v>
      </c>
      <c r="W1316" s="1" t="s">
        <v>269</v>
      </c>
      <c r="Y1316" s="1" t="s">
        <v>270</v>
      </c>
      <c r="Z1316" s="1" t="s">
        <v>650</v>
      </c>
      <c r="AA1316" s="1" t="s">
        <v>368</v>
      </c>
    </row>
    <row r="1317" customFormat="false" ht="15" hidden="false" customHeight="false" outlineLevel="0" collapsed="false">
      <c r="A1317" s="1" t="s">
        <v>208</v>
      </c>
      <c r="B1317" s="1" t="s">
        <v>3464</v>
      </c>
      <c r="C1317" s="1" t="s">
        <v>259</v>
      </c>
      <c r="D1317" s="1" t="s">
        <v>260</v>
      </c>
      <c r="E1317" s="1" t="s">
        <v>261</v>
      </c>
      <c r="F1317" s="1" t="s">
        <v>262</v>
      </c>
      <c r="G1317" s="1" t="s">
        <v>2062</v>
      </c>
      <c r="H1317" s="1" t="s">
        <v>2063</v>
      </c>
      <c r="K1317" s="17" t="n">
        <f aca="false">SUMIF('1130 Salta'!$A$2:$A$485,$G1317,'1130 Salta'!$I$2:$I$485)</f>
        <v>30</v>
      </c>
      <c r="L1317" s="17" t="n">
        <f aca="false">SUMIF('1130 Salta'!$A$2:$A$485,$G1317,'1130 Salta'!$Q$2:$Q$485)</f>
        <v>0</v>
      </c>
      <c r="M1317" s="17" t="n">
        <f aca="false">$K1317-$L1317</f>
        <v>30</v>
      </c>
      <c r="N1317" s="18" t="n">
        <f aca="false">IFERROR(SUMIF('1130 Salta'!$A$2:$A$485,$G1317,'1130 Salta'!$M$2:$M$485)/$K1317,0)</f>
        <v>617.452666666667</v>
      </c>
      <c r="O1317" s="18" t="n">
        <f aca="false">IFERROR($K1317*$N1317,"")</f>
        <v>18523.58</v>
      </c>
      <c r="P1317" s="18" t="n">
        <f aca="false">IFERROR($L1317*$N1317,"")</f>
        <v>0</v>
      </c>
      <c r="Q1317" s="18" t="n">
        <f aca="false">$M1317*$N1317</f>
        <v>18523.58</v>
      </c>
      <c r="S1317" s="26"/>
      <c r="T1317" s="1" t="s">
        <v>277</v>
      </c>
      <c r="U1317" s="27" t="s">
        <v>123</v>
      </c>
    </row>
    <row r="1318" customFormat="false" ht="15" hidden="false" customHeight="false" outlineLevel="0" collapsed="false">
      <c r="A1318" s="1" t="s">
        <v>208</v>
      </c>
      <c r="B1318" s="1" t="s">
        <v>3464</v>
      </c>
      <c r="C1318" s="1" t="s">
        <v>259</v>
      </c>
      <c r="D1318" s="1" t="s">
        <v>260</v>
      </c>
      <c r="E1318" s="1" t="s">
        <v>261</v>
      </c>
      <c r="F1318" s="1" t="s">
        <v>262</v>
      </c>
      <c r="G1318" s="1" t="s">
        <v>3772</v>
      </c>
      <c r="H1318" s="1" t="s">
        <v>3773</v>
      </c>
      <c r="K1318" s="17" t="n">
        <f aca="false">SUMIF('1130 Salta'!$A$2:$A$485,$G1318,'1130 Salta'!$I$2:$I$485)</f>
        <v>30</v>
      </c>
      <c r="L1318" s="17" t="n">
        <f aca="false">SUMIF('1130 Salta'!$A$2:$A$485,$G1318,'1130 Salta'!$Q$2:$Q$485)</f>
        <v>0</v>
      </c>
      <c r="M1318" s="17" t="n">
        <f aca="false">$K1318-$L1318</f>
        <v>30</v>
      </c>
      <c r="N1318" s="18" t="n">
        <f aca="false">IFERROR(SUMIF('1130 Salta'!$A$2:$A$485,$G1318,'1130 Salta'!$M$2:$M$485)/$K1318,0)</f>
        <v>8600</v>
      </c>
      <c r="O1318" s="18" t="n">
        <f aca="false">IFERROR($K1318*$N1318,"")</f>
        <v>258000</v>
      </c>
      <c r="P1318" s="18" t="n">
        <f aca="false">IFERROR($L1318*$N1318,"")</f>
        <v>0</v>
      </c>
      <c r="Q1318" s="18" t="n">
        <f aca="false">$M1318*$N1318</f>
        <v>258000</v>
      </c>
      <c r="S1318" s="26"/>
      <c r="T1318" s="1" t="s">
        <v>277</v>
      </c>
      <c r="U1318" s="27" t="s">
        <v>123</v>
      </c>
    </row>
    <row r="1319" customFormat="false" ht="15" hidden="false" customHeight="false" outlineLevel="0" collapsed="false">
      <c r="A1319" s="1" t="s">
        <v>208</v>
      </c>
      <c r="B1319" s="1" t="s">
        <v>3464</v>
      </c>
      <c r="C1319" s="1" t="s">
        <v>259</v>
      </c>
      <c r="D1319" s="1" t="s">
        <v>260</v>
      </c>
      <c r="E1319" s="1" t="s">
        <v>261</v>
      </c>
      <c r="F1319" s="1" t="s">
        <v>262</v>
      </c>
      <c r="G1319" s="1" t="s">
        <v>3774</v>
      </c>
      <c r="H1319" s="1" t="s">
        <v>3775</v>
      </c>
      <c r="I1319" s="1" t="s">
        <v>3776</v>
      </c>
      <c r="J1319" s="1" t="s">
        <v>3777</v>
      </c>
      <c r="K1319" s="17" t="n">
        <f aca="false">SUMIF('1130 Salta'!$A$2:$A$485,$G1319,'1130 Salta'!$I$2:$I$485)</f>
        <v>30</v>
      </c>
      <c r="L1319" s="17" t="n">
        <f aca="false">SUMIF('1130 Salta'!$A$2:$A$485,$G1319,'1130 Salta'!$Q$2:$Q$485)</f>
        <v>24</v>
      </c>
      <c r="M1319" s="17" t="n">
        <f aca="false">$K1319-$L1319</f>
        <v>6</v>
      </c>
      <c r="N1319" s="18" t="n">
        <f aca="false">IFERROR(SUMIF('1130 Salta'!$A$2:$A$485,$G1319,'1130 Salta'!$M$2:$M$485)/$K1319,0)</f>
        <v>5462</v>
      </c>
      <c r="O1319" s="18" t="n">
        <f aca="false">IFERROR($K1319*$N1319,"")</f>
        <v>163860</v>
      </c>
      <c r="P1319" s="18" t="n">
        <f aca="false">IFERROR($L1319*$N1319,"")</f>
        <v>131088</v>
      </c>
      <c r="Q1319" s="18" t="n">
        <f aca="false">$M1319*$N1319</f>
        <v>32772</v>
      </c>
      <c r="S1319" s="29" t="s">
        <v>227</v>
      </c>
      <c r="T1319" s="1" t="s">
        <v>297</v>
      </c>
      <c r="U1319" s="25" t="s">
        <v>51</v>
      </c>
      <c r="V1319" s="1" t="s">
        <v>290</v>
      </c>
      <c r="W1319" s="1" t="s">
        <v>269</v>
      </c>
      <c r="Y1319" s="1" t="s">
        <v>269</v>
      </c>
      <c r="AA1319" s="1" t="s">
        <v>3778</v>
      </c>
    </row>
    <row r="1320" customFormat="false" ht="15" hidden="false" customHeight="false" outlineLevel="0" collapsed="false">
      <c r="A1320" s="1" t="s">
        <v>208</v>
      </c>
      <c r="B1320" s="1" t="s">
        <v>3464</v>
      </c>
      <c r="C1320" s="1" t="s">
        <v>259</v>
      </c>
      <c r="D1320" s="1" t="s">
        <v>260</v>
      </c>
      <c r="E1320" s="1" t="s">
        <v>261</v>
      </c>
      <c r="F1320" s="1" t="s">
        <v>262</v>
      </c>
      <c r="G1320" s="1" t="s">
        <v>910</v>
      </c>
      <c r="H1320" s="1" t="s">
        <v>911</v>
      </c>
      <c r="I1320" s="1" t="s">
        <v>3779</v>
      </c>
      <c r="J1320" s="1" t="s">
        <v>3780</v>
      </c>
      <c r="K1320" s="17" t="n">
        <f aca="false">SUMIF('1130 Salta'!$A$2:$A$485,$G1320,'1130 Salta'!$I$2:$I$485)</f>
        <v>30</v>
      </c>
      <c r="L1320" s="17" t="n">
        <f aca="false">SUMIF('1130 Salta'!$A$2:$A$485,$G1320,'1130 Salta'!$Q$2:$Q$485)</f>
        <v>15</v>
      </c>
      <c r="M1320" s="17" t="n">
        <f aca="false">$K1320-$L1320</f>
        <v>15</v>
      </c>
      <c r="N1320" s="18" t="n">
        <f aca="false">IFERROR(SUMIF('1130 Salta'!$A$2:$A$485,$G1320,'1130 Salta'!$M$2:$M$485)/$K1320,0)</f>
        <v>4439.37</v>
      </c>
      <c r="O1320" s="18" t="n">
        <f aca="false">IFERROR($K1320*$N1320,"")</f>
        <v>133181.1</v>
      </c>
      <c r="P1320" s="18" t="n">
        <f aca="false">IFERROR($L1320*$N1320,"")</f>
        <v>66590.55</v>
      </c>
      <c r="Q1320" s="18" t="n">
        <f aca="false">$M1320*$N1320</f>
        <v>66590.55</v>
      </c>
      <c r="S1320" s="24" t="s">
        <v>226</v>
      </c>
      <c r="T1320" s="1" t="s">
        <v>267</v>
      </c>
      <c r="U1320" s="25" t="s">
        <v>51</v>
      </c>
      <c r="V1320" s="1" t="s">
        <v>3781</v>
      </c>
      <c r="W1320" s="1" t="s">
        <v>269</v>
      </c>
      <c r="Y1320" s="1" t="s">
        <v>270</v>
      </c>
      <c r="Z1320" s="1" t="s">
        <v>3782</v>
      </c>
      <c r="AA1320" s="1" t="s">
        <v>368</v>
      </c>
    </row>
    <row r="1321" customFormat="false" ht="15" hidden="false" customHeight="false" outlineLevel="0" collapsed="false">
      <c r="A1321" s="1" t="s">
        <v>208</v>
      </c>
      <c r="B1321" s="1" t="s">
        <v>3464</v>
      </c>
      <c r="C1321" s="1" t="s">
        <v>259</v>
      </c>
      <c r="D1321" s="1" t="s">
        <v>610</v>
      </c>
      <c r="E1321" s="1" t="s">
        <v>611</v>
      </c>
      <c r="F1321" s="1" t="s">
        <v>612</v>
      </c>
      <c r="G1321" s="1" t="s">
        <v>3783</v>
      </c>
      <c r="H1321" s="1" t="s">
        <v>3784</v>
      </c>
      <c r="K1321" s="17" t="n">
        <f aca="false">SUMIF('1130 Salta'!$A$2:$A$485,$G1321,'1130 Salta'!$I$2:$I$485)</f>
        <v>30</v>
      </c>
      <c r="L1321" s="17" t="n">
        <f aca="false">SUMIF('1130 Salta'!$A$2:$A$485,$G1321,'1130 Salta'!$Q$2:$Q$485)</f>
        <v>0</v>
      </c>
      <c r="M1321" s="17" t="n">
        <f aca="false">$K1321-$L1321</f>
        <v>30</v>
      </c>
      <c r="N1321" s="18" t="n">
        <f aca="false">IFERROR(SUMIF('1130 Salta'!$A$2:$A$485,$G1321,'1130 Salta'!$M$2:$M$485)/$K1321,0)</f>
        <v>6673.94933333333</v>
      </c>
      <c r="O1321" s="18" t="n">
        <f aca="false">IFERROR($K1321*$N1321,"")</f>
        <v>200218.48</v>
      </c>
      <c r="P1321" s="18" t="n">
        <f aca="false">IFERROR($L1321*$N1321,"")</f>
        <v>0</v>
      </c>
      <c r="Q1321" s="18" t="n">
        <f aca="false">$M1321*$N1321</f>
        <v>200218.48</v>
      </c>
      <c r="S1321" s="26"/>
      <c r="T1321" s="1" t="s">
        <v>615</v>
      </c>
      <c r="U1321" s="27" t="s">
        <v>126</v>
      </c>
    </row>
    <row r="1322" customFormat="false" ht="15" hidden="false" customHeight="false" outlineLevel="0" collapsed="false">
      <c r="A1322" s="1" t="s">
        <v>208</v>
      </c>
      <c r="B1322" s="1" t="s">
        <v>3464</v>
      </c>
      <c r="C1322" s="1" t="s">
        <v>259</v>
      </c>
      <c r="D1322" s="1" t="s">
        <v>610</v>
      </c>
      <c r="E1322" s="1" t="s">
        <v>611</v>
      </c>
      <c r="F1322" s="1" t="s">
        <v>612</v>
      </c>
      <c r="G1322" s="1" t="s">
        <v>3785</v>
      </c>
      <c r="H1322" s="1" t="s">
        <v>3786</v>
      </c>
      <c r="K1322" s="17" t="n">
        <f aca="false">SUMIF('1130 Salta'!$A$2:$A$485,$G1322,'1130 Salta'!$I$2:$I$485)</f>
        <v>29</v>
      </c>
      <c r="L1322" s="17" t="n">
        <f aca="false">SUMIF('1130 Salta'!$A$2:$A$485,$G1322,'1130 Salta'!$Q$2:$Q$485)</f>
        <v>0</v>
      </c>
      <c r="M1322" s="17" t="n">
        <f aca="false">$K1322-$L1322</f>
        <v>29</v>
      </c>
      <c r="N1322" s="18" t="n">
        <f aca="false">IFERROR(SUMIF('1130 Salta'!$A$2:$A$485,$G1322,'1130 Salta'!$M$2:$M$485)/$K1322,0)</f>
        <v>36089.275862069</v>
      </c>
      <c r="O1322" s="18" t="n">
        <f aca="false">IFERROR($K1322*$N1322,"")</f>
        <v>1046589</v>
      </c>
      <c r="P1322" s="18" t="n">
        <f aca="false">IFERROR($L1322*$N1322,"")</f>
        <v>0</v>
      </c>
      <c r="Q1322" s="18" t="n">
        <f aca="false">$M1322*$N1322</f>
        <v>1046589</v>
      </c>
      <c r="S1322" s="26"/>
      <c r="T1322" s="1" t="s">
        <v>615</v>
      </c>
      <c r="U1322" s="27" t="s">
        <v>126</v>
      </c>
    </row>
    <row r="1323" customFormat="false" ht="15" hidden="false" customHeight="false" outlineLevel="0" collapsed="false">
      <c r="A1323" s="1" t="s">
        <v>208</v>
      </c>
      <c r="B1323" s="1" t="s">
        <v>3464</v>
      </c>
      <c r="C1323" s="1" t="s">
        <v>259</v>
      </c>
      <c r="D1323" s="1" t="s">
        <v>260</v>
      </c>
      <c r="E1323" s="1" t="s">
        <v>261</v>
      </c>
      <c r="F1323" s="1" t="s">
        <v>262</v>
      </c>
      <c r="G1323" s="1" t="s">
        <v>917</v>
      </c>
      <c r="H1323" s="1" t="s">
        <v>918</v>
      </c>
      <c r="I1323" s="1" t="s">
        <v>3787</v>
      </c>
      <c r="J1323" s="1" t="s">
        <v>3788</v>
      </c>
      <c r="K1323" s="17" t="n">
        <f aca="false">SUMIF('1130 Salta'!$A$2:$A$485,$G1323,'1130 Salta'!$I$2:$I$485)</f>
        <v>27</v>
      </c>
      <c r="L1323" s="17" t="n">
        <f aca="false">SUMIF('1130 Salta'!$A$2:$A$485,$G1323,'1130 Salta'!$Q$2:$Q$485)</f>
        <v>15</v>
      </c>
      <c r="M1323" s="17" t="n">
        <f aca="false">$K1323-$L1323</f>
        <v>12</v>
      </c>
      <c r="N1323" s="18" t="n">
        <f aca="false">IFERROR(SUMIF('1130 Salta'!$A$2:$A$485,$G1323,'1130 Salta'!$M$2:$M$485)/$K1323,0)</f>
        <v>2712.40740740741</v>
      </c>
      <c r="O1323" s="18" t="n">
        <f aca="false">IFERROR($K1323*$N1323,"")</f>
        <v>73235</v>
      </c>
      <c r="P1323" s="18" t="n">
        <f aca="false">IFERROR($L1323*$N1323,"")</f>
        <v>40686.1111111111</v>
      </c>
      <c r="Q1323" s="18" t="n">
        <f aca="false">$M1323*$N1323</f>
        <v>32548.8888888889</v>
      </c>
      <c r="S1323" s="24" t="s">
        <v>226</v>
      </c>
      <c r="T1323" s="1" t="s">
        <v>267</v>
      </c>
      <c r="U1323" s="25" t="s">
        <v>51</v>
      </c>
      <c r="V1323" s="1" t="s">
        <v>290</v>
      </c>
      <c r="W1323" s="1" t="s">
        <v>269</v>
      </c>
      <c r="Y1323" s="1" t="s">
        <v>269</v>
      </c>
      <c r="AA1323" s="1" t="s">
        <v>3566</v>
      </c>
    </row>
    <row r="1324" customFormat="false" ht="15" hidden="false" customHeight="false" outlineLevel="0" collapsed="false">
      <c r="A1324" s="1" t="s">
        <v>208</v>
      </c>
      <c r="B1324" s="1" t="s">
        <v>3464</v>
      </c>
      <c r="C1324" s="1" t="s">
        <v>259</v>
      </c>
      <c r="D1324" s="1" t="s">
        <v>260</v>
      </c>
      <c r="E1324" s="1" t="s">
        <v>261</v>
      </c>
      <c r="F1324" s="1" t="s">
        <v>262</v>
      </c>
      <c r="G1324" s="1" t="s">
        <v>2014</v>
      </c>
      <c r="H1324" s="1" t="s">
        <v>2015</v>
      </c>
      <c r="I1324" s="1" t="s">
        <v>2518</v>
      </c>
      <c r="J1324" s="1" t="s">
        <v>3789</v>
      </c>
      <c r="K1324" s="17" t="n">
        <f aca="false">SUMIF('1130 Salta'!$A$2:$A$485,$G1324,'1130 Salta'!$I$2:$I$485)</f>
        <v>25</v>
      </c>
      <c r="L1324" s="17" t="n">
        <f aca="false">SUMIF('1130 Salta'!$A$2:$A$485,$G1324,'1130 Salta'!$Q$2:$Q$485)</f>
        <v>29</v>
      </c>
      <c r="M1324" s="17" t="n">
        <f aca="false">$K1324-$L1324</f>
        <v>-4</v>
      </c>
      <c r="N1324" s="18" t="n">
        <f aca="false">IFERROR(SUMIF('1130 Salta'!$A$2:$A$485,$G1324,'1130 Salta'!$M$2:$M$485)/$K1324,0)</f>
        <v>1027.12</v>
      </c>
      <c r="O1324" s="18" t="n">
        <f aca="false">IFERROR($K1324*$N1324,"")</f>
        <v>25678</v>
      </c>
      <c r="P1324" s="18" t="n">
        <f aca="false">IFERROR($L1324*$N1324,"")</f>
        <v>29786.48</v>
      </c>
      <c r="Q1324" s="18" t="n">
        <f aca="false">$M1324*$N1324</f>
        <v>-4108.48</v>
      </c>
      <c r="S1324" s="29" t="s">
        <v>227</v>
      </c>
      <c r="T1324" s="1" t="s">
        <v>297</v>
      </c>
      <c r="U1324" s="24" t="s">
        <v>54</v>
      </c>
      <c r="V1324" s="1" t="s">
        <v>290</v>
      </c>
      <c r="W1324" s="1" t="s">
        <v>269</v>
      </c>
      <c r="Y1324" s="1" t="s">
        <v>269</v>
      </c>
      <c r="AA1324" s="1" t="s">
        <v>3790</v>
      </c>
    </row>
    <row r="1325" customFormat="false" ht="15" hidden="false" customHeight="false" outlineLevel="0" collapsed="false">
      <c r="A1325" s="1" t="s">
        <v>208</v>
      </c>
      <c r="B1325" s="1" t="s">
        <v>3464</v>
      </c>
      <c r="C1325" s="1" t="s">
        <v>259</v>
      </c>
      <c r="D1325" s="1" t="s">
        <v>260</v>
      </c>
      <c r="E1325" s="1" t="s">
        <v>261</v>
      </c>
      <c r="F1325" s="1" t="s">
        <v>262</v>
      </c>
      <c r="G1325" s="1" t="s">
        <v>3791</v>
      </c>
      <c r="H1325" s="1" t="s">
        <v>3792</v>
      </c>
      <c r="K1325" s="17" t="n">
        <f aca="false">SUMIF('1130 Salta'!$A$2:$A$485,$G1325,'1130 Salta'!$I$2:$I$485)</f>
        <v>25</v>
      </c>
      <c r="L1325" s="17" t="n">
        <f aca="false">SUMIF('1130 Salta'!$A$2:$A$485,$G1325,'1130 Salta'!$Q$2:$Q$485)</f>
        <v>0</v>
      </c>
      <c r="M1325" s="17" t="n">
        <f aca="false">$K1325-$L1325</f>
        <v>25</v>
      </c>
      <c r="N1325" s="18" t="n">
        <f aca="false">IFERROR(SUMIF('1130 Salta'!$A$2:$A$485,$G1325,'1130 Salta'!$M$2:$M$485)/$K1325,0)</f>
        <v>1815.62</v>
      </c>
      <c r="O1325" s="18" t="n">
        <f aca="false">IFERROR($K1325*$N1325,"")</f>
        <v>45390.5</v>
      </c>
      <c r="P1325" s="18" t="n">
        <f aca="false">IFERROR($L1325*$N1325,"")</f>
        <v>0</v>
      </c>
      <c r="Q1325" s="18" t="n">
        <f aca="false">$M1325*$N1325</f>
        <v>45390.5</v>
      </c>
      <c r="S1325" s="26"/>
      <c r="T1325" s="1" t="s">
        <v>277</v>
      </c>
      <c r="U1325" s="27" t="s">
        <v>123</v>
      </c>
    </row>
    <row r="1326" customFormat="false" ht="15" hidden="false" customHeight="false" outlineLevel="0" collapsed="false">
      <c r="A1326" s="1" t="s">
        <v>208</v>
      </c>
      <c r="B1326" s="1" t="s">
        <v>3464</v>
      </c>
      <c r="C1326" s="1" t="s">
        <v>259</v>
      </c>
      <c r="D1326" s="1" t="s">
        <v>273</v>
      </c>
      <c r="E1326" s="1" t="s">
        <v>274</v>
      </c>
      <c r="F1326" s="1" t="s">
        <v>262</v>
      </c>
      <c r="G1326" s="1" t="s">
        <v>1373</v>
      </c>
      <c r="H1326" s="1" t="s">
        <v>1374</v>
      </c>
      <c r="K1326" s="17" t="n">
        <f aca="false">SUMIF('1130 Salta'!$A$2:$A$485,$G1326,'1130 Salta'!$I$2:$I$485)</f>
        <v>25</v>
      </c>
      <c r="L1326" s="17" t="n">
        <f aca="false">SUMIF('1130 Salta'!$A$2:$A$485,$G1326,'1130 Salta'!$Q$2:$Q$485)</f>
        <v>0</v>
      </c>
      <c r="M1326" s="17" t="n">
        <f aca="false">$K1326-$L1326</f>
        <v>25</v>
      </c>
      <c r="N1326" s="18" t="n">
        <f aca="false">IFERROR(SUMIF('1130 Salta'!$A$2:$A$485,$G1326,'1130 Salta'!$M$2:$M$485)/$K1326,0)</f>
        <v>575.0332</v>
      </c>
      <c r="O1326" s="18" t="n">
        <f aca="false">IFERROR($K1326*$N1326,"")</f>
        <v>14375.83</v>
      </c>
      <c r="P1326" s="18" t="n">
        <f aca="false">IFERROR($L1326*$N1326,"")</f>
        <v>0</v>
      </c>
      <c r="Q1326" s="18" t="n">
        <f aca="false">$M1326*$N1326</f>
        <v>14375.83</v>
      </c>
      <c r="S1326" s="26"/>
      <c r="T1326" s="1" t="s">
        <v>277</v>
      </c>
      <c r="U1326" s="27" t="s">
        <v>123</v>
      </c>
    </row>
    <row r="1327" customFormat="false" ht="15" hidden="false" customHeight="false" outlineLevel="0" collapsed="false">
      <c r="A1327" s="1" t="s">
        <v>208</v>
      </c>
      <c r="B1327" s="1" t="s">
        <v>3464</v>
      </c>
      <c r="C1327" s="1" t="s">
        <v>259</v>
      </c>
      <c r="D1327" s="1" t="s">
        <v>273</v>
      </c>
      <c r="E1327" s="1" t="s">
        <v>274</v>
      </c>
      <c r="F1327" s="1" t="s">
        <v>262</v>
      </c>
      <c r="G1327" s="1" t="s">
        <v>2339</v>
      </c>
      <c r="H1327" s="1" t="s">
        <v>2340</v>
      </c>
      <c r="K1327" s="17" t="n">
        <f aca="false">SUMIF('1130 Salta'!$A$2:$A$485,$G1327,'1130 Salta'!$I$2:$I$485)</f>
        <v>25</v>
      </c>
      <c r="L1327" s="17" t="n">
        <f aca="false">SUMIF('1130 Salta'!$A$2:$A$485,$G1327,'1130 Salta'!$Q$2:$Q$485)</f>
        <v>0</v>
      </c>
      <c r="M1327" s="17" t="n">
        <f aca="false">$K1327-$L1327</f>
        <v>25</v>
      </c>
      <c r="N1327" s="18" t="n">
        <f aca="false">IFERROR(SUMIF('1130 Salta'!$A$2:$A$485,$G1327,'1130 Salta'!$M$2:$M$485)/$K1327,0)</f>
        <v>346.3884</v>
      </c>
      <c r="O1327" s="18" t="n">
        <f aca="false">IFERROR($K1327*$N1327,"")</f>
        <v>8659.71</v>
      </c>
      <c r="P1327" s="18" t="n">
        <f aca="false">IFERROR($L1327*$N1327,"")</f>
        <v>0</v>
      </c>
      <c r="Q1327" s="18" t="n">
        <f aca="false">$M1327*$N1327</f>
        <v>8659.71</v>
      </c>
      <c r="S1327" s="26"/>
      <c r="T1327" s="1" t="s">
        <v>277</v>
      </c>
      <c r="U1327" s="27" t="s">
        <v>123</v>
      </c>
    </row>
    <row r="1328" customFormat="false" ht="15" hidden="false" customHeight="false" outlineLevel="0" collapsed="false">
      <c r="A1328" s="1" t="s">
        <v>208</v>
      </c>
      <c r="B1328" s="1" t="s">
        <v>3464</v>
      </c>
      <c r="C1328" s="1" t="s">
        <v>259</v>
      </c>
      <c r="D1328" s="1" t="s">
        <v>260</v>
      </c>
      <c r="E1328" s="1" t="s">
        <v>261</v>
      </c>
      <c r="F1328" s="1" t="s">
        <v>262</v>
      </c>
      <c r="G1328" s="1" t="s">
        <v>767</v>
      </c>
      <c r="H1328" s="1" t="s">
        <v>768</v>
      </c>
      <c r="K1328" s="17" t="n">
        <f aca="false">SUMIF('1130 Salta'!$A$2:$A$485,$G1328,'1130 Salta'!$I$2:$I$485)</f>
        <v>24</v>
      </c>
      <c r="L1328" s="17" t="n">
        <f aca="false">SUMIF('1130 Salta'!$A$2:$A$485,$G1328,'1130 Salta'!$Q$2:$Q$485)</f>
        <v>0</v>
      </c>
      <c r="M1328" s="17" t="n">
        <f aca="false">$K1328-$L1328</f>
        <v>24</v>
      </c>
      <c r="N1328" s="18" t="n">
        <f aca="false">IFERROR(SUMIF('1130 Salta'!$A$2:$A$485,$G1328,'1130 Salta'!$M$2:$M$485)/$K1328,0)</f>
        <v>1250.07708333333</v>
      </c>
      <c r="O1328" s="18" t="n">
        <f aca="false">IFERROR($K1328*$N1328,"")</f>
        <v>30001.85</v>
      </c>
      <c r="P1328" s="18" t="n">
        <f aca="false">IFERROR($L1328*$N1328,"")</f>
        <v>0</v>
      </c>
      <c r="Q1328" s="18" t="n">
        <f aca="false">$M1328*$N1328</f>
        <v>30001.85</v>
      </c>
      <c r="S1328" s="26"/>
      <c r="T1328" s="1" t="s">
        <v>277</v>
      </c>
      <c r="U1328" s="27" t="s">
        <v>123</v>
      </c>
    </row>
    <row r="1329" customFormat="false" ht="15" hidden="false" customHeight="false" outlineLevel="0" collapsed="false">
      <c r="A1329" s="1" t="s">
        <v>208</v>
      </c>
      <c r="B1329" s="1" t="s">
        <v>3464</v>
      </c>
      <c r="C1329" s="1" t="s">
        <v>259</v>
      </c>
      <c r="D1329" s="1" t="s">
        <v>260</v>
      </c>
      <c r="E1329" s="1" t="s">
        <v>261</v>
      </c>
      <c r="F1329" s="1" t="s">
        <v>262</v>
      </c>
      <c r="G1329" s="1" t="s">
        <v>541</v>
      </c>
      <c r="H1329" s="1" t="s">
        <v>542</v>
      </c>
      <c r="I1329" s="1" t="s">
        <v>3793</v>
      </c>
      <c r="J1329" s="1" t="s">
        <v>3794</v>
      </c>
      <c r="K1329" s="17" t="n">
        <f aca="false">SUMIF('1130 Salta'!$A$2:$A$485,$G1329,'1130 Salta'!$I$2:$I$485)</f>
        <v>24</v>
      </c>
      <c r="L1329" s="17" t="n">
        <f aca="false">SUMIF('1130 Salta'!$A$2:$A$485,$G1329,'1130 Salta'!$Q$2:$Q$485)</f>
        <v>10</v>
      </c>
      <c r="M1329" s="17" t="n">
        <f aca="false">$K1329-$L1329</f>
        <v>14</v>
      </c>
      <c r="N1329" s="18" t="n">
        <f aca="false">IFERROR(SUMIF('1130 Salta'!$A$2:$A$485,$G1329,'1130 Salta'!$M$2:$M$485)/$K1329,0)</f>
        <v>59.4883333333333</v>
      </c>
      <c r="O1329" s="18" t="n">
        <f aca="false">IFERROR($K1329*$N1329,"")</f>
        <v>1427.72</v>
      </c>
      <c r="P1329" s="18" t="n">
        <f aca="false">IFERROR($L1329*$N1329,"")</f>
        <v>594.883333333333</v>
      </c>
      <c r="Q1329" s="18" t="n">
        <f aca="false">$M1329*$N1329</f>
        <v>832.836666666667</v>
      </c>
      <c r="S1329" s="24" t="s">
        <v>226</v>
      </c>
      <c r="T1329" s="1" t="s">
        <v>267</v>
      </c>
      <c r="U1329" s="25" t="s">
        <v>51</v>
      </c>
      <c r="V1329" s="1" t="s">
        <v>290</v>
      </c>
      <c r="W1329" s="1" t="s">
        <v>269</v>
      </c>
      <c r="Y1329" s="1" t="s">
        <v>269</v>
      </c>
      <c r="AA1329" s="1" t="s">
        <v>558</v>
      </c>
    </row>
    <row r="1330" customFormat="false" ht="15" hidden="false" customHeight="false" outlineLevel="0" collapsed="false">
      <c r="A1330" s="1" t="s">
        <v>208</v>
      </c>
      <c r="B1330" s="1" t="s">
        <v>3464</v>
      </c>
      <c r="C1330" s="1" t="s">
        <v>259</v>
      </c>
      <c r="D1330" s="1" t="s">
        <v>273</v>
      </c>
      <c r="E1330" s="1" t="s">
        <v>274</v>
      </c>
      <c r="F1330" s="1" t="s">
        <v>262</v>
      </c>
      <c r="G1330" s="1" t="s">
        <v>3795</v>
      </c>
      <c r="H1330" s="1" t="s">
        <v>3796</v>
      </c>
      <c r="K1330" s="17" t="n">
        <f aca="false">SUMIF('1130 Salta'!$A$2:$A$485,$G1330,'1130 Salta'!$I$2:$I$485)</f>
        <v>24</v>
      </c>
      <c r="L1330" s="17" t="n">
        <f aca="false">SUMIF('1130 Salta'!$A$2:$A$485,$G1330,'1130 Salta'!$Q$2:$Q$485)</f>
        <v>0</v>
      </c>
      <c r="M1330" s="17" t="n">
        <f aca="false">$K1330-$L1330</f>
        <v>24</v>
      </c>
      <c r="N1330" s="18" t="n">
        <f aca="false">IFERROR(SUMIF('1130 Salta'!$A$2:$A$485,$G1330,'1130 Salta'!$M$2:$M$485)/$K1330,0)</f>
        <v>656.494166666667</v>
      </c>
      <c r="O1330" s="18" t="n">
        <f aca="false">IFERROR($K1330*$N1330,"")</f>
        <v>15755.86</v>
      </c>
      <c r="P1330" s="18" t="n">
        <f aca="false">IFERROR($L1330*$N1330,"")</f>
        <v>0</v>
      </c>
      <c r="Q1330" s="18" t="n">
        <f aca="false">$M1330*$N1330</f>
        <v>15755.86</v>
      </c>
      <c r="S1330" s="26"/>
      <c r="T1330" s="1" t="s">
        <v>277</v>
      </c>
      <c r="U1330" s="27" t="s">
        <v>123</v>
      </c>
    </row>
    <row r="1331" customFormat="false" ht="15" hidden="false" customHeight="false" outlineLevel="0" collapsed="false">
      <c r="A1331" s="1" t="s">
        <v>208</v>
      </c>
      <c r="B1331" s="1" t="s">
        <v>3464</v>
      </c>
      <c r="C1331" s="1" t="s">
        <v>259</v>
      </c>
      <c r="D1331" s="1" t="s">
        <v>3797</v>
      </c>
      <c r="E1331" s="1" t="s">
        <v>3798</v>
      </c>
      <c r="F1331" s="1" t="s">
        <v>612</v>
      </c>
      <c r="G1331" s="1" t="s">
        <v>3799</v>
      </c>
      <c r="H1331" s="1" t="s">
        <v>3800</v>
      </c>
      <c r="K1331" s="17" t="n">
        <f aca="false">SUMIF('1130 Salta'!$A$2:$A$485,$G1331,'1130 Salta'!$I$2:$I$485)</f>
        <v>24</v>
      </c>
      <c r="L1331" s="17" t="n">
        <f aca="false">SUMIF('1130 Salta'!$A$2:$A$485,$G1331,'1130 Salta'!$Q$2:$Q$485)</f>
        <v>0</v>
      </c>
      <c r="M1331" s="17" t="n">
        <f aca="false">$K1331-$L1331</f>
        <v>24</v>
      </c>
      <c r="N1331" s="18" t="n">
        <f aca="false">IFERROR(SUMIF('1130 Salta'!$A$2:$A$485,$G1331,'1130 Salta'!$M$2:$M$485)/$K1331,0)</f>
        <v>500</v>
      </c>
      <c r="O1331" s="18" t="n">
        <f aca="false">IFERROR($K1331*$N1331,"")</f>
        <v>12000</v>
      </c>
      <c r="P1331" s="18" t="n">
        <f aca="false">IFERROR($L1331*$N1331,"")</f>
        <v>0</v>
      </c>
      <c r="Q1331" s="18" t="n">
        <f aca="false">$M1331*$N1331</f>
        <v>12000</v>
      </c>
      <c r="S1331" s="26"/>
      <c r="T1331" s="1" t="s">
        <v>3801</v>
      </c>
      <c r="U1331" s="27" t="s">
        <v>126</v>
      </c>
    </row>
    <row r="1332" customFormat="false" ht="15" hidden="false" customHeight="false" outlineLevel="0" collapsed="false">
      <c r="A1332" s="1" t="s">
        <v>208</v>
      </c>
      <c r="B1332" s="1" t="s">
        <v>3464</v>
      </c>
      <c r="C1332" s="1" t="s">
        <v>259</v>
      </c>
      <c r="D1332" s="1" t="s">
        <v>610</v>
      </c>
      <c r="E1332" s="1" t="s">
        <v>611</v>
      </c>
      <c r="F1332" s="1" t="s">
        <v>612</v>
      </c>
      <c r="G1332" s="1" t="s">
        <v>2856</v>
      </c>
      <c r="H1332" s="1" t="s">
        <v>2857</v>
      </c>
      <c r="K1332" s="17" t="n">
        <f aca="false">SUMIF('1130 Salta'!$A$2:$A$485,$G1332,'1130 Salta'!$I$2:$I$485)</f>
        <v>23</v>
      </c>
      <c r="L1332" s="17" t="n">
        <f aca="false">SUMIF('1130 Salta'!$A$2:$A$485,$G1332,'1130 Salta'!$Q$2:$Q$485)</f>
        <v>0</v>
      </c>
      <c r="M1332" s="17" t="n">
        <f aca="false">$K1332-$L1332</f>
        <v>23</v>
      </c>
      <c r="N1332" s="18" t="n">
        <f aca="false">IFERROR(SUMIF('1130 Salta'!$A$2:$A$485,$G1332,'1130 Salta'!$M$2:$M$485)/$K1332,0)</f>
        <v>33281.6347826087</v>
      </c>
      <c r="O1332" s="18" t="n">
        <f aca="false">IFERROR($K1332*$N1332,"")</f>
        <v>765477.6</v>
      </c>
      <c r="P1332" s="18" t="n">
        <f aca="false">IFERROR($L1332*$N1332,"")</f>
        <v>0</v>
      </c>
      <c r="Q1332" s="18" t="n">
        <f aca="false">$M1332*$N1332</f>
        <v>765477.6</v>
      </c>
      <c r="S1332" s="26"/>
      <c r="T1332" s="1" t="s">
        <v>615</v>
      </c>
      <c r="U1332" s="27" t="s">
        <v>126</v>
      </c>
    </row>
    <row r="1333" customFormat="false" ht="15" hidden="false" customHeight="false" outlineLevel="0" collapsed="false">
      <c r="A1333" s="1" t="s">
        <v>208</v>
      </c>
      <c r="B1333" s="1" t="s">
        <v>3464</v>
      </c>
      <c r="C1333" s="1" t="s">
        <v>259</v>
      </c>
      <c r="D1333" s="1" t="s">
        <v>610</v>
      </c>
      <c r="E1333" s="1" t="s">
        <v>611</v>
      </c>
      <c r="F1333" s="1" t="s">
        <v>612</v>
      </c>
      <c r="G1333" s="1" t="s">
        <v>1265</v>
      </c>
      <c r="H1333" s="1" t="s">
        <v>1266</v>
      </c>
      <c r="K1333" s="17" t="n">
        <f aca="false">SUMIF('1130 Salta'!$A$2:$A$485,$G1333,'1130 Salta'!$I$2:$I$485)</f>
        <v>23</v>
      </c>
      <c r="L1333" s="17" t="n">
        <f aca="false">SUMIF('1130 Salta'!$A$2:$A$485,$G1333,'1130 Salta'!$Q$2:$Q$485)</f>
        <v>0</v>
      </c>
      <c r="M1333" s="17" t="n">
        <f aca="false">$K1333-$L1333</f>
        <v>23</v>
      </c>
      <c r="N1333" s="18" t="n">
        <f aca="false">IFERROR(SUMIF('1130 Salta'!$A$2:$A$485,$G1333,'1130 Salta'!$M$2:$M$485)/$K1333,0)</f>
        <v>66569.6347826087</v>
      </c>
      <c r="O1333" s="18" t="n">
        <f aca="false">IFERROR($K1333*$N1333,"")</f>
        <v>1531101.6</v>
      </c>
      <c r="P1333" s="18" t="n">
        <f aca="false">IFERROR($L1333*$N1333,"")</f>
        <v>0</v>
      </c>
      <c r="Q1333" s="18" t="n">
        <f aca="false">$M1333*$N1333</f>
        <v>1531101.6</v>
      </c>
      <c r="S1333" s="26"/>
      <c r="T1333" s="1" t="s">
        <v>615</v>
      </c>
      <c r="U1333" s="27" t="s">
        <v>126</v>
      </c>
      <c r="AA1333" s="1" t="s">
        <v>3489</v>
      </c>
    </row>
    <row r="1334" customFormat="false" ht="15" hidden="false" customHeight="false" outlineLevel="0" collapsed="false">
      <c r="A1334" s="1" t="s">
        <v>208</v>
      </c>
      <c r="B1334" s="1" t="s">
        <v>3464</v>
      </c>
      <c r="C1334" s="1" t="s">
        <v>259</v>
      </c>
      <c r="D1334" s="1" t="s">
        <v>610</v>
      </c>
      <c r="E1334" s="1" t="s">
        <v>611</v>
      </c>
      <c r="F1334" s="1" t="s">
        <v>612</v>
      </c>
      <c r="G1334" s="1" t="s">
        <v>3802</v>
      </c>
      <c r="H1334" s="1" t="s">
        <v>3803</v>
      </c>
      <c r="K1334" s="17" t="n">
        <f aca="false">SUMIF('1130 Salta'!$A$2:$A$485,$G1334,'1130 Salta'!$I$2:$I$485)</f>
        <v>23</v>
      </c>
      <c r="L1334" s="17" t="n">
        <f aca="false">SUMIF('1130 Salta'!$A$2:$A$485,$G1334,'1130 Salta'!$Q$2:$Q$485)</f>
        <v>0</v>
      </c>
      <c r="M1334" s="17" t="n">
        <f aca="false">$K1334-$L1334</f>
        <v>23</v>
      </c>
      <c r="N1334" s="18" t="n">
        <f aca="false">IFERROR(SUMIF('1130 Salta'!$A$2:$A$485,$G1334,'1130 Salta'!$M$2:$M$485)/$K1334,0)</f>
        <v>11832.562173913</v>
      </c>
      <c r="O1334" s="18" t="n">
        <f aca="false">IFERROR($K1334*$N1334,"")</f>
        <v>272148.93</v>
      </c>
      <c r="P1334" s="18" t="n">
        <f aca="false">IFERROR($L1334*$N1334,"")</f>
        <v>0</v>
      </c>
      <c r="Q1334" s="18" t="n">
        <f aca="false">$M1334*$N1334</f>
        <v>272148.93</v>
      </c>
      <c r="S1334" s="26"/>
      <c r="T1334" s="1" t="s">
        <v>615</v>
      </c>
      <c r="U1334" s="27" t="s">
        <v>126</v>
      </c>
      <c r="AA1334" s="1" t="s">
        <v>3489</v>
      </c>
    </row>
    <row r="1335" customFormat="false" ht="15" hidden="false" customHeight="false" outlineLevel="0" collapsed="false">
      <c r="A1335" s="1" t="s">
        <v>208</v>
      </c>
      <c r="B1335" s="1" t="s">
        <v>3464</v>
      </c>
      <c r="C1335" s="1" t="s">
        <v>259</v>
      </c>
      <c r="D1335" s="1" t="s">
        <v>260</v>
      </c>
      <c r="E1335" s="1" t="s">
        <v>261</v>
      </c>
      <c r="F1335" s="1" t="s">
        <v>262</v>
      </c>
      <c r="G1335" s="1" t="s">
        <v>2368</v>
      </c>
      <c r="H1335" s="1" t="s">
        <v>2369</v>
      </c>
      <c r="I1335" s="1" t="s">
        <v>3804</v>
      </c>
      <c r="J1335" s="1" t="s">
        <v>3805</v>
      </c>
      <c r="K1335" s="17" t="n">
        <f aca="false">SUMIF('1130 Salta'!$A$2:$A$485,$G1335,'1130 Salta'!$I$2:$I$485)</f>
        <v>22</v>
      </c>
      <c r="L1335" s="17" t="n">
        <f aca="false">SUMIF('1130 Salta'!$A$2:$A$485,$G1335,'1130 Salta'!$Q$2:$Q$485)</f>
        <v>18</v>
      </c>
      <c r="M1335" s="17" t="n">
        <f aca="false">$K1335-$L1335</f>
        <v>4</v>
      </c>
      <c r="N1335" s="18" t="n">
        <f aca="false">IFERROR(SUMIF('1130 Salta'!$A$2:$A$485,$G1335,'1130 Salta'!$M$2:$M$485)/$K1335,0)</f>
        <v>1445.04590909091</v>
      </c>
      <c r="O1335" s="18" t="n">
        <f aca="false">IFERROR($K1335*$N1335,"")</f>
        <v>31791.01</v>
      </c>
      <c r="P1335" s="18" t="n">
        <f aca="false">IFERROR($L1335*$N1335,"")</f>
        <v>26010.8263636364</v>
      </c>
      <c r="Q1335" s="18" t="n">
        <f aca="false">$M1335*$N1335</f>
        <v>5780.18363636364</v>
      </c>
      <c r="S1335" s="24" t="s">
        <v>226</v>
      </c>
      <c r="T1335" s="1" t="s">
        <v>267</v>
      </c>
      <c r="U1335" s="25" t="s">
        <v>51</v>
      </c>
      <c r="V1335" s="1" t="s">
        <v>2372</v>
      </c>
      <c r="W1335" s="1" t="s">
        <v>269</v>
      </c>
      <c r="Y1335" s="1" t="s">
        <v>270</v>
      </c>
      <c r="Z1335" s="1" t="s">
        <v>1116</v>
      </c>
      <c r="AA1335" s="1" t="s">
        <v>3481</v>
      </c>
    </row>
    <row r="1336" customFormat="false" ht="15" hidden="false" customHeight="false" outlineLevel="0" collapsed="false">
      <c r="A1336" s="1" t="s">
        <v>208</v>
      </c>
      <c r="B1336" s="1" t="s">
        <v>3464</v>
      </c>
      <c r="C1336" s="1" t="s">
        <v>259</v>
      </c>
      <c r="D1336" s="1" t="s">
        <v>260</v>
      </c>
      <c r="E1336" s="1" t="s">
        <v>261</v>
      </c>
      <c r="F1336" s="1" t="s">
        <v>262</v>
      </c>
      <c r="G1336" s="1" t="s">
        <v>3806</v>
      </c>
      <c r="H1336" s="1" t="s">
        <v>3807</v>
      </c>
      <c r="K1336" s="17" t="n">
        <f aca="false">SUMIF('1130 Salta'!$A$2:$A$485,$G1336,'1130 Salta'!$I$2:$I$485)</f>
        <v>22</v>
      </c>
      <c r="L1336" s="17" t="n">
        <f aca="false">SUMIF('1130 Salta'!$A$2:$A$485,$G1336,'1130 Salta'!$Q$2:$Q$485)</f>
        <v>0</v>
      </c>
      <c r="M1336" s="17" t="n">
        <f aca="false">$K1336-$L1336</f>
        <v>22</v>
      </c>
      <c r="N1336" s="18" t="n">
        <f aca="false">IFERROR(SUMIF('1130 Salta'!$A$2:$A$485,$G1336,'1130 Salta'!$M$2:$M$485)/$K1336,0)</f>
        <v>2551.86181818182</v>
      </c>
      <c r="O1336" s="18" t="n">
        <f aca="false">IFERROR($K1336*$N1336,"")</f>
        <v>56140.96</v>
      </c>
      <c r="P1336" s="18" t="n">
        <f aca="false">IFERROR($L1336*$N1336,"")</f>
        <v>0</v>
      </c>
      <c r="Q1336" s="18" t="n">
        <f aca="false">$M1336*$N1336</f>
        <v>56140.96</v>
      </c>
      <c r="S1336" s="26"/>
      <c r="T1336" s="1" t="s">
        <v>277</v>
      </c>
      <c r="U1336" s="27" t="s">
        <v>123</v>
      </c>
    </row>
    <row r="1337" customFormat="false" ht="15" hidden="false" customHeight="false" outlineLevel="0" collapsed="false">
      <c r="A1337" s="1" t="s">
        <v>208</v>
      </c>
      <c r="B1337" s="1" t="s">
        <v>3464</v>
      </c>
      <c r="C1337" s="1" t="s">
        <v>259</v>
      </c>
      <c r="D1337" s="1" t="s">
        <v>260</v>
      </c>
      <c r="E1337" s="1" t="s">
        <v>261</v>
      </c>
      <c r="F1337" s="1" t="s">
        <v>262</v>
      </c>
      <c r="G1337" s="1" t="s">
        <v>1432</v>
      </c>
      <c r="H1337" s="1" t="s">
        <v>1433</v>
      </c>
      <c r="I1337" s="1" t="s">
        <v>3808</v>
      </c>
      <c r="J1337" s="1" t="s">
        <v>3809</v>
      </c>
      <c r="K1337" s="17" t="n">
        <f aca="false">SUMIF('1130 Salta'!$A$2:$A$485,$G1337,'1130 Salta'!$I$2:$I$485)</f>
        <v>21</v>
      </c>
      <c r="L1337" s="17" t="n">
        <f aca="false">SUMIF('1130 Salta'!$A$2:$A$485,$G1337,'1130 Salta'!$Q$2:$Q$485)</f>
        <v>14</v>
      </c>
      <c r="M1337" s="17" t="n">
        <f aca="false">$K1337-$L1337</f>
        <v>7</v>
      </c>
      <c r="N1337" s="18" t="n">
        <f aca="false">IFERROR(SUMIF('1130 Salta'!$A$2:$A$485,$G1337,'1130 Salta'!$M$2:$M$485)/$K1337,0)</f>
        <v>11502.1428571429</v>
      </c>
      <c r="O1337" s="18" t="n">
        <f aca="false">IFERROR($K1337*$N1337,"")</f>
        <v>241545</v>
      </c>
      <c r="P1337" s="18" t="n">
        <f aca="false">IFERROR($L1337*$N1337,"")</f>
        <v>161030</v>
      </c>
      <c r="Q1337" s="18" t="n">
        <f aca="false">$M1337*$N1337</f>
        <v>80515</v>
      </c>
      <c r="S1337" s="29" t="s">
        <v>227</v>
      </c>
      <c r="T1337" s="1" t="s">
        <v>297</v>
      </c>
      <c r="U1337" s="25" t="s">
        <v>51</v>
      </c>
      <c r="V1337" s="1" t="s">
        <v>3810</v>
      </c>
      <c r="W1337" s="1" t="s">
        <v>269</v>
      </c>
      <c r="Y1337" s="1" t="s">
        <v>270</v>
      </c>
      <c r="Z1337" s="1" t="s">
        <v>2967</v>
      </c>
      <c r="AA1337" s="1" t="s">
        <v>3517</v>
      </c>
    </row>
    <row r="1338" customFormat="false" ht="15" hidden="false" customHeight="false" outlineLevel="0" collapsed="false">
      <c r="A1338" s="1" t="s">
        <v>208</v>
      </c>
      <c r="B1338" s="1" t="s">
        <v>3464</v>
      </c>
      <c r="C1338" s="1" t="s">
        <v>259</v>
      </c>
      <c r="D1338" s="1" t="s">
        <v>260</v>
      </c>
      <c r="E1338" s="1" t="s">
        <v>261</v>
      </c>
      <c r="F1338" s="1" t="s">
        <v>262</v>
      </c>
      <c r="G1338" s="1" t="s">
        <v>2064</v>
      </c>
      <c r="H1338" s="1" t="s">
        <v>2065</v>
      </c>
      <c r="K1338" s="17" t="n">
        <f aca="false">SUMIF('1130 Salta'!$A$2:$A$485,$G1338,'1130 Salta'!$I$2:$I$485)</f>
        <v>20</v>
      </c>
      <c r="L1338" s="17" t="n">
        <f aca="false">SUMIF('1130 Salta'!$A$2:$A$485,$G1338,'1130 Salta'!$Q$2:$Q$485)</f>
        <v>0</v>
      </c>
      <c r="M1338" s="17" t="n">
        <f aca="false">$K1338-$L1338</f>
        <v>20</v>
      </c>
      <c r="N1338" s="18" t="n">
        <f aca="false">IFERROR(SUMIF('1130 Salta'!$A$2:$A$485,$G1338,'1130 Salta'!$M$2:$M$485)/$K1338,0)</f>
        <v>361.3425</v>
      </c>
      <c r="O1338" s="18" t="n">
        <f aca="false">IFERROR($K1338*$N1338,"")</f>
        <v>7226.85</v>
      </c>
      <c r="P1338" s="18" t="n">
        <f aca="false">IFERROR($L1338*$N1338,"")</f>
        <v>0</v>
      </c>
      <c r="Q1338" s="18" t="n">
        <f aca="false">$M1338*$N1338</f>
        <v>7226.85</v>
      </c>
      <c r="S1338" s="26"/>
      <c r="T1338" s="1" t="s">
        <v>277</v>
      </c>
      <c r="U1338" s="27" t="s">
        <v>123</v>
      </c>
    </row>
    <row r="1339" customFormat="false" ht="15" hidden="false" customHeight="false" outlineLevel="0" collapsed="false">
      <c r="A1339" s="1" t="s">
        <v>208</v>
      </c>
      <c r="B1339" s="1" t="s">
        <v>3464</v>
      </c>
      <c r="C1339" s="1" t="s">
        <v>259</v>
      </c>
      <c r="D1339" s="1" t="s">
        <v>260</v>
      </c>
      <c r="E1339" s="1" t="s">
        <v>261</v>
      </c>
      <c r="F1339" s="1" t="s">
        <v>262</v>
      </c>
      <c r="G1339" s="1" t="s">
        <v>1915</v>
      </c>
      <c r="H1339" s="1" t="s">
        <v>1916</v>
      </c>
      <c r="I1339" s="1" t="s">
        <v>3811</v>
      </c>
      <c r="J1339" s="1" t="s">
        <v>3812</v>
      </c>
      <c r="K1339" s="17" t="n">
        <f aca="false">SUMIF('1130 Salta'!$A$2:$A$485,$G1339,'1130 Salta'!$I$2:$I$485)</f>
        <v>20</v>
      </c>
      <c r="L1339" s="17" t="n">
        <f aca="false">SUMIF('1130 Salta'!$A$2:$A$485,$G1339,'1130 Salta'!$Q$2:$Q$485)</f>
        <v>40</v>
      </c>
      <c r="M1339" s="17" t="n">
        <f aca="false">$K1339-$L1339</f>
        <v>-20</v>
      </c>
      <c r="N1339" s="18" t="n">
        <f aca="false">IFERROR(SUMIF('1130 Salta'!$A$2:$A$485,$G1339,'1130 Salta'!$M$2:$M$485)/$K1339,0)</f>
        <v>39.2</v>
      </c>
      <c r="O1339" s="18" t="n">
        <f aca="false">IFERROR($K1339*$N1339,"")</f>
        <v>784</v>
      </c>
      <c r="P1339" s="18" t="n">
        <f aca="false">IFERROR($L1339*$N1339,"")</f>
        <v>1568</v>
      </c>
      <c r="Q1339" s="18" t="n">
        <f aca="false">$M1339*$N1339</f>
        <v>-784</v>
      </c>
      <c r="S1339" s="24" t="s">
        <v>226</v>
      </c>
      <c r="T1339" s="1" t="s">
        <v>267</v>
      </c>
      <c r="U1339" s="24" t="s">
        <v>54</v>
      </c>
      <c r="V1339" s="1" t="s">
        <v>290</v>
      </c>
      <c r="W1339" s="1" t="s">
        <v>269</v>
      </c>
      <c r="Y1339" s="1" t="s">
        <v>269</v>
      </c>
      <c r="AA1339" s="1" t="s">
        <v>558</v>
      </c>
    </row>
    <row r="1340" customFormat="false" ht="15" hidden="false" customHeight="false" outlineLevel="0" collapsed="false">
      <c r="A1340" s="1" t="s">
        <v>208</v>
      </c>
      <c r="B1340" s="1" t="s">
        <v>3464</v>
      </c>
      <c r="C1340" s="1" t="s">
        <v>259</v>
      </c>
      <c r="D1340" s="1" t="s">
        <v>260</v>
      </c>
      <c r="E1340" s="1" t="s">
        <v>261</v>
      </c>
      <c r="F1340" s="1" t="s">
        <v>262</v>
      </c>
      <c r="G1340" s="1" t="s">
        <v>1032</v>
      </c>
      <c r="H1340" s="1" t="s">
        <v>1033</v>
      </c>
      <c r="I1340" s="1" t="s">
        <v>3813</v>
      </c>
      <c r="J1340" s="1" t="s">
        <v>3814</v>
      </c>
      <c r="K1340" s="17" t="n">
        <f aca="false">SUMIF('1130 Salta'!$A$2:$A$485,$G1340,'1130 Salta'!$I$2:$I$485)</f>
        <v>20</v>
      </c>
      <c r="L1340" s="17" t="n">
        <f aca="false">SUMIF('1130 Salta'!$A$2:$A$485,$G1340,'1130 Salta'!$Q$2:$Q$485)</f>
        <v>19</v>
      </c>
      <c r="M1340" s="17" t="n">
        <f aca="false">$K1340-$L1340</f>
        <v>1</v>
      </c>
      <c r="N1340" s="18" t="n">
        <f aca="false">IFERROR(SUMIF('1130 Salta'!$A$2:$A$485,$G1340,'1130 Salta'!$M$2:$M$485)/$K1340,0)</f>
        <v>5111.809</v>
      </c>
      <c r="O1340" s="18" t="n">
        <f aca="false">IFERROR($K1340*$N1340,"")</f>
        <v>102236.18</v>
      </c>
      <c r="P1340" s="18" t="n">
        <f aca="false">IFERROR($L1340*$N1340,"")</f>
        <v>97124.371</v>
      </c>
      <c r="Q1340" s="18" t="n">
        <f aca="false">$M1340*$N1340</f>
        <v>5111.809</v>
      </c>
      <c r="S1340" s="25" t="s">
        <v>228</v>
      </c>
      <c r="T1340" s="1" t="s">
        <v>282</v>
      </c>
      <c r="U1340" s="25" t="s">
        <v>51</v>
      </c>
      <c r="V1340" s="1" t="s">
        <v>1036</v>
      </c>
      <c r="W1340" s="1" t="s">
        <v>269</v>
      </c>
      <c r="Y1340" s="1" t="s">
        <v>270</v>
      </c>
      <c r="Z1340" s="1" t="s">
        <v>1037</v>
      </c>
      <c r="AA1340" s="1" t="s">
        <v>3815</v>
      </c>
    </row>
    <row r="1341" customFormat="false" ht="15" hidden="false" customHeight="false" outlineLevel="0" collapsed="false">
      <c r="A1341" s="1" t="s">
        <v>208</v>
      </c>
      <c r="B1341" s="1" t="s">
        <v>3464</v>
      </c>
      <c r="C1341" s="1" t="s">
        <v>259</v>
      </c>
      <c r="D1341" s="1" t="s">
        <v>260</v>
      </c>
      <c r="E1341" s="1" t="s">
        <v>261</v>
      </c>
      <c r="F1341" s="1" t="s">
        <v>262</v>
      </c>
      <c r="G1341" s="1" t="s">
        <v>2183</v>
      </c>
      <c r="H1341" s="1" t="s">
        <v>2184</v>
      </c>
      <c r="I1341" s="1" t="s">
        <v>1987</v>
      </c>
      <c r="J1341" s="1" t="s">
        <v>3816</v>
      </c>
      <c r="K1341" s="17" t="n">
        <f aca="false">SUMIF('1130 Salta'!$A$2:$A$485,$G1341,'1130 Salta'!$I$2:$I$485)</f>
        <v>20</v>
      </c>
      <c r="L1341" s="17" t="n">
        <f aca="false">SUMIF('1130 Salta'!$A$2:$A$485,$G1341,'1130 Salta'!$Q$2:$Q$485)</f>
        <v>8</v>
      </c>
      <c r="M1341" s="17" t="n">
        <f aca="false">$K1341-$L1341</f>
        <v>12</v>
      </c>
      <c r="N1341" s="18" t="n">
        <f aca="false">IFERROR(SUMIF('1130 Salta'!$A$2:$A$485,$G1341,'1130 Salta'!$M$2:$M$485)/$K1341,0)</f>
        <v>1481.323</v>
      </c>
      <c r="O1341" s="18" t="n">
        <f aca="false">IFERROR($K1341*$N1341,"")</f>
        <v>29626.46</v>
      </c>
      <c r="P1341" s="18" t="n">
        <f aca="false">IFERROR($L1341*$N1341,"")</f>
        <v>11850.584</v>
      </c>
      <c r="Q1341" s="18" t="n">
        <f aca="false">$M1341*$N1341</f>
        <v>17775.876</v>
      </c>
      <c r="S1341" s="29" t="s">
        <v>227</v>
      </c>
      <c r="T1341" s="1" t="s">
        <v>297</v>
      </c>
      <c r="U1341" s="25" t="s">
        <v>51</v>
      </c>
      <c r="V1341" s="1" t="s">
        <v>3817</v>
      </c>
      <c r="W1341" s="1" t="s">
        <v>269</v>
      </c>
      <c r="Y1341" s="1" t="s">
        <v>270</v>
      </c>
      <c r="Z1341" s="1" t="s">
        <v>3818</v>
      </c>
      <c r="AA1341" s="1" t="s">
        <v>3517</v>
      </c>
    </row>
    <row r="1342" customFormat="false" ht="15" hidden="false" customHeight="false" outlineLevel="0" collapsed="false">
      <c r="A1342" s="1" t="s">
        <v>208</v>
      </c>
      <c r="B1342" s="1" t="s">
        <v>3464</v>
      </c>
      <c r="C1342" s="1" t="s">
        <v>259</v>
      </c>
      <c r="D1342" s="1" t="s">
        <v>260</v>
      </c>
      <c r="E1342" s="1" t="s">
        <v>261</v>
      </c>
      <c r="F1342" s="1" t="s">
        <v>262</v>
      </c>
      <c r="G1342" s="1" t="s">
        <v>1343</v>
      </c>
      <c r="H1342" s="1" t="s">
        <v>1344</v>
      </c>
      <c r="K1342" s="17" t="n">
        <f aca="false">SUMIF('1130 Salta'!$A$2:$A$485,$G1342,'1130 Salta'!$I$2:$I$485)</f>
        <v>20</v>
      </c>
      <c r="L1342" s="17" t="n">
        <f aca="false">SUMIF('1130 Salta'!$A$2:$A$485,$G1342,'1130 Salta'!$Q$2:$Q$485)</f>
        <v>0</v>
      </c>
      <c r="M1342" s="17" t="n">
        <f aca="false">$K1342-$L1342</f>
        <v>20</v>
      </c>
      <c r="N1342" s="18" t="n">
        <f aca="false">IFERROR(SUMIF('1130 Salta'!$A$2:$A$485,$G1342,'1130 Salta'!$M$2:$M$485)/$K1342,0)</f>
        <v>1337.354</v>
      </c>
      <c r="O1342" s="18" t="n">
        <f aca="false">IFERROR($K1342*$N1342,"")</f>
        <v>26747.08</v>
      </c>
      <c r="P1342" s="18" t="n">
        <f aca="false">IFERROR($L1342*$N1342,"")</f>
        <v>0</v>
      </c>
      <c r="Q1342" s="18" t="n">
        <f aca="false">$M1342*$N1342</f>
        <v>26747.08</v>
      </c>
      <c r="S1342" s="26"/>
      <c r="T1342" s="1" t="s">
        <v>277</v>
      </c>
      <c r="U1342" s="27" t="s">
        <v>123</v>
      </c>
    </row>
    <row r="1343" customFormat="false" ht="15" hidden="false" customHeight="false" outlineLevel="0" collapsed="false">
      <c r="A1343" s="1" t="s">
        <v>208</v>
      </c>
      <c r="B1343" s="1" t="s">
        <v>3464</v>
      </c>
      <c r="C1343" s="1" t="s">
        <v>259</v>
      </c>
      <c r="D1343" s="1" t="s">
        <v>260</v>
      </c>
      <c r="E1343" s="1" t="s">
        <v>261</v>
      </c>
      <c r="F1343" s="1" t="s">
        <v>262</v>
      </c>
      <c r="G1343" s="1" t="s">
        <v>3819</v>
      </c>
      <c r="H1343" s="1" t="s">
        <v>3820</v>
      </c>
      <c r="I1343" s="1" t="s">
        <v>3213</v>
      </c>
      <c r="J1343" s="1" t="s">
        <v>3821</v>
      </c>
      <c r="K1343" s="17" t="n">
        <f aca="false">SUMIF('1130 Salta'!$A$2:$A$485,$G1343,'1130 Salta'!$I$2:$I$485)</f>
        <v>20</v>
      </c>
      <c r="L1343" s="17" t="n">
        <f aca="false">SUMIF('1130 Salta'!$A$2:$A$485,$G1343,'1130 Salta'!$Q$2:$Q$485)</f>
        <v>114</v>
      </c>
      <c r="M1343" s="17" t="n">
        <f aca="false">$K1343-$L1343</f>
        <v>-94</v>
      </c>
      <c r="N1343" s="18" t="n">
        <f aca="false">IFERROR(SUMIF('1130 Salta'!$A$2:$A$485,$G1343,'1130 Salta'!$M$2:$M$485)/$K1343,0)</f>
        <v>11.05</v>
      </c>
      <c r="O1343" s="18" t="n">
        <f aca="false">IFERROR($K1343*$N1343,"")</f>
        <v>221</v>
      </c>
      <c r="P1343" s="18" t="n">
        <f aca="false">IFERROR($L1343*$N1343,"")</f>
        <v>1259.7</v>
      </c>
      <c r="Q1343" s="18" t="n">
        <f aca="false">$M1343*$N1343</f>
        <v>-1038.7</v>
      </c>
      <c r="S1343" s="25" t="s">
        <v>228</v>
      </c>
      <c r="T1343" s="1" t="s">
        <v>282</v>
      </c>
      <c r="U1343" s="24" t="s">
        <v>54</v>
      </c>
      <c r="V1343" s="1" t="s">
        <v>290</v>
      </c>
      <c r="W1343" s="1" t="s">
        <v>269</v>
      </c>
      <c r="Y1343" s="1" t="s">
        <v>269</v>
      </c>
      <c r="AA1343" s="1" t="s">
        <v>3822</v>
      </c>
    </row>
    <row r="1344" customFormat="false" ht="15" hidden="false" customHeight="false" outlineLevel="0" collapsed="false">
      <c r="A1344" s="1" t="s">
        <v>208</v>
      </c>
      <c r="B1344" s="1" t="s">
        <v>3464</v>
      </c>
      <c r="C1344" s="1" t="s">
        <v>259</v>
      </c>
      <c r="D1344" s="1" t="s">
        <v>260</v>
      </c>
      <c r="E1344" s="1" t="s">
        <v>261</v>
      </c>
      <c r="F1344" s="1" t="s">
        <v>262</v>
      </c>
      <c r="G1344" s="1" t="s">
        <v>2021</v>
      </c>
      <c r="H1344" s="1" t="s">
        <v>2022</v>
      </c>
      <c r="K1344" s="17" t="n">
        <f aca="false">SUMIF('1130 Salta'!$A$2:$A$485,$G1344,'1130 Salta'!$I$2:$I$485)</f>
        <v>20</v>
      </c>
      <c r="L1344" s="17" t="n">
        <f aca="false">SUMIF('1130 Salta'!$A$2:$A$485,$G1344,'1130 Salta'!$Q$2:$Q$485)</f>
        <v>0</v>
      </c>
      <c r="M1344" s="17" t="n">
        <f aca="false">$K1344-$L1344</f>
        <v>20</v>
      </c>
      <c r="N1344" s="18" t="n">
        <f aca="false">IFERROR(SUMIF('1130 Salta'!$A$2:$A$485,$G1344,'1130 Salta'!$M$2:$M$485)/$K1344,0)</f>
        <v>12575</v>
      </c>
      <c r="O1344" s="18" t="n">
        <f aca="false">IFERROR($K1344*$N1344,"")</f>
        <v>251500</v>
      </c>
      <c r="P1344" s="18" t="n">
        <f aca="false">IFERROR($L1344*$N1344,"")</f>
        <v>0</v>
      </c>
      <c r="Q1344" s="18" t="n">
        <f aca="false">$M1344*$N1344</f>
        <v>251500</v>
      </c>
      <c r="S1344" s="26"/>
      <c r="T1344" s="1" t="s">
        <v>277</v>
      </c>
      <c r="U1344" s="27" t="s">
        <v>123</v>
      </c>
    </row>
    <row r="1345" customFormat="false" ht="15" hidden="false" customHeight="false" outlineLevel="0" collapsed="false">
      <c r="A1345" s="1" t="s">
        <v>208</v>
      </c>
      <c r="B1345" s="1" t="s">
        <v>3464</v>
      </c>
      <c r="C1345" s="1" t="s">
        <v>259</v>
      </c>
      <c r="D1345" s="1" t="s">
        <v>260</v>
      </c>
      <c r="E1345" s="1" t="s">
        <v>261</v>
      </c>
      <c r="F1345" s="1" t="s">
        <v>262</v>
      </c>
      <c r="G1345" s="1" t="s">
        <v>826</v>
      </c>
      <c r="H1345" s="1" t="s">
        <v>827</v>
      </c>
      <c r="K1345" s="17" t="n">
        <f aca="false">SUMIF('1130 Salta'!$A$2:$A$485,$G1345,'1130 Salta'!$I$2:$I$485)</f>
        <v>20</v>
      </c>
      <c r="L1345" s="17" t="n">
        <f aca="false">SUMIF('1130 Salta'!$A$2:$A$485,$G1345,'1130 Salta'!$Q$2:$Q$485)</f>
        <v>0</v>
      </c>
      <c r="M1345" s="17" t="n">
        <f aca="false">$K1345-$L1345</f>
        <v>20</v>
      </c>
      <c r="N1345" s="18" t="n">
        <f aca="false">IFERROR(SUMIF('1130 Salta'!$A$2:$A$485,$G1345,'1130 Salta'!$M$2:$M$485)/$K1345,0)</f>
        <v>259</v>
      </c>
      <c r="O1345" s="18" t="n">
        <f aca="false">IFERROR($K1345*$N1345,"")</f>
        <v>5180</v>
      </c>
      <c r="P1345" s="18" t="n">
        <f aca="false">IFERROR($L1345*$N1345,"")</f>
        <v>0</v>
      </c>
      <c r="Q1345" s="18" t="n">
        <f aca="false">$M1345*$N1345</f>
        <v>5180</v>
      </c>
      <c r="S1345" s="26"/>
      <c r="T1345" s="1" t="s">
        <v>277</v>
      </c>
      <c r="U1345" s="27" t="s">
        <v>123</v>
      </c>
    </row>
    <row r="1346" customFormat="false" ht="15" hidden="false" customHeight="false" outlineLevel="0" collapsed="false">
      <c r="A1346" s="1" t="s">
        <v>208</v>
      </c>
      <c r="B1346" s="1" t="s">
        <v>3464</v>
      </c>
      <c r="C1346" s="1" t="s">
        <v>259</v>
      </c>
      <c r="D1346" s="1" t="s">
        <v>260</v>
      </c>
      <c r="E1346" s="1" t="s">
        <v>261</v>
      </c>
      <c r="F1346" s="1" t="s">
        <v>262</v>
      </c>
      <c r="G1346" s="1" t="s">
        <v>651</v>
      </c>
      <c r="H1346" s="1" t="s">
        <v>652</v>
      </c>
      <c r="I1346" s="1" t="s">
        <v>3823</v>
      </c>
      <c r="J1346" s="1" t="s">
        <v>3824</v>
      </c>
      <c r="K1346" s="17" t="n">
        <f aca="false">SUMIF('1130 Salta'!$A$2:$A$485,$G1346,'1130 Salta'!$I$2:$I$485)</f>
        <v>20</v>
      </c>
      <c r="L1346" s="17" t="n">
        <f aca="false">SUMIF('1130 Salta'!$A$2:$A$485,$G1346,'1130 Salta'!$Q$2:$Q$485)</f>
        <v>49</v>
      </c>
      <c r="M1346" s="17" t="n">
        <f aca="false">$K1346-$L1346</f>
        <v>-29</v>
      </c>
      <c r="N1346" s="18" t="n">
        <f aca="false">IFERROR(SUMIF('1130 Salta'!$A$2:$A$485,$G1346,'1130 Salta'!$M$2:$M$485)/$K1346,0)</f>
        <v>529.2</v>
      </c>
      <c r="O1346" s="18" t="n">
        <f aca="false">IFERROR($K1346*$N1346,"")</f>
        <v>10584</v>
      </c>
      <c r="P1346" s="18" t="n">
        <f aca="false">IFERROR($L1346*$N1346,"")</f>
        <v>25930.8</v>
      </c>
      <c r="Q1346" s="18" t="n">
        <f aca="false">$M1346*$N1346</f>
        <v>-15346.8</v>
      </c>
      <c r="S1346" s="25" t="s">
        <v>228</v>
      </c>
      <c r="T1346" s="1" t="s">
        <v>282</v>
      </c>
      <c r="U1346" s="24" t="s">
        <v>54</v>
      </c>
      <c r="V1346" s="1" t="s">
        <v>290</v>
      </c>
      <c r="W1346" s="1" t="s">
        <v>270</v>
      </c>
      <c r="X1346" s="1" t="s">
        <v>3825</v>
      </c>
      <c r="Y1346" s="1" t="s">
        <v>270</v>
      </c>
      <c r="Z1346" s="1" t="s">
        <v>2003</v>
      </c>
      <c r="AA1346" s="1" t="s">
        <v>3826</v>
      </c>
    </row>
    <row r="1347" customFormat="false" ht="15" hidden="false" customHeight="false" outlineLevel="0" collapsed="false">
      <c r="A1347" s="1" t="s">
        <v>208</v>
      </c>
      <c r="B1347" s="1" t="s">
        <v>3464</v>
      </c>
      <c r="C1347" s="1" t="s">
        <v>259</v>
      </c>
      <c r="D1347" s="1" t="s">
        <v>260</v>
      </c>
      <c r="E1347" s="1" t="s">
        <v>261</v>
      </c>
      <c r="F1347" s="1" t="s">
        <v>262</v>
      </c>
      <c r="G1347" s="1" t="s">
        <v>1978</v>
      </c>
      <c r="H1347" s="1" t="s">
        <v>1979</v>
      </c>
      <c r="K1347" s="17" t="n">
        <f aca="false">SUMIF('1130 Salta'!$A$2:$A$485,$G1347,'1130 Salta'!$I$2:$I$485)</f>
        <v>20</v>
      </c>
      <c r="L1347" s="17" t="n">
        <f aca="false">SUMIF('1130 Salta'!$A$2:$A$485,$G1347,'1130 Salta'!$Q$2:$Q$485)</f>
        <v>0</v>
      </c>
      <c r="M1347" s="17" t="n">
        <f aca="false">$K1347-$L1347</f>
        <v>20</v>
      </c>
      <c r="N1347" s="18" t="n">
        <f aca="false">IFERROR(SUMIF('1130 Salta'!$A$2:$A$485,$G1347,'1130 Salta'!$M$2:$M$485)/$K1347,0)</f>
        <v>303.3125</v>
      </c>
      <c r="O1347" s="18" t="n">
        <f aca="false">IFERROR($K1347*$N1347,"")</f>
        <v>6066.25</v>
      </c>
      <c r="P1347" s="18" t="n">
        <f aca="false">IFERROR($L1347*$N1347,"")</f>
        <v>0</v>
      </c>
      <c r="Q1347" s="18" t="n">
        <f aca="false">$M1347*$N1347</f>
        <v>6066.25</v>
      </c>
      <c r="S1347" s="26"/>
      <c r="T1347" s="1" t="s">
        <v>277</v>
      </c>
      <c r="U1347" s="27" t="s">
        <v>123</v>
      </c>
    </row>
    <row r="1348" customFormat="false" ht="15" hidden="false" customHeight="false" outlineLevel="0" collapsed="false">
      <c r="A1348" s="1" t="s">
        <v>208</v>
      </c>
      <c r="B1348" s="1" t="s">
        <v>3464</v>
      </c>
      <c r="C1348" s="1" t="s">
        <v>259</v>
      </c>
      <c r="D1348" s="1" t="s">
        <v>260</v>
      </c>
      <c r="E1348" s="1" t="s">
        <v>261</v>
      </c>
      <c r="F1348" s="1" t="s">
        <v>262</v>
      </c>
      <c r="G1348" s="1" t="s">
        <v>1183</v>
      </c>
      <c r="H1348" s="1" t="s">
        <v>1184</v>
      </c>
      <c r="I1348" s="1" t="s">
        <v>3827</v>
      </c>
      <c r="J1348" s="1" t="s">
        <v>3828</v>
      </c>
      <c r="K1348" s="17" t="n">
        <f aca="false">SUMIF('1130 Salta'!$A$2:$A$485,$G1348,'1130 Salta'!$I$2:$I$485)</f>
        <v>20</v>
      </c>
      <c r="L1348" s="17" t="n">
        <f aca="false">SUMIF('1130 Salta'!$A$2:$A$485,$G1348,'1130 Salta'!$Q$2:$Q$485)</f>
        <v>14</v>
      </c>
      <c r="M1348" s="17" t="n">
        <f aca="false">$K1348-$L1348</f>
        <v>6</v>
      </c>
      <c r="N1348" s="18" t="n">
        <f aca="false">IFERROR(SUMIF('1130 Salta'!$A$2:$A$485,$G1348,'1130 Salta'!$M$2:$M$485)/$K1348,0)</f>
        <v>950</v>
      </c>
      <c r="O1348" s="18" t="n">
        <f aca="false">IFERROR($K1348*$N1348,"")</f>
        <v>19000</v>
      </c>
      <c r="P1348" s="18" t="n">
        <f aca="false">IFERROR($L1348*$N1348,"")</f>
        <v>13300</v>
      </c>
      <c r="Q1348" s="18" t="n">
        <f aca="false">$M1348*$N1348</f>
        <v>5700</v>
      </c>
      <c r="S1348" s="24" t="s">
        <v>226</v>
      </c>
      <c r="T1348" s="1" t="s">
        <v>267</v>
      </c>
      <c r="U1348" s="25" t="s">
        <v>51</v>
      </c>
      <c r="V1348" s="1" t="s">
        <v>3829</v>
      </c>
      <c r="W1348" s="1" t="s">
        <v>269</v>
      </c>
      <c r="Y1348" s="1" t="s">
        <v>270</v>
      </c>
      <c r="Z1348" s="1" t="s">
        <v>3830</v>
      </c>
      <c r="AA1348" s="1" t="s">
        <v>368</v>
      </c>
    </row>
    <row r="1349" customFormat="false" ht="15" hidden="false" customHeight="false" outlineLevel="0" collapsed="false">
      <c r="A1349" s="1" t="s">
        <v>208</v>
      </c>
      <c r="B1349" s="1" t="s">
        <v>3464</v>
      </c>
      <c r="C1349" s="1" t="s">
        <v>259</v>
      </c>
      <c r="D1349" s="1" t="s">
        <v>260</v>
      </c>
      <c r="E1349" s="1" t="s">
        <v>261</v>
      </c>
      <c r="F1349" s="1" t="s">
        <v>262</v>
      </c>
      <c r="G1349" s="1" t="s">
        <v>828</v>
      </c>
      <c r="H1349" s="1" t="s">
        <v>829</v>
      </c>
      <c r="I1349" s="1" t="s">
        <v>3831</v>
      </c>
      <c r="J1349" s="1" t="s">
        <v>3832</v>
      </c>
      <c r="K1349" s="17" t="n">
        <f aca="false">SUMIF('1130 Salta'!$A$2:$A$485,$G1349,'1130 Salta'!$I$2:$I$485)</f>
        <v>20</v>
      </c>
      <c r="L1349" s="17" t="n">
        <f aca="false">SUMIF('1130 Salta'!$A$2:$A$485,$G1349,'1130 Salta'!$Q$2:$Q$485)</f>
        <v>19</v>
      </c>
      <c r="M1349" s="17" t="n">
        <f aca="false">$K1349-$L1349</f>
        <v>1</v>
      </c>
      <c r="N1349" s="18" t="n">
        <f aca="false">IFERROR(SUMIF('1130 Salta'!$A$2:$A$485,$G1349,'1130 Salta'!$M$2:$M$485)/$K1349,0)</f>
        <v>3690</v>
      </c>
      <c r="O1349" s="18" t="n">
        <f aca="false">IFERROR($K1349*$N1349,"")</f>
        <v>73800</v>
      </c>
      <c r="P1349" s="18" t="n">
        <f aca="false">IFERROR($L1349*$N1349,"")</f>
        <v>70110</v>
      </c>
      <c r="Q1349" s="18" t="n">
        <f aca="false">$M1349*$N1349</f>
        <v>3690</v>
      </c>
      <c r="S1349" s="25" t="s">
        <v>228</v>
      </c>
      <c r="T1349" s="1" t="s">
        <v>282</v>
      </c>
      <c r="U1349" s="25" t="s">
        <v>51</v>
      </c>
      <c r="V1349" s="1" t="s">
        <v>290</v>
      </c>
      <c r="W1349" s="1" t="s">
        <v>269</v>
      </c>
      <c r="Y1349" s="1" t="s">
        <v>269</v>
      </c>
      <c r="AA1349" s="1" t="s">
        <v>3833</v>
      </c>
    </row>
    <row r="1350" customFormat="false" ht="15" hidden="false" customHeight="false" outlineLevel="0" collapsed="false">
      <c r="A1350" s="1" t="s">
        <v>208</v>
      </c>
      <c r="B1350" s="1" t="s">
        <v>3464</v>
      </c>
      <c r="C1350" s="1" t="s">
        <v>259</v>
      </c>
      <c r="D1350" s="1" t="s">
        <v>260</v>
      </c>
      <c r="E1350" s="1" t="s">
        <v>261</v>
      </c>
      <c r="F1350" s="1" t="s">
        <v>262</v>
      </c>
      <c r="G1350" s="1" t="s">
        <v>3834</v>
      </c>
      <c r="H1350" s="1" t="s">
        <v>3835</v>
      </c>
      <c r="I1350" s="1" t="s">
        <v>3836</v>
      </c>
      <c r="J1350" s="1" t="s">
        <v>3837</v>
      </c>
      <c r="K1350" s="17" t="n">
        <f aca="false">SUMIF('1130 Salta'!$A$2:$A$485,$G1350,'1130 Salta'!$I$2:$I$485)</f>
        <v>20</v>
      </c>
      <c r="L1350" s="17" t="n">
        <f aca="false">SUMIF('1130 Salta'!$A$2:$A$485,$G1350,'1130 Salta'!$Q$2:$Q$485)</f>
        <v>20</v>
      </c>
      <c r="M1350" s="17" t="n">
        <f aca="false">$K1350-$L1350</f>
        <v>0</v>
      </c>
      <c r="N1350" s="18" t="n">
        <f aca="false">IFERROR(SUMIF('1130 Salta'!$A$2:$A$485,$G1350,'1130 Salta'!$M$2:$M$485)/$K1350,0)</f>
        <v>15976.93</v>
      </c>
      <c r="O1350" s="18" t="n">
        <f aca="false">IFERROR($K1350*$N1350,"")</f>
        <v>319538.6</v>
      </c>
      <c r="P1350" s="18" t="n">
        <f aca="false">IFERROR($L1350*$N1350,"")</f>
        <v>319538.6</v>
      </c>
      <c r="Q1350" s="18" t="n">
        <f aca="false">$M1350*$N1350</f>
        <v>0</v>
      </c>
      <c r="S1350" s="25" t="s">
        <v>228</v>
      </c>
      <c r="T1350" s="1" t="s">
        <v>282</v>
      </c>
      <c r="U1350" s="30" t="s">
        <v>117</v>
      </c>
      <c r="V1350" s="1" t="s">
        <v>290</v>
      </c>
      <c r="W1350" s="1" t="s">
        <v>269</v>
      </c>
      <c r="Y1350" s="1" t="s">
        <v>269</v>
      </c>
      <c r="AA1350" s="1" t="s">
        <v>3838</v>
      </c>
    </row>
    <row r="1351" customFormat="false" ht="15" hidden="false" customHeight="false" outlineLevel="0" collapsed="false">
      <c r="A1351" s="1" t="s">
        <v>208</v>
      </c>
      <c r="B1351" s="1" t="s">
        <v>3464</v>
      </c>
      <c r="C1351" s="1" t="s">
        <v>259</v>
      </c>
      <c r="D1351" s="1" t="s">
        <v>273</v>
      </c>
      <c r="E1351" s="1" t="s">
        <v>274</v>
      </c>
      <c r="F1351" s="1" t="s">
        <v>262</v>
      </c>
      <c r="G1351" s="1" t="s">
        <v>313</v>
      </c>
      <c r="H1351" s="1" t="s">
        <v>314</v>
      </c>
      <c r="I1351" s="1" t="s">
        <v>3839</v>
      </c>
      <c r="J1351" s="1" t="s">
        <v>3840</v>
      </c>
      <c r="K1351" s="17" t="n">
        <f aca="false">SUMIF('1130 Salta'!$A$2:$A$485,$G1351,'1130 Salta'!$I$2:$I$485)</f>
        <v>20</v>
      </c>
      <c r="L1351" s="17" t="n">
        <f aca="false">SUMIF('1130 Salta'!$A$2:$A$485,$G1351,'1130 Salta'!$Q$2:$Q$485)</f>
        <v>85</v>
      </c>
      <c r="M1351" s="17" t="n">
        <f aca="false">$K1351-$L1351</f>
        <v>-65</v>
      </c>
      <c r="N1351" s="18" t="n">
        <f aca="false">IFERROR(SUMIF('1130 Salta'!$A$2:$A$485,$G1351,'1130 Salta'!$M$2:$M$485)/$K1351,0)</f>
        <v>4642.161</v>
      </c>
      <c r="O1351" s="18" t="n">
        <f aca="false">IFERROR($K1351*$N1351,"")</f>
        <v>92843.22</v>
      </c>
      <c r="P1351" s="18" t="n">
        <f aca="false">IFERROR($L1351*$N1351,"")</f>
        <v>394583.685</v>
      </c>
      <c r="Q1351" s="18" t="n">
        <f aca="false">$M1351*$N1351</f>
        <v>-301740.465</v>
      </c>
      <c r="S1351" s="25" t="s">
        <v>228</v>
      </c>
      <c r="T1351" s="1" t="s">
        <v>282</v>
      </c>
      <c r="U1351" s="24" t="s">
        <v>54</v>
      </c>
      <c r="V1351" s="1" t="s">
        <v>3841</v>
      </c>
      <c r="W1351" s="1" t="s">
        <v>270</v>
      </c>
      <c r="X1351" s="1" t="s">
        <v>3842</v>
      </c>
      <c r="Y1351" s="1" t="s">
        <v>270</v>
      </c>
      <c r="Z1351" s="1" t="s">
        <v>3843</v>
      </c>
      <c r="AA1351" s="1" t="s">
        <v>3844</v>
      </c>
    </row>
    <row r="1352" customFormat="false" ht="15" hidden="false" customHeight="false" outlineLevel="0" collapsed="false">
      <c r="A1352" s="1" t="s">
        <v>208</v>
      </c>
      <c r="B1352" s="1" t="s">
        <v>3464</v>
      </c>
      <c r="C1352" s="1" t="s">
        <v>259</v>
      </c>
      <c r="D1352" s="1" t="s">
        <v>273</v>
      </c>
      <c r="E1352" s="1" t="s">
        <v>274</v>
      </c>
      <c r="F1352" s="1" t="s">
        <v>262</v>
      </c>
      <c r="G1352" s="1" t="s">
        <v>1993</v>
      </c>
      <c r="H1352" s="1" t="s">
        <v>1994</v>
      </c>
      <c r="K1352" s="17" t="n">
        <f aca="false">SUMIF('1130 Salta'!$A$2:$A$485,$G1352,'1130 Salta'!$I$2:$I$485)</f>
        <v>20</v>
      </c>
      <c r="L1352" s="17" t="n">
        <f aca="false">SUMIF('1130 Salta'!$A$2:$A$485,$G1352,'1130 Salta'!$Q$2:$Q$485)</f>
        <v>0</v>
      </c>
      <c r="M1352" s="17" t="n">
        <f aca="false">$K1352-$L1352</f>
        <v>20</v>
      </c>
      <c r="N1352" s="18" t="n">
        <f aca="false">IFERROR(SUMIF('1130 Salta'!$A$2:$A$485,$G1352,'1130 Salta'!$M$2:$M$485)/$K1352,0)</f>
        <v>318.88</v>
      </c>
      <c r="O1352" s="18" t="n">
        <f aca="false">IFERROR($K1352*$N1352,"")</f>
        <v>6377.6</v>
      </c>
      <c r="P1352" s="18" t="n">
        <f aca="false">IFERROR($L1352*$N1352,"")</f>
        <v>0</v>
      </c>
      <c r="Q1352" s="18" t="n">
        <f aca="false">$M1352*$N1352</f>
        <v>6377.6</v>
      </c>
      <c r="S1352" s="26"/>
      <c r="T1352" s="1" t="s">
        <v>277</v>
      </c>
      <c r="U1352" s="27" t="s">
        <v>123</v>
      </c>
    </row>
    <row r="1353" customFormat="false" ht="15" hidden="false" customHeight="false" outlineLevel="0" collapsed="false">
      <c r="A1353" s="1" t="s">
        <v>208</v>
      </c>
      <c r="B1353" s="1" t="s">
        <v>3464</v>
      </c>
      <c r="C1353" s="1" t="s">
        <v>259</v>
      </c>
      <c r="D1353" s="1" t="s">
        <v>273</v>
      </c>
      <c r="E1353" s="1" t="s">
        <v>274</v>
      </c>
      <c r="F1353" s="1" t="s">
        <v>262</v>
      </c>
      <c r="G1353" s="1" t="s">
        <v>3845</v>
      </c>
      <c r="H1353" s="1" t="s">
        <v>3846</v>
      </c>
      <c r="K1353" s="17" t="n">
        <f aca="false">SUMIF('1130 Salta'!$A$2:$A$485,$G1353,'1130 Salta'!$I$2:$I$485)</f>
        <v>20</v>
      </c>
      <c r="L1353" s="17" t="n">
        <f aca="false">SUMIF('1130 Salta'!$A$2:$A$485,$G1353,'1130 Salta'!$Q$2:$Q$485)</f>
        <v>0</v>
      </c>
      <c r="M1353" s="17" t="n">
        <f aca="false">$K1353-$L1353</f>
        <v>20</v>
      </c>
      <c r="N1353" s="18" t="n">
        <f aca="false">IFERROR(SUMIF('1130 Salta'!$A$2:$A$485,$G1353,'1130 Salta'!$M$2:$M$485)/$K1353,0)</f>
        <v>3128.955</v>
      </c>
      <c r="O1353" s="18" t="n">
        <f aca="false">IFERROR($K1353*$N1353,"")</f>
        <v>62579.1</v>
      </c>
      <c r="P1353" s="18" t="n">
        <f aca="false">IFERROR($L1353*$N1353,"")</f>
        <v>0</v>
      </c>
      <c r="Q1353" s="18" t="n">
        <f aca="false">$M1353*$N1353</f>
        <v>62579.1</v>
      </c>
      <c r="S1353" s="26"/>
      <c r="T1353" s="1" t="s">
        <v>277</v>
      </c>
      <c r="U1353" s="27" t="s">
        <v>123</v>
      </c>
    </row>
    <row r="1354" customFormat="false" ht="15" hidden="false" customHeight="false" outlineLevel="0" collapsed="false">
      <c r="A1354" s="1" t="s">
        <v>208</v>
      </c>
      <c r="B1354" s="1" t="s">
        <v>3464</v>
      </c>
      <c r="C1354" s="1" t="s">
        <v>259</v>
      </c>
      <c r="D1354" s="1" t="s">
        <v>273</v>
      </c>
      <c r="E1354" s="1" t="s">
        <v>274</v>
      </c>
      <c r="F1354" s="1" t="s">
        <v>262</v>
      </c>
      <c r="G1354" s="1" t="s">
        <v>3847</v>
      </c>
      <c r="H1354" s="1" t="s">
        <v>3848</v>
      </c>
      <c r="I1354" s="1" t="s">
        <v>3849</v>
      </c>
      <c r="J1354" s="1" t="s">
        <v>3850</v>
      </c>
      <c r="K1354" s="17" t="n">
        <f aca="false">SUMIF('1130 Salta'!$A$2:$A$485,$G1354,'1130 Salta'!$I$2:$I$485)</f>
        <v>20</v>
      </c>
      <c r="L1354" s="17" t="n">
        <f aca="false">SUMIF('1130 Salta'!$A$2:$A$485,$G1354,'1130 Salta'!$Q$2:$Q$485)</f>
        <v>31</v>
      </c>
      <c r="M1354" s="17" t="n">
        <f aca="false">$K1354-$L1354</f>
        <v>-11</v>
      </c>
      <c r="N1354" s="18" t="n">
        <f aca="false">IFERROR(SUMIF('1130 Salta'!$A$2:$A$485,$G1354,'1130 Salta'!$M$2:$M$485)/$K1354,0)</f>
        <v>1137</v>
      </c>
      <c r="O1354" s="18" t="n">
        <f aca="false">IFERROR($K1354*$N1354,"")</f>
        <v>22740</v>
      </c>
      <c r="P1354" s="18" t="n">
        <f aca="false">IFERROR($L1354*$N1354,"")</f>
        <v>35247</v>
      </c>
      <c r="Q1354" s="18" t="n">
        <f aca="false">$M1354*$N1354</f>
        <v>-12507</v>
      </c>
      <c r="S1354" s="25" t="s">
        <v>228</v>
      </c>
      <c r="T1354" s="1" t="s">
        <v>282</v>
      </c>
      <c r="U1354" s="24" t="s">
        <v>54</v>
      </c>
      <c r="V1354" s="1" t="s">
        <v>290</v>
      </c>
      <c r="W1354" s="1" t="s">
        <v>269</v>
      </c>
      <c r="Y1354" s="1" t="s">
        <v>269</v>
      </c>
      <c r="AA1354" s="1" t="s">
        <v>3851</v>
      </c>
    </row>
    <row r="1355" customFormat="false" ht="15" hidden="false" customHeight="false" outlineLevel="0" collapsed="false">
      <c r="A1355" s="1" t="s">
        <v>208</v>
      </c>
      <c r="B1355" s="1" t="s">
        <v>3464</v>
      </c>
      <c r="C1355" s="1" t="s">
        <v>259</v>
      </c>
      <c r="D1355" s="1" t="s">
        <v>273</v>
      </c>
      <c r="E1355" s="1" t="s">
        <v>274</v>
      </c>
      <c r="F1355" s="1" t="s">
        <v>262</v>
      </c>
      <c r="G1355" s="1" t="s">
        <v>3852</v>
      </c>
      <c r="H1355" s="1" t="s">
        <v>3853</v>
      </c>
      <c r="K1355" s="17" t="n">
        <f aca="false">SUMIF('1130 Salta'!$A$2:$A$485,$G1355,'1130 Salta'!$I$2:$I$485)</f>
        <v>20</v>
      </c>
      <c r="L1355" s="17" t="n">
        <f aca="false">SUMIF('1130 Salta'!$A$2:$A$485,$G1355,'1130 Salta'!$Q$2:$Q$485)</f>
        <v>0</v>
      </c>
      <c r="M1355" s="17" t="n">
        <f aca="false">$K1355-$L1355</f>
        <v>20</v>
      </c>
      <c r="N1355" s="18" t="n">
        <f aca="false">IFERROR(SUMIF('1130 Salta'!$A$2:$A$485,$G1355,'1130 Salta'!$M$2:$M$485)/$K1355,0)</f>
        <v>1526.84</v>
      </c>
      <c r="O1355" s="18" t="n">
        <f aca="false">IFERROR($K1355*$N1355,"")</f>
        <v>30536.8</v>
      </c>
      <c r="P1355" s="18" t="n">
        <f aca="false">IFERROR($L1355*$N1355,"")</f>
        <v>0</v>
      </c>
      <c r="Q1355" s="18" t="n">
        <f aca="false">$M1355*$N1355</f>
        <v>30536.8</v>
      </c>
      <c r="S1355" s="26"/>
      <c r="T1355" s="1" t="s">
        <v>277</v>
      </c>
      <c r="U1355" s="27" t="s">
        <v>123</v>
      </c>
    </row>
    <row r="1356" customFormat="false" ht="15" hidden="false" customHeight="false" outlineLevel="0" collapsed="false">
      <c r="A1356" s="1" t="s">
        <v>208</v>
      </c>
      <c r="B1356" s="1" t="s">
        <v>3464</v>
      </c>
      <c r="C1356" s="1" t="s">
        <v>259</v>
      </c>
      <c r="D1356" s="1" t="s">
        <v>610</v>
      </c>
      <c r="E1356" s="1" t="s">
        <v>611</v>
      </c>
      <c r="F1356" s="1" t="s">
        <v>612</v>
      </c>
      <c r="G1356" s="1" t="s">
        <v>844</v>
      </c>
      <c r="H1356" s="1" t="s">
        <v>845</v>
      </c>
      <c r="K1356" s="17" t="n">
        <f aca="false">SUMIF('1130 Salta'!$A$2:$A$485,$G1356,'1130 Salta'!$I$2:$I$485)</f>
        <v>20</v>
      </c>
      <c r="L1356" s="17" t="n">
        <f aca="false">SUMIF('1130 Salta'!$A$2:$A$485,$G1356,'1130 Salta'!$Q$2:$Q$485)</f>
        <v>0</v>
      </c>
      <c r="M1356" s="17" t="n">
        <f aca="false">$K1356-$L1356</f>
        <v>20</v>
      </c>
      <c r="N1356" s="18" t="n">
        <f aca="false">IFERROR(SUMIF('1130 Salta'!$A$2:$A$485,$G1356,'1130 Salta'!$M$2:$M$485)/$K1356,0)</f>
        <v>5400</v>
      </c>
      <c r="O1356" s="18" t="n">
        <f aca="false">IFERROR($K1356*$N1356,"")</f>
        <v>108000</v>
      </c>
      <c r="P1356" s="18" t="n">
        <f aca="false">IFERROR($L1356*$N1356,"")</f>
        <v>0</v>
      </c>
      <c r="Q1356" s="18" t="n">
        <f aca="false">$M1356*$N1356</f>
        <v>108000</v>
      </c>
      <c r="S1356" s="26"/>
      <c r="T1356" s="1" t="s">
        <v>615</v>
      </c>
      <c r="U1356" s="27" t="s">
        <v>126</v>
      </c>
    </row>
    <row r="1357" customFormat="false" ht="15" hidden="false" customHeight="false" outlineLevel="0" collapsed="false">
      <c r="A1357" s="1" t="s">
        <v>208</v>
      </c>
      <c r="B1357" s="1" t="s">
        <v>3464</v>
      </c>
      <c r="C1357" s="1" t="s">
        <v>259</v>
      </c>
      <c r="D1357" s="1" t="s">
        <v>610</v>
      </c>
      <c r="E1357" s="1" t="s">
        <v>611</v>
      </c>
      <c r="F1357" s="1" t="s">
        <v>612</v>
      </c>
      <c r="G1357" s="1" t="s">
        <v>3854</v>
      </c>
      <c r="H1357" s="1" t="s">
        <v>3855</v>
      </c>
      <c r="K1357" s="17" t="n">
        <f aca="false">SUMIF('1130 Salta'!$A$2:$A$485,$G1357,'1130 Salta'!$I$2:$I$485)</f>
        <v>20</v>
      </c>
      <c r="L1357" s="17" t="n">
        <f aca="false">SUMIF('1130 Salta'!$A$2:$A$485,$G1357,'1130 Salta'!$Q$2:$Q$485)</f>
        <v>0</v>
      </c>
      <c r="M1357" s="17" t="n">
        <f aca="false">$K1357-$L1357</f>
        <v>20</v>
      </c>
      <c r="N1357" s="18" t="n">
        <f aca="false">IFERROR(SUMIF('1130 Salta'!$A$2:$A$485,$G1357,'1130 Salta'!$M$2:$M$485)/$K1357,0)</f>
        <v>8500</v>
      </c>
      <c r="O1357" s="18" t="n">
        <f aca="false">IFERROR($K1357*$N1357,"")</f>
        <v>170000</v>
      </c>
      <c r="P1357" s="18" t="n">
        <f aca="false">IFERROR($L1357*$N1357,"")</f>
        <v>0</v>
      </c>
      <c r="Q1357" s="18" t="n">
        <f aca="false">$M1357*$N1357</f>
        <v>170000</v>
      </c>
      <c r="S1357" s="26"/>
      <c r="T1357" s="1" t="s">
        <v>615</v>
      </c>
      <c r="U1357" s="27" t="s">
        <v>126</v>
      </c>
    </row>
    <row r="1358" customFormat="false" ht="15" hidden="false" customHeight="false" outlineLevel="0" collapsed="false">
      <c r="A1358" s="1" t="s">
        <v>208</v>
      </c>
      <c r="B1358" s="1" t="s">
        <v>3464</v>
      </c>
      <c r="C1358" s="1" t="s">
        <v>259</v>
      </c>
      <c r="D1358" s="1" t="s">
        <v>610</v>
      </c>
      <c r="E1358" s="1" t="s">
        <v>611</v>
      </c>
      <c r="F1358" s="1" t="s">
        <v>612</v>
      </c>
      <c r="G1358" s="1" t="s">
        <v>846</v>
      </c>
      <c r="H1358" s="1" t="s">
        <v>847</v>
      </c>
      <c r="K1358" s="17" t="n">
        <f aca="false">SUMIF('1130 Salta'!$A$2:$A$485,$G1358,'1130 Salta'!$I$2:$I$485)</f>
        <v>20</v>
      </c>
      <c r="L1358" s="17" t="n">
        <f aca="false">SUMIF('1130 Salta'!$A$2:$A$485,$G1358,'1130 Salta'!$Q$2:$Q$485)</f>
        <v>0</v>
      </c>
      <c r="M1358" s="17" t="n">
        <f aca="false">$K1358-$L1358</f>
        <v>20</v>
      </c>
      <c r="N1358" s="18" t="n">
        <f aca="false">IFERROR(SUMIF('1130 Salta'!$A$2:$A$485,$G1358,'1130 Salta'!$M$2:$M$485)/$K1358,0)</f>
        <v>7041.3</v>
      </c>
      <c r="O1358" s="18" t="n">
        <f aca="false">IFERROR($K1358*$N1358,"")</f>
        <v>140826</v>
      </c>
      <c r="P1358" s="18" t="n">
        <f aca="false">IFERROR($L1358*$N1358,"")</f>
        <v>0</v>
      </c>
      <c r="Q1358" s="18" t="n">
        <f aca="false">$M1358*$N1358</f>
        <v>140826</v>
      </c>
      <c r="S1358" s="26"/>
      <c r="T1358" s="1" t="s">
        <v>615</v>
      </c>
      <c r="U1358" s="27" t="s">
        <v>126</v>
      </c>
    </row>
    <row r="1359" customFormat="false" ht="15" hidden="false" customHeight="false" outlineLevel="0" collapsed="false">
      <c r="A1359" s="1" t="s">
        <v>208</v>
      </c>
      <c r="B1359" s="1" t="s">
        <v>3464</v>
      </c>
      <c r="C1359" s="1" t="s">
        <v>259</v>
      </c>
      <c r="D1359" s="1" t="s">
        <v>3797</v>
      </c>
      <c r="E1359" s="1" t="s">
        <v>3798</v>
      </c>
      <c r="F1359" s="1" t="s">
        <v>612</v>
      </c>
      <c r="G1359" s="1" t="s">
        <v>3856</v>
      </c>
      <c r="H1359" s="1" t="s">
        <v>3857</v>
      </c>
      <c r="K1359" s="17" t="n">
        <f aca="false">SUMIF('1130 Salta'!$A$2:$A$485,$G1359,'1130 Salta'!$I$2:$I$485)</f>
        <v>20</v>
      </c>
      <c r="L1359" s="17" t="n">
        <f aca="false">SUMIF('1130 Salta'!$A$2:$A$485,$G1359,'1130 Salta'!$Q$2:$Q$485)</f>
        <v>0</v>
      </c>
      <c r="M1359" s="17" t="n">
        <f aca="false">$K1359-$L1359</f>
        <v>20</v>
      </c>
      <c r="N1359" s="18" t="n">
        <f aca="false">IFERROR(SUMIF('1130 Salta'!$A$2:$A$485,$G1359,'1130 Salta'!$M$2:$M$485)/$K1359,0)</f>
        <v>6560</v>
      </c>
      <c r="O1359" s="18" t="n">
        <f aca="false">IFERROR($K1359*$N1359,"")</f>
        <v>131200</v>
      </c>
      <c r="P1359" s="18" t="n">
        <f aca="false">IFERROR($L1359*$N1359,"")</f>
        <v>0</v>
      </c>
      <c r="Q1359" s="18" t="n">
        <f aca="false">$M1359*$N1359</f>
        <v>131200</v>
      </c>
      <c r="S1359" s="26"/>
      <c r="T1359" s="1" t="s">
        <v>3801</v>
      </c>
      <c r="U1359" s="27" t="s">
        <v>126</v>
      </c>
    </row>
    <row r="1360" customFormat="false" ht="15" hidden="false" customHeight="false" outlineLevel="0" collapsed="false">
      <c r="A1360" s="1" t="s">
        <v>208</v>
      </c>
      <c r="B1360" s="1" t="s">
        <v>3464</v>
      </c>
      <c r="C1360" s="1" t="s">
        <v>259</v>
      </c>
      <c r="D1360" s="1" t="s">
        <v>273</v>
      </c>
      <c r="E1360" s="1" t="s">
        <v>274</v>
      </c>
      <c r="F1360" s="1" t="s">
        <v>262</v>
      </c>
      <c r="G1360" s="1" t="s">
        <v>1547</v>
      </c>
      <c r="H1360" s="1" t="s">
        <v>1548</v>
      </c>
      <c r="I1360" s="1" t="s">
        <v>3858</v>
      </c>
      <c r="J1360" s="1" t="s">
        <v>3859</v>
      </c>
      <c r="K1360" s="17" t="n">
        <f aca="false">SUMIF('1130 Salta'!$A$2:$A$485,$G1360,'1130 Salta'!$I$2:$I$485)</f>
        <v>18</v>
      </c>
      <c r="L1360" s="17" t="n">
        <f aca="false">SUMIF('1130 Salta'!$A$2:$A$485,$G1360,'1130 Salta'!$Q$2:$Q$485)</f>
        <v>5</v>
      </c>
      <c r="M1360" s="17" t="n">
        <f aca="false">$K1360-$L1360</f>
        <v>13</v>
      </c>
      <c r="N1360" s="18" t="n">
        <f aca="false">IFERROR(SUMIF('1130 Salta'!$A$2:$A$485,$G1360,'1130 Salta'!$M$2:$M$485)/$K1360,0)</f>
        <v>679.977777777778</v>
      </c>
      <c r="O1360" s="18" t="n">
        <f aca="false">IFERROR($K1360*$N1360,"")</f>
        <v>12239.6</v>
      </c>
      <c r="P1360" s="18" t="n">
        <f aca="false">IFERROR($L1360*$N1360,"")</f>
        <v>3399.88888888889</v>
      </c>
      <c r="Q1360" s="18" t="n">
        <f aca="false">$M1360*$N1360</f>
        <v>8839.71111111111</v>
      </c>
      <c r="S1360" s="25" t="s">
        <v>228</v>
      </c>
      <c r="T1360" s="1" t="s">
        <v>282</v>
      </c>
      <c r="U1360" s="25" t="s">
        <v>51</v>
      </c>
      <c r="V1360" s="1" t="s">
        <v>290</v>
      </c>
      <c r="W1360" s="1" t="s">
        <v>269</v>
      </c>
      <c r="Y1360" s="1" t="s">
        <v>269</v>
      </c>
      <c r="AA1360" s="1" t="s">
        <v>3860</v>
      </c>
    </row>
    <row r="1361" customFormat="false" ht="15" hidden="false" customHeight="false" outlineLevel="0" collapsed="false">
      <c r="A1361" s="1" t="s">
        <v>208</v>
      </c>
      <c r="B1361" s="1" t="s">
        <v>3464</v>
      </c>
      <c r="C1361" s="1" t="s">
        <v>259</v>
      </c>
      <c r="D1361" s="1" t="s">
        <v>610</v>
      </c>
      <c r="E1361" s="1" t="s">
        <v>611</v>
      </c>
      <c r="F1361" s="1" t="s">
        <v>612</v>
      </c>
      <c r="G1361" s="1" t="s">
        <v>3861</v>
      </c>
      <c r="H1361" s="1" t="s">
        <v>3862</v>
      </c>
      <c r="K1361" s="17" t="n">
        <f aca="false">SUMIF('1130 Salta'!$A$2:$A$485,$G1361,'1130 Salta'!$I$2:$I$485)</f>
        <v>18</v>
      </c>
      <c r="L1361" s="17" t="n">
        <f aca="false">SUMIF('1130 Salta'!$A$2:$A$485,$G1361,'1130 Salta'!$Q$2:$Q$485)</f>
        <v>0</v>
      </c>
      <c r="M1361" s="17" t="n">
        <f aca="false">$K1361-$L1361</f>
        <v>18</v>
      </c>
      <c r="N1361" s="18" t="n">
        <f aca="false">IFERROR(SUMIF('1130 Salta'!$A$2:$A$485,$G1361,'1130 Salta'!$M$2:$M$485)/$K1361,0)</f>
        <v>36171.3333333333</v>
      </c>
      <c r="O1361" s="18" t="n">
        <f aca="false">IFERROR($K1361*$N1361,"")</f>
        <v>651084</v>
      </c>
      <c r="P1361" s="18" t="n">
        <f aca="false">IFERROR($L1361*$N1361,"")</f>
        <v>0</v>
      </c>
      <c r="Q1361" s="18" t="n">
        <f aca="false">$M1361*$N1361</f>
        <v>651084</v>
      </c>
      <c r="S1361" s="26"/>
      <c r="T1361" s="1" t="s">
        <v>615</v>
      </c>
      <c r="U1361" s="27" t="s">
        <v>126</v>
      </c>
    </row>
    <row r="1362" customFormat="false" ht="15" hidden="false" customHeight="false" outlineLevel="0" collapsed="false">
      <c r="A1362" s="1" t="s">
        <v>208</v>
      </c>
      <c r="B1362" s="1" t="s">
        <v>3464</v>
      </c>
      <c r="C1362" s="1" t="s">
        <v>259</v>
      </c>
      <c r="D1362" s="1" t="s">
        <v>610</v>
      </c>
      <c r="E1362" s="1" t="s">
        <v>611</v>
      </c>
      <c r="F1362" s="1" t="s">
        <v>612</v>
      </c>
      <c r="G1362" s="1" t="s">
        <v>2895</v>
      </c>
      <c r="H1362" s="1" t="s">
        <v>2896</v>
      </c>
      <c r="K1362" s="17" t="n">
        <f aca="false">SUMIF('1130 Salta'!$A$2:$A$485,$G1362,'1130 Salta'!$I$2:$I$485)</f>
        <v>17</v>
      </c>
      <c r="L1362" s="17" t="n">
        <f aca="false">SUMIF('1130 Salta'!$A$2:$A$485,$G1362,'1130 Salta'!$Q$2:$Q$485)</f>
        <v>0</v>
      </c>
      <c r="M1362" s="17" t="n">
        <f aca="false">$K1362-$L1362</f>
        <v>17</v>
      </c>
      <c r="N1362" s="18" t="n">
        <f aca="false">IFERROR(SUMIF('1130 Salta'!$A$2:$A$485,$G1362,'1130 Salta'!$M$2:$M$485)/$K1362,0)</f>
        <v>18927.6664705882</v>
      </c>
      <c r="O1362" s="18" t="n">
        <f aca="false">IFERROR($K1362*$N1362,"")</f>
        <v>321770.33</v>
      </c>
      <c r="P1362" s="18" t="n">
        <f aca="false">IFERROR($L1362*$N1362,"")</f>
        <v>0</v>
      </c>
      <c r="Q1362" s="18" t="n">
        <f aca="false">$M1362*$N1362</f>
        <v>321770.33</v>
      </c>
      <c r="S1362" s="26"/>
      <c r="T1362" s="1" t="s">
        <v>615</v>
      </c>
      <c r="U1362" s="27" t="s">
        <v>126</v>
      </c>
      <c r="AA1362" s="1" t="s">
        <v>3489</v>
      </c>
    </row>
    <row r="1363" customFormat="false" ht="15" hidden="false" customHeight="false" outlineLevel="0" collapsed="false">
      <c r="A1363" s="1" t="s">
        <v>208</v>
      </c>
      <c r="B1363" s="1" t="s">
        <v>3464</v>
      </c>
      <c r="C1363" s="1" t="s">
        <v>259</v>
      </c>
      <c r="D1363" s="1" t="s">
        <v>610</v>
      </c>
      <c r="E1363" s="1" t="s">
        <v>611</v>
      </c>
      <c r="F1363" s="1" t="s">
        <v>612</v>
      </c>
      <c r="G1363" s="1" t="s">
        <v>1269</v>
      </c>
      <c r="H1363" s="1" t="s">
        <v>1270</v>
      </c>
      <c r="K1363" s="17" t="n">
        <f aca="false">SUMIF('1130 Salta'!$A$2:$A$485,$G1363,'1130 Salta'!$I$2:$I$485)</f>
        <v>17</v>
      </c>
      <c r="L1363" s="17" t="n">
        <f aca="false">SUMIF('1130 Salta'!$A$2:$A$485,$G1363,'1130 Salta'!$Q$2:$Q$485)</f>
        <v>0</v>
      </c>
      <c r="M1363" s="17" t="n">
        <f aca="false">$K1363-$L1363</f>
        <v>17</v>
      </c>
      <c r="N1363" s="18" t="n">
        <f aca="false">IFERROR(SUMIF('1130 Salta'!$A$2:$A$485,$G1363,'1130 Salta'!$M$2:$M$485)/$K1363,0)</f>
        <v>10826.8217647059</v>
      </c>
      <c r="O1363" s="18" t="n">
        <f aca="false">IFERROR($K1363*$N1363,"")</f>
        <v>184055.97</v>
      </c>
      <c r="P1363" s="18" t="n">
        <f aca="false">IFERROR($L1363*$N1363,"")</f>
        <v>0</v>
      </c>
      <c r="Q1363" s="18" t="n">
        <f aca="false">$M1363*$N1363</f>
        <v>184055.97</v>
      </c>
      <c r="S1363" s="26"/>
      <c r="T1363" s="1" t="s">
        <v>615</v>
      </c>
      <c r="U1363" s="27" t="s">
        <v>126</v>
      </c>
      <c r="AA1363" s="1" t="s">
        <v>3489</v>
      </c>
    </row>
    <row r="1364" customFormat="false" ht="15" hidden="false" customHeight="false" outlineLevel="0" collapsed="false">
      <c r="A1364" s="1" t="s">
        <v>208</v>
      </c>
      <c r="B1364" s="1" t="s">
        <v>3464</v>
      </c>
      <c r="C1364" s="1" t="s">
        <v>259</v>
      </c>
      <c r="D1364" s="1" t="s">
        <v>260</v>
      </c>
      <c r="E1364" s="1" t="s">
        <v>261</v>
      </c>
      <c r="F1364" s="1" t="s">
        <v>262</v>
      </c>
      <c r="G1364" s="1" t="s">
        <v>2123</v>
      </c>
      <c r="H1364" s="1" t="s">
        <v>2124</v>
      </c>
      <c r="I1364" s="1" t="s">
        <v>3863</v>
      </c>
      <c r="J1364" s="1" t="s">
        <v>3864</v>
      </c>
      <c r="K1364" s="17" t="n">
        <f aca="false">SUMIF('1130 Salta'!$A$2:$A$485,$G1364,'1130 Salta'!$I$2:$I$485)</f>
        <v>16</v>
      </c>
      <c r="L1364" s="17" t="n">
        <f aca="false">SUMIF('1130 Salta'!$A$2:$A$485,$G1364,'1130 Salta'!$Q$2:$Q$485)</f>
        <v>15</v>
      </c>
      <c r="M1364" s="17" t="n">
        <f aca="false">$K1364-$L1364</f>
        <v>1</v>
      </c>
      <c r="N1364" s="18" t="n">
        <f aca="false">IFERROR(SUMIF('1130 Salta'!$A$2:$A$485,$G1364,'1130 Salta'!$M$2:$M$485)/$K1364,0)</f>
        <v>881.676875</v>
      </c>
      <c r="O1364" s="18" t="n">
        <f aca="false">IFERROR($K1364*$N1364,"")</f>
        <v>14106.83</v>
      </c>
      <c r="P1364" s="18" t="n">
        <f aca="false">IFERROR($L1364*$N1364,"")</f>
        <v>13225.153125</v>
      </c>
      <c r="Q1364" s="18" t="n">
        <f aca="false">$M1364*$N1364</f>
        <v>881.676875</v>
      </c>
      <c r="S1364" s="24" t="s">
        <v>226</v>
      </c>
      <c r="T1364" s="1" t="s">
        <v>267</v>
      </c>
      <c r="U1364" s="25" t="s">
        <v>51</v>
      </c>
      <c r="V1364" s="1" t="s">
        <v>3865</v>
      </c>
      <c r="W1364" s="1" t="s">
        <v>269</v>
      </c>
      <c r="Y1364" s="1" t="s">
        <v>270</v>
      </c>
      <c r="Z1364" s="1" t="s">
        <v>1644</v>
      </c>
      <c r="AA1364" s="1" t="s">
        <v>3481</v>
      </c>
    </row>
    <row r="1365" customFormat="false" ht="15" hidden="false" customHeight="false" outlineLevel="0" collapsed="false">
      <c r="A1365" s="1" t="s">
        <v>208</v>
      </c>
      <c r="B1365" s="1" t="s">
        <v>3464</v>
      </c>
      <c r="C1365" s="1" t="s">
        <v>259</v>
      </c>
      <c r="D1365" s="1" t="s">
        <v>273</v>
      </c>
      <c r="E1365" s="1" t="s">
        <v>274</v>
      </c>
      <c r="F1365" s="1" t="s">
        <v>262</v>
      </c>
      <c r="G1365" s="1" t="s">
        <v>2947</v>
      </c>
      <c r="H1365" s="1" t="s">
        <v>2948</v>
      </c>
      <c r="K1365" s="17" t="n">
        <f aca="false">SUMIF('1130 Salta'!$A$2:$A$485,$G1365,'1130 Salta'!$I$2:$I$485)</f>
        <v>16</v>
      </c>
      <c r="L1365" s="17" t="n">
        <f aca="false">SUMIF('1130 Salta'!$A$2:$A$485,$G1365,'1130 Salta'!$Q$2:$Q$485)</f>
        <v>0</v>
      </c>
      <c r="M1365" s="17" t="n">
        <f aca="false">$K1365-$L1365</f>
        <v>16</v>
      </c>
      <c r="N1365" s="18" t="n">
        <f aca="false">IFERROR(SUMIF('1130 Salta'!$A$2:$A$485,$G1365,'1130 Salta'!$M$2:$M$485)/$K1365,0)</f>
        <v>315.48125</v>
      </c>
      <c r="O1365" s="18" t="n">
        <f aca="false">IFERROR($K1365*$N1365,"")</f>
        <v>5047.7</v>
      </c>
      <c r="P1365" s="18" t="n">
        <f aca="false">IFERROR($L1365*$N1365,"")</f>
        <v>0</v>
      </c>
      <c r="Q1365" s="18" t="n">
        <f aca="false">$M1365*$N1365</f>
        <v>5047.7</v>
      </c>
      <c r="S1365" s="26"/>
      <c r="T1365" s="1" t="s">
        <v>277</v>
      </c>
      <c r="U1365" s="27" t="s">
        <v>123</v>
      </c>
      <c r="AA1365" s="1" t="s">
        <v>3489</v>
      </c>
    </row>
    <row r="1366" customFormat="false" ht="15" hidden="false" customHeight="false" outlineLevel="0" collapsed="false">
      <c r="A1366" s="1" t="s">
        <v>208</v>
      </c>
      <c r="B1366" s="1" t="s">
        <v>3464</v>
      </c>
      <c r="C1366" s="1" t="s">
        <v>259</v>
      </c>
      <c r="D1366" s="1" t="s">
        <v>610</v>
      </c>
      <c r="E1366" s="1" t="s">
        <v>611</v>
      </c>
      <c r="F1366" s="1" t="s">
        <v>612</v>
      </c>
      <c r="G1366" s="1" t="s">
        <v>1094</v>
      </c>
      <c r="H1366" s="1" t="s">
        <v>1095</v>
      </c>
      <c r="K1366" s="17" t="n">
        <f aca="false">SUMIF('1130 Salta'!$A$2:$A$485,$G1366,'1130 Salta'!$I$2:$I$485)</f>
        <v>16</v>
      </c>
      <c r="L1366" s="17" t="n">
        <f aca="false">SUMIF('1130 Salta'!$A$2:$A$485,$G1366,'1130 Salta'!$Q$2:$Q$485)</f>
        <v>0</v>
      </c>
      <c r="M1366" s="17" t="n">
        <f aca="false">$K1366-$L1366</f>
        <v>16</v>
      </c>
      <c r="N1366" s="18" t="n">
        <f aca="false">IFERROR(SUMIF('1130 Salta'!$A$2:$A$485,$G1366,'1130 Salta'!$M$2:$M$485)/$K1366,0)</f>
        <v>25127.12</v>
      </c>
      <c r="O1366" s="18" t="n">
        <f aca="false">IFERROR($K1366*$N1366,"")</f>
        <v>402033.92</v>
      </c>
      <c r="P1366" s="18" t="n">
        <f aca="false">IFERROR($L1366*$N1366,"")</f>
        <v>0</v>
      </c>
      <c r="Q1366" s="18" t="n">
        <f aca="false">$M1366*$N1366</f>
        <v>402033.92</v>
      </c>
      <c r="S1366" s="26"/>
      <c r="T1366" s="1" t="s">
        <v>615</v>
      </c>
      <c r="U1366" s="27" t="s">
        <v>126</v>
      </c>
    </row>
    <row r="1367" customFormat="false" ht="15" hidden="false" customHeight="false" outlineLevel="0" collapsed="false">
      <c r="A1367" s="1" t="s">
        <v>208</v>
      </c>
      <c r="B1367" s="1" t="s">
        <v>3464</v>
      </c>
      <c r="C1367" s="1" t="s">
        <v>259</v>
      </c>
      <c r="D1367" s="1" t="s">
        <v>610</v>
      </c>
      <c r="E1367" s="1" t="s">
        <v>611</v>
      </c>
      <c r="F1367" s="1" t="s">
        <v>612</v>
      </c>
      <c r="G1367" s="1" t="s">
        <v>1008</v>
      </c>
      <c r="H1367" s="1" t="s">
        <v>1009</v>
      </c>
      <c r="K1367" s="17" t="n">
        <f aca="false">SUMIF('1130 Salta'!$A$2:$A$485,$G1367,'1130 Salta'!$I$2:$I$485)</f>
        <v>16</v>
      </c>
      <c r="L1367" s="17" t="n">
        <f aca="false">SUMIF('1130 Salta'!$A$2:$A$485,$G1367,'1130 Salta'!$Q$2:$Q$485)</f>
        <v>0</v>
      </c>
      <c r="M1367" s="17" t="n">
        <f aca="false">$K1367-$L1367</f>
        <v>16</v>
      </c>
      <c r="N1367" s="18" t="n">
        <f aca="false">IFERROR(SUMIF('1130 Salta'!$A$2:$A$485,$G1367,'1130 Salta'!$M$2:$M$485)/$K1367,0)</f>
        <v>25127.12</v>
      </c>
      <c r="O1367" s="18" t="n">
        <f aca="false">IFERROR($K1367*$N1367,"")</f>
        <v>402033.92</v>
      </c>
      <c r="P1367" s="18" t="n">
        <f aca="false">IFERROR($L1367*$N1367,"")</f>
        <v>0</v>
      </c>
      <c r="Q1367" s="18" t="n">
        <f aca="false">$M1367*$N1367</f>
        <v>402033.92</v>
      </c>
      <c r="S1367" s="26"/>
      <c r="T1367" s="1" t="s">
        <v>615</v>
      </c>
      <c r="U1367" s="27" t="s">
        <v>126</v>
      </c>
    </row>
    <row r="1368" customFormat="false" ht="15" hidden="false" customHeight="false" outlineLevel="0" collapsed="false">
      <c r="A1368" s="1" t="s">
        <v>208</v>
      </c>
      <c r="B1368" s="1" t="s">
        <v>3464</v>
      </c>
      <c r="C1368" s="1" t="s">
        <v>259</v>
      </c>
      <c r="D1368" s="1" t="s">
        <v>610</v>
      </c>
      <c r="E1368" s="1" t="s">
        <v>611</v>
      </c>
      <c r="F1368" s="1" t="s">
        <v>612</v>
      </c>
      <c r="G1368" s="1" t="s">
        <v>3866</v>
      </c>
      <c r="H1368" s="1" t="s">
        <v>3867</v>
      </c>
      <c r="K1368" s="17" t="n">
        <f aca="false">SUMIF('1130 Salta'!$A$2:$A$485,$G1368,'1130 Salta'!$I$2:$I$485)</f>
        <v>16</v>
      </c>
      <c r="L1368" s="17" t="n">
        <f aca="false">SUMIF('1130 Salta'!$A$2:$A$485,$G1368,'1130 Salta'!$Q$2:$Q$485)</f>
        <v>0</v>
      </c>
      <c r="M1368" s="17" t="n">
        <f aca="false">$K1368-$L1368</f>
        <v>16</v>
      </c>
      <c r="N1368" s="18" t="n">
        <f aca="false">IFERROR(SUMIF('1130 Salta'!$A$2:$A$485,$G1368,'1130 Salta'!$M$2:$M$485)/$K1368,0)</f>
        <v>55000</v>
      </c>
      <c r="O1368" s="18" t="n">
        <f aca="false">IFERROR($K1368*$N1368,"")</f>
        <v>880000</v>
      </c>
      <c r="P1368" s="18" t="n">
        <f aca="false">IFERROR($L1368*$N1368,"")</f>
        <v>0</v>
      </c>
      <c r="Q1368" s="18" t="n">
        <f aca="false">$M1368*$N1368</f>
        <v>880000</v>
      </c>
      <c r="S1368" s="26"/>
      <c r="T1368" s="1" t="s">
        <v>615</v>
      </c>
      <c r="U1368" s="27" t="s">
        <v>126</v>
      </c>
    </row>
    <row r="1369" customFormat="false" ht="15" hidden="false" customHeight="false" outlineLevel="0" collapsed="false">
      <c r="A1369" s="1" t="s">
        <v>208</v>
      </c>
      <c r="B1369" s="1" t="s">
        <v>3464</v>
      </c>
      <c r="C1369" s="1" t="s">
        <v>259</v>
      </c>
      <c r="D1369" s="1" t="s">
        <v>610</v>
      </c>
      <c r="E1369" s="1" t="s">
        <v>611</v>
      </c>
      <c r="F1369" s="1" t="s">
        <v>612</v>
      </c>
      <c r="G1369" s="1" t="s">
        <v>3868</v>
      </c>
      <c r="H1369" s="1" t="s">
        <v>3869</v>
      </c>
      <c r="K1369" s="17" t="n">
        <f aca="false">SUMIF('1130 Salta'!$A$2:$A$485,$G1369,'1130 Salta'!$I$2:$I$485)</f>
        <v>16</v>
      </c>
      <c r="L1369" s="17" t="n">
        <f aca="false">SUMIF('1130 Salta'!$A$2:$A$485,$G1369,'1130 Salta'!$Q$2:$Q$485)</f>
        <v>0</v>
      </c>
      <c r="M1369" s="17" t="n">
        <f aca="false">$K1369-$L1369</f>
        <v>16</v>
      </c>
      <c r="N1369" s="18" t="n">
        <f aca="false">IFERROR(SUMIF('1130 Salta'!$A$2:$A$485,$G1369,'1130 Salta'!$M$2:$M$485)/$K1369,0)</f>
        <v>36220.5</v>
      </c>
      <c r="O1369" s="18" t="n">
        <f aca="false">IFERROR($K1369*$N1369,"")</f>
        <v>579528</v>
      </c>
      <c r="P1369" s="18" t="n">
        <f aca="false">IFERROR($L1369*$N1369,"")</f>
        <v>0</v>
      </c>
      <c r="Q1369" s="18" t="n">
        <f aca="false">$M1369*$N1369</f>
        <v>579528</v>
      </c>
      <c r="S1369" s="26"/>
      <c r="T1369" s="1" t="s">
        <v>615</v>
      </c>
      <c r="U1369" s="27" t="s">
        <v>126</v>
      </c>
    </row>
    <row r="1370" customFormat="false" ht="15" hidden="false" customHeight="false" outlineLevel="0" collapsed="false">
      <c r="A1370" s="1" t="s">
        <v>208</v>
      </c>
      <c r="B1370" s="1" t="s">
        <v>3464</v>
      </c>
      <c r="C1370" s="1" t="s">
        <v>259</v>
      </c>
      <c r="D1370" s="1" t="s">
        <v>260</v>
      </c>
      <c r="E1370" s="1" t="s">
        <v>261</v>
      </c>
      <c r="F1370" s="1" t="s">
        <v>262</v>
      </c>
      <c r="G1370" s="1" t="s">
        <v>1285</v>
      </c>
      <c r="H1370" s="1" t="s">
        <v>1286</v>
      </c>
      <c r="K1370" s="17" t="n">
        <f aca="false">SUMIF('1130 Salta'!$A$2:$A$485,$G1370,'1130 Salta'!$I$2:$I$485)</f>
        <v>15</v>
      </c>
      <c r="L1370" s="17" t="n">
        <f aca="false">SUMIF('1130 Salta'!$A$2:$A$485,$G1370,'1130 Salta'!$Q$2:$Q$485)</f>
        <v>0</v>
      </c>
      <c r="M1370" s="17" t="n">
        <f aca="false">$K1370-$L1370</f>
        <v>15</v>
      </c>
      <c r="N1370" s="18" t="n">
        <f aca="false">IFERROR(SUMIF('1130 Salta'!$A$2:$A$485,$G1370,'1130 Salta'!$M$2:$M$485)/$K1370,0)</f>
        <v>8516.63133333333</v>
      </c>
      <c r="O1370" s="18" t="n">
        <f aca="false">IFERROR($K1370*$N1370,"")</f>
        <v>127749.47</v>
      </c>
      <c r="P1370" s="18" t="n">
        <f aca="false">IFERROR($L1370*$N1370,"")</f>
        <v>0</v>
      </c>
      <c r="Q1370" s="18" t="n">
        <f aca="false">$M1370*$N1370</f>
        <v>127749.47</v>
      </c>
      <c r="S1370" s="26"/>
      <c r="T1370" s="1" t="s">
        <v>277</v>
      </c>
      <c r="U1370" s="27" t="s">
        <v>123</v>
      </c>
      <c r="AA1370" s="1" t="s">
        <v>3489</v>
      </c>
    </row>
    <row r="1371" customFormat="false" ht="15" hidden="false" customHeight="false" outlineLevel="0" collapsed="false">
      <c r="A1371" s="1" t="s">
        <v>208</v>
      </c>
      <c r="B1371" s="1" t="s">
        <v>3464</v>
      </c>
      <c r="C1371" s="1" t="s">
        <v>259</v>
      </c>
      <c r="D1371" s="1" t="s">
        <v>260</v>
      </c>
      <c r="E1371" s="1" t="s">
        <v>261</v>
      </c>
      <c r="F1371" s="1" t="s">
        <v>262</v>
      </c>
      <c r="G1371" s="1" t="s">
        <v>2363</v>
      </c>
      <c r="H1371" s="1" t="s">
        <v>2364</v>
      </c>
      <c r="K1371" s="17" t="n">
        <f aca="false">SUMIF('1130 Salta'!$A$2:$A$485,$G1371,'1130 Salta'!$I$2:$I$485)</f>
        <v>15</v>
      </c>
      <c r="L1371" s="17" t="n">
        <f aca="false">SUMIF('1130 Salta'!$A$2:$A$485,$G1371,'1130 Salta'!$Q$2:$Q$485)</f>
        <v>0</v>
      </c>
      <c r="M1371" s="17" t="n">
        <f aca="false">$K1371-$L1371</f>
        <v>15</v>
      </c>
      <c r="N1371" s="18" t="n">
        <f aca="false">IFERROR(SUMIF('1130 Salta'!$A$2:$A$485,$G1371,'1130 Salta'!$M$2:$M$485)/$K1371,0)</f>
        <v>1990</v>
      </c>
      <c r="O1371" s="18" t="n">
        <f aca="false">IFERROR($K1371*$N1371,"")</f>
        <v>29850</v>
      </c>
      <c r="P1371" s="18" t="n">
        <f aca="false">IFERROR($L1371*$N1371,"")</f>
        <v>0</v>
      </c>
      <c r="Q1371" s="18" t="n">
        <f aca="false">$M1371*$N1371</f>
        <v>29850</v>
      </c>
      <c r="S1371" s="26"/>
      <c r="T1371" s="1" t="s">
        <v>277</v>
      </c>
      <c r="U1371" s="27" t="s">
        <v>123</v>
      </c>
    </row>
    <row r="1372" customFormat="false" ht="15" hidden="false" customHeight="false" outlineLevel="0" collapsed="false">
      <c r="A1372" s="1" t="s">
        <v>208</v>
      </c>
      <c r="B1372" s="1" t="s">
        <v>3464</v>
      </c>
      <c r="C1372" s="1" t="s">
        <v>259</v>
      </c>
      <c r="D1372" s="1" t="s">
        <v>260</v>
      </c>
      <c r="E1372" s="1" t="s">
        <v>261</v>
      </c>
      <c r="F1372" s="1" t="s">
        <v>262</v>
      </c>
      <c r="G1372" s="1" t="s">
        <v>864</v>
      </c>
      <c r="H1372" s="1" t="s">
        <v>865</v>
      </c>
      <c r="I1372" s="1" t="s">
        <v>3870</v>
      </c>
      <c r="J1372" s="1" t="s">
        <v>3871</v>
      </c>
      <c r="K1372" s="17" t="n">
        <f aca="false">SUMIF('1130 Salta'!$A$2:$A$485,$G1372,'1130 Salta'!$I$2:$I$485)</f>
        <v>15</v>
      </c>
      <c r="L1372" s="17" t="n">
        <f aca="false">SUMIF('1130 Salta'!$A$2:$A$485,$G1372,'1130 Salta'!$Q$2:$Q$485)</f>
        <v>8</v>
      </c>
      <c r="M1372" s="17" t="n">
        <f aca="false">$K1372-$L1372</f>
        <v>7</v>
      </c>
      <c r="N1372" s="18" t="n">
        <f aca="false">IFERROR(SUMIF('1130 Salta'!$A$2:$A$485,$G1372,'1130 Salta'!$M$2:$M$485)/$K1372,0)</f>
        <v>3801</v>
      </c>
      <c r="O1372" s="18" t="n">
        <f aca="false">IFERROR($K1372*$N1372,"")</f>
        <v>57015</v>
      </c>
      <c r="P1372" s="18" t="n">
        <f aca="false">IFERROR($L1372*$N1372,"")</f>
        <v>30408</v>
      </c>
      <c r="Q1372" s="18" t="n">
        <f aca="false">$M1372*$N1372</f>
        <v>26607</v>
      </c>
      <c r="S1372" s="25" t="s">
        <v>228</v>
      </c>
      <c r="T1372" s="1" t="s">
        <v>282</v>
      </c>
      <c r="U1372" s="25" t="s">
        <v>51</v>
      </c>
      <c r="V1372" s="1" t="s">
        <v>868</v>
      </c>
      <c r="W1372" s="1" t="s">
        <v>270</v>
      </c>
      <c r="X1372" s="1" t="s">
        <v>3872</v>
      </c>
      <c r="Y1372" s="1" t="s">
        <v>270</v>
      </c>
      <c r="Z1372" s="1" t="s">
        <v>869</v>
      </c>
      <c r="AA1372" s="1" t="s">
        <v>3873</v>
      </c>
    </row>
    <row r="1373" customFormat="false" ht="15" hidden="false" customHeight="false" outlineLevel="0" collapsed="false">
      <c r="A1373" s="1" t="s">
        <v>208</v>
      </c>
      <c r="B1373" s="1" t="s">
        <v>3464</v>
      </c>
      <c r="C1373" s="1" t="s">
        <v>259</v>
      </c>
      <c r="D1373" s="1" t="s">
        <v>260</v>
      </c>
      <c r="E1373" s="1" t="s">
        <v>261</v>
      </c>
      <c r="F1373" s="1" t="s">
        <v>262</v>
      </c>
      <c r="G1373" s="1" t="s">
        <v>1006</v>
      </c>
      <c r="H1373" s="1" t="s">
        <v>1007</v>
      </c>
      <c r="K1373" s="17" t="n">
        <f aca="false">SUMIF('1130 Salta'!$A$2:$A$485,$G1373,'1130 Salta'!$I$2:$I$485)</f>
        <v>15</v>
      </c>
      <c r="L1373" s="17" t="n">
        <f aca="false">SUMIF('1130 Salta'!$A$2:$A$485,$G1373,'1130 Salta'!$Q$2:$Q$485)</f>
        <v>0</v>
      </c>
      <c r="M1373" s="17" t="n">
        <f aca="false">$K1373-$L1373</f>
        <v>15</v>
      </c>
      <c r="N1373" s="18" t="n">
        <f aca="false">IFERROR(SUMIF('1130 Salta'!$A$2:$A$485,$G1373,'1130 Salta'!$M$2:$M$485)/$K1373,0)</f>
        <v>9525.86666666667</v>
      </c>
      <c r="O1373" s="18" t="n">
        <f aca="false">IFERROR($K1373*$N1373,"")</f>
        <v>142888</v>
      </c>
      <c r="P1373" s="18" t="n">
        <f aca="false">IFERROR($L1373*$N1373,"")</f>
        <v>0</v>
      </c>
      <c r="Q1373" s="18" t="n">
        <f aca="false">$M1373*$N1373</f>
        <v>142888</v>
      </c>
      <c r="S1373" s="26"/>
      <c r="T1373" s="1" t="s">
        <v>277</v>
      </c>
      <c r="U1373" s="27" t="s">
        <v>123</v>
      </c>
    </row>
    <row r="1374" customFormat="false" ht="15" hidden="false" customHeight="false" outlineLevel="0" collapsed="false">
      <c r="A1374" s="1" t="s">
        <v>208</v>
      </c>
      <c r="B1374" s="1" t="s">
        <v>3464</v>
      </c>
      <c r="C1374" s="1" t="s">
        <v>259</v>
      </c>
      <c r="D1374" s="1" t="s">
        <v>273</v>
      </c>
      <c r="E1374" s="1" t="s">
        <v>274</v>
      </c>
      <c r="F1374" s="1" t="s">
        <v>262</v>
      </c>
      <c r="G1374" s="1" t="s">
        <v>1460</v>
      </c>
      <c r="H1374" s="1" t="s">
        <v>1461</v>
      </c>
      <c r="I1374" s="1" t="s">
        <v>3874</v>
      </c>
      <c r="J1374" s="1" t="s">
        <v>3875</v>
      </c>
      <c r="K1374" s="17" t="n">
        <f aca="false">SUMIF('1130 Salta'!$A$2:$A$485,$G1374,'1130 Salta'!$I$2:$I$485)</f>
        <v>15</v>
      </c>
      <c r="L1374" s="17" t="n">
        <f aca="false">SUMIF('1130 Salta'!$A$2:$A$485,$G1374,'1130 Salta'!$Q$2:$Q$485)</f>
        <v>12</v>
      </c>
      <c r="M1374" s="17" t="n">
        <f aca="false">$K1374-$L1374</f>
        <v>3</v>
      </c>
      <c r="N1374" s="18" t="n">
        <f aca="false">IFERROR(SUMIF('1130 Salta'!$A$2:$A$485,$G1374,'1130 Salta'!$M$2:$M$485)/$K1374,0)</f>
        <v>689.506666666667</v>
      </c>
      <c r="O1374" s="18" t="n">
        <f aca="false">IFERROR($K1374*$N1374,"")</f>
        <v>10342.6</v>
      </c>
      <c r="P1374" s="18" t="n">
        <f aca="false">IFERROR($L1374*$N1374,"")</f>
        <v>8274.08</v>
      </c>
      <c r="Q1374" s="18" t="n">
        <f aca="false">$M1374*$N1374</f>
        <v>2068.52</v>
      </c>
      <c r="S1374" s="24" t="s">
        <v>226</v>
      </c>
      <c r="T1374" s="1" t="s">
        <v>267</v>
      </c>
      <c r="U1374" s="25" t="s">
        <v>51</v>
      </c>
      <c r="V1374" s="1" t="s">
        <v>2377</v>
      </c>
      <c r="W1374" s="1" t="s">
        <v>269</v>
      </c>
      <c r="Y1374" s="1" t="s">
        <v>270</v>
      </c>
      <c r="Z1374" s="1" t="s">
        <v>2378</v>
      </c>
      <c r="AA1374" s="1" t="s">
        <v>3481</v>
      </c>
    </row>
    <row r="1375" customFormat="false" ht="15" hidden="false" customHeight="false" outlineLevel="0" collapsed="false">
      <c r="A1375" s="1" t="s">
        <v>208</v>
      </c>
      <c r="B1375" s="1" t="s">
        <v>3464</v>
      </c>
      <c r="C1375" s="1" t="s">
        <v>259</v>
      </c>
      <c r="D1375" s="1" t="s">
        <v>273</v>
      </c>
      <c r="E1375" s="1" t="s">
        <v>274</v>
      </c>
      <c r="F1375" s="1" t="s">
        <v>262</v>
      </c>
      <c r="G1375" s="1" t="s">
        <v>2270</v>
      </c>
      <c r="H1375" s="1" t="s">
        <v>2271</v>
      </c>
      <c r="K1375" s="17" t="n">
        <f aca="false">SUMIF('1130 Salta'!$A$2:$A$485,$G1375,'1130 Salta'!$I$2:$I$485)</f>
        <v>15</v>
      </c>
      <c r="L1375" s="17" t="n">
        <f aca="false">SUMIF('1130 Salta'!$A$2:$A$485,$G1375,'1130 Salta'!$Q$2:$Q$485)</f>
        <v>0</v>
      </c>
      <c r="M1375" s="17" t="n">
        <f aca="false">$K1375-$L1375</f>
        <v>15</v>
      </c>
      <c r="N1375" s="18" t="n">
        <f aca="false">IFERROR(SUMIF('1130 Salta'!$A$2:$A$485,$G1375,'1130 Salta'!$M$2:$M$485)/$K1375,0)</f>
        <v>443.148666666667</v>
      </c>
      <c r="O1375" s="18" t="n">
        <f aca="false">IFERROR($K1375*$N1375,"")</f>
        <v>6647.23</v>
      </c>
      <c r="P1375" s="18" t="n">
        <f aca="false">IFERROR($L1375*$N1375,"")</f>
        <v>0</v>
      </c>
      <c r="Q1375" s="18" t="n">
        <f aca="false">$M1375*$N1375</f>
        <v>6647.23</v>
      </c>
      <c r="S1375" s="26"/>
      <c r="T1375" s="1" t="s">
        <v>277</v>
      </c>
      <c r="U1375" s="27" t="s">
        <v>123</v>
      </c>
    </row>
    <row r="1376" customFormat="false" ht="15" hidden="false" customHeight="false" outlineLevel="0" collapsed="false">
      <c r="A1376" s="1" t="s">
        <v>208</v>
      </c>
      <c r="B1376" s="1" t="s">
        <v>3464</v>
      </c>
      <c r="C1376" s="1" t="s">
        <v>259</v>
      </c>
      <c r="D1376" s="1" t="s">
        <v>273</v>
      </c>
      <c r="E1376" s="1" t="s">
        <v>274</v>
      </c>
      <c r="F1376" s="1" t="s">
        <v>262</v>
      </c>
      <c r="G1376" s="1" t="s">
        <v>1004</v>
      </c>
      <c r="H1376" s="1" t="s">
        <v>1005</v>
      </c>
      <c r="K1376" s="17" t="n">
        <f aca="false">SUMIF('1130 Salta'!$A$2:$A$485,$G1376,'1130 Salta'!$I$2:$I$485)</f>
        <v>15</v>
      </c>
      <c r="L1376" s="17" t="n">
        <f aca="false">SUMIF('1130 Salta'!$A$2:$A$485,$G1376,'1130 Salta'!$Q$2:$Q$485)</f>
        <v>0</v>
      </c>
      <c r="M1376" s="17" t="n">
        <f aca="false">$K1376-$L1376</f>
        <v>15</v>
      </c>
      <c r="N1376" s="18" t="n">
        <f aca="false">IFERROR(SUMIF('1130 Salta'!$A$2:$A$485,$G1376,'1130 Salta'!$M$2:$M$485)/$K1376,0)</f>
        <v>9307.14266666667</v>
      </c>
      <c r="O1376" s="18" t="n">
        <f aca="false">IFERROR($K1376*$N1376,"")</f>
        <v>139607.14</v>
      </c>
      <c r="P1376" s="18" t="n">
        <f aca="false">IFERROR($L1376*$N1376,"")</f>
        <v>0</v>
      </c>
      <c r="Q1376" s="18" t="n">
        <f aca="false">$M1376*$N1376</f>
        <v>139607.14</v>
      </c>
      <c r="S1376" s="26"/>
      <c r="T1376" s="1" t="s">
        <v>277</v>
      </c>
      <c r="U1376" s="27" t="s">
        <v>123</v>
      </c>
    </row>
    <row r="1377" customFormat="false" ht="15" hidden="false" customHeight="false" outlineLevel="0" collapsed="false">
      <c r="A1377" s="1" t="s">
        <v>208</v>
      </c>
      <c r="B1377" s="1" t="s">
        <v>3464</v>
      </c>
      <c r="C1377" s="1" t="s">
        <v>259</v>
      </c>
      <c r="D1377" s="1" t="s">
        <v>273</v>
      </c>
      <c r="E1377" s="1" t="s">
        <v>274</v>
      </c>
      <c r="F1377" s="1" t="s">
        <v>262</v>
      </c>
      <c r="G1377" s="1" t="s">
        <v>2445</v>
      </c>
      <c r="H1377" s="1" t="s">
        <v>2446</v>
      </c>
      <c r="K1377" s="17" t="n">
        <f aca="false">SUMIF('1130 Salta'!$A$2:$A$485,$G1377,'1130 Salta'!$I$2:$I$485)</f>
        <v>15</v>
      </c>
      <c r="L1377" s="17" t="n">
        <f aca="false">SUMIF('1130 Salta'!$A$2:$A$485,$G1377,'1130 Salta'!$Q$2:$Q$485)</f>
        <v>0</v>
      </c>
      <c r="M1377" s="17" t="n">
        <f aca="false">$K1377-$L1377</f>
        <v>15</v>
      </c>
      <c r="N1377" s="18" t="n">
        <f aca="false">IFERROR(SUMIF('1130 Salta'!$A$2:$A$485,$G1377,'1130 Salta'!$M$2:$M$485)/$K1377,0)</f>
        <v>2187.2</v>
      </c>
      <c r="O1377" s="18" t="n">
        <f aca="false">IFERROR($K1377*$N1377,"")</f>
        <v>32808</v>
      </c>
      <c r="P1377" s="18" t="n">
        <f aca="false">IFERROR($L1377*$N1377,"")</f>
        <v>0</v>
      </c>
      <c r="Q1377" s="18" t="n">
        <f aca="false">$M1377*$N1377</f>
        <v>32808</v>
      </c>
      <c r="S1377" s="26"/>
      <c r="T1377" s="1" t="s">
        <v>277</v>
      </c>
      <c r="U1377" s="27" t="s">
        <v>123</v>
      </c>
    </row>
    <row r="1378" customFormat="false" ht="15" hidden="false" customHeight="false" outlineLevel="0" collapsed="false">
      <c r="A1378" s="1" t="s">
        <v>208</v>
      </c>
      <c r="B1378" s="1" t="s">
        <v>3464</v>
      </c>
      <c r="C1378" s="1" t="s">
        <v>259</v>
      </c>
      <c r="D1378" s="1" t="s">
        <v>610</v>
      </c>
      <c r="E1378" s="1" t="s">
        <v>611</v>
      </c>
      <c r="F1378" s="1" t="s">
        <v>612</v>
      </c>
      <c r="G1378" s="1" t="s">
        <v>659</v>
      </c>
      <c r="H1378" s="1" t="s">
        <v>660</v>
      </c>
      <c r="K1378" s="17" t="n">
        <f aca="false">SUMIF('1130 Salta'!$A$2:$A$485,$G1378,'1130 Salta'!$I$2:$I$485)</f>
        <v>15</v>
      </c>
      <c r="L1378" s="17" t="n">
        <f aca="false">SUMIF('1130 Salta'!$A$2:$A$485,$G1378,'1130 Salta'!$Q$2:$Q$485)</f>
        <v>0</v>
      </c>
      <c r="M1378" s="17" t="n">
        <f aca="false">$K1378-$L1378</f>
        <v>15</v>
      </c>
      <c r="N1378" s="18" t="n">
        <f aca="false">IFERROR(SUMIF('1130 Salta'!$A$2:$A$485,$G1378,'1130 Salta'!$M$2:$M$485)/$K1378,0)</f>
        <v>6370</v>
      </c>
      <c r="O1378" s="18" t="n">
        <f aca="false">IFERROR($K1378*$N1378,"")</f>
        <v>95550</v>
      </c>
      <c r="P1378" s="18" t="n">
        <f aca="false">IFERROR($L1378*$N1378,"")</f>
        <v>0</v>
      </c>
      <c r="Q1378" s="18" t="n">
        <f aca="false">$M1378*$N1378</f>
        <v>95550</v>
      </c>
      <c r="S1378" s="26"/>
      <c r="T1378" s="1" t="s">
        <v>615</v>
      </c>
      <c r="U1378" s="27" t="s">
        <v>126</v>
      </c>
    </row>
    <row r="1379" customFormat="false" ht="15" hidden="false" customHeight="false" outlineLevel="0" collapsed="false">
      <c r="A1379" s="1" t="s">
        <v>208</v>
      </c>
      <c r="B1379" s="1" t="s">
        <v>3464</v>
      </c>
      <c r="C1379" s="1" t="s">
        <v>259</v>
      </c>
      <c r="D1379" s="1" t="s">
        <v>610</v>
      </c>
      <c r="E1379" s="1" t="s">
        <v>611</v>
      </c>
      <c r="F1379" s="1" t="s">
        <v>612</v>
      </c>
      <c r="G1379" s="1" t="s">
        <v>1377</v>
      </c>
      <c r="H1379" s="1" t="s">
        <v>1378</v>
      </c>
      <c r="K1379" s="17" t="n">
        <f aca="false">SUMIF('1130 Salta'!$A$2:$A$485,$G1379,'1130 Salta'!$I$2:$I$485)</f>
        <v>15</v>
      </c>
      <c r="L1379" s="17" t="n">
        <f aca="false">SUMIF('1130 Salta'!$A$2:$A$485,$G1379,'1130 Salta'!$Q$2:$Q$485)</f>
        <v>0</v>
      </c>
      <c r="M1379" s="17" t="n">
        <f aca="false">$K1379-$L1379</f>
        <v>15</v>
      </c>
      <c r="N1379" s="18" t="n">
        <f aca="false">IFERROR(SUMIF('1130 Salta'!$A$2:$A$485,$G1379,'1130 Salta'!$M$2:$M$485)/$K1379,0)</f>
        <v>85884.6666666667</v>
      </c>
      <c r="O1379" s="18" t="n">
        <f aca="false">IFERROR($K1379*$N1379,"")</f>
        <v>1288270</v>
      </c>
      <c r="P1379" s="18" t="n">
        <f aca="false">IFERROR($L1379*$N1379,"")</f>
        <v>0</v>
      </c>
      <c r="Q1379" s="18" t="n">
        <f aca="false">$M1379*$N1379</f>
        <v>1288270</v>
      </c>
      <c r="S1379" s="26"/>
      <c r="T1379" s="1" t="s">
        <v>615</v>
      </c>
      <c r="U1379" s="27" t="s">
        <v>126</v>
      </c>
      <c r="AA1379" s="1" t="s">
        <v>3489</v>
      </c>
    </row>
    <row r="1380" customFormat="false" ht="15" hidden="false" customHeight="false" outlineLevel="0" collapsed="false">
      <c r="A1380" s="1" t="s">
        <v>208</v>
      </c>
      <c r="B1380" s="1" t="s">
        <v>3464</v>
      </c>
      <c r="C1380" s="1" t="s">
        <v>259</v>
      </c>
      <c r="D1380" s="1" t="s">
        <v>260</v>
      </c>
      <c r="E1380" s="1" t="s">
        <v>261</v>
      </c>
      <c r="F1380" s="1" t="s">
        <v>262</v>
      </c>
      <c r="G1380" s="1" t="s">
        <v>2243</v>
      </c>
      <c r="H1380" s="1" t="s">
        <v>2244</v>
      </c>
      <c r="K1380" s="17" t="n">
        <f aca="false">SUMIF('1130 Salta'!$A$2:$A$485,$G1380,'1130 Salta'!$I$2:$I$485)</f>
        <v>14</v>
      </c>
      <c r="L1380" s="17" t="n">
        <f aca="false">SUMIF('1130 Salta'!$A$2:$A$485,$G1380,'1130 Salta'!$Q$2:$Q$485)</f>
        <v>0</v>
      </c>
      <c r="M1380" s="17" t="n">
        <f aca="false">$K1380-$L1380</f>
        <v>14</v>
      </c>
      <c r="N1380" s="18" t="n">
        <f aca="false">IFERROR(SUMIF('1130 Salta'!$A$2:$A$485,$G1380,'1130 Salta'!$M$2:$M$485)/$K1380,0)</f>
        <v>22268.1007142857</v>
      </c>
      <c r="O1380" s="18" t="n">
        <f aca="false">IFERROR($K1380*$N1380,"")</f>
        <v>311753.41</v>
      </c>
      <c r="P1380" s="18" t="n">
        <f aca="false">IFERROR($L1380*$N1380,"")</f>
        <v>0</v>
      </c>
      <c r="Q1380" s="18" t="n">
        <f aca="false">$M1380*$N1380</f>
        <v>311753.41</v>
      </c>
      <c r="S1380" s="26"/>
      <c r="T1380" s="1" t="s">
        <v>277</v>
      </c>
      <c r="U1380" s="27" t="s">
        <v>123</v>
      </c>
      <c r="AA1380" s="1" t="s">
        <v>3489</v>
      </c>
    </row>
    <row r="1381" customFormat="false" ht="15" hidden="false" customHeight="false" outlineLevel="0" collapsed="false">
      <c r="A1381" s="1" t="s">
        <v>208</v>
      </c>
      <c r="B1381" s="1" t="s">
        <v>3464</v>
      </c>
      <c r="C1381" s="1" t="s">
        <v>259</v>
      </c>
      <c r="D1381" s="1" t="s">
        <v>260</v>
      </c>
      <c r="E1381" s="1" t="s">
        <v>261</v>
      </c>
      <c r="F1381" s="1" t="s">
        <v>262</v>
      </c>
      <c r="G1381" s="1" t="s">
        <v>3876</v>
      </c>
      <c r="H1381" s="1" t="s">
        <v>3877</v>
      </c>
      <c r="K1381" s="17" t="n">
        <f aca="false">SUMIF('1130 Salta'!$A$2:$A$485,$G1381,'1130 Salta'!$I$2:$I$485)</f>
        <v>14</v>
      </c>
      <c r="L1381" s="17" t="n">
        <f aca="false">SUMIF('1130 Salta'!$A$2:$A$485,$G1381,'1130 Salta'!$Q$2:$Q$485)</f>
        <v>0</v>
      </c>
      <c r="M1381" s="17" t="n">
        <f aca="false">$K1381-$L1381</f>
        <v>14</v>
      </c>
      <c r="N1381" s="18" t="n">
        <f aca="false">IFERROR(SUMIF('1130 Salta'!$A$2:$A$485,$G1381,'1130 Salta'!$M$2:$M$485)/$K1381,0)</f>
        <v>703.428571428571</v>
      </c>
      <c r="O1381" s="18" t="n">
        <f aca="false">IFERROR($K1381*$N1381,"")</f>
        <v>9848</v>
      </c>
      <c r="P1381" s="18" t="n">
        <f aca="false">IFERROR($L1381*$N1381,"")</f>
        <v>0</v>
      </c>
      <c r="Q1381" s="18" t="n">
        <f aca="false">$M1381*$N1381</f>
        <v>9848</v>
      </c>
      <c r="S1381" s="26"/>
      <c r="T1381" s="1" t="s">
        <v>277</v>
      </c>
      <c r="U1381" s="27" t="s">
        <v>123</v>
      </c>
    </row>
    <row r="1382" customFormat="false" ht="15" hidden="false" customHeight="false" outlineLevel="0" collapsed="false">
      <c r="A1382" s="1" t="s">
        <v>208</v>
      </c>
      <c r="B1382" s="1" t="s">
        <v>3464</v>
      </c>
      <c r="C1382" s="1" t="s">
        <v>259</v>
      </c>
      <c r="D1382" s="1" t="s">
        <v>610</v>
      </c>
      <c r="E1382" s="1" t="s">
        <v>611</v>
      </c>
      <c r="F1382" s="1" t="s">
        <v>612</v>
      </c>
      <c r="G1382" s="1" t="s">
        <v>3244</v>
      </c>
      <c r="H1382" s="1" t="s">
        <v>3245</v>
      </c>
      <c r="K1382" s="17" t="n">
        <f aca="false">SUMIF('1130 Salta'!$A$2:$A$485,$G1382,'1130 Salta'!$I$2:$I$485)</f>
        <v>14</v>
      </c>
      <c r="L1382" s="17" t="n">
        <f aca="false">SUMIF('1130 Salta'!$A$2:$A$485,$G1382,'1130 Salta'!$Q$2:$Q$485)</f>
        <v>0</v>
      </c>
      <c r="M1382" s="17" t="n">
        <f aca="false">$K1382-$L1382</f>
        <v>14</v>
      </c>
      <c r="N1382" s="18" t="n">
        <f aca="false">IFERROR(SUMIF('1130 Salta'!$A$2:$A$485,$G1382,'1130 Salta'!$M$2:$M$485)/$K1382,0)</f>
        <v>2285.71428571429</v>
      </c>
      <c r="O1382" s="18" t="n">
        <f aca="false">IFERROR($K1382*$N1382,"")</f>
        <v>32000</v>
      </c>
      <c r="P1382" s="18" t="n">
        <f aca="false">IFERROR($L1382*$N1382,"")</f>
        <v>0</v>
      </c>
      <c r="Q1382" s="18" t="n">
        <f aca="false">$M1382*$N1382</f>
        <v>32000</v>
      </c>
      <c r="S1382" s="26"/>
      <c r="T1382" s="1" t="s">
        <v>615</v>
      </c>
      <c r="U1382" s="27" t="s">
        <v>126</v>
      </c>
    </row>
    <row r="1383" customFormat="false" ht="15" hidden="false" customHeight="false" outlineLevel="0" collapsed="false">
      <c r="A1383" s="1" t="s">
        <v>208</v>
      </c>
      <c r="B1383" s="1" t="s">
        <v>3464</v>
      </c>
      <c r="C1383" s="1" t="s">
        <v>259</v>
      </c>
      <c r="D1383" s="1" t="s">
        <v>273</v>
      </c>
      <c r="E1383" s="1" t="s">
        <v>274</v>
      </c>
      <c r="F1383" s="1" t="s">
        <v>262</v>
      </c>
      <c r="G1383" s="1" t="s">
        <v>952</v>
      </c>
      <c r="H1383" s="1" t="s">
        <v>953</v>
      </c>
      <c r="I1383" s="1" t="s">
        <v>3878</v>
      </c>
      <c r="J1383" s="1" t="s">
        <v>3879</v>
      </c>
      <c r="K1383" s="17" t="n">
        <f aca="false">SUMIF('1130 Salta'!$A$2:$A$485,$G1383,'1130 Salta'!$I$2:$I$485)</f>
        <v>13</v>
      </c>
      <c r="L1383" s="17" t="n">
        <f aca="false">SUMIF('1130 Salta'!$A$2:$A$485,$G1383,'1130 Salta'!$Q$2:$Q$485)</f>
        <v>15</v>
      </c>
      <c r="M1383" s="17" t="n">
        <f aca="false">$K1383-$L1383</f>
        <v>-2</v>
      </c>
      <c r="N1383" s="18" t="n">
        <f aca="false">IFERROR(SUMIF('1130 Salta'!$A$2:$A$485,$G1383,'1130 Salta'!$M$2:$M$485)/$K1383,0)</f>
        <v>1988.53076923077</v>
      </c>
      <c r="O1383" s="18" t="n">
        <f aca="false">IFERROR($K1383*$N1383,"")</f>
        <v>25850.9</v>
      </c>
      <c r="P1383" s="18" t="n">
        <f aca="false">IFERROR($L1383*$N1383,"")</f>
        <v>29827.9615384615</v>
      </c>
      <c r="Q1383" s="18" t="n">
        <f aca="false">$M1383*$N1383</f>
        <v>-3977.06153846154</v>
      </c>
      <c r="S1383" s="25" t="s">
        <v>228</v>
      </c>
      <c r="T1383" s="1" t="s">
        <v>282</v>
      </c>
      <c r="U1383" s="24" t="s">
        <v>54</v>
      </c>
      <c r="V1383" s="1" t="s">
        <v>956</v>
      </c>
      <c r="W1383" s="1" t="s">
        <v>269</v>
      </c>
      <c r="Y1383" s="1" t="s">
        <v>270</v>
      </c>
      <c r="Z1383" s="1" t="s">
        <v>957</v>
      </c>
      <c r="AA1383" s="1" t="s">
        <v>3880</v>
      </c>
    </row>
    <row r="1384" customFormat="false" ht="15" hidden="false" customHeight="false" outlineLevel="0" collapsed="false">
      <c r="A1384" s="1" t="s">
        <v>208</v>
      </c>
      <c r="B1384" s="1" t="s">
        <v>3464</v>
      </c>
      <c r="C1384" s="1" t="s">
        <v>259</v>
      </c>
      <c r="D1384" s="1" t="s">
        <v>610</v>
      </c>
      <c r="E1384" s="1" t="s">
        <v>611</v>
      </c>
      <c r="F1384" s="1" t="s">
        <v>612</v>
      </c>
      <c r="G1384" s="1" t="s">
        <v>1327</v>
      </c>
      <c r="H1384" s="1" t="s">
        <v>1328</v>
      </c>
      <c r="K1384" s="17" t="n">
        <f aca="false">SUMIF('1130 Salta'!$A$2:$A$485,$G1384,'1130 Salta'!$I$2:$I$485)</f>
        <v>13</v>
      </c>
      <c r="L1384" s="17" t="n">
        <f aca="false">SUMIF('1130 Salta'!$A$2:$A$485,$G1384,'1130 Salta'!$Q$2:$Q$485)</f>
        <v>0</v>
      </c>
      <c r="M1384" s="17" t="n">
        <f aca="false">$K1384-$L1384</f>
        <v>13</v>
      </c>
      <c r="N1384" s="18" t="n">
        <f aca="false">IFERROR(SUMIF('1130 Salta'!$A$2:$A$485,$G1384,'1130 Salta'!$M$2:$M$485)/$K1384,0)</f>
        <v>74227.8461538462</v>
      </c>
      <c r="O1384" s="18" t="n">
        <f aca="false">IFERROR($K1384*$N1384,"")</f>
        <v>964962</v>
      </c>
      <c r="P1384" s="18" t="n">
        <f aca="false">IFERROR($L1384*$N1384,"")</f>
        <v>0</v>
      </c>
      <c r="Q1384" s="18" t="n">
        <f aca="false">$M1384*$N1384</f>
        <v>964962</v>
      </c>
      <c r="S1384" s="26"/>
      <c r="T1384" s="1" t="s">
        <v>615</v>
      </c>
      <c r="U1384" s="27" t="s">
        <v>126</v>
      </c>
      <c r="AA1384" s="1" t="s">
        <v>3489</v>
      </c>
    </row>
    <row r="1385" customFormat="false" ht="15" hidden="false" customHeight="false" outlineLevel="0" collapsed="false">
      <c r="A1385" s="1" t="s">
        <v>208</v>
      </c>
      <c r="B1385" s="1" t="s">
        <v>3464</v>
      </c>
      <c r="C1385" s="1" t="s">
        <v>259</v>
      </c>
      <c r="D1385" s="1" t="s">
        <v>610</v>
      </c>
      <c r="E1385" s="1" t="s">
        <v>611</v>
      </c>
      <c r="F1385" s="1" t="s">
        <v>612</v>
      </c>
      <c r="G1385" s="1" t="s">
        <v>1466</v>
      </c>
      <c r="H1385" s="1" t="s">
        <v>1467</v>
      </c>
      <c r="K1385" s="17" t="n">
        <f aca="false">SUMIF('1130 Salta'!$A$2:$A$485,$G1385,'1130 Salta'!$I$2:$I$485)</f>
        <v>13</v>
      </c>
      <c r="L1385" s="17" t="n">
        <f aca="false">SUMIF('1130 Salta'!$A$2:$A$485,$G1385,'1130 Salta'!$Q$2:$Q$485)</f>
        <v>0</v>
      </c>
      <c r="M1385" s="17" t="n">
        <f aca="false">$K1385-$L1385</f>
        <v>13</v>
      </c>
      <c r="N1385" s="18" t="n">
        <f aca="false">IFERROR(SUMIF('1130 Salta'!$A$2:$A$485,$G1385,'1130 Salta'!$M$2:$M$485)/$K1385,0)</f>
        <v>11095</v>
      </c>
      <c r="O1385" s="18" t="n">
        <f aca="false">IFERROR($K1385*$N1385,"")</f>
        <v>144235</v>
      </c>
      <c r="P1385" s="18" t="n">
        <f aca="false">IFERROR($L1385*$N1385,"")</f>
        <v>0</v>
      </c>
      <c r="Q1385" s="18" t="n">
        <f aca="false">$M1385*$N1385</f>
        <v>144235</v>
      </c>
      <c r="S1385" s="26"/>
      <c r="T1385" s="1" t="s">
        <v>615</v>
      </c>
      <c r="U1385" s="27" t="s">
        <v>126</v>
      </c>
      <c r="AA1385" s="1" t="s">
        <v>3489</v>
      </c>
    </row>
    <row r="1386" customFormat="false" ht="15" hidden="false" customHeight="false" outlineLevel="0" collapsed="false">
      <c r="A1386" s="1" t="s">
        <v>208</v>
      </c>
      <c r="B1386" s="1" t="s">
        <v>3464</v>
      </c>
      <c r="C1386" s="1" t="s">
        <v>259</v>
      </c>
      <c r="D1386" s="1" t="s">
        <v>610</v>
      </c>
      <c r="E1386" s="1" t="s">
        <v>611</v>
      </c>
      <c r="F1386" s="1" t="s">
        <v>612</v>
      </c>
      <c r="G1386" s="1" t="s">
        <v>1106</v>
      </c>
      <c r="H1386" s="1" t="s">
        <v>1107</v>
      </c>
      <c r="K1386" s="17" t="n">
        <f aca="false">SUMIF('1130 Salta'!$A$2:$A$485,$G1386,'1130 Salta'!$I$2:$I$485)</f>
        <v>13</v>
      </c>
      <c r="L1386" s="17" t="n">
        <f aca="false">SUMIF('1130 Salta'!$A$2:$A$485,$G1386,'1130 Salta'!$Q$2:$Q$485)</f>
        <v>0</v>
      </c>
      <c r="M1386" s="17" t="n">
        <f aca="false">$K1386-$L1386</f>
        <v>13</v>
      </c>
      <c r="N1386" s="18" t="n">
        <f aca="false">IFERROR(SUMIF('1130 Salta'!$A$2:$A$485,$G1386,'1130 Salta'!$M$2:$M$485)/$K1386,0)</f>
        <v>25127.12</v>
      </c>
      <c r="O1386" s="18" t="n">
        <f aca="false">IFERROR($K1386*$N1386,"")</f>
        <v>326652.56</v>
      </c>
      <c r="P1386" s="18" t="n">
        <f aca="false">IFERROR($L1386*$N1386,"")</f>
        <v>0</v>
      </c>
      <c r="Q1386" s="18" t="n">
        <f aca="false">$M1386*$N1386</f>
        <v>326652.56</v>
      </c>
      <c r="S1386" s="26"/>
      <c r="T1386" s="1" t="s">
        <v>615</v>
      </c>
      <c r="U1386" s="27" t="s">
        <v>126</v>
      </c>
    </row>
    <row r="1387" customFormat="false" ht="15" hidden="false" customHeight="false" outlineLevel="0" collapsed="false">
      <c r="A1387" s="1" t="s">
        <v>208</v>
      </c>
      <c r="B1387" s="1" t="s">
        <v>3464</v>
      </c>
      <c r="C1387" s="1" t="s">
        <v>259</v>
      </c>
      <c r="D1387" s="1" t="s">
        <v>610</v>
      </c>
      <c r="E1387" s="1" t="s">
        <v>611</v>
      </c>
      <c r="F1387" s="1" t="s">
        <v>612</v>
      </c>
      <c r="G1387" s="1" t="s">
        <v>1167</v>
      </c>
      <c r="H1387" s="1" t="s">
        <v>1168</v>
      </c>
      <c r="K1387" s="17" t="n">
        <f aca="false">SUMIF('1130 Salta'!$A$2:$A$485,$G1387,'1130 Salta'!$I$2:$I$485)</f>
        <v>13</v>
      </c>
      <c r="L1387" s="17" t="n">
        <f aca="false">SUMIF('1130 Salta'!$A$2:$A$485,$G1387,'1130 Salta'!$Q$2:$Q$485)</f>
        <v>0</v>
      </c>
      <c r="M1387" s="17" t="n">
        <f aca="false">$K1387-$L1387</f>
        <v>13</v>
      </c>
      <c r="N1387" s="18" t="n">
        <f aca="false">IFERROR(SUMIF('1130 Salta'!$A$2:$A$485,$G1387,'1130 Salta'!$M$2:$M$485)/$K1387,0)</f>
        <v>74227.8461538462</v>
      </c>
      <c r="O1387" s="18" t="n">
        <f aca="false">IFERROR($K1387*$N1387,"")</f>
        <v>964962</v>
      </c>
      <c r="P1387" s="18" t="n">
        <f aca="false">IFERROR($L1387*$N1387,"")</f>
        <v>0</v>
      </c>
      <c r="Q1387" s="18" t="n">
        <f aca="false">$M1387*$N1387</f>
        <v>964962</v>
      </c>
      <c r="S1387" s="26"/>
      <c r="T1387" s="1" t="s">
        <v>615</v>
      </c>
      <c r="U1387" s="27" t="s">
        <v>126</v>
      </c>
      <c r="AA1387" s="1" t="s">
        <v>3489</v>
      </c>
    </row>
    <row r="1388" customFormat="false" ht="15" hidden="false" customHeight="false" outlineLevel="0" collapsed="false">
      <c r="A1388" s="1" t="s">
        <v>208</v>
      </c>
      <c r="B1388" s="1" t="s">
        <v>3464</v>
      </c>
      <c r="C1388" s="1" t="s">
        <v>259</v>
      </c>
      <c r="D1388" s="1" t="s">
        <v>260</v>
      </c>
      <c r="E1388" s="1" t="s">
        <v>261</v>
      </c>
      <c r="F1388" s="1" t="s">
        <v>262</v>
      </c>
      <c r="G1388" s="1" t="s">
        <v>1889</v>
      </c>
      <c r="H1388" s="1" t="s">
        <v>1890</v>
      </c>
      <c r="I1388" s="1" t="s">
        <v>3881</v>
      </c>
      <c r="J1388" s="1" t="s">
        <v>3882</v>
      </c>
      <c r="K1388" s="17" t="n">
        <f aca="false">SUMIF('1130 Salta'!$A$2:$A$485,$G1388,'1130 Salta'!$I$2:$I$485)</f>
        <v>12</v>
      </c>
      <c r="L1388" s="17" t="n">
        <f aca="false">SUMIF('1130 Salta'!$A$2:$A$485,$G1388,'1130 Salta'!$Q$2:$Q$485)</f>
        <v>22</v>
      </c>
      <c r="M1388" s="17" t="n">
        <f aca="false">$K1388-$L1388</f>
        <v>-10</v>
      </c>
      <c r="N1388" s="18" t="n">
        <f aca="false">IFERROR(SUMIF('1130 Salta'!$A$2:$A$485,$G1388,'1130 Salta'!$M$2:$M$485)/$K1388,0)</f>
        <v>539.99</v>
      </c>
      <c r="O1388" s="18" t="n">
        <f aca="false">IFERROR($K1388*$N1388,"")</f>
        <v>6479.88</v>
      </c>
      <c r="P1388" s="18" t="n">
        <f aca="false">IFERROR($L1388*$N1388,"")</f>
        <v>11879.78</v>
      </c>
      <c r="Q1388" s="18" t="n">
        <f aca="false">$M1388*$N1388</f>
        <v>-5399.9</v>
      </c>
      <c r="S1388" s="29" t="s">
        <v>227</v>
      </c>
      <c r="T1388" s="1" t="s">
        <v>297</v>
      </c>
      <c r="U1388" s="24" t="s">
        <v>54</v>
      </c>
      <c r="V1388" s="1" t="s">
        <v>290</v>
      </c>
      <c r="W1388" s="1" t="s">
        <v>269</v>
      </c>
      <c r="Y1388" s="1" t="s">
        <v>270</v>
      </c>
      <c r="Z1388" s="1" t="s">
        <v>1893</v>
      </c>
      <c r="AA1388" s="1" t="s">
        <v>3883</v>
      </c>
    </row>
    <row r="1389" customFormat="false" ht="15" hidden="false" customHeight="false" outlineLevel="0" collapsed="false">
      <c r="A1389" s="1" t="s">
        <v>208</v>
      </c>
      <c r="B1389" s="1" t="s">
        <v>3464</v>
      </c>
      <c r="C1389" s="1" t="s">
        <v>259</v>
      </c>
      <c r="D1389" s="1" t="s">
        <v>260</v>
      </c>
      <c r="E1389" s="1" t="s">
        <v>261</v>
      </c>
      <c r="F1389" s="1" t="s">
        <v>262</v>
      </c>
      <c r="G1389" s="1" t="s">
        <v>3884</v>
      </c>
      <c r="H1389" s="1" t="s">
        <v>3885</v>
      </c>
      <c r="K1389" s="17" t="n">
        <f aca="false">SUMIF('1130 Salta'!$A$2:$A$485,$G1389,'1130 Salta'!$I$2:$I$485)</f>
        <v>12</v>
      </c>
      <c r="L1389" s="17" t="n">
        <f aca="false">SUMIF('1130 Salta'!$A$2:$A$485,$G1389,'1130 Salta'!$Q$2:$Q$485)</f>
        <v>0</v>
      </c>
      <c r="M1389" s="17" t="n">
        <f aca="false">$K1389-$L1389</f>
        <v>12</v>
      </c>
      <c r="N1389" s="18" t="n">
        <f aca="false">IFERROR(SUMIF('1130 Salta'!$A$2:$A$485,$G1389,'1130 Salta'!$M$2:$M$485)/$K1389,0)</f>
        <v>13505.8</v>
      </c>
      <c r="O1389" s="18" t="n">
        <f aca="false">IFERROR($K1389*$N1389,"")</f>
        <v>162069.6</v>
      </c>
      <c r="P1389" s="18" t="n">
        <f aca="false">IFERROR($L1389*$N1389,"")</f>
        <v>0</v>
      </c>
      <c r="Q1389" s="18" t="n">
        <f aca="false">$M1389*$N1389</f>
        <v>162069.6</v>
      </c>
      <c r="S1389" s="26"/>
      <c r="T1389" s="1" t="s">
        <v>277</v>
      </c>
      <c r="U1389" s="27" t="s">
        <v>123</v>
      </c>
    </row>
    <row r="1390" customFormat="false" ht="15" hidden="false" customHeight="false" outlineLevel="0" collapsed="false">
      <c r="A1390" s="1" t="s">
        <v>208</v>
      </c>
      <c r="B1390" s="1" t="s">
        <v>3464</v>
      </c>
      <c r="C1390" s="1" t="s">
        <v>259</v>
      </c>
      <c r="D1390" s="1" t="s">
        <v>260</v>
      </c>
      <c r="E1390" s="1" t="s">
        <v>261</v>
      </c>
      <c r="F1390" s="1" t="s">
        <v>262</v>
      </c>
      <c r="G1390" s="1" t="s">
        <v>1301</v>
      </c>
      <c r="H1390" s="1" t="s">
        <v>1302</v>
      </c>
      <c r="K1390" s="17" t="n">
        <f aca="false">SUMIF('1130 Salta'!$A$2:$A$485,$G1390,'1130 Salta'!$I$2:$I$485)</f>
        <v>12</v>
      </c>
      <c r="L1390" s="17" t="n">
        <f aca="false">SUMIF('1130 Salta'!$A$2:$A$485,$G1390,'1130 Salta'!$Q$2:$Q$485)</f>
        <v>0</v>
      </c>
      <c r="M1390" s="17" t="n">
        <f aca="false">$K1390-$L1390</f>
        <v>12</v>
      </c>
      <c r="N1390" s="18" t="n">
        <f aca="false">IFERROR(SUMIF('1130 Salta'!$A$2:$A$485,$G1390,'1130 Salta'!$M$2:$M$485)/$K1390,0)</f>
        <v>13809.3733333333</v>
      </c>
      <c r="O1390" s="18" t="n">
        <f aca="false">IFERROR($K1390*$N1390,"")</f>
        <v>165712.48</v>
      </c>
      <c r="P1390" s="18" t="n">
        <f aca="false">IFERROR($L1390*$N1390,"")</f>
        <v>0</v>
      </c>
      <c r="Q1390" s="18" t="n">
        <f aca="false">$M1390*$N1390</f>
        <v>165712.48</v>
      </c>
      <c r="S1390" s="26"/>
      <c r="T1390" s="1" t="s">
        <v>277</v>
      </c>
      <c r="U1390" s="27" t="s">
        <v>123</v>
      </c>
    </row>
    <row r="1391" customFormat="false" ht="15" hidden="false" customHeight="false" outlineLevel="0" collapsed="false">
      <c r="A1391" s="1" t="s">
        <v>208</v>
      </c>
      <c r="B1391" s="1" t="s">
        <v>3464</v>
      </c>
      <c r="C1391" s="1" t="s">
        <v>259</v>
      </c>
      <c r="D1391" s="1" t="s">
        <v>260</v>
      </c>
      <c r="E1391" s="1" t="s">
        <v>261</v>
      </c>
      <c r="F1391" s="1" t="s">
        <v>262</v>
      </c>
      <c r="G1391" s="1" t="s">
        <v>3197</v>
      </c>
      <c r="H1391" s="1" t="s">
        <v>3198</v>
      </c>
      <c r="K1391" s="17" t="n">
        <f aca="false">SUMIF('1130 Salta'!$A$2:$A$485,$G1391,'1130 Salta'!$I$2:$I$485)</f>
        <v>12</v>
      </c>
      <c r="L1391" s="17" t="n">
        <f aca="false">SUMIF('1130 Salta'!$A$2:$A$485,$G1391,'1130 Salta'!$Q$2:$Q$485)</f>
        <v>0</v>
      </c>
      <c r="M1391" s="17" t="n">
        <f aca="false">$K1391-$L1391</f>
        <v>12</v>
      </c>
      <c r="N1391" s="18" t="n">
        <f aca="false">IFERROR(SUMIF('1130 Salta'!$A$2:$A$485,$G1391,'1130 Salta'!$M$2:$M$485)/$K1391,0)</f>
        <v>326800</v>
      </c>
      <c r="O1391" s="18" t="n">
        <f aca="false">IFERROR($K1391*$N1391,"")</f>
        <v>3921600</v>
      </c>
      <c r="P1391" s="18" t="n">
        <f aca="false">IFERROR($L1391*$N1391,"")</f>
        <v>0</v>
      </c>
      <c r="Q1391" s="18" t="n">
        <f aca="false">$M1391*$N1391</f>
        <v>3921600</v>
      </c>
      <c r="S1391" s="26"/>
      <c r="T1391" s="1" t="s">
        <v>277</v>
      </c>
      <c r="U1391" s="27" t="s">
        <v>123</v>
      </c>
    </row>
    <row r="1392" customFormat="false" ht="15" hidden="false" customHeight="false" outlineLevel="0" collapsed="false">
      <c r="A1392" s="1" t="s">
        <v>208</v>
      </c>
      <c r="B1392" s="1" t="s">
        <v>3464</v>
      </c>
      <c r="C1392" s="1" t="s">
        <v>259</v>
      </c>
      <c r="D1392" s="1" t="s">
        <v>273</v>
      </c>
      <c r="E1392" s="1" t="s">
        <v>274</v>
      </c>
      <c r="F1392" s="1" t="s">
        <v>262</v>
      </c>
      <c r="G1392" s="1" t="s">
        <v>2416</v>
      </c>
      <c r="H1392" s="1" t="s">
        <v>2417</v>
      </c>
      <c r="I1392" s="1" t="s">
        <v>3886</v>
      </c>
      <c r="J1392" s="1" t="s">
        <v>3887</v>
      </c>
      <c r="K1392" s="17" t="n">
        <f aca="false">SUMIF('1130 Salta'!$A$2:$A$485,$G1392,'1130 Salta'!$I$2:$I$485)</f>
        <v>12</v>
      </c>
      <c r="L1392" s="17" t="n">
        <f aca="false">SUMIF('1130 Salta'!$A$2:$A$485,$G1392,'1130 Salta'!$Q$2:$Q$485)</f>
        <v>16</v>
      </c>
      <c r="M1392" s="17" t="n">
        <f aca="false">$K1392-$L1392</f>
        <v>-4</v>
      </c>
      <c r="N1392" s="18" t="n">
        <f aca="false">IFERROR(SUMIF('1130 Salta'!$A$2:$A$485,$G1392,'1130 Salta'!$M$2:$M$485)/$K1392,0)</f>
        <v>3895.79333333333</v>
      </c>
      <c r="O1392" s="18" t="n">
        <f aca="false">IFERROR($K1392*$N1392,"")</f>
        <v>46749.52</v>
      </c>
      <c r="P1392" s="18" t="n">
        <f aca="false">IFERROR($L1392*$N1392,"")</f>
        <v>62332.6933333333</v>
      </c>
      <c r="Q1392" s="18" t="n">
        <f aca="false">$M1392*$N1392</f>
        <v>-15583.1733333333</v>
      </c>
      <c r="S1392" s="25" t="s">
        <v>228</v>
      </c>
      <c r="T1392" s="1" t="s">
        <v>282</v>
      </c>
      <c r="U1392" s="24" t="s">
        <v>54</v>
      </c>
      <c r="V1392" s="1" t="s">
        <v>2419</v>
      </c>
      <c r="W1392" s="1" t="s">
        <v>269</v>
      </c>
      <c r="Y1392" s="1" t="s">
        <v>270</v>
      </c>
      <c r="Z1392" s="1" t="s">
        <v>1720</v>
      </c>
      <c r="AA1392" s="1" t="s">
        <v>3888</v>
      </c>
    </row>
    <row r="1393" customFormat="false" ht="15" hidden="false" customHeight="false" outlineLevel="0" collapsed="false">
      <c r="A1393" s="1" t="s">
        <v>208</v>
      </c>
      <c r="B1393" s="1" t="s">
        <v>3464</v>
      </c>
      <c r="C1393" s="1" t="s">
        <v>259</v>
      </c>
      <c r="D1393" s="1" t="s">
        <v>273</v>
      </c>
      <c r="E1393" s="1" t="s">
        <v>274</v>
      </c>
      <c r="F1393" s="1" t="s">
        <v>262</v>
      </c>
      <c r="G1393" s="1" t="s">
        <v>2406</v>
      </c>
      <c r="H1393" s="1" t="s">
        <v>2407</v>
      </c>
      <c r="K1393" s="17" t="n">
        <f aca="false">SUMIF('1130 Salta'!$A$2:$A$485,$G1393,'1130 Salta'!$I$2:$I$485)</f>
        <v>12</v>
      </c>
      <c r="L1393" s="17" t="n">
        <f aca="false">SUMIF('1130 Salta'!$A$2:$A$485,$G1393,'1130 Salta'!$Q$2:$Q$485)</f>
        <v>0</v>
      </c>
      <c r="M1393" s="17" t="n">
        <f aca="false">$K1393-$L1393</f>
        <v>12</v>
      </c>
      <c r="N1393" s="18" t="n">
        <f aca="false">IFERROR(SUMIF('1130 Salta'!$A$2:$A$485,$G1393,'1130 Salta'!$M$2:$M$485)/$K1393,0)</f>
        <v>167.4675</v>
      </c>
      <c r="O1393" s="18" t="n">
        <f aca="false">IFERROR($K1393*$N1393,"")</f>
        <v>2009.61</v>
      </c>
      <c r="P1393" s="18" t="n">
        <f aca="false">IFERROR($L1393*$N1393,"")</f>
        <v>0</v>
      </c>
      <c r="Q1393" s="18" t="n">
        <f aca="false">$M1393*$N1393</f>
        <v>2009.61</v>
      </c>
      <c r="S1393" s="26"/>
      <c r="T1393" s="1" t="s">
        <v>277</v>
      </c>
      <c r="U1393" s="27" t="s">
        <v>123</v>
      </c>
    </row>
    <row r="1394" customFormat="false" ht="15" hidden="false" customHeight="false" outlineLevel="0" collapsed="false">
      <c r="A1394" s="1" t="s">
        <v>208</v>
      </c>
      <c r="B1394" s="1" t="s">
        <v>3464</v>
      </c>
      <c r="C1394" s="1" t="s">
        <v>259</v>
      </c>
      <c r="D1394" s="1" t="s">
        <v>610</v>
      </c>
      <c r="E1394" s="1" t="s">
        <v>611</v>
      </c>
      <c r="F1394" s="1" t="s">
        <v>612</v>
      </c>
      <c r="G1394" s="1" t="s">
        <v>1438</v>
      </c>
      <c r="H1394" s="1" t="s">
        <v>1439</v>
      </c>
      <c r="K1394" s="17" t="n">
        <f aca="false">SUMIF('1130 Salta'!$A$2:$A$485,$G1394,'1130 Salta'!$I$2:$I$485)</f>
        <v>12</v>
      </c>
      <c r="L1394" s="17" t="n">
        <f aca="false">SUMIF('1130 Salta'!$A$2:$A$485,$G1394,'1130 Salta'!$Q$2:$Q$485)</f>
        <v>0</v>
      </c>
      <c r="M1394" s="17" t="n">
        <f aca="false">$K1394-$L1394</f>
        <v>12</v>
      </c>
      <c r="N1394" s="18" t="n">
        <f aca="false">IFERROR(SUMIF('1130 Salta'!$A$2:$A$485,$G1394,'1130 Salta'!$M$2:$M$485)/$K1394,0)</f>
        <v>85884.6666666667</v>
      </c>
      <c r="O1394" s="18" t="n">
        <f aca="false">IFERROR($K1394*$N1394,"")</f>
        <v>1030616</v>
      </c>
      <c r="P1394" s="18" t="n">
        <f aca="false">IFERROR($L1394*$N1394,"")</f>
        <v>0</v>
      </c>
      <c r="Q1394" s="18" t="n">
        <f aca="false">$M1394*$N1394</f>
        <v>1030616</v>
      </c>
      <c r="S1394" s="26"/>
      <c r="T1394" s="1" t="s">
        <v>615</v>
      </c>
      <c r="U1394" s="27" t="s">
        <v>126</v>
      </c>
      <c r="AA1394" s="1" t="s">
        <v>3489</v>
      </c>
    </row>
    <row r="1395" customFormat="false" ht="15" hidden="false" customHeight="false" outlineLevel="0" collapsed="false">
      <c r="A1395" s="1" t="s">
        <v>208</v>
      </c>
      <c r="B1395" s="1" t="s">
        <v>3464</v>
      </c>
      <c r="C1395" s="1" t="s">
        <v>259</v>
      </c>
      <c r="D1395" s="1" t="s">
        <v>610</v>
      </c>
      <c r="E1395" s="1" t="s">
        <v>611</v>
      </c>
      <c r="F1395" s="1" t="s">
        <v>612</v>
      </c>
      <c r="G1395" s="1" t="s">
        <v>1329</v>
      </c>
      <c r="H1395" s="1" t="s">
        <v>1330</v>
      </c>
      <c r="K1395" s="17" t="n">
        <f aca="false">SUMIF('1130 Salta'!$A$2:$A$485,$G1395,'1130 Salta'!$I$2:$I$485)</f>
        <v>12</v>
      </c>
      <c r="L1395" s="17" t="n">
        <f aca="false">SUMIF('1130 Salta'!$A$2:$A$485,$G1395,'1130 Salta'!$Q$2:$Q$485)</f>
        <v>0</v>
      </c>
      <c r="M1395" s="17" t="n">
        <f aca="false">$K1395-$L1395</f>
        <v>12</v>
      </c>
      <c r="N1395" s="18" t="n">
        <f aca="false">IFERROR(SUMIF('1130 Salta'!$A$2:$A$485,$G1395,'1130 Salta'!$M$2:$M$485)/$K1395,0)</f>
        <v>76413.5</v>
      </c>
      <c r="O1395" s="18" t="n">
        <f aca="false">IFERROR($K1395*$N1395,"")</f>
        <v>916962</v>
      </c>
      <c r="P1395" s="18" t="n">
        <f aca="false">IFERROR($L1395*$N1395,"")</f>
        <v>0</v>
      </c>
      <c r="Q1395" s="18" t="n">
        <f aca="false">$M1395*$N1395</f>
        <v>916962</v>
      </c>
      <c r="S1395" s="26"/>
      <c r="T1395" s="1" t="s">
        <v>615</v>
      </c>
      <c r="U1395" s="27" t="s">
        <v>126</v>
      </c>
      <c r="AA1395" s="1" t="s">
        <v>3489</v>
      </c>
    </row>
    <row r="1396" customFormat="false" ht="15" hidden="false" customHeight="false" outlineLevel="0" collapsed="false">
      <c r="A1396" s="1" t="s">
        <v>208</v>
      </c>
      <c r="B1396" s="1" t="s">
        <v>3464</v>
      </c>
      <c r="C1396" s="1" t="s">
        <v>259</v>
      </c>
      <c r="D1396" s="1" t="s">
        <v>610</v>
      </c>
      <c r="E1396" s="1" t="s">
        <v>611</v>
      </c>
      <c r="F1396" s="1" t="s">
        <v>612</v>
      </c>
      <c r="G1396" s="1" t="s">
        <v>1559</v>
      </c>
      <c r="H1396" s="1" t="s">
        <v>1560</v>
      </c>
      <c r="K1396" s="17" t="n">
        <f aca="false">SUMIF('1130 Salta'!$A$2:$A$485,$G1396,'1130 Salta'!$I$2:$I$485)</f>
        <v>12</v>
      </c>
      <c r="L1396" s="17" t="n">
        <f aca="false">SUMIF('1130 Salta'!$A$2:$A$485,$G1396,'1130 Salta'!$Q$2:$Q$485)</f>
        <v>0</v>
      </c>
      <c r="M1396" s="17" t="n">
        <f aca="false">$K1396-$L1396</f>
        <v>12</v>
      </c>
      <c r="N1396" s="18" t="n">
        <f aca="false">IFERROR(SUMIF('1130 Salta'!$A$2:$A$485,$G1396,'1130 Salta'!$M$2:$M$485)/$K1396,0)</f>
        <v>25127.12</v>
      </c>
      <c r="O1396" s="18" t="n">
        <f aca="false">IFERROR($K1396*$N1396,"")</f>
        <v>301525.44</v>
      </c>
      <c r="P1396" s="18" t="n">
        <f aca="false">IFERROR($L1396*$N1396,"")</f>
        <v>0</v>
      </c>
      <c r="Q1396" s="18" t="n">
        <f aca="false">$M1396*$N1396</f>
        <v>301525.44</v>
      </c>
      <c r="S1396" s="26"/>
      <c r="T1396" s="1" t="s">
        <v>615</v>
      </c>
      <c r="U1396" s="27" t="s">
        <v>126</v>
      </c>
    </row>
    <row r="1397" customFormat="false" ht="15" hidden="false" customHeight="false" outlineLevel="0" collapsed="false">
      <c r="A1397" s="1" t="s">
        <v>208</v>
      </c>
      <c r="B1397" s="1" t="s">
        <v>3464</v>
      </c>
      <c r="C1397" s="1" t="s">
        <v>259</v>
      </c>
      <c r="D1397" s="1" t="s">
        <v>610</v>
      </c>
      <c r="E1397" s="1" t="s">
        <v>611</v>
      </c>
      <c r="F1397" s="1" t="s">
        <v>612</v>
      </c>
      <c r="G1397" s="1" t="s">
        <v>1337</v>
      </c>
      <c r="H1397" s="1" t="s">
        <v>1338</v>
      </c>
      <c r="K1397" s="17" t="n">
        <f aca="false">SUMIF('1130 Salta'!$A$2:$A$485,$G1397,'1130 Salta'!$I$2:$I$485)</f>
        <v>12</v>
      </c>
      <c r="L1397" s="17" t="n">
        <f aca="false">SUMIF('1130 Salta'!$A$2:$A$485,$G1397,'1130 Salta'!$Q$2:$Q$485)</f>
        <v>0</v>
      </c>
      <c r="M1397" s="17" t="n">
        <f aca="false">$K1397-$L1397</f>
        <v>12</v>
      </c>
      <c r="N1397" s="18" t="n">
        <f aca="false">IFERROR(SUMIF('1130 Salta'!$A$2:$A$485,$G1397,'1130 Salta'!$M$2:$M$485)/$K1397,0)</f>
        <v>12047.775</v>
      </c>
      <c r="O1397" s="18" t="n">
        <f aca="false">IFERROR($K1397*$N1397,"")</f>
        <v>144573.3</v>
      </c>
      <c r="P1397" s="18" t="n">
        <f aca="false">IFERROR($L1397*$N1397,"")</f>
        <v>0</v>
      </c>
      <c r="Q1397" s="18" t="n">
        <f aca="false">$M1397*$N1397</f>
        <v>144573.3</v>
      </c>
      <c r="S1397" s="26"/>
      <c r="T1397" s="1" t="s">
        <v>615</v>
      </c>
      <c r="U1397" s="27" t="s">
        <v>126</v>
      </c>
      <c r="AA1397" s="1" t="s">
        <v>3489</v>
      </c>
    </row>
    <row r="1398" customFormat="false" ht="15" hidden="false" customHeight="false" outlineLevel="0" collapsed="false">
      <c r="A1398" s="1" t="s">
        <v>208</v>
      </c>
      <c r="B1398" s="1" t="s">
        <v>3464</v>
      </c>
      <c r="C1398" s="1" t="s">
        <v>259</v>
      </c>
      <c r="D1398" s="1" t="s">
        <v>610</v>
      </c>
      <c r="E1398" s="1" t="s">
        <v>611</v>
      </c>
      <c r="F1398" s="1" t="s">
        <v>612</v>
      </c>
      <c r="G1398" s="1" t="s">
        <v>3889</v>
      </c>
      <c r="H1398" s="1" t="s">
        <v>3890</v>
      </c>
      <c r="K1398" s="17" t="n">
        <f aca="false">SUMIF('1130 Salta'!$A$2:$A$485,$G1398,'1130 Salta'!$I$2:$I$485)</f>
        <v>12</v>
      </c>
      <c r="L1398" s="17" t="n">
        <f aca="false">SUMIF('1130 Salta'!$A$2:$A$485,$G1398,'1130 Salta'!$Q$2:$Q$485)</f>
        <v>0</v>
      </c>
      <c r="M1398" s="17" t="n">
        <f aca="false">$K1398-$L1398</f>
        <v>12</v>
      </c>
      <c r="N1398" s="18" t="n">
        <f aca="false">IFERROR(SUMIF('1130 Salta'!$A$2:$A$485,$G1398,'1130 Salta'!$M$2:$M$485)/$K1398,0)</f>
        <v>38740.125</v>
      </c>
      <c r="O1398" s="18" t="n">
        <f aca="false">IFERROR($K1398*$N1398,"")</f>
        <v>464881.5</v>
      </c>
      <c r="P1398" s="18" t="n">
        <f aca="false">IFERROR($L1398*$N1398,"")</f>
        <v>0</v>
      </c>
      <c r="Q1398" s="18" t="n">
        <f aca="false">$M1398*$N1398</f>
        <v>464881.5</v>
      </c>
      <c r="S1398" s="26"/>
      <c r="T1398" s="1" t="s">
        <v>615</v>
      </c>
      <c r="U1398" s="27" t="s">
        <v>126</v>
      </c>
    </row>
    <row r="1399" customFormat="false" ht="15" hidden="false" customHeight="false" outlineLevel="0" collapsed="false">
      <c r="A1399" s="1" t="s">
        <v>208</v>
      </c>
      <c r="B1399" s="1" t="s">
        <v>3464</v>
      </c>
      <c r="C1399" s="1" t="s">
        <v>259</v>
      </c>
      <c r="D1399" s="1" t="s">
        <v>260</v>
      </c>
      <c r="E1399" s="1" t="s">
        <v>261</v>
      </c>
      <c r="F1399" s="1" t="s">
        <v>262</v>
      </c>
      <c r="G1399" s="1" t="s">
        <v>2385</v>
      </c>
      <c r="H1399" s="1" t="s">
        <v>2386</v>
      </c>
      <c r="I1399" s="1" t="s">
        <v>3891</v>
      </c>
      <c r="J1399" s="1" t="s">
        <v>3892</v>
      </c>
      <c r="K1399" s="17" t="n">
        <f aca="false">SUMIF('1130 Salta'!$A$2:$A$485,$G1399,'1130 Salta'!$I$2:$I$485)</f>
        <v>11</v>
      </c>
      <c r="L1399" s="17" t="n">
        <f aca="false">SUMIF('1130 Salta'!$A$2:$A$485,$G1399,'1130 Salta'!$Q$2:$Q$485)</f>
        <v>15</v>
      </c>
      <c r="M1399" s="17" t="n">
        <f aca="false">$K1399-$L1399</f>
        <v>-4</v>
      </c>
      <c r="N1399" s="18" t="n">
        <f aca="false">IFERROR(SUMIF('1130 Salta'!$A$2:$A$485,$G1399,'1130 Salta'!$M$2:$M$485)/$K1399,0)</f>
        <v>603.9</v>
      </c>
      <c r="O1399" s="18" t="n">
        <f aca="false">IFERROR($K1399*$N1399,"")</f>
        <v>6642.9</v>
      </c>
      <c r="P1399" s="18" t="n">
        <f aca="false">IFERROR($L1399*$N1399,"")</f>
        <v>9058.5</v>
      </c>
      <c r="Q1399" s="18" t="n">
        <f aca="false">$M1399*$N1399</f>
        <v>-2415.6</v>
      </c>
      <c r="S1399" s="25" t="s">
        <v>228</v>
      </c>
      <c r="T1399" s="1" t="s">
        <v>282</v>
      </c>
      <c r="U1399" s="24" t="s">
        <v>54</v>
      </c>
      <c r="V1399" s="1" t="s">
        <v>2389</v>
      </c>
      <c r="W1399" s="1" t="s">
        <v>269</v>
      </c>
      <c r="Y1399" s="1" t="s">
        <v>270</v>
      </c>
      <c r="Z1399" s="1" t="s">
        <v>2390</v>
      </c>
      <c r="AA1399" s="1" t="s">
        <v>3893</v>
      </c>
    </row>
    <row r="1400" customFormat="false" ht="15" hidden="false" customHeight="false" outlineLevel="0" collapsed="false">
      <c r="A1400" s="1" t="s">
        <v>208</v>
      </c>
      <c r="B1400" s="1" t="s">
        <v>3464</v>
      </c>
      <c r="C1400" s="1" t="s">
        <v>259</v>
      </c>
      <c r="D1400" s="1" t="s">
        <v>610</v>
      </c>
      <c r="E1400" s="1" t="s">
        <v>611</v>
      </c>
      <c r="F1400" s="1" t="s">
        <v>612</v>
      </c>
      <c r="G1400" s="1" t="s">
        <v>2887</v>
      </c>
      <c r="H1400" s="1" t="s">
        <v>2888</v>
      </c>
      <c r="K1400" s="17" t="n">
        <f aca="false">SUMIF('1130 Salta'!$A$2:$A$485,$G1400,'1130 Salta'!$I$2:$I$485)</f>
        <v>11</v>
      </c>
      <c r="L1400" s="17" t="n">
        <f aca="false">SUMIF('1130 Salta'!$A$2:$A$485,$G1400,'1130 Salta'!$Q$2:$Q$485)</f>
        <v>0</v>
      </c>
      <c r="M1400" s="17" t="n">
        <f aca="false">$K1400-$L1400</f>
        <v>11</v>
      </c>
      <c r="N1400" s="18" t="n">
        <f aca="false">IFERROR(SUMIF('1130 Salta'!$A$2:$A$485,$G1400,'1130 Salta'!$M$2:$M$485)/$K1400,0)</f>
        <v>18927.6663636364</v>
      </c>
      <c r="O1400" s="18" t="n">
        <f aca="false">IFERROR($K1400*$N1400,"")</f>
        <v>208204.33</v>
      </c>
      <c r="P1400" s="18" t="n">
        <f aca="false">IFERROR($L1400*$N1400,"")</f>
        <v>0</v>
      </c>
      <c r="Q1400" s="18" t="n">
        <f aca="false">$M1400*$N1400</f>
        <v>208204.33</v>
      </c>
      <c r="S1400" s="26"/>
      <c r="T1400" s="1" t="s">
        <v>615</v>
      </c>
      <c r="U1400" s="27" t="s">
        <v>126</v>
      </c>
      <c r="AA1400" s="1" t="s">
        <v>3489</v>
      </c>
    </row>
    <row r="1401" customFormat="false" ht="15" hidden="false" customHeight="false" outlineLevel="0" collapsed="false">
      <c r="A1401" s="1" t="s">
        <v>208</v>
      </c>
      <c r="B1401" s="1" t="s">
        <v>3464</v>
      </c>
      <c r="C1401" s="1" t="s">
        <v>259</v>
      </c>
      <c r="D1401" s="1" t="s">
        <v>260</v>
      </c>
      <c r="E1401" s="1" t="s">
        <v>261</v>
      </c>
      <c r="F1401" s="1" t="s">
        <v>262</v>
      </c>
      <c r="G1401" s="1" t="s">
        <v>692</v>
      </c>
      <c r="H1401" s="1" t="s">
        <v>693</v>
      </c>
      <c r="I1401" s="1" t="s">
        <v>2394</v>
      </c>
      <c r="J1401" s="1" t="s">
        <v>3894</v>
      </c>
      <c r="K1401" s="17" t="n">
        <f aca="false">SUMIF('1130 Salta'!$A$2:$A$485,$G1401,'1130 Salta'!$I$2:$I$485)</f>
        <v>10</v>
      </c>
      <c r="L1401" s="17" t="n">
        <f aca="false">SUMIF('1130 Salta'!$A$2:$A$485,$G1401,'1130 Salta'!$Q$2:$Q$485)</f>
        <v>78</v>
      </c>
      <c r="M1401" s="17" t="n">
        <f aca="false">$K1401-$L1401</f>
        <v>-68</v>
      </c>
      <c r="N1401" s="18" t="n">
        <f aca="false">IFERROR(SUMIF('1130 Salta'!$A$2:$A$485,$G1401,'1130 Salta'!$M$2:$M$485)/$K1401,0)</f>
        <v>362.359</v>
      </c>
      <c r="O1401" s="18" t="n">
        <f aca="false">IFERROR($K1401*$N1401,"")</f>
        <v>3623.59</v>
      </c>
      <c r="P1401" s="18" t="n">
        <f aca="false">IFERROR($L1401*$N1401,"")</f>
        <v>28264.002</v>
      </c>
      <c r="Q1401" s="18" t="n">
        <f aca="false">$M1401*$N1401</f>
        <v>-24640.412</v>
      </c>
      <c r="S1401" s="29" t="s">
        <v>227</v>
      </c>
      <c r="T1401" s="1" t="s">
        <v>297</v>
      </c>
      <c r="U1401" s="24" t="s">
        <v>54</v>
      </c>
      <c r="V1401" s="1" t="s">
        <v>696</v>
      </c>
      <c r="W1401" s="1" t="s">
        <v>269</v>
      </c>
      <c r="Y1401" s="1" t="s">
        <v>270</v>
      </c>
      <c r="Z1401" s="1" t="s">
        <v>697</v>
      </c>
      <c r="AA1401" s="1" t="s">
        <v>343</v>
      </c>
    </row>
    <row r="1402" customFormat="false" ht="15" hidden="false" customHeight="false" outlineLevel="0" collapsed="false">
      <c r="A1402" s="1" t="s">
        <v>208</v>
      </c>
      <c r="B1402" s="1" t="s">
        <v>3464</v>
      </c>
      <c r="C1402" s="1" t="s">
        <v>259</v>
      </c>
      <c r="D1402" s="1" t="s">
        <v>260</v>
      </c>
      <c r="E1402" s="1" t="s">
        <v>261</v>
      </c>
      <c r="F1402" s="1" t="s">
        <v>262</v>
      </c>
      <c r="G1402" s="1" t="s">
        <v>905</v>
      </c>
      <c r="H1402" s="1" t="s">
        <v>906</v>
      </c>
      <c r="I1402" s="1" t="s">
        <v>3895</v>
      </c>
      <c r="J1402" s="1" t="s">
        <v>3896</v>
      </c>
      <c r="K1402" s="17" t="n">
        <f aca="false">SUMIF('1130 Salta'!$A$2:$A$485,$G1402,'1130 Salta'!$I$2:$I$485)</f>
        <v>10</v>
      </c>
      <c r="L1402" s="17" t="n">
        <f aca="false">SUMIF('1130 Salta'!$A$2:$A$485,$G1402,'1130 Salta'!$Q$2:$Q$485)</f>
        <v>14</v>
      </c>
      <c r="M1402" s="17" t="n">
        <f aca="false">$K1402-$L1402</f>
        <v>-4</v>
      </c>
      <c r="N1402" s="18" t="n">
        <f aca="false">IFERROR(SUMIF('1130 Salta'!$A$2:$A$485,$G1402,'1130 Salta'!$M$2:$M$485)/$K1402,0)</f>
        <v>2066.12</v>
      </c>
      <c r="O1402" s="18" t="n">
        <f aca="false">IFERROR($K1402*$N1402,"")</f>
        <v>20661.2</v>
      </c>
      <c r="P1402" s="18" t="n">
        <f aca="false">IFERROR($L1402*$N1402,"")</f>
        <v>28925.68</v>
      </c>
      <c r="Q1402" s="18" t="n">
        <f aca="false">$M1402*$N1402</f>
        <v>-8264.48</v>
      </c>
      <c r="S1402" s="25" t="s">
        <v>228</v>
      </c>
      <c r="T1402" s="1" t="s">
        <v>282</v>
      </c>
      <c r="U1402" s="24" t="s">
        <v>54</v>
      </c>
      <c r="V1402" s="1" t="s">
        <v>290</v>
      </c>
      <c r="W1402" s="1" t="s">
        <v>269</v>
      </c>
      <c r="Y1402" s="1" t="s">
        <v>269</v>
      </c>
      <c r="AA1402" s="1" t="s">
        <v>3897</v>
      </c>
    </row>
    <row r="1403" customFormat="false" ht="15" hidden="false" customHeight="false" outlineLevel="0" collapsed="false">
      <c r="A1403" s="1" t="s">
        <v>208</v>
      </c>
      <c r="B1403" s="1" t="s">
        <v>3464</v>
      </c>
      <c r="C1403" s="1" t="s">
        <v>259</v>
      </c>
      <c r="D1403" s="1" t="s">
        <v>260</v>
      </c>
      <c r="E1403" s="1" t="s">
        <v>261</v>
      </c>
      <c r="F1403" s="1" t="s">
        <v>262</v>
      </c>
      <c r="G1403" s="1" t="s">
        <v>2755</v>
      </c>
      <c r="H1403" s="1" t="s">
        <v>2756</v>
      </c>
      <c r="I1403" s="1" t="s">
        <v>1803</v>
      </c>
      <c r="J1403" s="1" t="s">
        <v>3898</v>
      </c>
      <c r="K1403" s="17" t="n">
        <f aca="false">SUMIF('1130 Salta'!$A$2:$A$485,$G1403,'1130 Salta'!$I$2:$I$485)</f>
        <v>10</v>
      </c>
      <c r="L1403" s="17" t="n">
        <f aca="false">SUMIF('1130 Salta'!$A$2:$A$485,$G1403,'1130 Salta'!$Q$2:$Q$485)</f>
        <v>6</v>
      </c>
      <c r="M1403" s="17" t="n">
        <f aca="false">$K1403-$L1403</f>
        <v>4</v>
      </c>
      <c r="N1403" s="18" t="n">
        <f aca="false">IFERROR(SUMIF('1130 Salta'!$A$2:$A$485,$G1403,'1130 Salta'!$M$2:$M$485)/$K1403,0)</f>
        <v>2348.3</v>
      </c>
      <c r="O1403" s="18" t="n">
        <f aca="false">IFERROR($K1403*$N1403,"")</f>
        <v>23483</v>
      </c>
      <c r="P1403" s="18" t="n">
        <f aca="false">IFERROR($L1403*$N1403,"")</f>
        <v>14089.8</v>
      </c>
      <c r="Q1403" s="18" t="n">
        <f aca="false">$M1403*$N1403</f>
        <v>9393.2</v>
      </c>
      <c r="S1403" s="25" t="s">
        <v>228</v>
      </c>
      <c r="T1403" s="1" t="s">
        <v>282</v>
      </c>
      <c r="U1403" s="25" t="s">
        <v>51</v>
      </c>
      <c r="V1403" s="1" t="s">
        <v>2759</v>
      </c>
      <c r="W1403" s="1" t="s">
        <v>269</v>
      </c>
      <c r="Y1403" s="1" t="s">
        <v>270</v>
      </c>
      <c r="Z1403" s="1" t="s">
        <v>2760</v>
      </c>
      <c r="AA1403" s="1" t="s">
        <v>3899</v>
      </c>
    </row>
    <row r="1404" customFormat="false" ht="15" hidden="false" customHeight="false" outlineLevel="0" collapsed="false">
      <c r="A1404" s="1" t="s">
        <v>208</v>
      </c>
      <c r="B1404" s="1" t="s">
        <v>3464</v>
      </c>
      <c r="C1404" s="1" t="s">
        <v>259</v>
      </c>
      <c r="D1404" s="1" t="s">
        <v>260</v>
      </c>
      <c r="E1404" s="1" t="s">
        <v>261</v>
      </c>
      <c r="F1404" s="1" t="s">
        <v>262</v>
      </c>
      <c r="G1404" s="1" t="s">
        <v>1108</v>
      </c>
      <c r="H1404" s="1" t="s">
        <v>1109</v>
      </c>
      <c r="K1404" s="17" t="n">
        <f aca="false">SUMIF('1130 Salta'!$A$2:$A$485,$G1404,'1130 Salta'!$I$2:$I$485)</f>
        <v>10</v>
      </c>
      <c r="L1404" s="17" t="n">
        <f aca="false">SUMIF('1130 Salta'!$A$2:$A$485,$G1404,'1130 Salta'!$Q$2:$Q$485)</f>
        <v>0</v>
      </c>
      <c r="M1404" s="17" t="n">
        <f aca="false">$K1404-$L1404</f>
        <v>10</v>
      </c>
      <c r="N1404" s="18" t="n">
        <f aca="false">IFERROR(SUMIF('1130 Salta'!$A$2:$A$485,$G1404,'1130 Salta'!$M$2:$M$485)/$K1404,0)</f>
        <v>500</v>
      </c>
      <c r="O1404" s="18" t="n">
        <f aca="false">IFERROR($K1404*$N1404,"")</f>
        <v>5000</v>
      </c>
      <c r="P1404" s="18" t="n">
        <f aca="false">IFERROR($L1404*$N1404,"")</f>
        <v>0</v>
      </c>
      <c r="Q1404" s="18" t="n">
        <f aca="false">$M1404*$N1404</f>
        <v>5000</v>
      </c>
      <c r="S1404" s="26"/>
      <c r="T1404" s="1" t="s">
        <v>277</v>
      </c>
      <c r="U1404" s="27" t="s">
        <v>123</v>
      </c>
    </row>
    <row r="1405" customFormat="false" ht="15" hidden="false" customHeight="false" outlineLevel="0" collapsed="false">
      <c r="A1405" s="1" t="s">
        <v>208</v>
      </c>
      <c r="B1405" s="1" t="s">
        <v>3464</v>
      </c>
      <c r="C1405" s="1" t="s">
        <v>259</v>
      </c>
      <c r="D1405" s="1" t="s">
        <v>260</v>
      </c>
      <c r="E1405" s="1" t="s">
        <v>261</v>
      </c>
      <c r="F1405" s="1" t="s">
        <v>262</v>
      </c>
      <c r="G1405" s="1" t="s">
        <v>1181</v>
      </c>
      <c r="H1405" s="1" t="s">
        <v>1182</v>
      </c>
      <c r="K1405" s="17" t="n">
        <f aca="false">SUMIF('1130 Salta'!$A$2:$A$485,$G1405,'1130 Salta'!$I$2:$I$485)</f>
        <v>10</v>
      </c>
      <c r="L1405" s="17" t="n">
        <f aca="false">SUMIF('1130 Salta'!$A$2:$A$485,$G1405,'1130 Salta'!$Q$2:$Q$485)</f>
        <v>0</v>
      </c>
      <c r="M1405" s="17" t="n">
        <f aca="false">$K1405-$L1405</f>
        <v>10</v>
      </c>
      <c r="N1405" s="18" t="n">
        <f aca="false">IFERROR(SUMIF('1130 Salta'!$A$2:$A$485,$G1405,'1130 Salta'!$M$2:$M$485)/$K1405,0)</f>
        <v>12635.371</v>
      </c>
      <c r="O1405" s="18" t="n">
        <f aca="false">IFERROR($K1405*$N1405,"")</f>
        <v>126353.71</v>
      </c>
      <c r="P1405" s="18" t="n">
        <f aca="false">IFERROR($L1405*$N1405,"")</f>
        <v>0</v>
      </c>
      <c r="Q1405" s="18" t="n">
        <f aca="false">$M1405*$N1405</f>
        <v>126353.71</v>
      </c>
      <c r="S1405" s="26"/>
      <c r="T1405" s="1" t="s">
        <v>277</v>
      </c>
      <c r="U1405" s="27" t="s">
        <v>123</v>
      </c>
    </row>
    <row r="1406" customFormat="false" ht="15" hidden="false" customHeight="false" outlineLevel="0" collapsed="false">
      <c r="A1406" s="1" t="s">
        <v>208</v>
      </c>
      <c r="B1406" s="1" t="s">
        <v>3464</v>
      </c>
      <c r="C1406" s="1" t="s">
        <v>259</v>
      </c>
      <c r="D1406" s="1" t="s">
        <v>260</v>
      </c>
      <c r="E1406" s="1" t="s">
        <v>261</v>
      </c>
      <c r="F1406" s="1" t="s">
        <v>262</v>
      </c>
      <c r="G1406" s="1" t="s">
        <v>3900</v>
      </c>
      <c r="H1406" s="1" t="s">
        <v>3901</v>
      </c>
      <c r="I1406" s="1" t="s">
        <v>3902</v>
      </c>
      <c r="J1406" s="1" t="s">
        <v>3903</v>
      </c>
      <c r="K1406" s="17" t="n">
        <f aca="false">SUMIF('1130 Salta'!$A$2:$A$485,$G1406,'1130 Salta'!$I$2:$I$485)</f>
        <v>10</v>
      </c>
      <c r="L1406" s="17" t="n">
        <f aca="false">SUMIF('1130 Salta'!$A$2:$A$485,$G1406,'1130 Salta'!$Q$2:$Q$485)</f>
        <v>19</v>
      </c>
      <c r="M1406" s="17" t="n">
        <f aca="false">$K1406-$L1406</f>
        <v>-9</v>
      </c>
      <c r="N1406" s="18" t="n">
        <f aca="false">IFERROR(SUMIF('1130 Salta'!$A$2:$A$485,$G1406,'1130 Salta'!$M$2:$M$485)/$K1406,0)</f>
        <v>3568.074</v>
      </c>
      <c r="O1406" s="18" t="n">
        <f aca="false">IFERROR($K1406*$N1406,"")</f>
        <v>35680.74</v>
      </c>
      <c r="P1406" s="18" t="n">
        <f aca="false">IFERROR($L1406*$N1406,"")</f>
        <v>67793.406</v>
      </c>
      <c r="Q1406" s="18" t="n">
        <f aca="false">$M1406*$N1406</f>
        <v>-32112.666</v>
      </c>
      <c r="S1406" s="29" t="s">
        <v>227</v>
      </c>
      <c r="T1406" s="1" t="s">
        <v>297</v>
      </c>
      <c r="U1406" s="24" t="s">
        <v>54</v>
      </c>
      <c r="V1406" s="1" t="s">
        <v>3904</v>
      </c>
      <c r="W1406" s="1" t="s">
        <v>269</v>
      </c>
      <c r="Y1406" s="1" t="s">
        <v>270</v>
      </c>
      <c r="Z1406" s="1" t="s">
        <v>3905</v>
      </c>
      <c r="AA1406" s="1" t="s">
        <v>343</v>
      </c>
    </row>
    <row r="1407" customFormat="false" ht="15" hidden="false" customHeight="false" outlineLevel="0" collapsed="false">
      <c r="A1407" s="1" t="s">
        <v>208</v>
      </c>
      <c r="B1407" s="1" t="s">
        <v>3464</v>
      </c>
      <c r="C1407" s="1" t="s">
        <v>259</v>
      </c>
      <c r="D1407" s="1" t="s">
        <v>260</v>
      </c>
      <c r="E1407" s="1" t="s">
        <v>261</v>
      </c>
      <c r="F1407" s="1" t="s">
        <v>262</v>
      </c>
      <c r="G1407" s="1" t="s">
        <v>1525</v>
      </c>
      <c r="H1407" s="1" t="s">
        <v>1526</v>
      </c>
      <c r="I1407" s="1" t="s">
        <v>3906</v>
      </c>
      <c r="J1407" s="1" t="s">
        <v>3907</v>
      </c>
      <c r="K1407" s="17" t="n">
        <f aca="false">SUMIF('1130 Salta'!$A$2:$A$485,$G1407,'1130 Salta'!$I$2:$I$485)</f>
        <v>10</v>
      </c>
      <c r="L1407" s="17" t="n">
        <f aca="false">SUMIF('1130 Salta'!$A$2:$A$485,$G1407,'1130 Salta'!$Q$2:$Q$485)</f>
        <v>26</v>
      </c>
      <c r="M1407" s="17" t="n">
        <f aca="false">$K1407-$L1407</f>
        <v>-16</v>
      </c>
      <c r="N1407" s="18" t="n">
        <f aca="false">IFERROR(SUMIF('1130 Salta'!$A$2:$A$485,$G1407,'1130 Salta'!$M$2:$M$485)/$K1407,0)</f>
        <v>2430</v>
      </c>
      <c r="O1407" s="18" t="n">
        <f aca="false">IFERROR($K1407*$N1407,"")</f>
        <v>24300</v>
      </c>
      <c r="P1407" s="18" t="n">
        <f aca="false">IFERROR($L1407*$N1407,"")</f>
        <v>63180</v>
      </c>
      <c r="Q1407" s="18" t="n">
        <f aca="false">$M1407*$N1407</f>
        <v>-38880</v>
      </c>
      <c r="S1407" s="25" t="s">
        <v>228</v>
      </c>
      <c r="T1407" s="1" t="s">
        <v>282</v>
      </c>
      <c r="U1407" s="24" t="s">
        <v>54</v>
      </c>
      <c r="V1407" s="1" t="s">
        <v>2866</v>
      </c>
      <c r="W1407" s="1" t="s">
        <v>269</v>
      </c>
      <c r="Y1407" s="1" t="s">
        <v>270</v>
      </c>
      <c r="Z1407" s="1" t="s">
        <v>2867</v>
      </c>
      <c r="AA1407" s="1" t="s">
        <v>3908</v>
      </c>
    </row>
    <row r="1408" customFormat="false" ht="15" hidden="false" customHeight="false" outlineLevel="0" collapsed="false">
      <c r="A1408" s="1" t="s">
        <v>208</v>
      </c>
      <c r="B1408" s="1" t="s">
        <v>3464</v>
      </c>
      <c r="C1408" s="1" t="s">
        <v>259</v>
      </c>
      <c r="D1408" s="1" t="s">
        <v>260</v>
      </c>
      <c r="E1408" s="1" t="s">
        <v>261</v>
      </c>
      <c r="F1408" s="1" t="s">
        <v>262</v>
      </c>
      <c r="G1408" s="1" t="s">
        <v>3909</v>
      </c>
      <c r="H1408" s="1" t="s">
        <v>3910</v>
      </c>
      <c r="K1408" s="17" t="n">
        <f aca="false">SUMIF('1130 Salta'!$A$2:$A$485,$G1408,'1130 Salta'!$I$2:$I$485)</f>
        <v>10</v>
      </c>
      <c r="L1408" s="17" t="n">
        <f aca="false">SUMIF('1130 Salta'!$A$2:$A$485,$G1408,'1130 Salta'!$Q$2:$Q$485)</f>
        <v>0</v>
      </c>
      <c r="M1408" s="17" t="n">
        <f aca="false">$K1408-$L1408</f>
        <v>10</v>
      </c>
      <c r="N1408" s="18" t="n">
        <f aca="false">IFERROR(SUMIF('1130 Salta'!$A$2:$A$485,$G1408,'1130 Salta'!$M$2:$M$485)/$K1408,0)</f>
        <v>17469.9</v>
      </c>
      <c r="O1408" s="18" t="n">
        <f aca="false">IFERROR($K1408*$N1408,"")</f>
        <v>174699</v>
      </c>
      <c r="P1408" s="18" t="n">
        <f aca="false">IFERROR($L1408*$N1408,"")</f>
        <v>0</v>
      </c>
      <c r="Q1408" s="18" t="n">
        <f aca="false">$M1408*$N1408</f>
        <v>174699</v>
      </c>
      <c r="S1408" s="26"/>
      <c r="T1408" s="1" t="s">
        <v>277</v>
      </c>
      <c r="U1408" s="27" t="s">
        <v>123</v>
      </c>
    </row>
    <row r="1409" customFormat="false" ht="15" hidden="false" customHeight="false" outlineLevel="0" collapsed="false">
      <c r="A1409" s="1" t="s">
        <v>208</v>
      </c>
      <c r="B1409" s="1" t="s">
        <v>3464</v>
      </c>
      <c r="C1409" s="1" t="s">
        <v>259</v>
      </c>
      <c r="D1409" s="1" t="s">
        <v>260</v>
      </c>
      <c r="E1409" s="1" t="s">
        <v>261</v>
      </c>
      <c r="F1409" s="1" t="s">
        <v>262</v>
      </c>
      <c r="G1409" s="1" t="s">
        <v>773</v>
      </c>
      <c r="H1409" s="1" t="s">
        <v>774</v>
      </c>
      <c r="K1409" s="17" t="n">
        <f aca="false">SUMIF('1130 Salta'!$A$2:$A$485,$G1409,'1130 Salta'!$I$2:$I$485)</f>
        <v>10</v>
      </c>
      <c r="L1409" s="17" t="n">
        <f aca="false">SUMIF('1130 Salta'!$A$2:$A$485,$G1409,'1130 Salta'!$Q$2:$Q$485)</f>
        <v>0</v>
      </c>
      <c r="M1409" s="17" t="n">
        <f aca="false">$K1409-$L1409</f>
        <v>10</v>
      </c>
      <c r="N1409" s="18" t="n">
        <f aca="false">IFERROR(SUMIF('1130 Salta'!$A$2:$A$485,$G1409,'1130 Salta'!$M$2:$M$485)/$K1409,0)</f>
        <v>5380</v>
      </c>
      <c r="O1409" s="18" t="n">
        <f aca="false">IFERROR($K1409*$N1409,"")</f>
        <v>53800</v>
      </c>
      <c r="P1409" s="18" t="n">
        <f aca="false">IFERROR($L1409*$N1409,"")</f>
        <v>0</v>
      </c>
      <c r="Q1409" s="18" t="n">
        <f aca="false">$M1409*$N1409</f>
        <v>53800</v>
      </c>
      <c r="S1409" s="26"/>
      <c r="T1409" s="1" t="s">
        <v>277</v>
      </c>
      <c r="U1409" s="27" t="s">
        <v>123</v>
      </c>
    </row>
    <row r="1410" customFormat="false" ht="15" hidden="false" customHeight="false" outlineLevel="0" collapsed="false">
      <c r="A1410" s="1" t="s">
        <v>208</v>
      </c>
      <c r="B1410" s="1" t="s">
        <v>3464</v>
      </c>
      <c r="C1410" s="1" t="s">
        <v>259</v>
      </c>
      <c r="D1410" s="1" t="s">
        <v>260</v>
      </c>
      <c r="E1410" s="1" t="s">
        <v>261</v>
      </c>
      <c r="F1410" s="1" t="s">
        <v>262</v>
      </c>
      <c r="G1410" s="1" t="s">
        <v>3911</v>
      </c>
      <c r="H1410" s="1" t="s">
        <v>3912</v>
      </c>
      <c r="I1410" s="1" t="s">
        <v>3913</v>
      </c>
      <c r="J1410" s="1" t="s">
        <v>3914</v>
      </c>
      <c r="K1410" s="17" t="n">
        <f aca="false">SUMIF('1130 Salta'!$A$2:$A$485,$G1410,'1130 Salta'!$I$2:$I$485)</f>
        <v>10</v>
      </c>
      <c r="L1410" s="17" t="n">
        <f aca="false">SUMIF('1130 Salta'!$A$2:$A$485,$G1410,'1130 Salta'!$Q$2:$Q$485)</f>
        <v>7</v>
      </c>
      <c r="M1410" s="17" t="n">
        <f aca="false">$K1410-$L1410</f>
        <v>3</v>
      </c>
      <c r="N1410" s="18" t="n">
        <f aca="false">IFERROR(SUMIF('1130 Salta'!$A$2:$A$485,$G1410,'1130 Salta'!$M$2:$M$485)/$K1410,0)</f>
        <v>12075</v>
      </c>
      <c r="O1410" s="18" t="n">
        <f aca="false">IFERROR($K1410*$N1410,"")</f>
        <v>120750</v>
      </c>
      <c r="P1410" s="18" t="n">
        <f aca="false">IFERROR($L1410*$N1410,"")</f>
        <v>84525</v>
      </c>
      <c r="Q1410" s="18" t="n">
        <f aca="false">$M1410*$N1410</f>
        <v>36225</v>
      </c>
      <c r="S1410" s="29" t="s">
        <v>227</v>
      </c>
      <c r="T1410" s="1" t="s">
        <v>297</v>
      </c>
      <c r="U1410" s="25" t="s">
        <v>51</v>
      </c>
      <c r="V1410" s="1" t="s">
        <v>290</v>
      </c>
      <c r="W1410" s="1" t="s">
        <v>269</v>
      </c>
      <c r="Y1410" s="1" t="s">
        <v>270</v>
      </c>
      <c r="Z1410" s="1" t="s">
        <v>2503</v>
      </c>
      <c r="AA1410" s="1" t="s">
        <v>3915</v>
      </c>
    </row>
    <row r="1411" customFormat="false" ht="15" hidden="false" customHeight="false" outlineLevel="0" collapsed="false">
      <c r="A1411" s="1" t="s">
        <v>208</v>
      </c>
      <c r="B1411" s="1" t="s">
        <v>3464</v>
      </c>
      <c r="C1411" s="1" t="s">
        <v>259</v>
      </c>
      <c r="D1411" s="1" t="s">
        <v>260</v>
      </c>
      <c r="E1411" s="1" t="s">
        <v>261</v>
      </c>
      <c r="F1411" s="1" t="s">
        <v>262</v>
      </c>
      <c r="G1411" s="1" t="s">
        <v>3916</v>
      </c>
      <c r="H1411" s="1" t="s">
        <v>2278</v>
      </c>
      <c r="I1411" s="1" t="s">
        <v>3356</v>
      </c>
      <c r="J1411" s="1" t="s">
        <v>3917</v>
      </c>
      <c r="K1411" s="17" t="n">
        <f aca="false">SUMIF('1130 Salta'!$A$2:$A$485,$G1411,'1130 Salta'!$I$2:$I$485)</f>
        <v>10</v>
      </c>
      <c r="L1411" s="17" t="n">
        <f aca="false">SUMIF('1130 Salta'!$A$2:$A$485,$G1411,'1130 Salta'!$Q$2:$Q$485)</f>
        <v>397</v>
      </c>
      <c r="M1411" s="17" t="n">
        <f aca="false">$K1411-$L1411</f>
        <v>-387</v>
      </c>
      <c r="N1411" s="18" t="n">
        <f aca="false">IFERROR(SUMIF('1130 Salta'!$A$2:$A$485,$G1411,'1130 Salta'!$M$2:$M$485)/$K1411,0)</f>
        <v>2425.78</v>
      </c>
      <c r="O1411" s="18" t="n">
        <f aca="false">IFERROR($K1411*$N1411,"")</f>
        <v>24257.8</v>
      </c>
      <c r="P1411" s="18" t="n">
        <f aca="false">IFERROR($L1411*$N1411,"")</f>
        <v>963034.66</v>
      </c>
      <c r="Q1411" s="18" t="n">
        <f aca="false">$M1411*$N1411</f>
        <v>-938776.86</v>
      </c>
      <c r="S1411" s="24" t="s">
        <v>226</v>
      </c>
      <c r="T1411" s="1" t="s">
        <v>267</v>
      </c>
      <c r="U1411" s="24" t="s">
        <v>54</v>
      </c>
      <c r="V1411" s="1" t="s">
        <v>290</v>
      </c>
      <c r="W1411" s="1" t="s">
        <v>269</v>
      </c>
      <c r="Y1411" s="1" t="s">
        <v>269</v>
      </c>
      <c r="AA1411" s="1" t="s">
        <v>909</v>
      </c>
    </row>
    <row r="1412" customFormat="false" ht="15" hidden="false" customHeight="false" outlineLevel="0" collapsed="false">
      <c r="A1412" s="1" t="s">
        <v>208</v>
      </c>
      <c r="B1412" s="1" t="s">
        <v>3464</v>
      </c>
      <c r="C1412" s="1" t="s">
        <v>259</v>
      </c>
      <c r="D1412" s="1" t="s">
        <v>273</v>
      </c>
      <c r="E1412" s="1" t="s">
        <v>274</v>
      </c>
      <c r="F1412" s="1" t="s">
        <v>262</v>
      </c>
      <c r="G1412" s="1" t="s">
        <v>2296</v>
      </c>
      <c r="H1412" s="1" t="s">
        <v>2297</v>
      </c>
      <c r="I1412" s="1" t="s">
        <v>3918</v>
      </c>
      <c r="J1412" s="1" t="s">
        <v>3919</v>
      </c>
      <c r="K1412" s="17" t="n">
        <f aca="false">SUMIF('1130 Salta'!$A$2:$A$485,$G1412,'1130 Salta'!$I$2:$I$485)</f>
        <v>10</v>
      </c>
      <c r="L1412" s="17" t="n">
        <f aca="false">SUMIF('1130 Salta'!$A$2:$A$485,$G1412,'1130 Salta'!$Q$2:$Q$485)</f>
        <v>47</v>
      </c>
      <c r="M1412" s="17" t="n">
        <f aca="false">$K1412-$L1412</f>
        <v>-37</v>
      </c>
      <c r="N1412" s="18" t="n">
        <f aca="false">IFERROR(SUMIF('1130 Salta'!$A$2:$A$485,$G1412,'1130 Salta'!$M$2:$M$485)/$K1412,0)</f>
        <v>743.959</v>
      </c>
      <c r="O1412" s="18" t="n">
        <f aca="false">IFERROR($K1412*$N1412,"")</f>
        <v>7439.59</v>
      </c>
      <c r="P1412" s="18" t="n">
        <f aca="false">IFERROR($L1412*$N1412,"")</f>
        <v>34966.073</v>
      </c>
      <c r="Q1412" s="18" t="n">
        <f aca="false">$M1412*$N1412</f>
        <v>-27526.483</v>
      </c>
      <c r="S1412" s="25" t="s">
        <v>228</v>
      </c>
      <c r="T1412" s="1" t="s">
        <v>282</v>
      </c>
      <c r="U1412" s="24" t="s">
        <v>54</v>
      </c>
      <c r="V1412" s="1" t="s">
        <v>3920</v>
      </c>
      <c r="W1412" s="1" t="s">
        <v>270</v>
      </c>
      <c r="X1412" s="1" t="s">
        <v>3921</v>
      </c>
      <c r="Y1412" s="1" t="s">
        <v>270</v>
      </c>
      <c r="Z1412" s="1" t="s">
        <v>3922</v>
      </c>
      <c r="AA1412" s="1" t="s">
        <v>3923</v>
      </c>
    </row>
    <row r="1413" customFormat="false" ht="15" hidden="false" customHeight="false" outlineLevel="0" collapsed="false">
      <c r="A1413" s="1" t="s">
        <v>208</v>
      </c>
      <c r="B1413" s="1" t="s">
        <v>3464</v>
      </c>
      <c r="C1413" s="1" t="s">
        <v>259</v>
      </c>
      <c r="D1413" s="1" t="s">
        <v>273</v>
      </c>
      <c r="E1413" s="1" t="s">
        <v>274</v>
      </c>
      <c r="F1413" s="1" t="s">
        <v>262</v>
      </c>
      <c r="G1413" s="1" t="s">
        <v>926</v>
      </c>
      <c r="H1413" s="1" t="s">
        <v>927</v>
      </c>
      <c r="K1413" s="17" t="n">
        <f aca="false">SUMIF('1130 Salta'!$A$2:$A$485,$G1413,'1130 Salta'!$I$2:$I$485)</f>
        <v>10</v>
      </c>
      <c r="L1413" s="17" t="n">
        <f aca="false">SUMIF('1130 Salta'!$A$2:$A$485,$G1413,'1130 Salta'!$Q$2:$Q$485)</f>
        <v>0</v>
      </c>
      <c r="M1413" s="17" t="n">
        <f aca="false">$K1413-$L1413</f>
        <v>10</v>
      </c>
      <c r="N1413" s="18" t="n">
        <f aca="false">IFERROR(SUMIF('1130 Salta'!$A$2:$A$485,$G1413,'1130 Salta'!$M$2:$M$485)/$K1413,0)</f>
        <v>684.103</v>
      </c>
      <c r="O1413" s="18" t="n">
        <f aca="false">IFERROR($K1413*$N1413,"")</f>
        <v>6841.03</v>
      </c>
      <c r="P1413" s="18" t="n">
        <f aca="false">IFERROR($L1413*$N1413,"")</f>
        <v>0</v>
      </c>
      <c r="Q1413" s="18" t="n">
        <f aca="false">$M1413*$N1413</f>
        <v>6841.03</v>
      </c>
      <c r="S1413" s="26"/>
      <c r="T1413" s="1" t="s">
        <v>277</v>
      </c>
      <c r="U1413" s="27" t="s">
        <v>123</v>
      </c>
    </row>
    <row r="1414" customFormat="false" ht="15" hidden="false" customHeight="false" outlineLevel="0" collapsed="false">
      <c r="A1414" s="1" t="s">
        <v>208</v>
      </c>
      <c r="B1414" s="1" t="s">
        <v>3464</v>
      </c>
      <c r="C1414" s="1" t="s">
        <v>259</v>
      </c>
      <c r="D1414" s="1" t="s">
        <v>273</v>
      </c>
      <c r="E1414" s="1" t="s">
        <v>274</v>
      </c>
      <c r="F1414" s="1" t="s">
        <v>262</v>
      </c>
      <c r="G1414" s="1" t="s">
        <v>1195</v>
      </c>
      <c r="H1414" s="1" t="s">
        <v>1196</v>
      </c>
      <c r="K1414" s="17" t="n">
        <f aca="false">SUMIF('1130 Salta'!$A$2:$A$485,$G1414,'1130 Salta'!$I$2:$I$485)</f>
        <v>10</v>
      </c>
      <c r="L1414" s="17" t="n">
        <f aca="false">SUMIF('1130 Salta'!$A$2:$A$485,$G1414,'1130 Salta'!$Q$2:$Q$485)</f>
        <v>0</v>
      </c>
      <c r="M1414" s="17" t="n">
        <f aca="false">$K1414-$L1414</f>
        <v>10</v>
      </c>
      <c r="N1414" s="18" t="n">
        <f aca="false">IFERROR(SUMIF('1130 Salta'!$A$2:$A$485,$G1414,'1130 Salta'!$M$2:$M$485)/$K1414,0)</f>
        <v>887.017</v>
      </c>
      <c r="O1414" s="18" t="n">
        <f aca="false">IFERROR($K1414*$N1414,"")</f>
        <v>8870.17</v>
      </c>
      <c r="P1414" s="18" t="n">
        <f aca="false">IFERROR($L1414*$N1414,"")</f>
        <v>0</v>
      </c>
      <c r="Q1414" s="18" t="n">
        <f aca="false">$M1414*$N1414</f>
        <v>8870.17</v>
      </c>
      <c r="S1414" s="26"/>
      <c r="T1414" s="1" t="s">
        <v>277</v>
      </c>
      <c r="U1414" s="27" t="s">
        <v>123</v>
      </c>
    </row>
    <row r="1415" customFormat="false" ht="15" hidden="false" customHeight="false" outlineLevel="0" collapsed="false">
      <c r="A1415" s="1" t="s">
        <v>208</v>
      </c>
      <c r="B1415" s="1" t="s">
        <v>3464</v>
      </c>
      <c r="C1415" s="1" t="s">
        <v>259</v>
      </c>
      <c r="D1415" s="1" t="s">
        <v>273</v>
      </c>
      <c r="E1415" s="1" t="s">
        <v>274</v>
      </c>
      <c r="F1415" s="1" t="s">
        <v>262</v>
      </c>
      <c r="G1415" s="1" t="s">
        <v>1079</v>
      </c>
      <c r="H1415" s="1" t="s">
        <v>1080</v>
      </c>
      <c r="I1415" s="1" t="s">
        <v>3924</v>
      </c>
      <c r="J1415" s="1" t="s">
        <v>3925</v>
      </c>
      <c r="K1415" s="17" t="n">
        <f aca="false">SUMIF('1130 Salta'!$A$2:$A$485,$G1415,'1130 Salta'!$I$2:$I$485)</f>
        <v>10</v>
      </c>
      <c r="L1415" s="17" t="n">
        <f aca="false">SUMIF('1130 Salta'!$A$2:$A$485,$G1415,'1130 Salta'!$Q$2:$Q$485)</f>
        <v>66</v>
      </c>
      <c r="M1415" s="17" t="n">
        <f aca="false">$K1415-$L1415</f>
        <v>-56</v>
      </c>
      <c r="N1415" s="18" t="n">
        <f aca="false">IFERROR(SUMIF('1130 Salta'!$A$2:$A$485,$G1415,'1130 Salta'!$M$2:$M$485)/$K1415,0)</f>
        <v>406.43</v>
      </c>
      <c r="O1415" s="18" t="n">
        <f aca="false">IFERROR($K1415*$N1415,"")</f>
        <v>4064.3</v>
      </c>
      <c r="P1415" s="18" t="n">
        <f aca="false">IFERROR($L1415*$N1415,"")</f>
        <v>26824.38</v>
      </c>
      <c r="Q1415" s="18" t="n">
        <f aca="false">$M1415*$N1415</f>
        <v>-22760.08</v>
      </c>
      <c r="S1415" s="24" t="s">
        <v>226</v>
      </c>
      <c r="T1415" s="1" t="s">
        <v>267</v>
      </c>
      <c r="U1415" s="24" t="s">
        <v>54</v>
      </c>
      <c r="V1415" s="1" t="s">
        <v>2164</v>
      </c>
      <c r="W1415" s="1" t="s">
        <v>269</v>
      </c>
      <c r="Y1415" s="1" t="s">
        <v>270</v>
      </c>
      <c r="Z1415" s="1" t="s">
        <v>2165</v>
      </c>
      <c r="AA1415" s="1" t="s">
        <v>368</v>
      </c>
    </row>
    <row r="1416" customFormat="false" ht="15" hidden="false" customHeight="false" outlineLevel="0" collapsed="false">
      <c r="A1416" s="1" t="s">
        <v>208</v>
      </c>
      <c r="B1416" s="1" t="s">
        <v>3464</v>
      </c>
      <c r="C1416" s="1" t="s">
        <v>259</v>
      </c>
      <c r="D1416" s="1" t="s">
        <v>273</v>
      </c>
      <c r="E1416" s="1" t="s">
        <v>274</v>
      </c>
      <c r="F1416" s="1" t="s">
        <v>262</v>
      </c>
      <c r="G1416" s="1" t="s">
        <v>2026</v>
      </c>
      <c r="H1416" s="1" t="s">
        <v>2027</v>
      </c>
      <c r="K1416" s="17" t="n">
        <f aca="false">SUMIF('1130 Salta'!$A$2:$A$485,$G1416,'1130 Salta'!$I$2:$I$485)</f>
        <v>10</v>
      </c>
      <c r="L1416" s="17" t="n">
        <f aca="false">SUMIF('1130 Salta'!$A$2:$A$485,$G1416,'1130 Salta'!$Q$2:$Q$485)</f>
        <v>0</v>
      </c>
      <c r="M1416" s="17" t="n">
        <f aca="false">$K1416-$L1416</f>
        <v>10</v>
      </c>
      <c r="N1416" s="18" t="n">
        <f aca="false">IFERROR(SUMIF('1130 Salta'!$A$2:$A$485,$G1416,'1130 Salta'!$M$2:$M$485)/$K1416,0)</f>
        <v>420</v>
      </c>
      <c r="O1416" s="18" t="n">
        <f aca="false">IFERROR($K1416*$N1416,"")</f>
        <v>4200</v>
      </c>
      <c r="P1416" s="18" t="n">
        <f aca="false">IFERROR($L1416*$N1416,"")</f>
        <v>0</v>
      </c>
      <c r="Q1416" s="18" t="n">
        <f aca="false">$M1416*$N1416</f>
        <v>4200</v>
      </c>
      <c r="S1416" s="26"/>
      <c r="T1416" s="1" t="s">
        <v>277</v>
      </c>
      <c r="U1416" s="27" t="s">
        <v>123</v>
      </c>
    </row>
    <row r="1417" customFormat="false" ht="15" hidden="false" customHeight="false" outlineLevel="0" collapsed="false">
      <c r="A1417" s="1" t="s">
        <v>208</v>
      </c>
      <c r="B1417" s="1" t="s">
        <v>3464</v>
      </c>
      <c r="C1417" s="1" t="s">
        <v>259</v>
      </c>
      <c r="D1417" s="1" t="s">
        <v>273</v>
      </c>
      <c r="E1417" s="1" t="s">
        <v>274</v>
      </c>
      <c r="F1417" s="1" t="s">
        <v>262</v>
      </c>
      <c r="G1417" s="1" t="s">
        <v>473</v>
      </c>
      <c r="H1417" s="1" t="s">
        <v>474</v>
      </c>
      <c r="K1417" s="17" t="n">
        <f aca="false">SUMIF('1130 Salta'!$A$2:$A$485,$G1417,'1130 Salta'!$I$2:$I$485)</f>
        <v>10</v>
      </c>
      <c r="L1417" s="17" t="n">
        <f aca="false">SUMIF('1130 Salta'!$A$2:$A$485,$G1417,'1130 Salta'!$Q$2:$Q$485)</f>
        <v>0</v>
      </c>
      <c r="M1417" s="17" t="n">
        <f aca="false">$K1417-$L1417</f>
        <v>10</v>
      </c>
      <c r="N1417" s="18" t="n">
        <f aca="false">IFERROR(SUMIF('1130 Salta'!$A$2:$A$485,$G1417,'1130 Salta'!$M$2:$M$485)/$K1417,0)</f>
        <v>4698.82</v>
      </c>
      <c r="O1417" s="18" t="n">
        <f aca="false">IFERROR($K1417*$N1417,"")</f>
        <v>46988.2</v>
      </c>
      <c r="P1417" s="18" t="n">
        <f aca="false">IFERROR($L1417*$N1417,"")</f>
        <v>0</v>
      </c>
      <c r="Q1417" s="18" t="n">
        <f aca="false">$M1417*$N1417</f>
        <v>46988.2</v>
      </c>
      <c r="S1417" s="26"/>
      <c r="T1417" s="1" t="s">
        <v>277</v>
      </c>
      <c r="U1417" s="27" t="s">
        <v>123</v>
      </c>
    </row>
    <row r="1418" customFormat="false" ht="15" hidden="false" customHeight="false" outlineLevel="0" collapsed="false">
      <c r="A1418" s="1" t="s">
        <v>208</v>
      </c>
      <c r="B1418" s="1" t="s">
        <v>3464</v>
      </c>
      <c r="C1418" s="1" t="s">
        <v>259</v>
      </c>
      <c r="D1418" s="1" t="s">
        <v>273</v>
      </c>
      <c r="E1418" s="1" t="s">
        <v>274</v>
      </c>
      <c r="F1418" s="1" t="s">
        <v>262</v>
      </c>
      <c r="G1418" s="1" t="s">
        <v>2493</v>
      </c>
      <c r="H1418" s="1" t="s">
        <v>2494</v>
      </c>
      <c r="I1418" s="1" t="s">
        <v>3926</v>
      </c>
      <c r="J1418" s="1" t="s">
        <v>3927</v>
      </c>
      <c r="K1418" s="17" t="n">
        <f aca="false">SUMIF('1130 Salta'!$A$2:$A$485,$G1418,'1130 Salta'!$I$2:$I$485)</f>
        <v>10</v>
      </c>
      <c r="L1418" s="17" t="n">
        <f aca="false">SUMIF('1130 Salta'!$A$2:$A$485,$G1418,'1130 Salta'!$Q$2:$Q$485)</f>
        <v>37</v>
      </c>
      <c r="M1418" s="17" t="n">
        <f aca="false">$K1418-$L1418</f>
        <v>-27</v>
      </c>
      <c r="N1418" s="18" t="n">
        <f aca="false">IFERROR(SUMIF('1130 Salta'!$A$2:$A$485,$G1418,'1130 Salta'!$M$2:$M$485)/$K1418,0)</f>
        <v>45.492</v>
      </c>
      <c r="O1418" s="18" t="n">
        <f aca="false">IFERROR($K1418*$N1418,"")</f>
        <v>454.92</v>
      </c>
      <c r="P1418" s="18" t="n">
        <f aca="false">IFERROR($L1418*$N1418,"")</f>
        <v>1683.204</v>
      </c>
      <c r="Q1418" s="18" t="n">
        <f aca="false">$M1418*$N1418</f>
        <v>-1228.284</v>
      </c>
      <c r="S1418" s="25" t="s">
        <v>228</v>
      </c>
      <c r="T1418" s="1" t="s">
        <v>282</v>
      </c>
      <c r="U1418" s="24" t="s">
        <v>54</v>
      </c>
      <c r="V1418" s="1" t="s">
        <v>2497</v>
      </c>
      <c r="W1418" s="1" t="s">
        <v>270</v>
      </c>
      <c r="X1418" s="1" t="s">
        <v>2498</v>
      </c>
      <c r="Y1418" s="1" t="s">
        <v>270</v>
      </c>
      <c r="Z1418" s="1" t="s">
        <v>2499</v>
      </c>
      <c r="AA1418" s="1" t="s">
        <v>3928</v>
      </c>
    </row>
    <row r="1419" customFormat="false" ht="15" hidden="false" customHeight="false" outlineLevel="0" collapsed="false">
      <c r="A1419" s="1" t="s">
        <v>208</v>
      </c>
      <c r="B1419" s="1" t="s">
        <v>3464</v>
      </c>
      <c r="C1419" s="1" t="s">
        <v>259</v>
      </c>
      <c r="D1419" s="1" t="s">
        <v>273</v>
      </c>
      <c r="E1419" s="1" t="s">
        <v>274</v>
      </c>
      <c r="F1419" s="1" t="s">
        <v>262</v>
      </c>
      <c r="G1419" s="1" t="s">
        <v>3211</v>
      </c>
      <c r="H1419" s="1" t="s">
        <v>3212</v>
      </c>
      <c r="I1419" s="1" t="s">
        <v>1877</v>
      </c>
      <c r="J1419" s="1" t="s">
        <v>3929</v>
      </c>
      <c r="K1419" s="17" t="n">
        <f aca="false">SUMIF('1130 Salta'!$A$2:$A$485,$G1419,'1130 Salta'!$I$2:$I$485)</f>
        <v>10</v>
      </c>
      <c r="L1419" s="17" t="n">
        <f aca="false">SUMIF('1130 Salta'!$A$2:$A$485,$G1419,'1130 Salta'!$Q$2:$Q$485)</f>
        <v>9</v>
      </c>
      <c r="M1419" s="17" t="n">
        <f aca="false">$K1419-$L1419</f>
        <v>1</v>
      </c>
      <c r="N1419" s="18" t="n">
        <f aca="false">IFERROR(SUMIF('1130 Salta'!$A$2:$A$485,$G1419,'1130 Salta'!$M$2:$M$485)/$K1419,0)</f>
        <v>433</v>
      </c>
      <c r="O1419" s="18" t="n">
        <f aca="false">IFERROR($K1419*$N1419,"")</f>
        <v>4330</v>
      </c>
      <c r="P1419" s="18" t="n">
        <f aca="false">IFERROR($L1419*$N1419,"")</f>
        <v>3897</v>
      </c>
      <c r="Q1419" s="18" t="n">
        <f aca="false">$M1419*$N1419</f>
        <v>433</v>
      </c>
      <c r="S1419" s="29" t="s">
        <v>227</v>
      </c>
      <c r="T1419" s="1" t="s">
        <v>297</v>
      </c>
      <c r="U1419" s="25" t="s">
        <v>51</v>
      </c>
      <c r="V1419" s="1" t="s">
        <v>3930</v>
      </c>
      <c r="W1419" s="1" t="s">
        <v>269</v>
      </c>
      <c r="Y1419" s="1" t="s">
        <v>270</v>
      </c>
      <c r="Z1419" s="1" t="s">
        <v>1674</v>
      </c>
      <c r="AA1419" s="1" t="s">
        <v>343</v>
      </c>
    </row>
    <row r="1420" customFormat="false" ht="15" hidden="false" customHeight="false" outlineLevel="0" collapsed="false">
      <c r="A1420" s="1" t="s">
        <v>208</v>
      </c>
      <c r="B1420" s="1" t="s">
        <v>3464</v>
      </c>
      <c r="C1420" s="1" t="s">
        <v>259</v>
      </c>
      <c r="D1420" s="1" t="s">
        <v>273</v>
      </c>
      <c r="E1420" s="1" t="s">
        <v>274</v>
      </c>
      <c r="F1420" s="1" t="s">
        <v>262</v>
      </c>
      <c r="G1420" s="1" t="s">
        <v>2748</v>
      </c>
      <c r="H1420" s="1" t="s">
        <v>2749</v>
      </c>
      <c r="I1420" s="1" t="s">
        <v>3931</v>
      </c>
      <c r="J1420" s="1" t="s">
        <v>3932</v>
      </c>
      <c r="K1420" s="17" t="n">
        <f aca="false">SUMIF('1130 Salta'!$A$2:$A$485,$G1420,'1130 Salta'!$I$2:$I$485)</f>
        <v>10</v>
      </c>
      <c r="L1420" s="17" t="n">
        <f aca="false">SUMIF('1130 Salta'!$A$2:$A$485,$G1420,'1130 Salta'!$Q$2:$Q$485)</f>
        <v>9</v>
      </c>
      <c r="M1420" s="17" t="n">
        <f aca="false">$K1420-$L1420</f>
        <v>1</v>
      </c>
      <c r="N1420" s="18" t="n">
        <f aca="false">IFERROR(SUMIF('1130 Salta'!$A$2:$A$485,$G1420,'1130 Salta'!$M$2:$M$485)/$K1420,0)</f>
        <v>2300</v>
      </c>
      <c r="O1420" s="18" t="n">
        <f aca="false">IFERROR($K1420*$N1420,"")</f>
        <v>23000</v>
      </c>
      <c r="P1420" s="18" t="n">
        <f aca="false">IFERROR($L1420*$N1420,"")</f>
        <v>20700</v>
      </c>
      <c r="Q1420" s="18" t="n">
        <f aca="false">$M1420*$N1420</f>
        <v>2300</v>
      </c>
      <c r="S1420" s="29" t="s">
        <v>227</v>
      </c>
      <c r="T1420" s="1" t="s">
        <v>297</v>
      </c>
      <c r="U1420" s="25" t="s">
        <v>51</v>
      </c>
      <c r="V1420" s="1" t="s">
        <v>3933</v>
      </c>
      <c r="W1420" s="1" t="s">
        <v>269</v>
      </c>
      <c r="Y1420" s="1" t="s">
        <v>270</v>
      </c>
      <c r="Z1420" s="1" t="s">
        <v>3934</v>
      </c>
      <c r="AA1420" s="1" t="s">
        <v>3935</v>
      </c>
    </row>
    <row r="1421" customFormat="false" ht="15" hidden="false" customHeight="false" outlineLevel="0" collapsed="false">
      <c r="A1421" s="1" t="s">
        <v>208</v>
      </c>
      <c r="B1421" s="1" t="s">
        <v>3464</v>
      </c>
      <c r="C1421" s="1" t="s">
        <v>259</v>
      </c>
      <c r="D1421" s="1" t="s">
        <v>273</v>
      </c>
      <c r="E1421" s="1" t="s">
        <v>274</v>
      </c>
      <c r="F1421" s="1" t="s">
        <v>262</v>
      </c>
      <c r="G1421" s="1" t="s">
        <v>2355</v>
      </c>
      <c r="H1421" s="1" t="s">
        <v>2356</v>
      </c>
      <c r="I1421" s="1" t="s">
        <v>3936</v>
      </c>
      <c r="J1421" s="1" t="s">
        <v>3937</v>
      </c>
      <c r="K1421" s="17" t="n">
        <f aca="false">SUMIF('1130 Salta'!$A$2:$A$485,$G1421,'1130 Salta'!$I$2:$I$485)</f>
        <v>10</v>
      </c>
      <c r="L1421" s="17" t="n">
        <f aca="false">SUMIF('1130 Salta'!$A$2:$A$485,$G1421,'1130 Salta'!$Q$2:$Q$485)</f>
        <v>99</v>
      </c>
      <c r="M1421" s="17" t="n">
        <f aca="false">$K1421-$L1421</f>
        <v>-89</v>
      </c>
      <c r="N1421" s="18" t="n">
        <f aca="false">IFERROR(SUMIF('1130 Salta'!$A$2:$A$485,$G1421,'1130 Salta'!$M$2:$M$485)/$K1421,0)</f>
        <v>509.389</v>
      </c>
      <c r="O1421" s="18" t="n">
        <f aca="false">IFERROR($K1421*$N1421,"")</f>
        <v>5093.89</v>
      </c>
      <c r="P1421" s="18" t="n">
        <f aca="false">IFERROR($L1421*$N1421,"")</f>
        <v>50429.511</v>
      </c>
      <c r="Q1421" s="18" t="n">
        <f aca="false">$M1421*$N1421</f>
        <v>-45335.621</v>
      </c>
      <c r="S1421" s="25" t="s">
        <v>228</v>
      </c>
      <c r="T1421" s="1" t="s">
        <v>282</v>
      </c>
      <c r="U1421" s="24" t="s">
        <v>54</v>
      </c>
      <c r="V1421" s="1" t="s">
        <v>3938</v>
      </c>
      <c r="W1421" s="1" t="s">
        <v>269</v>
      </c>
      <c r="Y1421" s="1" t="s">
        <v>270</v>
      </c>
      <c r="Z1421" s="1" t="s">
        <v>1684</v>
      </c>
      <c r="AA1421" s="1" t="s">
        <v>3939</v>
      </c>
    </row>
    <row r="1422" customFormat="false" ht="15" hidden="false" customHeight="false" outlineLevel="0" collapsed="false">
      <c r="A1422" s="1" t="s">
        <v>208</v>
      </c>
      <c r="B1422" s="1" t="s">
        <v>3464</v>
      </c>
      <c r="C1422" s="1" t="s">
        <v>259</v>
      </c>
      <c r="D1422" s="1" t="s">
        <v>273</v>
      </c>
      <c r="E1422" s="1" t="s">
        <v>274</v>
      </c>
      <c r="F1422" s="1" t="s">
        <v>262</v>
      </c>
      <c r="G1422" s="1" t="s">
        <v>1241</v>
      </c>
      <c r="H1422" s="1" t="s">
        <v>1242</v>
      </c>
      <c r="K1422" s="17" t="n">
        <f aca="false">SUMIF('1130 Salta'!$A$2:$A$485,$G1422,'1130 Salta'!$I$2:$I$485)</f>
        <v>10</v>
      </c>
      <c r="L1422" s="17" t="n">
        <f aca="false">SUMIF('1130 Salta'!$A$2:$A$485,$G1422,'1130 Salta'!$Q$2:$Q$485)</f>
        <v>0</v>
      </c>
      <c r="M1422" s="17" t="n">
        <f aca="false">$K1422-$L1422</f>
        <v>10</v>
      </c>
      <c r="N1422" s="18" t="n">
        <f aca="false">IFERROR(SUMIF('1130 Salta'!$A$2:$A$485,$G1422,'1130 Salta'!$M$2:$M$485)/$K1422,0)</f>
        <v>748.8</v>
      </c>
      <c r="O1422" s="18" t="n">
        <f aca="false">IFERROR($K1422*$N1422,"")</f>
        <v>7488</v>
      </c>
      <c r="P1422" s="18" t="n">
        <f aca="false">IFERROR($L1422*$N1422,"")</f>
        <v>0</v>
      </c>
      <c r="Q1422" s="18" t="n">
        <f aca="false">$M1422*$N1422</f>
        <v>7488</v>
      </c>
      <c r="S1422" s="26"/>
      <c r="T1422" s="1" t="s">
        <v>277</v>
      </c>
      <c r="U1422" s="27" t="s">
        <v>123</v>
      </c>
    </row>
    <row r="1423" customFormat="false" ht="15" hidden="false" customHeight="false" outlineLevel="0" collapsed="false">
      <c r="A1423" s="1" t="s">
        <v>208</v>
      </c>
      <c r="B1423" s="1" t="s">
        <v>3464</v>
      </c>
      <c r="C1423" s="1" t="s">
        <v>259</v>
      </c>
      <c r="D1423" s="1" t="s">
        <v>273</v>
      </c>
      <c r="E1423" s="1" t="s">
        <v>274</v>
      </c>
      <c r="F1423" s="1" t="s">
        <v>262</v>
      </c>
      <c r="G1423" s="1" t="s">
        <v>1161</v>
      </c>
      <c r="H1423" s="1" t="s">
        <v>1162</v>
      </c>
      <c r="K1423" s="17" t="n">
        <f aca="false">SUMIF('1130 Salta'!$A$2:$A$485,$G1423,'1130 Salta'!$I$2:$I$485)</f>
        <v>10</v>
      </c>
      <c r="L1423" s="17" t="n">
        <f aca="false">SUMIF('1130 Salta'!$A$2:$A$485,$G1423,'1130 Salta'!$Q$2:$Q$485)</f>
        <v>0</v>
      </c>
      <c r="M1423" s="17" t="n">
        <f aca="false">$K1423-$L1423</f>
        <v>10</v>
      </c>
      <c r="N1423" s="18" t="n">
        <f aca="false">IFERROR(SUMIF('1130 Salta'!$A$2:$A$485,$G1423,'1130 Salta'!$M$2:$M$485)/$K1423,0)</f>
        <v>950.45</v>
      </c>
      <c r="O1423" s="18" t="n">
        <f aca="false">IFERROR($K1423*$N1423,"")</f>
        <v>9504.5</v>
      </c>
      <c r="P1423" s="18" t="n">
        <f aca="false">IFERROR($L1423*$N1423,"")</f>
        <v>0</v>
      </c>
      <c r="Q1423" s="18" t="n">
        <f aca="false">$M1423*$N1423</f>
        <v>9504.5</v>
      </c>
      <c r="S1423" s="26"/>
      <c r="T1423" s="1" t="s">
        <v>277</v>
      </c>
      <c r="U1423" s="27" t="s">
        <v>123</v>
      </c>
    </row>
    <row r="1424" customFormat="false" ht="15" hidden="false" customHeight="false" outlineLevel="0" collapsed="false">
      <c r="A1424" s="1" t="s">
        <v>208</v>
      </c>
      <c r="B1424" s="1" t="s">
        <v>3464</v>
      </c>
      <c r="C1424" s="1" t="s">
        <v>259</v>
      </c>
      <c r="D1424" s="1" t="s">
        <v>273</v>
      </c>
      <c r="E1424" s="1" t="s">
        <v>274</v>
      </c>
      <c r="F1424" s="1" t="s">
        <v>262</v>
      </c>
      <c r="G1424" s="1" t="s">
        <v>3940</v>
      </c>
      <c r="H1424" s="1" t="s">
        <v>3941</v>
      </c>
      <c r="I1424" s="1" t="s">
        <v>3942</v>
      </c>
      <c r="J1424" s="1" t="s">
        <v>3943</v>
      </c>
      <c r="K1424" s="17" t="n">
        <f aca="false">SUMIF('1130 Salta'!$A$2:$A$485,$G1424,'1130 Salta'!$I$2:$I$485)</f>
        <v>10</v>
      </c>
      <c r="L1424" s="17" t="n">
        <f aca="false">SUMIF('1130 Salta'!$A$2:$A$485,$G1424,'1130 Salta'!$Q$2:$Q$485)</f>
        <v>1</v>
      </c>
      <c r="M1424" s="17" t="n">
        <f aca="false">$K1424-$L1424</f>
        <v>9</v>
      </c>
      <c r="N1424" s="18" t="n">
        <f aca="false">IFERROR(SUMIF('1130 Salta'!$A$2:$A$485,$G1424,'1130 Salta'!$M$2:$M$485)/$K1424,0)</f>
        <v>8890</v>
      </c>
      <c r="O1424" s="18" t="n">
        <f aca="false">IFERROR($K1424*$N1424,"")</f>
        <v>88900</v>
      </c>
      <c r="P1424" s="18" t="n">
        <f aca="false">IFERROR($L1424*$N1424,"")</f>
        <v>8890</v>
      </c>
      <c r="Q1424" s="18" t="n">
        <f aca="false">$M1424*$N1424</f>
        <v>80010</v>
      </c>
      <c r="S1424" s="25" t="s">
        <v>228</v>
      </c>
      <c r="T1424" s="1" t="s">
        <v>282</v>
      </c>
      <c r="U1424" s="25" t="s">
        <v>51</v>
      </c>
      <c r="V1424" s="1" t="s">
        <v>290</v>
      </c>
      <c r="W1424" s="1" t="s">
        <v>269</v>
      </c>
      <c r="Y1424" s="1" t="s">
        <v>270</v>
      </c>
      <c r="Z1424" s="1" t="s">
        <v>3944</v>
      </c>
      <c r="AA1424" s="1" t="s">
        <v>3945</v>
      </c>
    </row>
    <row r="1425" customFormat="false" ht="15" hidden="false" customHeight="false" outlineLevel="0" collapsed="false">
      <c r="A1425" s="1" t="s">
        <v>208</v>
      </c>
      <c r="B1425" s="1" t="s">
        <v>3464</v>
      </c>
      <c r="C1425" s="1" t="s">
        <v>259</v>
      </c>
      <c r="D1425" s="1" t="s">
        <v>273</v>
      </c>
      <c r="E1425" s="1" t="s">
        <v>274</v>
      </c>
      <c r="F1425" s="1" t="s">
        <v>262</v>
      </c>
      <c r="G1425" s="1" t="s">
        <v>2770</v>
      </c>
      <c r="H1425" s="1" t="s">
        <v>2771</v>
      </c>
      <c r="I1425" s="1" t="s">
        <v>3946</v>
      </c>
      <c r="J1425" s="1" t="s">
        <v>3947</v>
      </c>
      <c r="K1425" s="17" t="n">
        <f aca="false">SUMIF('1130 Salta'!$A$2:$A$485,$G1425,'1130 Salta'!$I$2:$I$485)</f>
        <v>10</v>
      </c>
      <c r="L1425" s="17" t="n">
        <f aca="false">SUMIF('1130 Salta'!$A$2:$A$485,$G1425,'1130 Salta'!$Q$2:$Q$485)</f>
        <v>9</v>
      </c>
      <c r="M1425" s="17" t="n">
        <f aca="false">$K1425-$L1425</f>
        <v>1</v>
      </c>
      <c r="N1425" s="18" t="n">
        <f aca="false">IFERROR(SUMIF('1130 Salta'!$A$2:$A$485,$G1425,'1130 Salta'!$M$2:$M$485)/$K1425,0)</f>
        <v>471.3</v>
      </c>
      <c r="O1425" s="18" t="n">
        <f aca="false">IFERROR($K1425*$N1425,"")</f>
        <v>4713</v>
      </c>
      <c r="P1425" s="18" t="n">
        <f aca="false">IFERROR($L1425*$N1425,"")</f>
        <v>4241.7</v>
      </c>
      <c r="Q1425" s="18" t="n">
        <f aca="false">$M1425*$N1425</f>
        <v>471.3</v>
      </c>
      <c r="S1425" s="24" t="s">
        <v>226</v>
      </c>
      <c r="T1425" s="1" t="s">
        <v>267</v>
      </c>
      <c r="U1425" s="25" t="s">
        <v>51</v>
      </c>
      <c r="V1425" s="1" t="s">
        <v>290</v>
      </c>
      <c r="W1425" s="1" t="s">
        <v>269</v>
      </c>
      <c r="Y1425" s="1" t="s">
        <v>270</v>
      </c>
      <c r="Z1425" s="1" t="s">
        <v>1692</v>
      </c>
      <c r="AA1425" s="1" t="s">
        <v>3948</v>
      </c>
    </row>
    <row r="1426" customFormat="false" ht="15" hidden="false" customHeight="false" outlineLevel="0" collapsed="false">
      <c r="A1426" s="1" t="s">
        <v>208</v>
      </c>
      <c r="B1426" s="1" t="s">
        <v>3464</v>
      </c>
      <c r="C1426" s="1" t="s">
        <v>259</v>
      </c>
      <c r="D1426" s="1" t="s">
        <v>273</v>
      </c>
      <c r="E1426" s="1" t="s">
        <v>274</v>
      </c>
      <c r="F1426" s="1" t="s">
        <v>262</v>
      </c>
      <c r="G1426" s="1" t="s">
        <v>3949</v>
      </c>
      <c r="H1426" s="1" t="s">
        <v>3950</v>
      </c>
      <c r="K1426" s="17" t="n">
        <f aca="false">SUMIF('1130 Salta'!$A$2:$A$485,$G1426,'1130 Salta'!$I$2:$I$485)</f>
        <v>10</v>
      </c>
      <c r="L1426" s="17" t="n">
        <f aca="false">SUMIF('1130 Salta'!$A$2:$A$485,$G1426,'1130 Salta'!$Q$2:$Q$485)</f>
        <v>0</v>
      </c>
      <c r="M1426" s="17" t="n">
        <f aca="false">$K1426-$L1426</f>
        <v>10</v>
      </c>
      <c r="N1426" s="18" t="n">
        <f aca="false">IFERROR(SUMIF('1130 Salta'!$A$2:$A$485,$G1426,'1130 Salta'!$M$2:$M$485)/$K1426,0)</f>
        <v>850.04</v>
      </c>
      <c r="O1426" s="18" t="n">
        <f aca="false">IFERROR($K1426*$N1426,"")</f>
        <v>8500.4</v>
      </c>
      <c r="P1426" s="18" t="n">
        <f aca="false">IFERROR($L1426*$N1426,"")</f>
        <v>0</v>
      </c>
      <c r="Q1426" s="18" t="n">
        <f aca="false">$M1426*$N1426</f>
        <v>8500.4</v>
      </c>
      <c r="S1426" s="26"/>
      <c r="T1426" s="1" t="s">
        <v>277</v>
      </c>
      <c r="U1426" s="27" t="s">
        <v>123</v>
      </c>
    </row>
    <row r="1427" customFormat="false" ht="15" hidden="false" customHeight="false" outlineLevel="0" collapsed="false">
      <c r="A1427" s="1" t="s">
        <v>208</v>
      </c>
      <c r="B1427" s="1" t="s">
        <v>3464</v>
      </c>
      <c r="C1427" s="1" t="s">
        <v>259</v>
      </c>
      <c r="D1427" s="1" t="s">
        <v>273</v>
      </c>
      <c r="E1427" s="1" t="s">
        <v>274</v>
      </c>
      <c r="F1427" s="1" t="s">
        <v>262</v>
      </c>
      <c r="G1427" s="1" t="s">
        <v>3951</v>
      </c>
      <c r="H1427" s="1" t="s">
        <v>3952</v>
      </c>
      <c r="K1427" s="17" t="n">
        <f aca="false">SUMIF('1130 Salta'!$A$2:$A$485,$G1427,'1130 Salta'!$I$2:$I$485)</f>
        <v>10</v>
      </c>
      <c r="L1427" s="17" t="n">
        <f aca="false">SUMIF('1130 Salta'!$A$2:$A$485,$G1427,'1130 Salta'!$Q$2:$Q$485)</f>
        <v>0</v>
      </c>
      <c r="M1427" s="17" t="n">
        <f aca="false">$K1427-$L1427</f>
        <v>10</v>
      </c>
      <c r="N1427" s="18" t="n">
        <f aca="false">IFERROR(SUMIF('1130 Salta'!$A$2:$A$485,$G1427,'1130 Salta'!$M$2:$M$485)/$K1427,0)</f>
        <v>1284.78</v>
      </c>
      <c r="O1427" s="18" t="n">
        <f aca="false">IFERROR($K1427*$N1427,"")</f>
        <v>12847.8</v>
      </c>
      <c r="P1427" s="18" t="n">
        <f aca="false">IFERROR($L1427*$N1427,"")</f>
        <v>0</v>
      </c>
      <c r="Q1427" s="18" t="n">
        <f aca="false">$M1427*$N1427</f>
        <v>12847.8</v>
      </c>
      <c r="S1427" s="26"/>
      <c r="T1427" s="1" t="s">
        <v>277</v>
      </c>
      <c r="U1427" s="27" t="s">
        <v>123</v>
      </c>
    </row>
    <row r="1428" customFormat="false" ht="15" hidden="false" customHeight="false" outlineLevel="0" collapsed="false">
      <c r="A1428" s="1" t="s">
        <v>208</v>
      </c>
      <c r="B1428" s="1" t="s">
        <v>3464</v>
      </c>
      <c r="C1428" s="1" t="s">
        <v>259</v>
      </c>
      <c r="D1428" s="1" t="s">
        <v>610</v>
      </c>
      <c r="E1428" s="1" t="s">
        <v>611</v>
      </c>
      <c r="F1428" s="1" t="s">
        <v>612</v>
      </c>
      <c r="G1428" s="1" t="s">
        <v>1331</v>
      </c>
      <c r="H1428" s="1" t="s">
        <v>1332</v>
      </c>
      <c r="K1428" s="17" t="n">
        <f aca="false">SUMIF('1130 Salta'!$A$2:$A$485,$G1428,'1130 Salta'!$I$2:$I$485)</f>
        <v>10</v>
      </c>
      <c r="L1428" s="17" t="n">
        <f aca="false">SUMIF('1130 Salta'!$A$2:$A$485,$G1428,'1130 Salta'!$Q$2:$Q$485)</f>
        <v>0</v>
      </c>
      <c r="M1428" s="17" t="n">
        <f aca="false">$K1428-$L1428</f>
        <v>10</v>
      </c>
      <c r="N1428" s="18" t="n">
        <f aca="false">IFERROR(SUMIF('1130 Salta'!$A$2:$A$485,$G1428,'1130 Salta'!$M$2:$M$485)/$K1428,0)</f>
        <v>21735.535</v>
      </c>
      <c r="O1428" s="18" t="n">
        <f aca="false">IFERROR($K1428*$N1428,"")</f>
        <v>217355.35</v>
      </c>
      <c r="P1428" s="18" t="n">
        <f aca="false">IFERROR($L1428*$N1428,"")</f>
        <v>0</v>
      </c>
      <c r="Q1428" s="18" t="n">
        <f aca="false">$M1428*$N1428</f>
        <v>217355.35</v>
      </c>
      <c r="S1428" s="26"/>
      <c r="T1428" s="1" t="s">
        <v>615</v>
      </c>
      <c r="U1428" s="27" t="s">
        <v>126</v>
      </c>
    </row>
    <row r="1429" customFormat="false" ht="15" hidden="false" customHeight="false" outlineLevel="0" collapsed="false">
      <c r="A1429" s="1" t="s">
        <v>208</v>
      </c>
      <c r="B1429" s="1" t="s">
        <v>3464</v>
      </c>
      <c r="C1429" s="1" t="s">
        <v>259</v>
      </c>
      <c r="D1429" s="1" t="s">
        <v>610</v>
      </c>
      <c r="E1429" s="1" t="s">
        <v>611</v>
      </c>
      <c r="F1429" s="1" t="s">
        <v>612</v>
      </c>
      <c r="G1429" s="1" t="s">
        <v>2719</v>
      </c>
      <c r="H1429" s="1" t="s">
        <v>2720</v>
      </c>
      <c r="K1429" s="17" t="n">
        <f aca="false">SUMIF('1130 Salta'!$A$2:$A$485,$G1429,'1130 Salta'!$I$2:$I$485)</f>
        <v>10</v>
      </c>
      <c r="L1429" s="17" t="n">
        <f aca="false">SUMIF('1130 Salta'!$A$2:$A$485,$G1429,'1130 Salta'!$Q$2:$Q$485)</f>
        <v>0</v>
      </c>
      <c r="M1429" s="17" t="n">
        <f aca="false">$K1429-$L1429</f>
        <v>10</v>
      </c>
      <c r="N1429" s="18" t="n">
        <f aca="false">IFERROR(SUMIF('1130 Salta'!$A$2:$A$485,$G1429,'1130 Salta'!$M$2:$M$485)/$K1429,0)</f>
        <v>25127.12</v>
      </c>
      <c r="O1429" s="18" t="n">
        <f aca="false">IFERROR($K1429*$N1429,"")</f>
        <v>251271.2</v>
      </c>
      <c r="P1429" s="18" t="n">
        <f aca="false">IFERROR($L1429*$N1429,"")</f>
        <v>0</v>
      </c>
      <c r="Q1429" s="18" t="n">
        <f aca="false">$M1429*$N1429</f>
        <v>251271.2</v>
      </c>
      <c r="S1429" s="26"/>
      <c r="T1429" s="1" t="s">
        <v>615</v>
      </c>
      <c r="U1429" s="27" t="s">
        <v>126</v>
      </c>
    </row>
    <row r="1430" customFormat="false" ht="15" hidden="false" customHeight="false" outlineLevel="0" collapsed="false">
      <c r="A1430" s="1" t="s">
        <v>208</v>
      </c>
      <c r="B1430" s="1" t="s">
        <v>3464</v>
      </c>
      <c r="C1430" s="1" t="s">
        <v>259</v>
      </c>
      <c r="D1430" s="1" t="s">
        <v>610</v>
      </c>
      <c r="E1430" s="1" t="s">
        <v>611</v>
      </c>
      <c r="F1430" s="1" t="s">
        <v>612</v>
      </c>
      <c r="G1430" s="1" t="s">
        <v>3953</v>
      </c>
      <c r="H1430" s="1" t="s">
        <v>3954</v>
      </c>
      <c r="K1430" s="17" t="n">
        <f aca="false">SUMIF('1130 Salta'!$A$2:$A$485,$G1430,'1130 Salta'!$I$2:$I$485)</f>
        <v>10</v>
      </c>
      <c r="L1430" s="17" t="n">
        <f aca="false">SUMIF('1130 Salta'!$A$2:$A$485,$G1430,'1130 Salta'!$Q$2:$Q$485)</f>
        <v>0</v>
      </c>
      <c r="M1430" s="17" t="n">
        <f aca="false">$K1430-$L1430</f>
        <v>10</v>
      </c>
      <c r="N1430" s="18" t="n">
        <f aca="false">IFERROR(SUMIF('1130 Salta'!$A$2:$A$485,$G1430,'1130 Salta'!$M$2:$M$485)/$K1430,0)</f>
        <v>11083.8</v>
      </c>
      <c r="O1430" s="18" t="n">
        <f aca="false">IFERROR($K1430*$N1430,"")</f>
        <v>110838</v>
      </c>
      <c r="P1430" s="18" t="n">
        <f aca="false">IFERROR($L1430*$N1430,"")</f>
        <v>0</v>
      </c>
      <c r="Q1430" s="18" t="n">
        <f aca="false">$M1430*$N1430</f>
        <v>110838</v>
      </c>
      <c r="S1430" s="26"/>
      <c r="T1430" s="1" t="s">
        <v>615</v>
      </c>
      <c r="U1430" s="27" t="s">
        <v>126</v>
      </c>
    </row>
    <row r="1431" customFormat="false" ht="15" hidden="false" customHeight="false" outlineLevel="0" collapsed="false">
      <c r="A1431" s="1" t="s">
        <v>208</v>
      </c>
      <c r="B1431" s="1" t="s">
        <v>3464</v>
      </c>
      <c r="C1431" s="1" t="s">
        <v>259</v>
      </c>
      <c r="D1431" s="1" t="s">
        <v>610</v>
      </c>
      <c r="E1431" s="1" t="s">
        <v>611</v>
      </c>
      <c r="F1431" s="1" t="s">
        <v>612</v>
      </c>
      <c r="G1431" s="1" t="s">
        <v>3955</v>
      </c>
      <c r="H1431" s="1" t="s">
        <v>3956</v>
      </c>
      <c r="K1431" s="17" t="n">
        <f aca="false">SUMIF('1130 Salta'!$A$2:$A$485,$G1431,'1130 Salta'!$I$2:$I$485)</f>
        <v>10</v>
      </c>
      <c r="L1431" s="17" t="n">
        <f aca="false">SUMIF('1130 Salta'!$A$2:$A$485,$G1431,'1130 Salta'!$Q$2:$Q$485)</f>
        <v>0</v>
      </c>
      <c r="M1431" s="17" t="n">
        <f aca="false">$K1431-$L1431</f>
        <v>10</v>
      </c>
      <c r="N1431" s="18" t="n">
        <f aca="false">IFERROR(SUMIF('1130 Salta'!$A$2:$A$485,$G1431,'1130 Salta'!$M$2:$M$485)/$K1431,0)</f>
        <v>11083.8</v>
      </c>
      <c r="O1431" s="18" t="n">
        <f aca="false">IFERROR($K1431*$N1431,"")</f>
        <v>110838</v>
      </c>
      <c r="P1431" s="18" t="n">
        <f aca="false">IFERROR($L1431*$N1431,"")</f>
        <v>0</v>
      </c>
      <c r="Q1431" s="18" t="n">
        <f aca="false">$M1431*$N1431</f>
        <v>110838</v>
      </c>
      <c r="S1431" s="26"/>
      <c r="T1431" s="1" t="s">
        <v>615</v>
      </c>
      <c r="U1431" s="27" t="s">
        <v>126</v>
      </c>
    </row>
    <row r="1432" customFormat="false" ht="15" hidden="false" customHeight="false" outlineLevel="0" collapsed="false">
      <c r="A1432" s="1" t="s">
        <v>208</v>
      </c>
      <c r="B1432" s="1" t="s">
        <v>3464</v>
      </c>
      <c r="C1432" s="1" t="s">
        <v>259</v>
      </c>
      <c r="D1432" s="1" t="s">
        <v>610</v>
      </c>
      <c r="E1432" s="1" t="s">
        <v>611</v>
      </c>
      <c r="F1432" s="1" t="s">
        <v>612</v>
      </c>
      <c r="G1432" s="1" t="s">
        <v>1446</v>
      </c>
      <c r="H1432" s="1" t="s">
        <v>1447</v>
      </c>
      <c r="K1432" s="17" t="n">
        <f aca="false">SUMIF('1130 Salta'!$A$2:$A$485,$G1432,'1130 Salta'!$I$2:$I$485)</f>
        <v>10</v>
      </c>
      <c r="L1432" s="17" t="n">
        <f aca="false">SUMIF('1130 Salta'!$A$2:$A$485,$G1432,'1130 Salta'!$Q$2:$Q$485)</f>
        <v>0</v>
      </c>
      <c r="M1432" s="17" t="n">
        <f aca="false">$K1432-$L1432</f>
        <v>10</v>
      </c>
      <c r="N1432" s="18" t="n">
        <f aca="false">IFERROR(SUMIF('1130 Salta'!$A$2:$A$485,$G1432,'1130 Salta'!$M$2:$M$485)/$K1432,0)</f>
        <v>2300</v>
      </c>
      <c r="O1432" s="18" t="n">
        <f aca="false">IFERROR($K1432*$N1432,"")</f>
        <v>23000</v>
      </c>
      <c r="P1432" s="18" t="n">
        <f aca="false">IFERROR($L1432*$N1432,"")</f>
        <v>0</v>
      </c>
      <c r="Q1432" s="18" t="n">
        <f aca="false">$M1432*$N1432</f>
        <v>23000</v>
      </c>
      <c r="S1432" s="26"/>
      <c r="T1432" s="1" t="s">
        <v>615</v>
      </c>
      <c r="U1432" s="27" t="s">
        <v>126</v>
      </c>
    </row>
    <row r="1433" customFormat="false" ht="15" hidden="false" customHeight="false" outlineLevel="0" collapsed="false">
      <c r="A1433" s="1" t="s">
        <v>208</v>
      </c>
      <c r="B1433" s="1" t="s">
        <v>3464</v>
      </c>
      <c r="C1433" s="1" t="s">
        <v>259</v>
      </c>
      <c r="D1433" s="1" t="s">
        <v>610</v>
      </c>
      <c r="E1433" s="1" t="s">
        <v>611</v>
      </c>
      <c r="F1433" s="1" t="s">
        <v>612</v>
      </c>
      <c r="G1433" s="1" t="s">
        <v>3957</v>
      </c>
      <c r="H1433" s="1" t="s">
        <v>3958</v>
      </c>
      <c r="K1433" s="17" t="n">
        <f aca="false">SUMIF('1130 Salta'!$A$2:$A$485,$G1433,'1130 Salta'!$I$2:$I$485)</f>
        <v>10</v>
      </c>
      <c r="L1433" s="17" t="n">
        <f aca="false">SUMIF('1130 Salta'!$A$2:$A$485,$G1433,'1130 Salta'!$Q$2:$Q$485)</f>
        <v>0</v>
      </c>
      <c r="M1433" s="17" t="n">
        <f aca="false">$K1433-$L1433</f>
        <v>10</v>
      </c>
      <c r="N1433" s="18" t="n">
        <f aca="false">IFERROR(SUMIF('1130 Salta'!$A$2:$A$485,$G1433,'1130 Salta'!$M$2:$M$485)/$K1433,0)</f>
        <v>68001.91</v>
      </c>
      <c r="O1433" s="18" t="n">
        <f aca="false">IFERROR($K1433*$N1433,"")</f>
        <v>680019.1</v>
      </c>
      <c r="P1433" s="18" t="n">
        <f aca="false">IFERROR($L1433*$N1433,"")</f>
        <v>0</v>
      </c>
      <c r="Q1433" s="18" t="n">
        <f aca="false">$M1433*$N1433</f>
        <v>680019.1</v>
      </c>
      <c r="S1433" s="26"/>
      <c r="T1433" s="1" t="s">
        <v>615</v>
      </c>
      <c r="U1433" s="27" t="s">
        <v>126</v>
      </c>
      <c r="AA1433" s="1" t="s">
        <v>3489</v>
      </c>
    </row>
    <row r="1434" customFormat="false" ht="15" hidden="false" customHeight="false" outlineLevel="0" collapsed="false">
      <c r="A1434" s="1" t="s">
        <v>208</v>
      </c>
      <c r="B1434" s="1" t="s">
        <v>3464</v>
      </c>
      <c r="C1434" s="1" t="s">
        <v>259</v>
      </c>
      <c r="D1434" s="1" t="s">
        <v>610</v>
      </c>
      <c r="E1434" s="1" t="s">
        <v>611</v>
      </c>
      <c r="F1434" s="1" t="s">
        <v>612</v>
      </c>
      <c r="G1434" s="1" t="s">
        <v>1110</v>
      </c>
      <c r="H1434" s="1" t="s">
        <v>1111</v>
      </c>
      <c r="K1434" s="17" t="n">
        <f aca="false">SUMIF('1130 Salta'!$A$2:$A$485,$G1434,'1130 Salta'!$I$2:$I$485)</f>
        <v>10</v>
      </c>
      <c r="L1434" s="17" t="n">
        <f aca="false">SUMIF('1130 Salta'!$A$2:$A$485,$G1434,'1130 Salta'!$Q$2:$Q$485)</f>
        <v>0</v>
      </c>
      <c r="M1434" s="17" t="n">
        <f aca="false">$K1434-$L1434</f>
        <v>10</v>
      </c>
      <c r="N1434" s="18" t="n">
        <f aca="false">IFERROR(SUMIF('1130 Salta'!$A$2:$A$485,$G1434,'1130 Salta'!$M$2:$M$485)/$K1434,0)</f>
        <v>12717.33</v>
      </c>
      <c r="O1434" s="18" t="n">
        <f aca="false">IFERROR($K1434*$N1434,"")</f>
        <v>127173.3</v>
      </c>
      <c r="P1434" s="18" t="n">
        <f aca="false">IFERROR($L1434*$N1434,"")</f>
        <v>0</v>
      </c>
      <c r="Q1434" s="18" t="n">
        <f aca="false">$M1434*$N1434</f>
        <v>127173.3</v>
      </c>
      <c r="S1434" s="26"/>
      <c r="T1434" s="1" t="s">
        <v>615</v>
      </c>
      <c r="U1434" s="27" t="s">
        <v>126</v>
      </c>
    </row>
    <row r="1435" customFormat="false" ht="15" hidden="false" customHeight="false" outlineLevel="0" collapsed="false">
      <c r="A1435" s="1" t="s">
        <v>208</v>
      </c>
      <c r="B1435" s="1" t="s">
        <v>3464</v>
      </c>
      <c r="C1435" s="1" t="s">
        <v>259</v>
      </c>
      <c r="D1435" s="1" t="s">
        <v>610</v>
      </c>
      <c r="E1435" s="1" t="s">
        <v>611</v>
      </c>
      <c r="F1435" s="1" t="s">
        <v>612</v>
      </c>
      <c r="G1435" s="1" t="s">
        <v>1385</v>
      </c>
      <c r="H1435" s="1" t="s">
        <v>1386</v>
      </c>
      <c r="K1435" s="17" t="n">
        <f aca="false">SUMIF('1130 Salta'!$A$2:$A$485,$G1435,'1130 Salta'!$I$2:$I$485)</f>
        <v>10</v>
      </c>
      <c r="L1435" s="17" t="n">
        <f aca="false">SUMIF('1130 Salta'!$A$2:$A$485,$G1435,'1130 Salta'!$Q$2:$Q$485)</f>
        <v>0</v>
      </c>
      <c r="M1435" s="17" t="n">
        <f aca="false">$K1435-$L1435</f>
        <v>10</v>
      </c>
      <c r="N1435" s="18" t="n">
        <f aca="false">IFERROR(SUMIF('1130 Salta'!$A$2:$A$485,$G1435,'1130 Salta'!$M$2:$M$485)/$K1435,0)</f>
        <v>23393.918</v>
      </c>
      <c r="O1435" s="18" t="n">
        <f aca="false">IFERROR($K1435*$N1435,"")</f>
        <v>233939.18</v>
      </c>
      <c r="P1435" s="18" t="n">
        <f aca="false">IFERROR($L1435*$N1435,"")</f>
        <v>0</v>
      </c>
      <c r="Q1435" s="18" t="n">
        <f aca="false">$M1435*$N1435</f>
        <v>233939.18</v>
      </c>
      <c r="S1435" s="26"/>
      <c r="T1435" s="1" t="s">
        <v>615</v>
      </c>
      <c r="U1435" s="27" t="s">
        <v>126</v>
      </c>
      <c r="AA1435" s="1" t="s">
        <v>3489</v>
      </c>
    </row>
    <row r="1436" customFormat="false" ht="15" hidden="false" customHeight="false" outlineLevel="0" collapsed="false">
      <c r="A1436" s="1" t="s">
        <v>208</v>
      </c>
      <c r="B1436" s="1" t="s">
        <v>3464</v>
      </c>
      <c r="C1436" s="1" t="s">
        <v>259</v>
      </c>
      <c r="D1436" s="1" t="s">
        <v>610</v>
      </c>
      <c r="E1436" s="1" t="s">
        <v>611</v>
      </c>
      <c r="F1436" s="1" t="s">
        <v>612</v>
      </c>
      <c r="G1436" s="1" t="s">
        <v>3959</v>
      </c>
      <c r="H1436" s="1" t="s">
        <v>3960</v>
      </c>
      <c r="K1436" s="17" t="n">
        <f aca="false">SUMIF('1130 Salta'!$A$2:$A$485,$G1436,'1130 Salta'!$I$2:$I$485)</f>
        <v>10</v>
      </c>
      <c r="L1436" s="17" t="n">
        <f aca="false">SUMIF('1130 Salta'!$A$2:$A$485,$G1436,'1130 Salta'!$Q$2:$Q$485)</f>
        <v>0</v>
      </c>
      <c r="M1436" s="17" t="n">
        <f aca="false">$K1436-$L1436</f>
        <v>10</v>
      </c>
      <c r="N1436" s="18" t="n">
        <f aca="false">IFERROR(SUMIF('1130 Salta'!$A$2:$A$485,$G1436,'1130 Salta'!$M$2:$M$485)/$K1436,0)</f>
        <v>109140.164</v>
      </c>
      <c r="O1436" s="18" t="n">
        <f aca="false">IFERROR($K1436*$N1436,"")</f>
        <v>1091401.64</v>
      </c>
      <c r="P1436" s="18" t="n">
        <f aca="false">IFERROR($L1436*$N1436,"")</f>
        <v>0</v>
      </c>
      <c r="Q1436" s="18" t="n">
        <f aca="false">$M1436*$N1436</f>
        <v>1091401.64</v>
      </c>
      <c r="S1436" s="26"/>
      <c r="T1436" s="1" t="s">
        <v>615</v>
      </c>
      <c r="U1436" s="27" t="s">
        <v>126</v>
      </c>
      <c r="AA1436" s="1" t="s">
        <v>3489</v>
      </c>
    </row>
    <row r="1437" customFormat="false" ht="15" hidden="false" customHeight="false" outlineLevel="0" collapsed="false">
      <c r="A1437" s="1" t="s">
        <v>208</v>
      </c>
      <c r="B1437" s="1" t="s">
        <v>3464</v>
      </c>
      <c r="C1437" s="1" t="s">
        <v>259</v>
      </c>
      <c r="D1437" s="1" t="s">
        <v>273</v>
      </c>
      <c r="E1437" s="1" t="s">
        <v>274</v>
      </c>
      <c r="F1437" s="1" t="s">
        <v>262</v>
      </c>
      <c r="G1437" s="1" t="s">
        <v>2800</v>
      </c>
      <c r="H1437" s="1" t="s">
        <v>2801</v>
      </c>
      <c r="I1437" s="1" t="s">
        <v>2965</v>
      </c>
      <c r="J1437" s="1" t="s">
        <v>3961</v>
      </c>
      <c r="K1437" s="17" t="n">
        <f aca="false">SUMIF('1130 Salta'!$A$2:$A$485,$G1437,'1130 Salta'!$I$2:$I$485)</f>
        <v>9</v>
      </c>
      <c r="L1437" s="17" t="n">
        <f aca="false">SUMIF('1130 Salta'!$A$2:$A$485,$G1437,'1130 Salta'!$Q$2:$Q$485)</f>
        <v>8</v>
      </c>
      <c r="M1437" s="17" t="n">
        <f aca="false">$K1437-$L1437</f>
        <v>1</v>
      </c>
      <c r="N1437" s="18" t="n">
        <f aca="false">IFERROR(SUMIF('1130 Salta'!$A$2:$A$485,$G1437,'1130 Salta'!$M$2:$M$485)/$K1437,0)</f>
        <v>2835.98</v>
      </c>
      <c r="O1437" s="18" t="n">
        <f aca="false">IFERROR($K1437*$N1437,"")</f>
        <v>25523.82</v>
      </c>
      <c r="P1437" s="18" t="n">
        <f aca="false">IFERROR($L1437*$N1437,"")</f>
        <v>22687.84</v>
      </c>
      <c r="Q1437" s="18" t="n">
        <f aca="false">$M1437*$N1437</f>
        <v>2835.98</v>
      </c>
      <c r="S1437" s="29" t="s">
        <v>227</v>
      </c>
      <c r="T1437" s="1" t="s">
        <v>297</v>
      </c>
      <c r="U1437" s="25" t="s">
        <v>51</v>
      </c>
      <c r="V1437" s="1" t="s">
        <v>3962</v>
      </c>
      <c r="W1437" s="1" t="s">
        <v>269</v>
      </c>
      <c r="Y1437" s="1" t="s">
        <v>270</v>
      </c>
      <c r="Z1437" s="1" t="s">
        <v>3963</v>
      </c>
      <c r="AA1437" s="1" t="s">
        <v>3964</v>
      </c>
    </row>
    <row r="1438" customFormat="false" ht="15" hidden="false" customHeight="false" outlineLevel="0" collapsed="false">
      <c r="A1438" s="1" t="s">
        <v>208</v>
      </c>
      <c r="B1438" s="1" t="s">
        <v>3464</v>
      </c>
      <c r="C1438" s="1" t="s">
        <v>259</v>
      </c>
      <c r="D1438" s="1" t="s">
        <v>610</v>
      </c>
      <c r="E1438" s="1" t="s">
        <v>611</v>
      </c>
      <c r="F1438" s="1" t="s">
        <v>612</v>
      </c>
      <c r="G1438" s="1" t="s">
        <v>2618</v>
      </c>
      <c r="H1438" s="1" t="s">
        <v>2619</v>
      </c>
      <c r="K1438" s="17" t="n">
        <f aca="false">SUMIF('1130 Salta'!$A$2:$A$485,$G1438,'1130 Salta'!$I$2:$I$485)</f>
        <v>9</v>
      </c>
      <c r="L1438" s="17" t="n">
        <f aca="false">SUMIF('1130 Salta'!$A$2:$A$485,$G1438,'1130 Salta'!$Q$2:$Q$485)</f>
        <v>0</v>
      </c>
      <c r="M1438" s="17" t="n">
        <f aca="false">$K1438-$L1438</f>
        <v>9</v>
      </c>
      <c r="N1438" s="18" t="n">
        <f aca="false">IFERROR(SUMIF('1130 Salta'!$A$2:$A$485,$G1438,'1130 Salta'!$M$2:$M$485)/$K1438,0)</f>
        <v>92198.7777777778</v>
      </c>
      <c r="O1438" s="18" t="n">
        <f aca="false">IFERROR($K1438*$N1438,"")</f>
        <v>829789</v>
      </c>
      <c r="P1438" s="18" t="n">
        <f aca="false">IFERROR($L1438*$N1438,"")</f>
        <v>0</v>
      </c>
      <c r="Q1438" s="18" t="n">
        <f aca="false">$M1438*$N1438</f>
        <v>829789</v>
      </c>
      <c r="S1438" s="26"/>
      <c r="T1438" s="1" t="s">
        <v>615</v>
      </c>
      <c r="U1438" s="27" t="s">
        <v>126</v>
      </c>
      <c r="AA1438" s="1" t="s">
        <v>3489</v>
      </c>
    </row>
    <row r="1439" customFormat="false" ht="15" hidden="false" customHeight="false" outlineLevel="0" collapsed="false">
      <c r="A1439" s="1" t="s">
        <v>208</v>
      </c>
      <c r="B1439" s="1" t="s">
        <v>3464</v>
      </c>
      <c r="C1439" s="1" t="s">
        <v>259</v>
      </c>
      <c r="D1439" s="1" t="s">
        <v>610</v>
      </c>
      <c r="E1439" s="1" t="s">
        <v>611</v>
      </c>
      <c r="F1439" s="1" t="s">
        <v>612</v>
      </c>
      <c r="G1439" s="1" t="s">
        <v>3965</v>
      </c>
      <c r="H1439" s="1" t="s">
        <v>3966</v>
      </c>
      <c r="K1439" s="17" t="n">
        <f aca="false">SUMIF('1130 Salta'!$A$2:$A$485,$G1439,'1130 Salta'!$I$2:$I$485)</f>
        <v>9</v>
      </c>
      <c r="L1439" s="17" t="n">
        <f aca="false">SUMIF('1130 Salta'!$A$2:$A$485,$G1439,'1130 Salta'!$Q$2:$Q$485)</f>
        <v>0</v>
      </c>
      <c r="M1439" s="17" t="n">
        <f aca="false">$K1439-$L1439</f>
        <v>9</v>
      </c>
      <c r="N1439" s="18" t="n">
        <f aca="false">IFERROR(SUMIF('1130 Salta'!$A$2:$A$485,$G1439,'1130 Salta'!$M$2:$M$485)/$K1439,0)</f>
        <v>11083.8</v>
      </c>
      <c r="O1439" s="18" t="n">
        <f aca="false">IFERROR($K1439*$N1439,"")</f>
        <v>99754.2</v>
      </c>
      <c r="P1439" s="18" t="n">
        <f aca="false">IFERROR($L1439*$N1439,"")</f>
        <v>0</v>
      </c>
      <c r="Q1439" s="18" t="n">
        <f aca="false">$M1439*$N1439</f>
        <v>99754.2</v>
      </c>
      <c r="S1439" s="26"/>
      <c r="T1439" s="1" t="s">
        <v>615</v>
      </c>
      <c r="U1439" s="27" t="s">
        <v>126</v>
      </c>
    </row>
    <row r="1440" customFormat="false" ht="15" hidden="false" customHeight="false" outlineLevel="0" collapsed="false">
      <c r="A1440" s="1" t="s">
        <v>208</v>
      </c>
      <c r="B1440" s="1" t="s">
        <v>3464</v>
      </c>
      <c r="C1440" s="1" t="s">
        <v>259</v>
      </c>
      <c r="D1440" s="1" t="s">
        <v>610</v>
      </c>
      <c r="E1440" s="1" t="s">
        <v>611</v>
      </c>
      <c r="F1440" s="1" t="s">
        <v>612</v>
      </c>
      <c r="G1440" s="1" t="s">
        <v>3967</v>
      </c>
      <c r="H1440" s="1" t="s">
        <v>3968</v>
      </c>
      <c r="K1440" s="17" t="n">
        <f aca="false">SUMIF('1130 Salta'!$A$2:$A$485,$G1440,'1130 Salta'!$I$2:$I$485)</f>
        <v>9</v>
      </c>
      <c r="L1440" s="17" t="n">
        <f aca="false">SUMIF('1130 Salta'!$A$2:$A$485,$G1440,'1130 Salta'!$Q$2:$Q$485)</f>
        <v>0</v>
      </c>
      <c r="M1440" s="17" t="n">
        <f aca="false">$K1440-$L1440</f>
        <v>9</v>
      </c>
      <c r="N1440" s="18" t="n">
        <f aca="false">IFERROR(SUMIF('1130 Salta'!$A$2:$A$485,$G1440,'1130 Salta'!$M$2:$M$485)/$K1440,0)</f>
        <v>69462.4</v>
      </c>
      <c r="O1440" s="18" t="n">
        <f aca="false">IFERROR($K1440*$N1440,"")</f>
        <v>625161.6</v>
      </c>
      <c r="P1440" s="18" t="n">
        <f aca="false">IFERROR($L1440*$N1440,"")</f>
        <v>0</v>
      </c>
      <c r="Q1440" s="18" t="n">
        <f aca="false">$M1440*$N1440</f>
        <v>625161.6</v>
      </c>
      <c r="S1440" s="26"/>
      <c r="T1440" s="1" t="s">
        <v>615</v>
      </c>
      <c r="U1440" s="27" t="s">
        <v>126</v>
      </c>
    </row>
    <row r="1441" customFormat="false" ht="15" hidden="false" customHeight="false" outlineLevel="0" collapsed="false">
      <c r="A1441" s="1" t="s">
        <v>208</v>
      </c>
      <c r="B1441" s="1" t="s">
        <v>3464</v>
      </c>
      <c r="C1441" s="1" t="s">
        <v>259</v>
      </c>
      <c r="D1441" s="1" t="s">
        <v>610</v>
      </c>
      <c r="E1441" s="1" t="s">
        <v>611</v>
      </c>
      <c r="F1441" s="1" t="s">
        <v>612</v>
      </c>
      <c r="G1441" s="1" t="s">
        <v>1450</v>
      </c>
      <c r="H1441" s="1" t="s">
        <v>1451</v>
      </c>
      <c r="K1441" s="17" t="n">
        <f aca="false">SUMIF('1130 Salta'!$A$2:$A$485,$G1441,'1130 Salta'!$I$2:$I$485)</f>
        <v>9</v>
      </c>
      <c r="L1441" s="17" t="n">
        <f aca="false">SUMIF('1130 Salta'!$A$2:$A$485,$G1441,'1130 Salta'!$Q$2:$Q$485)</f>
        <v>0</v>
      </c>
      <c r="M1441" s="17" t="n">
        <f aca="false">$K1441-$L1441</f>
        <v>9</v>
      </c>
      <c r="N1441" s="18" t="n">
        <f aca="false">IFERROR(SUMIF('1130 Salta'!$A$2:$A$485,$G1441,'1130 Salta'!$M$2:$M$485)/$K1441,0)</f>
        <v>14377</v>
      </c>
      <c r="O1441" s="18" t="n">
        <f aca="false">IFERROR($K1441*$N1441,"")</f>
        <v>129393</v>
      </c>
      <c r="P1441" s="18" t="n">
        <f aca="false">IFERROR($L1441*$N1441,"")</f>
        <v>0</v>
      </c>
      <c r="Q1441" s="18" t="n">
        <f aca="false">$M1441*$N1441</f>
        <v>129393</v>
      </c>
      <c r="S1441" s="26"/>
      <c r="T1441" s="1" t="s">
        <v>615</v>
      </c>
      <c r="U1441" s="27" t="s">
        <v>126</v>
      </c>
    </row>
    <row r="1442" customFormat="false" ht="15" hidden="false" customHeight="false" outlineLevel="0" collapsed="false">
      <c r="A1442" s="1" t="s">
        <v>208</v>
      </c>
      <c r="B1442" s="1" t="s">
        <v>3464</v>
      </c>
      <c r="C1442" s="1" t="s">
        <v>259</v>
      </c>
      <c r="D1442" s="1" t="s">
        <v>610</v>
      </c>
      <c r="E1442" s="1" t="s">
        <v>611</v>
      </c>
      <c r="F1442" s="1" t="s">
        <v>612</v>
      </c>
      <c r="G1442" s="1" t="s">
        <v>1488</v>
      </c>
      <c r="H1442" s="1" t="s">
        <v>1489</v>
      </c>
      <c r="K1442" s="17" t="n">
        <f aca="false">SUMIF('1130 Salta'!$A$2:$A$485,$G1442,'1130 Salta'!$I$2:$I$485)</f>
        <v>9</v>
      </c>
      <c r="L1442" s="17" t="n">
        <f aca="false">SUMIF('1130 Salta'!$A$2:$A$485,$G1442,'1130 Salta'!$Q$2:$Q$485)</f>
        <v>0</v>
      </c>
      <c r="M1442" s="17" t="n">
        <f aca="false">$K1442-$L1442</f>
        <v>9</v>
      </c>
      <c r="N1442" s="18" t="n">
        <f aca="false">IFERROR(SUMIF('1130 Salta'!$A$2:$A$485,$G1442,'1130 Salta'!$M$2:$M$485)/$K1442,0)</f>
        <v>23569</v>
      </c>
      <c r="O1442" s="18" t="n">
        <f aca="false">IFERROR($K1442*$N1442,"")</f>
        <v>212121</v>
      </c>
      <c r="P1442" s="18" t="n">
        <f aca="false">IFERROR($L1442*$N1442,"")</f>
        <v>0</v>
      </c>
      <c r="Q1442" s="18" t="n">
        <f aca="false">$M1442*$N1442</f>
        <v>212121</v>
      </c>
      <c r="S1442" s="26"/>
      <c r="T1442" s="1" t="s">
        <v>615</v>
      </c>
      <c r="U1442" s="27" t="s">
        <v>126</v>
      </c>
    </row>
    <row r="1443" customFormat="false" ht="15" hidden="false" customHeight="false" outlineLevel="0" collapsed="false">
      <c r="A1443" s="1" t="s">
        <v>208</v>
      </c>
      <c r="B1443" s="1" t="s">
        <v>3464</v>
      </c>
      <c r="C1443" s="1" t="s">
        <v>259</v>
      </c>
      <c r="D1443" s="1" t="s">
        <v>610</v>
      </c>
      <c r="E1443" s="1" t="s">
        <v>611</v>
      </c>
      <c r="F1443" s="1" t="s">
        <v>612</v>
      </c>
      <c r="G1443" s="1" t="s">
        <v>1490</v>
      </c>
      <c r="H1443" s="1" t="s">
        <v>1491</v>
      </c>
      <c r="K1443" s="17" t="n">
        <f aca="false">SUMIF('1130 Salta'!$A$2:$A$485,$G1443,'1130 Salta'!$I$2:$I$485)</f>
        <v>9</v>
      </c>
      <c r="L1443" s="17" t="n">
        <f aca="false">SUMIF('1130 Salta'!$A$2:$A$485,$G1443,'1130 Salta'!$Q$2:$Q$485)</f>
        <v>0</v>
      </c>
      <c r="M1443" s="17" t="n">
        <f aca="false">$K1443-$L1443</f>
        <v>9</v>
      </c>
      <c r="N1443" s="18" t="n">
        <f aca="false">IFERROR(SUMIF('1130 Salta'!$A$2:$A$485,$G1443,'1130 Salta'!$M$2:$M$485)/$K1443,0)</f>
        <v>23569</v>
      </c>
      <c r="O1443" s="18" t="n">
        <f aca="false">IFERROR($K1443*$N1443,"")</f>
        <v>212121</v>
      </c>
      <c r="P1443" s="18" t="n">
        <f aca="false">IFERROR($L1443*$N1443,"")</f>
        <v>0</v>
      </c>
      <c r="Q1443" s="18" t="n">
        <f aca="false">$M1443*$N1443</f>
        <v>212121</v>
      </c>
      <c r="S1443" s="26"/>
      <c r="T1443" s="1" t="s">
        <v>615</v>
      </c>
      <c r="U1443" s="27" t="s">
        <v>126</v>
      </c>
    </row>
    <row r="1444" customFormat="false" ht="15" hidden="false" customHeight="false" outlineLevel="0" collapsed="false">
      <c r="A1444" s="1" t="s">
        <v>208</v>
      </c>
      <c r="B1444" s="1" t="s">
        <v>3464</v>
      </c>
      <c r="C1444" s="1" t="s">
        <v>259</v>
      </c>
      <c r="D1444" s="1" t="s">
        <v>610</v>
      </c>
      <c r="E1444" s="1" t="s">
        <v>611</v>
      </c>
      <c r="F1444" s="1" t="s">
        <v>612</v>
      </c>
      <c r="G1444" s="1" t="s">
        <v>3969</v>
      </c>
      <c r="H1444" s="1" t="s">
        <v>3970</v>
      </c>
      <c r="K1444" s="17" t="n">
        <f aca="false">SUMIF('1130 Salta'!$A$2:$A$485,$G1444,'1130 Salta'!$I$2:$I$485)</f>
        <v>9</v>
      </c>
      <c r="L1444" s="17" t="n">
        <f aca="false">SUMIF('1130 Salta'!$A$2:$A$485,$G1444,'1130 Salta'!$Q$2:$Q$485)</f>
        <v>0</v>
      </c>
      <c r="M1444" s="17" t="n">
        <f aca="false">$K1444-$L1444</f>
        <v>9</v>
      </c>
      <c r="N1444" s="18" t="n">
        <f aca="false">IFERROR(SUMIF('1130 Salta'!$A$2:$A$485,$G1444,'1130 Salta'!$M$2:$M$485)/$K1444,0)</f>
        <v>109948.85</v>
      </c>
      <c r="O1444" s="18" t="n">
        <f aca="false">IFERROR($K1444*$N1444,"")</f>
        <v>989539.65</v>
      </c>
      <c r="P1444" s="18" t="n">
        <f aca="false">IFERROR($L1444*$N1444,"")</f>
        <v>0</v>
      </c>
      <c r="Q1444" s="18" t="n">
        <f aca="false">$M1444*$N1444</f>
        <v>989539.65</v>
      </c>
      <c r="S1444" s="26"/>
      <c r="T1444" s="1" t="s">
        <v>615</v>
      </c>
      <c r="U1444" s="27" t="s">
        <v>126</v>
      </c>
    </row>
    <row r="1445" customFormat="false" ht="15" hidden="false" customHeight="false" outlineLevel="0" collapsed="false">
      <c r="A1445" s="1" t="s">
        <v>208</v>
      </c>
      <c r="B1445" s="1" t="s">
        <v>3464</v>
      </c>
      <c r="C1445" s="1" t="s">
        <v>259</v>
      </c>
      <c r="D1445" s="1" t="s">
        <v>610</v>
      </c>
      <c r="E1445" s="1" t="s">
        <v>611</v>
      </c>
      <c r="F1445" s="1" t="s">
        <v>612</v>
      </c>
      <c r="G1445" s="1" t="s">
        <v>3971</v>
      </c>
      <c r="H1445" s="1" t="s">
        <v>3972</v>
      </c>
      <c r="K1445" s="17" t="n">
        <f aca="false">SUMIF('1130 Salta'!$A$2:$A$485,$G1445,'1130 Salta'!$I$2:$I$485)</f>
        <v>9</v>
      </c>
      <c r="L1445" s="17" t="n">
        <f aca="false">SUMIF('1130 Salta'!$A$2:$A$485,$G1445,'1130 Salta'!$Q$2:$Q$485)</f>
        <v>0</v>
      </c>
      <c r="M1445" s="17" t="n">
        <f aca="false">$K1445-$L1445</f>
        <v>9</v>
      </c>
      <c r="N1445" s="18" t="n">
        <f aca="false">IFERROR(SUMIF('1130 Salta'!$A$2:$A$485,$G1445,'1130 Salta'!$M$2:$M$485)/$K1445,0)</f>
        <v>109948.85</v>
      </c>
      <c r="O1445" s="18" t="n">
        <f aca="false">IFERROR($K1445*$N1445,"")</f>
        <v>989539.65</v>
      </c>
      <c r="P1445" s="18" t="n">
        <f aca="false">IFERROR($L1445*$N1445,"")</f>
        <v>0</v>
      </c>
      <c r="Q1445" s="18" t="n">
        <f aca="false">$M1445*$N1445</f>
        <v>989539.65</v>
      </c>
      <c r="S1445" s="26"/>
      <c r="T1445" s="1" t="s">
        <v>615</v>
      </c>
      <c r="U1445" s="27" t="s">
        <v>126</v>
      </c>
    </row>
    <row r="1446" customFormat="false" ht="15" hidden="false" customHeight="false" outlineLevel="0" collapsed="false">
      <c r="A1446" s="1" t="s">
        <v>208</v>
      </c>
      <c r="B1446" s="1" t="s">
        <v>3464</v>
      </c>
      <c r="C1446" s="1" t="s">
        <v>259</v>
      </c>
      <c r="D1446" s="1" t="s">
        <v>260</v>
      </c>
      <c r="E1446" s="1" t="s">
        <v>261</v>
      </c>
      <c r="F1446" s="1" t="s">
        <v>262</v>
      </c>
      <c r="G1446" s="1" t="s">
        <v>3973</v>
      </c>
      <c r="H1446" s="1" t="s">
        <v>3974</v>
      </c>
      <c r="I1446" s="1" t="s">
        <v>1859</v>
      </c>
      <c r="J1446" s="1" t="s">
        <v>3975</v>
      </c>
      <c r="K1446" s="17" t="n">
        <f aca="false">SUMIF('1130 Salta'!$A$2:$A$485,$G1446,'1130 Salta'!$I$2:$I$485)</f>
        <v>8</v>
      </c>
      <c r="L1446" s="17" t="n">
        <f aca="false">SUMIF('1130 Salta'!$A$2:$A$485,$G1446,'1130 Salta'!$Q$2:$Q$485)</f>
        <v>7</v>
      </c>
      <c r="M1446" s="17" t="n">
        <f aca="false">$K1446-$L1446</f>
        <v>1</v>
      </c>
      <c r="N1446" s="18" t="n">
        <f aca="false">IFERROR(SUMIF('1130 Salta'!$A$2:$A$485,$G1446,'1130 Salta'!$M$2:$M$485)/$K1446,0)</f>
        <v>12243.4625</v>
      </c>
      <c r="O1446" s="18" t="n">
        <f aca="false">IFERROR($K1446*$N1446,"")</f>
        <v>97947.7</v>
      </c>
      <c r="P1446" s="18" t="n">
        <f aca="false">IFERROR($L1446*$N1446,"")</f>
        <v>85704.2375</v>
      </c>
      <c r="Q1446" s="18" t="n">
        <f aca="false">$M1446*$N1446</f>
        <v>12243.4625</v>
      </c>
      <c r="S1446" s="24" t="s">
        <v>226</v>
      </c>
      <c r="T1446" s="1" t="s">
        <v>267</v>
      </c>
      <c r="U1446" s="25" t="s">
        <v>51</v>
      </c>
      <c r="V1446" s="1" t="s">
        <v>290</v>
      </c>
      <c r="W1446" s="1" t="s">
        <v>269</v>
      </c>
      <c r="Y1446" s="1" t="s">
        <v>269</v>
      </c>
      <c r="AA1446" s="1" t="s">
        <v>764</v>
      </c>
    </row>
    <row r="1447" customFormat="false" ht="15" hidden="false" customHeight="false" outlineLevel="0" collapsed="false">
      <c r="A1447" s="1" t="s">
        <v>208</v>
      </c>
      <c r="B1447" s="1" t="s">
        <v>3464</v>
      </c>
      <c r="C1447" s="1" t="s">
        <v>259</v>
      </c>
      <c r="D1447" s="1" t="s">
        <v>260</v>
      </c>
      <c r="E1447" s="1" t="s">
        <v>261</v>
      </c>
      <c r="F1447" s="1" t="s">
        <v>262</v>
      </c>
      <c r="G1447" s="1" t="s">
        <v>3976</v>
      </c>
      <c r="H1447" s="1" t="s">
        <v>3977</v>
      </c>
      <c r="K1447" s="17" t="n">
        <f aca="false">SUMIF('1130 Salta'!$A$2:$A$485,$G1447,'1130 Salta'!$I$2:$I$485)</f>
        <v>8</v>
      </c>
      <c r="L1447" s="17" t="n">
        <f aca="false">SUMIF('1130 Salta'!$A$2:$A$485,$G1447,'1130 Salta'!$Q$2:$Q$485)</f>
        <v>0</v>
      </c>
      <c r="M1447" s="17" t="n">
        <f aca="false">$K1447-$L1447</f>
        <v>8</v>
      </c>
      <c r="N1447" s="18" t="n">
        <f aca="false">IFERROR(SUMIF('1130 Salta'!$A$2:$A$485,$G1447,'1130 Salta'!$M$2:$M$485)/$K1447,0)</f>
        <v>4795</v>
      </c>
      <c r="O1447" s="18" t="n">
        <f aca="false">IFERROR($K1447*$N1447,"")</f>
        <v>38360</v>
      </c>
      <c r="P1447" s="18" t="n">
        <f aca="false">IFERROR($L1447*$N1447,"")</f>
        <v>0</v>
      </c>
      <c r="Q1447" s="18" t="n">
        <f aca="false">$M1447*$N1447</f>
        <v>38360</v>
      </c>
      <c r="S1447" s="26"/>
      <c r="T1447" s="1" t="s">
        <v>277</v>
      </c>
      <c r="U1447" s="27" t="s">
        <v>123</v>
      </c>
    </row>
    <row r="1448" customFormat="false" ht="15" hidden="false" customHeight="false" outlineLevel="0" collapsed="false">
      <c r="A1448" s="1" t="s">
        <v>208</v>
      </c>
      <c r="B1448" s="1" t="s">
        <v>3464</v>
      </c>
      <c r="C1448" s="1" t="s">
        <v>259</v>
      </c>
      <c r="D1448" s="1" t="s">
        <v>260</v>
      </c>
      <c r="E1448" s="1" t="s">
        <v>261</v>
      </c>
      <c r="F1448" s="1" t="s">
        <v>262</v>
      </c>
      <c r="G1448" s="1" t="s">
        <v>3978</v>
      </c>
      <c r="H1448" s="1" t="s">
        <v>3979</v>
      </c>
      <c r="K1448" s="17" t="n">
        <f aca="false">SUMIF('1130 Salta'!$A$2:$A$485,$G1448,'1130 Salta'!$I$2:$I$485)</f>
        <v>8</v>
      </c>
      <c r="L1448" s="17" t="n">
        <f aca="false">SUMIF('1130 Salta'!$A$2:$A$485,$G1448,'1130 Salta'!$Q$2:$Q$485)</f>
        <v>0</v>
      </c>
      <c r="M1448" s="17" t="n">
        <f aca="false">$K1448-$L1448</f>
        <v>8</v>
      </c>
      <c r="N1448" s="18" t="n">
        <f aca="false">IFERROR(SUMIF('1130 Salta'!$A$2:$A$485,$G1448,'1130 Salta'!$M$2:$M$485)/$K1448,0)</f>
        <v>39631.72</v>
      </c>
      <c r="O1448" s="18" t="n">
        <f aca="false">IFERROR($K1448*$N1448,"")</f>
        <v>317053.76</v>
      </c>
      <c r="P1448" s="18" t="n">
        <f aca="false">IFERROR($L1448*$N1448,"")</f>
        <v>0</v>
      </c>
      <c r="Q1448" s="18" t="n">
        <f aca="false">$M1448*$N1448</f>
        <v>317053.76</v>
      </c>
      <c r="S1448" s="26"/>
      <c r="T1448" s="1" t="s">
        <v>277</v>
      </c>
      <c r="U1448" s="27" t="s">
        <v>123</v>
      </c>
    </row>
    <row r="1449" customFormat="false" ht="15" hidden="false" customHeight="false" outlineLevel="0" collapsed="false">
      <c r="A1449" s="1" t="s">
        <v>208</v>
      </c>
      <c r="B1449" s="1" t="s">
        <v>3464</v>
      </c>
      <c r="C1449" s="1" t="s">
        <v>259</v>
      </c>
      <c r="D1449" s="1" t="s">
        <v>273</v>
      </c>
      <c r="E1449" s="1" t="s">
        <v>274</v>
      </c>
      <c r="F1449" s="1" t="s">
        <v>262</v>
      </c>
      <c r="G1449" s="1" t="s">
        <v>2746</v>
      </c>
      <c r="H1449" s="1" t="s">
        <v>2747</v>
      </c>
      <c r="K1449" s="17" t="n">
        <f aca="false">SUMIF('1130 Salta'!$A$2:$A$485,$G1449,'1130 Salta'!$I$2:$I$485)</f>
        <v>8</v>
      </c>
      <c r="L1449" s="17" t="n">
        <f aca="false">SUMIF('1130 Salta'!$A$2:$A$485,$G1449,'1130 Salta'!$Q$2:$Q$485)</f>
        <v>0</v>
      </c>
      <c r="M1449" s="17" t="n">
        <f aca="false">$K1449-$L1449</f>
        <v>8</v>
      </c>
      <c r="N1449" s="18" t="n">
        <f aca="false">IFERROR(SUMIF('1130 Salta'!$A$2:$A$485,$G1449,'1130 Salta'!$M$2:$M$485)/$K1449,0)</f>
        <v>510.27</v>
      </c>
      <c r="O1449" s="18" t="n">
        <f aca="false">IFERROR($K1449*$N1449,"")</f>
        <v>4082.16</v>
      </c>
      <c r="P1449" s="18" t="n">
        <f aca="false">IFERROR($L1449*$N1449,"")</f>
        <v>0</v>
      </c>
      <c r="Q1449" s="18" t="n">
        <f aca="false">$M1449*$N1449</f>
        <v>4082.16</v>
      </c>
      <c r="S1449" s="26"/>
      <c r="T1449" s="1" t="s">
        <v>277</v>
      </c>
      <c r="U1449" s="27" t="s">
        <v>123</v>
      </c>
    </row>
    <row r="1450" customFormat="false" ht="15" hidden="false" customHeight="false" outlineLevel="0" collapsed="false">
      <c r="A1450" s="1" t="s">
        <v>208</v>
      </c>
      <c r="B1450" s="1" t="s">
        <v>3464</v>
      </c>
      <c r="C1450" s="1" t="s">
        <v>259</v>
      </c>
      <c r="D1450" s="1" t="s">
        <v>273</v>
      </c>
      <c r="E1450" s="1" t="s">
        <v>274</v>
      </c>
      <c r="F1450" s="1" t="s">
        <v>262</v>
      </c>
      <c r="G1450" s="1" t="s">
        <v>3980</v>
      </c>
      <c r="H1450" s="1" t="s">
        <v>3981</v>
      </c>
      <c r="K1450" s="17" t="n">
        <f aca="false">SUMIF('1130 Salta'!$A$2:$A$485,$G1450,'1130 Salta'!$I$2:$I$485)</f>
        <v>8</v>
      </c>
      <c r="L1450" s="17" t="n">
        <f aca="false">SUMIF('1130 Salta'!$A$2:$A$485,$G1450,'1130 Salta'!$Q$2:$Q$485)</f>
        <v>0</v>
      </c>
      <c r="M1450" s="17" t="n">
        <f aca="false">$K1450-$L1450</f>
        <v>8</v>
      </c>
      <c r="N1450" s="18" t="n">
        <f aca="false">IFERROR(SUMIF('1130 Salta'!$A$2:$A$485,$G1450,'1130 Salta'!$M$2:$M$485)/$K1450,0)</f>
        <v>510.27</v>
      </c>
      <c r="O1450" s="18" t="n">
        <f aca="false">IFERROR($K1450*$N1450,"")</f>
        <v>4082.16</v>
      </c>
      <c r="P1450" s="18" t="n">
        <f aca="false">IFERROR($L1450*$N1450,"")</f>
        <v>0</v>
      </c>
      <c r="Q1450" s="18" t="n">
        <f aca="false">$M1450*$N1450</f>
        <v>4082.16</v>
      </c>
      <c r="S1450" s="26"/>
      <c r="T1450" s="1" t="s">
        <v>277</v>
      </c>
      <c r="U1450" s="27" t="s">
        <v>123</v>
      </c>
    </row>
    <row r="1451" customFormat="false" ht="15" hidden="false" customHeight="false" outlineLevel="0" collapsed="false">
      <c r="A1451" s="1" t="s">
        <v>208</v>
      </c>
      <c r="B1451" s="1" t="s">
        <v>3464</v>
      </c>
      <c r="C1451" s="1" t="s">
        <v>259</v>
      </c>
      <c r="D1451" s="1" t="s">
        <v>610</v>
      </c>
      <c r="E1451" s="1" t="s">
        <v>611</v>
      </c>
      <c r="F1451" s="1" t="s">
        <v>612</v>
      </c>
      <c r="G1451" s="1" t="s">
        <v>2893</v>
      </c>
      <c r="H1451" s="1" t="s">
        <v>2894</v>
      </c>
      <c r="K1451" s="17" t="n">
        <f aca="false">SUMIF('1130 Salta'!$A$2:$A$485,$G1451,'1130 Salta'!$I$2:$I$485)</f>
        <v>8</v>
      </c>
      <c r="L1451" s="17" t="n">
        <f aca="false">SUMIF('1130 Salta'!$A$2:$A$485,$G1451,'1130 Salta'!$Q$2:$Q$485)</f>
        <v>0</v>
      </c>
      <c r="M1451" s="17" t="n">
        <f aca="false">$K1451-$L1451</f>
        <v>8</v>
      </c>
      <c r="N1451" s="18" t="n">
        <f aca="false">IFERROR(SUMIF('1130 Salta'!$A$2:$A$485,$G1451,'1130 Salta'!$M$2:$M$485)/$K1451,0)</f>
        <v>19640.445</v>
      </c>
      <c r="O1451" s="18" t="n">
        <f aca="false">IFERROR($K1451*$N1451,"")</f>
        <v>157123.56</v>
      </c>
      <c r="P1451" s="18" t="n">
        <f aca="false">IFERROR($L1451*$N1451,"")</f>
        <v>0</v>
      </c>
      <c r="Q1451" s="18" t="n">
        <f aca="false">$M1451*$N1451</f>
        <v>157123.56</v>
      </c>
      <c r="S1451" s="26"/>
      <c r="T1451" s="1" t="s">
        <v>615</v>
      </c>
      <c r="U1451" s="27" t="s">
        <v>126</v>
      </c>
      <c r="AA1451" s="1" t="s">
        <v>3489</v>
      </c>
    </row>
    <row r="1452" customFormat="false" ht="15" hidden="false" customHeight="false" outlineLevel="0" collapsed="false">
      <c r="A1452" s="1" t="s">
        <v>208</v>
      </c>
      <c r="B1452" s="1" t="s">
        <v>3464</v>
      </c>
      <c r="C1452" s="1" t="s">
        <v>259</v>
      </c>
      <c r="D1452" s="1" t="s">
        <v>610</v>
      </c>
      <c r="E1452" s="1" t="s">
        <v>611</v>
      </c>
      <c r="F1452" s="1" t="s">
        <v>612</v>
      </c>
      <c r="G1452" s="1" t="s">
        <v>2779</v>
      </c>
      <c r="H1452" s="1" t="s">
        <v>2780</v>
      </c>
      <c r="K1452" s="17" t="n">
        <f aca="false">SUMIF('1130 Salta'!$A$2:$A$485,$G1452,'1130 Salta'!$I$2:$I$485)</f>
        <v>8</v>
      </c>
      <c r="L1452" s="17" t="n">
        <f aca="false">SUMIF('1130 Salta'!$A$2:$A$485,$G1452,'1130 Salta'!$Q$2:$Q$485)</f>
        <v>0</v>
      </c>
      <c r="M1452" s="17" t="n">
        <f aca="false">$K1452-$L1452</f>
        <v>8</v>
      </c>
      <c r="N1452" s="18" t="n">
        <f aca="false">IFERROR(SUMIF('1130 Salta'!$A$2:$A$485,$G1452,'1130 Salta'!$M$2:$M$485)/$K1452,0)</f>
        <v>25127.12</v>
      </c>
      <c r="O1452" s="18" t="n">
        <f aca="false">IFERROR($K1452*$N1452,"")</f>
        <v>201016.96</v>
      </c>
      <c r="P1452" s="18" t="n">
        <f aca="false">IFERROR($L1452*$N1452,"")</f>
        <v>0</v>
      </c>
      <c r="Q1452" s="18" t="n">
        <f aca="false">$M1452*$N1452</f>
        <v>201016.96</v>
      </c>
      <c r="S1452" s="26"/>
      <c r="T1452" s="1" t="s">
        <v>615</v>
      </c>
      <c r="U1452" s="27" t="s">
        <v>126</v>
      </c>
    </row>
    <row r="1453" customFormat="false" ht="15" hidden="false" customHeight="false" outlineLevel="0" collapsed="false">
      <c r="A1453" s="1" t="s">
        <v>208</v>
      </c>
      <c r="B1453" s="1" t="s">
        <v>3464</v>
      </c>
      <c r="C1453" s="1" t="s">
        <v>259</v>
      </c>
      <c r="D1453" s="1" t="s">
        <v>610</v>
      </c>
      <c r="E1453" s="1" t="s">
        <v>611</v>
      </c>
      <c r="F1453" s="1" t="s">
        <v>612</v>
      </c>
      <c r="G1453" s="1" t="s">
        <v>1153</v>
      </c>
      <c r="H1453" s="1" t="s">
        <v>1154</v>
      </c>
      <c r="K1453" s="17" t="n">
        <f aca="false">SUMIF('1130 Salta'!$A$2:$A$485,$G1453,'1130 Salta'!$I$2:$I$485)</f>
        <v>8</v>
      </c>
      <c r="L1453" s="17" t="n">
        <f aca="false">SUMIF('1130 Salta'!$A$2:$A$485,$G1453,'1130 Salta'!$Q$2:$Q$485)</f>
        <v>0</v>
      </c>
      <c r="M1453" s="17" t="n">
        <f aca="false">$K1453-$L1453</f>
        <v>8</v>
      </c>
      <c r="N1453" s="18" t="n">
        <f aca="false">IFERROR(SUMIF('1130 Salta'!$A$2:$A$485,$G1453,'1130 Salta'!$M$2:$M$485)/$K1453,0)</f>
        <v>67680.25</v>
      </c>
      <c r="O1453" s="18" t="n">
        <f aca="false">IFERROR($K1453*$N1453,"")</f>
        <v>541442</v>
      </c>
      <c r="P1453" s="18" t="n">
        <f aca="false">IFERROR($L1453*$N1453,"")</f>
        <v>0</v>
      </c>
      <c r="Q1453" s="18" t="n">
        <f aca="false">$M1453*$N1453</f>
        <v>541442</v>
      </c>
      <c r="S1453" s="26"/>
      <c r="T1453" s="1" t="s">
        <v>615</v>
      </c>
      <c r="U1453" s="27" t="s">
        <v>126</v>
      </c>
      <c r="AA1453" s="1" t="s">
        <v>3489</v>
      </c>
    </row>
    <row r="1454" customFormat="false" ht="15" hidden="false" customHeight="false" outlineLevel="0" collapsed="false">
      <c r="A1454" s="1" t="s">
        <v>208</v>
      </c>
      <c r="B1454" s="1" t="s">
        <v>3464</v>
      </c>
      <c r="C1454" s="1" t="s">
        <v>259</v>
      </c>
      <c r="D1454" s="1" t="s">
        <v>610</v>
      </c>
      <c r="E1454" s="1" t="s">
        <v>611</v>
      </c>
      <c r="F1454" s="1" t="s">
        <v>612</v>
      </c>
      <c r="G1454" s="1" t="s">
        <v>1149</v>
      </c>
      <c r="H1454" s="1" t="s">
        <v>1150</v>
      </c>
      <c r="K1454" s="17" t="n">
        <f aca="false">SUMIF('1130 Salta'!$A$2:$A$485,$G1454,'1130 Salta'!$I$2:$I$485)</f>
        <v>8</v>
      </c>
      <c r="L1454" s="17" t="n">
        <f aca="false">SUMIF('1130 Salta'!$A$2:$A$485,$G1454,'1130 Salta'!$Q$2:$Q$485)</f>
        <v>0</v>
      </c>
      <c r="M1454" s="17" t="n">
        <f aca="false">$K1454-$L1454</f>
        <v>8</v>
      </c>
      <c r="N1454" s="18" t="n">
        <f aca="false">IFERROR(SUMIF('1130 Salta'!$A$2:$A$485,$G1454,'1130 Salta'!$M$2:$M$485)/$K1454,0)</f>
        <v>10340.2</v>
      </c>
      <c r="O1454" s="18" t="n">
        <f aca="false">IFERROR($K1454*$N1454,"")</f>
        <v>82721.6</v>
      </c>
      <c r="P1454" s="18" t="n">
        <f aca="false">IFERROR($L1454*$N1454,"")</f>
        <v>0</v>
      </c>
      <c r="Q1454" s="18" t="n">
        <f aca="false">$M1454*$N1454</f>
        <v>82721.6</v>
      </c>
      <c r="S1454" s="26"/>
      <c r="T1454" s="1" t="s">
        <v>615</v>
      </c>
      <c r="U1454" s="27" t="s">
        <v>126</v>
      </c>
      <c r="AA1454" s="1" t="s">
        <v>3489</v>
      </c>
    </row>
    <row r="1455" customFormat="false" ht="15" hidden="false" customHeight="false" outlineLevel="0" collapsed="false">
      <c r="A1455" s="1" t="s">
        <v>208</v>
      </c>
      <c r="B1455" s="1" t="s">
        <v>3464</v>
      </c>
      <c r="C1455" s="1" t="s">
        <v>259</v>
      </c>
      <c r="D1455" s="1" t="s">
        <v>260</v>
      </c>
      <c r="E1455" s="1" t="s">
        <v>261</v>
      </c>
      <c r="F1455" s="1" t="s">
        <v>262</v>
      </c>
      <c r="G1455" s="1" t="s">
        <v>3982</v>
      </c>
      <c r="H1455" s="1" t="s">
        <v>3983</v>
      </c>
      <c r="I1455" s="1" t="s">
        <v>3984</v>
      </c>
      <c r="J1455" s="1" t="s">
        <v>3985</v>
      </c>
      <c r="K1455" s="17" t="n">
        <f aca="false">SUMIF('1130 Salta'!$A$2:$A$485,$G1455,'1130 Salta'!$I$2:$I$485)</f>
        <v>7</v>
      </c>
      <c r="L1455" s="17" t="n">
        <f aca="false">SUMIF('1130 Salta'!$A$2:$A$485,$G1455,'1130 Salta'!$Q$2:$Q$485)</f>
        <v>160</v>
      </c>
      <c r="M1455" s="17" t="n">
        <f aca="false">$K1455-$L1455</f>
        <v>-153</v>
      </c>
      <c r="N1455" s="18" t="n">
        <f aca="false">IFERROR(SUMIF('1130 Salta'!$A$2:$A$485,$G1455,'1130 Salta'!$M$2:$M$485)/$K1455,0)</f>
        <v>19569.26</v>
      </c>
      <c r="O1455" s="18" t="n">
        <f aca="false">IFERROR($K1455*$N1455,"")</f>
        <v>136984.82</v>
      </c>
      <c r="P1455" s="18" t="n">
        <f aca="false">IFERROR($L1455*$N1455,"")</f>
        <v>3131081.6</v>
      </c>
      <c r="Q1455" s="18" t="n">
        <f aca="false">$M1455*$N1455</f>
        <v>-2994096.78</v>
      </c>
      <c r="S1455" s="24" t="s">
        <v>226</v>
      </c>
      <c r="T1455" s="1" t="s">
        <v>267</v>
      </c>
      <c r="U1455" s="24" t="s">
        <v>54</v>
      </c>
      <c r="V1455" s="1" t="s">
        <v>3986</v>
      </c>
      <c r="W1455" s="1" t="s">
        <v>269</v>
      </c>
      <c r="Y1455" s="1" t="s">
        <v>270</v>
      </c>
      <c r="Z1455" s="1" t="s">
        <v>1727</v>
      </c>
      <c r="AA1455" s="1" t="s">
        <v>368</v>
      </c>
    </row>
    <row r="1456" customFormat="false" ht="15" hidden="false" customHeight="false" outlineLevel="0" collapsed="false">
      <c r="A1456" s="1" t="s">
        <v>208</v>
      </c>
      <c r="B1456" s="1" t="s">
        <v>3464</v>
      </c>
      <c r="C1456" s="1" t="s">
        <v>259</v>
      </c>
      <c r="D1456" s="1" t="s">
        <v>273</v>
      </c>
      <c r="E1456" s="1" t="s">
        <v>274</v>
      </c>
      <c r="F1456" s="1" t="s">
        <v>262</v>
      </c>
      <c r="G1456" s="1" t="s">
        <v>1424</v>
      </c>
      <c r="H1456" s="1" t="s">
        <v>1425</v>
      </c>
      <c r="I1456" s="1" t="s">
        <v>3987</v>
      </c>
      <c r="J1456" s="1" t="s">
        <v>3988</v>
      </c>
      <c r="K1456" s="17" t="n">
        <f aca="false">SUMIF('1130 Salta'!$A$2:$A$485,$G1456,'1130 Salta'!$I$2:$I$485)</f>
        <v>7</v>
      </c>
      <c r="L1456" s="17" t="n">
        <f aca="false">SUMIF('1130 Salta'!$A$2:$A$485,$G1456,'1130 Salta'!$Q$2:$Q$485)</f>
        <v>4</v>
      </c>
      <c r="M1456" s="17" t="n">
        <f aca="false">$K1456-$L1456</f>
        <v>3</v>
      </c>
      <c r="N1456" s="18" t="n">
        <f aca="false">IFERROR(SUMIF('1130 Salta'!$A$2:$A$485,$G1456,'1130 Salta'!$M$2:$M$485)/$K1456,0)</f>
        <v>17138.6171428571</v>
      </c>
      <c r="O1456" s="18" t="n">
        <f aca="false">IFERROR($K1456*$N1456,"")</f>
        <v>119970.32</v>
      </c>
      <c r="P1456" s="18" t="n">
        <f aca="false">IFERROR($L1456*$N1456,"")</f>
        <v>68554.4685714286</v>
      </c>
      <c r="Q1456" s="18" t="n">
        <f aca="false">$M1456*$N1456</f>
        <v>51415.8514285714</v>
      </c>
      <c r="S1456" s="29" t="s">
        <v>227</v>
      </c>
      <c r="T1456" s="1" t="s">
        <v>297</v>
      </c>
      <c r="U1456" s="25" t="s">
        <v>51</v>
      </c>
      <c r="V1456" s="1" t="s">
        <v>3989</v>
      </c>
      <c r="W1456" s="1" t="s">
        <v>269</v>
      </c>
      <c r="Y1456" s="1" t="s">
        <v>270</v>
      </c>
      <c r="Z1456" s="1" t="s">
        <v>3990</v>
      </c>
      <c r="AA1456" s="1" t="s">
        <v>343</v>
      </c>
    </row>
    <row r="1457" customFormat="false" ht="15" hidden="false" customHeight="false" outlineLevel="0" collapsed="false">
      <c r="A1457" s="1" t="s">
        <v>208</v>
      </c>
      <c r="B1457" s="1" t="s">
        <v>3464</v>
      </c>
      <c r="C1457" s="1" t="s">
        <v>259</v>
      </c>
      <c r="D1457" s="1" t="s">
        <v>273</v>
      </c>
      <c r="E1457" s="1" t="s">
        <v>274</v>
      </c>
      <c r="F1457" s="1" t="s">
        <v>262</v>
      </c>
      <c r="G1457" s="1" t="s">
        <v>3991</v>
      </c>
      <c r="H1457" s="1" t="s">
        <v>3992</v>
      </c>
      <c r="K1457" s="17" t="n">
        <f aca="false">SUMIF('1130 Salta'!$A$2:$A$485,$G1457,'1130 Salta'!$I$2:$I$485)</f>
        <v>7</v>
      </c>
      <c r="L1457" s="17" t="n">
        <f aca="false">SUMIF('1130 Salta'!$A$2:$A$485,$G1457,'1130 Salta'!$Q$2:$Q$485)</f>
        <v>0</v>
      </c>
      <c r="M1457" s="17" t="n">
        <f aca="false">$K1457-$L1457</f>
        <v>7</v>
      </c>
      <c r="N1457" s="18" t="n">
        <f aca="false">IFERROR(SUMIF('1130 Salta'!$A$2:$A$485,$G1457,'1130 Salta'!$M$2:$M$485)/$K1457,0)</f>
        <v>29040.7371428571</v>
      </c>
      <c r="O1457" s="18" t="n">
        <f aca="false">IFERROR($K1457*$N1457,"")</f>
        <v>203285.16</v>
      </c>
      <c r="P1457" s="18" t="n">
        <f aca="false">IFERROR($L1457*$N1457,"")</f>
        <v>0</v>
      </c>
      <c r="Q1457" s="18" t="n">
        <f aca="false">$M1457*$N1457</f>
        <v>203285.16</v>
      </c>
      <c r="S1457" s="26"/>
      <c r="T1457" s="1" t="s">
        <v>277</v>
      </c>
      <c r="U1457" s="27" t="s">
        <v>123</v>
      </c>
    </row>
    <row r="1458" customFormat="false" ht="15" hidden="false" customHeight="false" outlineLevel="0" collapsed="false">
      <c r="A1458" s="1" t="s">
        <v>208</v>
      </c>
      <c r="B1458" s="1" t="s">
        <v>3464</v>
      </c>
      <c r="C1458" s="1" t="s">
        <v>259</v>
      </c>
      <c r="D1458" s="1" t="s">
        <v>273</v>
      </c>
      <c r="E1458" s="1" t="s">
        <v>274</v>
      </c>
      <c r="F1458" s="1" t="s">
        <v>262</v>
      </c>
      <c r="G1458" s="1" t="s">
        <v>1086</v>
      </c>
      <c r="H1458" s="1" t="s">
        <v>1087</v>
      </c>
      <c r="K1458" s="17" t="n">
        <f aca="false">SUMIF('1130 Salta'!$A$2:$A$485,$G1458,'1130 Salta'!$I$2:$I$485)</f>
        <v>7</v>
      </c>
      <c r="L1458" s="17" t="n">
        <f aca="false">SUMIF('1130 Salta'!$A$2:$A$485,$G1458,'1130 Salta'!$Q$2:$Q$485)</f>
        <v>0</v>
      </c>
      <c r="M1458" s="17" t="n">
        <f aca="false">$K1458-$L1458</f>
        <v>7</v>
      </c>
      <c r="N1458" s="18" t="n">
        <f aca="false">IFERROR(SUMIF('1130 Salta'!$A$2:$A$485,$G1458,'1130 Salta'!$M$2:$M$485)/$K1458,0)</f>
        <v>2069.2</v>
      </c>
      <c r="O1458" s="18" t="n">
        <f aca="false">IFERROR($K1458*$N1458,"")</f>
        <v>14484.4</v>
      </c>
      <c r="P1458" s="18" t="n">
        <f aca="false">IFERROR($L1458*$N1458,"")</f>
        <v>0</v>
      </c>
      <c r="Q1458" s="18" t="n">
        <f aca="false">$M1458*$N1458</f>
        <v>14484.4</v>
      </c>
      <c r="S1458" s="26"/>
      <c r="T1458" s="1" t="s">
        <v>277</v>
      </c>
      <c r="U1458" s="27" t="s">
        <v>123</v>
      </c>
    </row>
    <row r="1459" customFormat="false" ht="15" hidden="false" customHeight="false" outlineLevel="0" collapsed="false">
      <c r="A1459" s="1" t="s">
        <v>208</v>
      </c>
      <c r="B1459" s="1" t="s">
        <v>3464</v>
      </c>
      <c r="C1459" s="1" t="s">
        <v>259</v>
      </c>
      <c r="D1459" s="1" t="s">
        <v>610</v>
      </c>
      <c r="E1459" s="1" t="s">
        <v>611</v>
      </c>
      <c r="F1459" s="1" t="s">
        <v>612</v>
      </c>
      <c r="G1459" s="1" t="s">
        <v>3993</v>
      </c>
      <c r="H1459" s="1" t="s">
        <v>3994</v>
      </c>
      <c r="K1459" s="17" t="n">
        <f aca="false">SUMIF('1130 Salta'!$A$2:$A$485,$G1459,'1130 Salta'!$I$2:$I$485)</f>
        <v>7</v>
      </c>
      <c r="L1459" s="17" t="n">
        <f aca="false">SUMIF('1130 Salta'!$A$2:$A$485,$G1459,'1130 Salta'!$Q$2:$Q$485)</f>
        <v>0</v>
      </c>
      <c r="M1459" s="17" t="n">
        <f aca="false">$K1459-$L1459</f>
        <v>7</v>
      </c>
      <c r="N1459" s="18" t="n">
        <f aca="false">IFERROR(SUMIF('1130 Salta'!$A$2:$A$485,$G1459,'1130 Salta'!$M$2:$M$485)/$K1459,0)</f>
        <v>18500</v>
      </c>
      <c r="O1459" s="18" t="n">
        <f aca="false">IFERROR($K1459*$N1459,"")</f>
        <v>129500</v>
      </c>
      <c r="P1459" s="18" t="n">
        <f aca="false">IFERROR($L1459*$N1459,"")</f>
        <v>0</v>
      </c>
      <c r="Q1459" s="18" t="n">
        <f aca="false">$M1459*$N1459</f>
        <v>129500</v>
      </c>
      <c r="S1459" s="26"/>
      <c r="T1459" s="1" t="s">
        <v>615</v>
      </c>
      <c r="U1459" s="27" t="s">
        <v>126</v>
      </c>
    </row>
    <row r="1460" customFormat="false" ht="15" hidden="false" customHeight="false" outlineLevel="0" collapsed="false">
      <c r="A1460" s="1" t="s">
        <v>208</v>
      </c>
      <c r="B1460" s="1" t="s">
        <v>3464</v>
      </c>
      <c r="C1460" s="1" t="s">
        <v>259</v>
      </c>
      <c r="D1460" s="1" t="s">
        <v>610</v>
      </c>
      <c r="E1460" s="1" t="s">
        <v>611</v>
      </c>
      <c r="F1460" s="1" t="s">
        <v>612</v>
      </c>
      <c r="G1460" s="1" t="s">
        <v>1325</v>
      </c>
      <c r="H1460" s="1" t="s">
        <v>1326</v>
      </c>
      <c r="K1460" s="17" t="n">
        <f aca="false">SUMIF('1130 Salta'!$A$2:$A$485,$G1460,'1130 Salta'!$I$2:$I$485)</f>
        <v>7</v>
      </c>
      <c r="L1460" s="17" t="n">
        <f aca="false">SUMIF('1130 Salta'!$A$2:$A$485,$G1460,'1130 Salta'!$Q$2:$Q$485)</f>
        <v>0</v>
      </c>
      <c r="M1460" s="17" t="n">
        <f aca="false">$K1460-$L1460</f>
        <v>7</v>
      </c>
      <c r="N1460" s="18" t="n">
        <f aca="false">IFERROR(SUMIF('1130 Salta'!$A$2:$A$485,$G1460,'1130 Salta'!$M$2:$M$485)/$K1460,0)</f>
        <v>80472.5714285714</v>
      </c>
      <c r="O1460" s="18" t="n">
        <f aca="false">IFERROR($K1460*$N1460,"")</f>
        <v>563308</v>
      </c>
      <c r="P1460" s="18" t="n">
        <f aca="false">IFERROR($L1460*$N1460,"")</f>
        <v>0</v>
      </c>
      <c r="Q1460" s="18" t="n">
        <f aca="false">$M1460*$N1460</f>
        <v>563308</v>
      </c>
      <c r="S1460" s="26"/>
      <c r="T1460" s="1" t="s">
        <v>615</v>
      </c>
      <c r="U1460" s="27" t="s">
        <v>126</v>
      </c>
      <c r="AA1460" s="1" t="s">
        <v>3489</v>
      </c>
    </row>
    <row r="1461" customFormat="false" ht="15" hidden="false" customHeight="false" outlineLevel="0" collapsed="false">
      <c r="A1461" s="1" t="s">
        <v>208</v>
      </c>
      <c r="B1461" s="1" t="s">
        <v>3464</v>
      </c>
      <c r="C1461" s="1" t="s">
        <v>259</v>
      </c>
      <c r="D1461" s="1" t="s">
        <v>610</v>
      </c>
      <c r="E1461" s="1" t="s">
        <v>611</v>
      </c>
      <c r="F1461" s="1" t="s">
        <v>612</v>
      </c>
      <c r="G1461" s="1" t="s">
        <v>3995</v>
      </c>
      <c r="H1461" s="1" t="s">
        <v>3996</v>
      </c>
      <c r="K1461" s="17" t="n">
        <f aca="false">SUMIF('1130 Salta'!$A$2:$A$485,$G1461,'1130 Salta'!$I$2:$I$485)</f>
        <v>7</v>
      </c>
      <c r="L1461" s="17" t="n">
        <f aca="false">SUMIF('1130 Salta'!$A$2:$A$485,$G1461,'1130 Salta'!$Q$2:$Q$485)</f>
        <v>0</v>
      </c>
      <c r="M1461" s="17" t="n">
        <f aca="false">$K1461-$L1461</f>
        <v>7</v>
      </c>
      <c r="N1461" s="18" t="n">
        <f aca="false">IFERROR(SUMIF('1130 Salta'!$A$2:$A$485,$G1461,'1130 Salta'!$M$2:$M$485)/$K1461,0)</f>
        <v>36309</v>
      </c>
      <c r="O1461" s="18" t="n">
        <f aca="false">IFERROR($K1461*$N1461,"")</f>
        <v>254163</v>
      </c>
      <c r="P1461" s="18" t="n">
        <f aca="false">IFERROR($L1461*$N1461,"")</f>
        <v>0</v>
      </c>
      <c r="Q1461" s="18" t="n">
        <f aca="false">$M1461*$N1461</f>
        <v>254163</v>
      </c>
      <c r="S1461" s="26"/>
      <c r="T1461" s="1" t="s">
        <v>615</v>
      </c>
      <c r="U1461" s="27" t="s">
        <v>126</v>
      </c>
    </row>
    <row r="1462" customFormat="false" ht="15" hidden="false" customHeight="false" outlineLevel="0" collapsed="false">
      <c r="A1462" s="1" t="s">
        <v>208</v>
      </c>
      <c r="B1462" s="1" t="s">
        <v>3464</v>
      </c>
      <c r="C1462" s="1" t="s">
        <v>259</v>
      </c>
      <c r="D1462" s="1" t="s">
        <v>610</v>
      </c>
      <c r="E1462" s="1" t="s">
        <v>611</v>
      </c>
      <c r="F1462" s="1" t="s">
        <v>612</v>
      </c>
      <c r="G1462" s="1" t="s">
        <v>3997</v>
      </c>
      <c r="H1462" s="1" t="s">
        <v>3998</v>
      </c>
      <c r="K1462" s="17" t="n">
        <f aca="false">SUMIF('1130 Salta'!$A$2:$A$485,$G1462,'1130 Salta'!$I$2:$I$485)</f>
        <v>7</v>
      </c>
      <c r="L1462" s="17" t="n">
        <f aca="false">SUMIF('1130 Salta'!$A$2:$A$485,$G1462,'1130 Salta'!$Q$2:$Q$485)</f>
        <v>0</v>
      </c>
      <c r="M1462" s="17" t="n">
        <f aca="false">$K1462-$L1462</f>
        <v>7</v>
      </c>
      <c r="N1462" s="18" t="n">
        <f aca="false">IFERROR(SUMIF('1130 Salta'!$A$2:$A$485,$G1462,'1130 Salta'!$M$2:$M$485)/$K1462,0)</f>
        <v>38161.2857142857</v>
      </c>
      <c r="O1462" s="18" t="n">
        <f aca="false">IFERROR($K1462*$N1462,"")</f>
        <v>267129</v>
      </c>
      <c r="P1462" s="18" t="n">
        <f aca="false">IFERROR($L1462*$N1462,"")</f>
        <v>0</v>
      </c>
      <c r="Q1462" s="18" t="n">
        <f aca="false">$M1462*$N1462</f>
        <v>267129</v>
      </c>
      <c r="S1462" s="26"/>
      <c r="T1462" s="1" t="s">
        <v>615</v>
      </c>
      <c r="U1462" s="27" t="s">
        <v>126</v>
      </c>
    </row>
    <row r="1463" customFormat="false" ht="15" hidden="false" customHeight="false" outlineLevel="0" collapsed="false">
      <c r="A1463" s="1" t="s">
        <v>208</v>
      </c>
      <c r="B1463" s="1" t="s">
        <v>3464</v>
      </c>
      <c r="C1463" s="1" t="s">
        <v>259</v>
      </c>
      <c r="D1463" s="1" t="s">
        <v>260</v>
      </c>
      <c r="E1463" s="1" t="s">
        <v>261</v>
      </c>
      <c r="F1463" s="1" t="s">
        <v>262</v>
      </c>
      <c r="G1463" s="1" t="s">
        <v>968</v>
      </c>
      <c r="H1463" s="1" t="s">
        <v>969</v>
      </c>
      <c r="I1463" s="1" t="s">
        <v>2452</v>
      </c>
      <c r="J1463" s="1" t="s">
        <v>3999</v>
      </c>
      <c r="K1463" s="17" t="n">
        <f aca="false">SUMIF('1130 Salta'!$A$2:$A$485,$G1463,'1130 Salta'!$I$2:$I$485)</f>
        <v>6</v>
      </c>
      <c r="L1463" s="17" t="n">
        <f aca="false">SUMIF('1130 Salta'!$A$2:$A$485,$G1463,'1130 Salta'!$Q$2:$Q$485)</f>
        <v>6</v>
      </c>
      <c r="M1463" s="17" t="n">
        <f aca="false">$K1463-$L1463</f>
        <v>0</v>
      </c>
      <c r="N1463" s="18" t="n">
        <f aca="false">IFERROR(SUMIF('1130 Salta'!$A$2:$A$485,$G1463,'1130 Salta'!$M$2:$M$485)/$K1463,0)</f>
        <v>3080</v>
      </c>
      <c r="O1463" s="18" t="n">
        <f aca="false">IFERROR($K1463*$N1463,"")</f>
        <v>18480</v>
      </c>
      <c r="P1463" s="18" t="n">
        <f aca="false">IFERROR($L1463*$N1463,"")</f>
        <v>18480</v>
      </c>
      <c r="Q1463" s="18" t="n">
        <f aca="false">$M1463*$N1463</f>
        <v>0</v>
      </c>
      <c r="S1463" s="24" t="s">
        <v>226</v>
      </c>
      <c r="T1463" s="1" t="s">
        <v>267</v>
      </c>
      <c r="U1463" s="30" t="s">
        <v>117</v>
      </c>
      <c r="V1463" s="1" t="s">
        <v>972</v>
      </c>
      <c r="W1463" s="1" t="s">
        <v>269</v>
      </c>
      <c r="Y1463" s="1" t="s">
        <v>270</v>
      </c>
      <c r="Z1463" s="1" t="s">
        <v>973</v>
      </c>
      <c r="AA1463" s="1" t="s">
        <v>368</v>
      </c>
    </row>
    <row r="1464" customFormat="false" ht="15" hidden="false" customHeight="false" outlineLevel="0" collapsed="false">
      <c r="A1464" s="1" t="s">
        <v>208</v>
      </c>
      <c r="B1464" s="1" t="s">
        <v>3464</v>
      </c>
      <c r="C1464" s="1" t="s">
        <v>259</v>
      </c>
      <c r="D1464" s="1" t="s">
        <v>260</v>
      </c>
      <c r="E1464" s="1" t="s">
        <v>261</v>
      </c>
      <c r="F1464" s="1" t="s">
        <v>262</v>
      </c>
      <c r="G1464" s="1" t="s">
        <v>2652</v>
      </c>
      <c r="H1464" s="1" t="s">
        <v>2653</v>
      </c>
      <c r="I1464" s="1" t="s">
        <v>4000</v>
      </c>
      <c r="J1464" s="1" t="s">
        <v>4001</v>
      </c>
      <c r="K1464" s="17" t="n">
        <f aca="false">SUMIF('1130 Salta'!$A$2:$A$485,$G1464,'1130 Salta'!$I$2:$I$485)</f>
        <v>6</v>
      </c>
      <c r="L1464" s="17" t="n">
        <f aca="false">SUMIF('1130 Salta'!$A$2:$A$485,$G1464,'1130 Salta'!$Q$2:$Q$485)</f>
        <v>6</v>
      </c>
      <c r="M1464" s="17" t="n">
        <f aca="false">$K1464-$L1464</f>
        <v>0</v>
      </c>
      <c r="N1464" s="18" t="n">
        <f aca="false">IFERROR(SUMIF('1130 Salta'!$A$2:$A$485,$G1464,'1130 Salta'!$M$2:$M$485)/$K1464,0)</f>
        <v>9625.29</v>
      </c>
      <c r="O1464" s="18" t="n">
        <f aca="false">IFERROR($K1464*$N1464,"")</f>
        <v>57751.74</v>
      </c>
      <c r="P1464" s="18" t="n">
        <f aca="false">IFERROR($L1464*$N1464,"")</f>
        <v>57751.74</v>
      </c>
      <c r="Q1464" s="18" t="n">
        <f aca="false">$M1464*$N1464</f>
        <v>0</v>
      </c>
      <c r="S1464" s="24" t="s">
        <v>226</v>
      </c>
      <c r="T1464" s="1" t="s">
        <v>267</v>
      </c>
      <c r="U1464" s="30" t="s">
        <v>117</v>
      </c>
      <c r="V1464" s="1" t="s">
        <v>290</v>
      </c>
      <c r="W1464" s="1" t="s">
        <v>269</v>
      </c>
      <c r="Y1464" s="1" t="s">
        <v>269</v>
      </c>
      <c r="AA1464" s="1" t="s">
        <v>4002</v>
      </c>
    </row>
    <row r="1465" customFormat="false" ht="15" hidden="false" customHeight="false" outlineLevel="0" collapsed="false">
      <c r="A1465" s="1" t="s">
        <v>208</v>
      </c>
      <c r="B1465" s="1" t="s">
        <v>3464</v>
      </c>
      <c r="C1465" s="1" t="s">
        <v>259</v>
      </c>
      <c r="D1465" s="1" t="s">
        <v>260</v>
      </c>
      <c r="E1465" s="1" t="s">
        <v>261</v>
      </c>
      <c r="F1465" s="1" t="s">
        <v>262</v>
      </c>
      <c r="G1465" s="1" t="s">
        <v>2660</v>
      </c>
      <c r="H1465" s="1" t="s">
        <v>2661</v>
      </c>
      <c r="K1465" s="17" t="n">
        <f aca="false">SUMIF('1130 Salta'!$A$2:$A$485,$G1465,'1130 Salta'!$I$2:$I$485)</f>
        <v>6</v>
      </c>
      <c r="L1465" s="17" t="n">
        <f aca="false">SUMIF('1130 Salta'!$A$2:$A$485,$G1465,'1130 Salta'!$Q$2:$Q$485)</f>
        <v>0</v>
      </c>
      <c r="M1465" s="17" t="n">
        <f aca="false">$K1465-$L1465</f>
        <v>6</v>
      </c>
      <c r="N1465" s="18" t="n">
        <f aca="false">IFERROR(SUMIF('1130 Salta'!$A$2:$A$485,$G1465,'1130 Salta'!$M$2:$M$485)/$K1465,0)</f>
        <v>18800.605</v>
      </c>
      <c r="O1465" s="18" t="n">
        <f aca="false">IFERROR($K1465*$N1465,"")</f>
        <v>112803.63</v>
      </c>
      <c r="P1465" s="18" t="n">
        <f aca="false">IFERROR($L1465*$N1465,"")</f>
        <v>0</v>
      </c>
      <c r="Q1465" s="18" t="n">
        <f aca="false">$M1465*$N1465</f>
        <v>112803.63</v>
      </c>
      <c r="S1465" s="26"/>
      <c r="T1465" s="1" t="s">
        <v>277</v>
      </c>
      <c r="U1465" s="27" t="s">
        <v>123</v>
      </c>
    </row>
    <row r="1466" customFormat="false" ht="15" hidden="false" customHeight="false" outlineLevel="0" collapsed="false">
      <c r="A1466" s="1" t="s">
        <v>208</v>
      </c>
      <c r="B1466" s="1" t="s">
        <v>3464</v>
      </c>
      <c r="C1466" s="1" t="s">
        <v>259</v>
      </c>
      <c r="D1466" s="1" t="s">
        <v>260</v>
      </c>
      <c r="E1466" s="1" t="s">
        <v>261</v>
      </c>
      <c r="F1466" s="1" t="s">
        <v>262</v>
      </c>
      <c r="G1466" s="1" t="s">
        <v>1173</v>
      </c>
      <c r="H1466" s="1" t="s">
        <v>1174</v>
      </c>
      <c r="K1466" s="17" t="n">
        <f aca="false">SUMIF('1130 Salta'!$A$2:$A$485,$G1466,'1130 Salta'!$I$2:$I$485)</f>
        <v>6</v>
      </c>
      <c r="L1466" s="17" t="n">
        <f aca="false">SUMIF('1130 Salta'!$A$2:$A$485,$G1466,'1130 Salta'!$Q$2:$Q$485)</f>
        <v>0</v>
      </c>
      <c r="M1466" s="17" t="n">
        <f aca="false">$K1466-$L1466</f>
        <v>6</v>
      </c>
      <c r="N1466" s="18" t="n">
        <f aca="false">IFERROR(SUMIF('1130 Salta'!$A$2:$A$485,$G1466,'1130 Salta'!$M$2:$M$485)/$K1466,0)</f>
        <v>2160.18166666667</v>
      </c>
      <c r="O1466" s="18" t="n">
        <f aca="false">IFERROR($K1466*$N1466,"")</f>
        <v>12961.09</v>
      </c>
      <c r="P1466" s="18" t="n">
        <f aca="false">IFERROR($L1466*$N1466,"")</f>
        <v>0</v>
      </c>
      <c r="Q1466" s="18" t="n">
        <f aca="false">$M1466*$N1466</f>
        <v>12961.09</v>
      </c>
      <c r="S1466" s="26"/>
      <c r="T1466" s="1" t="s">
        <v>277</v>
      </c>
      <c r="U1466" s="27" t="s">
        <v>123</v>
      </c>
    </row>
    <row r="1467" customFormat="false" ht="15" hidden="false" customHeight="false" outlineLevel="0" collapsed="false">
      <c r="A1467" s="1" t="s">
        <v>208</v>
      </c>
      <c r="B1467" s="1" t="s">
        <v>3464</v>
      </c>
      <c r="C1467" s="1" t="s">
        <v>259</v>
      </c>
      <c r="D1467" s="1" t="s">
        <v>260</v>
      </c>
      <c r="E1467" s="1" t="s">
        <v>261</v>
      </c>
      <c r="F1467" s="1" t="s">
        <v>262</v>
      </c>
      <c r="G1467" s="1" t="s">
        <v>4003</v>
      </c>
      <c r="H1467" s="1" t="s">
        <v>4004</v>
      </c>
      <c r="I1467" s="1" t="s">
        <v>4005</v>
      </c>
      <c r="J1467" s="1" t="s">
        <v>4006</v>
      </c>
      <c r="K1467" s="17" t="n">
        <f aca="false">SUMIF('1130 Salta'!$A$2:$A$485,$G1467,'1130 Salta'!$I$2:$I$485)</f>
        <v>6</v>
      </c>
      <c r="L1467" s="17" t="n">
        <f aca="false">SUMIF('1130 Salta'!$A$2:$A$485,$G1467,'1130 Salta'!$Q$2:$Q$485)</f>
        <v>120</v>
      </c>
      <c r="M1467" s="17" t="n">
        <f aca="false">$K1467-$L1467</f>
        <v>-114</v>
      </c>
      <c r="N1467" s="18" t="n">
        <f aca="false">IFERROR(SUMIF('1130 Salta'!$A$2:$A$485,$G1467,'1130 Salta'!$M$2:$M$485)/$K1467,0)</f>
        <v>8841.81666666667</v>
      </c>
      <c r="O1467" s="18" t="n">
        <f aca="false">IFERROR($K1467*$N1467,"")</f>
        <v>53050.9</v>
      </c>
      <c r="P1467" s="18" t="n">
        <f aca="false">IFERROR($L1467*$N1467,"")</f>
        <v>1061018</v>
      </c>
      <c r="Q1467" s="18" t="n">
        <f aca="false">$M1467*$N1467</f>
        <v>-1007967.1</v>
      </c>
      <c r="S1467" s="29" t="s">
        <v>227</v>
      </c>
      <c r="T1467" s="1" t="s">
        <v>297</v>
      </c>
      <c r="U1467" s="24" t="s">
        <v>54</v>
      </c>
      <c r="V1467" s="1" t="s">
        <v>290</v>
      </c>
      <c r="W1467" s="1" t="s">
        <v>269</v>
      </c>
      <c r="Y1467" s="1" t="s">
        <v>269</v>
      </c>
      <c r="AA1467" s="1" t="s">
        <v>4007</v>
      </c>
    </row>
    <row r="1468" customFormat="false" ht="15" hidden="false" customHeight="false" outlineLevel="0" collapsed="false">
      <c r="A1468" s="1" t="s">
        <v>208</v>
      </c>
      <c r="B1468" s="1" t="s">
        <v>3464</v>
      </c>
      <c r="C1468" s="1" t="s">
        <v>259</v>
      </c>
      <c r="D1468" s="1" t="s">
        <v>273</v>
      </c>
      <c r="E1468" s="1" t="s">
        <v>274</v>
      </c>
      <c r="F1468" s="1" t="s">
        <v>262</v>
      </c>
      <c r="G1468" s="1" t="s">
        <v>4008</v>
      </c>
      <c r="H1468" s="1" t="s">
        <v>4009</v>
      </c>
      <c r="K1468" s="17" t="n">
        <f aca="false">SUMIF('1130 Salta'!$A$2:$A$485,$G1468,'1130 Salta'!$I$2:$I$485)</f>
        <v>6</v>
      </c>
      <c r="L1468" s="17" t="n">
        <f aca="false">SUMIF('1130 Salta'!$A$2:$A$485,$G1468,'1130 Salta'!$Q$2:$Q$485)</f>
        <v>0</v>
      </c>
      <c r="M1468" s="17" t="n">
        <f aca="false">$K1468-$L1468</f>
        <v>6</v>
      </c>
      <c r="N1468" s="18" t="n">
        <f aca="false">IFERROR(SUMIF('1130 Salta'!$A$2:$A$485,$G1468,'1130 Salta'!$M$2:$M$485)/$K1468,0)</f>
        <v>1368.385</v>
      </c>
      <c r="O1468" s="18" t="n">
        <f aca="false">IFERROR($K1468*$N1468,"")</f>
        <v>8210.31</v>
      </c>
      <c r="P1468" s="18" t="n">
        <f aca="false">IFERROR($L1468*$N1468,"")</f>
        <v>0</v>
      </c>
      <c r="Q1468" s="18" t="n">
        <f aca="false">$M1468*$N1468</f>
        <v>8210.31</v>
      </c>
      <c r="S1468" s="26"/>
      <c r="T1468" s="1" t="s">
        <v>277</v>
      </c>
      <c r="U1468" s="27" t="s">
        <v>123</v>
      </c>
    </row>
    <row r="1469" customFormat="false" ht="15" hidden="false" customHeight="false" outlineLevel="0" collapsed="false">
      <c r="A1469" s="1" t="s">
        <v>208</v>
      </c>
      <c r="B1469" s="1" t="s">
        <v>3464</v>
      </c>
      <c r="C1469" s="1" t="s">
        <v>259</v>
      </c>
      <c r="D1469" s="1" t="s">
        <v>273</v>
      </c>
      <c r="E1469" s="1" t="s">
        <v>274</v>
      </c>
      <c r="F1469" s="1" t="s">
        <v>262</v>
      </c>
      <c r="G1469" s="1" t="s">
        <v>2331</v>
      </c>
      <c r="H1469" s="1" t="s">
        <v>2332</v>
      </c>
      <c r="I1469" s="1" t="s">
        <v>4010</v>
      </c>
      <c r="J1469" s="1" t="s">
        <v>4011</v>
      </c>
      <c r="K1469" s="17" t="n">
        <f aca="false">SUMIF('1130 Salta'!$A$2:$A$485,$G1469,'1130 Salta'!$I$2:$I$485)</f>
        <v>6</v>
      </c>
      <c r="L1469" s="17" t="n">
        <f aca="false">SUMIF('1130 Salta'!$A$2:$A$485,$G1469,'1130 Salta'!$Q$2:$Q$485)</f>
        <v>15</v>
      </c>
      <c r="M1469" s="17" t="n">
        <f aca="false">$K1469-$L1469</f>
        <v>-9</v>
      </c>
      <c r="N1469" s="18" t="n">
        <f aca="false">IFERROR(SUMIF('1130 Salta'!$A$2:$A$485,$G1469,'1130 Salta'!$M$2:$M$485)/$K1469,0)</f>
        <v>1696.1</v>
      </c>
      <c r="O1469" s="18" t="n">
        <f aca="false">IFERROR($K1469*$N1469,"")</f>
        <v>10176.6</v>
      </c>
      <c r="P1469" s="18" t="n">
        <f aca="false">IFERROR($L1469*$N1469,"")</f>
        <v>25441.5</v>
      </c>
      <c r="Q1469" s="18" t="n">
        <f aca="false">$M1469*$N1469</f>
        <v>-15264.9</v>
      </c>
      <c r="S1469" s="25" t="s">
        <v>228</v>
      </c>
      <c r="T1469" s="1" t="s">
        <v>282</v>
      </c>
      <c r="U1469" s="24" t="s">
        <v>54</v>
      </c>
      <c r="V1469" s="1" t="s">
        <v>2335</v>
      </c>
      <c r="W1469" s="1" t="s">
        <v>269</v>
      </c>
      <c r="Y1469" s="1" t="s">
        <v>270</v>
      </c>
      <c r="Z1469" s="1" t="s">
        <v>2337</v>
      </c>
      <c r="AA1469" s="1" t="s">
        <v>4012</v>
      </c>
    </row>
    <row r="1470" customFormat="false" ht="15" hidden="false" customHeight="false" outlineLevel="0" collapsed="false">
      <c r="A1470" s="1" t="s">
        <v>208</v>
      </c>
      <c r="B1470" s="1" t="s">
        <v>3464</v>
      </c>
      <c r="C1470" s="1" t="s">
        <v>259</v>
      </c>
      <c r="D1470" s="1" t="s">
        <v>273</v>
      </c>
      <c r="E1470" s="1" t="s">
        <v>274</v>
      </c>
      <c r="F1470" s="1" t="s">
        <v>262</v>
      </c>
      <c r="G1470" s="1" t="s">
        <v>2157</v>
      </c>
      <c r="H1470" s="1" t="s">
        <v>2158</v>
      </c>
      <c r="K1470" s="17" t="n">
        <f aca="false">SUMIF('1130 Salta'!$A$2:$A$485,$G1470,'1130 Salta'!$I$2:$I$485)</f>
        <v>6</v>
      </c>
      <c r="L1470" s="17" t="n">
        <f aca="false">SUMIF('1130 Salta'!$A$2:$A$485,$G1470,'1130 Salta'!$Q$2:$Q$485)</f>
        <v>0</v>
      </c>
      <c r="M1470" s="17" t="n">
        <f aca="false">$K1470-$L1470</f>
        <v>6</v>
      </c>
      <c r="N1470" s="18" t="n">
        <f aca="false">IFERROR(SUMIF('1130 Salta'!$A$2:$A$485,$G1470,'1130 Salta'!$M$2:$M$485)/$K1470,0)</f>
        <v>434.46</v>
      </c>
      <c r="O1470" s="18" t="n">
        <f aca="false">IFERROR($K1470*$N1470,"")</f>
        <v>2606.76</v>
      </c>
      <c r="P1470" s="18" t="n">
        <f aca="false">IFERROR($L1470*$N1470,"")</f>
        <v>0</v>
      </c>
      <c r="Q1470" s="18" t="n">
        <f aca="false">$M1470*$N1470</f>
        <v>2606.76</v>
      </c>
      <c r="S1470" s="26"/>
      <c r="T1470" s="1" t="s">
        <v>277</v>
      </c>
      <c r="U1470" s="27" t="s">
        <v>123</v>
      </c>
    </row>
    <row r="1471" customFormat="false" ht="15" hidden="false" customHeight="false" outlineLevel="0" collapsed="false">
      <c r="A1471" s="1" t="s">
        <v>208</v>
      </c>
      <c r="B1471" s="1" t="s">
        <v>3464</v>
      </c>
      <c r="C1471" s="1" t="s">
        <v>259</v>
      </c>
      <c r="D1471" s="1" t="s">
        <v>273</v>
      </c>
      <c r="E1471" s="1" t="s">
        <v>274</v>
      </c>
      <c r="F1471" s="1" t="s">
        <v>262</v>
      </c>
      <c r="G1471" s="1" t="s">
        <v>1216</v>
      </c>
      <c r="H1471" s="1" t="s">
        <v>1217</v>
      </c>
      <c r="I1471" s="1" t="s">
        <v>4013</v>
      </c>
      <c r="J1471" s="1" t="s">
        <v>4014</v>
      </c>
      <c r="K1471" s="17" t="n">
        <f aca="false">SUMIF('1130 Salta'!$A$2:$A$485,$G1471,'1130 Salta'!$I$2:$I$485)</f>
        <v>6</v>
      </c>
      <c r="L1471" s="17" t="n">
        <f aca="false">SUMIF('1130 Salta'!$A$2:$A$485,$G1471,'1130 Salta'!$Q$2:$Q$485)</f>
        <v>14</v>
      </c>
      <c r="M1471" s="17" t="n">
        <f aca="false">$K1471-$L1471</f>
        <v>-8</v>
      </c>
      <c r="N1471" s="18" t="n">
        <f aca="false">IFERROR(SUMIF('1130 Salta'!$A$2:$A$485,$G1471,'1130 Salta'!$M$2:$M$485)/$K1471,0)</f>
        <v>6449.39</v>
      </c>
      <c r="O1471" s="18" t="n">
        <f aca="false">IFERROR($K1471*$N1471,"")</f>
        <v>38696.34</v>
      </c>
      <c r="P1471" s="18" t="n">
        <f aca="false">IFERROR($L1471*$N1471,"")</f>
        <v>90291.46</v>
      </c>
      <c r="Q1471" s="18" t="n">
        <f aca="false">$M1471*$N1471</f>
        <v>-51595.12</v>
      </c>
      <c r="S1471" s="25" t="s">
        <v>228</v>
      </c>
      <c r="T1471" s="1" t="s">
        <v>282</v>
      </c>
      <c r="U1471" s="24" t="s">
        <v>54</v>
      </c>
      <c r="V1471" s="1" t="s">
        <v>2425</v>
      </c>
      <c r="W1471" s="1" t="s">
        <v>269</v>
      </c>
      <c r="Y1471" s="1" t="s">
        <v>270</v>
      </c>
      <c r="Z1471" s="1" t="s">
        <v>2427</v>
      </c>
      <c r="AA1471" s="1" t="s">
        <v>4015</v>
      </c>
    </row>
    <row r="1472" customFormat="false" ht="15" hidden="false" customHeight="false" outlineLevel="0" collapsed="false">
      <c r="A1472" s="1" t="s">
        <v>208</v>
      </c>
      <c r="B1472" s="1" t="s">
        <v>3464</v>
      </c>
      <c r="C1472" s="1" t="s">
        <v>259</v>
      </c>
      <c r="D1472" s="1" t="s">
        <v>273</v>
      </c>
      <c r="E1472" s="1" t="s">
        <v>274</v>
      </c>
      <c r="F1472" s="1" t="s">
        <v>262</v>
      </c>
      <c r="G1472" s="1" t="s">
        <v>2485</v>
      </c>
      <c r="H1472" s="1" t="s">
        <v>2486</v>
      </c>
      <c r="K1472" s="17" t="n">
        <f aca="false">SUMIF('1130 Salta'!$A$2:$A$485,$G1472,'1130 Salta'!$I$2:$I$485)</f>
        <v>6</v>
      </c>
      <c r="L1472" s="17" t="n">
        <f aca="false">SUMIF('1130 Salta'!$A$2:$A$485,$G1472,'1130 Salta'!$Q$2:$Q$485)</f>
        <v>0</v>
      </c>
      <c r="M1472" s="17" t="n">
        <f aca="false">$K1472-$L1472</f>
        <v>6</v>
      </c>
      <c r="N1472" s="18" t="n">
        <f aca="false">IFERROR(SUMIF('1130 Salta'!$A$2:$A$485,$G1472,'1130 Salta'!$M$2:$M$485)/$K1472,0)</f>
        <v>60.4116666666667</v>
      </c>
      <c r="O1472" s="18" t="n">
        <f aca="false">IFERROR($K1472*$N1472,"")</f>
        <v>362.47</v>
      </c>
      <c r="P1472" s="18" t="n">
        <f aca="false">IFERROR($L1472*$N1472,"")</f>
        <v>0</v>
      </c>
      <c r="Q1472" s="18" t="n">
        <f aca="false">$M1472*$N1472</f>
        <v>362.47</v>
      </c>
      <c r="S1472" s="26"/>
      <c r="T1472" s="1" t="s">
        <v>277</v>
      </c>
      <c r="U1472" s="27" t="s">
        <v>123</v>
      </c>
    </row>
    <row r="1473" customFormat="false" ht="15" hidden="false" customHeight="false" outlineLevel="0" collapsed="false">
      <c r="A1473" s="1" t="s">
        <v>208</v>
      </c>
      <c r="B1473" s="1" t="s">
        <v>3464</v>
      </c>
      <c r="C1473" s="1" t="s">
        <v>259</v>
      </c>
      <c r="D1473" s="1" t="s">
        <v>273</v>
      </c>
      <c r="E1473" s="1" t="s">
        <v>274</v>
      </c>
      <c r="F1473" s="1" t="s">
        <v>262</v>
      </c>
      <c r="G1473" s="1" t="s">
        <v>4016</v>
      </c>
      <c r="H1473" s="1" t="s">
        <v>4017</v>
      </c>
      <c r="K1473" s="17" t="n">
        <f aca="false">SUMIF('1130 Salta'!$A$2:$A$485,$G1473,'1130 Salta'!$I$2:$I$485)</f>
        <v>6</v>
      </c>
      <c r="L1473" s="17" t="n">
        <f aca="false">SUMIF('1130 Salta'!$A$2:$A$485,$G1473,'1130 Salta'!$Q$2:$Q$485)</f>
        <v>0</v>
      </c>
      <c r="M1473" s="17" t="n">
        <f aca="false">$K1473-$L1473</f>
        <v>6</v>
      </c>
      <c r="N1473" s="18" t="n">
        <f aca="false">IFERROR(SUMIF('1130 Salta'!$A$2:$A$485,$G1473,'1130 Salta'!$M$2:$M$485)/$K1473,0)</f>
        <v>323.12</v>
      </c>
      <c r="O1473" s="18" t="n">
        <f aca="false">IFERROR($K1473*$N1473,"")</f>
        <v>1938.72</v>
      </c>
      <c r="P1473" s="18" t="n">
        <f aca="false">IFERROR($L1473*$N1473,"")</f>
        <v>0</v>
      </c>
      <c r="Q1473" s="18" t="n">
        <f aca="false">$M1473*$N1473</f>
        <v>1938.72</v>
      </c>
      <c r="S1473" s="26"/>
      <c r="T1473" s="1" t="s">
        <v>277</v>
      </c>
      <c r="U1473" s="27" t="s">
        <v>123</v>
      </c>
    </row>
    <row r="1474" customFormat="false" ht="15" hidden="false" customHeight="false" outlineLevel="0" collapsed="false">
      <c r="A1474" s="1" t="s">
        <v>208</v>
      </c>
      <c r="B1474" s="1" t="s">
        <v>3464</v>
      </c>
      <c r="C1474" s="1" t="s">
        <v>259</v>
      </c>
      <c r="D1474" s="1" t="s">
        <v>610</v>
      </c>
      <c r="E1474" s="1" t="s">
        <v>611</v>
      </c>
      <c r="F1474" s="1" t="s">
        <v>612</v>
      </c>
      <c r="G1474" s="1" t="s">
        <v>1375</v>
      </c>
      <c r="H1474" s="1" t="s">
        <v>1376</v>
      </c>
      <c r="K1474" s="17" t="n">
        <f aca="false">SUMIF('1130 Salta'!$A$2:$A$485,$G1474,'1130 Salta'!$I$2:$I$485)</f>
        <v>6</v>
      </c>
      <c r="L1474" s="17" t="n">
        <f aca="false">SUMIF('1130 Salta'!$A$2:$A$485,$G1474,'1130 Salta'!$Q$2:$Q$485)</f>
        <v>0</v>
      </c>
      <c r="M1474" s="17" t="n">
        <f aca="false">$K1474-$L1474</f>
        <v>6</v>
      </c>
      <c r="N1474" s="18" t="n">
        <f aca="false">IFERROR(SUMIF('1130 Salta'!$A$2:$A$485,$G1474,'1130 Salta'!$M$2:$M$485)/$K1474,0)</f>
        <v>85884.6666666667</v>
      </c>
      <c r="O1474" s="18" t="n">
        <f aca="false">IFERROR($K1474*$N1474,"")</f>
        <v>515308</v>
      </c>
      <c r="P1474" s="18" t="n">
        <f aca="false">IFERROR($L1474*$N1474,"")</f>
        <v>0</v>
      </c>
      <c r="Q1474" s="18" t="n">
        <f aca="false">$M1474*$N1474</f>
        <v>515308</v>
      </c>
      <c r="S1474" s="26"/>
      <c r="T1474" s="1" t="s">
        <v>615</v>
      </c>
      <c r="U1474" s="27" t="s">
        <v>126</v>
      </c>
      <c r="AA1474" s="1" t="s">
        <v>3489</v>
      </c>
    </row>
    <row r="1475" customFormat="false" ht="15" hidden="false" customHeight="false" outlineLevel="0" collapsed="false">
      <c r="A1475" s="1" t="s">
        <v>208</v>
      </c>
      <c r="B1475" s="1" t="s">
        <v>3464</v>
      </c>
      <c r="C1475" s="1" t="s">
        <v>259</v>
      </c>
      <c r="D1475" s="1" t="s">
        <v>610</v>
      </c>
      <c r="E1475" s="1" t="s">
        <v>611</v>
      </c>
      <c r="F1475" s="1" t="s">
        <v>612</v>
      </c>
      <c r="G1475" s="1" t="s">
        <v>2903</v>
      </c>
      <c r="H1475" s="1" t="s">
        <v>2904</v>
      </c>
      <c r="K1475" s="17" t="n">
        <f aca="false">SUMIF('1130 Salta'!$A$2:$A$485,$G1475,'1130 Salta'!$I$2:$I$485)</f>
        <v>6</v>
      </c>
      <c r="L1475" s="17" t="n">
        <f aca="false">SUMIF('1130 Salta'!$A$2:$A$485,$G1475,'1130 Salta'!$Q$2:$Q$485)</f>
        <v>0</v>
      </c>
      <c r="M1475" s="17" t="n">
        <f aca="false">$K1475-$L1475</f>
        <v>6</v>
      </c>
      <c r="N1475" s="18" t="n">
        <f aca="false">IFERROR(SUMIF('1130 Salta'!$A$2:$A$485,$G1475,'1130 Salta'!$M$2:$M$485)/$K1475,0)</f>
        <v>25127.12</v>
      </c>
      <c r="O1475" s="18" t="n">
        <f aca="false">IFERROR($K1475*$N1475,"")</f>
        <v>150762.72</v>
      </c>
      <c r="P1475" s="18" t="n">
        <f aca="false">IFERROR($L1475*$N1475,"")</f>
        <v>0</v>
      </c>
      <c r="Q1475" s="18" t="n">
        <f aca="false">$M1475*$N1475</f>
        <v>150762.72</v>
      </c>
      <c r="S1475" s="26"/>
      <c r="T1475" s="1" t="s">
        <v>615</v>
      </c>
      <c r="U1475" s="27" t="s">
        <v>126</v>
      </c>
    </row>
    <row r="1476" customFormat="false" ht="15" hidden="false" customHeight="false" outlineLevel="0" collapsed="false">
      <c r="A1476" s="1" t="s">
        <v>208</v>
      </c>
      <c r="B1476" s="1" t="s">
        <v>3464</v>
      </c>
      <c r="C1476" s="1" t="s">
        <v>259</v>
      </c>
      <c r="D1476" s="1" t="s">
        <v>610</v>
      </c>
      <c r="E1476" s="1" t="s">
        <v>611</v>
      </c>
      <c r="F1476" s="1" t="s">
        <v>612</v>
      </c>
      <c r="G1476" s="1" t="s">
        <v>1470</v>
      </c>
      <c r="H1476" s="1" t="s">
        <v>1471</v>
      </c>
      <c r="K1476" s="17" t="n">
        <f aca="false">SUMIF('1130 Salta'!$A$2:$A$485,$G1476,'1130 Salta'!$I$2:$I$485)</f>
        <v>6</v>
      </c>
      <c r="L1476" s="17" t="n">
        <f aca="false">SUMIF('1130 Salta'!$A$2:$A$485,$G1476,'1130 Salta'!$Q$2:$Q$485)</f>
        <v>0</v>
      </c>
      <c r="M1476" s="17" t="n">
        <f aca="false">$K1476-$L1476</f>
        <v>6</v>
      </c>
      <c r="N1476" s="18" t="n">
        <f aca="false">IFERROR(SUMIF('1130 Salta'!$A$2:$A$485,$G1476,'1130 Salta'!$M$2:$M$485)/$K1476,0)</f>
        <v>25127.12</v>
      </c>
      <c r="O1476" s="18" t="n">
        <f aca="false">IFERROR($K1476*$N1476,"")</f>
        <v>150762.72</v>
      </c>
      <c r="P1476" s="18" t="n">
        <f aca="false">IFERROR($L1476*$N1476,"")</f>
        <v>0</v>
      </c>
      <c r="Q1476" s="18" t="n">
        <f aca="false">$M1476*$N1476</f>
        <v>150762.72</v>
      </c>
      <c r="S1476" s="26"/>
      <c r="T1476" s="1" t="s">
        <v>615</v>
      </c>
      <c r="U1476" s="27" t="s">
        <v>126</v>
      </c>
    </row>
    <row r="1477" customFormat="false" ht="15" hidden="false" customHeight="false" outlineLevel="0" collapsed="false">
      <c r="A1477" s="1" t="s">
        <v>208</v>
      </c>
      <c r="B1477" s="1" t="s">
        <v>3464</v>
      </c>
      <c r="C1477" s="1" t="s">
        <v>259</v>
      </c>
      <c r="D1477" s="1" t="s">
        <v>610</v>
      </c>
      <c r="E1477" s="1" t="s">
        <v>611</v>
      </c>
      <c r="F1477" s="1" t="s">
        <v>612</v>
      </c>
      <c r="G1477" s="1" t="s">
        <v>4018</v>
      </c>
      <c r="H1477" s="1" t="s">
        <v>4019</v>
      </c>
      <c r="K1477" s="17" t="n">
        <f aca="false">SUMIF('1130 Salta'!$A$2:$A$485,$G1477,'1130 Salta'!$I$2:$I$485)</f>
        <v>6</v>
      </c>
      <c r="L1477" s="17" t="n">
        <f aca="false">SUMIF('1130 Salta'!$A$2:$A$485,$G1477,'1130 Salta'!$Q$2:$Q$485)</f>
        <v>0</v>
      </c>
      <c r="M1477" s="17" t="n">
        <f aca="false">$K1477-$L1477</f>
        <v>6</v>
      </c>
      <c r="N1477" s="18" t="n">
        <f aca="false">IFERROR(SUMIF('1130 Salta'!$A$2:$A$485,$G1477,'1130 Salta'!$M$2:$M$485)/$K1477,0)</f>
        <v>21275.67</v>
      </c>
      <c r="O1477" s="18" t="n">
        <f aca="false">IFERROR($K1477*$N1477,"")</f>
        <v>127654.02</v>
      </c>
      <c r="P1477" s="18" t="n">
        <f aca="false">IFERROR($L1477*$N1477,"")</f>
        <v>0</v>
      </c>
      <c r="Q1477" s="18" t="n">
        <f aca="false">$M1477*$N1477</f>
        <v>127654.02</v>
      </c>
      <c r="S1477" s="26"/>
      <c r="T1477" s="1" t="s">
        <v>615</v>
      </c>
      <c r="U1477" s="27" t="s">
        <v>126</v>
      </c>
    </row>
    <row r="1478" customFormat="false" ht="15" hidden="false" customHeight="false" outlineLevel="0" collapsed="false">
      <c r="A1478" s="1" t="s">
        <v>208</v>
      </c>
      <c r="B1478" s="1" t="s">
        <v>3464</v>
      </c>
      <c r="C1478" s="1" t="s">
        <v>259</v>
      </c>
      <c r="D1478" s="1" t="s">
        <v>610</v>
      </c>
      <c r="E1478" s="1" t="s">
        <v>611</v>
      </c>
      <c r="F1478" s="1" t="s">
        <v>612</v>
      </c>
      <c r="G1478" s="1" t="s">
        <v>2727</v>
      </c>
      <c r="H1478" s="1" t="s">
        <v>2728</v>
      </c>
      <c r="K1478" s="17" t="n">
        <f aca="false">SUMIF('1130 Salta'!$A$2:$A$485,$G1478,'1130 Salta'!$I$2:$I$485)</f>
        <v>6</v>
      </c>
      <c r="L1478" s="17" t="n">
        <f aca="false">SUMIF('1130 Salta'!$A$2:$A$485,$G1478,'1130 Salta'!$Q$2:$Q$485)</f>
        <v>0</v>
      </c>
      <c r="M1478" s="17" t="n">
        <f aca="false">$K1478-$L1478</f>
        <v>6</v>
      </c>
      <c r="N1478" s="18" t="n">
        <f aca="false">IFERROR(SUMIF('1130 Salta'!$A$2:$A$485,$G1478,'1130 Salta'!$M$2:$M$485)/$K1478,0)</f>
        <v>95355.8333333333</v>
      </c>
      <c r="O1478" s="18" t="n">
        <f aca="false">IFERROR($K1478*$N1478,"")</f>
        <v>572135</v>
      </c>
      <c r="P1478" s="18" t="n">
        <f aca="false">IFERROR($L1478*$N1478,"")</f>
        <v>0</v>
      </c>
      <c r="Q1478" s="18" t="n">
        <f aca="false">$M1478*$N1478</f>
        <v>572135</v>
      </c>
      <c r="S1478" s="26"/>
      <c r="T1478" s="1" t="s">
        <v>615</v>
      </c>
      <c r="U1478" s="27" t="s">
        <v>126</v>
      </c>
      <c r="AA1478" s="1" t="s">
        <v>3489</v>
      </c>
    </row>
    <row r="1479" customFormat="false" ht="15" hidden="false" customHeight="false" outlineLevel="0" collapsed="false">
      <c r="A1479" s="1" t="s">
        <v>208</v>
      </c>
      <c r="B1479" s="1" t="s">
        <v>3464</v>
      </c>
      <c r="C1479" s="1" t="s">
        <v>259</v>
      </c>
      <c r="D1479" s="1" t="s">
        <v>610</v>
      </c>
      <c r="E1479" s="1" t="s">
        <v>611</v>
      </c>
      <c r="F1479" s="1" t="s">
        <v>612</v>
      </c>
      <c r="G1479" s="1" t="s">
        <v>4020</v>
      </c>
      <c r="H1479" s="1" t="s">
        <v>4021</v>
      </c>
      <c r="K1479" s="17" t="n">
        <f aca="false">SUMIF('1130 Salta'!$A$2:$A$485,$G1479,'1130 Salta'!$I$2:$I$485)</f>
        <v>6</v>
      </c>
      <c r="L1479" s="17" t="n">
        <f aca="false">SUMIF('1130 Salta'!$A$2:$A$485,$G1479,'1130 Salta'!$Q$2:$Q$485)</f>
        <v>0</v>
      </c>
      <c r="M1479" s="17" t="n">
        <f aca="false">$K1479-$L1479</f>
        <v>6</v>
      </c>
      <c r="N1479" s="18" t="n">
        <f aca="false">IFERROR(SUMIF('1130 Salta'!$A$2:$A$485,$G1479,'1130 Salta'!$M$2:$M$485)/$K1479,0)</f>
        <v>35741.3333333333</v>
      </c>
      <c r="O1479" s="18" t="n">
        <f aca="false">IFERROR($K1479*$N1479,"")</f>
        <v>214448</v>
      </c>
      <c r="P1479" s="18" t="n">
        <f aca="false">IFERROR($L1479*$N1479,"")</f>
        <v>0</v>
      </c>
      <c r="Q1479" s="18" t="n">
        <f aca="false">$M1479*$N1479</f>
        <v>214448</v>
      </c>
      <c r="S1479" s="26"/>
      <c r="T1479" s="1" t="s">
        <v>615</v>
      </c>
      <c r="U1479" s="27" t="s">
        <v>126</v>
      </c>
    </row>
    <row r="1480" customFormat="false" ht="15" hidden="false" customHeight="false" outlineLevel="0" collapsed="false">
      <c r="A1480" s="1" t="s">
        <v>208</v>
      </c>
      <c r="B1480" s="1" t="s">
        <v>3464</v>
      </c>
      <c r="C1480" s="1" t="s">
        <v>259</v>
      </c>
      <c r="D1480" s="1" t="s">
        <v>610</v>
      </c>
      <c r="E1480" s="1" t="s">
        <v>611</v>
      </c>
      <c r="F1480" s="1" t="s">
        <v>612</v>
      </c>
      <c r="G1480" s="1" t="s">
        <v>1229</v>
      </c>
      <c r="H1480" s="1" t="s">
        <v>1230</v>
      </c>
      <c r="K1480" s="17" t="n">
        <f aca="false">SUMIF('1130 Salta'!$A$2:$A$485,$G1480,'1130 Salta'!$I$2:$I$485)</f>
        <v>6</v>
      </c>
      <c r="L1480" s="17" t="n">
        <f aca="false">SUMIF('1130 Salta'!$A$2:$A$485,$G1480,'1130 Salta'!$Q$2:$Q$485)</f>
        <v>0</v>
      </c>
      <c r="M1480" s="17" t="n">
        <f aca="false">$K1480-$L1480</f>
        <v>6</v>
      </c>
      <c r="N1480" s="18" t="n">
        <f aca="false">IFERROR(SUMIF('1130 Salta'!$A$2:$A$485,$G1480,'1130 Salta'!$M$2:$M$485)/$K1480,0)</f>
        <v>10886.9333333333</v>
      </c>
      <c r="O1480" s="18" t="n">
        <f aca="false">IFERROR($K1480*$N1480,"")</f>
        <v>65321.6</v>
      </c>
      <c r="P1480" s="18" t="n">
        <f aca="false">IFERROR($L1480*$N1480,"")</f>
        <v>0</v>
      </c>
      <c r="Q1480" s="18" t="n">
        <f aca="false">$M1480*$N1480</f>
        <v>65321.6</v>
      </c>
      <c r="S1480" s="26"/>
      <c r="T1480" s="1" t="s">
        <v>615</v>
      </c>
      <c r="U1480" s="27" t="s">
        <v>126</v>
      </c>
      <c r="AA1480" s="1" t="s">
        <v>3489</v>
      </c>
    </row>
    <row r="1481" customFormat="false" ht="15" hidden="false" customHeight="false" outlineLevel="0" collapsed="false">
      <c r="A1481" s="1" t="s">
        <v>208</v>
      </c>
      <c r="B1481" s="1" t="s">
        <v>3464</v>
      </c>
      <c r="C1481" s="1" t="s">
        <v>259</v>
      </c>
      <c r="D1481" s="1" t="s">
        <v>610</v>
      </c>
      <c r="E1481" s="1" t="s">
        <v>611</v>
      </c>
      <c r="F1481" s="1" t="s">
        <v>612</v>
      </c>
      <c r="G1481" s="1" t="s">
        <v>1163</v>
      </c>
      <c r="H1481" s="1" t="s">
        <v>1164</v>
      </c>
      <c r="K1481" s="17" t="n">
        <f aca="false">SUMIF('1130 Salta'!$A$2:$A$485,$G1481,'1130 Salta'!$I$2:$I$485)</f>
        <v>6</v>
      </c>
      <c r="L1481" s="17" t="n">
        <f aca="false">SUMIF('1130 Salta'!$A$2:$A$485,$G1481,'1130 Salta'!$Q$2:$Q$485)</f>
        <v>0</v>
      </c>
      <c r="M1481" s="17" t="n">
        <f aca="false">$K1481-$L1481</f>
        <v>6</v>
      </c>
      <c r="N1481" s="18" t="n">
        <f aca="false">IFERROR(SUMIF('1130 Salta'!$A$2:$A$485,$G1481,'1130 Salta'!$M$2:$M$485)/$K1481,0)</f>
        <v>14377</v>
      </c>
      <c r="O1481" s="18" t="n">
        <f aca="false">IFERROR($K1481*$N1481,"")</f>
        <v>86262</v>
      </c>
      <c r="P1481" s="18" t="n">
        <f aca="false">IFERROR($L1481*$N1481,"")</f>
        <v>0</v>
      </c>
      <c r="Q1481" s="18" t="n">
        <f aca="false">$M1481*$N1481</f>
        <v>86262</v>
      </c>
      <c r="S1481" s="26"/>
      <c r="T1481" s="1" t="s">
        <v>615</v>
      </c>
      <c r="U1481" s="27" t="s">
        <v>126</v>
      </c>
    </row>
    <row r="1482" customFormat="false" ht="15" hidden="false" customHeight="false" outlineLevel="0" collapsed="false">
      <c r="A1482" s="1" t="s">
        <v>208</v>
      </c>
      <c r="B1482" s="1" t="s">
        <v>3464</v>
      </c>
      <c r="C1482" s="1" t="s">
        <v>259</v>
      </c>
      <c r="D1482" s="1" t="s">
        <v>610</v>
      </c>
      <c r="E1482" s="1" t="s">
        <v>611</v>
      </c>
      <c r="F1482" s="1" t="s">
        <v>612</v>
      </c>
      <c r="G1482" s="1" t="s">
        <v>4022</v>
      </c>
      <c r="H1482" s="1" t="s">
        <v>4023</v>
      </c>
      <c r="K1482" s="17" t="n">
        <f aca="false">SUMIF('1130 Salta'!$A$2:$A$485,$G1482,'1130 Salta'!$I$2:$I$485)</f>
        <v>6</v>
      </c>
      <c r="L1482" s="17" t="n">
        <f aca="false">SUMIF('1130 Salta'!$A$2:$A$485,$G1482,'1130 Salta'!$Q$2:$Q$485)</f>
        <v>0</v>
      </c>
      <c r="M1482" s="17" t="n">
        <f aca="false">$K1482-$L1482</f>
        <v>6</v>
      </c>
      <c r="N1482" s="18" t="n">
        <f aca="false">IFERROR(SUMIF('1130 Salta'!$A$2:$A$485,$G1482,'1130 Salta'!$M$2:$M$485)/$K1482,0)</f>
        <v>2727.27</v>
      </c>
      <c r="O1482" s="18" t="n">
        <f aca="false">IFERROR($K1482*$N1482,"")</f>
        <v>16363.62</v>
      </c>
      <c r="P1482" s="18" t="n">
        <f aca="false">IFERROR($L1482*$N1482,"")</f>
        <v>0</v>
      </c>
      <c r="Q1482" s="18" t="n">
        <f aca="false">$M1482*$N1482</f>
        <v>16363.62</v>
      </c>
      <c r="S1482" s="26"/>
      <c r="T1482" s="1" t="s">
        <v>615</v>
      </c>
      <c r="U1482" s="27" t="s">
        <v>126</v>
      </c>
    </row>
    <row r="1483" customFormat="false" ht="15" hidden="false" customHeight="false" outlineLevel="0" collapsed="false">
      <c r="A1483" s="1" t="s">
        <v>208</v>
      </c>
      <c r="B1483" s="1" t="s">
        <v>3464</v>
      </c>
      <c r="C1483" s="1" t="s">
        <v>259</v>
      </c>
      <c r="D1483" s="1" t="s">
        <v>610</v>
      </c>
      <c r="E1483" s="1" t="s">
        <v>611</v>
      </c>
      <c r="F1483" s="1" t="s">
        <v>612</v>
      </c>
      <c r="G1483" s="1" t="s">
        <v>4024</v>
      </c>
      <c r="H1483" s="1" t="s">
        <v>4025</v>
      </c>
      <c r="K1483" s="17" t="n">
        <f aca="false">SUMIF('1130 Salta'!$A$2:$A$485,$G1483,'1130 Salta'!$I$2:$I$485)</f>
        <v>6</v>
      </c>
      <c r="L1483" s="17" t="n">
        <f aca="false">SUMIF('1130 Salta'!$A$2:$A$485,$G1483,'1130 Salta'!$Q$2:$Q$485)</f>
        <v>0</v>
      </c>
      <c r="M1483" s="17" t="n">
        <f aca="false">$K1483-$L1483</f>
        <v>6</v>
      </c>
      <c r="N1483" s="18" t="n">
        <f aca="false">IFERROR(SUMIF('1130 Salta'!$A$2:$A$485,$G1483,'1130 Salta'!$M$2:$M$485)/$K1483,0)</f>
        <v>116557.056666667</v>
      </c>
      <c r="O1483" s="18" t="n">
        <f aca="false">IFERROR($K1483*$N1483,"")</f>
        <v>699342.34</v>
      </c>
      <c r="P1483" s="18" t="n">
        <f aca="false">IFERROR($L1483*$N1483,"")</f>
        <v>0</v>
      </c>
      <c r="Q1483" s="18" t="n">
        <f aca="false">$M1483*$N1483</f>
        <v>699342.34</v>
      </c>
      <c r="S1483" s="26"/>
      <c r="T1483" s="1" t="s">
        <v>615</v>
      </c>
      <c r="U1483" s="27" t="s">
        <v>126</v>
      </c>
      <c r="AA1483" s="1" t="s">
        <v>3489</v>
      </c>
    </row>
    <row r="1484" customFormat="false" ht="15" hidden="false" customHeight="false" outlineLevel="0" collapsed="false">
      <c r="A1484" s="1" t="s">
        <v>208</v>
      </c>
      <c r="B1484" s="1" t="s">
        <v>3464</v>
      </c>
      <c r="C1484" s="1" t="s">
        <v>259</v>
      </c>
      <c r="D1484" s="1" t="s">
        <v>260</v>
      </c>
      <c r="E1484" s="1" t="s">
        <v>261</v>
      </c>
      <c r="F1484" s="1" t="s">
        <v>262</v>
      </c>
      <c r="G1484" s="1" t="s">
        <v>4026</v>
      </c>
      <c r="H1484" s="1" t="s">
        <v>4027</v>
      </c>
      <c r="K1484" s="17" t="n">
        <f aca="false">SUMIF('1130 Salta'!$A$2:$A$485,$G1484,'1130 Salta'!$I$2:$I$485)</f>
        <v>5</v>
      </c>
      <c r="L1484" s="17" t="n">
        <f aca="false">SUMIF('1130 Salta'!$A$2:$A$485,$G1484,'1130 Salta'!$Q$2:$Q$485)</f>
        <v>0</v>
      </c>
      <c r="M1484" s="17" t="n">
        <f aca="false">$K1484-$L1484</f>
        <v>5</v>
      </c>
      <c r="N1484" s="18" t="n">
        <f aca="false">IFERROR(SUMIF('1130 Salta'!$A$2:$A$485,$G1484,'1130 Salta'!$M$2:$M$485)/$K1484,0)</f>
        <v>1489.75</v>
      </c>
      <c r="O1484" s="18" t="n">
        <f aca="false">IFERROR($K1484*$N1484,"")</f>
        <v>7448.75</v>
      </c>
      <c r="P1484" s="18" t="n">
        <f aca="false">IFERROR($L1484*$N1484,"")</f>
        <v>0</v>
      </c>
      <c r="Q1484" s="18" t="n">
        <f aca="false">$M1484*$N1484</f>
        <v>7448.75</v>
      </c>
      <c r="S1484" s="26"/>
      <c r="T1484" s="1" t="s">
        <v>277</v>
      </c>
      <c r="U1484" s="27" t="s">
        <v>123</v>
      </c>
    </row>
    <row r="1485" customFormat="false" ht="15" hidden="false" customHeight="false" outlineLevel="0" collapsed="false">
      <c r="A1485" s="1" t="s">
        <v>208</v>
      </c>
      <c r="B1485" s="1" t="s">
        <v>3464</v>
      </c>
      <c r="C1485" s="1" t="s">
        <v>259</v>
      </c>
      <c r="D1485" s="1" t="s">
        <v>260</v>
      </c>
      <c r="E1485" s="1" t="s">
        <v>261</v>
      </c>
      <c r="F1485" s="1" t="s">
        <v>262</v>
      </c>
      <c r="G1485" s="1" t="s">
        <v>2909</v>
      </c>
      <c r="H1485" s="1" t="s">
        <v>2910</v>
      </c>
      <c r="K1485" s="17" t="n">
        <f aca="false">SUMIF('1130 Salta'!$A$2:$A$485,$G1485,'1130 Salta'!$I$2:$I$485)</f>
        <v>5</v>
      </c>
      <c r="L1485" s="17" t="n">
        <f aca="false">SUMIF('1130 Salta'!$A$2:$A$485,$G1485,'1130 Salta'!$Q$2:$Q$485)</f>
        <v>0</v>
      </c>
      <c r="M1485" s="17" t="n">
        <f aca="false">$K1485-$L1485</f>
        <v>5</v>
      </c>
      <c r="N1485" s="18" t="n">
        <f aca="false">IFERROR(SUMIF('1130 Salta'!$A$2:$A$485,$G1485,'1130 Salta'!$M$2:$M$485)/$K1485,0)</f>
        <v>71190.08</v>
      </c>
      <c r="O1485" s="18" t="n">
        <f aca="false">IFERROR($K1485*$N1485,"")</f>
        <v>355950.4</v>
      </c>
      <c r="P1485" s="18" t="n">
        <f aca="false">IFERROR($L1485*$N1485,"")</f>
        <v>0</v>
      </c>
      <c r="Q1485" s="18" t="n">
        <f aca="false">$M1485*$N1485</f>
        <v>355950.4</v>
      </c>
      <c r="S1485" s="26"/>
      <c r="T1485" s="1" t="s">
        <v>277</v>
      </c>
      <c r="U1485" s="27" t="s">
        <v>123</v>
      </c>
    </row>
    <row r="1486" customFormat="false" ht="15" hidden="false" customHeight="false" outlineLevel="0" collapsed="false">
      <c r="A1486" s="1" t="s">
        <v>208</v>
      </c>
      <c r="B1486" s="1" t="s">
        <v>3464</v>
      </c>
      <c r="C1486" s="1" t="s">
        <v>259</v>
      </c>
      <c r="D1486" s="1" t="s">
        <v>260</v>
      </c>
      <c r="E1486" s="1" t="s">
        <v>261</v>
      </c>
      <c r="F1486" s="1" t="s">
        <v>262</v>
      </c>
      <c r="G1486" s="1" t="s">
        <v>848</v>
      </c>
      <c r="H1486" s="1" t="s">
        <v>849</v>
      </c>
      <c r="K1486" s="17" t="n">
        <f aca="false">SUMIF('1130 Salta'!$A$2:$A$485,$G1486,'1130 Salta'!$I$2:$I$485)</f>
        <v>5</v>
      </c>
      <c r="L1486" s="17" t="n">
        <f aca="false">SUMIF('1130 Salta'!$A$2:$A$485,$G1486,'1130 Salta'!$Q$2:$Q$485)</f>
        <v>0</v>
      </c>
      <c r="M1486" s="17" t="n">
        <f aca="false">$K1486-$L1486</f>
        <v>5</v>
      </c>
      <c r="N1486" s="18" t="n">
        <f aca="false">IFERROR(SUMIF('1130 Salta'!$A$2:$A$485,$G1486,'1130 Salta'!$M$2:$M$485)/$K1486,0)</f>
        <v>14400.21</v>
      </c>
      <c r="O1486" s="18" t="n">
        <f aca="false">IFERROR($K1486*$N1486,"")</f>
        <v>72001.05</v>
      </c>
      <c r="P1486" s="18" t="n">
        <f aca="false">IFERROR($L1486*$N1486,"")</f>
        <v>0</v>
      </c>
      <c r="Q1486" s="18" t="n">
        <f aca="false">$M1486*$N1486</f>
        <v>72001.05</v>
      </c>
      <c r="S1486" s="26"/>
      <c r="T1486" s="1" t="s">
        <v>277</v>
      </c>
      <c r="U1486" s="27" t="s">
        <v>123</v>
      </c>
    </row>
    <row r="1487" customFormat="false" ht="15" hidden="false" customHeight="false" outlineLevel="0" collapsed="false">
      <c r="A1487" s="1" t="s">
        <v>208</v>
      </c>
      <c r="B1487" s="1" t="s">
        <v>3464</v>
      </c>
      <c r="C1487" s="1" t="s">
        <v>259</v>
      </c>
      <c r="D1487" s="1" t="s">
        <v>260</v>
      </c>
      <c r="E1487" s="1" t="s">
        <v>261</v>
      </c>
      <c r="F1487" s="1" t="s">
        <v>262</v>
      </c>
      <c r="G1487" s="1" t="s">
        <v>4028</v>
      </c>
      <c r="H1487" s="1" t="s">
        <v>4029</v>
      </c>
      <c r="I1487" s="1" t="s">
        <v>4030</v>
      </c>
      <c r="J1487" s="1" t="s">
        <v>4031</v>
      </c>
      <c r="K1487" s="17" t="n">
        <f aca="false">SUMIF('1130 Salta'!$A$2:$A$485,$G1487,'1130 Salta'!$I$2:$I$485)</f>
        <v>5</v>
      </c>
      <c r="L1487" s="17" t="n">
        <f aca="false">SUMIF('1130 Salta'!$A$2:$A$485,$G1487,'1130 Salta'!$Q$2:$Q$485)</f>
        <v>34</v>
      </c>
      <c r="M1487" s="17" t="n">
        <f aca="false">$K1487-$L1487</f>
        <v>-29</v>
      </c>
      <c r="N1487" s="18" t="n">
        <f aca="false">IFERROR(SUMIF('1130 Salta'!$A$2:$A$485,$G1487,'1130 Salta'!$M$2:$M$485)/$K1487,0)</f>
        <v>73868.89</v>
      </c>
      <c r="O1487" s="18" t="n">
        <f aca="false">IFERROR($K1487*$N1487,"")</f>
        <v>369344.45</v>
      </c>
      <c r="P1487" s="18" t="n">
        <f aca="false">IFERROR($L1487*$N1487,"")</f>
        <v>2511542.26</v>
      </c>
      <c r="Q1487" s="18" t="n">
        <f aca="false">$M1487*$N1487</f>
        <v>-2142197.81</v>
      </c>
      <c r="S1487" s="25" t="s">
        <v>228</v>
      </c>
      <c r="T1487" s="1" t="s">
        <v>282</v>
      </c>
      <c r="U1487" s="24" t="s">
        <v>54</v>
      </c>
      <c r="V1487" s="1" t="s">
        <v>4032</v>
      </c>
      <c r="W1487" s="1" t="s">
        <v>269</v>
      </c>
      <c r="Y1487" s="1" t="s">
        <v>270</v>
      </c>
      <c r="Z1487" s="1" t="s">
        <v>2287</v>
      </c>
      <c r="AA1487" s="1" t="s">
        <v>4033</v>
      </c>
    </row>
    <row r="1488" customFormat="false" ht="15" hidden="false" customHeight="false" outlineLevel="0" collapsed="false">
      <c r="A1488" s="1" t="s">
        <v>208</v>
      </c>
      <c r="B1488" s="1" t="s">
        <v>3464</v>
      </c>
      <c r="C1488" s="1" t="s">
        <v>259</v>
      </c>
      <c r="D1488" s="1" t="s">
        <v>260</v>
      </c>
      <c r="E1488" s="1" t="s">
        <v>261</v>
      </c>
      <c r="F1488" s="1" t="s">
        <v>262</v>
      </c>
      <c r="G1488" s="1" t="s">
        <v>4034</v>
      </c>
      <c r="H1488" s="1" t="s">
        <v>1408</v>
      </c>
      <c r="K1488" s="17" t="n">
        <f aca="false">SUMIF('1130 Salta'!$A$2:$A$485,$G1488,'1130 Salta'!$I$2:$I$485)</f>
        <v>5</v>
      </c>
      <c r="L1488" s="17" t="n">
        <f aca="false">SUMIF('1130 Salta'!$A$2:$A$485,$G1488,'1130 Salta'!$Q$2:$Q$485)</f>
        <v>0</v>
      </c>
      <c r="M1488" s="17" t="n">
        <f aca="false">$K1488-$L1488</f>
        <v>5</v>
      </c>
      <c r="N1488" s="18" t="n">
        <f aca="false">IFERROR(SUMIF('1130 Salta'!$A$2:$A$485,$G1488,'1130 Salta'!$M$2:$M$485)/$K1488,0)</f>
        <v>15800</v>
      </c>
      <c r="O1488" s="18" t="n">
        <f aca="false">IFERROR($K1488*$N1488,"")</f>
        <v>79000</v>
      </c>
      <c r="P1488" s="18" t="n">
        <f aca="false">IFERROR($L1488*$N1488,"")</f>
        <v>0</v>
      </c>
      <c r="Q1488" s="18" t="n">
        <f aca="false">$M1488*$N1488</f>
        <v>79000</v>
      </c>
      <c r="S1488" s="26"/>
      <c r="T1488" s="1" t="s">
        <v>277</v>
      </c>
      <c r="U1488" s="27" t="s">
        <v>123</v>
      </c>
    </row>
    <row r="1489" customFormat="false" ht="15" hidden="false" customHeight="false" outlineLevel="0" collapsed="false">
      <c r="A1489" s="1" t="s">
        <v>208</v>
      </c>
      <c r="B1489" s="1" t="s">
        <v>3464</v>
      </c>
      <c r="C1489" s="1" t="s">
        <v>259</v>
      </c>
      <c r="D1489" s="1" t="s">
        <v>260</v>
      </c>
      <c r="E1489" s="1" t="s">
        <v>261</v>
      </c>
      <c r="F1489" s="1" t="s">
        <v>262</v>
      </c>
      <c r="G1489" s="1" t="s">
        <v>4035</v>
      </c>
      <c r="H1489" s="1" t="s">
        <v>4036</v>
      </c>
      <c r="K1489" s="17" t="n">
        <f aca="false">SUMIF('1130 Salta'!$A$2:$A$485,$G1489,'1130 Salta'!$I$2:$I$485)</f>
        <v>5</v>
      </c>
      <c r="L1489" s="17" t="n">
        <f aca="false">SUMIF('1130 Salta'!$A$2:$A$485,$G1489,'1130 Salta'!$Q$2:$Q$485)</f>
        <v>0</v>
      </c>
      <c r="M1489" s="17" t="n">
        <f aca="false">$K1489-$L1489</f>
        <v>5</v>
      </c>
      <c r="N1489" s="18" t="n">
        <f aca="false">IFERROR(SUMIF('1130 Salta'!$A$2:$A$485,$G1489,'1130 Salta'!$M$2:$M$485)/$K1489,0)</f>
        <v>16951.55</v>
      </c>
      <c r="O1489" s="18" t="n">
        <f aca="false">IFERROR($K1489*$N1489,"")</f>
        <v>84757.75</v>
      </c>
      <c r="P1489" s="18" t="n">
        <f aca="false">IFERROR($L1489*$N1489,"")</f>
        <v>0</v>
      </c>
      <c r="Q1489" s="18" t="n">
        <f aca="false">$M1489*$N1489</f>
        <v>84757.75</v>
      </c>
      <c r="S1489" s="26"/>
      <c r="T1489" s="1" t="s">
        <v>277</v>
      </c>
      <c r="U1489" s="27" t="s">
        <v>123</v>
      </c>
    </row>
    <row r="1490" customFormat="false" ht="15" hidden="false" customHeight="false" outlineLevel="0" collapsed="false">
      <c r="A1490" s="1" t="s">
        <v>208</v>
      </c>
      <c r="B1490" s="1" t="s">
        <v>3464</v>
      </c>
      <c r="C1490" s="1" t="s">
        <v>259</v>
      </c>
      <c r="D1490" s="1" t="s">
        <v>260</v>
      </c>
      <c r="E1490" s="1" t="s">
        <v>261</v>
      </c>
      <c r="F1490" s="1" t="s">
        <v>262</v>
      </c>
      <c r="G1490" s="1" t="s">
        <v>1249</v>
      </c>
      <c r="H1490" s="1" t="s">
        <v>1250</v>
      </c>
      <c r="K1490" s="17" t="n">
        <f aca="false">SUMIF('1130 Salta'!$A$2:$A$485,$G1490,'1130 Salta'!$I$2:$I$485)</f>
        <v>5</v>
      </c>
      <c r="L1490" s="17" t="n">
        <f aca="false">SUMIF('1130 Salta'!$A$2:$A$485,$G1490,'1130 Salta'!$Q$2:$Q$485)</f>
        <v>0</v>
      </c>
      <c r="M1490" s="17" t="n">
        <f aca="false">$K1490-$L1490</f>
        <v>5</v>
      </c>
      <c r="N1490" s="18" t="n">
        <f aca="false">IFERROR(SUMIF('1130 Salta'!$A$2:$A$485,$G1490,'1130 Salta'!$M$2:$M$485)/$K1490,0)</f>
        <v>4647.492</v>
      </c>
      <c r="O1490" s="18" t="n">
        <f aca="false">IFERROR($K1490*$N1490,"")</f>
        <v>23237.46</v>
      </c>
      <c r="P1490" s="18" t="n">
        <f aca="false">IFERROR($L1490*$N1490,"")</f>
        <v>0</v>
      </c>
      <c r="Q1490" s="18" t="n">
        <f aca="false">$M1490*$N1490</f>
        <v>23237.46</v>
      </c>
      <c r="S1490" s="26"/>
      <c r="T1490" s="1" t="s">
        <v>277</v>
      </c>
      <c r="U1490" s="27" t="s">
        <v>123</v>
      </c>
    </row>
    <row r="1491" customFormat="false" ht="15" hidden="false" customHeight="false" outlineLevel="0" collapsed="false">
      <c r="A1491" s="1" t="s">
        <v>208</v>
      </c>
      <c r="B1491" s="1" t="s">
        <v>3464</v>
      </c>
      <c r="C1491" s="1" t="s">
        <v>259</v>
      </c>
      <c r="D1491" s="1" t="s">
        <v>260</v>
      </c>
      <c r="E1491" s="1" t="s">
        <v>261</v>
      </c>
      <c r="F1491" s="1" t="s">
        <v>262</v>
      </c>
      <c r="G1491" s="1" t="s">
        <v>4037</v>
      </c>
      <c r="H1491" s="1" t="s">
        <v>4038</v>
      </c>
      <c r="K1491" s="17" t="n">
        <f aca="false">SUMIF('1130 Salta'!$A$2:$A$485,$G1491,'1130 Salta'!$I$2:$I$485)</f>
        <v>5</v>
      </c>
      <c r="L1491" s="17" t="n">
        <f aca="false">SUMIF('1130 Salta'!$A$2:$A$485,$G1491,'1130 Salta'!$Q$2:$Q$485)</f>
        <v>0</v>
      </c>
      <c r="M1491" s="17" t="n">
        <f aca="false">$K1491-$L1491</f>
        <v>5</v>
      </c>
      <c r="N1491" s="18" t="n">
        <f aca="false">IFERROR(SUMIF('1130 Salta'!$A$2:$A$485,$G1491,'1130 Salta'!$M$2:$M$485)/$K1491,0)</f>
        <v>4657.5</v>
      </c>
      <c r="O1491" s="18" t="n">
        <f aca="false">IFERROR($K1491*$N1491,"")</f>
        <v>23287.5</v>
      </c>
      <c r="P1491" s="18" t="n">
        <f aca="false">IFERROR($L1491*$N1491,"")</f>
        <v>0</v>
      </c>
      <c r="Q1491" s="18" t="n">
        <f aca="false">$M1491*$N1491</f>
        <v>23287.5</v>
      </c>
      <c r="S1491" s="26"/>
      <c r="T1491" s="1" t="s">
        <v>277</v>
      </c>
      <c r="U1491" s="27" t="s">
        <v>123</v>
      </c>
    </row>
    <row r="1492" customFormat="false" ht="15" hidden="false" customHeight="false" outlineLevel="0" collapsed="false">
      <c r="A1492" s="1" t="s">
        <v>208</v>
      </c>
      <c r="B1492" s="1" t="s">
        <v>3464</v>
      </c>
      <c r="C1492" s="1" t="s">
        <v>259</v>
      </c>
      <c r="D1492" s="1" t="s">
        <v>260</v>
      </c>
      <c r="E1492" s="1" t="s">
        <v>261</v>
      </c>
      <c r="F1492" s="1" t="s">
        <v>262</v>
      </c>
      <c r="G1492" s="1" t="s">
        <v>784</v>
      </c>
      <c r="H1492" s="1" t="s">
        <v>785</v>
      </c>
      <c r="I1492" s="1" t="s">
        <v>4039</v>
      </c>
      <c r="J1492" s="1" t="s">
        <v>4040</v>
      </c>
      <c r="K1492" s="17" t="n">
        <f aca="false">SUMIF('1130 Salta'!$A$2:$A$485,$G1492,'1130 Salta'!$I$2:$I$485)</f>
        <v>5</v>
      </c>
      <c r="L1492" s="17" t="n">
        <f aca="false">SUMIF('1130 Salta'!$A$2:$A$485,$G1492,'1130 Salta'!$Q$2:$Q$485)</f>
        <v>112</v>
      </c>
      <c r="M1492" s="17" t="n">
        <f aca="false">$K1492-$L1492</f>
        <v>-107</v>
      </c>
      <c r="N1492" s="18" t="n">
        <f aca="false">IFERROR(SUMIF('1130 Salta'!$A$2:$A$485,$G1492,'1130 Salta'!$M$2:$M$485)/$K1492,0)</f>
        <v>16664.53</v>
      </c>
      <c r="O1492" s="18" t="n">
        <f aca="false">IFERROR($K1492*$N1492,"")</f>
        <v>83322.65</v>
      </c>
      <c r="P1492" s="18" t="n">
        <f aca="false">IFERROR($L1492*$N1492,"")</f>
        <v>1866427.36</v>
      </c>
      <c r="Q1492" s="18" t="n">
        <f aca="false">$M1492*$N1492</f>
        <v>-1783104.71</v>
      </c>
      <c r="S1492" s="29" t="s">
        <v>227</v>
      </c>
      <c r="T1492" s="1" t="s">
        <v>297</v>
      </c>
      <c r="U1492" s="24" t="s">
        <v>54</v>
      </c>
      <c r="V1492" s="1" t="s">
        <v>788</v>
      </c>
      <c r="W1492" s="1" t="s">
        <v>269</v>
      </c>
      <c r="Y1492" s="1" t="s">
        <v>270</v>
      </c>
      <c r="Z1492" s="1" t="s">
        <v>789</v>
      </c>
      <c r="AA1492" s="1" t="s">
        <v>343</v>
      </c>
    </row>
    <row r="1493" customFormat="false" ht="15" hidden="false" customHeight="false" outlineLevel="0" collapsed="false">
      <c r="A1493" s="1" t="s">
        <v>208</v>
      </c>
      <c r="B1493" s="1" t="s">
        <v>3464</v>
      </c>
      <c r="C1493" s="1" t="s">
        <v>259</v>
      </c>
      <c r="D1493" s="1" t="s">
        <v>260</v>
      </c>
      <c r="E1493" s="1" t="s">
        <v>261</v>
      </c>
      <c r="F1493" s="1" t="s">
        <v>262</v>
      </c>
      <c r="G1493" s="1" t="s">
        <v>4041</v>
      </c>
      <c r="H1493" s="1" t="s">
        <v>4042</v>
      </c>
      <c r="K1493" s="17" t="n">
        <f aca="false">SUMIF('1130 Salta'!$A$2:$A$485,$G1493,'1130 Salta'!$I$2:$I$485)</f>
        <v>5</v>
      </c>
      <c r="L1493" s="17" t="n">
        <f aca="false">SUMIF('1130 Salta'!$A$2:$A$485,$G1493,'1130 Salta'!$Q$2:$Q$485)</f>
        <v>0</v>
      </c>
      <c r="M1493" s="17" t="n">
        <f aca="false">$K1493-$L1493</f>
        <v>5</v>
      </c>
      <c r="N1493" s="18" t="n">
        <f aca="false">IFERROR(SUMIF('1130 Salta'!$A$2:$A$485,$G1493,'1130 Salta'!$M$2:$M$485)/$K1493,0)</f>
        <v>11171.9</v>
      </c>
      <c r="O1493" s="18" t="n">
        <f aca="false">IFERROR($K1493*$N1493,"")</f>
        <v>55859.5</v>
      </c>
      <c r="P1493" s="18" t="n">
        <f aca="false">IFERROR($L1493*$N1493,"")</f>
        <v>0</v>
      </c>
      <c r="Q1493" s="18" t="n">
        <f aca="false">$M1493*$N1493</f>
        <v>55859.5</v>
      </c>
      <c r="S1493" s="26"/>
      <c r="T1493" s="1" t="s">
        <v>277</v>
      </c>
      <c r="U1493" s="27" t="s">
        <v>123</v>
      </c>
    </row>
    <row r="1494" customFormat="false" ht="15" hidden="false" customHeight="false" outlineLevel="0" collapsed="false">
      <c r="A1494" s="1" t="s">
        <v>208</v>
      </c>
      <c r="B1494" s="1" t="s">
        <v>3464</v>
      </c>
      <c r="C1494" s="1" t="s">
        <v>259</v>
      </c>
      <c r="D1494" s="1" t="s">
        <v>273</v>
      </c>
      <c r="E1494" s="1" t="s">
        <v>274</v>
      </c>
      <c r="F1494" s="1" t="s">
        <v>262</v>
      </c>
      <c r="G1494" s="1" t="s">
        <v>384</v>
      </c>
      <c r="H1494" s="1" t="s">
        <v>385</v>
      </c>
      <c r="I1494" s="1" t="s">
        <v>4043</v>
      </c>
      <c r="J1494" s="1" t="s">
        <v>387</v>
      </c>
      <c r="K1494" s="17" t="n">
        <f aca="false">SUMIF('1130 Salta'!$A$2:$A$485,$G1494,'1130 Salta'!$I$2:$I$485)</f>
        <v>5</v>
      </c>
      <c r="L1494" s="17" t="n">
        <f aca="false">SUMIF('1130 Salta'!$A$2:$A$485,$G1494,'1130 Salta'!$Q$2:$Q$485)</f>
        <v>907</v>
      </c>
      <c r="M1494" s="17" t="n">
        <f aca="false">$K1494-$L1494</f>
        <v>-902</v>
      </c>
      <c r="N1494" s="18" t="n">
        <f aca="false">IFERROR(SUMIF('1130 Salta'!$A$2:$A$485,$G1494,'1130 Salta'!$M$2:$M$485)/$K1494,0)</f>
        <v>1733.89</v>
      </c>
      <c r="O1494" s="18" t="n">
        <f aca="false">IFERROR($K1494*$N1494,"")</f>
        <v>8669.45</v>
      </c>
      <c r="P1494" s="18" t="n">
        <f aca="false">IFERROR($L1494*$N1494,"")</f>
        <v>1572638.23</v>
      </c>
      <c r="Q1494" s="18" t="n">
        <f aca="false">$M1494*$N1494</f>
        <v>-1563968.78</v>
      </c>
      <c r="R1494" s="28" t="s">
        <v>4044</v>
      </c>
      <c r="S1494" s="24" t="s">
        <v>226</v>
      </c>
      <c r="T1494" s="1" t="s">
        <v>267</v>
      </c>
      <c r="U1494" s="24" t="s">
        <v>54</v>
      </c>
      <c r="V1494" s="1" t="s">
        <v>388</v>
      </c>
      <c r="W1494" s="1" t="s">
        <v>269</v>
      </c>
      <c r="Y1494" s="1" t="s">
        <v>270</v>
      </c>
      <c r="Z1494" s="1" t="s">
        <v>389</v>
      </c>
      <c r="AA1494" s="1" t="s">
        <v>368</v>
      </c>
    </row>
    <row r="1495" customFormat="false" ht="15" hidden="false" customHeight="false" outlineLevel="0" collapsed="false">
      <c r="A1495" s="1" t="s">
        <v>208</v>
      </c>
      <c r="B1495" s="1" t="s">
        <v>3464</v>
      </c>
      <c r="C1495" s="1" t="s">
        <v>259</v>
      </c>
      <c r="D1495" s="1" t="s">
        <v>273</v>
      </c>
      <c r="E1495" s="1" t="s">
        <v>274</v>
      </c>
      <c r="F1495" s="1" t="s">
        <v>262</v>
      </c>
      <c r="G1495" s="1" t="s">
        <v>1462</v>
      </c>
      <c r="H1495" s="1" t="s">
        <v>1463</v>
      </c>
      <c r="K1495" s="17" t="n">
        <f aca="false">SUMIF('1130 Salta'!$A$2:$A$485,$G1495,'1130 Salta'!$I$2:$I$485)</f>
        <v>5</v>
      </c>
      <c r="L1495" s="17" t="n">
        <f aca="false">SUMIF('1130 Salta'!$A$2:$A$485,$G1495,'1130 Salta'!$Q$2:$Q$485)</f>
        <v>0</v>
      </c>
      <c r="M1495" s="17" t="n">
        <f aca="false">$K1495-$L1495</f>
        <v>5</v>
      </c>
      <c r="N1495" s="18" t="n">
        <f aca="false">IFERROR(SUMIF('1130 Salta'!$A$2:$A$485,$G1495,'1130 Salta'!$M$2:$M$485)/$K1495,0)</f>
        <v>32059.524</v>
      </c>
      <c r="O1495" s="18" t="n">
        <f aca="false">IFERROR($K1495*$N1495,"")</f>
        <v>160297.62</v>
      </c>
      <c r="P1495" s="18" t="n">
        <f aca="false">IFERROR($L1495*$N1495,"")</f>
        <v>0</v>
      </c>
      <c r="Q1495" s="18" t="n">
        <f aca="false">$M1495*$N1495</f>
        <v>160297.62</v>
      </c>
      <c r="S1495" s="26"/>
      <c r="T1495" s="1" t="s">
        <v>277</v>
      </c>
      <c r="U1495" s="27" t="s">
        <v>123</v>
      </c>
      <c r="AA1495" s="1" t="s">
        <v>3489</v>
      </c>
    </row>
    <row r="1496" customFormat="false" ht="15" hidden="false" customHeight="false" outlineLevel="0" collapsed="false">
      <c r="A1496" s="1" t="s">
        <v>208</v>
      </c>
      <c r="B1496" s="1" t="s">
        <v>3464</v>
      </c>
      <c r="C1496" s="1" t="s">
        <v>259</v>
      </c>
      <c r="D1496" s="1" t="s">
        <v>273</v>
      </c>
      <c r="E1496" s="1" t="s">
        <v>274</v>
      </c>
      <c r="F1496" s="1" t="s">
        <v>262</v>
      </c>
      <c r="G1496" s="1" t="s">
        <v>1141</v>
      </c>
      <c r="H1496" s="1" t="s">
        <v>1142</v>
      </c>
      <c r="K1496" s="17" t="n">
        <f aca="false">SUMIF('1130 Salta'!$A$2:$A$485,$G1496,'1130 Salta'!$I$2:$I$485)</f>
        <v>5</v>
      </c>
      <c r="L1496" s="17" t="n">
        <f aca="false">SUMIF('1130 Salta'!$A$2:$A$485,$G1496,'1130 Salta'!$Q$2:$Q$485)</f>
        <v>0</v>
      </c>
      <c r="M1496" s="17" t="n">
        <f aca="false">$K1496-$L1496</f>
        <v>5</v>
      </c>
      <c r="N1496" s="18" t="n">
        <f aca="false">IFERROR(SUMIF('1130 Salta'!$A$2:$A$485,$G1496,'1130 Salta'!$M$2:$M$485)/$K1496,0)</f>
        <v>353.04</v>
      </c>
      <c r="O1496" s="18" t="n">
        <f aca="false">IFERROR($K1496*$N1496,"")</f>
        <v>1765.2</v>
      </c>
      <c r="P1496" s="18" t="n">
        <f aca="false">IFERROR($L1496*$N1496,"")</f>
        <v>0</v>
      </c>
      <c r="Q1496" s="18" t="n">
        <f aca="false">$M1496*$N1496</f>
        <v>1765.2</v>
      </c>
      <c r="S1496" s="26"/>
      <c r="T1496" s="1" t="s">
        <v>277</v>
      </c>
      <c r="U1496" s="27" t="s">
        <v>123</v>
      </c>
    </row>
    <row r="1497" customFormat="false" ht="15" hidden="false" customHeight="false" outlineLevel="0" collapsed="false">
      <c r="A1497" s="1" t="s">
        <v>208</v>
      </c>
      <c r="B1497" s="1" t="s">
        <v>3464</v>
      </c>
      <c r="C1497" s="1" t="s">
        <v>259</v>
      </c>
      <c r="D1497" s="1" t="s">
        <v>273</v>
      </c>
      <c r="E1497" s="1" t="s">
        <v>274</v>
      </c>
      <c r="F1497" s="1" t="s">
        <v>262</v>
      </c>
      <c r="G1497" s="1" t="s">
        <v>4045</v>
      </c>
      <c r="H1497" s="1" t="s">
        <v>4046</v>
      </c>
      <c r="I1497" s="1" t="s">
        <v>4047</v>
      </c>
      <c r="J1497" s="1" t="s">
        <v>4048</v>
      </c>
      <c r="K1497" s="17" t="n">
        <f aca="false">SUMIF('1130 Salta'!$A$2:$A$485,$G1497,'1130 Salta'!$I$2:$I$485)</f>
        <v>5</v>
      </c>
      <c r="L1497" s="17" t="n">
        <f aca="false">SUMIF('1130 Salta'!$A$2:$A$485,$G1497,'1130 Salta'!$Q$2:$Q$485)</f>
        <v>19</v>
      </c>
      <c r="M1497" s="17" t="n">
        <f aca="false">$K1497-$L1497</f>
        <v>-14</v>
      </c>
      <c r="N1497" s="18" t="n">
        <f aca="false">IFERROR(SUMIF('1130 Salta'!$A$2:$A$485,$G1497,'1130 Salta'!$M$2:$M$485)/$K1497,0)</f>
        <v>353.04</v>
      </c>
      <c r="O1497" s="18" t="n">
        <f aca="false">IFERROR($K1497*$N1497,"")</f>
        <v>1765.2</v>
      </c>
      <c r="P1497" s="18" t="n">
        <f aca="false">IFERROR($L1497*$N1497,"")</f>
        <v>6707.76</v>
      </c>
      <c r="Q1497" s="18" t="n">
        <f aca="false">$M1497*$N1497</f>
        <v>-4942.56</v>
      </c>
      <c r="S1497" s="24" t="s">
        <v>226</v>
      </c>
      <c r="T1497" s="1" t="s">
        <v>267</v>
      </c>
      <c r="U1497" s="24" t="s">
        <v>54</v>
      </c>
      <c r="V1497" s="1" t="s">
        <v>290</v>
      </c>
      <c r="W1497" s="1" t="s">
        <v>269</v>
      </c>
      <c r="Y1497" s="1" t="s">
        <v>269</v>
      </c>
      <c r="AA1497" s="1" t="s">
        <v>4049</v>
      </c>
    </row>
    <row r="1498" customFormat="false" ht="15" hidden="false" customHeight="false" outlineLevel="0" collapsed="false">
      <c r="A1498" s="1" t="s">
        <v>208</v>
      </c>
      <c r="B1498" s="1" t="s">
        <v>3464</v>
      </c>
      <c r="C1498" s="1" t="s">
        <v>259</v>
      </c>
      <c r="D1498" s="1" t="s">
        <v>610</v>
      </c>
      <c r="E1498" s="1" t="s">
        <v>611</v>
      </c>
      <c r="F1498" s="1" t="s">
        <v>612</v>
      </c>
      <c r="G1498" s="1" t="s">
        <v>2632</v>
      </c>
      <c r="H1498" s="1" t="s">
        <v>2633</v>
      </c>
      <c r="K1498" s="17" t="n">
        <f aca="false">SUMIF('1130 Salta'!$A$2:$A$485,$G1498,'1130 Salta'!$I$2:$I$485)</f>
        <v>5</v>
      </c>
      <c r="L1498" s="17" t="n">
        <f aca="false">SUMIF('1130 Salta'!$A$2:$A$485,$G1498,'1130 Salta'!$Q$2:$Q$485)</f>
        <v>0</v>
      </c>
      <c r="M1498" s="17" t="n">
        <f aca="false">$K1498-$L1498</f>
        <v>5</v>
      </c>
      <c r="N1498" s="18" t="n">
        <f aca="false">IFERROR(SUMIF('1130 Salta'!$A$2:$A$485,$G1498,'1130 Salta'!$M$2:$M$485)/$K1498,0)</f>
        <v>18500</v>
      </c>
      <c r="O1498" s="18" t="n">
        <f aca="false">IFERROR($K1498*$N1498,"")</f>
        <v>92500</v>
      </c>
      <c r="P1498" s="18" t="n">
        <f aca="false">IFERROR($L1498*$N1498,"")</f>
        <v>0</v>
      </c>
      <c r="Q1498" s="18" t="n">
        <f aca="false">$M1498*$N1498</f>
        <v>92500</v>
      </c>
      <c r="S1498" s="26"/>
      <c r="T1498" s="1" t="s">
        <v>615</v>
      </c>
      <c r="U1498" s="27" t="s">
        <v>126</v>
      </c>
    </row>
    <row r="1499" customFormat="false" ht="15" hidden="false" customHeight="false" outlineLevel="0" collapsed="false">
      <c r="A1499" s="1" t="s">
        <v>208</v>
      </c>
      <c r="B1499" s="1" t="s">
        <v>3464</v>
      </c>
      <c r="C1499" s="1" t="s">
        <v>259</v>
      </c>
      <c r="D1499" s="1" t="s">
        <v>610</v>
      </c>
      <c r="E1499" s="1" t="s">
        <v>611</v>
      </c>
      <c r="F1499" s="1" t="s">
        <v>612</v>
      </c>
      <c r="G1499" s="1" t="s">
        <v>2927</v>
      </c>
      <c r="H1499" s="1" t="s">
        <v>2928</v>
      </c>
      <c r="K1499" s="17" t="n">
        <f aca="false">SUMIF('1130 Salta'!$A$2:$A$485,$G1499,'1130 Salta'!$I$2:$I$485)</f>
        <v>5</v>
      </c>
      <c r="L1499" s="17" t="n">
        <f aca="false">SUMIF('1130 Salta'!$A$2:$A$485,$G1499,'1130 Salta'!$Q$2:$Q$485)</f>
        <v>0</v>
      </c>
      <c r="M1499" s="17" t="n">
        <f aca="false">$K1499-$L1499</f>
        <v>5</v>
      </c>
      <c r="N1499" s="18" t="n">
        <f aca="false">IFERROR(SUMIF('1130 Salta'!$A$2:$A$485,$G1499,'1130 Salta'!$M$2:$M$485)/$K1499,0)</f>
        <v>19783</v>
      </c>
      <c r="O1499" s="18" t="n">
        <f aca="false">IFERROR($K1499*$N1499,"")</f>
        <v>98915</v>
      </c>
      <c r="P1499" s="18" t="n">
        <f aca="false">IFERROR($L1499*$N1499,"")</f>
        <v>0</v>
      </c>
      <c r="Q1499" s="18" t="n">
        <f aca="false">$M1499*$N1499</f>
        <v>98915</v>
      </c>
      <c r="S1499" s="26"/>
      <c r="T1499" s="1" t="s">
        <v>615</v>
      </c>
      <c r="U1499" s="27" t="s">
        <v>126</v>
      </c>
      <c r="AA1499" s="1" t="s">
        <v>3489</v>
      </c>
    </row>
    <row r="1500" customFormat="false" ht="15" hidden="false" customHeight="false" outlineLevel="0" collapsed="false">
      <c r="A1500" s="1" t="s">
        <v>208</v>
      </c>
      <c r="B1500" s="1" t="s">
        <v>3464</v>
      </c>
      <c r="C1500" s="1" t="s">
        <v>259</v>
      </c>
      <c r="D1500" s="1" t="s">
        <v>610</v>
      </c>
      <c r="E1500" s="1" t="s">
        <v>611</v>
      </c>
      <c r="F1500" s="1" t="s">
        <v>612</v>
      </c>
      <c r="G1500" s="1" t="s">
        <v>1468</v>
      </c>
      <c r="H1500" s="1" t="s">
        <v>1469</v>
      </c>
      <c r="K1500" s="17" t="n">
        <f aca="false">SUMIF('1130 Salta'!$A$2:$A$485,$G1500,'1130 Salta'!$I$2:$I$485)</f>
        <v>5</v>
      </c>
      <c r="L1500" s="17" t="n">
        <f aca="false">SUMIF('1130 Salta'!$A$2:$A$485,$G1500,'1130 Salta'!$Q$2:$Q$485)</f>
        <v>0</v>
      </c>
      <c r="M1500" s="17" t="n">
        <f aca="false">$K1500-$L1500</f>
        <v>5</v>
      </c>
      <c r="N1500" s="18" t="n">
        <f aca="false">IFERROR(SUMIF('1130 Salta'!$A$2:$A$485,$G1500,'1130 Salta'!$M$2:$M$485)/$K1500,0)</f>
        <v>25127.12</v>
      </c>
      <c r="O1500" s="18" t="n">
        <f aca="false">IFERROR($K1500*$N1500,"")</f>
        <v>125635.6</v>
      </c>
      <c r="P1500" s="18" t="n">
        <f aca="false">IFERROR($L1500*$N1500,"")</f>
        <v>0</v>
      </c>
      <c r="Q1500" s="18" t="n">
        <f aca="false">$M1500*$N1500</f>
        <v>125635.6</v>
      </c>
      <c r="S1500" s="26"/>
      <c r="T1500" s="1" t="s">
        <v>615</v>
      </c>
      <c r="U1500" s="27" t="s">
        <v>126</v>
      </c>
    </row>
    <row r="1501" customFormat="false" ht="15" hidden="false" customHeight="false" outlineLevel="0" collapsed="false">
      <c r="A1501" s="1" t="s">
        <v>208</v>
      </c>
      <c r="B1501" s="1" t="s">
        <v>3464</v>
      </c>
      <c r="C1501" s="1" t="s">
        <v>259</v>
      </c>
      <c r="D1501" s="1" t="s">
        <v>610</v>
      </c>
      <c r="E1501" s="1" t="s">
        <v>611</v>
      </c>
      <c r="F1501" s="1" t="s">
        <v>612</v>
      </c>
      <c r="G1501" s="1" t="s">
        <v>1472</v>
      </c>
      <c r="H1501" s="1" t="s">
        <v>1473</v>
      </c>
      <c r="K1501" s="17" t="n">
        <f aca="false">SUMIF('1130 Salta'!$A$2:$A$485,$G1501,'1130 Salta'!$I$2:$I$485)</f>
        <v>5</v>
      </c>
      <c r="L1501" s="17" t="n">
        <f aca="false">SUMIF('1130 Salta'!$A$2:$A$485,$G1501,'1130 Salta'!$Q$2:$Q$485)</f>
        <v>0</v>
      </c>
      <c r="M1501" s="17" t="n">
        <f aca="false">$K1501-$L1501</f>
        <v>5</v>
      </c>
      <c r="N1501" s="18" t="n">
        <f aca="false">IFERROR(SUMIF('1130 Salta'!$A$2:$A$485,$G1501,'1130 Salta'!$M$2:$M$485)/$K1501,0)</f>
        <v>25127.12</v>
      </c>
      <c r="O1501" s="18" t="n">
        <f aca="false">IFERROR($K1501*$N1501,"")</f>
        <v>125635.6</v>
      </c>
      <c r="P1501" s="18" t="n">
        <f aca="false">IFERROR($L1501*$N1501,"")</f>
        <v>0</v>
      </c>
      <c r="Q1501" s="18" t="n">
        <f aca="false">$M1501*$N1501</f>
        <v>125635.6</v>
      </c>
      <c r="S1501" s="26"/>
      <c r="T1501" s="1" t="s">
        <v>615</v>
      </c>
      <c r="U1501" s="27" t="s">
        <v>126</v>
      </c>
    </row>
    <row r="1502" customFormat="false" ht="15" hidden="false" customHeight="false" outlineLevel="0" collapsed="false">
      <c r="A1502" s="1" t="s">
        <v>208</v>
      </c>
      <c r="B1502" s="1" t="s">
        <v>3464</v>
      </c>
      <c r="C1502" s="1" t="s">
        <v>259</v>
      </c>
      <c r="D1502" s="1" t="s">
        <v>610</v>
      </c>
      <c r="E1502" s="1" t="s">
        <v>611</v>
      </c>
      <c r="F1502" s="1" t="s">
        <v>612</v>
      </c>
      <c r="G1502" s="1" t="s">
        <v>4050</v>
      </c>
      <c r="H1502" s="1" t="s">
        <v>4051</v>
      </c>
      <c r="K1502" s="17" t="n">
        <f aca="false">SUMIF('1130 Salta'!$A$2:$A$485,$G1502,'1130 Salta'!$I$2:$I$485)</f>
        <v>5</v>
      </c>
      <c r="L1502" s="17" t="n">
        <f aca="false">SUMIF('1130 Salta'!$A$2:$A$485,$G1502,'1130 Salta'!$Q$2:$Q$485)</f>
        <v>0</v>
      </c>
      <c r="M1502" s="17" t="n">
        <f aca="false">$K1502-$L1502</f>
        <v>5</v>
      </c>
      <c r="N1502" s="18" t="n">
        <f aca="false">IFERROR(SUMIF('1130 Salta'!$A$2:$A$485,$G1502,'1130 Salta'!$M$2:$M$485)/$K1502,0)</f>
        <v>7950.778</v>
      </c>
      <c r="O1502" s="18" t="n">
        <f aca="false">IFERROR($K1502*$N1502,"")</f>
        <v>39753.89</v>
      </c>
      <c r="P1502" s="18" t="n">
        <f aca="false">IFERROR($L1502*$N1502,"")</f>
        <v>0</v>
      </c>
      <c r="Q1502" s="18" t="n">
        <f aca="false">$M1502*$N1502</f>
        <v>39753.89</v>
      </c>
      <c r="S1502" s="26"/>
      <c r="T1502" s="1" t="s">
        <v>615</v>
      </c>
      <c r="U1502" s="27" t="s">
        <v>126</v>
      </c>
    </row>
    <row r="1503" customFormat="false" ht="15" hidden="false" customHeight="false" outlineLevel="0" collapsed="false">
      <c r="A1503" s="1" t="s">
        <v>208</v>
      </c>
      <c r="B1503" s="1" t="s">
        <v>3464</v>
      </c>
      <c r="C1503" s="1" t="s">
        <v>259</v>
      </c>
      <c r="D1503" s="1" t="s">
        <v>610</v>
      </c>
      <c r="E1503" s="1" t="s">
        <v>611</v>
      </c>
      <c r="F1503" s="1" t="s">
        <v>612</v>
      </c>
      <c r="G1503" s="1" t="s">
        <v>4052</v>
      </c>
      <c r="H1503" s="1" t="s">
        <v>4053</v>
      </c>
      <c r="K1503" s="17" t="n">
        <f aca="false">SUMIF('1130 Salta'!$A$2:$A$485,$G1503,'1130 Salta'!$I$2:$I$485)</f>
        <v>5</v>
      </c>
      <c r="L1503" s="17" t="n">
        <f aca="false">SUMIF('1130 Salta'!$A$2:$A$485,$G1503,'1130 Salta'!$Q$2:$Q$485)</f>
        <v>0</v>
      </c>
      <c r="M1503" s="17" t="n">
        <f aca="false">$K1503-$L1503</f>
        <v>5</v>
      </c>
      <c r="N1503" s="18" t="n">
        <f aca="false">IFERROR(SUMIF('1130 Salta'!$A$2:$A$485,$G1503,'1130 Salta'!$M$2:$M$485)/$K1503,0)</f>
        <v>11083.8</v>
      </c>
      <c r="O1503" s="18" t="n">
        <f aca="false">IFERROR($K1503*$N1503,"")</f>
        <v>55419</v>
      </c>
      <c r="P1503" s="18" t="n">
        <f aca="false">IFERROR($L1503*$N1503,"")</f>
        <v>0</v>
      </c>
      <c r="Q1503" s="18" t="n">
        <f aca="false">$M1503*$N1503</f>
        <v>55419</v>
      </c>
      <c r="S1503" s="26"/>
      <c r="T1503" s="1" t="s">
        <v>615</v>
      </c>
      <c r="U1503" s="27" t="s">
        <v>126</v>
      </c>
    </row>
    <row r="1504" customFormat="false" ht="15" hidden="false" customHeight="false" outlineLevel="0" collapsed="false">
      <c r="A1504" s="1" t="s">
        <v>208</v>
      </c>
      <c r="B1504" s="1" t="s">
        <v>3464</v>
      </c>
      <c r="C1504" s="1" t="s">
        <v>259</v>
      </c>
      <c r="D1504" s="1" t="s">
        <v>610</v>
      </c>
      <c r="E1504" s="1" t="s">
        <v>611</v>
      </c>
      <c r="F1504" s="1" t="s">
        <v>612</v>
      </c>
      <c r="G1504" s="1" t="s">
        <v>1227</v>
      </c>
      <c r="H1504" s="1" t="s">
        <v>1228</v>
      </c>
      <c r="K1504" s="17" t="n">
        <f aca="false">SUMIF('1130 Salta'!$A$2:$A$485,$G1504,'1130 Salta'!$I$2:$I$485)</f>
        <v>5</v>
      </c>
      <c r="L1504" s="17" t="n">
        <f aca="false">SUMIF('1130 Salta'!$A$2:$A$485,$G1504,'1130 Salta'!$Q$2:$Q$485)</f>
        <v>0</v>
      </c>
      <c r="M1504" s="17" t="n">
        <f aca="false">$K1504-$L1504</f>
        <v>5</v>
      </c>
      <c r="N1504" s="18" t="n">
        <f aca="false">IFERROR(SUMIF('1130 Salta'!$A$2:$A$485,$G1504,'1130 Salta'!$M$2:$M$485)/$K1504,0)</f>
        <v>23569</v>
      </c>
      <c r="O1504" s="18" t="n">
        <f aca="false">IFERROR($K1504*$N1504,"")</f>
        <v>117845</v>
      </c>
      <c r="P1504" s="18" t="n">
        <f aca="false">IFERROR($L1504*$N1504,"")</f>
        <v>0</v>
      </c>
      <c r="Q1504" s="18" t="n">
        <f aca="false">$M1504*$N1504</f>
        <v>117845</v>
      </c>
      <c r="S1504" s="26"/>
      <c r="T1504" s="1" t="s">
        <v>615</v>
      </c>
      <c r="U1504" s="27" t="s">
        <v>126</v>
      </c>
    </row>
    <row r="1505" customFormat="false" ht="15" hidden="false" customHeight="false" outlineLevel="0" collapsed="false">
      <c r="A1505" s="1" t="s">
        <v>208</v>
      </c>
      <c r="B1505" s="1" t="s">
        <v>3464</v>
      </c>
      <c r="C1505" s="1" t="s">
        <v>259</v>
      </c>
      <c r="D1505" s="1" t="s">
        <v>610</v>
      </c>
      <c r="E1505" s="1" t="s">
        <v>611</v>
      </c>
      <c r="F1505" s="1" t="s">
        <v>612</v>
      </c>
      <c r="G1505" s="1" t="s">
        <v>1028</v>
      </c>
      <c r="H1505" s="1" t="s">
        <v>1029</v>
      </c>
      <c r="K1505" s="17" t="n">
        <f aca="false">SUMIF('1130 Salta'!$A$2:$A$485,$G1505,'1130 Salta'!$I$2:$I$485)</f>
        <v>5</v>
      </c>
      <c r="L1505" s="17" t="n">
        <f aca="false">SUMIF('1130 Salta'!$A$2:$A$485,$G1505,'1130 Salta'!$Q$2:$Q$485)</f>
        <v>0</v>
      </c>
      <c r="M1505" s="17" t="n">
        <f aca="false">$K1505-$L1505</f>
        <v>5</v>
      </c>
      <c r="N1505" s="18" t="n">
        <f aca="false">IFERROR(SUMIF('1130 Salta'!$A$2:$A$485,$G1505,'1130 Salta'!$M$2:$M$485)/$K1505,0)</f>
        <v>12717.33</v>
      </c>
      <c r="O1505" s="18" t="n">
        <f aca="false">IFERROR($K1505*$N1505,"")</f>
        <v>63586.65</v>
      </c>
      <c r="P1505" s="18" t="n">
        <f aca="false">IFERROR($L1505*$N1505,"")</f>
        <v>0</v>
      </c>
      <c r="Q1505" s="18" t="n">
        <f aca="false">$M1505*$N1505</f>
        <v>63586.65</v>
      </c>
      <c r="S1505" s="26"/>
      <c r="T1505" s="1" t="s">
        <v>615</v>
      </c>
      <c r="U1505" s="27" t="s">
        <v>126</v>
      </c>
    </row>
    <row r="1506" customFormat="false" ht="15" hidden="false" customHeight="false" outlineLevel="0" collapsed="false">
      <c r="A1506" s="1" t="s">
        <v>208</v>
      </c>
      <c r="B1506" s="1" t="s">
        <v>3464</v>
      </c>
      <c r="C1506" s="1" t="s">
        <v>259</v>
      </c>
      <c r="D1506" s="1" t="s">
        <v>610</v>
      </c>
      <c r="E1506" s="1" t="s">
        <v>611</v>
      </c>
      <c r="F1506" s="1" t="s">
        <v>612</v>
      </c>
      <c r="G1506" s="1" t="s">
        <v>4054</v>
      </c>
      <c r="H1506" s="1" t="s">
        <v>4055</v>
      </c>
      <c r="K1506" s="17" t="n">
        <f aca="false">SUMIF('1130 Salta'!$A$2:$A$485,$G1506,'1130 Salta'!$I$2:$I$485)</f>
        <v>5</v>
      </c>
      <c r="L1506" s="17" t="n">
        <f aca="false">SUMIF('1130 Salta'!$A$2:$A$485,$G1506,'1130 Salta'!$Q$2:$Q$485)</f>
        <v>0</v>
      </c>
      <c r="M1506" s="17" t="n">
        <f aca="false">$K1506-$L1506</f>
        <v>5</v>
      </c>
      <c r="N1506" s="18" t="n">
        <f aca="false">IFERROR(SUMIF('1130 Salta'!$A$2:$A$485,$G1506,'1130 Salta'!$M$2:$M$485)/$K1506,0)</f>
        <v>109948.85</v>
      </c>
      <c r="O1506" s="18" t="n">
        <f aca="false">IFERROR($K1506*$N1506,"")</f>
        <v>549744.25</v>
      </c>
      <c r="P1506" s="18" t="n">
        <f aca="false">IFERROR($L1506*$N1506,"")</f>
        <v>0</v>
      </c>
      <c r="Q1506" s="18" t="n">
        <f aca="false">$M1506*$N1506</f>
        <v>549744.25</v>
      </c>
      <c r="S1506" s="26"/>
      <c r="T1506" s="1" t="s">
        <v>615</v>
      </c>
      <c r="U1506" s="27" t="s">
        <v>126</v>
      </c>
    </row>
    <row r="1507" customFormat="false" ht="15" hidden="false" customHeight="false" outlineLevel="0" collapsed="false">
      <c r="A1507" s="1" t="s">
        <v>208</v>
      </c>
      <c r="B1507" s="1" t="s">
        <v>3464</v>
      </c>
      <c r="C1507" s="1" t="s">
        <v>259</v>
      </c>
      <c r="D1507" s="1" t="s">
        <v>260</v>
      </c>
      <c r="E1507" s="1" t="s">
        <v>261</v>
      </c>
      <c r="F1507" s="1" t="s">
        <v>262</v>
      </c>
      <c r="G1507" s="1" t="s">
        <v>4056</v>
      </c>
      <c r="H1507" s="1" t="s">
        <v>4057</v>
      </c>
      <c r="K1507" s="17" t="n">
        <f aca="false">SUMIF('1130 Salta'!$A$2:$A$485,$G1507,'1130 Salta'!$I$2:$I$485)</f>
        <v>4</v>
      </c>
      <c r="L1507" s="17" t="n">
        <f aca="false">SUMIF('1130 Salta'!$A$2:$A$485,$G1507,'1130 Salta'!$Q$2:$Q$485)</f>
        <v>0</v>
      </c>
      <c r="M1507" s="17" t="n">
        <f aca="false">$K1507-$L1507</f>
        <v>4</v>
      </c>
      <c r="N1507" s="18" t="n">
        <f aca="false">IFERROR(SUMIF('1130 Salta'!$A$2:$A$485,$G1507,'1130 Salta'!$M$2:$M$485)/$K1507,0)</f>
        <v>10841.88</v>
      </c>
      <c r="O1507" s="18" t="n">
        <f aca="false">IFERROR($K1507*$N1507,"")</f>
        <v>43367.52</v>
      </c>
      <c r="P1507" s="18" t="n">
        <f aca="false">IFERROR($L1507*$N1507,"")</f>
        <v>0</v>
      </c>
      <c r="Q1507" s="18" t="n">
        <f aca="false">$M1507*$N1507</f>
        <v>43367.52</v>
      </c>
      <c r="S1507" s="26"/>
      <c r="T1507" s="1" t="s">
        <v>277</v>
      </c>
      <c r="U1507" s="27" t="s">
        <v>123</v>
      </c>
    </row>
    <row r="1508" customFormat="false" ht="15" hidden="false" customHeight="false" outlineLevel="0" collapsed="false">
      <c r="A1508" s="1" t="s">
        <v>208</v>
      </c>
      <c r="B1508" s="1" t="s">
        <v>3464</v>
      </c>
      <c r="C1508" s="1" t="s">
        <v>259</v>
      </c>
      <c r="D1508" s="1" t="s">
        <v>260</v>
      </c>
      <c r="E1508" s="1" t="s">
        <v>261</v>
      </c>
      <c r="F1508" s="1" t="s">
        <v>262</v>
      </c>
      <c r="G1508" s="1" t="s">
        <v>1502</v>
      </c>
      <c r="H1508" s="1" t="s">
        <v>1503</v>
      </c>
      <c r="I1508" s="1" t="s">
        <v>4058</v>
      </c>
      <c r="J1508" s="1" t="s">
        <v>4059</v>
      </c>
      <c r="K1508" s="17" t="n">
        <f aca="false">SUMIF('1130 Salta'!$A$2:$A$485,$G1508,'1130 Salta'!$I$2:$I$485)</f>
        <v>4</v>
      </c>
      <c r="L1508" s="17" t="n">
        <f aca="false">SUMIF('1130 Salta'!$A$2:$A$485,$G1508,'1130 Salta'!$Q$2:$Q$485)</f>
        <v>30</v>
      </c>
      <c r="M1508" s="17" t="n">
        <f aca="false">$K1508-$L1508</f>
        <v>-26</v>
      </c>
      <c r="N1508" s="18" t="n">
        <f aca="false">IFERROR(SUMIF('1130 Salta'!$A$2:$A$485,$G1508,'1130 Salta'!$M$2:$M$485)/$K1508,0)</f>
        <v>25873.6425</v>
      </c>
      <c r="O1508" s="18" t="n">
        <f aca="false">IFERROR($K1508*$N1508,"")</f>
        <v>103494.57</v>
      </c>
      <c r="P1508" s="18" t="n">
        <f aca="false">IFERROR($L1508*$N1508,"")</f>
        <v>776209.275</v>
      </c>
      <c r="Q1508" s="18" t="n">
        <f aca="false">$M1508*$N1508</f>
        <v>-672714.705</v>
      </c>
      <c r="S1508" s="29" t="s">
        <v>227</v>
      </c>
      <c r="T1508" s="1" t="s">
        <v>297</v>
      </c>
      <c r="U1508" s="24" t="s">
        <v>54</v>
      </c>
      <c r="V1508" s="1" t="s">
        <v>4060</v>
      </c>
      <c r="W1508" s="1" t="s">
        <v>269</v>
      </c>
      <c r="Y1508" s="1" t="s">
        <v>270</v>
      </c>
      <c r="Z1508" s="1" t="s">
        <v>4061</v>
      </c>
      <c r="AA1508" s="1" t="s">
        <v>3769</v>
      </c>
    </row>
    <row r="1509" customFormat="false" ht="15" hidden="false" customHeight="false" outlineLevel="0" collapsed="false">
      <c r="A1509" s="1" t="s">
        <v>208</v>
      </c>
      <c r="B1509" s="1" t="s">
        <v>3464</v>
      </c>
      <c r="C1509" s="1" t="s">
        <v>259</v>
      </c>
      <c r="D1509" s="1" t="s">
        <v>260</v>
      </c>
      <c r="E1509" s="1" t="s">
        <v>261</v>
      </c>
      <c r="F1509" s="1" t="s">
        <v>262</v>
      </c>
      <c r="G1509" s="1" t="s">
        <v>4062</v>
      </c>
      <c r="H1509" s="1" t="s">
        <v>4063</v>
      </c>
      <c r="K1509" s="17" t="n">
        <f aca="false">SUMIF('1130 Salta'!$A$2:$A$485,$G1509,'1130 Salta'!$I$2:$I$485)</f>
        <v>4</v>
      </c>
      <c r="L1509" s="17" t="n">
        <f aca="false">SUMIF('1130 Salta'!$A$2:$A$485,$G1509,'1130 Salta'!$Q$2:$Q$485)</f>
        <v>0</v>
      </c>
      <c r="M1509" s="17" t="n">
        <f aca="false">$K1509-$L1509</f>
        <v>4</v>
      </c>
      <c r="N1509" s="18" t="n">
        <f aca="false">IFERROR(SUMIF('1130 Salta'!$A$2:$A$485,$G1509,'1130 Salta'!$M$2:$M$485)/$K1509,0)</f>
        <v>39720.91</v>
      </c>
      <c r="O1509" s="18" t="n">
        <f aca="false">IFERROR($K1509*$N1509,"")</f>
        <v>158883.64</v>
      </c>
      <c r="P1509" s="18" t="n">
        <f aca="false">IFERROR($L1509*$N1509,"")</f>
        <v>0</v>
      </c>
      <c r="Q1509" s="18" t="n">
        <f aca="false">$M1509*$N1509</f>
        <v>158883.64</v>
      </c>
      <c r="S1509" s="26"/>
      <c r="T1509" s="1" t="s">
        <v>277</v>
      </c>
      <c r="U1509" s="27" t="s">
        <v>123</v>
      </c>
    </row>
    <row r="1510" customFormat="false" ht="15" hidden="false" customHeight="false" outlineLevel="0" collapsed="false">
      <c r="A1510" s="1" t="s">
        <v>208</v>
      </c>
      <c r="B1510" s="1" t="s">
        <v>3464</v>
      </c>
      <c r="C1510" s="1" t="s">
        <v>259</v>
      </c>
      <c r="D1510" s="1" t="s">
        <v>260</v>
      </c>
      <c r="E1510" s="1" t="s">
        <v>261</v>
      </c>
      <c r="F1510" s="1" t="s">
        <v>262</v>
      </c>
      <c r="G1510" s="1" t="s">
        <v>4064</v>
      </c>
      <c r="H1510" s="1" t="s">
        <v>4065</v>
      </c>
      <c r="I1510" s="1" t="s">
        <v>4066</v>
      </c>
      <c r="J1510" s="1" t="s">
        <v>4067</v>
      </c>
      <c r="K1510" s="17" t="n">
        <f aca="false">SUMIF('1130 Salta'!$A$2:$A$485,$G1510,'1130 Salta'!$I$2:$I$485)</f>
        <v>4</v>
      </c>
      <c r="L1510" s="17" t="n">
        <f aca="false">SUMIF('1130 Salta'!$A$2:$A$485,$G1510,'1130 Salta'!$Q$2:$Q$485)</f>
        <v>54</v>
      </c>
      <c r="M1510" s="17" t="n">
        <f aca="false">$K1510-$L1510</f>
        <v>-50</v>
      </c>
      <c r="N1510" s="18" t="n">
        <f aca="false">IFERROR(SUMIF('1130 Salta'!$A$2:$A$485,$G1510,'1130 Salta'!$M$2:$M$485)/$K1510,0)</f>
        <v>1260</v>
      </c>
      <c r="O1510" s="18" t="n">
        <f aca="false">IFERROR($K1510*$N1510,"")</f>
        <v>5040</v>
      </c>
      <c r="P1510" s="18" t="n">
        <f aca="false">IFERROR($L1510*$N1510,"")</f>
        <v>68040</v>
      </c>
      <c r="Q1510" s="18" t="n">
        <f aca="false">$M1510*$N1510</f>
        <v>-63000</v>
      </c>
      <c r="S1510" s="25" t="s">
        <v>228</v>
      </c>
      <c r="T1510" s="1" t="s">
        <v>282</v>
      </c>
      <c r="U1510" s="24" t="s">
        <v>54</v>
      </c>
      <c r="V1510" s="1" t="s">
        <v>290</v>
      </c>
      <c r="W1510" s="1" t="s">
        <v>269</v>
      </c>
      <c r="Y1510" s="1" t="s">
        <v>269</v>
      </c>
      <c r="AA1510" s="1" t="s">
        <v>4068</v>
      </c>
    </row>
    <row r="1511" customFormat="false" ht="15" hidden="false" customHeight="false" outlineLevel="0" collapsed="false">
      <c r="A1511" s="1" t="s">
        <v>208</v>
      </c>
      <c r="B1511" s="1" t="s">
        <v>3464</v>
      </c>
      <c r="C1511" s="1" t="s">
        <v>259</v>
      </c>
      <c r="D1511" s="1" t="s">
        <v>273</v>
      </c>
      <c r="E1511" s="1" t="s">
        <v>274</v>
      </c>
      <c r="F1511" s="1" t="s">
        <v>262</v>
      </c>
      <c r="G1511" s="1" t="s">
        <v>2557</v>
      </c>
      <c r="H1511" s="1" t="s">
        <v>2558</v>
      </c>
      <c r="I1511" s="1" t="s">
        <v>4069</v>
      </c>
      <c r="J1511" s="1" t="s">
        <v>4070</v>
      </c>
      <c r="K1511" s="17" t="n">
        <f aca="false">SUMIF('1130 Salta'!$A$2:$A$485,$G1511,'1130 Salta'!$I$2:$I$485)</f>
        <v>4</v>
      </c>
      <c r="L1511" s="17" t="n">
        <f aca="false">SUMIF('1130 Salta'!$A$2:$A$485,$G1511,'1130 Salta'!$Q$2:$Q$485)</f>
        <v>4</v>
      </c>
      <c r="M1511" s="17" t="n">
        <f aca="false">$K1511-$L1511</f>
        <v>0</v>
      </c>
      <c r="N1511" s="18" t="n">
        <f aca="false">IFERROR(SUMIF('1130 Salta'!$A$2:$A$485,$G1511,'1130 Salta'!$M$2:$M$485)/$K1511,0)</f>
        <v>12888.8</v>
      </c>
      <c r="O1511" s="18" t="n">
        <f aca="false">IFERROR($K1511*$N1511,"")</f>
        <v>51555.2</v>
      </c>
      <c r="P1511" s="18" t="n">
        <f aca="false">IFERROR($L1511*$N1511,"")</f>
        <v>51555.2</v>
      </c>
      <c r="Q1511" s="18" t="n">
        <f aca="false">$M1511*$N1511</f>
        <v>0</v>
      </c>
      <c r="S1511" s="29" t="s">
        <v>227</v>
      </c>
      <c r="T1511" s="1" t="s">
        <v>297</v>
      </c>
      <c r="U1511" s="30" t="s">
        <v>117</v>
      </c>
      <c r="V1511" s="1" t="s">
        <v>2561</v>
      </c>
      <c r="W1511" s="1" t="s">
        <v>269</v>
      </c>
      <c r="Y1511" s="1" t="s">
        <v>270</v>
      </c>
      <c r="Z1511" s="1" t="s">
        <v>2562</v>
      </c>
      <c r="AA1511" s="1" t="s">
        <v>343</v>
      </c>
    </row>
    <row r="1512" customFormat="false" ht="15" hidden="false" customHeight="false" outlineLevel="0" collapsed="false">
      <c r="A1512" s="1" t="s">
        <v>208</v>
      </c>
      <c r="B1512" s="1" t="s">
        <v>3464</v>
      </c>
      <c r="C1512" s="1" t="s">
        <v>259</v>
      </c>
      <c r="D1512" s="1" t="s">
        <v>273</v>
      </c>
      <c r="E1512" s="1" t="s">
        <v>274</v>
      </c>
      <c r="F1512" s="1" t="s">
        <v>262</v>
      </c>
      <c r="G1512" s="1" t="s">
        <v>1253</v>
      </c>
      <c r="H1512" s="1" t="s">
        <v>1254</v>
      </c>
      <c r="I1512" s="1" t="s">
        <v>2148</v>
      </c>
      <c r="J1512" s="1" t="s">
        <v>4071</v>
      </c>
      <c r="K1512" s="17" t="n">
        <f aca="false">SUMIF('1130 Salta'!$A$2:$A$485,$G1512,'1130 Salta'!$I$2:$I$485)</f>
        <v>4</v>
      </c>
      <c r="L1512" s="17" t="n">
        <f aca="false">SUMIF('1130 Salta'!$A$2:$A$485,$G1512,'1130 Salta'!$Q$2:$Q$485)</f>
        <v>6</v>
      </c>
      <c r="M1512" s="17" t="n">
        <f aca="false">$K1512-$L1512</f>
        <v>-2</v>
      </c>
      <c r="N1512" s="18" t="n">
        <f aca="false">IFERROR(SUMIF('1130 Salta'!$A$2:$A$485,$G1512,'1130 Salta'!$M$2:$M$485)/$K1512,0)</f>
        <v>2217.185</v>
      </c>
      <c r="O1512" s="18" t="n">
        <f aca="false">IFERROR($K1512*$N1512,"")</f>
        <v>8868.74</v>
      </c>
      <c r="P1512" s="18" t="n">
        <f aca="false">IFERROR($L1512*$N1512,"")</f>
        <v>13303.11</v>
      </c>
      <c r="Q1512" s="18" t="n">
        <f aca="false">$M1512*$N1512</f>
        <v>-4434.37</v>
      </c>
      <c r="S1512" s="29" t="s">
        <v>227</v>
      </c>
      <c r="T1512" s="1" t="s">
        <v>297</v>
      </c>
      <c r="U1512" s="24" t="s">
        <v>54</v>
      </c>
      <c r="V1512" s="1" t="s">
        <v>2586</v>
      </c>
      <c r="W1512" s="1" t="s">
        <v>269</v>
      </c>
      <c r="Y1512" s="1" t="s">
        <v>270</v>
      </c>
      <c r="Z1512" s="1" t="s">
        <v>2587</v>
      </c>
      <c r="AA1512" s="1" t="s">
        <v>343</v>
      </c>
    </row>
    <row r="1513" customFormat="false" ht="15" hidden="false" customHeight="false" outlineLevel="0" collapsed="false">
      <c r="A1513" s="1" t="s">
        <v>208</v>
      </c>
      <c r="B1513" s="1" t="s">
        <v>3464</v>
      </c>
      <c r="C1513" s="1" t="s">
        <v>259</v>
      </c>
      <c r="D1513" s="1" t="s">
        <v>273</v>
      </c>
      <c r="E1513" s="1" t="s">
        <v>274</v>
      </c>
      <c r="F1513" s="1" t="s">
        <v>262</v>
      </c>
      <c r="G1513" s="1" t="s">
        <v>2810</v>
      </c>
      <c r="H1513" s="1" t="s">
        <v>2811</v>
      </c>
      <c r="K1513" s="17" t="n">
        <f aca="false">SUMIF('1130 Salta'!$A$2:$A$485,$G1513,'1130 Salta'!$I$2:$I$485)</f>
        <v>4</v>
      </c>
      <c r="L1513" s="17" t="n">
        <f aca="false">SUMIF('1130 Salta'!$A$2:$A$485,$G1513,'1130 Salta'!$Q$2:$Q$485)</f>
        <v>0</v>
      </c>
      <c r="M1513" s="17" t="n">
        <f aca="false">$K1513-$L1513</f>
        <v>4</v>
      </c>
      <c r="N1513" s="18" t="n">
        <f aca="false">IFERROR(SUMIF('1130 Salta'!$A$2:$A$485,$G1513,'1130 Salta'!$M$2:$M$485)/$K1513,0)</f>
        <v>39008.26</v>
      </c>
      <c r="O1513" s="18" t="n">
        <f aca="false">IFERROR($K1513*$N1513,"")</f>
        <v>156033.04</v>
      </c>
      <c r="P1513" s="18" t="n">
        <f aca="false">IFERROR($L1513*$N1513,"")</f>
        <v>0</v>
      </c>
      <c r="Q1513" s="18" t="n">
        <f aca="false">$M1513*$N1513</f>
        <v>156033.04</v>
      </c>
      <c r="S1513" s="26"/>
      <c r="T1513" s="1" t="s">
        <v>277</v>
      </c>
      <c r="U1513" s="27" t="s">
        <v>123</v>
      </c>
    </row>
    <row r="1514" customFormat="false" ht="15" hidden="false" customHeight="false" outlineLevel="0" collapsed="false">
      <c r="A1514" s="1" t="s">
        <v>208</v>
      </c>
      <c r="B1514" s="1" t="s">
        <v>3464</v>
      </c>
      <c r="C1514" s="1" t="s">
        <v>259</v>
      </c>
      <c r="D1514" s="1" t="s">
        <v>273</v>
      </c>
      <c r="E1514" s="1" t="s">
        <v>274</v>
      </c>
      <c r="F1514" s="1" t="s">
        <v>262</v>
      </c>
      <c r="G1514" s="1" t="s">
        <v>4072</v>
      </c>
      <c r="H1514" s="1" t="s">
        <v>4073</v>
      </c>
      <c r="I1514" s="1" t="s">
        <v>4074</v>
      </c>
      <c r="J1514" s="1" t="s">
        <v>4075</v>
      </c>
      <c r="K1514" s="17" t="n">
        <f aca="false">SUMIF('1130 Salta'!$A$2:$A$485,$G1514,'1130 Salta'!$I$2:$I$485)</f>
        <v>4</v>
      </c>
      <c r="L1514" s="17" t="n">
        <f aca="false">SUMIF('1130 Salta'!$A$2:$A$485,$G1514,'1130 Salta'!$Q$2:$Q$485)</f>
        <v>4</v>
      </c>
      <c r="M1514" s="17" t="n">
        <f aca="false">$K1514-$L1514</f>
        <v>0</v>
      </c>
      <c r="N1514" s="18" t="n">
        <f aca="false">IFERROR(SUMIF('1130 Salta'!$A$2:$A$485,$G1514,'1130 Salta'!$M$2:$M$485)/$K1514,0)</f>
        <v>23642.98</v>
      </c>
      <c r="O1514" s="18" t="n">
        <f aca="false">IFERROR($K1514*$N1514,"")</f>
        <v>94571.92</v>
      </c>
      <c r="P1514" s="18" t="n">
        <f aca="false">IFERROR($L1514*$N1514,"")</f>
        <v>94571.92</v>
      </c>
      <c r="Q1514" s="18" t="n">
        <f aca="false">$M1514*$N1514</f>
        <v>0</v>
      </c>
      <c r="S1514" s="24" t="s">
        <v>226</v>
      </c>
      <c r="T1514" s="1" t="s">
        <v>267</v>
      </c>
      <c r="U1514" s="30" t="s">
        <v>117</v>
      </c>
      <c r="V1514" s="1" t="s">
        <v>290</v>
      </c>
      <c r="W1514" s="1" t="s">
        <v>269</v>
      </c>
      <c r="Y1514" s="1" t="s">
        <v>269</v>
      </c>
      <c r="AA1514" s="1" t="s">
        <v>4002</v>
      </c>
    </row>
    <row r="1515" customFormat="false" ht="15" hidden="false" customHeight="false" outlineLevel="0" collapsed="false">
      <c r="A1515" s="1" t="s">
        <v>208</v>
      </c>
      <c r="B1515" s="1" t="s">
        <v>3464</v>
      </c>
      <c r="C1515" s="1" t="s">
        <v>259</v>
      </c>
      <c r="D1515" s="1" t="s">
        <v>610</v>
      </c>
      <c r="E1515" s="1" t="s">
        <v>611</v>
      </c>
      <c r="F1515" s="1" t="s">
        <v>612</v>
      </c>
      <c r="G1515" s="1" t="s">
        <v>3222</v>
      </c>
      <c r="H1515" s="1" t="s">
        <v>3223</v>
      </c>
      <c r="K1515" s="17" t="n">
        <f aca="false">SUMIF('1130 Salta'!$A$2:$A$485,$G1515,'1130 Salta'!$I$2:$I$485)</f>
        <v>4</v>
      </c>
      <c r="L1515" s="17" t="n">
        <f aca="false">SUMIF('1130 Salta'!$A$2:$A$485,$G1515,'1130 Salta'!$Q$2:$Q$485)</f>
        <v>0</v>
      </c>
      <c r="M1515" s="17" t="n">
        <f aca="false">$K1515-$L1515</f>
        <v>4</v>
      </c>
      <c r="N1515" s="18" t="n">
        <f aca="false">IFERROR(SUMIF('1130 Salta'!$A$2:$A$485,$G1515,'1130 Salta'!$M$2:$M$485)/$K1515,0)</f>
        <v>19233.1425</v>
      </c>
      <c r="O1515" s="18" t="n">
        <f aca="false">IFERROR($K1515*$N1515,"")</f>
        <v>76932.57</v>
      </c>
      <c r="P1515" s="18" t="n">
        <f aca="false">IFERROR($L1515*$N1515,"")</f>
        <v>0</v>
      </c>
      <c r="Q1515" s="18" t="n">
        <f aca="false">$M1515*$N1515</f>
        <v>76932.57</v>
      </c>
      <c r="S1515" s="26"/>
      <c r="T1515" s="1" t="s">
        <v>615</v>
      </c>
      <c r="U1515" s="27" t="s">
        <v>126</v>
      </c>
    </row>
    <row r="1516" customFormat="false" ht="15" hidden="false" customHeight="false" outlineLevel="0" collapsed="false">
      <c r="A1516" s="1" t="s">
        <v>208</v>
      </c>
      <c r="B1516" s="1" t="s">
        <v>3464</v>
      </c>
      <c r="C1516" s="1" t="s">
        <v>259</v>
      </c>
      <c r="D1516" s="1" t="s">
        <v>610</v>
      </c>
      <c r="E1516" s="1" t="s">
        <v>611</v>
      </c>
      <c r="F1516" s="1" t="s">
        <v>612</v>
      </c>
      <c r="G1516" s="1" t="s">
        <v>4076</v>
      </c>
      <c r="H1516" s="1" t="s">
        <v>4077</v>
      </c>
      <c r="K1516" s="17" t="n">
        <f aca="false">SUMIF('1130 Salta'!$A$2:$A$485,$G1516,'1130 Salta'!$I$2:$I$485)</f>
        <v>4</v>
      </c>
      <c r="L1516" s="17" t="n">
        <f aca="false">SUMIF('1130 Salta'!$A$2:$A$485,$G1516,'1130 Salta'!$Q$2:$Q$485)</f>
        <v>0</v>
      </c>
      <c r="M1516" s="17" t="n">
        <f aca="false">$K1516-$L1516</f>
        <v>4</v>
      </c>
      <c r="N1516" s="18" t="n">
        <f aca="false">IFERROR(SUMIF('1130 Salta'!$A$2:$A$485,$G1516,'1130 Salta'!$M$2:$M$485)/$K1516,0)</f>
        <v>6998.75</v>
      </c>
      <c r="O1516" s="18" t="n">
        <f aca="false">IFERROR($K1516*$N1516,"")</f>
        <v>27995</v>
      </c>
      <c r="P1516" s="18" t="n">
        <f aca="false">IFERROR($L1516*$N1516,"")</f>
        <v>0</v>
      </c>
      <c r="Q1516" s="18" t="n">
        <f aca="false">$M1516*$N1516</f>
        <v>27995</v>
      </c>
      <c r="S1516" s="26"/>
      <c r="T1516" s="1" t="s">
        <v>615</v>
      </c>
      <c r="U1516" s="27" t="s">
        <v>126</v>
      </c>
    </row>
    <row r="1517" customFormat="false" ht="15" hidden="false" customHeight="false" outlineLevel="0" collapsed="false">
      <c r="A1517" s="1" t="s">
        <v>208</v>
      </c>
      <c r="B1517" s="1" t="s">
        <v>3464</v>
      </c>
      <c r="C1517" s="1" t="s">
        <v>259</v>
      </c>
      <c r="D1517" s="1" t="s">
        <v>610</v>
      </c>
      <c r="E1517" s="1" t="s">
        <v>611</v>
      </c>
      <c r="F1517" s="1" t="s">
        <v>612</v>
      </c>
      <c r="G1517" s="1" t="s">
        <v>4078</v>
      </c>
      <c r="H1517" s="1" t="s">
        <v>4079</v>
      </c>
      <c r="K1517" s="17" t="n">
        <f aca="false">SUMIF('1130 Salta'!$A$2:$A$485,$G1517,'1130 Salta'!$I$2:$I$485)</f>
        <v>4</v>
      </c>
      <c r="L1517" s="17" t="n">
        <f aca="false">SUMIF('1130 Salta'!$A$2:$A$485,$G1517,'1130 Salta'!$Q$2:$Q$485)</f>
        <v>0</v>
      </c>
      <c r="M1517" s="17" t="n">
        <f aca="false">$K1517-$L1517</f>
        <v>4</v>
      </c>
      <c r="N1517" s="18" t="n">
        <f aca="false">IFERROR(SUMIF('1130 Salta'!$A$2:$A$485,$G1517,'1130 Salta'!$M$2:$M$485)/$K1517,0)</f>
        <v>6998.75</v>
      </c>
      <c r="O1517" s="18" t="n">
        <f aca="false">IFERROR($K1517*$N1517,"")</f>
        <v>27995</v>
      </c>
      <c r="P1517" s="18" t="n">
        <f aca="false">IFERROR($L1517*$N1517,"")</f>
        <v>0</v>
      </c>
      <c r="Q1517" s="18" t="n">
        <f aca="false">$M1517*$N1517</f>
        <v>27995</v>
      </c>
      <c r="S1517" s="26"/>
      <c r="T1517" s="1" t="s">
        <v>615</v>
      </c>
      <c r="U1517" s="27" t="s">
        <v>126</v>
      </c>
    </row>
    <row r="1518" customFormat="false" ht="15" hidden="false" customHeight="false" outlineLevel="0" collapsed="false">
      <c r="A1518" s="1" t="s">
        <v>208</v>
      </c>
      <c r="B1518" s="1" t="s">
        <v>3464</v>
      </c>
      <c r="C1518" s="1" t="s">
        <v>259</v>
      </c>
      <c r="D1518" s="1" t="s">
        <v>610</v>
      </c>
      <c r="E1518" s="1" t="s">
        <v>611</v>
      </c>
      <c r="F1518" s="1" t="s">
        <v>612</v>
      </c>
      <c r="G1518" s="1" t="s">
        <v>4080</v>
      </c>
      <c r="H1518" s="1" t="s">
        <v>4081</v>
      </c>
      <c r="K1518" s="17" t="n">
        <f aca="false">SUMIF('1130 Salta'!$A$2:$A$485,$G1518,'1130 Salta'!$I$2:$I$485)</f>
        <v>4</v>
      </c>
      <c r="L1518" s="17" t="n">
        <f aca="false">SUMIF('1130 Salta'!$A$2:$A$485,$G1518,'1130 Salta'!$Q$2:$Q$485)</f>
        <v>0</v>
      </c>
      <c r="M1518" s="17" t="n">
        <f aca="false">$K1518-$L1518</f>
        <v>4</v>
      </c>
      <c r="N1518" s="18" t="n">
        <f aca="false">IFERROR(SUMIF('1130 Salta'!$A$2:$A$485,$G1518,'1130 Salta'!$M$2:$M$485)/$K1518,0)</f>
        <v>6998.75</v>
      </c>
      <c r="O1518" s="18" t="n">
        <f aca="false">IFERROR($K1518*$N1518,"")</f>
        <v>27995</v>
      </c>
      <c r="P1518" s="18" t="n">
        <f aca="false">IFERROR($L1518*$N1518,"")</f>
        <v>0</v>
      </c>
      <c r="Q1518" s="18" t="n">
        <f aca="false">$M1518*$N1518</f>
        <v>27995</v>
      </c>
      <c r="S1518" s="26"/>
      <c r="T1518" s="1" t="s">
        <v>615</v>
      </c>
      <c r="U1518" s="27" t="s">
        <v>126</v>
      </c>
    </row>
    <row r="1519" customFormat="false" ht="15" hidden="false" customHeight="false" outlineLevel="0" collapsed="false">
      <c r="A1519" s="1" t="s">
        <v>208</v>
      </c>
      <c r="B1519" s="1" t="s">
        <v>3464</v>
      </c>
      <c r="C1519" s="1" t="s">
        <v>259</v>
      </c>
      <c r="D1519" s="1" t="s">
        <v>610</v>
      </c>
      <c r="E1519" s="1" t="s">
        <v>611</v>
      </c>
      <c r="F1519" s="1" t="s">
        <v>612</v>
      </c>
      <c r="G1519" s="1" t="s">
        <v>4082</v>
      </c>
      <c r="H1519" s="1" t="s">
        <v>4083</v>
      </c>
      <c r="K1519" s="17" t="n">
        <f aca="false">SUMIF('1130 Salta'!$A$2:$A$485,$G1519,'1130 Salta'!$I$2:$I$485)</f>
        <v>4</v>
      </c>
      <c r="L1519" s="17" t="n">
        <f aca="false">SUMIF('1130 Salta'!$A$2:$A$485,$G1519,'1130 Salta'!$Q$2:$Q$485)</f>
        <v>0</v>
      </c>
      <c r="M1519" s="17" t="n">
        <f aca="false">$K1519-$L1519</f>
        <v>4</v>
      </c>
      <c r="N1519" s="18" t="n">
        <f aca="false">IFERROR(SUMIF('1130 Salta'!$A$2:$A$485,$G1519,'1130 Salta'!$M$2:$M$485)/$K1519,0)</f>
        <v>22290</v>
      </c>
      <c r="O1519" s="18" t="n">
        <f aca="false">IFERROR($K1519*$N1519,"")</f>
        <v>89160</v>
      </c>
      <c r="P1519" s="18" t="n">
        <f aca="false">IFERROR($L1519*$N1519,"")</f>
        <v>0</v>
      </c>
      <c r="Q1519" s="18" t="n">
        <f aca="false">$M1519*$N1519</f>
        <v>89160</v>
      </c>
      <c r="S1519" s="26"/>
      <c r="T1519" s="1" t="s">
        <v>615</v>
      </c>
      <c r="U1519" s="27" t="s">
        <v>126</v>
      </c>
    </row>
    <row r="1520" customFormat="false" ht="15" hidden="false" customHeight="false" outlineLevel="0" collapsed="false">
      <c r="A1520" s="1" t="s">
        <v>208</v>
      </c>
      <c r="B1520" s="1" t="s">
        <v>3464</v>
      </c>
      <c r="C1520" s="1" t="s">
        <v>259</v>
      </c>
      <c r="D1520" s="1" t="s">
        <v>610</v>
      </c>
      <c r="E1520" s="1" t="s">
        <v>611</v>
      </c>
      <c r="F1520" s="1" t="s">
        <v>612</v>
      </c>
      <c r="G1520" s="1" t="s">
        <v>4084</v>
      </c>
      <c r="H1520" s="1" t="s">
        <v>4085</v>
      </c>
      <c r="K1520" s="17" t="n">
        <f aca="false">SUMIF('1130 Salta'!$A$2:$A$485,$G1520,'1130 Salta'!$I$2:$I$485)</f>
        <v>4</v>
      </c>
      <c r="L1520" s="17" t="n">
        <f aca="false">SUMIF('1130 Salta'!$A$2:$A$485,$G1520,'1130 Salta'!$Q$2:$Q$485)</f>
        <v>0</v>
      </c>
      <c r="M1520" s="17" t="n">
        <f aca="false">$K1520-$L1520</f>
        <v>4</v>
      </c>
      <c r="N1520" s="18" t="n">
        <f aca="false">IFERROR(SUMIF('1130 Salta'!$A$2:$A$485,$G1520,'1130 Salta'!$M$2:$M$485)/$K1520,0)</f>
        <v>22290</v>
      </c>
      <c r="O1520" s="18" t="n">
        <f aca="false">IFERROR($K1520*$N1520,"")</f>
        <v>89160</v>
      </c>
      <c r="P1520" s="18" t="n">
        <f aca="false">IFERROR($L1520*$N1520,"")</f>
        <v>0</v>
      </c>
      <c r="Q1520" s="18" t="n">
        <f aca="false">$M1520*$N1520</f>
        <v>89160</v>
      </c>
      <c r="S1520" s="26"/>
      <c r="T1520" s="1" t="s">
        <v>615</v>
      </c>
      <c r="U1520" s="27" t="s">
        <v>126</v>
      </c>
    </row>
    <row r="1521" customFormat="false" ht="15" hidden="false" customHeight="false" outlineLevel="0" collapsed="false">
      <c r="A1521" s="1" t="s">
        <v>208</v>
      </c>
      <c r="B1521" s="1" t="s">
        <v>3464</v>
      </c>
      <c r="C1521" s="1" t="s">
        <v>259</v>
      </c>
      <c r="D1521" s="1" t="s">
        <v>610</v>
      </c>
      <c r="E1521" s="1" t="s">
        <v>611</v>
      </c>
      <c r="F1521" s="1" t="s">
        <v>612</v>
      </c>
      <c r="G1521" s="1" t="s">
        <v>4086</v>
      </c>
      <c r="H1521" s="1" t="s">
        <v>4087</v>
      </c>
      <c r="K1521" s="17" t="n">
        <f aca="false">SUMIF('1130 Salta'!$A$2:$A$485,$G1521,'1130 Salta'!$I$2:$I$485)</f>
        <v>4</v>
      </c>
      <c r="L1521" s="17" t="n">
        <f aca="false">SUMIF('1130 Salta'!$A$2:$A$485,$G1521,'1130 Salta'!$Q$2:$Q$485)</f>
        <v>0</v>
      </c>
      <c r="M1521" s="17" t="n">
        <f aca="false">$K1521-$L1521</f>
        <v>4</v>
      </c>
      <c r="N1521" s="18" t="n">
        <f aca="false">IFERROR(SUMIF('1130 Salta'!$A$2:$A$485,$G1521,'1130 Salta'!$M$2:$M$485)/$K1521,0)</f>
        <v>22290</v>
      </c>
      <c r="O1521" s="18" t="n">
        <f aca="false">IFERROR($K1521*$N1521,"")</f>
        <v>89160</v>
      </c>
      <c r="P1521" s="18" t="n">
        <f aca="false">IFERROR($L1521*$N1521,"")</f>
        <v>0</v>
      </c>
      <c r="Q1521" s="18" t="n">
        <f aca="false">$M1521*$N1521</f>
        <v>89160</v>
      </c>
      <c r="S1521" s="26"/>
      <c r="T1521" s="1" t="s">
        <v>615</v>
      </c>
      <c r="U1521" s="27" t="s">
        <v>126</v>
      </c>
    </row>
    <row r="1522" customFormat="false" ht="15" hidden="false" customHeight="false" outlineLevel="0" collapsed="false">
      <c r="A1522" s="1" t="s">
        <v>208</v>
      </c>
      <c r="B1522" s="1" t="s">
        <v>3464</v>
      </c>
      <c r="C1522" s="1" t="s">
        <v>259</v>
      </c>
      <c r="D1522" s="1" t="s">
        <v>610</v>
      </c>
      <c r="E1522" s="1" t="s">
        <v>611</v>
      </c>
      <c r="F1522" s="1" t="s">
        <v>612</v>
      </c>
      <c r="G1522" s="1" t="s">
        <v>4088</v>
      </c>
      <c r="H1522" s="1" t="s">
        <v>4089</v>
      </c>
      <c r="K1522" s="17" t="n">
        <f aca="false">SUMIF('1130 Salta'!$A$2:$A$485,$G1522,'1130 Salta'!$I$2:$I$485)</f>
        <v>4</v>
      </c>
      <c r="L1522" s="17" t="n">
        <f aca="false">SUMIF('1130 Salta'!$A$2:$A$485,$G1522,'1130 Salta'!$Q$2:$Q$485)</f>
        <v>0</v>
      </c>
      <c r="M1522" s="17" t="n">
        <f aca="false">$K1522-$L1522</f>
        <v>4</v>
      </c>
      <c r="N1522" s="18" t="n">
        <f aca="false">IFERROR(SUMIF('1130 Salta'!$A$2:$A$485,$G1522,'1130 Salta'!$M$2:$M$485)/$K1522,0)</f>
        <v>6998.75</v>
      </c>
      <c r="O1522" s="18" t="n">
        <f aca="false">IFERROR($K1522*$N1522,"")</f>
        <v>27995</v>
      </c>
      <c r="P1522" s="18" t="n">
        <f aca="false">IFERROR($L1522*$N1522,"")</f>
        <v>0</v>
      </c>
      <c r="Q1522" s="18" t="n">
        <f aca="false">$M1522*$N1522</f>
        <v>27995</v>
      </c>
      <c r="S1522" s="26"/>
      <c r="T1522" s="1" t="s">
        <v>615</v>
      </c>
      <c r="U1522" s="27" t="s">
        <v>126</v>
      </c>
    </row>
    <row r="1523" customFormat="false" ht="15" hidden="false" customHeight="false" outlineLevel="0" collapsed="false">
      <c r="A1523" s="1" t="s">
        <v>208</v>
      </c>
      <c r="B1523" s="1" t="s">
        <v>3464</v>
      </c>
      <c r="C1523" s="1" t="s">
        <v>259</v>
      </c>
      <c r="D1523" s="1" t="s">
        <v>610</v>
      </c>
      <c r="E1523" s="1" t="s">
        <v>611</v>
      </c>
      <c r="F1523" s="1" t="s">
        <v>612</v>
      </c>
      <c r="G1523" s="1" t="s">
        <v>4090</v>
      </c>
      <c r="H1523" s="1" t="s">
        <v>4091</v>
      </c>
      <c r="K1523" s="17" t="n">
        <f aca="false">SUMIF('1130 Salta'!$A$2:$A$485,$G1523,'1130 Salta'!$I$2:$I$485)</f>
        <v>4</v>
      </c>
      <c r="L1523" s="17" t="n">
        <f aca="false">SUMIF('1130 Salta'!$A$2:$A$485,$G1523,'1130 Salta'!$Q$2:$Q$485)</f>
        <v>0</v>
      </c>
      <c r="M1523" s="17" t="n">
        <f aca="false">$K1523-$L1523</f>
        <v>4</v>
      </c>
      <c r="N1523" s="18" t="n">
        <f aca="false">IFERROR(SUMIF('1130 Salta'!$A$2:$A$485,$G1523,'1130 Salta'!$M$2:$M$485)/$K1523,0)</f>
        <v>6998.75</v>
      </c>
      <c r="O1523" s="18" t="n">
        <f aca="false">IFERROR($K1523*$N1523,"")</f>
        <v>27995</v>
      </c>
      <c r="P1523" s="18" t="n">
        <f aca="false">IFERROR($L1523*$N1523,"")</f>
        <v>0</v>
      </c>
      <c r="Q1523" s="18" t="n">
        <f aca="false">$M1523*$N1523</f>
        <v>27995</v>
      </c>
      <c r="S1523" s="26"/>
      <c r="T1523" s="1" t="s">
        <v>615</v>
      </c>
      <c r="U1523" s="27" t="s">
        <v>126</v>
      </c>
    </row>
    <row r="1524" customFormat="false" ht="15" hidden="false" customHeight="false" outlineLevel="0" collapsed="false">
      <c r="A1524" s="1" t="s">
        <v>208</v>
      </c>
      <c r="B1524" s="1" t="s">
        <v>3464</v>
      </c>
      <c r="C1524" s="1" t="s">
        <v>259</v>
      </c>
      <c r="D1524" s="1" t="s">
        <v>610</v>
      </c>
      <c r="E1524" s="1" t="s">
        <v>611</v>
      </c>
      <c r="F1524" s="1" t="s">
        <v>612</v>
      </c>
      <c r="G1524" s="1" t="s">
        <v>4092</v>
      </c>
      <c r="H1524" s="1" t="s">
        <v>4093</v>
      </c>
      <c r="K1524" s="17" t="n">
        <f aca="false">SUMIF('1130 Salta'!$A$2:$A$485,$G1524,'1130 Salta'!$I$2:$I$485)</f>
        <v>4</v>
      </c>
      <c r="L1524" s="17" t="n">
        <f aca="false">SUMIF('1130 Salta'!$A$2:$A$485,$G1524,'1130 Salta'!$Q$2:$Q$485)</f>
        <v>0</v>
      </c>
      <c r="M1524" s="17" t="n">
        <f aca="false">$K1524-$L1524</f>
        <v>4</v>
      </c>
      <c r="N1524" s="18" t="n">
        <f aca="false">IFERROR(SUMIF('1130 Salta'!$A$2:$A$485,$G1524,'1130 Salta'!$M$2:$M$485)/$K1524,0)</f>
        <v>6998.75</v>
      </c>
      <c r="O1524" s="18" t="n">
        <f aca="false">IFERROR($K1524*$N1524,"")</f>
        <v>27995</v>
      </c>
      <c r="P1524" s="18" t="n">
        <f aca="false">IFERROR($L1524*$N1524,"")</f>
        <v>0</v>
      </c>
      <c r="Q1524" s="18" t="n">
        <f aca="false">$M1524*$N1524</f>
        <v>27995</v>
      </c>
      <c r="S1524" s="26"/>
      <c r="T1524" s="1" t="s">
        <v>615</v>
      </c>
      <c r="U1524" s="27" t="s">
        <v>126</v>
      </c>
    </row>
    <row r="1525" customFormat="false" ht="15" hidden="false" customHeight="false" outlineLevel="0" collapsed="false">
      <c r="A1525" s="1" t="s">
        <v>208</v>
      </c>
      <c r="B1525" s="1" t="s">
        <v>3464</v>
      </c>
      <c r="C1525" s="1" t="s">
        <v>259</v>
      </c>
      <c r="D1525" s="1" t="s">
        <v>610</v>
      </c>
      <c r="E1525" s="1" t="s">
        <v>611</v>
      </c>
      <c r="F1525" s="1" t="s">
        <v>612</v>
      </c>
      <c r="G1525" s="1" t="s">
        <v>4094</v>
      </c>
      <c r="H1525" s="1" t="s">
        <v>4095</v>
      </c>
      <c r="K1525" s="17" t="n">
        <f aca="false">SUMIF('1130 Salta'!$A$2:$A$485,$G1525,'1130 Salta'!$I$2:$I$485)</f>
        <v>4</v>
      </c>
      <c r="L1525" s="17" t="n">
        <f aca="false">SUMIF('1130 Salta'!$A$2:$A$485,$G1525,'1130 Salta'!$Q$2:$Q$485)</f>
        <v>0</v>
      </c>
      <c r="M1525" s="17" t="n">
        <f aca="false">$K1525-$L1525</f>
        <v>4</v>
      </c>
      <c r="N1525" s="18" t="n">
        <f aca="false">IFERROR(SUMIF('1130 Salta'!$A$2:$A$485,$G1525,'1130 Salta'!$M$2:$M$485)/$K1525,0)</f>
        <v>6998.75</v>
      </c>
      <c r="O1525" s="18" t="n">
        <f aca="false">IFERROR($K1525*$N1525,"")</f>
        <v>27995</v>
      </c>
      <c r="P1525" s="18" t="n">
        <f aca="false">IFERROR($L1525*$N1525,"")</f>
        <v>0</v>
      </c>
      <c r="Q1525" s="18" t="n">
        <f aca="false">$M1525*$N1525</f>
        <v>27995</v>
      </c>
      <c r="S1525" s="26"/>
      <c r="T1525" s="1" t="s">
        <v>615</v>
      </c>
      <c r="U1525" s="27" t="s">
        <v>126</v>
      </c>
    </row>
    <row r="1526" customFormat="false" ht="15" hidden="false" customHeight="false" outlineLevel="0" collapsed="false">
      <c r="A1526" s="1" t="s">
        <v>208</v>
      </c>
      <c r="B1526" s="1" t="s">
        <v>3464</v>
      </c>
      <c r="C1526" s="1" t="s">
        <v>259</v>
      </c>
      <c r="D1526" s="1" t="s">
        <v>610</v>
      </c>
      <c r="E1526" s="1" t="s">
        <v>611</v>
      </c>
      <c r="F1526" s="1" t="s">
        <v>612</v>
      </c>
      <c r="G1526" s="1" t="s">
        <v>4096</v>
      </c>
      <c r="H1526" s="1" t="s">
        <v>4097</v>
      </c>
      <c r="K1526" s="17" t="n">
        <f aca="false">SUMIF('1130 Salta'!$A$2:$A$485,$G1526,'1130 Salta'!$I$2:$I$485)</f>
        <v>4</v>
      </c>
      <c r="L1526" s="17" t="n">
        <f aca="false">SUMIF('1130 Salta'!$A$2:$A$485,$G1526,'1130 Salta'!$Q$2:$Q$485)</f>
        <v>0</v>
      </c>
      <c r="M1526" s="17" t="n">
        <f aca="false">$K1526-$L1526</f>
        <v>4</v>
      </c>
      <c r="N1526" s="18" t="n">
        <f aca="false">IFERROR(SUMIF('1130 Salta'!$A$2:$A$485,$G1526,'1130 Salta'!$M$2:$M$485)/$K1526,0)</f>
        <v>26899</v>
      </c>
      <c r="O1526" s="18" t="n">
        <f aca="false">IFERROR($K1526*$N1526,"")</f>
        <v>107596</v>
      </c>
      <c r="P1526" s="18" t="n">
        <f aca="false">IFERROR($L1526*$N1526,"")</f>
        <v>0</v>
      </c>
      <c r="Q1526" s="18" t="n">
        <f aca="false">$M1526*$N1526</f>
        <v>107596</v>
      </c>
      <c r="S1526" s="26"/>
      <c r="T1526" s="1" t="s">
        <v>615</v>
      </c>
      <c r="U1526" s="27" t="s">
        <v>126</v>
      </c>
    </row>
    <row r="1527" customFormat="false" ht="15" hidden="false" customHeight="false" outlineLevel="0" collapsed="false">
      <c r="A1527" s="1" t="s">
        <v>208</v>
      </c>
      <c r="B1527" s="1" t="s">
        <v>3464</v>
      </c>
      <c r="C1527" s="1" t="s">
        <v>259</v>
      </c>
      <c r="D1527" s="1" t="s">
        <v>610</v>
      </c>
      <c r="E1527" s="1" t="s">
        <v>611</v>
      </c>
      <c r="F1527" s="1" t="s">
        <v>612</v>
      </c>
      <c r="G1527" s="1" t="s">
        <v>4098</v>
      </c>
      <c r="H1527" s="1" t="s">
        <v>4099</v>
      </c>
      <c r="K1527" s="17" t="n">
        <f aca="false">SUMIF('1130 Salta'!$A$2:$A$485,$G1527,'1130 Salta'!$I$2:$I$485)</f>
        <v>4</v>
      </c>
      <c r="L1527" s="17" t="n">
        <f aca="false">SUMIF('1130 Salta'!$A$2:$A$485,$G1527,'1130 Salta'!$Q$2:$Q$485)</f>
        <v>0</v>
      </c>
      <c r="M1527" s="17" t="n">
        <f aca="false">$K1527-$L1527</f>
        <v>4</v>
      </c>
      <c r="N1527" s="18" t="n">
        <f aca="false">IFERROR(SUMIF('1130 Salta'!$A$2:$A$485,$G1527,'1130 Salta'!$M$2:$M$485)/$K1527,0)</f>
        <v>26899</v>
      </c>
      <c r="O1527" s="18" t="n">
        <f aca="false">IFERROR($K1527*$N1527,"")</f>
        <v>107596</v>
      </c>
      <c r="P1527" s="18" t="n">
        <f aca="false">IFERROR($L1527*$N1527,"")</f>
        <v>0</v>
      </c>
      <c r="Q1527" s="18" t="n">
        <f aca="false">$M1527*$N1527</f>
        <v>107596</v>
      </c>
      <c r="S1527" s="26"/>
      <c r="T1527" s="1" t="s">
        <v>615</v>
      </c>
      <c r="U1527" s="27" t="s">
        <v>126</v>
      </c>
    </row>
    <row r="1528" customFormat="false" ht="15" hidden="false" customHeight="false" outlineLevel="0" collapsed="false">
      <c r="A1528" s="1" t="s">
        <v>208</v>
      </c>
      <c r="B1528" s="1" t="s">
        <v>3464</v>
      </c>
      <c r="C1528" s="1" t="s">
        <v>259</v>
      </c>
      <c r="D1528" s="1" t="s">
        <v>610</v>
      </c>
      <c r="E1528" s="1" t="s">
        <v>611</v>
      </c>
      <c r="F1528" s="1" t="s">
        <v>612</v>
      </c>
      <c r="G1528" s="1" t="s">
        <v>4100</v>
      </c>
      <c r="H1528" s="1" t="s">
        <v>4101</v>
      </c>
      <c r="K1528" s="17" t="n">
        <f aca="false">SUMIF('1130 Salta'!$A$2:$A$485,$G1528,'1130 Salta'!$I$2:$I$485)</f>
        <v>4</v>
      </c>
      <c r="L1528" s="17" t="n">
        <f aca="false">SUMIF('1130 Salta'!$A$2:$A$485,$G1528,'1130 Salta'!$Q$2:$Q$485)</f>
        <v>0</v>
      </c>
      <c r="M1528" s="17" t="n">
        <f aca="false">$K1528-$L1528</f>
        <v>4</v>
      </c>
      <c r="N1528" s="18" t="n">
        <f aca="false">IFERROR(SUMIF('1130 Salta'!$A$2:$A$485,$G1528,'1130 Salta'!$M$2:$M$485)/$K1528,0)</f>
        <v>26899</v>
      </c>
      <c r="O1528" s="18" t="n">
        <f aca="false">IFERROR($K1528*$N1528,"")</f>
        <v>107596</v>
      </c>
      <c r="P1528" s="18" t="n">
        <f aca="false">IFERROR($L1528*$N1528,"")</f>
        <v>0</v>
      </c>
      <c r="Q1528" s="18" t="n">
        <f aca="false">$M1528*$N1528</f>
        <v>107596</v>
      </c>
      <c r="S1528" s="26"/>
      <c r="T1528" s="1" t="s">
        <v>615</v>
      </c>
      <c r="U1528" s="27" t="s">
        <v>126</v>
      </c>
    </row>
    <row r="1529" customFormat="false" ht="15" hidden="false" customHeight="false" outlineLevel="0" collapsed="false">
      <c r="A1529" s="1" t="s">
        <v>208</v>
      </c>
      <c r="B1529" s="1" t="s">
        <v>3464</v>
      </c>
      <c r="C1529" s="1" t="s">
        <v>259</v>
      </c>
      <c r="D1529" s="1" t="s">
        <v>610</v>
      </c>
      <c r="E1529" s="1" t="s">
        <v>611</v>
      </c>
      <c r="F1529" s="1" t="s">
        <v>612</v>
      </c>
      <c r="G1529" s="1" t="s">
        <v>1267</v>
      </c>
      <c r="H1529" s="1" t="s">
        <v>1268</v>
      </c>
      <c r="K1529" s="17" t="n">
        <f aca="false">SUMIF('1130 Salta'!$A$2:$A$485,$G1529,'1130 Salta'!$I$2:$I$485)</f>
        <v>4</v>
      </c>
      <c r="L1529" s="17" t="n">
        <f aca="false">SUMIF('1130 Salta'!$A$2:$A$485,$G1529,'1130 Salta'!$Q$2:$Q$485)</f>
        <v>0</v>
      </c>
      <c r="M1529" s="17" t="n">
        <f aca="false">$K1529-$L1529</f>
        <v>4</v>
      </c>
      <c r="N1529" s="18" t="n">
        <f aca="false">IFERROR(SUMIF('1130 Salta'!$A$2:$A$485,$G1529,'1130 Salta'!$M$2:$M$485)/$K1529,0)</f>
        <v>26899</v>
      </c>
      <c r="O1529" s="18" t="n">
        <f aca="false">IFERROR($K1529*$N1529,"")</f>
        <v>107596</v>
      </c>
      <c r="P1529" s="18" t="n">
        <f aca="false">IFERROR($L1529*$N1529,"")</f>
        <v>0</v>
      </c>
      <c r="Q1529" s="18" t="n">
        <f aca="false">$M1529*$N1529</f>
        <v>107596</v>
      </c>
      <c r="S1529" s="26"/>
      <c r="T1529" s="1" t="s">
        <v>615</v>
      </c>
      <c r="U1529" s="27" t="s">
        <v>126</v>
      </c>
    </row>
    <row r="1530" customFormat="false" ht="15" hidden="false" customHeight="false" outlineLevel="0" collapsed="false">
      <c r="A1530" s="1" t="s">
        <v>208</v>
      </c>
      <c r="B1530" s="1" t="s">
        <v>3464</v>
      </c>
      <c r="C1530" s="1" t="s">
        <v>259</v>
      </c>
      <c r="D1530" s="1" t="s">
        <v>610</v>
      </c>
      <c r="E1530" s="1" t="s">
        <v>611</v>
      </c>
      <c r="F1530" s="1" t="s">
        <v>612</v>
      </c>
      <c r="G1530" s="1" t="s">
        <v>4102</v>
      </c>
      <c r="H1530" s="1" t="s">
        <v>4103</v>
      </c>
      <c r="K1530" s="17" t="n">
        <f aca="false">SUMIF('1130 Salta'!$A$2:$A$485,$G1530,'1130 Salta'!$I$2:$I$485)</f>
        <v>4</v>
      </c>
      <c r="L1530" s="17" t="n">
        <f aca="false">SUMIF('1130 Salta'!$A$2:$A$485,$G1530,'1130 Salta'!$Q$2:$Q$485)</f>
        <v>0</v>
      </c>
      <c r="M1530" s="17" t="n">
        <f aca="false">$K1530-$L1530</f>
        <v>4</v>
      </c>
      <c r="N1530" s="18" t="n">
        <f aca="false">IFERROR(SUMIF('1130 Salta'!$A$2:$A$485,$G1530,'1130 Salta'!$M$2:$M$485)/$K1530,0)</f>
        <v>36416</v>
      </c>
      <c r="O1530" s="18" t="n">
        <f aca="false">IFERROR($K1530*$N1530,"")</f>
        <v>145664</v>
      </c>
      <c r="P1530" s="18" t="n">
        <f aca="false">IFERROR($L1530*$N1530,"")</f>
        <v>0</v>
      </c>
      <c r="Q1530" s="18" t="n">
        <f aca="false">$M1530*$N1530</f>
        <v>145664</v>
      </c>
      <c r="S1530" s="26"/>
      <c r="T1530" s="1" t="s">
        <v>615</v>
      </c>
      <c r="U1530" s="27" t="s">
        <v>126</v>
      </c>
    </row>
    <row r="1531" customFormat="false" ht="15" hidden="false" customHeight="false" outlineLevel="0" collapsed="false">
      <c r="A1531" s="1" t="s">
        <v>208</v>
      </c>
      <c r="B1531" s="1" t="s">
        <v>3464</v>
      </c>
      <c r="C1531" s="1" t="s">
        <v>259</v>
      </c>
      <c r="D1531" s="1" t="s">
        <v>610</v>
      </c>
      <c r="E1531" s="1" t="s">
        <v>611</v>
      </c>
      <c r="F1531" s="1" t="s">
        <v>612</v>
      </c>
      <c r="G1531" s="1" t="s">
        <v>4104</v>
      </c>
      <c r="H1531" s="1" t="s">
        <v>4105</v>
      </c>
      <c r="K1531" s="17" t="n">
        <f aca="false">SUMIF('1130 Salta'!$A$2:$A$485,$G1531,'1130 Salta'!$I$2:$I$485)</f>
        <v>4</v>
      </c>
      <c r="L1531" s="17" t="n">
        <f aca="false">SUMIF('1130 Salta'!$A$2:$A$485,$G1531,'1130 Salta'!$Q$2:$Q$485)</f>
        <v>0</v>
      </c>
      <c r="M1531" s="17" t="n">
        <f aca="false">$K1531-$L1531</f>
        <v>4</v>
      </c>
      <c r="N1531" s="18" t="n">
        <f aca="false">IFERROR(SUMIF('1130 Salta'!$A$2:$A$485,$G1531,'1130 Salta'!$M$2:$M$485)/$K1531,0)</f>
        <v>36416</v>
      </c>
      <c r="O1531" s="18" t="n">
        <f aca="false">IFERROR($K1531*$N1531,"")</f>
        <v>145664</v>
      </c>
      <c r="P1531" s="18" t="n">
        <f aca="false">IFERROR($L1531*$N1531,"")</f>
        <v>0</v>
      </c>
      <c r="Q1531" s="18" t="n">
        <f aca="false">$M1531*$N1531</f>
        <v>145664</v>
      </c>
      <c r="S1531" s="26"/>
      <c r="T1531" s="1" t="s">
        <v>615</v>
      </c>
      <c r="U1531" s="27" t="s">
        <v>126</v>
      </c>
    </row>
    <row r="1532" customFormat="false" ht="15" hidden="false" customHeight="false" outlineLevel="0" collapsed="false">
      <c r="A1532" s="1" t="s">
        <v>208</v>
      </c>
      <c r="B1532" s="1" t="s">
        <v>3464</v>
      </c>
      <c r="C1532" s="1" t="s">
        <v>259</v>
      </c>
      <c r="D1532" s="1" t="s">
        <v>610</v>
      </c>
      <c r="E1532" s="1" t="s">
        <v>611</v>
      </c>
      <c r="F1532" s="1" t="s">
        <v>612</v>
      </c>
      <c r="G1532" s="1" t="s">
        <v>4106</v>
      </c>
      <c r="H1532" s="1" t="s">
        <v>4107</v>
      </c>
      <c r="K1532" s="17" t="n">
        <f aca="false">SUMIF('1130 Salta'!$A$2:$A$485,$G1532,'1130 Salta'!$I$2:$I$485)</f>
        <v>4</v>
      </c>
      <c r="L1532" s="17" t="n">
        <f aca="false">SUMIF('1130 Salta'!$A$2:$A$485,$G1532,'1130 Salta'!$Q$2:$Q$485)</f>
        <v>0</v>
      </c>
      <c r="M1532" s="17" t="n">
        <f aca="false">$K1532-$L1532</f>
        <v>4</v>
      </c>
      <c r="N1532" s="18" t="n">
        <f aca="false">IFERROR(SUMIF('1130 Salta'!$A$2:$A$485,$G1532,'1130 Salta'!$M$2:$M$485)/$K1532,0)</f>
        <v>36416</v>
      </c>
      <c r="O1532" s="18" t="n">
        <f aca="false">IFERROR($K1532*$N1532,"")</f>
        <v>145664</v>
      </c>
      <c r="P1532" s="18" t="n">
        <f aca="false">IFERROR($L1532*$N1532,"")</f>
        <v>0</v>
      </c>
      <c r="Q1532" s="18" t="n">
        <f aca="false">$M1532*$N1532</f>
        <v>145664</v>
      </c>
      <c r="S1532" s="26"/>
      <c r="T1532" s="1" t="s">
        <v>615</v>
      </c>
      <c r="U1532" s="27" t="s">
        <v>126</v>
      </c>
    </row>
    <row r="1533" customFormat="false" ht="15" hidden="false" customHeight="false" outlineLevel="0" collapsed="false">
      <c r="A1533" s="1" t="s">
        <v>208</v>
      </c>
      <c r="B1533" s="1" t="s">
        <v>3464</v>
      </c>
      <c r="C1533" s="1" t="s">
        <v>259</v>
      </c>
      <c r="D1533" s="1" t="s">
        <v>610</v>
      </c>
      <c r="E1533" s="1" t="s">
        <v>611</v>
      </c>
      <c r="F1533" s="1" t="s">
        <v>612</v>
      </c>
      <c r="G1533" s="1" t="s">
        <v>4108</v>
      </c>
      <c r="H1533" s="1" t="s">
        <v>4109</v>
      </c>
      <c r="K1533" s="17" t="n">
        <f aca="false">SUMIF('1130 Salta'!$A$2:$A$485,$G1533,'1130 Salta'!$I$2:$I$485)</f>
        <v>4</v>
      </c>
      <c r="L1533" s="17" t="n">
        <f aca="false">SUMIF('1130 Salta'!$A$2:$A$485,$G1533,'1130 Salta'!$Q$2:$Q$485)</f>
        <v>0</v>
      </c>
      <c r="M1533" s="17" t="n">
        <f aca="false">$K1533-$L1533</f>
        <v>4</v>
      </c>
      <c r="N1533" s="18" t="n">
        <f aca="false">IFERROR(SUMIF('1130 Salta'!$A$2:$A$485,$G1533,'1130 Salta'!$M$2:$M$485)/$K1533,0)</f>
        <v>36416</v>
      </c>
      <c r="O1533" s="18" t="n">
        <f aca="false">IFERROR($K1533*$N1533,"")</f>
        <v>145664</v>
      </c>
      <c r="P1533" s="18" t="n">
        <f aca="false">IFERROR($L1533*$N1533,"")</f>
        <v>0</v>
      </c>
      <c r="Q1533" s="18" t="n">
        <f aca="false">$M1533*$N1533</f>
        <v>145664</v>
      </c>
      <c r="S1533" s="26"/>
      <c r="T1533" s="1" t="s">
        <v>615</v>
      </c>
      <c r="U1533" s="27" t="s">
        <v>126</v>
      </c>
    </row>
    <row r="1534" customFormat="false" ht="15" hidden="false" customHeight="false" outlineLevel="0" collapsed="false">
      <c r="A1534" s="1" t="s">
        <v>208</v>
      </c>
      <c r="B1534" s="1" t="s">
        <v>3464</v>
      </c>
      <c r="C1534" s="1" t="s">
        <v>259</v>
      </c>
      <c r="D1534" s="1" t="s">
        <v>610</v>
      </c>
      <c r="E1534" s="1" t="s">
        <v>611</v>
      </c>
      <c r="F1534" s="1" t="s">
        <v>612</v>
      </c>
      <c r="G1534" s="1" t="s">
        <v>1339</v>
      </c>
      <c r="H1534" s="1" t="s">
        <v>1340</v>
      </c>
      <c r="K1534" s="17" t="n">
        <f aca="false">SUMIF('1130 Salta'!$A$2:$A$485,$G1534,'1130 Salta'!$I$2:$I$485)</f>
        <v>4</v>
      </c>
      <c r="L1534" s="17" t="n">
        <f aca="false">SUMIF('1130 Salta'!$A$2:$A$485,$G1534,'1130 Salta'!$Q$2:$Q$485)</f>
        <v>0</v>
      </c>
      <c r="M1534" s="17" t="n">
        <f aca="false">$K1534-$L1534</f>
        <v>4</v>
      </c>
      <c r="N1534" s="18" t="n">
        <f aca="false">IFERROR(SUMIF('1130 Salta'!$A$2:$A$485,$G1534,'1130 Salta'!$M$2:$M$485)/$K1534,0)</f>
        <v>14377</v>
      </c>
      <c r="O1534" s="18" t="n">
        <f aca="false">IFERROR($K1534*$N1534,"")</f>
        <v>57508</v>
      </c>
      <c r="P1534" s="18" t="n">
        <f aca="false">IFERROR($L1534*$N1534,"")</f>
        <v>0</v>
      </c>
      <c r="Q1534" s="18" t="n">
        <f aca="false">$M1534*$N1534</f>
        <v>57508</v>
      </c>
      <c r="S1534" s="26"/>
      <c r="T1534" s="1" t="s">
        <v>615</v>
      </c>
      <c r="U1534" s="27" t="s">
        <v>126</v>
      </c>
    </row>
    <row r="1535" customFormat="false" ht="15" hidden="false" customHeight="false" outlineLevel="0" collapsed="false">
      <c r="A1535" s="1" t="s">
        <v>208</v>
      </c>
      <c r="B1535" s="1" t="s">
        <v>3464</v>
      </c>
      <c r="C1535" s="1" t="s">
        <v>259</v>
      </c>
      <c r="D1535" s="1" t="s">
        <v>610</v>
      </c>
      <c r="E1535" s="1" t="s">
        <v>611</v>
      </c>
      <c r="F1535" s="1" t="s">
        <v>612</v>
      </c>
      <c r="G1535" s="1" t="s">
        <v>1341</v>
      </c>
      <c r="H1535" s="1" t="s">
        <v>1342</v>
      </c>
      <c r="K1535" s="17" t="n">
        <f aca="false">SUMIF('1130 Salta'!$A$2:$A$485,$G1535,'1130 Salta'!$I$2:$I$485)</f>
        <v>4</v>
      </c>
      <c r="L1535" s="17" t="n">
        <f aca="false">SUMIF('1130 Salta'!$A$2:$A$485,$G1535,'1130 Salta'!$Q$2:$Q$485)</f>
        <v>0</v>
      </c>
      <c r="M1535" s="17" t="n">
        <f aca="false">$K1535-$L1535</f>
        <v>4</v>
      </c>
      <c r="N1535" s="18" t="n">
        <f aca="false">IFERROR(SUMIF('1130 Salta'!$A$2:$A$485,$G1535,'1130 Salta'!$M$2:$M$485)/$K1535,0)</f>
        <v>14377</v>
      </c>
      <c r="O1535" s="18" t="n">
        <f aca="false">IFERROR($K1535*$N1535,"")</f>
        <v>57508</v>
      </c>
      <c r="P1535" s="18" t="n">
        <f aca="false">IFERROR($L1535*$N1535,"")</f>
        <v>0</v>
      </c>
      <c r="Q1535" s="18" t="n">
        <f aca="false">$M1535*$N1535</f>
        <v>57508</v>
      </c>
      <c r="S1535" s="26"/>
      <c r="T1535" s="1" t="s">
        <v>615</v>
      </c>
      <c r="U1535" s="27" t="s">
        <v>126</v>
      </c>
    </row>
    <row r="1536" customFormat="false" ht="15" hidden="false" customHeight="false" outlineLevel="0" collapsed="false">
      <c r="A1536" s="1" t="s">
        <v>208</v>
      </c>
      <c r="B1536" s="1" t="s">
        <v>3464</v>
      </c>
      <c r="C1536" s="1" t="s">
        <v>259</v>
      </c>
      <c r="D1536" s="1" t="s">
        <v>610</v>
      </c>
      <c r="E1536" s="1" t="s">
        <v>611</v>
      </c>
      <c r="F1536" s="1" t="s">
        <v>612</v>
      </c>
      <c r="G1536" s="1" t="s">
        <v>1486</v>
      </c>
      <c r="H1536" s="1" t="s">
        <v>1487</v>
      </c>
      <c r="K1536" s="17" t="n">
        <f aca="false">SUMIF('1130 Salta'!$A$2:$A$485,$G1536,'1130 Salta'!$I$2:$I$485)</f>
        <v>4</v>
      </c>
      <c r="L1536" s="17" t="n">
        <f aca="false">SUMIF('1130 Salta'!$A$2:$A$485,$G1536,'1130 Salta'!$Q$2:$Q$485)</f>
        <v>0</v>
      </c>
      <c r="M1536" s="17" t="n">
        <f aca="false">$K1536-$L1536</f>
        <v>4</v>
      </c>
      <c r="N1536" s="18" t="n">
        <f aca="false">IFERROR(SUMIF('1130 Salta'!$A$2:$A$485,$G1536,'1130 Salta'!$M$2:$M$485)/$K1536,0)</f>
        <v>15814.7</v>
      </c>
      <c r="O1536" s="18" t="n">
        <f aca="false">IFERROR($K1536*$N1536,"")</f>
        <v>63258.8</v>
      </c>
      <c r="P1536" s="18" t="n">
        <f aca="false">IFERROR($L1536*$N1536,"")</f>
        <v>0</v>
      </c>
      <c r="Q1536" s="18" t="n">
        <f aca="false">$M1536*$N1536</f>
        <v>63258.8</v>
      </c>
      <c r="S1536" s="26"/>
      <c r="T1536" s="1" t="s">
        <v>615</v>
      </c>
      <c r="U1536" s="27" t="s">
        <v>126</v>
      </c>
    </row>
    <row r="1537" customFormat="false" ht="15" hidden="false" customHeight="false" outlineLevel="0" collapsed="false">
      <c r="A1537" s="1" t="s">
        <v>208</v>
      </c>
      <c r="B1537" s="1" t="s">
        <v>3464</v>
      </c>
      <c r="C1537" s="1" t="s">
        <v>259</v>
      </c>
      <c r="D1537" s="1" t="s">
        <v>260</v>
      </c>
      <c r="E1537" s="1" t="s">
        <v>261</v>
      </c>
      <c r="F1537" s="1" t="s">
        <v>262</v>
      </c>
      <c r="G1537" s="1" t="s">
        <v>1401</v>
      </c>
      <c r="H1537" s="1" t="s">
        <v>1402</v>
      </c>
      <c r="I1537" s="1" t="s">
        <v>4110</v>
      </c>
      <c r="J1537" s="1" t="s">
        <v>4111</v>
      </c>
      <c r="K1537" s="17" t="n">
        <f aca="false">SUMIF('1130 Salta'!$A$2:$A$485,$G1537,'1130 Salta'!$I$2:$I$485)</f>
        <v>3</v>
      </c>
      <c r="L1537" s="17" t="n">
        <f aca="false">SUMIF('1130 Salta'!$A$2:$A$485,$G1537,'1130 Salta'!$Q$2:$Q$485)</f>
        <v>4</v>
      </c>
      <c r="M1537" s="17" t="n">
        <f aca="false">$K1537-$L1537</f>
        <v>-1</v>
      </c>
      <c r="N1537" s="18" t="n">
        <f aca="false">IFERROR(SUMIF('1130 Salta'!$A$2:$A$485,$G1537,'1130 Salta'!$M$2:$M$485)/$K1537,0)</f>
        <v>4261.29333333333</v>
      </c>
      <c r="O1537" s="18" t="n">
        <f aca="false">IFERROR($K1537*$N1537,"")</f>
        <v>12783.88</v>
      </c>
      <c r="P1537" s="18" t="n">
        <f aca="false">IFERROR($L1537*$N1537,"")</f>
        <v>17045.1733333333</v>
      </c>
      <c r="Q1537" s="18" t="n">
        <f aca="false">$M1537*$N1537</f>
        <v>-4261.29333333333</v>
      </c>
      <c r="S1537" s="25" t="s">
        <v>228</v>
      </c>
      <c r="T1537" s="1" t="s">
        <v>282</v>
      </c>
      <c r="U1537" s="24" t="s">
        <v>54</v>
      </c>
      <c r="V1537" s="1" t="s">
        <v>4112</v>
      </c>
      <c r="W1537" s="1" t="s">
        <v>269</v>
      </c>
      <c r="Y1537" s="1" t="s">
        <v>270</v>
      </c>
      <c r="Z1537" s="1" t="s">
        <v>4113</v>
      </c>
      <c r="AA1537" s="1" t="s">
        <v>4114</v>
      </c>
    </row>
    <row r="1538" customFormat="false" ht="15" hidden="false" customHeight="false" outlineLevel="0" collapsed="false">
      <c r="A1538" s="1" t="s">
        <v>208</v>
      </c>
      <c r="B1538" s="1" t="s">
        <v>3464</v>
      </c>
      <c r="C1538" s="1" t="s">
        <v>259</v>
      </c>
      <c r="D1538" s="1" t="s">
        <v>260</v>
      </c>
      <c r="E1538" s="1" t="s">
        <v>261</v>
      </c>
      <c r="F1538" s="1" t="s">
        <v>262</v>
      </c>
      <c r="G1538" s="1" t="s">
        <v>566</v>
      </c>
      <c r="H1538" s="1" t="s">
        <v>567</v>
      </c>
      <c r="I1538" s="1" t="s">
        <v>101</v>
      </c>
      <c r="J1538" s="1" t="s">
        <v>4115</v>
      </c>
      <c r="K1538" s="17" t="n">
        <f aca="false">SUMIF('1130 Salta'!$A$2:$A$485,$G1538,'1130 Salta'!$I$2:$I$485)</f>
        <v>3</v>
      </c>
      <c r="L1538" s="17" t="n">
        <f aca="false">SUMIF('1130 Salta'!$A$2:$A$485,$G1538,'1130 Salta'!$Q$2:$Q$485)</f>
        <v>30</v>
      </c>
      <c r="M1538" s="17" t="n">
        <f aca="false">$K1538-$L1538</f>
        <v>-27</v>
      </c>
      <c r="N1538" s="18" t="n">
        <f aca="false">IFERROR(SUMIF('1130 Salta'!$A$2:$A$485,$G1538,'1130 Salta'!$M$2:$M$485)/$K1538,0)</f>
        <v>3842.5</v>
      </c>
      <c r="O1538" s="18" t="n">
        <f aca="false">IFERROR($K1538*$N1538,"")</f>
        <v>11527.5</v>
      </c>
      <c r="P1538" s="18" t="n">
        <f aca="false">IFERROR($L1538*$N1538,"")</f>
        <v>115275</v>
      </c>
      <c r="Q1538" s="18" t="n">
        <f aca="false">$M1538*$N1538</f>
        <v>-103747.5</v>
      </c>
      <c r="S1538" s="25" t="s">
        <v>228</v>
      </c>
      <c r="T1538" s="1" t="s">
        <v>282</v>
      </c>
      <c r="U1538" s="24" t="s">
        <v>54</v>
      </c>
      <c r="V1538" s="1" t="s">
        <v>290</v>
      </c>
      <c r="W1538" s="1" t="s">
        <v>269</v>
      </c>
      <c r="Y1538" s="1" t="s">
        <v>269</v>
      </c>
      <c r="AA1538" s="1" t="s">
        <v>4116</v>
      </c>
    </row>
    <row r="1539" customFormat="false" ht="15" hidden="false" customHeight="false" outlineLevel="0" collapsed="false">
      <c r="A1539" s="1" t="s">
        <v>208</v>
      </c>
      <c r="B1539" s="1" t="s">
        <v>3464</v>
      </c>
      <c r="C1539" s="1" t="s">
        <v>259</v>
      </c>
      <c r="D1539" s="1" t="s">
        <v>260</v>
      </c>
      <c r="E1539" s="1" t="s">
        <v>261</v>
      </c>
      <c r="F1539" s="1" t="s">
        <v>262</v>
      </c>
      <c r="G1539" s="1" t="s">
        <v>4117</v>
      </c>
      <c r="H1539" s="1" t="s">
        <v>4118</v>
      </c>
      <c r="K1539" s="17" t="n">
        <f aca="false">SUMIF('1130 Salta'!$A$2:$A$485,$G1539,'1130 Salta'!$I$2:$I$485)</f>
        <v>3</v>
      </c>
      <c r="L1539" s="17" t="n">
        <f aca="false">SUMIF('1130 Salta'!$A$2:$A$485,$G1539,'1130 Salta'!$Q$2:$Q$485)</f>
        <v>0</v>
      </c>
      <c r="M1539" s="17" t="n">
        <f aca="false">$K1539-$L1539</f>
        <v>3</v>
      </c>
      <c r="N1539" s="18" t="n">
        <f aca="false">IFERROR(SUMIF('1130 Salta'!$A$2:$A$485,$G1539,'1130 Salta'!$M$2:$M$485)/$K1539,0)</f>
        <v>28565.12</v>
      </c>
      <c r="O1539" s="18" t="n">
        <f aca="false">IFERROR($K1539*$N1539,"")</f>
        <v>85695.36</v>
      </c>
      <c r="P1539" s="18" t="n">
        <f aca="false">IFERROR($L1539*$N1539,"")</f>
        <v>0</v>
      </c>
      <c r="Q1539" s="18" t="n">
        <f aca="false">$M1539*$N1539</f>
        <v>85695.36</v>
      </c>
      <c r="S1539" s="26"/>
      <c r="T1539" s="1" t="s">
        <v>277</v>
      </c>
      <c r="U1539" s="27" t="s">
        <v>123</v>
      </c>
    </row>
    <row r="1540" customFormat="false" ht="15" hidden="false" customHeight="false" outlineLevel="0" collapsed="false">
      <c r="A1540" s="1" t="s">
        <v>208</v>
      </c>
      <c r="B1540" s="1" t="s">
        <v>3464</v>
      </c>
      <c r="C1540" s="1" t="s">
        <v>259</v>
      </c>
      <c r="D1540" s="1" t="s">
        <v>273</v>
      </c>
      <c r="E1540" s="1" t="s">
        <v>274</v>
      </c>
      <c r="F1540" s="1" t="s">
        <v>262</v>
      </c>
      <c r="G1540" s="1" t="s">
        <v>1319</v>
      </c>
      <c r="H1540" s="1" t="s">
        <v>1320</v>
      </c>
      <c r="K1540" s="17" t="n">
        <f aca="false">SUMIF('1130 Salta'!$A$2:$A$485,$G1540,'1130 Salta'!$I$2:$I$485)</f>
        <v>3</v>
      </c>
      <c r="L1540" s="17" t="n">
        <f aca="false">SUMIF('1130 Salta'!$A$2:$A$485,$G1540,'1130 Salta'!$Q$2:$Q$485)</f>
        <v>0</v>
      </c>
      <c r="M1540" s="17" t="n">
        <f aca="false">$K1540-$L1540</f>
        <v>3</v>
      </c>
      <c r="N1540" s="18" t="n">
        <f aca="false">IFERROR(SUMIF('1130 Salta'!$A$2:$A$485,$G1540,'1130 Salta'!$M$2:$M$485)/$K1540,0)</f>
        <v>12308.51</v>
      </c>
      <c r="O1540" s="18" t="n">
        <f aca="false">IFERROR($K1540*$N1540,"")</f>
        <v>36925.53</v>
      </c>
      <c r="P1540" s="18" t="n">
        <f aca="false">IFERROR($L1540*$N1540,"")</f>
        <v>0</v>
      </c>
      <c r="Q1540" s="18" t="n">
        <f aca="false">$M1540*$N1540</f>
        <v>36925.53</v>
      </c>
      <c r="S1540" s="26"/>
      <c r="T1540" s="1" t="s">
        <v>277</v>
      </c>
      <c r="U1540" s="27" t="s">
        <v>123</v>
      </c>
    </row>
    <row r="1541" customFormat="false" ht="15" hidden="false" customHeight="false" outlineLevel="0" collapsed="false">
      <c r="A1541" s="1" t="s">
        <v>208</v>
      </c>
      <c r="B1541" s="1" t="s">
        <v>3464</v>
      </c>
      <c r="C1541" s="1" t="s">
        <v>259</v>
      </c>
      <c r="D1541" s="1" t="s">
        <v>273</v>
      </c>
      <c r="E1541" s="1" t="s">
        <v>274</v>
      </c>
      <c r="F1541" s="1" t="s">
        <v>262</v>
      </c>
      <c r="G1541" s="1" t="s">
        <v>2925</v>
      </c>
      <c r="H1541" s="1" t="s">
        <v>2926</v>
      </c>
      <c r="K1541" s="17" t="n">
        <f aca="false">SUMIF('1130 Salta'!$A$2:$A$485,$G1541,'1130 Salta'!$I$2:$I$485)</f>
        <v>3</v>
      </c>
      <c r="L1541" s="17" t="n">
        <f aca="false">SUMIF('1130 Salta'!$A$2:$A$485,$G1541,'1130 Salta'!$Q$2:$Q$485)</f>
        <v>0</v>
      </c>
      <c r="M1541" s="17" t="n">
        <f aca="false">$K1541-$L1541</f>
        <v>3</v>
      </c>
      <c r="N1541" s="18" t="n">
        <f aca="false">IFERROR(SUMIF('1130 Salta'!$A$2:$A$485,$G1541,'1130 Salta'!$M$2:$M$485)/$K1541,0)</f>
        <v>6730.79</v>
      </c>
      <c r="O1541" s="18" t="n">
        <f aca="false">IFERROR($K1541*$N1541,"")</f>
        <v>20192.37</v>
      </c>
      <c r="P1541" s="18" t="n">
        <f aca="false">IFERROR($L1541*$N1541,"")</f>
        <v>0</v>
      </c>
      <c r="Q1541" s="18" t="n">
        <f aca="false">$M1541*$N1541</f>
        <v>20192.37</v>
      </c>
      <c r="S1541" s="26"/>
      <c r="T1541" s="1" t="s">
        <v>277</v>
      </c>
      <c r="U1541" s="27" t="s">
        <v>123</v>
      </c>
    </row>
    <row r="1542" customFormat="false" ht="15" hidden="false" customHeight="false" outlineLevel="0" collapsed="false">
      <c r="A1542" s="1" t="s">
        <v>208</v>
      </c>
      <c r="B1542" s="1" t="s">
        <v>3464</v>
      </c>
      <c r="C1542" s="1" t="s">
        <v>259</v>
      </c>
      <c r="D1542" s="1" t="s">
        <v>273</v>
      </c>
      <c r="E1542" s="1" t="s">
        <v>274</v>
      </c>
      <c r="F1542" s="1" t="s">
        <v>262</v>
      </c>
      <c r="G1542" s="1" t="s">
        <v>1795</v>
      </c>
      <c r="H1542" s="1" t="s">
        <v>1796</v>
      </c>
      <c r="K1542" s="17" t="n">
        <f aca="false">SUMIF('1130 Salta'!$A$2:$A$485,$G1542,'1130 Salta'!$I$2:$I$485)</f>
        <v>3</v>
      </c>
      <c r="L1542" s="17" t="n">
        <f aca="false">SUMIF('1130 Salta'!$A$2:$A$485,$G1542,'1130 Salta'!$Q$2:$Q$485)</f>
        <v>0</v>
      </c>
      <c r="M1542" s="17" t="n">
        <f aca="false">$K1542-$L1542</f>
        <v>3</v>
      </c>
      <c r="N1542" s="18" t="n">
        <f aca="false">IFERROR(SUMIF('1130 Salta'!$A$2:$A$485,$G1542,'1130 Salta'!$M$2:$M$485)/$K1542,0)</f>
        <v>165289.26</v>
      </c>
      <c r="O1542" s="18" t="n">
        <f aca="false">IFERROR($K1542*$N1542,"")</f>
        <v>495867.78</v>
      </c>
      <c r="P1542" s="18" t="n">
        <f aca="false">IFERROR($L1542*$N1542,"")</f>
        <v>0</v>
      </c>
      <c r="Q1542" s="18" t="n">
        <f aca="false">$M1542*$N1542</f>
        <v>495867.78</v>
      </c>
      <c r="S1542" s="26"/>
      <c r="T1542" s="1" t="s">
        <v>277</v>
      </c>
      <c r="U1542" s="27" t="s">
        <v>123</v>
      </c>
    </row>
    <row r="1543" customFormat="false" ht="15" hidden="false" customHeight="false" outlineLevel="0" collapsed="false">
      <c r="A1543" s="1" t="s">
        <v>208</v>
      </c>
      <c r="B1543" s="1" t="s">
        <v>3464</v>
      </c>
      <c r="C1543" s="1" t="s">
        <v>259</v>
      </c>
      <c r="D1543" s="1" t="s">
        <v>610</v>
      </c>
      <c r="E1543" s="1" t="s">
        <v>611</v>
      </c>
      <c r="F1543" s="1" t="s">
        <v>612</v>
      </c>
      <c r="G1543" s="1" t="s">
        <v>1474</v>
      </c>
      <c r="H1543" s="1" t="s">
        <v>1475</v>
      </c>
      <c r="K1543" s="17" t="n">
        <f aca="false">SUMIF('1130 Salta'!$A$2:$A$485,$G1543,'1130 Salta'!$I$2:$I$485)</f>
        <v>3</v>
      </c>
      <c r="L1543" s="17" t="n">
        <f aca="false">SUMIF('1130 Salta'!$A$2:$A$485,$G1543,'1130 Salta'!$Q$2:$Q$485)</f>
        <v>0</v>
      </c>
      <c r="M1543" s="17" t="n">
        <f aca="false">$K1543-$L1543</f>
        <v>3</v>
      </c>
      <c r="N1543" s="18" t="n">
        <f aca="false">IFERROR(SUMIF('1130 Salta'!$A$2:$A$485,$G1543,'1130 Salta'!$M$2:$M$485)/$K1543,0)</f>
        <v>25127.12</v>
      </c>
      <c r="O1543" s="18" t="n">
        <f aca="false">IFERROR($K1543*$N1543,"")</f>
        <v>75381.36</v>
      </c>
      <c r="P1543" s="18" t="n">
        <f aca="false">IFERROR($L1543*$N1543,"")</f>
        <v>0</v>
      </c>
      <c r="Q1543" s="18" t="n">
        <f aca="false">$M1543*$N1543</f>
        <v>75381.36</v>
      </c>
      <c r="S1543" s="26"/>
      <c r="T1543" s="1" t="s">
        <v>615</v>
      </c>
      <c r="U1543" s="27" t="s">
        <v>126</v>
      </c>
    </row>
    <row r="1544" customFormat="false" ht="15" hidden="false" customHeight="false" outlineLevel="0" collapsed="false">
      <c r="A1544" s="1" t="s">
        <v>208</v>
      </c>
      <c r="B1544" s="1" t="s">
        <v>3464</v>
      </c>
      <c r="C1544" s="1" t="s">
        <v>259</v>
      </c>
      <c r="D1544" s="1" t="s">
        <v>610</v>
      </c>
      <c r="E1544" s="1" t="s">
        <v>611</v>
      </c>
      <c r="F1544" s="1" t="s">
        <v>612</v>
      </c>
      <c r="G1544" s="1" t="s">
        <v>2806</v>
      </c>
      <c r="H1544" s="1" t="s">
        <v>2807</v>
      </c>
      <c r="K1544" s="17" t="n">
        <f aca="false">SUMIF('1130 Salta'!$A$2:$A$485,$G1544,'1130 Salta'!$I$2:$I$485)</f>
        <v>3</v>
      </c>
      <c r="L1544" s="17" t="n">
        <f aca="false">SUMIF('1130 Salta'!$A$2:$A$485,$G1544,'1130 Salta'!$Q$2:$Q$485)</f>
        <v>0</v>
      </c>
      <c r="M1544" s="17" t="n">
        <f aca="false">$K1544-$L1544</f>
        <v>3</v>
      </c>
      <c r="N1544" s="18" t="n">
        <f aca="false">IFERROR(SUMIF('1130 Salta'!$A$2:$A$485,$G1544,'1130 Salta'!$M$2:$M$485)/$K1544,0)</f>
        <v>85884.6666666667</v>
      </c>
      <c r="O1544" s="18" t="n">
        <f aca="false">IFERROR($K1544*$N1544,"")</f>
        <v>257654</v>
      </c>
      <c r="P1544" s="18" t="n">
        <f aca="false">IFERROR($L1544*$N1544,"")</f>
        <v>0</v>
      </c>
      <c r="Q1544" s="18" t="n">
        <f aca="false">$M1544*$N1544</f>
        <v>257654</v>
      </c>
      <c r="S1544" s="26"/>
      <c r="T1544" s="1" t="s">
        <v>615</v>
      </c>
      <c r="U1544" s="27" t="s">
        <v>126</v>
      </c>
      <c r="AA1544" s="1" t="s">
        <v>3489</v>
      </c>
    </row>
    <row r="1545" customFormat="false" ht="15" hidden="false" customHeight="false" outlineLevel="0" collapsed="false">
      <c r="A1545" s="1" t="s">
        <v>208</v>
      </c>
      <c r="B1545" s="1" t="s">
        <v>3464</v>
      </c>
      <c r="C1545" s="1" t="s">
        <v>259</v>
      </c>
      <c r="D1545" s="1" t="s">
        <v>610</v>
      </c>
      <c r="E1545" s="1" t="s">
        <v>611</v>
      </c>
      <c r="F1545" s="1" t="s">
        <v>612</v>
      </c>
      <c r="G1545" s="1" t="s">
        <v>1484</v>
      </c>
      <c r="H1545" s="1" t="s">
        <v>1485</v>
      </c>
      <c r="K1545" s="17" t="n">
        <f aca="false">SUMIF('1130 Salta'!$A$2:$A$485,$G1545,'1130 Salta'!$I$2:$I$485)</f>
        <v>3</v>
      </c>
      <c r="L1545" s="17" t="n">
        <f aca="false">SUMIF('1130 Salta'!$A$2:$A$485,$G1545,'1130 Salta'!$Q$2:$Q$485)</f>
        <v>0</v>
      </c>
      <c r="M1545" s="17" t="n">
        <f aca="false">$K1545-$L1545</f>
        <v>3</v>
      </c>
      <c r="N1545" s="18" t="n">
        <f aca="false">IFERROR(SUMIF('1130 Salta'!$A$2:$A$485,$G1545,'1130 Salta'!$M$2:$M$485)/$K1545,0)</f>
        <v>75682.84</v>
      </c>
      <c r="O1545" s="18" t="n">
        <f aca="false">IFERROR($K1545*$N1545,"")</f>
        <v>227048.52</v>
      </c>
      <c r="P1545" s="18" t="n">
        <f aca="false">IFERROR($L1545*$N1545,"")</f>
        <v>0</v>
      </c>
      <c r="Q1545" s="18" t="n">
        <f aca="false">$M1545*$N1545</f>
        <v>227048.52</v>
      </c>
      <c r="S1545" s="26"/>
      <c r="T1545" s="1" t="s">
        <v>615</v>
      </c>
      <c r="U1545" s="27" t="s">
        <v>126</v>
      </c>
      <c r="AA1545" s="1" t="s">
        <v>3489</v>
      </c>
    </row>
    <row r="1546" customFormat="false" ht="15" hidden="false" customHeight="false" outlineLevel="0" collapsed="false">
      <c r="A1546" s="1" t="s">
        <v>208</v>
      </c>
      <c r="B1546" s="1" t="s">
        <v>3464</v>
      </c>
      <c r="C1546" s="1" t="s">
        <v>259</v>
      </c>
      <c r="D1546" s="1" t="s">
        <v>610</v>
      </c>
      <c r="E1546" s="1" t="s">
        <v>611</v>
      </c>
      <c r="F1546" s="1" t="s">
        <v>612</v>
      </c>
      <c r="G1546" s="1" t="s">
        <v>1387</v>
      </c>
      <c r="H1546" s="1" t="s">
        <v>1388</v>
      </c>
      <c r="K1546" s="17" t="n">
        <f aca="false">SUMIF('1130 Salta'!$A$2:$A$485,$G1546,'1130 Salta'!$I$2:$I$485)</f>
        <v>3</v>
      </c>
      <c r="L1546" s="17" t="n">
        <f aca="false">SUMIF('1130 Salta'!$A$2:$A$485,$G1546,'1130 Salta'!$Q$2:$Q$485)</f>
        <v>0</v>
      </c>
      <c r="M1546" s="17" t="n">
        <f aca="false">$K1546-$L1546</f>
        <v>3</v>
      </c>
      <c r="N1546" s="18" t="n">
        <f aca="false">IFERROR(SUMIF('1130 Salta'!$A$2:$A$485,$G1546,'1130 Salta'!$M$2:$M$485)/$K1546,0)</f>
        <v>22653.6666666667</v>
      </c>
      <c r="O1546" s="18" t="n">
        <f aca="false">IFERROR($K1546*$N1546,"")</f>
        <v>67961</v>
      </c>
      <c r="P1546" s="18" t="n">
        <f aca="false">IFERROR($L1546*$N1546,"")</f>
        <v>0</v>
      </c>
      <c r="Q1546" s="18" t="n">
        <f aca="false">$M1546*$N1546</f>
        <v>67961</v>
      </c>
      <c r="S1546" s="26"/>
      <c r="T1546" s="1" t="s">
        <v>615</v>
      </c>
      <c r="U1546" s="27" t="s">
        <v>126</v>
      </c>
    </row>
    <row r="1547" customFormat="false" ht="15" hidden="false" customHeight="false" outlineLevel="0" collapsed="false">
      <c r="A1547" s="1" t="s">
        <v>208</v>
      </c>
      <c r="B1547" s="1" t="s">
        <v>3464</v>
      </c>
      <c r="C1547" s="1" t="s">
        <v>259</v>
      </c>
      <c r="D1547" s="1" t="s">
        <v>610</v>
      </c>
      <c r="E1547" s="1" t="s">
        <v>611</v>
      </c>
      <c r="F1547" s="1" t="s">
        <v>612</v>
      </c>
      <c r="G1547" s="1" t="s">
        <v>4119</v>
      </c>
      <c r="H1547" s="1" t="s">
        <v>4120</v>
      </c>
      <c r="K1547" s="17" t="n">
        <f aca="false">SUMIF('1130 Salta'!$A$2:$A$485,$G1547,'1130 Salta'!$I$2:$I$485)</f>
        <v>3</v>
      </c>
      <c r="L1547" s="17" t="n">
        <f aca="false">SUMIF('1130 Salta'!$A$2:$A$485,$G1547,'1130 Salta'!$Q$2:$Q$485)</f>
        <v>0</v>
      </c>
      <c r="M1547" s="17" t="n">
        <f aca="false">$K1547-$L1547</f>
        <v>3</v>
      </c>
      <c r="N1547" s="18" t="n">
        <f aca="false">IFERROR(SUMIF('1130 Salta'!$A$2:$A$485,$G1547,'1130 Salta'!$M$2:$M$485)/$K1547,0)</f>
        <v>36309</v>
      </c>
      <c r="O1547" s="18" t="n">
        <f aca="false">IFERROR($K1547*$N1547,"")</f>
        <v>108927</v>
      </c>
      <c r="P1547" s="18" t="n">
        <f aca="false">IFERROR($L1547*$N1547,"")</f>
        <v>0</v>
      </c>
      <c r="Q1547" s="18" t="n">
        <f aca="false">$M1547*$N1547</f>
        <v>108927</v>
      </c>
      <c r="S1547" s="26"/>
      <c r="T1547" s="1" t="s">
        <v>615</v>
      </c>
      <c r="U1547" s="27" t="s">
        <v>126</v>
      </c>
    </row>
    <row r="1548" customFormat="false" ht="15" hidden="false" customHeight="false" outlineLevel="0" collapsed="false">
      <c r="A1548" s="1" t="s">
        <v>208</v>
      </c>
      <c r="B1548" s="1" t="s">
        <v>3464</v>
      </c>
      <c r="C1548" s="1" t="s">
        <v>259</v>
      </c>
      <c r="D1548" s="1" t="s">
        <v>610</v>
      </c>
      <c r="E1548" s="1" t="s">
        <v>611</v>
      </c>
      <c r="F1548" s="1" t="s">
        <v>612</v>
      </c>
      <c r="G1548" s="1" t="s">
        <v>4121</v>
      </c>
      <c r="H1548" s="1" t="s">
        <v>4122</v>
      </c>
      <c r="K1548" s="17" t="n">
        <f aca="false">SUMIF('1130 Salta'!$A$2:$A$485,$G1548,'1130 Salta'!$I$2:$I$485)</f>
        <v>3</v>
      </c>
      <c r="L1548" s="17" t="n">
        <f aca="false">SUMIF('1130 Salta'!$A$2:$A$485,$G1548,'1130 Salta'!$Q$2:$Q$485)</f>
        <v>0</v>
      </c>
      <c r="M1548" s="17" t="n">
        <f aca="false">$K1548-$L1548</f>
        <v>3</v>
      </c>
      <c r="N1548" s="18" t="n">
        <f aca="false">IFERROR(SUMIF('1130 Salta'!$A$2:$A$485,$G1548,'1130 Salta'!$M$2:$M$485)/$K1548,0)</f>
        <v>121499.113333333</v>
      </c>
      <c r="O1548" s="18" t="n">
        <f aca="false">IFERROR($K1548*$N1548,"")</f>
        <v>364497.34</v>
      </c>
      <c r="P1548" s="18" t="n">
        <f aca="false">IFERROR($L1548*$N1548,"")</f>
        <v>0</v>
      </c>
      <c r="Q1548" s="18" t="n">
        <f aca="false">$M1548*$N1548</f>
        <v>364497.34</v>
      </c>
      <c r="S1548" s="26"/>
      <c r="T1548" s="1" t="s">
        <v>615</v>
      </c>
      <c r="U1548" s="27" t="s">
        <v>126</v>
      </c>
      <c r="AA1548" s="1" t="s">
        <v>3489</v>
      </c>
    </row>
    <row r="1549" customFormat="false" ht="15" hidden="false" customHeight="false" outlineLevel="0" collapsed="false">
      <c r="A1549" s="1" t="s">
        <v>208</v>
      </c>
      <c r="B1549" s="1" t="s">
        <v>3464</v>
      </c>
      <c r="C1549" s="1" t="s">
        <v>259</v>
      </c>
      <c r="D1549" s="1" t="s">
        <v>260</v>
      </c>
      <c r="E1549" s="1" t="s">
        <v>261</v>
      </c>
      <c r="F1549" s="1" t="s">
        <v>262</v>
      </c>
      <c r="G1549" s="1" t="s">
        <v>4123</v>
      </c>
      <c r="H1549" s="1" t="s">
        <v>4124</v>
      </c>
      <c r="K1549" s="17" t="n">
        <f aca="false">SUMIF('1130 Salta'!$A$2:$A$485,$G1549,'1130 Salta'!$I$2:$I$485)</f>
        <v>2</v>
      </c>
      <c r="L1549" s="17" t="n">
        <f aca="false">SUMIF('1130 Salta'!$A$2:$A$485,$G1549,'1130 Salta'!$Q$2:$Q$485)</f>
        <v>0</v>
      </c>
      <c r="M1549" s="17" t="n">
        <f aca="false">$K1549-$L1549</f>
        <v>2</v>
      </c>
      <c r="N1549" s="18" t="n">
        <f aca="false">IFERROR(SUMIF('1130 Salta'!$A$2:$A$485,$G1549,'1130 Salta'!$M$2:$M$485)/$K1549,0)</f>
        <v>22200</v>
      </c>
      <c r="O1549" s="18" t="n">
        <f aca="false">IFERROR($K1549*$N1549,"")</f>
        <v>44400</v>
      </c>
      <c r="P1549" s="18" t="n">
        <f aca="false">IFERROR($L1549*$N1549,"")</f>
        <v>0</v>
      </c>
      <c r="Q1549" s="18" t="n">
        <f aca="false">$M1549*$N1549</f>
        <v>44400</v>
      </c>
      <c r="S1549" s="26"/>
      <c r="T1549" s="1" t="s">
        <v>277</v>
      </c>
      <c r="U1549" s="27" t="s">
        <v>123</v>
      </c>
    </row>
    <row r="1550" customFormat="false" ht="15" hidden="false" customHeight="false" outlineLevel="0" collapsed="false">
      <c r="A1550" s="1" t="s">
        <v>208</v>
      </c>
      <c r="B1550" s="1" t="s">
        <v>3464</v>
      </c>
      <c r="C1550" s="1" t="s">
        <v>259</v>
      </c>
      <c r="D1550" s="1" t="s">
        <v>260</v>
      </c>
      <c r="E1550" s="1" t="s">
        <v>261</v>
      </c>
      <c r="F1550" s="1" t="s">
        <v>262</v>
      </c>
      <c r="G1550" s="1" t="s">
        <v>1413</v>
      </c>
      <c r="H1550" s="1" t="s">
        <v>1414</v>
      </c>
      <c r="I1550" s="1" t="s">
        <v>4125</v>
      </c>
      <c r="J1550" s="1" t="s">
        <v>4126</v>
      </c>
      <c r="K1550" s="17" t="n">
        <f aca="false">SUMIF('1130 Salta'!$A$2:$A$485,$G1550,'1130 Salta'!$I$2:$I$485)</f>
        <v>2</v>
      </c>
      <c r="L1550" s="17" t="n">
        <f aca="false">SUMIF('1130 Salta'!$A$2:$A$485,$G1550,'1130 Salta'!$Q$2:$Q$485)</f>
        <v>150</v>
      </c>
      <c r="M1550" s="17" t="n">
        <f aca="false">$K1550-$L1550</f>
        <v>-148</v>
      </c>
      <c r="N1550" s="18" t="n">
        <f aca="false">IFERROR(SUMIF('1130 Salta'!$A$2:$A$485,$G1550,'1130 Salta'!$M$2:$M$485)/$K1550,0)</f>
        <v>33384</v>
      </c>
      <c r="O1550" s="18" t="n">
        <f aca="false">IFERROR($K1550*$N1550,"")</f>
        <v>66768</v>
      </c>
      <c r="P1550" s="18" t="n">
        <f aca="false">IFERROR($L1550*$N1550,"")</f>
        <v>5007600</v>
      </c>
      <c r="Q1550" s="18" t="n">
        <f aca="false">$M1550*$N1550</f>
        <v>-4940832</v>
      </c>
      <c r="R1550" s="28" t="s">
        <v>2316</v>
      </c>
      <c r="S1550" s="24" t="s">
        <v>226</v>
      </c>
      <c r="T1550" s="1" t="s">
        <v>267</v>
      </c>
      <c r="U1550" s="24" t="s">
        <v>54</v>
      </c>
      <c r="V1550" s="1" t="s">
        <v>4127</v>
      </c>
      <c r="W1550" s="1" t="s">
        <v>269</v>
      </c>
      <c r="Y1550" s="1" t="s">
        <v>270</v>
      </c>
      <c r="Z1550" s="1" t="s">
        <v>4128</v>
      </c>
      <c r="AA1550" s="1" t="s">
        <v>368</v>
      </c>
    </row>
    <row r="1551" customFormat="false" ht="15" hidden="false" customHeight="false" outlineLevel="0" collapsed="false">
      <c r="A1551" s="1" t="s">
        <v>208</v>
      </c>
      <c r="B1551" s="1" t="s">
        <v>3464</v>
      </c>
      <c r="C1551" s="1" t="s">
        <v>259</v>
      </c>
      <c r="D1551" s="1" t="s">
        <v>260</v>
      </c>
      <c r="E1551" s="1" t="s">
        <v>261</v>
      </c>
      <c r="F1551" s="1" t="s">
        <v>262</v>
      </c>
      <c r="G1551" s="1" t="s">
        <v>4129</v>
      </c>
      <c r="H1551" s="1" t="s">
        <v>4130</v>
      </c>
      <c r="K1551" s="17" t="n">
        <f aca="false">SUMIF('1130 Salta'!$A$2:$A$485,$G1551,'1130 Salta'!$I$2:$I$485)</f>
        <v>2</v>
      </c>
      <c r="L1551" s="17" t="n">
        <f aca="false">SUMIF('1130 Salta'!$A$2:$A$485,$G1551,'1130 Salta'!$Q$2:$Q$485)</f>
        <v>0</v>
      </c>
      <c r="M1551" s="17" t="n">
        <f aca="false">$K1551-$L1551</f>
        <v>2</v>
      </c>
      <c r="N1551" s="18" t="n">
        <f aca="false">IFERROR(SUMIF('1130 Salta'!$A$2:$A$485,$G1551,'1130 Salta'!$M$2:$M$485)/$K1551,0)</f>
        <v>69840</v>
      </c>
      <c r="O1551" s="18" t="n">
        <f aca="false">IFERROR($K1551*$N1551,"")</f>
        <v>139680</v>
      </c>
      <c r="P1551" s="18" t="n">
        <f aca="false">IFERROR($L1551*$N1551,"")</f>
        <v>0</v>
      </c>
      <c r="Q1551" s="18" t="n">
        <f aca="false">$M1551*$N1551</f>
        <v>139680</v>
      </c>
      <c r="S1551" s="26"/>
      <c r="T1551" s="1" t="s">
        <v>277</v>
      </c>
      <c r="U1551" s="27" t="s">
        <v>123</v>
      </c>
    </row>
    <row r="1552" customFormat="false" ht="15" hidden="false" customHeight="false" outlineLevel="0" collapsed="false">
      <c r="A1552" s="1" t="s">
        <v>208</v>
      </c>
      <c r="B1552" s="1" t="s">
        <v>3464</v>
      </c>
      <c r="C1552" s="1" t="s">
        <v>259</v>
      </c>
      <c r="D1552" s="1" t="s">
        <v>260</v>
      </c>
      <c r="E1552" s="1" t="s">
        <v>261</v>
      </c>
      <c r="F1552" s="1" t="s">
        <v>262</v>
      </c>
      <c r="G1552" s="1" t="s">
        <v>4131</v>
      </c>
      <c r="H1552" s="1" t="s">
        <v>4132</v>
      </c>
      <c r="K1552" s="17" t="n">
        <f aca="false">SUMIF('1130 Salta'!$A$2:$A$485,$G1552,'1130 Salta'!$I$2:$I$485)</f>
        <v>2</v>
      </c>
      <c r="L1552" s="17" t="n">
        <f aca="false">SUMIF('1130 Salta'!$A$2:$A$485,$G1552,'1130 Salta'!$Q$2:$Q$485)</f>
        <v>0</v>
      </c>
      <c r="M1552" s="17" t="n">
        <f aca="false">$K1552-$L1552</f>
        <v>2</v>
      </c>
      <c r="N1552" s="18" t="n">
        <f aca="false">IFERROR(SUMIF('1130 Salta'!$A$2:$A$485,$G1552,'1130 Salta'!$M$2:$M$485)/$K1552,0)</f>
        <v>19350</v>
      </c>
      <c r="O1552" s="18" t="n">
        <f aca="false">IFERROR($K1552*$N1552,"")</f>
        <v>38700</v>
      </c>
      <c r="P1552" s="18" t="n">
        <f aca="false">IFERROR($L1552*$N1552,"")</f>
        <v>0</v>
      </c>
      <c r="Q1552" s="18" t="n">
        <f aca="false">$M1552*$N1552</f>
        <v>38700</v>
      </c>
      <c r="S1552" s="26"/>
      <c r="T1552" s="1" t="s">
        <v>277</v>
      </c>
      <c r="U1552" s="27" t="s">
        <v>123</v>
      </c>
    </row>
    <row r="1553" customFormat="false" ht="15" hidden="false" customHeight="false" outlineLevel="0" collapsed="false">
      <c r="A1553" s="1" t="s">
        <v>208</v>
      </c>
      <c r="B1553" s="1" t="s">
        <v>3464</v>
      </c>
      <c r="C1553" s="1" t="s">
        <v>259</v>
      </c>
      <c r="D1553" s="1" t="s">
        <v>260</v>
      </c>
      <c r="E1553" s="1" t="s">
        <v>261</v>
      </c>
      <c r="F1553" s="1" t="s">
        <v>262</v>
      </c>
      <c r="G1553" s="1" t="s">
        <v>4133</v>
      </c>
      <c r="H1553" s="1" t="s">
        <v>4134</v>
      </c>
      <c r="K1553" s="17" t="n">
        <f aca="false">SUMIF('1130 Salta'!$A$2:$A$485,$G1553,'1130 Salta'!$I$2:$I$485)</f>
        <v>2</v>
      </c>
      <c r="L1553" s="17" t="n">
        <f aca="false">SUMIF('1130 Salta'!$A$2:$A$485,$G1553,'1130 Salta'!$Q$2:$Q$485)</f>
        <v>0</v>
      </c>
      <c r="M1553" s="17" t="n">
        <f aca="false">$K1553-$L1553</f>
        <v>2</v>
      </c>
      <c r="N1553" s="18" t="n">
        <f aca="false">IFERROR(SUMIF('1130 Salta'!$A$2:$A$485,$G1553,'1130 Salta'!$M$2:$M$485)/$K1553,0)</f>
        <v>51100</v>
      </c>
      <c r="O1553" s="18" t="n">
        <f aca="false">IFERROR($K1553*$N1553,"")</f>
        <v>102200</v>
      </c>
      <c r="P1553" s="18" t="n">
        <f aca="false">IFERROR($L1553*$N1553,"")</f>
        <v>0</v>
      </c>
      <c r="Q1553" s="18" t="n">
        <f aca="false">$M1553*$N1553</f>
        <v>102200</v>
      </c>
      <c r="S1553" s="26"/>
      <c r="T1553" s="1" t="s">
        <v>277</v>
      </c>
      <c r="U1553" s="27" t="s">
        <v>123</v>
      </c>
    </row>
    <row r="1554" customFormat="false" ht="15" hidden="false" customHeight="false" outlineLevel="0" collapsed="false">
      <c r="A1554" s="1" t="s">
        <v>208</v>
      </c>
      <c r="B1554" s="1" t="s">
        <v>3464</v>
      </c>
      <c r="C1554" s="1" t="s">
        <v>259</v>
      </c>
      <c r="D1554" s="1" t="s">
        <v>273</v>
      </c>
      <c r="E1554" s="1" t="s">
        <v>274</v>
      </c>
      <c r="F1554" s="1" t="s">
        <v>262</v>
      </c>
      <c r="G1554" s="1" t="s">
        <v>4135</v>
      </c>
      <c r="H1554" s="1" t="s">
        <v>4136</v>
      </c>
      <c r="I1554" s="1" t="s">
        <v>4137</v>
      </c>
      <c r="J1554" s="1" t="s">
        <v>4138</v>
      </c>
      <c r="K1554" s="17" t="n">
        <f aca="false">SUMIF('1130 Salta'!$A$2:$A$485,$G1554,'1130 Salta'!$I$2:$I$485)</f>
        <v>2</v>
      </c>
      <c r="L1554" s="17" t="n">
        <f aca="false">SUMIF('1130 Salta'!$A$2:$A$485,$G1554,'1130 Salta'!$Q$2:$Q$485)</f>
        <v>18</v>
      </c>
      <c r="M1554" s="17" t="n">
        <f aca="false">$K1554-$L1554</f>
        <v>-16</v>
      </c>
      <c r="N1554" s="18" t="n">
        <f aca="false">IFERROR(SUMIF('1130 Salta'!$A$2:$A$485,$G1554,'1130 Salta'!$M$2:$M$485)/$K1554,0)</f>
        <v>5054.7</v>
      </c>
      <c r="O1554" s="18" t="n">
        <f aca="false">IFERROR($K1554*$N1554,"")</f>
        <v>10109.4</v>
      </c>
      <c r="P1554" s="18" t="n">
        <f aca="false">IFERROR($L1554*$N1554,"")</f>
        <v>90984.6</v>
      </c>
      <c r="Q1554" s="18" t="n">
        <f aca="false">$M1554*$N1554</f>
        <v>-80875.2</v>
      </c>
      <c r="S1554" s="29" t="s">
        <v>227</v>
      </c>
      <c r="T1554" s="1" t="s">
        <v>297</v>
      </c>
      <c r="U1554" s="24" t="s">
        <v>54</v>
      </c>
      <c r="V1554" s="1" t="s">
        <v>4139</v>
      </c>
      <c r="W1554" s="1" t="s">
        <v>269</v>
      </c>
      <c r="Y1554" s="1" t="s">
        <v>270</v>
      </c>
      <c r="Z1554" s="1" t="s">
        <v>4140</v>
      </c>
      <c r="AA1554" s="1" t="s">
        <v>2391</v>
      </c>
    </row>
    <row r="1555" customFormat="false" ht="15" hidden="false" customHeight="false" outlineLevel="0" collapsed="false">
      <c r="A1555" s="1" t="s">
        <v>208</v>
      </c>
      <c r="B1555" s="1" t="s">
        <v>3464</v>
      </c>
      <c r="C1555" s="1" t="s">
        <v>259</v>
      </c>
      <c r="D1555" s="1" t="s">
        <v>273</v>
      </c>
      <c r="E1555" s="1" t="s">
        <v>274</v>
      </c>
      <c r="F1555" s="1" t="s">
        <v>262</v>
      </c>
      <c r="G1555" s="1" t="s">
        <v>2624</v>
      </c>
      <c r="H1555" s="1" t="s">
        <v>2625</v>
      </c>
      <c r="I1555" s="1" t="s">
        <v>2016</v>
      </c>
      <c r="J1555" s="1" t="s">
        <v>4141</v>
      </c>
      <c r="K1555" s="17" t="n">
        <f aca="false">SUMIF('1130 Salta'!$A$2:$A$485,$G1555,'1130 Salta'!$I$2:$I$485)</f>
        <v>2</v>
      </c>
      <c r="L1555" s="17" t="n">
        <f aca="false">SUMIF('1130 Salta'!$A$2:$A$485,$G1555,'1130 Salta'!$Q$2:$Q$485)</f>
        <v>1</v>
      </c>
      <c r="M1555" s="17" t="n">
        <f aca="false">$K1555-$L1555</f>
        <v>1</v>
      </c>
      <c r="N1555" s="18" t="n">
        <f aca="false">IFERROR(SUMIF('1130 Salta'!$A$2:$A$485,$G1555,'1130 Salta'!$M$2:$M$485)/$K1555,0)</f>
        <v>46000</v>
      </c>
      <c r="O1555" s="18" t="n">
        <f aca="false">IFERROR($K1555*$N1555,"")</f>
        <v>92000</v>
      </c>
      <c r="P1555" s="18" t="n">
        <f aca="false">IFERROR($L1555*$N1555,"")</f>
        <v>46000</v>
      </c>
      <c r="Q1555" s="18" t="n">
        <f aca="false">$M1555*$N1555</f>
        <v>46000</v>
      </c>
      <c r="S1555" s="24" t="s">
        <v>226</v>
      </c>
      <c r="T1555" s="1" t="s">
        <v>267</v>
      </c>
      <c r="U1555" s="25" t="s">
        <v>51</v>
      </c>
      <c r="V1555" s="1" t="s">
        <v>4142</v>
      </c>
      <c r="W1555" s="1" t="s">
        <v>269</v>
      </c>
      <c r="Y1555" s="1" t="s">
        <v>270</v>
      </c>
      <c r="Z1555" s="1" t="s">
        <v>1651</v>
      </c>
      <c r="AA1555" s="1" t="s">
        <v>368</v>
      </c>
    </row>
    <row r="1556" customFormat="false" ht="15" hidden="false" customHeight="false" outlineLevel="0" collapsed="false">
      <c r="A1556" s="1" t="s">
        <v>208</v>
      </c>
      <c r="B1556" s="1" t="s">
        <v>3464</v>
      </c>
      <c r="C1556" s="1" t="s">
        <v>259</v>
      </c>
      <c r="D1556" s="1" t="s">
        <v>273</v>
      </c>
      <c r="E1556" s="1" t="s">
        <v>274</v>
      </c>
      <c r="F1556" s="1" t="s">
        <v>262</v>
      </c>
      <c r="G1556" s="1" t="s">
        <v>2983</v>
      </c>
      <c r="H1556" s="1" t="s">
        <v>2984</v>
      </c>
      <c r="K1556" s="17" t="n">
        <f aca="false">SUMIF('1130 Salta'!$A$2:$A$485,$G1556,'1130 Salta'!$I$2:$I$485)</f>
        <v>2</v>
      </c>
      <c r="L1556" s="17" t="n">
        <f aca="false">SUMIF('1130 Salta'!$A$2:$A$485,$G1556,'1130 Salta'!$Q$2:$Q$485)</f>
        <v>0</v>
      </c>
      <c r="M1556" s="17" t="n">
        <f aca="false">$K1556-$L1556</f>
        <v>2</v>
      </c>
      <c r="N1556" s="18" t="n">
        <f aca="false">IFERROR(SUMIF('1130 Salta'!$A$2:$A$485,$G1556,'1130 Salta'!$M$2:$M$485)/$K1556,0)</f>
        <v>10537</v>
      </c>
      <c r="O1556" s="18" t="n">
        <f aca="false">IFERROR($K1556*$N1556,"")</f>
        <v>21074</v>
      </c>
      <c r="P1556" s="18" t="n">
        <f aca="false">IFERROR($L1556*$N1556,"")</f>
        <v>0</v>
      </c>
      <c r="Q1556" s="18" t="n">
        <f aca="false">$M1556*$N1556</f>
        <v>21074</v>
      </c>
      <c r="S1556" s="26"/>
      <c r="T1556" s="1" t="s">
        <v>277</v>
      </c>
      <c r="U1556" s="27" t="s">
        <v>123</v>
      </c>
    </row>
    <row r="1557" customFormat="false" ht="15" hidden="false" customHeight="false" outlineLevel="0" collapsed="false">
      <c r="A1557" s="1" t="s">
        <v>208</v>
      </c>
      <c r="B1557" s="1" t="s">
        <v>3464</v>
      </c>
      <c r="C1557" s="1" t="s">
        <v>259</v>
      </c>
      <c r="D1557" s="1" t="s">
        <v>273</v>
      </c>
      <c r="E1557" s="1" t="s">
        <v>274</v>
      </c>
      <c r="F1557" s="1" t="s">
        <v>262</v>
      </c>
      <c r="G1557" s="1" t="s">
        <v>2986</v>
      </c>
      <c r="H1557" s="1" t="s">
        <v>2987</v>
      </c>
      <c r="K1557" s="17" t="n">
        <f aca="false">SUMIF('1130 Salta'!$A$2:$A$485,$G1557,'1130 Salta'!$I$2:$I$485)</f>
        <v>2</v>
      </c>
      <c r="L1557" s="17" t="n">
        <f aca="false">SUMIF('1130 Salta'!$A$2:$A$485,$G1557,'1130 Salta'!$Q$2:$Q$485)</f>
        <v>0</v>
      </c>
      <c r="M1557" s="17" t="n">
        <f aca="false">$K1557-$L1557</f>
        <v>2</v>
      </c>
      <c r="N1557" s="18" t="n">
        <f aca="false">IFERROR(SUMIF('1130 Salta'!$A$2:$A$485,$G1557,'1130 Salta'!$M$2:$M$485)/$K1557,0)</f>
        <v>10536</v>
      </c>
      <c r="O1557" s="18" t="n">
        <f aca="false">IFERROR($K1557*$N1557,"")</f>
        <v>21072</v>
      </c>
      <c r="P1557" s="18" t="n">
        <f aca="false">IFERROR($L1557*$N1557,"")</f>
        <v>0</v>
      </c>
      <c r="Q1557" s="18" t="n">
        <f aca="false">$M1557*$N1557</f>
        <v>21072</v>
      </c>
      <c r="S1557" s="26"/>
      <c r="T1557" s="1" t="s">
        <v>277</v>
      </c>
      <c r="U1557" s="27" t="s">
        <v>123</v>
      </c>
    </row>
    <row r="1558" customFormat="false" ht="15" hidden="false" customHeight="false" outlineLevel="0" collapsed="false">
      <c r="A1558" s="1" t="s">
        <v>208</v>
      </c>
      <c r="B1558" s="1" t="s">
        <v>3464</v>
      </c>
      <c r="C1558" s="1" t="s">
        <v>259</v>
      </c>
      <c r="D1558" s="1" t="s">
        <v>273</v>
      </c>
      <c r="E1558" s="1" t="s">
        <v>274</v>
      </c>
      <c r="F1558" s="1" t="s">
        <v>262</v>
      </c>
      <c r="G1558" s="1" t="s">
        <v>2656</v>
      </c>
      <c r="H1558" s="1" t="s">
        <v>2657</v>
      </c>
      <c r="K1558" s="17" t="n">
        <f aca="false">SUMIF('1130 Salta'!$A$2:$A$485,$G1558,'1130 Salta'!$I$2:$I$485)</f>
        <v>2</v>
      </c>
      <c r="L1558" s="17" t="n">
        <f aca="false">SUMIF('1130 Salta'!$A$2:$A$485,$G1558,'1130 Salta'!$Q$2:$Q$485)</f>
        <v>0</v>
      </c>
      <c r="M1558" s="17" t="n">
        <f aca="false">$K1558-$L1558</f>
        <v>2</v>
      </c>
      <c r="N1558" s="18" t="n">
        <f aca="false">IFERROR(SUMIF('1130 Salta'!$A$2:$A$485,$G1558,'1130 Salta'!$M$2:$M$485)/$K1558,0)</f>
        <v>15600</v>
      </c>
      <c r="O1558" s="18" t="n">
        <f aca="false">IFERROR($K1558*$N1558,"")</f>
        <v>31200</v>
      </c>
      <c r="P1558" s="18" t="n">
        <f aca="false">IFERROR($L1558*$N1558,"")</f>
        <v>0</v>
      </c>
      <c r="Q1558" s="18" t="n">
        <f aca="false">$M1558*$N1558</f>
        <v>31200</v>
      </c>
      <c r="S1558" s="26"/>
      <c r="T1558" s="1" t="s">
        <v>277</v>
      </c>
      <c r="U1558" s="27" t="s">
        <v>123</v>
      </c>
    </row>
    <row r="1559" customFormat="false" ht="15" hidden="false" customHeight="false" outlineLevel="0" collapsed="false">
      <c r="A1559" s="1" t="s">
        <v>208</v>
      </c>
      <c r="B1559" s="1" t="s">
        <v>3464</v>
      </c>
      <c r="C1559" s="1" t="s">
        <v>259</v>
      </c>
      <c r="D1559" s="1" t="s">
        <v>273</v>
      </c>
      <c r="E1559" s="1" t="s">
        <v>274</v>
      </c>
      <c r="F1559" s="1" t="s">
        <v>262</v>
      </c>
      <c r="G1559" s="1" t="s">
        <v>4143</v>
      </c>
      <c r="H1559" s="1" t="s">
        <v>2580</v>
      </c>
      <c r="I1559" s="1" t="s">
        <v>3386</v>
      </c>
      <c r="J1559" s="1" t="s">
        <v>4144</v>
      </c>
      <c r="K1559" s="17" t="n">
        <f aca="false">SUMIF('1130 Salta'!$A$2:$A$485,$G1559,'1130 Salta'!$I$2:$I$485)</f>
        <v>2</v>
      </c>
      <c r="L1559" s="17" t="n">
        <f aca="false">SUMIF('1130 Salta'!$A$2:$A$485,$G1559,'1130 Salta'!$Q$2:$Q$485)</f>
        <v>2</v>
      </c>
      <c r="M1559" s="17" t="n">
        <f aca="false">$K1559-$L1559</f>
        <v>0</v>
      </c>
      <c r="N1559" s="18" t="n">
        <f aca="false">IFERROR(SUMIF('1130 Salta'!$A$2:$A$485,$G1559,'1130 Salta'!$M$2:$M$485)/$K1559,0)</f>
        <v>29777</v>
      </c>
      <c r="O1559" s="18" t="n">
        <f aca="false">IFERROR($K1559*$N1559,"")</f>
        <v>59554</v>
      </c>
      <c r="P1559" s="18" t="n">
        <f aca="false">IFERROR($L1559*$N1559,"")</f>
        <v>59554</v>
      </c>
      <c r="Q1559" s="18" t="n">
        <f aca="false">$M1559*$N1559</f>
        <v>0</v>
      </c>
      <c r="S1559" s="24" t="s">
        <v>226</v>
      </c>
      <c r="T1559" s="1" t="s">
        <v>267</v>
      </c>
      <c r="U1559" s="30" t="s">
        <v>117</v>
      </c>
      <c r="V1559" s="1" t="s">
        <v>290</v>
      </c>
      <c r="W1559" s="1" t="s">
        <v>269</v>
      </c>
      <c r="Y1559" s="1" t="s">
        <v>270</v>
      </c>
      <c r="Z1559" s="1" t="s">
        <v>2582</v>
      </c>
      <c r="AA1559" s="1" t="s">
        <v>4145</v>
      </c>
    </row>
    <row r="1560" customFormat="false" ht="15" hidden="false" customHeight="false" outlineLevel="0" collapsed="false">
      <c r="A1560" s="1" t="s">
        <v>208</v>
      </c>
      <c r="B1560" s="1" t="s">
        <v>3464</v>
      </c>
      <c r="C1560" s="1" t="s">
        <v>259</v>
      </c>
      <c r="D1560" s="1" t="s">
        <v>610</v>
      </c>
      <c r="E1560" s="1" t="s">
        <v>611</v>
      </c>
      <c r="F1560" s="1" t="s">
        <v>612</v>
      </c>
      <c r="G1560" s="1" t="s">
        <v>1436</v>
      </c>
      <c r="H1560" s="1" t="s">
        <v>1437</v>
      </c>
      <c r="K1560" s="17" t="n">
        <f aca="false">SUMIF('1130 Salta'!$A$2:$A$485,$G1560,'1130 Salta'!$I$2:$I$485)</f>
        <v>2</v>
      </c>
      <c r="L1560" s="17" t="n">
        <f aca="false">SUMIF('1130 Salta'!$A$2:$A$485,$G1560,'1130 Salta'!$Q$2:$Q$485)</f>
        <v>0</v>
      </c>
      <c r="M1560" s="17" t="n">
        <f aca="false">$K1560-$L1560</f>
        <v>2</v>
      </c>
      <c r="N1560" s="18" t="n">
        <f aca="false">IFERROR(SUMIF('1130 Salta'!$A$2:$A$485,$G1560,'1130 Salta'!$M$2:$M$485)/$K1560,0)</f>
        <v>48000</v>
      </c>
      <c r="O1560" s="18" t="n">
        <f aca="false">IFERROR($K1560*$N1560,"")</f>
        <v>96000</v>
      </c>
      <c r="P1560" s="18" t="n">
        <f aca="false">IFERROR($L1560*$N1560,"")</f>
        <v>0</v>
      </c>
      <c r="Q1560" s="18" t="n">
        <f aca="false">$M1560*$N1560</f>
        <v>96000</v>
      </c>
      <c r="S1560" s="26"/>
      <c r="T1560" s="1" t="s">
        <v>615</v>
      </c>
      <c r="U1560" s="27" t="s">
        <v>126</v>
      </c>
    </row>
    <row r="1561" customFormat="false" ht="15" hidden="false" customHeight="false" outlineLevel="0" collapsed="false">
      <c r="A1561" s="1" t="s">
        <v>208</v>
      </c>
      <c r="B1561" s="1" t="s">
        <v>3464</v>
      </c>
      <c r="C1561" s="1" t="s">
        <v>259</v>
      </c>
      <c r="D1561" s="1" t="s">
        <v>610</v>
      </c>
      <c r="E1561" s="1" t="s">
        <v>611</v>
      </c>
      <c r="F1561" s="1" t="s">
        <v>612</v>
      </c>
      <c r="G1561" s="1" t="s">
        <v>4146</v>
      </c>
      <c r="H1561" s="1" t="s">
        <v>4147</v>
      </c>
      <c r="K1561" s="17" t="n">
        <f aca="false">SUMIF('1130 Salta'!$A$2:$A$485,$G1561,'1130 Salta'!$I$2:$I$485)</f>
        <v>2</v>
      </c>
      <c r="L1561" s="17" t="n">
        <f aca="false">SUMIF('1130 Salta'!$A$2:$A$485,$G1561,'1130 Salta'!$Q$2:$Q$485)</f>
        <v>0</v>
      </c>
      <c r="M1561" s="17" t="n">
        <f aca="false">$K1561-$L1561</f>
        <v>2</v>
      </c>
      <c r="N1561" s="18" t="n">
        <f aca="false">IFERROR(SUMIF('1130 Salta'!$A$2:$A$485,$G1561,'1130 Salta'!$M$2:$M$485)/$K1561,0)</f>
        <v>7000</v>
      </c>
      <c r="O1561" s="18" t="n">
        <f aca="false">IFERROR($K1561*$N1561,"")</f>
        <v>14000</v>
      </c>
      <c r="P1561" s="18" t="n">
        <f aca="false">IFERROR($L1561*$N1561,"")</f>
        <v>0</v>
      </c>
      <c r="Q1561" s="18" t="n">
        <f aca="false">$M1561*$N1561</f>
        <v>14000</v>
      </c>
      <c r="S1561" s="26"/>
      <c r="T1561" s="1" t="s">
        <v>615</v>
      </c>
      <c r="U1561" s="27" t="s">
        <v>126</v>
      </c>
    </row>
    <row r="1562" customFormat="false" ht="15" hidden="false" customHeight="false" outlineLevel="0" collapsed="false">
      <c r="A1562" s="1" t="s">
        <v>208</v>
      </c>
      <c r="B1562" s="1" t="s">
        <v>3464</v>
      </c>
      <c r="C1562" s="1" t="s">
        <v>259</v>
      </c>
      <c r="D1562" s="1" t="s">
        <v>610</v>
      </c>
      <c r="E1562" s="1" t="s">
        <v>611</v>
      </c>
      <c r="F1562" s="1" t="s">
        <v>612</v>
      </c>
      <c r="G1562" s="1" t="s">
        <v>4148</v>
      </c>
      <c r="H1562" s="1" t="s">
        <v>4149</v>
      </c>
      <c r="K1562" s="17" t="n">
        <f aca="false">SUMIF('1130 Salta'!$A$2:$A$485,$G1562,'1130 Salta'!$I$2:$I$485)</f>
        <v>2</v>
      </c>
      <c r="L1562" s="17" t="n">
        <f aca="false">SUMIF('1130 Salta'!$A$2:$A$485,$G1562,'1130 Salta'!$Q$2:$Q$485)</f>
        <v>0</v>
      </c>
      <c r="M1562" s="17" t="n">
        <f aca="false">$K1562-$L1562</f>
        <v>2</v>
      </c>
      <c r="N1562" s="18" t="n">
        <f aca="false">IFERROR(SUMIF('1130 Salta'!$A$2:$A$485,$G1562,'1130 Salta'!$M$2:$M$485)/$K1562,0)</f>
        <v>11083.8</v>
      </c>
      <c r="O1562" s="18" t="n">
        <f aca="false">IFERROR($K1562*$N1562,"")</f>
        <v>22167.6</v>
      </c>
      <c r="P1562" s="18" t="n">
        <f aca="false">IFERROR($L1562*$N1562,"")</f>
        <v>0</v>
      </c>
      <c r="Q1562" s="18" t="n">
        <f aca="false">$M1562*$N1562</f>
        <v>22167.6</v>
      </c>
      <c r="S1562" s="26"/>
      <c r="T1562" s="1" t="s">
        <v>615</v>
      </c>
      <c r="U1562" s="27" t="s">
        <v>126</v>
      </c>
    </row>
    <row r="1563" customFormat="false" ht="15" hidden="false" customHeight="false" outlineLevel="0" collapsed="false">
      <c r="A1563" s="1" t="s">
        <v>208</v>
      </c>
      <c r="B1563" s="1" t="s">
        <v>3464</v>
      </c>
      <c r="C1563" s="1" t="s">
        <v>259</v>
      </c>
      <c r="D1563" s="1" t="s">
        <v>610</v>
      </c>
      <c r="E1563" s="1" t="s">
        <v>611</v>
      </c>
      <c r="F1563" s="1" t="s">
        <v>612</v>
      </c>
      <c r="G1563" s="1" t="s">
        <v>4150</v>
      </c>
      <c r="H1563" s="1" t="s">
        <v>4151</v>
      </c>
      <c r="K1563" s="17" t="n">
        <f aca="false">SUMIF('1130 Salta'!$A$2:$A$485,$G1563,'1130 Salta'!$I$2:$I$485)</f>
        <v>2</v>
      </c>
      <c r="L1563" s="17" t="n">
        <f aca="false">SUMIF('1130 Salta'!$A$2:$A$485,$G1563,'1130 Salta'!$Q$2:$Q$485)</f>
        <v>0</v>
      </c>
      <c r="M1563" s="17" t="n">
        <f aca="false">$K1563-$L1563</f>
        <v>2</v>
      </c>
      <c r="N1563" s="18" t="n">
        <f aca="false">IFERROR(SUMIF('1130 Salta'!$A$2:$A$485,$G1563,'1130 Salta'!$M$2:$M$485)/$K1563,0)</f>
        <v>11083.8</v>
      </c>
      <c r="O1563" s="18" t="n">
        <f aca="false">IFERROR($K1563*$N1563,"")</f>
        <v>22167.6</v>
      </c>
      <c r="P1563" s="18" t="n">
        <f aca="false">IFERROR($L1563*$N1563,"")</f>
        <v>0</v>
      </c>
      <c r="Q1563" s="18" t="n">
        <f aca="false">$M1563*$N1563</f>
        <v>22167.6</v>
      </c>
      <c r="S1563" s="26"/>
      <c r="T1563" s="1" t="s">
        <v>615</v>
      </c>
      <c r="U1563" s="27" t="s">
        <v>126</v>
      </c>
    </row>
    <row r="1564" customFormat="false" ht="15" hidden="false" customHeight="false" outlineLevel="0" collapsed="false">
      <c r="A1564" s="1" t="s">
        <v>208</v>
      </c>
      <c r="B1564" s="1" t="s">
        <v>3464</v>
      </c>
      <c r="C1564" s="1" t="s">
        <v>259</v>
      </c>
      <c r="D1564" s="1" t="s">
        <v>610</v>
      </c>
      <c r="E1564" s="1" t="s">
        <v>611</v>
      </c>
      <c r="F1564" s="1" t="s">
        <v>612</v>
      </c>
      <c r="G1564" s="1" t="s">
        <v>1263</v>
      </c>
      <c r="H1564" s="1" t="s">
        <v>1264</v>
      </c>
      <c r="K1564" s="17" t="n">
        <f aca="false">SUMIF('1130 Salta'!$A$2:$A$485,$G1564,'1130 Salta'!$I$2:$I$485)</f>
        <v>2</v>
      </c>
      <c r="L1564" s="17" t="n">
        <f aca="false">SUMIF('1130 Salta'!$A$2:$A$485,$G1564,'1130 Salta'!$Q$2:$Q$485)</f>
        <v>0</v>
      </c>
      <c r="M1564" s="17" t="n">
        <f aca="false">$K1564-$L1564</f>
        <v>2</v>
      </c>
      <c r="N1564" s="18" t="n">
        <f aca="false">IFERROR(SUMIF('1130 Salta'!$A$2:$A$485,$G1564,'1130 Salta'!$M$2:$M$485)/$K1564,0)</f>
        <v>5950.41</v>
      </c>
      <c r="O1564" s="18" t="n">
        <f aca="false">IFERROR($K1564*$N1564,"")</f>
        <v>11900.82</v>
      </c>
      <c r="P1564" s="18" t="n">
        <f aca="false">IFERROR($L1564*$N1564,"")</f>
        <v>0</v>
      </c>
      <c r="Q1564" s="18" t="n">
        <f aca="false">$M1564*$N1564</f>
        <v>11900.82</v>
      </c>
      <c r="S1564" s="26"/>
      <c r="T1564" s="1" t="s">
        <v>615</v>
      </c>
      <c r="U1564" s="27" t="s">
        <v>126</v>
      </c>
    </row>
    <row r="1565" customFormat="false" ht="15" hidden="false" customHeight="false" outlineLevel="0" collapsed="false">
      <c r="A1565" s="1" t="s">
        <v>208</v>
      </c>
      <c r="B1565" s="1" t="s">
        <v>3464</v>
      </c>
      <c r="C1565" s="1" t="s">
        <v>259</v>
      </c>
      <c r="D1565" s="1" t="s">
        <v>610</v>
      </c>
      <c r="E1565" s="1" t="s">
        <v>611</v>
      </c>
      <c r="F1565" s="1" t="s">
        <v>612</v>
      </c>
      <c r="G1565" s="1" t="s">
        <v>4152</v>
      </c>
      <c r="H1565" s="1" t="s">
        <v>4153</v>
      </c>
      <c r="K1565" s="17" t="n">
        <f aca="false">SUMIF('1130 Salta'!$A$2:$A$485,$G1565,'1130 Salta'!$I$2:$I$485)</f>
        <v>2</v>
      </c>
      <c r="L1565" s="17" t="n">
        <f aca="false">SUMIF('1130 Salta'!$A$2:$A$485,$G1565,'1130 Salta'!$Q$2:$Q$485)</f>
        <v>0</v>
      </c>
      <c r="M1565" s="17" t="n">
        <f aca="false">$K1565-$L1565</f>
        <v>2</v>
      </c>
      <c r="N1565" s="18" t="n">
        <f aca="false">IFERROR(SUMIF('1130 Salta'!$A$2:$A$485,$G1565,'1130 Salta'!$M$2:$M$485)/$K1565,0)</f>
        <v>69462.4</v>
      </c>
      <c r="O1565" s="18" t="n">
        <f aca="false">IFERROR($K1565*$N1565,"")</f>
        <v>138924.8</v>
      </c>
      <c r="P1565" s="18" t="n">
        <f aca="false">IFERROR($L1565*$N1565,"")</f>
        <v>0</v>
      </c>
      <c r="Q1565" s="18" t="n">
        <f aca="false">$M1565*$N1565</f>
        <v>138924.8</v>
      </c>
      <c r="S1565" s="26"/>
      <c r="T1565" s="1" t="s">
        <v>615</v>
      </c>
      <c r="U1565" s="27" t="s">
        <v>126</v>
      </c>
    </row>
    <row r="1566" customFormat="false" ht="15" hidden="false" customHeight="false" outlineLevel="0" collapsed="false">
      <c r="A1566" s="1" t="s">
        <v>208</v>
      </c>
      <c r="B1566" s="1" t="s">
        <v>3464</v>
      </c>
      <c r="C1566" s="1" t="s">
        <v>259</v>
      </c>
      <c r="D1566" s="1" t="s">
        <v>610</v>
      </c>
      <c r="E1566" s="1" t="s">
        <v>611</v>
      </c>
      <c r="F1566" s="1" t="s">
        <v>612</v>
      </c>
      <c r="G1566" s="1" t="s">
        <v>1381</v>
      </c>
      <c r="H1566" s="1" t="s">
        <v>1382</v>
      </c>
      <c r="K1566" s="17" t="n">
        <f aca="false">SUMIF('1130 Salta'!$A$2:$A$485,$G1566,'1130 Salta'!$I$2:$I$485)</f>
        <v>2</v>
      </c>
      <c r="L1566" s="17" t="n">
        <f aca="false">SUMIF('1130 Salta'!$A$2:$A$485,$G1566,'1130 Salta'!$Q$2:$Q$485)</f>
        <v>0</v>
      </c>
      <c r="M1566" s="17" t="n">
        <f aca="false">$K1566-$L1566</f>
        <v>2</v>
      </c>
      <c r="N1566" s="18" t="n">
        <f aca="false">IFERROR(SUMIF('1130 Salta'!$A$2:$A$485,$G1566,'1130 Salta'!$M$2:$M$485)/$K1566,0)</f>
        <v>79881.76</v>
      </c>
      <c r="O1566" s="18" t="n">
        <f aca="false">IFERROR($K1566*$N1566,"")</f>
        <v>159763.52</v>
      </c>
      <c r="P1566" s="18" t="n">
        <f aca="false">IFERROR($L1566*$N1566,"")</f>
        <v>0</v>
      </c>
      <c r="Q1566" s="18" t="n">
        <f aca="false">$M1566*$N1566</f>
        <v>159763.52</v>
      </c>
      <c r="S1566" s="26"/>
      <c r="T1566" s="1" t="s">
        <v>615</v>
      </c>
      <c r="U1566" s="27" t="s">
        <v>126</v>
      </c>
    </row>
    <row r="1567" customFormat="false" ht="15" hidden="false" customHeight="false" outlineLevel="0" collapsed="false">
      <c r="A1567" s="1" t="s">
        <v>208</v>
      </c>
      <c r="B1567" s="1" t="s">
        <v>3464</v>
      </c>
      <c r="C1567" s="1" t="s">
        <v>259</v>
      </c>
      <c r="D1567" s="1" t="s">
        <v>610</v>
      </c>
      <c r="E1567" s="1" t="s">
        <v>611</v>
      </c>
      <c r="F1567" s="1" t="s">
        <v>612</v>
      </c>
      <c r="G1567" s="1" t="s">
        <v>4154</v>
      </c>
      <c r="H1567" s="1" t="s">
        <v>4155</v>
      </c>
      <c r="K1567" s="17" t="n">
        <f aca="false">SUMIF('1130 Salta'!$A$2:$A$485,$G1567,'1130 Salta'!$I$2:$I$485)</f>
        <v>2</v>
      </c>
      <c r="L1567" s="17" t="n">
        <f aca="false">SUMIF('1130 Salta'!$A$2:$A$485,$G1567,'1130 Salta'!$Q$2:$Q$485)</f>
        <v>0</v>
      </c>
      <c r="M1567" s="17" t="n">
        <f aca="false">$K1567-$L1567</f>
        <v>2</v>
      </c>
      <c r="N1567" s="18" t="n">
        <f aca="false">IFERROR(SUMIF('1130 Salta'!$A$2:$A$485,$G1567,'1130 Salta'!$M$2:$M$485)/$K1567,0)</f>
        <v>40810</v>
      </c>
      <c r="O1567" s="18" t="n">
        <f aca="false">IFERROR($K1567*$N1567,"")</f>
        <v>81620</v>
      </c>
      <c r="P1567" s="18" t="n">
        <f aca="false">IFERROR($L1567*$N1567,"")</f>
        <v>0</v>
      </c>
      <c r="Q1567" s="18" t="n">
        <f aca="false">$M1567*$N1567</f>
        <v>81620</v>
      </c>
      <c r="S1567" s="26"/>
      <c r="T1567" s="1" t="s">
        <v>615</v>
      </c>
      <c r="U1567" s="27" t="s">
        <v>126</v>
      </c>
    </row>
    <row r="1568" customFormat="false" ht="15" hidden="false" customHeight="false" outlineLevel="0" collapsed="false">
      <c r="A1568" s="1" t="s">
        <v>208</v>
      </c>
      <c r="B1568" s="1" t="s">
        <v>3464</v>
      </c>
      <c r="C1568" s="1" t="s">
        <v>259</v>
      </c>
      <c r="D1568" s="1" t="s">
        <v>610</v>
      </c>
      <c r="E1568" s="1" t="s">
        <v>611</v>
      </c>
      <c r="F1568" s="1" t="s">
        <v>612</v>
      </c>
      <c r="G1568" s="1" t="s">
        <v>4156</v>
      </c>
      <c r="H1568" s="1" t="s">
        <v>4157</v>
      </c>
      <c r="K1568" s="17" t="n">
        <f aca="false">SUMIF('1130 Salta'!$A$2:$A$485,$G1568,'1130 Salta'!$I$2:$I$485)</f>
        <v>2</v>
      </c>
      <c r="L1568" s="17" t="n">
        <f aca="false">SUMIF('1130 Salta'!$A$2:$A$485,$G1568,'1130 Salta'!$Q$2:$Q$485)</f>
        <v>0</v>
      </c>
      <c r="M1568" s="17" t="n">
        <f aca="false">$K1568-$L1568</f>
        <v>2</v>
      </c>
      <c r="N1568" s="18" t="n">
        <f aca="false">IFERROR(SUMIF('1130 Salta'!$A$2:$A$485,$G1568,'1130 Salta'!$M$2:$M$485)/$K1568,0)</f>
        <v>40810</v>
      </c>
      <c r="O1568" s="18" t="n">
        <f aca="false">IFERROR($K1568*$N1568,"")</f>
        <v>81620</v>
      </c>
      <c r="P1568" s="18" t="n">
        <f aca="false">IFERROR($L1568*$N1568,"")</f>
        <v>0</v>
      </c>
      <c r="Q1568" s="18" t="n">
        <f aca="false">$M1568*$N1568</f>
        <v>81620</v>
      </c>
      <c r="S1568" s="26"/>
      <c r="T1568" s="1" t="s">
        <v>615</v>
      </c>
      <c r="U1568" s="27" t="s">
        <v>126</v>
      </c>
    </row>
    <row r="1569" customFormat="false" ht="15" hidden="false" customHeight="false" outlineLevel="0" collapsed="false">
      <c r="A1569" s="1" t="s">
        <v>208</v>
      </c>
      <c r="B1569" s="1" t="s">
        <v>3464</v>
      </c>
      <c r="C1569" s="1" t="s">
        <v>259</v>
      </c>
      <c r="D1569" s="1" t="s">
        <v>610</v>
      </c>
      <c r="E1569" s="1" t="s">
        <v>611</v>
      </c>
      <c r="F1569" s="1" t="s">
        <v>612</v>
      </c>
      <c r="G1569" s="1" t="s">
        <v>4158</v>
      </c>
      <c r="H1569" s="1" t="s">
        <v>4159</v>
      </c>
      <c r="K1569" s="17" t="n">
        <f aca="false">SUMIF('1130 Salta'!$A$2:$A$485,$G1569,'1130 Salta'!$I$2:$I$485)</f>
        <v>2</v>
      </c>
      <c r="L1569" s="17" t="n">
        <f aca="false">SUMIF('1130 Salta'!$A$2:$A$485,$G1569,'1130 Salta'!$Q$2:$Q$485)</f>
        <v>0</v>
      </c>
      <c r="M1569" s="17" t="n">
        <f aca="false">$K1569-$L1569</f>
        <v>2</v>
      </c>
      <c r="N1569" s="18" t="n">
        <f aca="false">IFERROR(SUMIF('1130 Salta'!$A$2:$A$485,$G1569,'1130 Salta'!$M$2:$M$485)/$K1569,0)</f>
        <v>40810</v>
      </c>
      <c r="O1569" s="18" t="n">
        <f aca="false">IFERROR($K1569*$N1569,"")</f>
        <v>81620</v>
      </c>
      <c r="P1569" s="18" t="n">
        <f aca="false">IFERROR($L1569*$N1569,"")</f>
        <v>0</v>
      </c>
      <c r="Q1569" s="18" t="n">
        <f aca="false">$M1569*$N1569</f>
        <v>81620</v>
      </c>
      <c r="S1569" s="26"/>
      <c r="T1569" s="1" t="s">
        <v>615</v>
      </c>
      <c r="U1569" s="27" t="s">
        <v>126</v>
      </c>
    </row>
    <row r="1570" customFormat="false" ht="15" hidden="false" customHeight="false" outlineLevel="0" collapsed="false">
      <c r="A1570" s="1" t="s">
        <v>208</v>
      </c>
      <c r="B1570" s="1" t="s">
        <v>3464</v>
      </c>
      <c r="C1570" s="1" t="s">
        <v>259</v>
      </c>
      <c r="D1570" s="1" t="s">
        <v>610</v>
      </c>
      <c r="E1570" s="1" t="s">
        <v>611</v>
      </c>
      <c r="F1570" s="1" t="s">
        <v>612</v>
      </c>
      <c r="G1570" s="1" t="s">
        <v>4160</v>
      </c>
      <c r="H1570" s="1" t="s">
        <v>4161</v>
      </c>
      <c r="K1570" s="17" t="n">
        <f aca="false">SUMIF('1130 Salta'!$A$2:$A$485,$G1570,'1130 Salta'!$I$2:$I$485)</f>
        <v>2</v>
      </c>
      <c r="L1570" s="17" t="n">
        <f aca="false">SUMIF('1130 Salta'!$A$2:$A$485,$G1570,'1130 Salta'!$Q$2:$Q$485)</f>
        <v>0</v>
      </c>
      <c r="M1570" s="17" t="n">
        <f aca="false">$K1570-$L1570</f>
        <v>2</v>
      </c>
      <c r="N1570" s="18" t="n">
        <f aca="false">IFERROR(SUMIF('1130 Salta'!$A$2:$A$485,$G1570,'1130 Salta'!$M$2:$M$485)/$K1570,0)</f>
        <v>40810</v>
      </c>
      <c r="O1570" s="18" t="n">
        <f aca="false">IFERROR($K1570*$N1570,"")</f>
        <v>81620</v>
      </c>
      <c r="P1570" s="18" t="n">
        <f aca="false">IFERROR($L1570*$N1570,"")</f>
        <v>0</v>
      </c>
      <c r="Q1570" s="18" t="n">
        <f aca="false">$M1570*$N1570</f>
        <v>81620</v>
      </c>
      <c r="S1570" s="26"/>
      <c r="T1570" s="1" t="s">
        <v>615</v>
      </c>
      <c r="U1570" s="27" t="s">
        <v>126</v>
      </c>
    </row>
    <row r="1571" customFormat="false" ht="15" hidden="false" customHeight="false" outlineLevel="0" collapsed="false">
      <c r="A1571" s="1" t="s">
        <v>208</v>
      </c>
      <c r="B1571" s="1" t="s">
        <v>3464</v>
      </c>
      <c r="C1571" s="1" t="s">
        <v>259</v>
      </c>
      <c r="D1571" s="1" t="s">
        <v>610</v>
      </c>
      <c r="E1571" s="1" t="s">
        <v>611</v>
      </c>
      <c r="F1571" s="1" t="s">
        <v>612</v>
      </c>
      <c r="G1571" s="1" t="s">
        <v>1383</v>
      </c>
      <c r="H1571" s="1" t="s">
        <v>1384</v>
      </c>
      <c r="K1571" s="17" t="n">
        <f aca="false">SUMIF('1130 Salta'!$A$2:$A$485,$G1571,'1130 Salta'!$I$2:$I$485)</f>
        <v>2</v>
      </c>
      <c r="L1571" s="17" t="n">
        <f aca="false">SUMIF('1130 Salta'!$A$2:$A$485,$G1571,'1130 Salta'!$Q$2:$Q$485)</f>
        <v>0</v>
      </c>
      <c r="M1571" s="17" t="n">
        <f aca="false">$K1571-$L1571</f>
        <v>2</v>
      </c>
      <c r="N1571" s="18" t="n">
        <f aca="false">IFERROR(SUMIF('1130 Salta'!$A$2:$A$485,$G1571,'1130 Salta'!$M$2:$M$485)/$K1571,0)</f>
        <v>15814.7</v>
      </c>
      <c r="O1571" s="18" t="n">
        <f aca="false">IFERROR($K1571*$N1571,"")</f>
        <v>31629.4</v>
      </c>
      <c r="P1571" s="18" t="n">
        <f aca="false">IFERROR($L1571*$N1571,"")</f>
        <v>0</v>
      </c>
      <c r="Q1571" s="18" t="n">
        <f aca="false">$M1571*$N1571</f>
        <v>31629.4</v>
      </c>
      <c r="S1571" s="26"/>
      <c r="T1571" s="1" t="s">
        <v>615</v>
      </c>
      <c r="U1571" s="27" t="s">
        <v>126</v>
      </c>
    </row>
    <row r="1572" customFormat="false" ht="15" hidden="false" customHeight="false" outlineLevel="0" collapsed="false">
      <c r="A1572" s="1" t="s">
        <v>208</v>
      </c>
      <c r="B1572" s="1" t="s">
        <v>3464</v>
      </c>
      <c r="C1572" s="1" t="s">
        <v>259</v>
      </c>
      <c r="D1572" s="1" t="s">
        <v>610</v>
      </c>
      <c r="E1572" s="1" t="s">
        <v>611</v>
      </c>
      <c r="F1572" s="1" t="s">
        <v>612</v>
      </c>
      <c r="G1572" s="1" t="s">
        <v>1231</v>
      </c>
      <c r="H1572" s="1" t="s">
        <v>1232</v>
      </c>
      <c r="K1572" s="17" t="n">
        <f aca="false">SUMIF('1130 Salta'!$A$2:$A$485,$G1572,'1130 Salta'!$I$2:$I$485)</f>
        <v>2</v>
      </c>
      <c r="L1572" s="17" t="n">
        <f aca="false">SUMIF('1130 Salta'!$A$2:$A$485,$G1572,'1130 Salta'!$Q$2:$Q$485)</f>
        <v>0</v>
      </c>
      <c r="M1572" s="17" t="n">
        <f aca="false">$K1572-$L1572</f>
        <v>2</v>
      </c>
      <c r="N1572" s="18" t="n">
        <f aca="false">IFERROR(SUMIF('1130 Salta'!$A$2:$A$485,$G1572,'1130 Salta'!$M$2:$M$485)/$K1572,0)</f>
        <v>23569</v>
      </c>
      <c r="O1572" s="18" t="n">
        <f aca="false">IFERROR($K1572*$N1572,"")</f>
        <v>47138</v>
      </c>
      <c r="P1572" s="18" t="n">
        <f aca="false">IFERROR($L1572*$N1572,"")</f>
        <v>0</v>
      </c>
      <c r="Q1572" s="18" t="n">
        <f aca="false">$M1572*$N1572</f>
        <v>47138</v>
      </c>
      <c r="S1572" s="26"/>
      <c r="T1572" s="1" t="s">
        <v>615</v>
      </c>
      <c r="U1572" s="27" t="s">
        <v>126</v>
      </c>
    </row>
    <row r="1573" customFormat="false" ht="15" hidden="false" customHeight="false" outlineLevel="0" collapsed="false">
      <c r="A1573" s="1" t="s">
        <v>208</v>
      </c>
      <c r="B1573" s="1" t="s">
        <v>3464</v>
      </c>
      <c r="C1573" s="1" t="s">
        <v>259</v>
      </c>
      <c r="D1573" s="1" t="s">
        <v>610</v>
      </c>
      <c r="E1573" s="1" t="s">
        <v>611</v>
      </c>
      <c r="F1573" s="1" t="s">
        <v>612</v>
      </c>
      <c r="G1573" s="1" t="s">
        <v>4162</v>
      </c>
      <c r="H1573" s="1" t="s">
        <v>4163</v>
      </c>
      <c r="K1573" s="17" t="n">
        <f aca="false">SUMIF('1130 Salta'!$A$2:$A$485,$G1573,'1130 Salta'!$I$2:$I$485)</f>
        <v>2</v>
      </c>
      <c r="L1573" s="17" t="n">
        <f aca="false">SUMIF('1130 Salta'!$A$2:$A$485,$G1573,'1130 Salta'!$Q$2:$Q$485)</f>
        <v>0</v>
      </c>
      <c r="M1573" s="17" t="n">
        <f aca="false">$K1573-$L1573</f>
        <v>2</v>
      </c>
      <c r="N1573" s="18" t="n">
        <f aca="false">IFERROR(SUMIF('1130 Salta'!$A$2:$A$485,$G1573,'1130 Salta'!$M$2:$M$485)/$K1573,0)</f>
        <v>109948.85</v>
      </c>
      <c r="O1573" s="18" t="n">
        <f aca="false">IFERROR($K1573*$N1573,"")</f>
        <v>219897.7</v>
      </c>
      <c r="P1573" s="18" t="n">
        <f aca="false">IFERROR($L1573*$N1573,"")</f>
        <v>0</v>
      </c>
      <c r="Q1573" s="18" t="n">
        <f aca="false">$M1573*$N1573</f>
        <v>219897.7</v>
      </c>
      <c r="S1573" s="26"/>
      <c r="T1573" s="1" t="s">
        <v>615</v>
      </c>
      <c r="U1573" s="27" t="s">
        <v>126</v>
      </c>
    </row>
    <row r="1574" customFormat="false" ht="15" hidden="false" customHeight="false" outlineLevel="0" collapsed="false">
      <c r="A1574" s="1" t="s">
        <v>208</v>
      </c>
      <c r="B1574" s="1" t="s">
        <v>3464</v>
      </c>
      <c r="C1574" s="1" t="s">
        <v>259</v>
      </c>
      <c r="D1574" s="1" t="s">
        <v>610</v>
      </c>
      <c r="E1574" s="1" t="s">
        <v>611</v>
      </c>
      <c r="F1574" s="1" t="s">
        <v>612</v>
      </c>
      <c r="G1574" s="1" t="s">
        <v>4164</v>
      </c>
      <c r="H1574" s="1" t="s">
        <v>4165</v>
      </c>
      <c r="K1574" s="17" t="n">
        <f aca="false">SUMIF('1130 Salta'!$A$2:$A$485,$G1574,'1130 Salta'!$I$2:$I$485)</f>
        <v>2</v>
      </c>
      <c r="L1574" s="17" t="n">
        <f aca="false">SUMIF('1130 Salta'!$A$2:$A$485,$G1574,'1130 Salta'!$Q$2:$Q$485)</f>
        <v>0</v>
      </c>
      <c r="M1574" s="17" t="n">
        <f aca="false">$K1574-$L1574</f>
        <v>2</v>
      </c>
      <c r="N1574" s="18" t="n">
        <f aca="false">IFERROR(SUMIF('1130 Salta'!$A$2:$A$485,$G1574,'1130 Salta'!$M$2:$M$485)/$K1574,0)</f>
        <v>23569</v>
      </c>
      <c r="O1574" s="18" t="n">
        <f aca="false">IFERROR($K1574*$N1574,"")</f>
        <v>47138</v>
      </c>
      <c r="P1574" s="18" t="n">
        <f aca="false">IFERROR($L1574*$N1574,"")</f>
        <v>0</v>
      </c>
      <c r="Q1574" s="18" t="n">
        <f aca="false">$M1574*$N1574</f>
        <v>47138</v>
      </c>
      <c r="S1574" s="26"/>
      <c r="T1574" s="1" t="s">
        <v>615</v>
      </c>
      <c r="U1574" s="27" t="s">
        <v>126</v>
      </c>
    </row>
    <row r="1575" customFormat="false" ht="15" hidden="false" customHeight="false" outlineLevel="0" collapsed="false">
      <c r="A1575" s="1" t="s">
        <v>208</v>
      </c>
      <c r="B1575" s="1" t="s">
        <v>3464</v>
      </c>
      <c r="C1575" s="1" t="s">
        <v>259</v>
      </c>
      <c r="D1575" s="1" t="s">
        <v>260</v>
      </c>
      <c r="E1575" s="1" t="s">
        <v>261</v>
      </c>
      <c r="F1575" s="1" t="s">
        <v>262</v>
      </c>
      <c r="G1575" s="1" t="s">
        <v>1506</v>
      </c>
      <c r="H1575" s="1" t="s">
        <v>1507</v>
      </c>
      <c r="K1575" s="17" t="n">
        <f aca="false">SUMIF('1130 Salta'!$A$2:$A$485,$G1575,'1130 Salta'!$I$2:$I$485)</f>
        <v>1</v>
      </c>
      <c r="L1575" s="17" t="n">
        <f aca="false">SUMIF('1130 Salta'!$A$2:$A$485,$G1575,'1130 Salta'!$Q$2:$Q$485)</f>
        <v>0</v>
      </c>
      <c r="M1575" s="17" t="n">
        <f aca="false">$K1575-$L1575</f>
        <v>1</v>
      </c>
      <c r="N1575" s="18" t="n">
        <f aca="false">IFERROR(SUMIF('1130 Salta'!$A$2:$A$485,$G1575,'1130 Salta'!$M$2:$M$485)/$K1575,0)</f>
        <v>14536</v>
      </c>
      <c r="O1575" s="18" t="n">
        <f aca="false">IFERROR($K1575*$N1575,"")</f>
        <v>14536</v>
      </c>
      <c r="P1575" s="18" t="n">
        <f aca="false">IFERROR($L1575*$N1575,"")</f>
        <v>0</v>
      </c>
      <c r="Q1575" s="18" t="n">
        <f aca="false">$M1575*$N1575</f>
        <v>14536</v>
      </c>
      <c r="S1575" s="26"/>
      <c r="T1575" s="1" t="s">
        <v>277</v>
      </c>
      <c r="U1575" s="27" t="s">
        <v>123</v>
      </c>
    </row>
    <row r="1576" customFormat="false" ht="15" hidden="false" customHeight="false" outlineLevel="0" collapsed="false">
      <c r="A1576" s="1" t="s">
        <v>208</v>
      </c>
      <c r="B1576" s="1" t="s">
        <v>3464</v>
      </c>
      <c r="C1576" s="1" t="s">
        <v>259</v>
      </c>
      <c r="D1576" s="1" t="s">
        <v>260</v>
      </c>
      <c r="E1576" s="1" t="s">
        <v>261</v>
      </c>
      <c r="F1576" s="1" t="s">
        <v>262</v>
      </c>
      <c r="G1576" s="1" t="s">
        <v>1063</v>
      </c>
      <c r="H1576" s="1" t="s">
        <v>1064</v>
      </c>
      <c r="I1576" s="1" t="s">
        <v>4166</v>
      </c>
      <c r="J1576" s="1" t="s">
        <v>4167</v>
      </c>
      <c r="K1576" s="17" t="n">
        <f aca="false">SUMIF('1130 Salta'!$A$2:$A$485,$G1576,'1130 Salta'!$I$2:$I$485)</f>
        <v>1</v>
      </c>
      <c r="L1576" s="17" t="n">
        <f aca="false">SUMIF('1130 Salta'!$A$2:$A$485,$G1576,'1130 Salta'!$Q$2:$Q$485)</f>
        <v>428</v>
      </c>
      <c r="M1576" s="17" t="n">
        <f aca="false">$K1576-$L1576</f>
        <v>-427</v>
      </c>
      <c r="N1576" s="18" t="n">
        <f aca="false">IFERROR(SUMIF('1130 Salta'!$A$2:$A$485,$G1576,'1130 Salta'!$M$2:$M$485)/$K1576,0)</f>
        <v>2185</v>
      </c>
      <c r="O1576" s="18" t="n">
        <f aca="false">IFERROR($K1576*$N1576,"")</f>
        <v>2185</v>
      </c>
      <c r="P1576" s="18" t="n">
        <f aca="false">IFERROR($L1576*$N1576,"")</f>
        <v>935180</v>
      </c>
      <c r="Q1576" s="18" t="n">
        <f aca="false">$M1576*$N1576</f>
        <v>-932995</v>
      </c>
      <c r="R1576" s="28" t="s">
        <v>4168</v>
      </c>
      <c r="S1576" s="25" t="s">
        <v>228</v>
      </c>
      <c r="T1576" s="1" t="s">
        <v>282</v>
      </c>
      <c r="U1576" s="24" t="s">
        <v>54</v>
      </c>
      <c r="V1576" s="1" t="s">
        <v>1067</v>
      </c>
      <c r="W1576" s="1" t="s">
        <v>270</v>
      </c>
      <c r="X1576" s="1" t="s">
        <v>1068</v>
      </c>
      <c r="Y1576" s="1" t="s">
        <v>270</v>
      </c>
      <c r="Z1576" s="1" t="s">
        <v>1069</v>
      </c>
      <c r="AA1576" s="1" t="s">
        <v>4169</v>
      </c>
    </row>
    <row r="1577" customFormat="false" ht="15" hidden="false" customHeight="false" outlineLevel="0" collapsed="false">
      <c r="A1577" s="1" t="s">
        <v>208</v>
      </c>
      <c r="B1577" s="1" t="s">
        <v>3464</v>
      </c>
      <c r="C1577" s="1" t="s">
        <v>259</v>
      </c>
      <c r="D1577" s="1" t="s">
        <v>260</v>
      </c>
      <c r="E1577" s="1" t="s">
        <v>261</v>
      </c>
      <c r="F1577" s="1" t="s">
        <v>262</v>
      </c>
      <c r="G1577" s="1" t="s">
        <v>1535</v>
      </c>
      <c r="H1577" s="1" t="s">
        <v>1536</v>
      </c>
      <c r="I1577" s="1" t="s">
        <v>2162</v>
      </c>
      <c r="J1577" s="1" t="s">
        <v>4170</v>
      </c>
      <c r="K1577" s="17" t="n">
        <f aca="false">SUMIF('1130 Salta'!$A$2:$A$485,$G1577,'1130 Salta'!$I$2:$I$485)</f>
        <v>1</v>
      </c>
      <c r="L1577" s="17" t="n">
        <f aca="false">SUMIF('1130 Salta'!$A$2:$A$485,$G1577,'1130 Salta'!$Q$2:$Q$485)</f>
        <v>30</v>
      </c>
      <c r="M1577" s="17" t="n">
        <f aca="false">$K1577-$L1577</f>
        <v>-29</v>
      </c>
      <c r="N1577" s="18" t="n">
        <f aca="false">IFERROR(SUMIF('1130 Salta'!$A$2:$A$485,$G1577,'1130 Salta'!$M$2:$M$485)/$K1577,0)</f>
        <v>22869.5</v>
      </c>
      <c r="O1577" s="18" t="n">
        <f aca="false">IFERROR($K1577*$N1577,"")</f>
        <v>22869.5</v>
      </c>
      <c r="P1577" s="18" t="n">
        <f aca="false">IFERROR($L1577*$N1577,"")</f>
        <v>686085</v>
      </c>
      <c r="Q1577" s="18" t="n">
        <f aca="false">$M1577*$N1577</f>
        <v>-663215.5</v>
      </c>
      <c r="S1577" s="24" t="s">
        <v>226</v>
      </c>
      <c r="T1577" s="1" t="s">
        <v>267</v>
      </c>
      <c r="U1577" s="24" t="s">
        <v>54</v>
      </c>
      <c r="V1577" s="1" t="s">
        <v>290</v>
      </c>
      <c r="W1577" s="1" t="s">
        <v>269</v>
      </c>
      <c r="Y1577" s="1" t="s">
        <v>269</v>
      </c>
      <c r="AA1577" s="1" t="s">
        <v>3566</v>
      </c>
    </row>
    <row r="1578" customFormat="false" ht="15" hidden="false" customHeight="false" outlineLevel="0" collapsed="false">
      <c r="A1578" s="1" t="s">
        <v>208</v>
      </c>
      <c r="B1578" s="1" t="s">
        <v>3464</v>
      </c>
      <c r="C1578" s="1" t="s">
        <v>259</v>
      </c>
      <c r="D1578" s="1" t="s">
        <v>260</v>
      </c>
      <c r="E1578" s="1" t="s">
        <v>261</v>
      </c>
      <c r="F1578" s="1" t="s">
        <v>262</v>
      </c>
      <c r="G1578" s="1" t="s">
        <v>4171</v>
      </c>
      <c r="H1578" s="1" t="s">
        <v>4172</v>
      </c>
      <c r="K1578" s="17" t="n">
        <f aca="false">SUMIF('1130 Salta'!$A$2:$A$485,$G1578,'1130 Salta'!$I$2:$I$485)</f>
        <v>1</v>
      </c>
      <c r="L1578" s="17" t="n">
        <f aca="false">SUMIF('1130 Salta'!$A$2:$A$485,$G1578,'1130 Salta'!$Q$2:$Q$485)</f>
        <v>0</v>
      </c>
      <c r="M1578" s="17" t="n">
        <f aca="false">$K1578-$L1578</f>
        <v>1</v>
      </c>
      <c r="N1578" s="18" t="n">
        <f aca="false">IFERROR(SUMIF('1130 Salta'!$A$2:$A$485,$G1578,'1130 Salta'!$M$2:$M$485)/$K1578,0)</f>
        <v>6525.2</v>
      </c>
      <c r="O1578" s="18" t="n">
        <f aca="false">IFERROR($K1578*$N1578,"")</f>
        <v>6525.2</v>
      </c>
      <c r="P1578" s="18" t="n">
        <f aca="false">IFERROR($L1578*$N1578,"")</f>
        <v>0</v>
      </c>
      <c r="Q1578" s="18" t="n">
        <f aca="false">$M1578*$N1578</f>
        <v>6525.2</v>
      </c>
      <c r="S1578" s="26"/>
      <c r="T1578" s="1" t="s">
        <v>277</v>
      </c>
      <c r="U1578" s="27" t="s">
        <v>123</v>
      </c>
    </row>
    <row r="1579" customFormat="false" ht="15" hidden="false" customHeight="false" outlineLevel="0" collapsed="false">
      <c r="A1579" s="1" t="s">
        <v>208</v>
      </c>
      <c r="B1579" s="1" t="s">
        <v>3464</v>
      </c>
      <c r="C1579" s="1" t="s">
        <v>259</v>
      </c>
      <c r="D1579" s="1" t="s">
        <v>260</v>
      </c>
      <c r="E1579" s="1" t="s">
        <v>261</v>
      </c>
      <c r="F1579" s="1" t="s">
        <v>262</v>
      </c>
      <c r="G1579" s="1" t="s">
        <v>4173</v>
      </c>
      <c r="H1579" s="1" t="s">
        <v>4174</v>
      </c>
      <c r="K1579" s="17" t="n">
        <f aca="false">SUMIF('1130 Salta'!$A$2:$A$485,$G1579,'1130 Salta'!$I$2:$I$485)</f>
        <v>1</v>
      </c>
      <c r="L1579" s="17" t="n">
        <f aca="false">SUMIF('1130 Salta'!$A$2:$A$485,$G1579,'1130 Salta'!$Q$2:$Q$485)</f>
        <v>0</v>
      </c>
      <c r="M1579" s="17" t="n">
        <f aca="false">$K1579-$L1579</f>
        <v>1</v>
      </c>
      <c r="N1579" s="18" t="n">
        <f aca="false">IFERROR(SUMIF('1130 Salta'!$A$2:$A$485,$G1579,'1130 Salta'!$M$2:$M$485)/$K1579,0)</f>
        <v>9787.8</v>
      </c>
      <c r="O1579" s="18" t="n">
        <f aca="false">IFERROR($K1579*$N1579,"")</f>
        <v>9787.8</v>
      </c>
      <c r="P1579" s="18" t="n">
        <f aca="false">IFERROR($L1579*$N1579,"")</f>
        <v>0</v>
      </c>
      <c r="Q1579" s="18" t="n">
        <f aca="false">$M1579*$N1579</f>
        <v>9787.8</v>
      </c>
      <c r="S1579" s="26"/>
      <c r="T1579" s="1" t="s">
        <v>277</v>
      </c>
      <c r="U1579" s="27" t="s">
        <v>123</v>
      </c>
    </row>
    <row r="1580" customFormat="false" ht="15" hidden="false" customHeight="false" outlineLevel="0" collapsed="false">
      <c r="A1580" s="1" t="s">
        <v>208</v>
      </c>
      <c r="B1580" s="1" t="s">
        <v>3464</v>
      </c>
      <c r="C1580" s="1" t="s">
        <v>259</v>
      </c>
      <c r="D1580" s="1" t="s">
        <v>260</v>
      </c>
      <c r="E1580" s="1" t="s">
        <v>261</v>
      </c>
      <c r="F1580" s="1" t="s">
        <v>262</v>
      </c>
      <c r="G1580" s="1" t="s">
        <v>4175</v>
      </c>
      <c r="H1580" s="1" t="s">
        <v>4176</v>
      </c>
      <c r="K1580" s="17" t="n">
        <f aca="false">SUMIF('1130 Salta'!$A$2:$A$485,$G1580,'1130 Salta'!$I$2:$I$485)</f>
        <v>1</v>
      </c>
      <c r="L1580" s="17" t="n">
        <f aca="false">SUMIF('1130 Salta'!$A$2:$A$485,$G1580,'1130 Salta'!$Q$2:$Q$485)</f>
        <v>0</v>
      </c>
      <c r="M1580" s="17" t="n">
        <f aca="false">$K1580-$L1580</f>
        <v>1</v>
      </c>
      <c r="N1580" s="18" t="n">
        <f aca="false">IFERROR(SUMIF('1130 Salta'!$A$2:$A$485,$G1580,'1130 Salta'!$M$2:$M$485)/$K1580,0)</f>
        <v>46560</v>
      </c>
      <c r="O1580" s="18" t="n">
        <f aca="false">IFERROR($K1580*$N1580,"")</f>
        <v>46560</v>
      </c>
      <c r="P1580" s="18" t="n">
        <f aca="false">IFERROR($L1580*$N1580,"")</f>
        <v>0</v>
      </c>
      <c r="Q1580" s="18" t="n">
        <f aca="false">$M1580*$N1580</f>
        <v>46560</v>
      </c>
      <c r="S1580" s="26"/>
      <c r="T1580" s="1" t="s">
        <v>277</v>
      </c>
      <c r="U1580" s="27" t="s">
        <v>123</v>
      </c>
    </row>
    <row r="1581" customFormat="false" ht="15" hidden="false" customHeight="false" outlineLevel="0" collapsed="false">
      <c r="A1581" s="1" t="s">
        <v>208</v>
      </c>
      <c r="B1581" s="1" t="s">
        <v>3464</v>
      </c>
      <c r="C1581" s="1" t="s">
        <v>259</v>
      </c>
      <c r="D1581" s="1" t="s">
        <v>260</v>
      </c>
      <c r="E1581" s="1" t="s">
        <v>261</v>
      </c>
      <c r="F1581" s="1" t="s">
        <v>262</v>
      </c>
      <c r="G1581" s="1" t="s">
        <v>4177</v>
      </c>
      <c r="H1581" s="1" t="s">
        <v>4178</v>
      </c>
      <c r="K1581" s="17" t="n">
        <f aca="false">SUMIF('1130 Salta'!$A$2:$A$485,$G1581,'1130 Salta'!$I$2:$I$485)</f>
        <v>1</v>
      </c>
      <c r="L1581" s="17" t="n">
        <f aca="false">SUMIF('1130 Salta'!$A$2:$A$485,$G1581,'1130 Salta'!$Q$2:$Q$485)</f>
        <v>0</v>
      </c>
      <c r="M1581" s="17" t="n">
        <f aca="false">$K1581-$L1581</f>
        <v>1</v>
      </c>
      <c r="N1581" s="18" t="n">
        <f aca="false">IFERROR(SUMIF('1130 Salta'!$A$2:$A$485,$G1581,'1130 Salta'!$M$2:$M$485)/$K1581,0)</f>
        <v>21232</v>
      </c>
      <c r="O1581" s="18" t="n">
        <f aca="false">IFERROR($K1581*$N1581,"")</f>
        <v>21232</v>
      </c>
      <c r="P1581" s="18" t="n">
        <f aca="false">IFERROR($L1581*$N1581,"")</f>
        <v>0</v>
      </c>
      <c r="Q1581" s="18" t="n">
        <f aca="false">$M1581*$N1581</f>
        <v>21232</v>
      </c>
      <c r="S1581" s="26"/>
      <c r="T1581" s="1" t="s">
        <v>277</v>
      </c>
      <c r="U1581" s="27" t="s">
        <v>123</v>
      </c>
    </row>
    <row r="1582" customFormat="false" ht="15" hidden="false" customHeight="false" outlineLevel="0" collapsed="false">
      <c r="A1582" s="1" t="s">
        <v>208</v>
      </c>
      <c r="B1582" s="1" t="s">
        <v>3464</v>
      </c>
      <c r="C1582" s="1" t="s">
        <v>259</v>
      </c>
      <c r="D1582" s="1" t="s">
        <v>260</v>
      </c>
      <c r="E1582" s="1" t="s">
        <v>261</v>
      </c>
      <c r="F1582" s="1" t="s">
        <v>262</v>
      </c>
      <c r="G1582" s="1" t="s">
        <v>4179</v>
      </c>
      <c r="H1582" s="1" t="s">
        <v>4180</v>
      </c>
      <c r="K1582" s="17" t="n">
        <f aca="false">SUMIF('1130 Salta'!$A$2:$A$485,$G1582,'1130 Salta'!$I$2:$I$485)</f>
        <v>1</v>
      </c>
      <c r="L1582" s="17" t="n">
        <f aca="false">SUMIF('1130 Salta'!$A$2:$A$485,$G1582,'1130 Salta'!$Q$2:$Q$485)</f>
        <v>0</v>
      </c>
      <c r="M1582" s="17" t="n">
        <f aca="false">$K1582-$L1582</f>
        <v>1</v>
      </c>
      <c r="N1582" s="18" t="n">
        <f aca="false">IFERROR(SUMIF('1130 Salta'!$A$2:$A$485,$G1582,'1130 Salta'!$M$2:$M$485)/$K1582,0)</f>
        <v>32048.4</v>
      </c>
      <c r="O1582" s="18" t="n">
        <f aca="false">IFERROR($K1582*$N1582,"")</f>
        <v>32048.4</v>
      </c>
      <c r="P1582" s="18" t="n">
        <f aca="false">IFERROR($L1582*$N1582,"")</f>
        <v>0</v>
      </c>
      <c r="Q1582" s="18" t="n">
        <f aca="false">$M1582*$N1582</f>
        <v>32048.4</v>
      </c>
      <c r="S1582" s="26"/>
      <c r="T1582" s="1" t="s">
        <v>277</v>
      </c>
      <c r="U1582" s="27" t="s">
        <v>123</v>
      </c>
    </row>
    <row r="1583" customFormat="false" ht="15" hidden="false" customHeight="false" outlineLevel="0" collapsed="false">
      <c r="A1583" s="1" t="s">
        <v>208</v>
      </c>
      <c r="B1583" s="1" t="s">
        <v>3464</v>
      </c>
      <c r="C1583" s="1" t="s">
        <v>259</v>
      </c>
      <c r="D1583" s="1" t="s">
        <v>260</v>
      </c>
      <c r="E1583" s="1" t="s">
        <v>261</v>
      </c>
      <c r="F1583" s="1" t="s">
        <v>262</v>
      </c>
      <c r="G1583" s="1" t="s">
        <v>4181</v>
      </c>
      <c r="H1583" s="1" t="s">
        <v>4182</v>
      </c>
      <c r="I1583" s="1" t="s">
        <v>4183</v>
      </c>
      <c r="J1583" s="1" t="s">
        <v>4184</v>
      </c>
      <c r="K1583" s="17" t="n">
        <f aca="false">SUMIF('1130 Salta'!$A$2:$A$485,$G1583,'1130 Salta'!$I$2:$I$485)</f>
        <v>1</v>
      </c>
      <c r="L1583" s="17" t="n">
        <f aca="false">SUMIF('1130 Salta'!$A$2:$A$485,$G1583,'1130 Salta'!$Q$2:$Q$485)</f>
        <v>30</v>
      </c>
      <c r="M1583" s="17" t="n">
        <f aca="false">$K1583-$L1583</f>
        <v>-29</v>
      </c>
      <c r="N1583" s="18" t="n">
        <f aca="false">IFERROR(SUMIF('1130 Salta'!$A$2:$A$485,$G1583,'1130 Salta'!$M$2:$M$485)/$K1583,0)</f>
        <v>19008.5</v>
      </c>
      <c r="O1583" s="18" t="n">
        <f aca="false">IFERROR($K1583*$N1583,"")</f>
        <v>19008.5</v>
      </c>
      <c r="P1583" s="18" t="n">
        <f aca="false">IFERROR($L1583*$N1583,"")</f>
        <v>570255</v>
      </c>
      <c r="Q1583" s="18" t="n">
        <f aca="false">$M1583*$N1583</f>
        <v>-551246.5</v>
      </c>
      <c r="S1583" s="29" t="s">
        <v>227</v>
      </c>
      <c r="T1583" s="1" t="s">
        <v>297</v>
      </c>
      <c r="U1583" s="24" t="s">
        <v>54</v>
      </c>
      <c r="V1583" s="1" t="s">
        <v>290</v>
      </c>
      <c r="W1583" s="1" t="s">
        <v>270</v>
      </c>
      <c r="X1583" s="1" t="s">
        <v>4185</v>
      </c>
      <c r="Y1583" s="1" t="s">
        <v>270</v>
      </c>
      <c r="Z1583" s="1" t="s">
        <v>4186</v>
      </c>
      <c r="AA1583" s="1" t="s">
        <v>4187</v>
      </c>
    </row>
    <row r="1584" customFormat="false" ht="15" hidden="false" customHeight="false" outlineLevel="0" collapsed="false">
      <c r="A1584" s="1" t="s">
        <v>208</v>
      </c>
      <c r="B1584" s="1" t="s">
        <v>3464</v>
      </c>
      <c r="C1584" s="1" t="s">
        <v>259</v>
      </c>
      <c r="D1584" s="1" t="s">
        <v>260</v>
      </c>
      <c r="E1584" s="1" t="s">
        <v>261</v>
      </c>
      <c r="F1584" s="1" t="s">
        <v>262</v>
      </c>
      <c r="G1584" s="1" t="s">
        <v>4188</v>
      </c>
      <c r="H1584" s="1" t="s">
        <v>4189</v>
      </c>
      <c r="K1584" s="17" t="n">
        <f aca="false">SUMIF('1130 Salta'!$A$2:$A$485,$G1584,'1130 Salta'!$I$2:$I$485)</f>
        <v>1</v>
      </c>
      <c r="L1584" s="17" t="n">
        <f aca="false">SUMIF('1130 Salta'!$A$2:$A$485,$G1584,'1130 Salta'!$Q$2:$Q$485)</f>
        <v>0</v>
      </c>
      <c r="M1584" s="17" t="n">
        <f aca="false">$K1584-$L1584</f>
        <v>1</v>
      </c>
      <c r="N1584" s="18" t="n">
        <f aca="false">IFERROR(SUMIF('1130 Salta'!$A$2:$A$485,$G1584,'1130 Salta'!$M$2:$M$485)/$K1584,0)</f>
        <v>22966.16</v>
      </c>
      <c r="O1584" s="18" t="n">
        <f aca="false">IFERROR($K1584*$N1584,"")</f>
        <v>22966.16</v>
      </c>
      <c r="P1584" s="18" t="n">
        <f aca="false">IFERROR($L1584*$N1584,"")</f>
        <v>0</v>
      </c>
      <c r="Q1584" s="18" t="n">
        <f aca="false">$M1584*$N1584</f>
        <v>22966.16</v>
      </c>
      <c r="S1584" s="26"/>
      <c r="T1584" s="1" t="s">
        <v>277</v>
      </c>
      <c r="U1584" s="27" t="s">
        <v>123</v>
      </c>
    </row>
    <row r="1585" customFormat="false" ht="15" hidden="false" customHeight="false" outlineLevel="0" collapsed="false">
      <c r="A1585" s="1" t="s">
        <v>208</v>
      </c>
      <c r="B1585" s="1" t="s">
        <v>3464</v>
      </c>
      <c r="C1585" s="1" t="s">
        <v>259</v>
      </c>
      <c r="D1585" s="1" t="s">
        <v>273</v>
      </c>
      <c r="E1585" s="1" t="s">
        <v>274</v>
      </c>
      <c r="F1585" s="1" t="s">
        <v>262</v>
      </c>
      <c r="G1585" s="1" t="s">
        <v>286</v>
      </c>
      <c r="H1585" s="1" t="s">
        <v>287</v>
      </c>
      <c r="K1585" s="17" t="n">
        <f aca="false">SUMIF('1130 Salta'!$A$2:$A$485,$G1585,'1130 Salta'!$I$2:$I$485)</f>
        <v>1</v>
      </c>
      <c r="L1585" s="17" t="n">
        <f aca="false">SUMIF('1130 Salta'!$A$2:$A$485,$G1585,'1130 Salta'!$Q$2:$Q$485)</f>
        <v>0</v>
      </c>
      <c r="M1585" s="17" t="n">
        <f aca="false">$K1585-$L1585</f>
        <v>1</v>
      </c>
      <c r="N1585" s="18" t="n">
        <f aca="false">IFERROR(SUMIF('1130 Salta'!$A$2:$A$485,$G1585,'1130 Salta'!$M$2:$M$485)/$K1585,0)</f>
        <v>5400</v>
      </c>
      <c r="O1585" s="18" t="n">
        <f aca="false">IFERROR($K1585*$N1585,"")</f>
        <v>5400</v>
      </c>
      <c r="P1585" s="18" t="n">
        <f aca="false">IFERROR($L1585*$N1585,"")</f>
        <v>0</v>
      </c>
      <c r="Q1585" s="18" t="n">
        <f aca="false">$M1585*$N1585</f>
        <v>5400</v>
      </c>
      <c r="S1585" s="26"/>
      <c r="T1585" s="1" t="s">
        <v>277</v>
      </c>
      <c r="U1585" s="27" t="s">
        <v>123</v>
      </c>
    </row>
    <row r="1586" customFormat="false" ht="15" hidden="false" customHeight="false" outlineLevel="0" collapsed="false">
      <c r="A1586" s="1" t="s">
        <v>208</v>
      </c>
      <c r="B1586" s="1" t="s">
        <v>3464</v>
      </c>
      <c r="C1586" s="1" t="s">
        <v>259</v>
      </c>
      <c r="D1586" s="1" t="s">
        <v>273</v>
      </c>
      <c r="E1586" s="1" t="s">
        <v>274</v>
      </c>
      <c r="F1586" s="1" t="s">
        <v>262</v>
      </c>
      <c r="G1586" s="1" t="s">
        <v>4190</v>
      </c>
      <c r="H1586" s="1" t="s">
        <v>4191</v>
      </c>
      <c r="K1586" s="17" t="n">
        <f aca="false">SUMIF('1130 Salta'!$A$2:$A$485,$G1586,'1130 Salta'!$I$2:$I$485)</f>
        <v>1</v>
      </c>
      <c r="L1586" s="17" t="n">
        <f aca="false">SUMIF('1130 Salta'!$A$2:$A$485,$G1586,'1130 Salta'!$Q$2:$Q$485)</f>
        <v>0</v>
      </c>
      <c r="M1586" s="17" t="n">
        <f aca="false">$K1586-$L1586</f>
        <v>1</v>
      </c>
      <c r="N1586" s="18" t="n">
        <f aca="false">IFERROR(SUMIF('1130 Salta'!$A$2:$A$485,$G1586,'1130 Salta'!$M$2:$M$485)/$K1586,0)</f>
        <v>56156</v>
      </c>
      <c r="O1586" s="18" t="n">
        <f aca="false">IFERROR($K1586*$N1586,"")</f>
        <v>56156</v>
      </c>
      <c r="P1586" s="18" t="n">
        <f aca="false">IFERROR($L1586*$N1586,"")</f>
        <v>0</v>
      </c>
      <c r="Q1586" s="18" t="n">
        <f aca="false">$M1586*$N1586</f>
        <v>56156</v>
      </c>
      <c r="S1586" s="26"/>
      <c r="T1586" s="1" t="s">
        <v>277</v>
      </c>
      <c r="U1586" s="27" t="s">
        <v>123</v>
      </c>
    </row>
    <row r="1587" customFormat="false" ht="15" hidden="false" customHeight="false" outlineLevel="0" collapsed="false">
      <c r="A1587" s="1" t="s">
        <v>208</v>
      </c>
      <c r="B1587" s="1" t="s">
        <v>3464</v>
      </c>
      <c r="C1587" s="1" t="s">
        <v>259</v>
      </c>
      <c r="D1587" s="1" t="s">
        <v>273</v>
      </c>
      <c r="E1587" s="1" t="s">
        <v>274</v>
      </c>
      <c r="F1587" s="1" t="s">
        <v>262</v>
      </c>
      <c r="G1587" s="1" t="s">
        <v>1545</v>
      </c>
      <c r="H1587" s="1" t="s">
        <v>1546</v>
      </c>
      <c r="K1587" s="17" t="n">
        <f aca="false">SUMIF('1130 Salta'!$A$2:$A$485,$G1587,'1130 Salta'!$I$2:$I$485)</f>
        <v>1</v>
      </c>
      <c r="L1587" s="17" t="n">
        <f aca="false">SUMIF('1130 Salta'!$A$2:$A$485,$G1587,'1130 Salta'!$Q$2:$Q$485)</f>
        <v>0</v>
      </c>
      <c r="M1587" s="17" t="n">
        <f aca="false">$K1587-$L1587</f>
        <v>1</v>
      </c>
      <c r="N1587" s="18" t="n">
        <f aca="false">IFERROR(SUMIF('1130 Salta'!$A$2:$A$485,$G1587,'1130 Salta'!$M$2:$M$485)/$K1587,0)</f>
        <v>19634</v>
      </c>
      <c r="O1587" s="18" t="n">
        <f aca="false">IFERROR($K1587*$N1587,"")</f>
        <v>19634</v>
      </c>
      <c r="P1587" s="18" t="n">
        <f aca="false">IFERROR($L1587*$N1587,"")</f>
        <v>0</v>
      </c>
      <c r="Q1587" s="18" t="n">
        <f aca="false">$M1587*$N1587</f>
        <v>19634</v>
      </c>
      <c r="S1587" s="26"/>
      <c r="T1587" s="1" t="s">
        <v>277</v>
      </c>
      <c r="U1587" s="27" t="s">
        <v>123</v>
      </c>
    </row>
    <row r="1588" customFormat="false" ht="15" hidden="false" customHeight="false" outlineLevel="0" collapsed="false">
      <c r="A1588" s="1" t="s">
        <v>208</v>
      </c>
      <c r="B1588" s="1" t="s">
        <v>3464</v>
      </c>
      <c r="C1588" s="1" t="s">
        <v>259</v>
      </c>
      <c r="D1588" s="1" t="s">
        <v>273</v>
      </c>
      <c r="E1588" s="1" t="s">
        <v>274</v>
      </c>
      <c r="F1588" s="1" t="s">
        <v>262</v>
      </c>
      <c r="G1588" s="1" t="s">
        <v>4192</v>
      </c>
      <c r="H1588" s="1" t="s">
        <v>4193</v>
      </c>
      <c r="K1588" s="17" t="n">
        <f aca="false">SUMIF('1130 Salta'!$A$2:$A$485,$G1588,'1130 Salta'!$I$2:$I$485)</f>
        <v>1</v>
      </c>
      <c r="L1588" s="17" t="n">
        <f aca="false">SUMIF('1130 Salta'!$A$2:$A$485,$G1588,'1130 Salta'!$Q$2:$Q$485)</f>
        <v>0</v>
      </c>
      <c r="M1588" s="17" t="n">
        <f aca="false">$K1588-$L1588</f>
        <v>1</v>
      </c>
      <c r="N1588" s="18" t="n">
        <f aca="false">IFERROR(SUMIF('1130 Salta'!$A$2:$A$485,$G1588,'1130 Salta'!$M$2:$M$485)/$K1588,0)</f>
        <v>4780.84</v>
      </c>
      <c r="O1588" s="18" t="n">
        <f aca="false">IFERROR($K1588*$N1588,"")</f>
        <v>4780.84</v>
      </c>
      <c r="P1588" s="18" t="n">
        <f aca="false">IFERROR($L1588*$N1588,"")</f>
        <v>0</v>
      </c>
      <c r="Q1588" s="18" t="n">
        <f aca="false">$M1588*$N1588</f>
        <v>4780.84</v>
      </c>
      <c r="S1588" s="26"/>
      <c r="T1588" s="1" t="s">
        <v>277</v>
      </c>
      <c r="U1588" s="27" t="s">
        <v>123</v>
      </c>
    </row>
    <row r="1589" customFormat="false" ht="15" hidden="false" customHeight="false" outlineLevel="0" collapsed="false">
      <c r="A1589" s="1" t="s">
        <v>208</v>
      </c>
      <c r="B1589" s="1" t="s">
        <v>3464</v>
      </c>
      <c r="C1589" s="1" t="s">
        <v>259</v>
      </c>
      <c r="D1589" s="1" t="s">
        <v>273</v>
      </c>
      <c r="E1589" s="1" t="s">
        <v>274</v>
      </c>
      <c r="F1589" s="1" t="s">
        <v>262</v>
      </c>
      <c r="G1589" s="1" t="s">
        <v>4194</v>
      </c>
      <c r="H1589" s="1" t="s">
        <v>4195</v>
      </c>
      <c r="K1589" s="17" t="n">
        <f aca="false">SUMIF('1130 Salta'!$A$2:$A$485,$G1589,'1130 Salta'!$I$2:$I$485)</f>
        <v>1</v>
      </c>
      <c r="L1589" s="17" t="n">
        <f aca="false">SUMIF('1130 Salta'!$A$2:$A$485,$G1589,'1130 Salta'!$Q$2:$Q$485)</f>
        <v>0</v>
      </c>
      <c r="M1589" s="17" t="n">
        <f aca="false">$K1589-$L1589</f>
        <v>1</v>
      </c>
      <c r="N1589" s="18" t="n">
        <f aca="false">IFERROR(SUMIF('1130 Salta'!$A$2:$A$485,$G1589,'1130 Salta'!$M$2:$M$485)/$K1589,0)</f>
        <v>36756</v>
      </c>
      <c r="O1589" s="18" t="n">
        <f aca="false">IFERROR($K1589*$N1589,"")</f>
        <v>36756</v>
      </c>
      <c r="P1589" s="18" t="n">
        <f aca="false">IFERROR($L1589*$N1589,"")</f>
        <v>0</v>
      </c>
      <c r="Q1589" s="18" t="n">
        <f aca="false">$M1589*$N1589</f>
        <v>36756</v>
      </c>
      <c r="S1589" s="26"/>
      <c r="T1589" s="1" t="s">
        <v>277</v>
      </c>
      <c r="U1589" s="27" t="s">
        <v>123</v>
      </c>
    </row>
    <row r="1590" customFormat="false" ht="15" hidden="false" customHeight="false" outlineLevel="0" collapsed="false">
      <c r="A1590" s="1" t="s">
        <v>208</v>
      </c>
      <c r="B1590" s="1" t="s">
        <v>3464</v>
      </c>
      <c r="C1590" s="1" t="s">
        <v>259</v>
      </c>
      <c r="D1590" s="1" t="s">
        <v>610</v>
      </c>
      <c r="E1590" s="1" t="s">
        <v>611</v>
      </c>
      <c r="F1590" s="1" t="s">
        <v>612</v>
      </c>
      <c r="G1590" s="1" t="s">
        <v>4196</v>
      </c>
      <c r="H1590" s="1" t="s">
        <v>4197</v>
      </c>
      <c r="K1590" s="17" t="n">
        <f aca="false">SUMIF('1130 Salta'!$A$2:$A$485,$G1590,'1130 Salta'!$I$2:$I$485)</f>
        <v>1</v>
      </c>
      <c r="L1590" s="17" t="n">
        <f aca="false">SUMIF('1130 Salta'!$A$2:$A$485,$G1590,'1130 Salta'!$Q$2:$Q$485)</f>
        <v>0</v>
      </c>
      <c r="M1590" s="17" t="n">
        <f aca="false">$K1590-$L1590</f>
        <v>1</v>
      </c>
      <c r="N1590" s="18" t="n">
        <f aca="false">IFERROR(SUMIF('1130 Salta'!$A$2:$A$485,$G1590,'1130 Salta'!$M$2:$M$485)/$K1590,0)</f>
        <v>40810</v>
      </c>
      <c r="O1590" s="18" t="n">
        <f aca="false">IFERROR($K1590*$N1590,"")</f>
        <v>40810</v>
      </c>
      <c r="P1590" s="18" t="n">
        <f aca="false">IFERROR($L1590*$N1590,"")</f>
        <v>0</v>
      </c>
      <c r="Q1590" s="18" t="n">
        <f aca="false">$M1590*$N1590</f>
        <v>40810</v>
      </c>
      <c r="S1590" s="26"/>
      <c r="T1590" s="1" t="s">
        <v>615</v>
      </c>
      <c r="U1590" s="27" t="s">
        <v>126</v>
      </c>
    </row>
    <row r="1591" customFormat="false" ht="15" hidden="false" customHeight="false" outlineLevel="0" collapsed="false">
      <c r="A1591" s="1" t="s">
        <v>208</v>
      </c>
      <c r="B1591" s="1" t="s">
        <v>3464</v>
      </c>
      <c r="C1591" s="31" t="s">
        <v>1567</v>
      </c>
      <c r="D1591" s="1" t="s">
        <v>1568</v>
      </c>
      <c r="F1591" s="1" t="s">
        <v>262</v>
      </c>
      <c r="I1591" s="1" t="s">
        <v>4198</v>
      </c>
      <c r="J1591" s="1" t="s">
        <v>4199</v>
      </c>
      <c r="K1591" s="17" t="n">
        <v>0</v>
      </c>
      <c r="L1591" s="17" t="n">
        <f aca="false">'1130 Salta'!$Q$486</f>
        <v>6</v>
      </c>
      <c r="M1591" s="17" t="n">
        <f aca="false">$K1591-$L1591</f>
        <v>-6</v>
      </c>
      <c r="N1591" s="18"/>
      <c r="O1591" s="18" t="n">
        <f aca="false">IFERROR($K1591*$N1591,"")</f>
        <v>0</v>
      </c>
      <c r="P1591" s="18" t="n">
        <f aca="false">IFERROR($L1591*$N1591,"")</f>
        <v>0</v>
      </c>
      <c r="Q1591" s="18"/>
      <c r="S1591" s="32" t="s">
        <v>1571</v>
      </c>
      <c r="T1591" s="1" t="s">
        <v>1576</v>
      </c>
      <c r="U1591" s="32" t="s">
        <v>120</v>
      </c>
      <c r="V1591" s="1" t="s">
        <v>1571</v>
      </c>
      <c r="W1591" s="1" t="s">
        <v>269</v>
      </c>
      <c r="Y1591" s="1" t="s">
        <v>270</v>
      </c>
      <c r="Z1591" s="1" t="s">
        <v>1238</v>
      </c>
      <c r="AA1591" s="1" t="s">
        <v>4200</v>
      </c>
    </row>
    <row r="1592" customFormat="false" ht="15" hidden="false" customHeight="false" outlineLevel="0" collapsed="false">
      <c r="A1592" s="1" t="s">
        <v>208</v>
      </c>
      <c r="B1592" s="1" t="s">
        <v>3464</v>
      </c>
      <c r="C1592" s="31" t="s">
        <v>1567</v>
      </c>
      <c r="D1592" s="1" t="s">
        <v>1568</v>
      </c>
      <c r="F1592" s="1" t="s">
        <v>262</v>
      </c>
      <c r="I1592" s="1" t="s">
        <v>4201</v>
      </c>
      <c r="J1592" s="1" t="s">
        <v>4202</v>
      </c>
      <c r="K1592" s="17" t="n">
        <v>0</v>
      </c>
      <c r="L1592" s="17" t="n">
        <f aca="false">'1130 Salta'!$Q$487</f>
        <v>70</v>
      </c>
      <c r="M1592" s="17" t="n">
        <f aca="false">$K1592-$L1592</f>
        <v>-70</v>
      </c>
      <c r="N1592" s="18"/>
      <c r="O1592" s="18" t="n">
        <f aca="false">IFERROR($K1592*$N1592,"")</f>
        <v>0</v>
      </c>
      <c r="P1592" s="18" t="n">
        <f aca="false">IFERROR($L1592*$N1592,"")</f>
        <v>0</v>
      </c>
      <c r="Q1592" s="18"/>
      <c r="S1592" s="32" t="s">
        <v>1571</v>
      </c>
      <c r="T1592" s="1" t="s">
        <v>1572</v>
      </c>
      <c r="U1592" s="32" t="s">
        <v>120</v>
      </c>
      <c r="V1592" s="1" t="s">
        <v>1571</v>
      </c>
      <c r="W1592" s="1" t="s">
        <v>269</v>
      </c>
      <c r="Y1592" s="1" t="s">
        <v>269</v>
      </c>
      <c r="AA1592" s="1" t="s">
        <v>4203</v>
      </c>
    </row>
    <row r="1593" customFormat="false" ht="15" hidden="false" customHeight="false" outlineLevel="0" collapsed="false">
      <c r="A1593" s="1" t="s">
        <v>208</v>
      </c>
      <c r="B1593" s="1" t="s">
        <v>3464</v>
      </c>
      <c r="C1593" s="31" t="s">
        <v>1567</v>
      </c>
      <c r="D1593" s="1" t="s">
        <v>1568</v>
      </c>
      <c r="F1593" s="1" t="s">
        <v>262</v>
      </c>
      <c r="I1593" s="1" t="s">
        <v>1765</v>
      </c>
      <c r="J1593" s="1" t="s">
        <v>4204</v>
      </c>
      <c r="K1593" s="17" t="n">
        <v>0</v>
      </c>
      <c r="L1593" s="17" t="n">
        <f aca="false">'1130 Salta'!$Q$488</f>
        <v>13</v>
      </c>
      <c r="M1593" s="17" t="n">
        <f aca="false">$K1593-$L1593</f>
        <v>-13</v>
      </c>
      <c r="N1593" s="18"/>
      <c r="O1593" s="18" t="n">
        <f aca="false">IFERROR($K1593*$N1593,"")</f>
        <v>0</v>
      </c>
      <c r="P1593" s="18" t="n">
        <f aca="false">IFERROR($L1593*$N1593,"")</f>
        <v>0</v>
      </c>
      <c r="Q1593" s="18"/>
      <c r="S1593" s="32" t="s">
        <v>1571</v>
      </c>
      <c r="T1593" s="1" t="s">
        <v>1576</v>
      </c>
      <c r="U1593" s="32" t="s">
        <v>120</v>
      </c>
      <c r="V1593" s="1" t="s">
        <v>1571</v>
      </c>
      <c r="W1593" s="1" t="s">
        <v>269</v>
      </c>
      <c r="Y1593" s="1" t="s">
        <v>270</v>
      </c>
      <c r="Z1593" s="1" t="s">
        <v>4205</v>
      </c>
      <c r="AA1593" s="1" t="s">
        <v>4206</v>
      </c>
    </row>
    <row r="1594" customFormat="false" ht="15" hidden="false" customHeight="false" outlineLevel="0" collapsed="false">
      <c r="A1594" s="1" t="s">
        <v>208</v>
      </c>
      <c r="B1594" s="1" t="s">
        <v>3464</v>
      </c>
      <c r="C1594" s="31" t="s">
        <v>1567</v>
      </c>
      <c r="D1594" s="1" t="s">
        <v>1568</v>
      </c>
      <c r="F1594" s="1" t="s">
        <v>262</v>
      </c>
      <c r="I1594" s="1" t="s">
        <v>2009</v>
      </c>
      <c r="J1594" s="1" t="s">
        <v>4207</v>
      </c>
      <c r="K1594" s="17" t="n">
        <v>0</v>
      </c>
      <c r="L1594" s="17" t="n">
        <f aca="false">'1130 Salta'!$Q$489</f>
        <v>1</v>
      </c>
      <c r="M1594" s="17" t="n">
        <f aca="false">$K1594-$L1594</f>
        <v>-1</v>
      </c>
      <c r="N1594" s="18"/>
      <c r="O1594" s="18" t="n">
        <f aca="false">IFERROR($K1594*$N1594,"")</f>
        <v>0</v>
      </c>
      <c r="P1594" s="18" t="n">
        <f aca="false">IFERROR($L1594*$N1594,"")</f>
        <v>0</v>
      </c>
      <c r="Q1594" s="18"/>
      <c r="S1594" s="32" t="s">
        <v>1571</v>
      </c>
      <c r="T1594" s="1" t="s">
        <v>1572</v>
      </c>
      <c r="U1594" s="32" t="s">
        <v>120</v>
      </c>
      <c r="V1594" s="1" t="s">
        <v>1571</v>
      </c>
      <c r="W1594" s="1" t="s">
        <v>269</v>
      </c>
      <c r="Y1594" s="1" t="s">
        <v>269</v>
      </c>
      <c r="AA1594" s="1" t="s">
        <v>4208</v>
      </c>
    </row>
    <row r="1595" customFormat="false" ht="15" hidden="false" customHeight="false" outlineLevel="0" collapsed="false">
      <c r="A1595" s="1" t="s">
        <v>208</v>
      </c>
      <c r="B1595" s="1" t="s">
        <v>3464</v>
      </c>
      <c r="C1595" s="31" t="s">
        <v>1567</v>
      </c>
      <c r="D1595" s="1" t="s">
        <v>1568</v>
      </c>
      <c r="F1595" s="1" t="s">
        <v>262</v>
      </c>
      <c r="I1595" s="1" t="s">
        <v>4209</v>
      </c>
      <c r="J1595" s="1" t="s">
        <v>4210</v>
      </c>
      <c r="K1595" s="17" t="n">
        <v>0</v>
      </c>
      <c r="L1595" s="17" t="n">
        <f aca="false">'1130 Salta'!$Q$490</f>
        <v>15</v>
      </c>
      <c r="M1595" s="17" t="n">
        <f aca="false">$K1595-$L1595</f>
        <v>-15</v>
      </c>
      <c r="N1595" s="18"/>
      <c r="O1595" s="18" t="n">
        <f aca="false">IFERROR($K1595*$N1595,"")</f>
        <v>0</v>
      </c>
      <c r="P1595" s="18" t="n">
        <f aca="false">IFERROR($L1595*$N1595,"")</f>
        <v>0</v>
      </c>
      <c r="Q1595" s="18"/>
      <c r="S1595" s="32" t="s">
        <v>1571</v>
      </c>
      <c r="T1595" s="1" t="s">
        <v>1572</v>
      </c>
      <c r="U1595" s="32" t="s">
        <v>120</v>
      </c>
      <c r="V1595" s="1" t="s">
        <v>1571</v>
      </c>
      <c r="W1595" s="1" t="s">
        <v>269</v>
      </c>
      <c r="Y1595" s="1" t="s">
        <v>269</v>
      </c>
      <c r="AA1595" s="1" t="s">
        <v>4211</v>
      </c>
    </row>
    <row r="1596" customFormat="false" ht="15" hidden="false" customHeight="false" outlineLevel="0" collapsed="false">
      <c r="A1596" s="1" t="s">
        <v>208</v>
      </c>
      <c r="B1596" s="1" t="s">
        <v>3464</v>
      </c>
      <c r="C1596" s="31" t="s">
        <v>1567</v>
      </c>
      <c r="D1596" s="1" t="s">
        <v>1568</v>
      </c>
      <c r="F1596" s="1" t="s">
        <v>262</v>
      </c>
      <c r="I1596" s="1" t="s">
        <v>4212</v>
      </c>
      <c r="J1596" s="1" t="s">
        <v>4213</v>
      </c>
      <c r="K1596" s="17" t="n">
        <v>0</v>
      </c>
      <c r="L1596" s="17" t="n">
        <f aca="false">'1130 Salta'!$Q$491</f>
        <v>14</v>
      </c>
      <c r="M1596" s="17" t="n">
        <f aca="false">$K1596-$L1596</f>
        <v>-14</v>
      </c>
      <c r="N1596" s="18"/>
      <c r="O1596" s="18" t="n">
        <f aca="false">IFERROR($K1596*$N1596,"")</f>
        <v>0</v>
      </c>
      <c r="P1596" s="18" t="n">
        <f aca="false">IFERROR($L1596*$N1596,"")</f>
        <v>0</v>
      </c>
      <c r="Q1596" s="18"/>
      <c r="S1596" s="32" t="s">
        <v>1571</v>
      </c>
      <c r="T1596" s="1" t="s">
        <v>1572</v>
      </c>
      <c r="U1596" s="32" t="s">
        <v>120</v>
      </c>
      <c r="V1596" s="1" t="s">
        <v>1571</v>
      </c>
      <c r="W1596" s="1" t="s">
        <v>269</v>
      </c>
      <c r="Y1596" s="1" t="s">
        <v>269</v>
      </c>
      <c r="AA1596" s="1" t="s">
        <v>4214</v>
      </c>
    </row>
    <row r="1597" customFormat="false" ht="15" hidden="false" customHeight="false" outlineLevel="0" collapsed="false">
      <c r="A1597" s="1" t="s">
        <v>208</v>
      </c>
      <c r="B1597" s="1" t="s">
        <v>3464</v>
      </c>
      <c r="C1597" s="31" t="s">
        <v>1567</v>
      </c>
      <c r="D1597" s="1" t="s">
        <v>1568</v>
      </c>
      <c r="F1597" s="1" t="s">
        <v>262</v>
      </c>
      <c r="I1597" s="1" t="s">
        <v>4215</v>
      </c>
      <c r="J1597" s="1" t="s">
        <v>4216</v>
      </c>
      <c r="K1597" s="17" t="n">
        <v>0</v>
      </c>
      <c r="L1597" s="17" t="n">
        <f aca="false">'1130 Salta'!$Q$492</f>
        <v>3</v>
      </c>
      <c r="M1597" s="17" t="n">
        <f aca="false">$K1597-$L1597</f>
        <v>-3</v>
      </c>
      <c r="N1597" s="18"/>
      <c r="O1597" s="18" t="n">
        <f aca="false">IFERROR($K1597*$N1597,"")</f>
        <v>0</v>
      </c>
      <c r="P1597" s="18" t="n">
        <f aca="false">IFERROR($L1597*$N1597,"")</f>
        <v>0</v>
      </c>
      <c r="Q1597" s="18"/>
      <c r="S1597" s="32" t="s">
        <v>1571</v>
      </c>
      <c r="T1597" s="1" t="s">
        <v>1572</v>
      </c>
      <c r="U1597" s="32" t="s">
        <v>120</v>
      </c>
      <c r="V1597" s="1" t="s">
        <v>1571</v>
      </c>
      <c r="W1597" s="1" t="s">
        <v>269</v>
      </c>
      <c r="Y1597" s="1" t="s">
        <v>269</v>
      </c>
      <c r="AA1597" s="1" t="s">
        <v>4217</v>
      </c>
    </row>
    <row r="1598" customFormat="false" ht="15" hidden="false" customHeight="false" outlineLevel="0" collapsed="false">
      <c r="A1598" s="1" t="s">
        <v>208</v>
      </c>
      <c r="B1598" s="1" t="s">
        <v>3464</v>
      </c>
      <c r="C1598" s="31" t="s">
        <v>1567</v>
      </c>
      <c r="D1598" s="1" t="s">
        <v>1568</v>
      </c>
      <c r="F1598" s="1" t="s">
        <v>262</v>
      </c>
      <c r="I1598" s="1" t="s">
        <v>1776</v>
      </c>
      <c r="J1598" s="1" t="s">
        <v>4218</v>
      </c>
      <c r="K1598" s="17" t="n">
        <v>0</v>
      </c>
      <c r="L1598" s="17" t="n">
        <f aca="false">'1130 Salta'!$Q$493</f>
        <v>2</v>
      </c>
      <c r="M1598" s="17" t="n">
        <f aca="false">$K1598-$L1598</f>
        <v>-2</v>
      </c>
      <c r="N1598" s="18"/>
      <c r="O1598" s="18" t="n">
        <f aca="false">IFERROR($K1598*$N1598,"")</f>
        <v>0</v>
      </c>
      <c r="P1598" s="18" t="n">
        <f aca="false">IFERROR($L1598*$N1598,"")</f>
        <v>0</v>
      </c>
      <c r="Q1598" s="18"/>
      <c r="S1598" s="32" t="s">
        <v>1571</v>
      </c>
      <c r="T1598" s="1" t="s">
        <v>1576</v>
      </c>
      <c r="U1598" s="32" t="s">
        <v>120</v>
      </c>
      <c r="V1598" s="1" t="s">
        <v>1571</v>
      </c>
      <c r="W1598" s="1" t="s">
        <v>269</v>
      </c>
      <c r="Y1598" s="1" t="s">
        <v>270</v>
      </c>
      <c r="Z1598" s="1" t="s">
        <v>4219</v>
      </c>
      <c r="AA1598" s="1" t="s">
        <v>4220</v>
      </c>
    </row>
    <row r="1599" customFormat="false" ht="15" hidden="false" customHeight="false" outlineLevel="0" collapsed="false">
      <c r="A1599" s="1" t="s">
        <v>208</v>
      </c>
      <c r="B1599" s="1" t="s">
        <v>3464</v>
      </c>
      <c r="C1599" s="31" t="s">
        <v>1567</v>
      </c>
      <c r="D1599" s="1" t="s">
        <v>1568</v>
      </c>
      <c r="F1599" s="1" t="s">
        <v>262</v>
      </c>
      <c r="I1599" s="1" t="s">
        <v>4221</v>
      </c>
      <c r="J1599" s="1" t="s">
        <v>4222</v>
      </c>
      <c r="K1599" s="17" t="n">
        <v>0</v>
      </c>
      <c r="L1599" s="17" t="n">
        <f aca="false">'1130 Salta'!$Q$494</f>
        <v>14</v>
      </c>
      <c r="M1599" s="17" t="n">
        <f aca="false">$K1599-$L1599</f>
        <v>-14</v>
      </c>
      <c r="N1599" s="18"/>
      <c r="O1599" s="18" t="n">
        <f aca="false">IFERROR($K1599*$N1599,"")</f>
        <v>0</v>
      </c>
      <c r="P1599" s="18" t="n">
        <f aca="false">IFERROR($L1599*$N1599,"")</f>
        <v>0</v>
      </c>
      <c r="Q1599" s="18"/>
      <c r="S1599" s="32" t="s">
        <v>1571</v>
      </c>
      <c r="T1599" s="1" t="s">
        <v>1576</v>
      </c>
      <c r="U1599" s="32" t="s">
        <v>120</v>
      </c>
      <c r="V1599" s="1" t="s">
        <v>1571</v>
      </c>
      <c r="W1599" s="1" t="s">
        <v>269</v>
      </c>
      <c r="Y1599" s="1" t="s">
        <v>270</v>
      </c>
      <c r="Z1599" s="1" t="s">
        <v>711</v>
      </c>
      <c r="AA1599" s="1" t="s">
        <v>4223</v>
      </c>
    </row>
    <row r="1600" customFormat="false" ht="15" hidden="false" customHeight="false" outlineLevel="0" collapsed="false">
      <c r="A1600" s="1" t="s">
        <v>208</v>
      </c>
      <c r="B1600" s="1" t="s">
        <v>3464</v>
      </c>
      <c r="C1600" s="31" t="s">
        <v>1567</v>
      </c>
      <c r="D1600" s="1" t="s">
        <v>1568</v>
      </c>
      <c r="F1600" s="1" t="s">
        <v>262</v>
      </c>
      <c r="I1600" s="1" t="s">
        <v>4224</v>
      </c>
      <c r="J1600" s="1" t="s">
        <v>4225</v>
      </c>
      <c r="K1600" s="17" t="n">
        <v>0</v>
      </c>
      <c r="L1600" s="17" t="n">
        <f aca="false">'1130 Salta'!$Q$495</f>
        <v>156</v>
      </c>
      <c r="M1600" s="17" t="n">
        <f aca="false">$K1600-$L1600</f>
        <v>-156</v>
      </c>
      <c r="N1600" s="18"/>
      <c r="O1600" s="18" t="n">
        <f aca="false">IFERROR($K1600*$N1600,"")</f>
        <v>0</v>
      </c>
      <c r="P1600" s="18" t="n">
        <f aca="false">IFERROR($L1600*$N1600,"")</f>
        <v>0</v>
      </c>
      <c r="Q1600" s="18"/>
      <c r="S1600" s="32" t="s">
        <v>1571</v>
      </c>
      <c r="T1600" s="1" t="s">
        <v>1576</v>
      </c>
      <c r="U1600" s="32" t="s">
        <v>120</v>
      </c>
      <c r="V1600" s="1" t="s">
        <v>1571</v>
      </c>
      <c r="W1600" s="1" t="s">
        <v>269</v>
      </c>
      <c r="Y1600" s="1" t="s">
        <v>270</v>
      </c>
      <c r="Z1600" s="1" t="s">
        <v>4226</v>
      </c>
      <c r="AA1600" s="1" t="s">
        <v>4227</v>
      </c>
    </row>
    <row r="1601" customFormat="false" ht="15" hidden="false" customHeight="false" outlineLevel="0" collapsed="false">
      <c r="A1601" s="1" t="s">
        <v>208</v>
      </c>
      <c r="B1601" s="1" t="s">
        <v>3464</v>
      </c>
      <c r="C1601" s="31" t="s">
        <v>1567</v>
      </c>
      <c r="D1601" s="1" t="s">
        <v>1568</v>
      </c>
      <c r="F1601" s="1" t="s">
        <v>262</v>
      </c>
      <c r="I1601" s="1" t="s">
        <v>4228</v>
      </c>
      <c r="J1601" s="1" t="s">
        <v>4229</v>
      </c>
      <c r="K1601" s="17" t="n">
        <v>0</v>
      </c>
      <c r="L1601" s="17" t="n">
        <f aca="false">'1130 Salta'!$Q$496</f>
        <v>30</v>
      </c>
      <c r="M1601" s="17" t="n">
        <f aca="false">$K1601-$L1601</f>
        <v>-30</v>
      </c>
      <c r="N1601" s="18"/>
      <c r="O1601" s="18" t="n">
        <f aca="false">IFERROR($K1601*$N1601,"")</f>
        <v>0</v>
      </c>
      <c r="P1601" s="18" t="n">
        <f aca="false">IFERROR($L1601*$N1601,"")</f>
        <v>0</v>
      </c>
      <c r="Q1601" s="18"/>
      <c r="S1601" s="32" t="s">
        <v>1571</v>
      </c>
      <c r="T1601" s="1" t="s">
        <v>1576</v>
      </c>
      <c r="U1601" s="32" t="s">
        <v>120</v>
      </c>
      <c r="V1601" s="1" t="s">
        <v>1571</v>
      </c>
      <c r="W1601" s="1" t="s">
        <v>269</v>
      </c>
      <c r="Y1601" s="1" t="s">
        <v>270</v>
      </c>
      <c r="Z1601" s="1" t="s">
        <v>1577</v>
      </c>
      <c r="AA1601" s="1" t="s">
        <v>4230</v>
      </c>
    </row>
    <row r="1602" customFormat="false" ht="15" hidden="false" customHeight="false" outlineLevel="0" collapsed="false">
      <c r="A1602" s="1" t="s">
        <v>208</v>
      </c>
      <c r="B1602" s="1" t="s">
        <v>3464</v>
      </c>
      <c r="C1602" s="31" t="s">
        <v>1567</v>
      </c>
      <c r="D1602" s="1" t="s">
        <v>1568</v>
      </c>
      <c r="F1602" s="1" t="s">
        <v>262</v>
      </c>
      <c r="I1602" s="1" t="s">
        <v>4231</v>
      </c>
      <c r="J1602" s="1" t="s">
        <v>4232</v>
      </c>
      <c r="K1602" s="17" t="n">
        <v>0</v>
      </c>
      <c r="L1602" s="17" t="n">
        <f aca="false">'1130 Salta'!$Q$497</f>
        <v>17</v>
      </c>
      <c r="M1602" s="17" t="n">
        <f aca="false">$K1602-$L1602</f>
        <v>-17</v>
      </c>
      <c r="N1602" s="18"/>
      <c r="O1602" s="18" t="n">
        <f aca="false">IFERROR($K1602*$N1602,"")</f>
        <v>0</v>
      </c>
      <c r="P1602" s="18" t="n">
        <f aca="false">IFERROR($L1602*$N1602,"")</f>
        <v>0</v>
      </c>
      <c r="Q1602" s="18"/>
      <c r="S1602" s="32" t="s">
        <v>1571</v>
      </c>
      <c r="T1602" s="1" t="s">
        <v>1576</v>
      </c>
      <c r="U1602" s="32" t="s">
        <v>120</v>
      </c>
      <c r="V1602" s="1" t="s">
        <v>1571</v>
      </c>
      <c r="W1602" s="1" t="s">
        <v>269</v>
      </c>
      <c r="Y1602" s="1" t="s">
        <v>270</v>
      </c>
      <c r="Z1602" s="1" t="s">
        <v>1581</v>
      </c>
      <c r="AA1602" s="1" t="s">
        <v>4233</v>
      </c>
    </row>
    <row r="1603" customFormat="false" ht="15" hidden="false" customHeight="false" outlineLevel="0" collapsed="false">
      <c r="A1603" s="1" t="s">
        <v>208</v>
      </c>
      <c r="B1603" s="1" t="s">
        <v>3464</v>
      </c>
      <c r="C1603" s="31" t="s">
        <v>1567</v>
      </c>
      <c r="D1603" s="1" t="s">
        <v>1568</v>
      </c>
      <c r="F1603" s="1" t="s">
        <v>262</v>
      </c>
      <c r="I1603" s="1" t="s">
        <v>4234</v>
      </c>
      <c r="J1603" s="1" t="s">
        <v>4235</v>
      </c>
      <c r="K1603" s="17" t="n">
        <v>0</v>
      </c>
      <c r="L1603" s="17" t="n">
        <f aca="false">'1130 Salta'!$Q$498</f>
        <v>342</v>
      </c>
      <c r="M1603" s="17" t="n">
        <f aca="false">$K1603-$L1603</f>
        <v>-342</v>
      </c>
      <c r="N1603" s="18"/>
      <c r="O1603" s="18" t="n">
        <f aca="false">IFERROR($K1603*$N1603,"")</f>
        <v>0</v>
      </c>
      <c r="P1603" s="18" t="n">
        <f aca="false">IFERROR($L1603*$N1603,"")</f>
        <v>0</v>
      </c>
      <c r="Q1603" s="18"/>
      <c r="S1603" s="32" t="s">
        <v>1571</v>
      </c>
      <c r="T1603" s="1" t="s">
        <v>1576</v>
      </c>
      <c r="U1603" s="32" t="s">
        <v>120</v>
      </c>
      <c r="V1603" s="1" t="s">
        <v>1571</v>
      </c>
      <c r="W1603" s="1" t="s">
        <v>269</v>
      </c>
      <c r="Y1603" s="1" t="s">
        <v>270</v>
      </c>
      <c r="Z1603" s="1" t="s">
        <v>4236</v>
      </c>
      <c r="AA1603" s="1" t="s">
        <v>4237</v>
      </c>
    </row>
    <row r="1604" customFormat="false" ht="15" hidden="false" customHeight="false" outlineLevel="0" collapsed="false">
      <c r="A1604" s="1" t="s">
        <v>208</v>
      </c>
      <c r="B1604" s="1" t="s">
        <v>3464</v>
      </c>
      <c r="C1604" s="31" t="s">
        <v>1567</v>
      </c>
      <c r="D1604" s="1" t="s">
        <v>1568</v>
      </c>
      <c r="F1604" s="1" t="s">
        <v>262</v>
      </c>
      <c r="I1604" s="1" t="s">
        <v>2579</v>
      </c>
      <c r="J1604" s="1" t="s">
        <v>4238</v>
      </c>
      <c r="K1604" s="17" t="n">
        <v>0</v>
      </c>
      <c r="L1604" s="17" t="n">
        <f aca="false">'1130 Salta'!$Q$499</f>
        <v>13</v>
      </c>
      <c r="M1604" s="17" t="n">
        <f aca="false">$K1604-$L1604</f>
        <v>-13</v>
      </c>
      <c r="N1604" s="18"/>
      <c r="O1604" s="18" t="n">
        <f aca="false">IFERROR($K1604*$N1604,"")</f>
        <v>0</v>
      </c>
      <c r="P1604" s="18" t="n">
        <f aca="false">IFERROR($L1604*$N1604,"")</f>
        <v>0</v>
      </c>
      <c r="Q1604" s="18"/>
      <c r="S1604" s="32" t="s">
        <v>1571</v>
      </c>
      <c r="T1604" s="1" t="s">
        <v>1572</v>
      </c>
      <c r="U1604" s="32" t="s">
        <v>120</v>
      </c>
      <c r="V1604" s="1" t="s">
        <v>1571</v>
      </c>
      <c r="W1604" s="1" t="s">
        <v>269</v>
      </c>
      <c r="Y1604" s="1" t="s">
        <v>269</v>
      </c>
      <c r="AA1604" s="1" t="s">
        <v>4239</v>
      </c>
    </row>
    <row r="1605" customFormat="false" ht="15" hidden="false" customHeight="false" outlineLevel="0" collapsed="false">
      <c r="A1605" s="1" t="s">
        <v>208</v>
      </c>
      <c r="B1605" s="1" t="s">
        <v>3464</v>
      </c>
      <c r="C1605" s="31" t="s">
        <v>1567</v>
      </c>
      <c r="D1605" s="1" t="s">
        <v>1568</v>
      </c>
      <c r="F1605" s="1" t="s">
        <v>262</v>
      </c>
      <c r="I1605" s="1" t="s">
        <v>4240</v>
      </c>
      <c r="J1605" s="1" t="s">
        <v>4241</v>
      </c>
      <c r="K1605" s="17" t="n">
        <v>0</v>
      </c>
      <c r="L1605" s="17" t="n">
        <f aca="false">'1130 Salta'!$Q$500</f>
        <v>57</v>
      </c>
      <c r="M1605" s="17" t="n">
        <f aca="false">$K1605-$L1605</f>
        <v>-57</v>
      </c>
      <c r="N1605" s="18"/>
      <c r="O1605" s="18" t="n">
        <f aca="false">IFERROR($K1605*$N1605,"")</f>
        <v>0</v>
      </c>
      <c r="P1605" s="18" t="n">
        <f aca="false">IFERROR($L1605*$N1605,"")</f>
        <v>0</v>
      </c>
      <c r="Q1605" s="18"/>
      <c r="S1605" s="32" t="s">
        <v>1571</v>
      </c>
      <c r="T1605" s="1" t="s">
        <v>1576</v>
      </c>
      <c r="U1605" s="32" t="s">
        <v>120</v>
      </c>
      <c r="V1605" s="1" t="s">
        <v>1571</v>
      </c>
      <c r="W1605" s="1" t="s">
        <v>269</v>
      </c>
      <c r="Y1605" s="1" t="s">
        <v>270</v>
      </c>
      <c r="Z1605" s="1" t="s">
        <v>532</v>
      </c>
      <c r="AA1605" s="1" t="s">
        <v>4242</v>
      </c>
    </row>
    <row r="1606" customFormat="false" ht="15" hidden="false" customHeight="false" outlineLevel="0" collapsed="false">
      <c r="A1606" s="1" t="s">
        <v>208</v>
      </c>
      <c r="B1606" s="1" t="s">
        <v>3464</v>
      </c>
      <c r="C1606" s="31" t="s">
        <v>1567</v>
      </c>
      <c r="D1606" s="1" t="s">
        <v>1568</v>
      </c>
      <c r="F1606" s="1" t="s">
        <v>262</v>
      </c>
      <c r="I1606" s="1" t="s">
        <v>4243</v>
      </c>
      <c r="J1606" s="1" t="s">
        <v>4244</v>
      </c>
      <c r="K1606" s="17" t="n">
        <v>0</v>
      </c>
      <c r="L1606" s="17" t="n">
        <f aca="false">'1130 Salta'!$Q$501</f>
        <v>1</v>
      </c>
      <c r="M1606" s="17" t="n">
        <f aca="false">$K1606-$L1606</f>
        <v>-1</v>
      </c>
      <c r="N1606" s="18"/>
      <c r="O1606" s="18" t="n">
        <f aca="false">IFERROR($K1606*$N1606,"")</f>
        <v>0</v>
      </c>
      <c r="P1606" s="18" t="n">
        <f aca="false">IFERROR($L1606*$N1606,"")</f>
        <v>0</v>
      </c>
      <c r="Q1606" s="18"/>
      <c r="S1606" s="32" t="s">
        <v>1571</v>
      </c>
      <c r="T1606" s="1" t="s">
        <v>1572</v>
      </c>
      <c r="U1606" s="32" t="s">
        <v>120</v>
      </c>
      <c r="V1606" s="1" t="s">
        <v>1571</v>
      </c>
      <c r="W1606" s="1" t="s">
        <v>269</v>
      </c>
      <c r="Y1606" s="1" t="s">
        <v>269</v>
      </c>
      <c r="AA1606" s="1" t="s">
        <v>4245</v>
      </c>
    </row>
    <row r="1607" customFormat="false" ht="15" hidden="false" customHeight="false" outlineLevel="0" collapsed="false">
      <c r="A1607" s="1" t="s">
        <v>208</v>
      </c>
      <c r="B1607" s="1" t="s">
        <v>3464</v>
      </c>
      <c r="C1607" s="31" t="s">
        <v>1567</v>
      </c>
      <c r="D1607" s="1" t="s">
        <v>1568</v>
      </c>
      <c r="F1607" s="1" t="s">
        <v>262</v>
      </c>
      <c r="I1607" s="1" t="s">
        <v>4246</v>
      </c>
      <c r="J1607" s="1" t="s">
        <v>4247</v>
      </c>
      <c r="K1607" s="17" t="n">
        <v>0</v>
      </c>
      <c r="L1607" s="17" t="n">
        <f aca="false">'1130 Salta'!$Q$502</f>
        <v>1</v>
      </c>
      <c r="M1607" s="17" t="n">
        <f aca="false">$K1607-$L1607</f>
        <v>-1</v>
      </c>
      <c r="N1607" s="18"/>
      <c r="O1607" s="18" t="n">
        <f aca="false">IFERROR($K1607*$N1607,"")</f>
        <v>0</v>
      </c>
      <c r="P1607" s="18" t="n">
        <f aca="false">IFERROR($L1607*$N1607,"")</f>
        <v>0</v>
      </c>
      <c r="Q1607" s="18"/>
      <c r="S1607" s="32" t="s">
        <v>1571</v>
      </c>
      <c r="T1607" s="1" t="s">
        <v>1572</v>
      </c>
      <c r="U1607" s="32" t="s">
        <v>120</v>
      </c>
      <c r="V1607" s="1" t="s">
        <v>1571</v>
      </c>
      <c r="W1607" s="1" t="s">
        <v>269</v>
      </c>
      <c r="Y1607" s="1" t="s">
        <v>269</v>
      </c>
      <c r="AA1607" s="1" t="s">
        <v>4248</v>
      </c>
    </row>
    <row r="1608" customFormat="false" ht="15" hidden="false" customHeight="false" outlineLevel="0" collapsed="false">
      <c r="A1608" s="1" t="s">
        <v>208</v>
      </c>
      <c r="B1608" s="1" t="s">
        <v>3464</v>
      </c>
      <c r="C1608" s="31" t="s">
        <v>1567</v>
      </c>
      <c r="D1608" s="1" t="s">
        <v>1568</v>
      </c>
      <c r="F1608" s="1" t="s">
        <v>262</v>
      </c>
      <c r="I1608" s="1" t="s">
        <v>4249</v>
      </c>
      <c r="J1608" s="1" t="s">
        <v>4250</v>
      </c>
      <c r="K1608" s="17" t="n">
        <v>0</v>
      </c>
      <c r="L1608" s="17" t="n">
        <f aca="false">'1130 Salta'!$Q$503</f>
        <v>1</v>
      </c>
      <c r="M1608" s="17" t="n">
        <f aca="false">$K1608-$L1608</f>
        <v>-1</v>
      </c>
      <c r="N1608" s="18"/>
      <c r="O1608" s="18" t="n">
        <f aca="false">IFERROR($K1608*$N1608,"")</f>
        <v>0</v>
      </c>
      <c r="P1608" s="18" t="n">
        <f aca="false">IFERROR($L1608*$N1608,"")</f>
        <v>0</v>
      </c>
      <c r="Q1608" s="18"/>
      <c r="S1608" s="32" t="s">
        <v>1571</v>
      </c>
      <c r="T1608" s="1" t="s">
        <v>1572</v>
      </c>
      <c r="U1608" s="32" t="s">
        <v>120</v>
      </c>
      <c r="V1608" s="1" t="s">
        <v>1571</v>
      </c>
      <c r="W1608" s="1" t="s">
        <v>269</v>
      </c>
      <c r="Y1608" s="1" t="s">
        <v>269</v>
      </c>
      <c r="AA1608" s="1" t="s">
        <v>4248</v>
      </c>
    </row>
    <row r="1609" customFormat="false" ht="15" hidden="false" customHeight="false" outlineLevel="0" collapsed="false">
      <c r="A1609" s="1" t="s">
        <v>208</v>
      </c>
      <c r="B1609" s="1" t="s">
        <v>3464</v>
      </c>
      <c r="C1609" s="31" t="s">
        <v>1567</v>
      </c>
      <c r="D1609" s="1" t="s">
        <v>1568</v>
      </c>
      <c r="F1609" s="1" t="s">
        <v>262</v>
      </c>
      <c r="I1609" s="1" t="s">
        <v>2818</v>
      </c>
      <c r="J1609" s="1" t="s">
        <v>4251</v>
      </c>
      <c r="K1609" s="17" t="n">
        <v>0</v>
      </c>
      <c r="L1609" s="17" t="n">
        <f aca="false">'1130 Salta'!$Q$504</f>
        <v>1</v>
      </c>
      <c r="M1609" s="17" t="n">
        <f aca="false">$K1609-$L1609</f>
        <v>-1</v>
      </c>
      <c r="N1609" s="18"/>
      <c r="O1609" s="18" t="n">
        <f aca="false">IFERROR($K1609*$N1609,"")</f>
        <v>0</v>
      </c>
      <c r="P1609" s="18" t="n">
        <f aca="false">IFERROR($L1609*$N1609,"")</f>
        <v>0</v>
      </c>
      <c r="Q1609" s="18"/>
      <c r="S1609" s="32" t="s">
        <v>1571</v>
      </c>
      <c r="T1609" s="1" t="s">
        <v>1572</v>
      </c>
      <c r="U1609" s="32" t="s">
        <v>120</v>
      </c>
      <c r="V1609" s="1" t="s">
        <v>1571</v>
      </c>
      <c r="W1609" s="1" t="s">
        <v>269</v>
      </c>
      <c r="Y1609" s="1" t="s">
        <v>269</v>
      </c>
      <c r="AA1609" s="1" t="s">
        <v>4252</v>
      </c>
    </row>
    <row r="1610" customFormat="false" ht="15" hidden="false" customHeight="false" outlineLevel="0" collapsed="false">
      <c r="A1610" s="1" t="s">
        <v>208</v>
      </c>
      <c r="B1610" s="1" t="s">
        <v>3464</v>
      </c>
      <c r="C1610" s="31" t="s">
        <v>1567</v>
      </c>
      <c r="D1610" s="1" t="s">
        <v>1568</v>
      </c>
      <c r="F1610" s="1" t="s">
        <v>262</v>
      </c>
      <c r="I1610" s="1" t="s">
        <v>4253</v>
      </c>
      <c r="J1610" s="1" t="s">
        <v>4254</v>
      </c>
      <c r="K1610" s="17" t="n">
        <v>0</v>
      </c>
      <c r="L1610" s="17" t="n">
        <f aca="false">'1130 Salta'!$Q$505</f>
        <v>4</v>
      </c>
      <c r="M1610" s="17" t="n">
        <f aca="false">$K1610-$L1610</f>
        <v>-4</v>
      </c>
      <c r="N1610" s="18"/>
      <c r="O1610" s="18" t="n">
        <f aca="false">IFERROR($K1610*$N1610,"")</f>
        <v>0</v>
      </c>
      <c r="P1610" s="18" t="n">
        <f aca="false">IFERROR($L1610*$N1610,"")</f>
        <v>0</v>
      </c>
      <c r="Q1610" s="18"/>
      <c r="S1610" s="32" t="s">
        <v>1571</v>
      </c>
      <c r="T1610" s="1" t="s">
        <v>1572</v>
      </c>
      <c r="U1610" s="32" t="s">
        <v>120</v>
      </c>
      <c r="V1610" s="1" t="s">
        <v>1571</v>
      </c>
      <c r="W1610" s="1" t="s">
        <v>269</v>
      </c>
      <c r="Y1610" s="1" t="s">
        <v>269</v>
      </c>
      <c r="AA1610" s="1" t="s">
        <v>4255</v>
      </c>
    </row>
    <row r="1611" customFormat="false" ht="15" hidden="false" customHeight="false" outlineLevel="0" collapsed="false">
      <c r="A1611" s="1" t="s">
        <v>208</v>
      </c>
      <c r="B1611" s="1" t="s">
        <v>3464</v>
      </c>
      <c r="C1611" s="31" t="s">
        <v>1567</v>
      </c>
      <c r="D1611" s="1" t="s">
        <v>1568</v>
      </c>
      <c r="F1611" s="1" t="s">
        <v>262</v>
      </c>
      <c r="I1611" s="1" t="s">
        <v>4256</v>
      </c>
      <c r="J1611" s="1" t="s">
        <v>4257</v>
      </c>
      <c r="K1611" s="17" t="n">
        <v>0</v>
      </c>
      <c r="L1611" s="17" t="n">
        <f aca="false">'1130 Salta'!$Q$506</f>
        <v>100</v>
      </c>
      <c r="M1611" s="17" t="n">
        <f aca="false">$K1611-$L1611</f>
        <v>-100</v>
      </c>
      <c r="N1611" s="18"/>
      <c r="O1611" s="18" t="n">
        <f aca="false">IFERROR($K1611*$N1611,"")</f>
        <v>0</v>
      </c>
      <c r="P1611" s="18" t="n">
        <f aca="false">IFERROR($L1611*$N1611,"")</f>
        <v>0</v>
      </c>
      <c r="Q1611" s="18"/>
      <c r="S1611" s="32" t="s">
        <v>1571</v>
      </c>
      <c r="T1611" s="1" t="s">
        <v>1572</v>
      </c>
      <c r="U1611" s="32" t="s">
        <v>120</v>
      </c>
      <c r="V1611" s="1" t="s">
        <v>1571</v>
      </c>
      <c r="W1611" s="1" t="s">
        <v>269</v>
      </c>
      <c r="Y1611" s="1" t="s">
        <v>269</v>
      </c>
      <c r="AA1611" s="1" t="s">
        <v>4258</v>
      </c>
    </row>
    <row r="1612" customFormat="false" ht="15" hidden="false" customHeight="false" outlineLevel="0" collapsed="false">
      <c r="A1612" s="1" t="s">
        <v>208</v>
      </c>
      <c r="B1612" s="1" t="s">
        <v>3464</v>
      </c>
      <c r="C1612" s="31" t="s">
        <v>1567</v>
      </c>
      <c r="D1612" s="1" t="s">
        <v>1568</v>
      </c>
      <c r="F1612" s="1" t="s">
        <v>262</v>
      </c>
      <c r="I1612" s="1" t="s">
        <v>4259</v>
      </c>
      <c r="J1612" s="1" t="s">
        <v>4260</v>
      </c>
      <c r="K1612" s="17" t="n">
        <v>0</v>
      </c>
      <c r="L1612" s="17" t="n">
        <f aca="false">'1130 Salta'!$Q$507</f>
        <v>35</v>
      </c>
      <c r="M1612" s="17" t="n">
        <f aca="false">$K1612-$L1612</f>
        <v>-35</v>
      </c>
      <c r="N1612" s="18"/>
      <c r="O1612" s="18" t="n">
        <f aca="false">IFERROR($K1612*$N1612,"")</f>
        <v>0</v>
      </c>
      <c r="P1612" s="18" t="n">
        <f aca="false">IFERROR($L1612*$N1612,"")</f>
        <v>0</v>
      </c>
      <c r="Q1612" s="18"/>
      <c r="S1612" s="32" t="s">
        <v>1571</v>
      </c>
      <c r="T1612" s="1" t="s">
        <v>1572</v>
      </c>
      <c r="U1612" s="32" t="s">
        <v>120</v>
      </c>
      <c r="V1612" s="1" t="s">
        <v>1571</v>
      </c>
      <c r="W1612" s="1" t="s">
        <v>269</v>
      </c>
      <c r="Y1612" s="1" t="s">
        <v>269</v>
      </c>
      <c r="AA1612" s="1" t="s">
        <v>4261</v>
      </c>
    </row>
    <row r="1613" customFormat="false" ht="15" hidden="false" customHeight="false" outlineLevel="0" collapsed="false">
      <c r="A1613" s="1" t="s">
        <v>208</v>
      </c>
      <c r="B1613" s="1" t="s">
        <v>3464</v>
      </c>
      <c r="C1613" s="31" t="s">
        <v>1567</v>
      </c>
      <c r="D1613" s="1" t="s">
        <v>1568</v>
      </c>
      <c r="F1613" s="1" t="s">
        <v>262</v>
      </c>
      <c r="I1613" s="1" t="s">
        <v>4262</v>
      </c>
      <c r="J1613" s="1" t="s">
        <v>4263</v>
      </c>
      <c r="K1613" s="17" t="n">
        <v>0</v>
      </c>
      <c r="L1613" s="17" t="n">
        <f aca="false">'1130 Salta'!$Q$508</f>
        <v>10</v>
      </c>
      <c r="M1613" s="17" t="n">
        <f aca="false">$K1613-$L1613</f>
        <v>-10</v>
      </c>
      <c r="N1613" s="18"/>
      <c r="O1613" s="18" t="n">
        <f aca="false">IFERROR($K1613*$N1613,"")</f>
        <v>0</v>
      </c>
      <c r="P1613" s="18" t="n">
        <f aca="false">IFERROR($L1613*$N1613,"")</f>
        <v>0</v>
      </c>
      <c r="Q1613" s="18"/>
      <c r="S1613" s="32" t="s">
        <v>1571</v>
      </c>
      <c r="T1613" s="1" t="s">
        <v>1572</v>
      </c>
      <c r="U1613" s="32" t="s">
        <v>120</v>
      </c>
      <c r="V1613" s="1" t="s">
        <v>1571</v>
      </c>
      <c r="W1613" s="1" t="s">
        <v>269</v>
      </c>
      <c r="Y1613" s="1" t="s">
        <v>269</v>
      </c>
      <c r="AA1613" s="1" t="s">
        <v>4264</v>
      </c>
    </row>
    <row r="1614" customFormat="false" ht="15" hidden="false" customHeight="false" outlineLevel="0" collapsed="false">
      <c r="A1614" s="1" t="s">
        <v>208</v>
      </c>
      <c r="B1614" s="1" t="s">
        <v>3464</v>
      </c>
      <c r="C1614" s="31" t="s">
        <v>1567</v>
      </c>
      <c r="D1614" s="1" t="s">
        <v>1568</v>
      </c>
      <c r="F1614" s="1" t="s">
        <v>262</v>
      </c>
      <c r="I1614" s="1" t="s">
        <v>4265</v>
      </c>
      <c r="J1614" s="1" t="s">
        <v>4266</v>
      </c>
      <c r="K1614" s="17" t="n">
        <v>0</v>
      </c>
      <c r="L1614" s="17" t="n">
        <f aca="false">'1130 Salta'!$Q$509</f>
        <v>9</v>
      </c>
      <c r="M1614" s="17" t="n">
        <f aca="false">$K1614-$L1614</f>
        <v>-9</v>
      </c>
      <c r="N1614" s="18"/>
      <c r="O1614" s="18" t="n">
        <f aca="false">IFERROR($K1614*$N1614,"")</f>
        <v>0</v>
      </c>
      <c r="P1614" s="18" t="n">
        <f aca="false">IFERROR($L1614*$N1614,"")</f>
        <v>0</v>
      </c>
      <c r="Q1614" s="18"/>
      <c r="S1614" s="32" t="s">
        <v>1571</v>
      </c>
      <c r="T1614" s="1" t="s">
        <v>1572</v>
      </c>
      <c r="U1614" s="32" t="s">
        <v>120</v>
      </c>
      <c r="V1614" s="1" t="s">
        <v>1571</v>
      </c>
      <c r="W1614" s="1" t="s">
        <v>269</v>
      </c>
      <c r="Y1614" s="1" t="s">
        <v>269</v>
      </c>
      <c r="AA1614" s="1" t="s">
        <v>4267</v>
      </c>
    </row>
    <row r="1615" customFormat="false" ht="15" hidden="false" customHeight="false" outlineLevel="0" collapsed="false">
      <c r="A1615" s="1" t="s">
        <v>208</v>
      </c>
      <c r="B1615" s="1" t="s">
        <v>3464</v>
      </c>
      <c r="C1615" s="31" t="s">
        <v>1567</v>
      </c>
      <c r="D1615" s="1" t="s">
        <v>1568</v>
      </c>
      <c r="F1615" s="1" t="s">
        <v>262</v>
      </c>
      <c r="I1615" s="1" t="s">
        <v>4268</v>
      </c>
      <c r="J1615" s="1" t="s">
        <v>4269</v>
      </c>
      <c r="K1615" s="17" t="n">
        <v>0</v>
      </c>
      <c r="L1615" s="17" t="n">
        <f aca="false">'1130 Salta'!$Q$510</f>
        <v>87</v>
      </c>
      <c r="M1615" s="17" t="n">
        <f aca="false">$K1615-$L1615</f>
        <v>-87</v>
      </c>
      <c r="N1615" s="18"/>
      <c r="O1615" s="18" t="n">
        <f aca="false">IFERROR($K1615*$N1615,"")</f>
        <v>0</v>
      </c>
      <c r="P1615" s="18" t="n">
        <f aca="false">IFERROR($L1615*$N1615,"")</f>
        <v>0</v>
      </c>
      <c r="Q1615" s="18"/>
      <c r="S1615" s="32" t="s">
        <v>1571</v>
      </c>
      <c r="T1615" s="1" t="s">
        <v>1572</v>
      </c>
      <c r="U1615" s="32" t="s">
        <v>120</v>
      </c>
      <c r="V1615" s="1" t="s">
        <v>1571</v>
      </c>
      <c r="W1615" s="1" t="s">
        <v>269</v>
      </c>
      <c r="Y1615" s="1" t="s">
        <v>269</v>
      </c>
      <c r="AA1615" s="1" t="s">
        <v>4270</v>
      </c>
    </row>
    <row r="1616" customFormat="false" ht="15" hidden="false" customHeight="false" outlineLevel="0" collapsed="false">
      <c r="A1616" s="1" t="s">
        <v>208</v>
      </c>
      <c r="B1616" s="1" t="s">
        <v>3464</v>
      </c>
      <c r="C1616" s="31" t="s">
        <v>1567</v>
      </c>
      <c r="D1616" s="1" t="s">
        <v>1568</v>
      </c>
      <c r="F1616" s="1" t="s">
        <v>262</v>
      </c>
      <c r="I1616" s="1" t="s">
        <v>3409</v>
      </c>
      <c r="J1616" s="1" t="s">
        <v>4271</v>
      </c>
      <c r="K1616" s="17" t="n">
        <v>0</v>
      </c>
      <c r="L1616" s="17" t="n">
        <f aca="false">'1130 Salta'!$Q$511</f>
        <v>10</v>
      </c>
      <c r="M1616" s="17" t="n">
        <f aca="false">$K1616-$L1616</f>
        <v>-10</v>
      </c>
      <c r="N1616" s="18"/>
      <c r="O1616" s="18" t="n">
        <f aca="false">IFERROR($K1616*$N1616,"")</f>
        <v>0</v>
      </c>
      <c r="P1616" s="18" t="n">
        <f aca="false">IFERROR($L1616*$N1616,"")</f>
        <v>0</v>
      </c>
      <c r="Q1616" s="18"/>
      <c r="S1616" s="32" t="s">
        <v>1571</v>
      </c>
      <c r="T1616" s="1" t="s">
        <v>1572</v>
      </c>
      <c r="U1616" s="32" t="s">
        <v>120</v>
      </c>
      <c r="V1616" s="1" t="s">
        <v>1571</v>
      </c>
      <c r="W1616" s="1" t="s">
        <v>269</v>
      </c>
      <c r="Y1616" s="1" t="s">
        <v>269</v>
      </c>
      <c r="AA1616" s="1" t="s">
        <v>4272</v>
      </c>
    </row>
    <row r="1617" customFormat="false" ht="15" hidden="false" customHeight="false" outlineLevel="0" collapsed="false">
      <c r="A1617" s="1" t="s">
        <v>208</v>
      </c>
      <c r="B1617" s="1" t="s">
        <v>3464</v>
      </c>
      <c r="C1617" s="31" t="s">
        <v>1567</v>
      </c>
      <c r="D1617" s="1" t="s">
        <v>1568</v>
      </c>
      <c r="F1617" s="1" t="s">
        <v>262</v>
      </c>
      <c r="I1617" s="1" t="s">
        <v>2849</v>
      </c>
      <c r="J1617" s="1" t="s">
        <v>4273</v>
      </c>
      <c r="K1617" s="17" t="n">
        <v>0</v>
      </c>
      <c r="L1617" s="17" t="n">
        <f aca="false">'1130 Salta'!$Q$512</f>
        <v>16</v>
      </c>
      <c r="M1617" s="17" t="n">
        <f aca="false">$K1617-$L1617</f>
        <v>-16</v>
      </c>
      <c r="N1617" s="18"/>
      <c r="O1617" s="18" t="n">
        <f aca="false">IFERROR($K1617*$N1617,"")</f>
        <v>0</v>
      </c>
      <c r="P1617" s="18" t="n">
        <f aca="false">IFERROR($L1617*$N1617,"")</f>
        <v>0</v>
      </c>
      <c r="Q1617" s="18"/>
      <c r="S1617" s="32" t="s">
        <v>1571</v>
      </c>
      <c r="T1617" s="1" t="s">
        <v>1572</v>
      </c>
      <c r="U1617" s="32" t="s">
        <v>120</v>
      </c>
      <c r="V1617" s="1" t="s">
        <v>1571</v>
      </c>
      <c r="W1617" s="1" t="s">
        <v>269</v>
      </c>
      <c r="Y1617" s="1" t="s">
        <v>269</v>
      </c>
      <c r="AA1617" s="1" t="s">
        <v>4274</v>
      </c>
    </row>
    <row r="1618" customFormat="false" ht="15" hidden="false" customHeight="false" outlineLevel="0" collapsed="false">
      <c r="A1618" s="1" t="s">
        <v>208</v>
      </c>
      <c r="B1618" s="1" t="s">
        <v>3464</v>
      </c>
      <c r="C1618" s="31" t="s">
        <v>1567</v>
      </c>
      <c r="D1618" s="1" t="s">
        <v>1568</v>
      </c>
      <c r="F1618" s="1" t="s">
        <v>262</v>
      </c>
      <c r="I1618" s="1" t="s">
        <v>4275</v>
      </c>
      <c r="J1618" s="1" t="s">
        <v>4276</v>
      </c>
      <c r="K1618" s="17" t="n">
        <v>0</v>
      </c>
      <c r="L1618" s="17" t="n">
        <f aca="false">'1130 Salta'!$Q$513</f>
        <v>11</v>
      </c>
      <c r="M1618" s="17" t="n">
        <f aca="false">$K1618-$L1618</f>
        <v>-11</v>
      </c>
      <c r="N1618" s="18"/>
      <c r="O1618" s="18" t="n">
        <f aca="false">IFERROR($K1618*$N1618,"")</f>
        <v>0</v>
      </c>
      <c r="P1618" s="18" t="n">
        <f aca="false">IFERROR($L1618*$N1618,"")</f>
        <v>0</v>
      </c>
      <c r="Q1618" s="18"/>
      <c r="S1618" s="32" t="s">
        <v>1571</v>
      </c>
      <c r="T1618" s="1" t="s">
        <v>1576</v>
      </c>
      <c r="U1618" s="32" t="s">
        <v>120</v>
      </c>
      <c r="V1618" s="1" t="s">
        <v>1571</v>
      </c>
      <c r="W1618" s="1" t="s">
        <v>269</v>
      </c>
      <c r="Y1618" s="1" t="s">
        <v>270</v>
      </c>
      <c r="Z1618" s="1" t="s">
        <v>4277</v>
      </c>
      <c r="AA1618" s="1" t="s">
        <v>4278</v>
      </c>
    </row>
    <row r="1619" customFormat="false" ht="15" hidden="false" customHeight="false" outlineLevel="0" collapsed="false">
      <c r="A1619" s="1" t="s">
        <v>208</v>
      </c>
      <c r="B1619" s="1" t="s">
        <v>3464</v>
      </c>
      <c r="C1619" s="31" t="s">
        <v>1567</v>
      </c>
      <c r="D1619" s="1" t="s">
        <v>1568</v>
      </c>
      <c r="F1619" s="1" t="s">
        <v>262</v>
      </c>
      <c r="I1619" s="1" t="s">
        <v>4279</v>
      </c>
      <c r="J1619" s="1" t="s">
        <v>4280</v>
      </c>
      <c r="K1619" s="17" t="n">
        <v>0</v>
      </c>
      <c r="L1619" s="17" t="n">
        <f aca="false">'1130 Salta'!$Q$514</f>
        <v>34</v>
      </c>
      <c r="M1619" s="17" t="n">
        <f aca="false">$K1619-$L1619</f>
        <v>-34</v>
      </c>
      <c r="N1619" s="18"/>
      <c r="O1619" s="18" t="n">
        <f aca="false">IFERROR($K1619*$N1619,"")</f>
        <v>0</v>
      </c>
      <c r="P1619" s="18" t="n">
        <f aca="false">IFERROR($L1619*$N1619,"")</f>
        <v>0</v>
      </c>
      <c r="Q1619" s="18"/>
      <c r="S1619" s="32" t="s">
        <v>1571</v>
      </c>
      <c r="T1619" s="1" t="s">
        <v>1572</v>
      </c>
      <c r="U1619" s="32" t="s">
        <v>120</v>
      </c>
      <c r="V1619" s="1" t="s">
        <v>1571</v>
      </c>
      <c r="W1619" s="1" t="s">
        <v>269</v>
      </c>
      <c r="Y1619" s="1" t="s">
        <v>269</v>
      </c>
      <c r="AA1619" s="1" t="s">
        <v>4281</v>
      </c>
    </row>
    <row r="1620" customFormat="false" ht="15" hidden="false" customHeight="false" outlineLevel="0" collapsed="false">
      <c r="A1620" s="1" t="s">
        <v>208</v>
      </c>
      <c r="B1620" s="1" t="s">
        <v>3464</v>
      </c>
      <c r="C1620" s="31" t="s">
        <v>1567</v>
      </c>
      <c r="D1620" s="1" t="s">
        <v>1568</v>
      </c>
      <c r="F1620" s="1" t="s">
        <v>262</v>
      </c>
      <c r="I1620" s="1" t="s">
        <v>3337</v>
      </c>
      <c r="J1620" s="1" t="s">
        <v>4282</v>
      </c>
      <c r="K1620" s="17" t="n">
        <v>0</v>
      </c>
      <c r="L1620" s="17" t="n">
        <f aca="false">'1130 Salta'!$Q$515</f>
        <v>20</v>
      </c>
      <c r="M1620" s="17" t="n">
        <f aca="false">$K1620-$L1620</f>
        <v>-20</v>
      </c>
      <c r="N1620" s="18"/>
      <c r="O1620" s="18" t="n">
        <f aca="false">IFERROR($K1620*$N1620,"")</f>
        <v>0</v>
      </c>
      <c r="P1620" s="18" t="n">
        <f aca="false">IFERROR($L1620*$N1620,"")</f>
        <v>0</v>
      </c>
      <c r="Q1620" s="18"/>
      <c r="S1620" s="32" t="s">
        <v>1571</v>
      </c>
      <c r="T1620" s="1" t="s">
        <v>1576</v>
      </c>
      <c r="U1620" s="32" t="s">
        <v>120</v>
      </c>
      <c r="V1620" s="1" t="s">
        <v>1571</v>
      </c>
      <c r="W1620" s="1" t="s">
        <v>269</v>
      </c>
      <c r="Y1620" s="1" t="s">
        <v>270</v>
      </c>
      <c r="Z1620" s="1" t="s">
        <v>4283</v>
      </c>
      <c r="AA1620" s="1" t="s">
        <v>4284</v>
      </c>
    </row>
    <row r="1621" customFormat="false" ht="15" hidden="false" customHeight="false" outlineLevel="0" collapsed="false">
      <c r="A1621" s="1" t="s">
        <v>208</v>
      </c>
      <c r="B1621" s="1" t="s">
        <v>3464</v>
      </c>
      <c r="C1621" s="31" t="s">
        <v>1567</v>
      </c>
      <c r="D1621" s="1" t="s">
        <v>1568</v>
      </c>
      <c r="F1621" s="1" t="s">
        <v>262</v>
      </c>
      <c r="I1621" s="1" t="s">
        <v>4285</v>
      </c>
      <c r="J1621" s="1" t="s">
        <v>4286</v>
      </c>
      <c r="K1621" s="17" t="n">
        <v>0</v>
      </c>
      <c r="L1621" s="17" t="n">
        <f aca="false">'1130 Salta'!$Q$516</f>
        <v>1</v>
      </c>
      <c r="M1621" s="17" t="n">
        <f aca="false">$K1621-$L1621</f>
        <v>-1</v>
      </c>
      <c r="N1621" s="18"/>
      <c r="O1621" s="18" t="n">
        <f aca="false">IFERROR($K1621*$N1621,"")</f>
        <v>0</v>
      </c>
      <c r="P1621" s="18" t="n">
        <f aca="false">IFERROR($L1621*$N1621,"")</f>
        <v>0</v>
      </c>
      <c r="Q1621" s="18"/>
      <c r="S1621" s="32" t="s">
        <v>1571</v>
      </c>
      <c r="T1621" s="1" t="s">
        <v>1572</v>
      </c>
      <c r="U1621" s="32" t="s">
        <v>120</v>
      </c>
      <c r="V1621" s="1" t="s">
        <v>1571</v>
      </c>
      <c r="W1621" s="1" t="s">
        <v>269</v>
      </c>
      <c r="Y1621" s="1" t="s">
        <v>269</v>
      </c>
      <c r="AA1621" s="1" t="s">
        <v>4287</v>
      </c>
    </row>
    <row r="1622" customFormat="false" ht="15" hidden="false" customHeight="false" outlineLevel="0" collapsed="false">
      <c r="A1622" s="1" t="s">
        <v>208</v>
      </c>
      <c r="B1622" s="1" t="s">
        <v>3464</v>
      </c>
      <c r="C1622" s="31" t="s">
        <v>1567</v>
      </c>
      <c r="D1622" s="1" t="s">
        <v>1568</v>
      </c>
      <c r="F1622" s="1" t="s">
        <v>262</v>
      </c>
      <c r="I1622" s="1" t="s">
        <v>1864</v>
      </c>
      <c r="J1622" s="1" t="s">
        <v>4288</v>
      </c>
      <c r="K1622" s="17" t="n">
        <v>0</v>
      </c>
      <c r="L1622" s="17" t="n">
        <f aca="false">'1130 Salta'!$Q$517</f>
        <v>4</v>
      </c>
      <c r="M1622" s="17" t="n">
        <f aca="false">$K1622-$L1622</f>
        <v>-4</v>
      </c>
      <c r="N1622" s="18"/>
      <c r="O1622" s="18" t="n">
        <f aca="false">IFERROR($K1622*$N1622,"")</f>
        <v>0</v>
      </c>
      <c r="P1622" s="18" t="n">
        <f aca="false">IFERROR($L1622*$N1622,"")</f>
        <v>0</v>
      </c>
      <c r="Q1622" s="18"/>
      <c r="S1622" s="32" t="s">
        <v>1571</v>
      </c>
      <c r="T1622" s="1" t="s">
        <v>1576</v>
      </c>
      <c r="U1622" s="32" t="s">
        <v>120</v>
      </c>
      <c r="V1622" s="1" t="s">
        <v>1571</v>
      </c>
      <c r="W1622" s="1" t="s">
        <v>269</v>
      </c>
      <c r="Y1622" s="1" t="s">
        <v>270</v>
      </c>
      <c r="Z1622" s="1" t="s">
        <v>3348</v>
      </c>
      <c r="AA1622" s="1" t="s">
        <v>4289</v>
      </c>
    </row>
    <row r="1623" customFormat="false" ht="15" hidden="false" customHeight="false" outlineLevel="0" collapsed="false">
      <c r="A1623" s="1" t="s">
        <v>208</v>
      </c>
      <c r="B1623" s="1" t="s">
        <v>3464</v>
      </c>
      <c r="C1623" s="31" t="s">
        <v>1567</v>
      </c>
      <c r="D1623" s="1" t="s">
        <v>1568</v>
      </c>
      <c r="F1623" s="1" t="s">
        <v>262</v>
      </c>
      <c r="I1623" s="1" t="s">
        <v>4290</v>
      </c>
      <c r="J1623" s="1" t="s">
        <v>4291</v>
      </c>
      <c r="K1623" s="17" t="n">
        <v>0</v>
      </c>
      <c r="L1623" s="17" t="n">
        <f aca="false">'1130 Salta'!$Q$518</f>
        <v>16</v>
      </c>
      <c r="M1623" s="17" t="n">
        <f aca="false">$K1623-$L1623</f>
        <v>-16</v>
      </c>
      <c r="N1623" s="18"/>
      <c r="O1623" s="18" t="n">
        <f aca="false">IFERROR($K1623*$N1623,"")</f>
        <v>0</v>
      </c>
      <c r="P1623" s="18" t="n">
        <f aca="false">IFERROR($L1623*$N1623,"")</f>
        <v>0</v>
      </c>
      <c r="Q1623" s="18"/>
      <c r="S1623" s="32" t="s">
        <v>1571</v>
      </c>
      <c r="T1623" s="1" t="s">
        <v>1572</v>
      </c>
      <c r="U1623" s="32" t="s">
        <v>120</v>
      </c>
      <c r="V1623" s="1" t="s">
        <v>1571</v>
      </c>
      <c r="W1623" s="1" t="s">
        <v>269</v>
      </c>
      <c r="Y1623" s="1" t="s">
        <v>269</v>
      </c>
      <c r="AA1623" s="1" t="s">
        <v>4292</v>
      </c>
    </row>
    <row r="1624" customFormat="false" ht="15" hidden="false" customHeight="false" outlineLevel="0" collapsed="false">
      <c r="A1624" s="1" t="s">
        <v>208</v>
      </c>
      <c r="B1624" s="1" t="s">
        <v>3464</v>
      </c>
      <c r="C1624" s="31" t="s">
        <v>1567</v>
      </c>
      <c r="D1624" s="1" t="s">
        <v>1568</v>
      </c>
      <c r="F1624" s="1" t="s">
        <v>262</v>
      </c>
      <c r="I1624" s="1" t="s">
        <v>4293</v>
      </c>
      <c r="J1624" s="1" t="s">
        <v>4294</v>
      </c>
      <c r="K1624" s="17" t="n">
        <v>0</v>
      </c>
      <c r="L1624" s="17" t="n">
        <f aca="false">'1130 Salta'!$Q$519</f>
        <v>6</v>
      </c>
      <c r="M1624" s="17" t="n">
        <f aca="false">$K1624-$L1624</f>
        <v>-6</v>
      </c>
      <c r="N1624" s="18"/>
      <c r="O1624" s="18" t="n">
        <f aca="false">IFERROR($K1624*$N1624,"")</f>
        <v>0</v>
      </c>
      <c r="P1624" s="18" t="n">
        <f aca="false">IFERROR($L1624*$N1624,"")</f>
        <v>0</v>
      </c>
      <c r="Q1624" s="18"/>
      <c r="S1624" s="32" t="s">
        <v>1571</v>
      </c>
      <c r="T1624" s="1" t="s">
        <v>1572</v>
      </c>
      <c r="U1624" s="32" t="s">
        <v>120</v>
      </c>
      <c r="V1624" s="1" t="s">
        <v>1571</v>
      </c>
      <c r="W1624" s="1" t="s">
        <v>269</v>
      </c>
      <c r="Y1624" s="1" t="s">
        <v>269</v>
      </c>
      <c r="AA1624" s="1" t="s">
        <v>4295</v>
      </c>
    </row>
    <row r="1625" customFormat="false" ht="15" hidden="false" customHeight="false" outlineLevel="0" collapsed="false">
      <c r="A1625" s="1" t="s">
        <v>208</v>
      </c>
      <c r="B1625" s="1" t="s">
        <v>3464</v>
      </c>
      <c r="C1625" s="31" t="s">
        <v>1567</v>
      </c>
      <c r="D1625" s="1" t="s">
        <v>1568</v>
      </c>
      <c r="F1625" s="1" t="s">
        <v>262</v>
      </c>
      <c r="I1625" s="1" t="s">
        <v>1788</v>
      </c>
      <c r="J1625" s="1" t="s">
        <v>4296</v>
      </c>
      <c r="K1625" s="17" t="n">
        <v>0</v>
      </c>
      <c r="L1625" s="17" t="n">
        <f aca="false">'1130 Salta'!$Q$520</f>
        <v>8</v>
      </c>
      <c r="M1625" s="17" t="n">
        <f aca="false">$K1625-$L1625</f>
        <v>-8</v>
      </c>
      <c r="N1625" s="18"/>
      <c r="O1625" s="18" t="n">
        <f aca="false">IFERROR($K1625*$N1625,"")</f>
        <v>0</v>
      </c>
      <c r="P1625" s="18" t="n">
        <f aca="false">IFERROR($L1625*$N1625,"")</f>
        <v>0</v>
      </c>
      <c r="Q1625" s="18"/>
      <c r="S1625" s="32" t="s">
        <v>1571</v>
      </c>
      <c r="T1625" s="1" t="s">
        <v>1572</v>
      </c>
      <c r="U1625" s="32" t="s">
        <v>120</v>
      </c>
      <c r="V1625" s="1" t="s">
        <v>1571</v>
      </c>
      <c r="W1625" s="1" t="s">
        <v>269</v>
      </c>
      <c r="Y1625" s="1" t="s">
        <v>269</v>
      </c>
      <c r="AA1625" s="1" t="s">
        <v>4297</v>
      </c>
    </row>
    <row r="1626" customFormat="false" ht="15" hidden="false" customHeight="false" outlineLevel="0" collapsed="false">
      <c r="A1626" s="1" t="s">
        <v>208</v>
      </c>
      <c r="B1626" s="1" t="s">
        <v>3464</v>
      </c>
      <c r="C1626" s="31" t="s">
        <v>1567</v>
      </c>
      <c r="D1626" s="1" t="s">
        <v>1568</v>
      </c>
      <c r="F1626" s="1" t="s">
        <v>262</v>
      </c>
      <c r="I1626" s="1" t="s">
        <v>4298</v>
      </c>
      <c r="J1626" s="1" t="s">
        <v>4299</v>
      </c>
      <c r="K1626" s="17" t="n">
        <v>0</v>
      </c>
      <c r="L1626" s="17" t="n">
        <f aca="false">'1130 Salta'!$Q$521</f>
        <v>60</v>
      </c>
      <c r="M1626" s="17" t="n">
        <f aca="false">$K1626-$L1626</f>
        <v>-60</v>
      </c>
      <c r="N1626" s="18"/>
      <c r="O1626" s="18" t="n">
        <f aca="false">IFERROR($K1626*$N1626,"")</f>
        <v>0</v>
      </c>
      <c r="P1626" s="18" t="n">
        <f aca="false">IFERROR($L1626*$N1626,"")</f>
        <v>0</v>
      </c>
      <c r="Q1626" s="18"/>
      <c r="S1626" s="32" t="s">
        <v>1571</v>
      </c>
      <c r="T1626" s="1" t="s">
        <v>1572</v>
      </c>
      <c r="U1626" s="32" t="s">
        <v>120</v>
      </c>
      <c r="V1626" s="1" t="s">
        <v>1571</v>
      </c>
      <c r="W1626" s="1" t="s">
        <v>269</v>
      </c>
      <c r="Y1626" s="1" t="s">
        <v>269</v>
      </c>
      <c r="AA1626" s="1" t="s">
        <v>4300</v>
      </c>
    </row>
    <row r="1627" customFormat="false" ht="15" hidden="false" customHeight="false" outlineLevel="0" collapsed="false">
      <c r="A1627" s="1" t="s">
        <v>208</v>
      </c>
      <c r="B1627" s="1" t="s">
        <v>3464</v>
      </c>
      <c r="C1627" s="31" t="s">
        <v>1567</v>
      </c>
      <c r="D1627" s="1" t="s">
        <v>1568</v>
      </c>
      <c r="F1627" s="1" t="s">
        <v>262</v>
      </c>
      <c r="I1627" s="1" t="s">
        <v>4301</v>
      </c>
      <c r="J1627" s="1" t="s">
        <v>4302</v>
      </c>
      <c r="K1627" s="17" t="n">
        <v>0</v>
      </c>
      <c r="L1627" s="17" t="n">
        <f aca="false">'1130 Salta'!$Q$522</f>
        <v>6</v>
      </c>
      <c r="M1627" s="17" t="n">
        <f aca="false">$K1627-$L1627</f>
        <v>-6</v>
      </c>
      <c r="N1627" s="18"/>
      <c r="O1627" s="18" t="n">
        <f aca="false">IFERROR($K1627*$N1627,"")</f>
        <v>0</v>
      </c>
      <c r="P1627" s="18" t="n">
        <f aca="false">IFERROR($L1627*$N1627,"")</f>
        <v>0</v>
      </c>
      <c r="Q1627" s="18"/>
      <c r="S1627" s="32" t="s">
        <v>1571</v>
      </c>
      <c r="T1627" s="1" t="s">
        <v>1572</v>
      </c>
      <c r="U1627" s="32" t="s">
        <v>120</v>
      </c>
      <c r="V1627" s="1" t="s">
        <v>1571</v>
      </c>
      <c r="W1627" s="1" t="s">
        <v>269</v>
      </c>
      <c r="Y1627" s="1" t="s">
        <v>269</v>
      </c>
      <c r="AA1627" s="1" t="s">
        <v>4303</v>
      </c>
    </row>
    <row r="1628" customFormat="false" ht="15" hidden="false" customHeight="false" outlineLevel="0" collapsed="false">
      <c r="A1628" s="1" t="s">
        <v>208</v>
      </c>
      <c r="B1628" s="1" t="s">
        <v>3464</v>
      </c>
      <c r="C1628" s="31" t="s">
        <v>1567</v>
      </c>
      <c r="D1628" s="1" t="s">
        <v>1568</v>
      </c>
      <c r="F1628" s="1" t="s">
        <v>262</v>
      </c>
      <c r="I1628" s="1" t="s">
        <v>4304</v>
      </c>
      <c r="J1628" s="1" t="s">
        <v>4305</v>
      </c>
      <c r="K1628" s="17" t="n">
        <v>0</v>
      </c>
      <c r="L1628" s="17" t="n">
        <f aca="false">'1130 Salta'!$Q$523</f>
        <v>8</v>
      </c>
      <c r="M1628" s="17" t="n">
        <f aca="false">$K1628-$L1628</f>
        <v>-8</v>
      </c>
      <c r="N1628" s="18"/>
      <c r="O1628" s="18" t="n">
        <f aca="false">IFERROR($K1628*$N1628,"")</f>
        <v>0</v>
      </c>
      <c r="P1628" s="18" t="n">
        <f aca="false">IFERROR($L1628*$N1628,"")</f>
        <v>0</v>
      </c>
      <c r="Q1628" s="18"/>
      <c r="S1628" s="32" t="s">
        <v>1571</v>
      </c>
      <c r="T1628" s="1" t="s">
        <v>1576</v>
      </c>
      <c r="U1628" s="32" t="s">
        <v>120</v>
      </c>
      <c r="V1628" s="1" t="s">
        <v>1571</v>
      </c>
      <c r="W1628" s="1" t="s">
        <v>269</v>
      </c>
      <c r="Y1628" s="1" t="s">
        <v>270</v>
      </c>
      <c r="Z1628" s="1" t="s">
        <v>4306</v>
      </c>
      <c r="AA1628" s="1" t="s">
        <v>4307</v>
      </c>
    </row>
    <row r="1629" customFormat="false" ht="15" hidden="false" customHeight="false" outlineLevel="0" collapsed="false">
      <c r="A1629" s="1" t="s">
        <v>208</v>
      </c>
      <c r="B1629" s="1" t="s">
        <v>3464</v>
      </c>
      <c r="C1629" s="31" t="s">
        <v>1567</v>
      </c>
      <c r="D1629" s="1" t="s">
        <v>1568</v>
      </c>
      <c r="F1629" s="1" t="s">
        <v>262</v>
      </c>
      <c r="I1629" s="1" t="s">
        <v>4308</v>
      </c>
      <c r="J1629" s="1" t="s">
        <v>4309</v>
      </c>
      <c r="K1629" s="17" t="n">
        <v>0</v>
      </c>
      <c r="L1629" s="17" t="n">
        <f aca="false">'1130 Salta'!$Q$524</f>
        <v>19</v>
      </c>
      <c r="M1629" s="17" t="n">
        <f aca="false">$K1629-$L1629</f>
        <v>-19</v>
      </c>
      <c r="N1629" s="18"/>
      <c r="O1629" s="18" t="n">
        <f aca="false">IFERROR($K1629*$N1629,"")</f>
        <v>0</v>
      </c>
      <c r="P1629" s="18" t="n">
        <f aca="false">IFERROR($L1629*$N1629,"")</f>
        <v>0</v>
      </c>
      <c r="Q1629" s="18"/>
      <c r="S1629" s="32" t="s">
        <v>1571</v>
      </c>
      <c r="T1629" s="1" t="s">
        <v>1572</v>
      </c>
      <c r="U1629" s="32" t="s">
        <v>120</v>
      </c>
      <c r="V1629" s="1" t="s">
        <v>1571</v>
      </c>
      <c r="W1629" s="1" t="s">
        <v>269</v>
      </c>
      <c r="Y1629" s="1" t="s">
        <v>269</v>
      </c>
      <c r="AA1629" s="1" t="s">
        <v>4310</v>
      </c>
    </row>
    <row r="1630" customFormat="false" ht="15" hidden="false" customHeight="false" outlineLevel="0" collapsed="false">
      <c r="A1630" s="1" t="s">
        <v>208</v>
      </c>
      <c r="B1630" s="1" t="s">
        <v>3464</v>
      </c>
      <c r="C1630" s="31" t="s">
        <v>1567</v>
      </c>
      <c r="D1630" s="1" t="s">
        <v>1568</v>
      </c>
      <c r="F1630" s="1" t="s">
        <v>262</v>
      </c>
      <c r="I1630" s="1" t="s">
        <v>4311</v>
      </c>
      <c r="J1630" s="1" t="s">
        <v>4312</v>
      </c>
      <c r="K1630" s="17" t="n">
        <v>0</v>
      </c>
      <c r="L1630" s="17" t="n">
        <f aca="false">'1130 Salta'!$Q$525</f>
        <v>46</v>
      </c>
      <c r="M1630" s="17" t="n">
        <f aca="false">$K1630-$L1630</f>
        <v>-46</v>
      </c>
      <c r="N1630" s="18"/>
      <c r="O1630" s="18" t="n">
        <f aca="false">IFERROR($K1630*$N1630,"")</f>
        <v>0</v>
      </c>
      <c r="P1630" s="18" t="n">
        <f aca="false">IFERROR($L1630*$N1630,"")</f>
        <v>0</v>
      </c>
      <c r="Q1630" s="18"/>
      <c r="S1630" s="32" t="s">
        <v>1571</v>
      </c>
      <c r="T1630" s="1" t="s">
        <v>1572</v>
      </c>
      <c r="U1630" s="32" t="s">
        <v>120</v>
      </c>
      <c r="V1630" s="1" t="s">
        <v>1571</v>
      </c>
      <c r="W1630" s="1" t="s">
        <v>269</v>
      </c>
      <c r="Y1630" s="1" t="s">
        <v>269</v>
      </c>
      <c r="AA1630" s="1" t="s">
        <v>4313</v>
      </c>
    </row>
    <row r="1631" customFormat="false" ht="15" hidden="false" customHeight="false" outlineLevel="0" collapsed="false">
      <c r="A1631" s="1" t="s">
        <v>208</v>
      </c>
      <c r="B1631" s="1" t="s">
        <v>3464</v>
      </c>
      <c r="C1631" s="31" t="s">
        <v>1567</v>
      </c>
      <c r="D1631" s="1" t="s">
        <v>1568</v>
      </c>
      <c r="F1631" s="1" t="s">
        <v>262</v>
      </c>
      <c r="I1631" s="1" t="s">
        <v>4314</v>
      </c>
      <c r="J1631" s="1" t="s">
        <v>4315</v>
      </c>
      <c r="K1631" s="17" t="n">
        <v>0</v>
      </c>
      <c r="L1631" s="17" t="n">
        <f aca="false">'1130 Salta'!$Q$526</f>
        <v>7</v>
      </c>
      <c r="M1631" s="17" t="n">
        <f aca="false">$K1631-$L1631</f>
        <v>-7</v>
      </c>
      <c r="N1631" s="18"/>
      <c r="O1631" s="18" t="n">
        <f aca="false">IFERROR($K1631*$N1631,"")</f>
        <v>0</v>
      </c>
      <c r="P1631" s="18" t="n">
        <f aca="false">IFERROR($L1631*$N1631,"")</f>
        <v>0</v>
      </c>
      <c r="Q1631" s="18"/>
      <c r="S1631" s="32" t="s">
        <v>1571</v>
      </c>
      <c r="T1631" s="1" t="s">
        <v>1572</v>
      </c>
      <c r="U1631" s="32" t="s">
        <v>120</v>
      </c>
      <c r="V1631" s="1" t="s">
        <v>1571</v>
      </c>
      <c r="W1631" s="1" t="s">
        <v>269</v>
      </c>
      <c r="Y1631" s="1" t="s">
        <v>269</v>
      </c>
      <c r="AA1631" s="1" t="s">
        <v>4316</v>
      </c>
    </row>
    <row r="1632" customFormat="false" ht="15" hidden="false" customHeight="false" outlineLevel="0" collapsed="false">
      <c r="A1632" s="1" t="s">
        <v>208</v>
      </c>
      <c r="B1632" s="1" t="s">
        <v>3464</v>
      </c>
      <c r="C1632" s="31" t="s">
        <v>1567</v>
      </c>
      <c r="D1632" s="1" t="s">
        <v>1568</v>
      </c>
      <c r="F1632" s="1" t="s">
        <v>262</v>
      </c>
      <c r="I1632" s="1" t="s">
        <v>4317</v>
      </c>
      <c r="J1632" s="1" t="s">
        <v>4318</v>
      </c>
      <c r="K1632" s="17" t="n">
        <v>0</v>
      </c>
      <c r="L1632" s="17" t="n">
        <f aca="false">'1130 Salta'!$Q$527</f>
        <v>135</v>
      </c>
      <c r="M1632" s="17" t="n">
        <f aca="false">$K1632-$L1632</f>
        <v>-135</v>
      </c>
      <c r="N1632" s="18"/>
      <c r="O1632" s="18" t="n">
        <f aca="false">IFERROR($K1632*$N1632,"")</f>
        <v>0</v>
      </c>
      <c r="P1632" s="18" t="n">
        <f aca="false">IFERROR($L1632*$N1632,"")</f>
        <v>0</v>
      </c>
      <c r="Q1632" s="18"/>
      <c r="S1632" s="32" t="s">
        <v>1571</v>
      </c>
      <c r="T1632" s="1" t="s">
        <v>1572</v>
      </c>
      <c r="U1632" s="32" t="s">
        <v>120</v>
      </c>
      <c r="V1632" s="1" t="s">
        <v>1571</v>
      </c>
      <c r="W1632" s="1" t="s">
        <v>269</v>
      </c>
      <c r="Y1632" s="1" t="s">
        <v>269</v>
      </c>
      <c r="AA1632" s="1" t="s">
        <v>4319</v>
      </c>
    </row>
    <row r="1633" customFormat="false" ht="15" hidden="false" customHeight="false" outlineLevel="0" collapsed="false">
      <c r="A1633" s="1" t="s">
        <v>208</v>
      </c>
      <c r="B1633" s="1" t="s">
        <v>3464</v>
      </c>
      <c r="C1633" s="31" t="s">
        <v>1567</v>
      </c>
      <c r="D1633" s="1" t="s">
        <v>1568</v>
      </c>
      <c r="F1633" s="1" t="s">
        <v>262</v>
      </c>
      <c r="I1633" s="1" t="s">
        <v>4320</v>
      </c>
      <c r="J1633" s="1" t="s">
        <v>4321</v>
      </c>
      <c r="K1633" s="17" t="n">
        <v>0</v>
      </c>
      <c r="L1633" s="17" t="n">
        <f aca="false">'1130 Salta'!$Q$528</f>
        <v>30</v>
      </c>
      <c r="M1633" s="17" t="n">
        <f aca="false">$K1633-$L1633</f>
        <v>-30</v>
      </c>
      <c r="N1633" s="18"/>
      <c r="O1633" s="18" t="n">
        <f aca="false">IFERROR($K1633*$N1633,"")</f>
        <v>0</v>
      </c>
      <c r="P1633" s="18" t="n">
        <f aca="false">IFERROR($L1633*$N1633,"")</f>
        <v>0</v>
      </c>
      <c r="Q1633" s="18"/>
      <c r="S1633" s="32" t="s">
        <v>1571</v>
      </c>
      <c r="T1633" s="1" t="s">
        <v>1572</v>
      </c>
      <c r="U1633" s="32" t="s">
        <v>120</v>
      </c>
      <c r="V1633" s="1" t="s">
        <v>1571</v>
      </c>
      <c r="W1633" s="1" t="s">
        <v>269</v>
      </c>
      <c r="Y1633" s="1" t="s">
        <v>269</v>
      </c>
      <c r="AA1633" s="1" t="s">
        <v>4322</v>
      </c>
    </row>
    <row r="1634" customFormat="false" ht="15" hidden="false" customHeight="false" outlineLevel="0" collapsed="false">
      <c r="A1634" s="1" t="s">
        <v>208</v>
      </c>
      <c r="B1634" s="1" t="s">
        <v>3464</v>
      </c>
      <c r="C1634" s="31" t="s">
        <v>1567</v>
      </c>
      <c r="D1634" s="1" t="s">
        <v>1568</v>
      </c>
      <c r="F1634" s="1" t="s">
        <v>262</v>
      </c>
      <c r="I1634" s="1" t="s">
        <v>4323</v>
      </c>
      <c r="J1634" s="1" t="s">
        <v>4324</v>
      </c>
      <c r="K1634" s="17" t="n">
        <v>0</v>
      </c>
      <c r="L1634" s="17" t="n">
        <f aca="false">'1130 Salta'!$Q$529</f>
        <v>48</v>
      </c>
      <c r="M1634" s="17" t="n">
        <f aca="false">$K1634-$L1634</f>
        <v>-48</v>
      </c>
      <c r="N1634" s="18"/>
      <c r="O1634" s="18" t="n">
        <f aca="false">IFERROR($K1634*$N1634,"")</f>
        <v>0</v>
      </c>
      <c r="P1634" s="18" t="n">
        <f aca="false">IFERROR($L1634*$N1634,"")</f>
        <v>0</v>
      </c>
      <c r="Q1634" s="18"/>
      <c r="S1634" s="32" t="s">
        <v>1571</v>
      </c>
      <c r="T1634" s="1" t="s">
        <v>1576</v>
      </c>
      <c r="U1634" s="32" t="s">
        <v>120</v>
      </c>
      <c r="V1634" s="1" t="s">
        <v>1571</v>
      </c>
      <c r="W1634" s="1" t="s">
        <v>269</v>
      </c>
      <c r="Y1634" s="1" t="s">
        <v>270</v>
      </c>
      <c r="Z1634" s="1" t="s">
        <v>4325</v>
      </c>
      <c r="AA1634" s="1" t="s">
        <v>4326</v>
      </c>
    </row>
    <row r="1635" customFormat="false" ht="15" hidden="false" customHeight="false" outlineLevel="0" collapsed="false">
      <c r="A1635" s="1" t="s">
        <v>208</v>
      </c>
      <c r="B1635" s="1" t="s">
        <v>3464</v>
      </c>
      <c r="C1635" s="31" t="s">
        <v>1567</v>
      </c>
      <c r="D1635" s="1" t="s">
        <v>1568</v>
      </c>
      <c r="F1635" s="1" t="s">
        <v>262</v>
      </c>
      <c r="I1635" s="1" t="s">
        <v>4327</v>
      </c>
      <c r="J1635" s="1" t="s">
        <v>739</v>
      </c>
      <c r="K1635" s="17" t="n">
        <v>0</v>
      </c>
      <c r="L1635" s="17" t="n">
        <f aca="false">'1130 Salta'!$Q$530</f>
        <v>63</v>
      </c>
      <c r="M1635" s="17" t="n">
        <f aca="false">$K1635-$L1635</f>
        <v>-63</v>
      </c>
      <c r="N1635" s="18"/>
      <c r="O1635" s="18" t="n">
        <f aca="false">IFERROR($K1635*$N1635,"")</f>
        <v>0</v>
      </c>
      <c r="P1635" s="18" t="n">
        <f aca="false">IFERROR($L1635*$N1635,"")</f>
        <v>0</v>
      </c>
      <c r="Q1635" s="18"/>
      <c r="S1635" s="32" t="s">
        <v>1571</v>
      </c>
      <c r="T1635" s="1" t="s">
        <v>1576</v>
      </c>
      <c r="U1635" s="32" t="s">
        <v>120</v>
      </c>
      <c r="V1635" s="1" t="s">
        <v>1571</v>
      </c>
      <c r="W1635" s="1" t="s">
        <v>269</v>
      </c>
      <c r="Y1635" s="1" t="s">
        <v>270</v>
      </c>
      <c r="Z1635" s="1" t="s">
        <v>741</v>
      </c>
      <c r="AA1635" s="1" t="s">
        <v>4328</v>
      </c>
    </row>
    <row r="1636" customFormat="false" ht="15" hidden="false" customHeight="false" outlineLevel="0" collapsed="false">
      <c r="A1636" s="1" t="s">
        <v>208</v>
      </c>
      <c r="B1636" s="1" t="s">
        <v>3464</v>
      </c>
      <c r="C1636" s="31" t="s">
        <v>1567</v>
      </c>
      <c r="D1636" s="1" t="s">
        <v>1568</v>
      </c>
      <c r="F1636" s="1" t="s">
        <v>262</v>
      </c>
      <c r="I1636" s="1" t="s">
        <v>4329</v>
      </c>
      <c r="J1636" s="1" t="s">
        <v>4330</v>
      </c>
      <c r="K1636" s="17" t="n">
        <v>0</v>
      </c>
      <c r="L1636" s="17" t="n">
        <f aca="false">'1130 Salta'!$Q$531</f>
        <v>3</v>
      </c>
      <c r="M1636" s="17" t="n">
        <f aca="false">$K1636-$L1636</f>
        <v>-3</v>
      </c>
      <c r="N1636" s="18"/>
      <c r="O1636" s="18" t="n">
        <f aca="false">IFERROR($K1636*$N1636,"")</f>
        <v>0</v>
      </c>
      <c r="P1636" s="18" t="n">
        <f aca="false">IFERROR($L1636*$N1636,"")</f>
        <v>0</v>
      </c>
      <c r="Q1636" s="18"/>
      <c r="S1636" s="32" t="s">
        <v>1571</v>
      </c>
      <c r="T1636" s="1" t="s">
        <v>1572</v>
      </c>
      <c r="U1636" s="32" t="s">
        <v>120</v>
      </c>
      <c r="V1636" s="1" t="s">
        <v>1571</v>
      </c>
      <c r="W1636" s="1" t="s">
        <v>269</v>
      </c>
      <c r="Y1636" s="1" t="s">
        <v>269</v>
      </c>
      <c r="AA1636" s="1" t="s">
        <v>4331</v>
      </c>
    </row>
    <row r="1637" customFormat="false" ht="15" hidden="false" customHeight="false" outlineLevel="0" collapsed="false">
      <c r="A1637" s="1" t="s">
        <v>208</v>
      </c>
      <c r="B1637" s="1" t="s">
        <v>3464</v>
      </c>
      <c r="C1637" s="31" t="s">
        <v>1567</v>
      </c>
      <c r="D1637" s="1" t="s">
        <v>1568</v>
      </c>
      <c r="F1637" s="1" t="s">
        <v>262</v>
      </c>
      <c r="I1637" s="1" t="s">
        <v>4332</v>
      </c>
      <c r="J1637" s="1" t="s">
        <v>4333</v>
      </c>
      <c r="K1637" s="17" t="n">
        <v>0</v>
      </c>
      <c r="L1637" s="17" t="n">
        <f aca="false">'1130 Salta'!$Q$532</f>
        <v>90</v>
      </c>
      <c r="M1637" s="17" t="n">
        <f aca="false">$K1637-$L1637</f>
        <v>-90</v>
      </c>
      <c r="N1637" s="18"/>
      <c r="O1637" s="18" t="n">
        <f aca="false">IFERROR($K1637*$N1637,"")</f>
        <v>0</v>
      </c>
      <c r="P1637" s="18" t="n">
        <f aca="false">IFERROR($L1637*$N1637,"")</f>
        <v>0</v>
      </c>
      <c r="Q1637" s="18"/>
      <c r="S1637" s="32" t="s">
        <v>1571</v>
      </c>
      <c r="T1637" s="1" t="s">
        <v>1572</v>
      </c>
      <c r="U1637" s="32" t="s">
        <v>120</v>
      </c>
      <c r="V1637" s="1" t="s">
        <v>1571</v>
      </c>
      <c r="W1637" s="1" t="s">
        <v>269</v>
      </c>
      <c r="Y1637" s="1" t="s">
        <v>269</v>
      </c>
      <c r="AA1637" s="1" t="s">
        <v>4334</v>
      </c>
    </row>
    <row r="1638" customFormat="false" ht="15" hidden="false" customHeight="false" outlineLevel="0" collapsed="false">
      <c r="A1638" s="1" t="s">
        <v>208</v>
      </c>
      <c r="B1638" s="1" t="s">
        <v>3464</v>
      </c>
      <c r="C1638" s="31" t="s">
        <v>1567</v>
      </c>
      <c r="D1638" s="1" t="s">
        <v>1568</v>
      </c>
      <c r="F1638" s="1" t="s">
        <v>262</v>
      </c>
      <c r="I1638" s="1" t="s">
        <v>1891</v>
      </c>
      <c r="J1638" s="1" t="s">
        <v>4335</v>
      </c>
      <c r="K1638" s="17" t="n">
        <v>0</v>
      </c>
      <c r="L1638" s="17" t="n">
        <f aca="false">'1130 Salta'!$Q$533</f>
        <v>140</v>
      </c>
      <c r="M1638" s="17" t="n">
        <f aca="false">$K1638-$L1638</f>
        <v>-140</v>
      </c>
      <c r="N1638" s="18"/>
      <c r="O1638" s="18" t="n">
        <f aca="false">IFERROR($K1638*$N1638,"")</f>
        <v>0</v>
      </c>
      <c r="P1638" s="18" t="n">
        <f aca="false">IFERROR($L1638*$N1638,"")</f>
        <v>0</v>
      </c>
      <c r="Q1638" s="18"/>
      <c r="S1638" s="32" t="s">
        <v>1571</v>
      </c>
      <c r="T1638" s="1" t="s">
        <v>1572</v>
      </c>
      <c r="U1638" s="32" t="s">
        <v>120</v>
      </c>
      <c r="V1638" s="1" t="s">
        <v>1571</v>
      </c>
      <c r="W1638" s="1" t="s">
        <v>269</v>
      </c>
      <c r="Y1638" s="1" t="s">
        <v>269</v>
      </c>
      <c r="AA1638" s="1" t="s">
        <v>4336</v>
      </c>
    </row>
    <row r="1639" customFormat="false" ht="15" hidden="false" customHeight="false" outlineLevel="0" collapsed="false">
      <c r="A1639" s="1" t="s">
        <v>208</v>
      </c>
      <c r="B1639" s="1" t="s">
        <v>3464</v>
      </c>
      <c r="C1639" s="31" t="s">
        <v>1567</v>
      </c>
      <c r="D1639" s="1" t="s">
        <v>1568</v>
      </c>
      <c r="F1639" s="1" t="s">
        <v>262</v>
      </c>
      <c r="I1639" s="1" t="s">
        <v>3378</v>
      </c>
      <c r="J1639" s="1" t="s">
        <v>4337</v>
      </c>
      <c r="K1639" s="17" t="n">
        <v>0</v>
      </c>
      <c r="L1639" s="17" t="n">
        <f aca="false">'1130 Salta'!$Q$534</f>
        <v>21</v>
      </c>
      <c r="M1639" s="17" t="n">
        <f aca="false">$K1639-$L1639</f>
        <v>-21</v>
      </c>
      <c r="N1639" s="18"/>
      <c r="O1639" s="18" t="n">
        <f aca="false">IFERROR($K1639*$N1639,"")</f>
        <v>0</v>
      </c>
      <c r="P1639" s="18" t="n">
        <f aca="false">IFERROR($L1639*$N1639,"")</f>
        <v>0</v>
      </c>
      <c r="Q1639" s="18"/>
      <c r="S1639" s="32" t="s">
        <v>1571</v>
      </c>
      <c r="T1639" s="1" t="s">
        <v>1572</v>
      </c>
      <c r="U1639" s="32" t="s">
        <v>120</v>
      </c>
      <c r="V1639" s="1" t="s">
        <v>1571</v>
      </c>
      <c r="W1639" s="1" t="s">
        <v>269</v>
      </c>
      <c r="Y1639" s="1" t="s">
        <v>269</v>
      </c>
      <c r="AA1639" s="1" t="s">
        <v>4338</v>
      </c>
    </row>
    <row r="1640" customFormat="false" ht="15" hidden="false" customHeight="false" outlineLevel="0" collapsed="false">
      <c r="A1640" s="1" t="s">
        <v>208</v>
      </c>
      <c r="B1640" s="1" t="s">
        <v>3464</v>
      </c>
      <c r="C1640" s="31" t="s">
        <v>1567</v>
      </c>
      <c r="D1640" s="1" t="s">
        <v>1568</v>
      </c>
      <c r="F1640" s="1" t="s">
        <v>262</v>
      </c>
      <c r="I1640" s="1" t="s">
        <v>4339</v>
      </c>
      <c r="J1640" s="1" t="s">
        <v>4340</v>
      </c>
      <c r="K1640" s="17" t="n">
        <v>0</v>
      </c>
      <c r="L1640" s="17" t="n">
        <f aca="false">'1130 Salta'!$Q$535</f>
        <v>21</v>
      </c>
      <c r="M1640" s="17" t="n">
        <f aca="false">$K1640-$L1640</f>
        <v>-21</v>
      </c>
      <c r="N1640" s="18"/>
      <c r="O1640" s="18" t="n">
        <f aca="false">IFERROR($K1640*$N1640,"")</f>
        <v>0</v>
      </c>
      <c r="P1640" s="18" t="n">
        <f aca="false">IFERROR($L1640*$N1640,"")</f>
        <v>0</v>
      </c>
      <c r="Q1640" s="18"/>
      <c r="S1640" s="32" t="s">
        <v>1571</v>
      </c>
      <c r="T1640" s="1" t="s">
        <v>1572</v>
      </c>
      <c r="U1640" s="32" t="s">
        <v>120</v>
      </c>
      <c r="V1640" s="1" t="s">
        <v>1571</v>
      </c>
      <c r="W1640" s="1" t="s">
        <v>269</v>
      </c>
      <c r="Y1640" s="1" t="s">
        <v>269</v>
      </c>
      <c r="AA1640" s="1" t="s">
        <v>4341</v>
      </c>
    </row>
    <row r="1641" customFormat="false" ht="15" hidden="false" customHeight="false" outlineLevel="0" collapsed="false">
      <c r="A1641" s="1" t="s">
        <v>208</v>
      </c>
      <c r="B1641" s="1" t="s">
        <v>3464</v>
      </c>
      <c r="C1641" s="31" t="s">
        <v>1567</v>
      </c>
      <c r="D1641" s="1" t="s">
        <v>1568</v>
      </c>
      <c r="F1641" s="1" t="s">
        <v>262</v>
      </c>
      <c r="I1641" s="1" t="s">
        <v>1770</v>
      </c>
      <c r="J1641" s="1" t="s">
        <v>4342</v>
      </c>
      <c r="K1641" s="17" t="n">
        <v>0</v>
      </c>
      <c r="L1641" s="17" t="n">
        <f aca="false">'1130 Salta'!$Q$536</f>
        <v>2</v>
      </c>
      <c r="M1641" s="17" t="n">
        <f aca="false">$K1641-$L1641</f>
        <v>-2</v>
      </c>
      <c r="N1641" s="18"/>
      <c r="O1641" s="18" t="n">
        <f aca="false">IFERROR($K1641*$N1641,"")</f>
        <v>0</v>
      </c>
      <c r="P1641" s="18" t="n">
        <f aca="false">IFERROR($L1641*$N1641,"")</f>
        <v>0</v>
      </c>
      <c r="Q1641" s="18"/>
      <c r="S1641" s="32" t="s">
        <v>1571</v>
      </c>
      <c r="T1641" s="1" t="s">
        <v>1572</v>
      </c>
      <c r="U1641" s="32" t="s">
        <v>120</v>
      </c>
      <c r="V1641" s="1" t="s">
        <v>1571</v>
      </c>
      <c r="W1641" s="1" t="s">
        <v>269</v>
      </c>
      <c r="Y1641" s="1" t="s">
        <v>269</v>
      </c>
      <c r="AA1641" s="1" t="s">
        <v>4343</v>
      </c>
    </row>
    <row r="1642" customFormat="false" ht="15" hidden="false" customHeight="false" outlineLevel="0" collapsed="false">
      <c r="A1642" s="1" t="s">
        <v>208</v>
      </c>
      <c r="B1642" s="1" t="s">
        <v>3464</v>
      </c>
      <c r="C1642" s="31" t="s">
        <v>1567</v>
      </c>
      <c r="D1642" s="1" t="s">
        <v>1568</v>
      </c>
      <c r="F1642" s="1" t="s">
        <v>262</v>
      </c>
      <c r="I1642" s="1" t="s">
        <v>2418</v>
      </c>
      <c r="J1642" s="1" t="s">
        <v>4344</v>
      </c>
      <c r="K1642" s="17" t="n">
        <v>0</v>
      </c>
      <c r="L1642" s="17" t="n">
        <f aca="false">'1130 Salta'!$Q$537</f>
        <v>1</v>
      </c>
      <c r="M1642" s="17" t="n">
        <f aca="false">$K1642-$L1642</f>
        <v>-1</v>
      </c>
      <c r="N1642" s="18"/>
      <c r="O1642" s="18" t="n">
        <f aca="false">IFERROR($K1642*$N1642,"")</f>
        <v>0</v>
      </c>
      <c r="P1642" s="18" t="n">
        <f aca="false">IFERROR($L1642*$N1642,"")</f>
        <v>0</v>
      </c>
      <c r="Q1642" s="18"/>
      <c r="S1642" s="32" t="s">
        <v>1571</v>
      </c>
      <c r="T1642" s="1" t="s">
        <v>1572</v>
      </c>
      <c r="U1642" s="32" t="s">
        <v>120</v>
      </c>
      <c r="V1642" s="1" t="s">
        <v>1571</v>
      </c>
      <c r="W1642" s="1" t="s">
        <v>269</v>
      </c>
      <c r="Y1642" s="1" t="s">
        <v>269</v>
      </c>
      <c r="AA1642" s="1" t="s">
        <v>4345</v>
      </c>
    </row>
    <row r="1643" customFormat="false" ht="15" hidden="false" customHeight="false" outlineLevel="0" collapsed="false">
      <c r="A1643" s="1" t="s">
        <v>208</v>
      </c>
      <c r="B1643" s="1" t="s">
        <v>3464</v>
      </c>
      <c r="C1643" s="31" t="s">
        <v>1567</v>
      </c>
      <c r="D1643" s="1" t="s">
        <v>1568</v>
      </c>
      <c r="F1643" s="1" t="s">
        <v>262</v>
      </c>
      <c r="I1643" s="1" t="s">
        <v>2090</v>
      </c>
      <c r="J1643" s="1" t="s">
        <v>4346</v>
      </c>
      <c r="K1643" s="17" t="n">
        <v>0</v>
      </c>
      <c r="L1643" s="17" t="n">
        <f aca="false">'1130 Salta'!$Q$538</f>
        <v>1</v>
      </c>
      <c r="M1643" s="17" t="n">
        <f aca="false">$K1643-$L1643</f>
        <v>-1</v>
      </c>
      <c r="N1643" s="18"/>
      <c r="O1643" s="18" t="n">
        <f aca="false">IFERROR($K1643*$N1643,"")</f>
        <v>0</v>
      </c>
      <c r="P1643" s="18" t="n">
        <f aca="false">IFERROR($L1643*$N1643,"")</f>
        <v>0</v>
      </c>
      <c r="Q1643" s="18"/>
      <c r="S1643" s="32" t="s">
        <v>1571</v>
      </c>
      <c r="T1643" s="1" t="s">
        <v>1576</v>
      </c>
      <c r="U1643" s="32" t="s">
        <v>120</v>
      </c>
      <c r="V1643" s="1" t="s">
        <v>1571</v>
      </c>
      <c r="W1643" s="1" t="s">
        <v>269</v>
      </c>
      <c r="Y1643" s="1" t="s">
        <v>270</v>
      </c>
      <c r="Z1643" s="1" t="s">
        <v>4347</v>
      </c>
      <c r="AA1643" s="1" t="s">
        <v>4348</v>
      </c>
    </row>
    <row r="1644" customFormat="false" ht="15" hidden="false" customHeight="false" outlineLevel="0" collapsed="false">
      <c r="A1644" s="1" t="s">
        <v>208</v>
      </c>
      <c r="B1644" s="1" t="s">
        <v>3464</v>
      </c>
      <c r="C1644" s="31" t="s">
        <v>1567</v>
      </c>
      <c r="D1644" s="1" t="s">
        <v>1568</v>
      </c>
      <c r="F1644" s="1" t="s">
        <v>262</v>
      </c>
      <c r="I1644" s="1" t="s">
        <v>2247</v>
      </c>
      <c r="J1644" s="1" t="s">
        <v>4349</v>
      </c>
      <c r="K1644" s="17" t="n">
        <v>0</v>
      </c>
      <c r="L1644" s="17" t="n">
        <f aca="false">'1130 Salta'!$Q$539</f>
        <v>14</v>
      </c>
      <c r="M1644" s="17" t="n">
        <f aca="false">$K1644-$L1644</f>
        <v>-14</v>
      </c>
      <c r="N1644" s="18"/>
      <c r="O1644" s="18" t="n">
        <f aca="false">IFERROR($K1644*$N1644,"")</f>
        <v>0</v>
      </c>
      <c r="P1644" s="18" t="n">
        <f aca="false">IFERROR($L1644*$N1644,"")</f>
        <v>0</v>
      </c>
      <c r="Q1644" s="18"/>
      <c r="S1644" s="32" t="s">
        <v>1571</v>
      </c>
      <c r="T1644" s="1" t="s">
        <v>1572</v>
      </c>
      <c r="U1644" s="32" t="s">
        <v>120</v>
      </c>
      <c r="V1644" s="1" t="s">
        <v>1571</v>
      </c>
      <c r="W1644" s="1" t="s">
        <v>269</v>
      </c>
      <c r="Y1644" s="1" t="s">
        <v>269</v>
      </c>
      <c r="AA1644" s="1" t="s">
        <v>4350</v>
      </c>
    </row>
    <row r="1645" customFormat="false" ht="15" hidden="false" customHeight="false" outlineLevel="0" collapsed="false">
      <c r="A1645" s="1" t="s">
        <v>208</v>
      </c>
      <c r="B1645" s="1" t="s">
        <v>3464</v>
      </c>
      <c r="C1645" s="31" t="s">
        <v>1567</v>
      </c>
      <c r="D1645" s="1" t="s">
        <v>1568</v>
      </c>
      <c r="F1645" s="1" t="s">
        <v>262</v>
      </c>
      <c r="I1645" s="1" t="s">
        <v>4351</v>
      </c>
      <c r="J1645" s="1" t="s">
        <v>4352</v>
      </c>
      <c r="K1645" s="17" t="n">
        <v>0</v>
      </c>
      <c r="L1645" s="17" t="n">
        <f aca="false">'1130 Salta'!$Q$540</f>
        <v>60</v>
      </c>
      <c r="M1645" s="17" t="n">
        <f aca="false">$K1645-$L1645</f>
        <v>-60</v>
      </c>
      <c r="N1645" s="18"/>
      <c r="O1645" s="18" t="n">
        <f aca="false">IFERROR($K1645*$N1645,"")</f>
        <v>0</v>
      </c>
      <c r="P1645" s="18" t="n">
        <f aca="false">IFERROR($L1645*$N1645,"")</f>
        <v>0</v>
      </c>
      <c r="Q1645" s="18"/>
      <c r="S1645" s="32" t="s">
        <v>1571</v>
      </c>
      <c r="T1645" s="1" t="s">
        <v>1572</v>
      </c>
      <c r="U1645" s="32" t="s">
        <v>120</v>
      </c>
      <c r="V1645" s="1" t="s">
        <v>1571</v>
      </c>
      <c r="W1645" s="1" t="s">
        <v>269</v>
      </c>
      <c r="Y1645" s="1" t="s">
        <v>269</v>
      </c>
      <c r="AA1645" s="1" t="s">
        <v>4353</v>
      </c>
    </row>
    <row r="1646" customFormat="false" ht="15" hidden="false" customHeight="false" outlineLevel="0" collapsed="false">
      <c r="A1646" s="1" t="s">
        <v>208</v>
      </c>
      <c r="B1646" s="1" t="s">
        <v>3464</v>
      </c>
      <c r="C1646" s="31" t="s">
        <v>1567</v>
      </c>
      <c r="D1646" s="1" t="s">
        <v>1568</v>
      </c>
      <c r="F1646" s="1" t="s">
        <v>262</v>
      </c>
      <c r="I1646" s="1" t="s">
        <v>4354</v>
      </c>
      <c r="J1646" s="1" t="s">
        <v>4355</v>
      </c>
      <c r="K1646" s="17" t="n">
        <v>0</v>
      </c>
      <c r="L1646" s="17" t="n">
        <f aca="false">'1130 Salta'!$Q$541</f>
        <v>12</v>
      </c>
      <c r="M1646" s="17" t="n">
        <f aca="false">$K1646-$L1646</f>
        <v>-12</v>
      </c>
      <c r="N1646" s="18"/>
      <c r="O1646" s="18" t="n">
        <f aca="false">IFERROR($K1646*$N1646,"")</f>
        <v>0</v>
      </c>
      <c r="P1646" s="18" t="n">
        <f aca="false">IFERROR($L1646*$N1646,"")</f>
        <v>0</v>
      </c>
      <c r="Q1646" s="18"/>
      <c r="S1646" s="32" t="s">
        <v>1571</v>
      </c>
      <c r="T1646" s="1" t="s">
        <v>1576</v>
      </c>
      <c r="U1646" s="32" t="s">
        <v>120</v>
      </c>
      <c r="V1646" s="1" t="s">
        <v>1571</v>
      </c>
      <c r="W1646" s="1" t="s">
        <v>269</v>
      </c>
      <c r="Y1646" s="1" t="s">
        <v>270</v>
      </c>
      <c r="Z1646" s="1" t="s">
        <v>4356</v>
      </c>
      <c r="AA1646" s="1" t="s">
        <v>4357</v>
      </c>
    </row>
    <row r="1647" customFormat="false" ht="15" hidden="false" customHeight="false" outlineLevel="0" collapsed="false">
      <c r="A1647" s="1" t="s">
        <v>208</v>
      </c>
      <c r="B1647" s="1" t="s">
        <v>3464</v>
      </c>
      <c r="C1647" s="31" t="s">
        <v>1567</v>
      </c>
      <c r="D1647" s="1" t="s">
        <v>1568</v>
      </c>
      <c r="F1647" s="1" t="s">
        <v>262</v>
      </c>
      <c r="I1647" s="1" t="s">
        <v>4358</v>
      </c>
      <c r="J1647" s="1" t="s">
        <v>4359</v>
      </c>
      <c r="K1647" s="17" t="n">
        <v>0</v>
      </c>
      <c r="L1647" s="17" t="n">
        <f aca="false">'1130 Salta'!$Q$542</f>
        <v>77</v>
      </c>
      <c r="M1647" s="17" t="n">
        <f aca="false">$K1647-$L1647</f>
        <v>-77</v>
      </c>
      <c r="N1647" s="18"/>
      <c r="O1647" s="18" t="n">
        <f aca="false">IFERROR($K1647*$N1647,"")</f>
        <v>0</v>
      </c>
      <c r="P1647" s="18" t="n">
        <f aca="false">IFERROR($L1647*$N1647,"")</f>
        <v>0</v>
      </c>
      <c r="Q1647" s="18"/>
      <c r="S1647" s="32" t="s">
        <v>1571</v>
      </c>
      <c r="T1647" s="1" t="s">
        <v>1572</v>
      </c>
      <c r="U1647" s="32" t="s">
        <v>120</v>
      </c>
      <c r="V1647" s="1" t="s">
        <v>1571</v>
      </c>
      <c r="W1647" s="1" t="s">
        <v>269</v>
      </c>
      <c r="Y1647" s="1" t="s">
        <v>269</v>
      </c>
      <c r="AA1647" s="1" t="s">
        <v>4360</v>
      </c>
    </row>
    <row r="1648" customFormat="false" ht="15" hidden="false" customHeight="false" outlineLevel="0" collapsed="false">
      <c r="A1648" s="1" t="s">
        <v>208</v>
      </c>
      <c r="B1648" s="1" t="s">
        <v>3464</v>
      </c>
      <c r="C1648" s="31" t="s">
        <v>1567</v>
      </c>
      <c r="D1648" s="1" t="s">
        <v>1568</v>
      </c>
      <c r="F1648" s="1" t="s">
        <v>262</v>
      </c>
      <c r="I1648" s="1" t="s">
        <v>4361</v>
      </c>
      <c r="J1648" s="1" t="s">
        <v>4362</v>
      </c>
      <c r="K1648" s="17" t="n">
        <v>0</v>
      </c>
      <c r="L1648" s="17" t="n">
        <f aca="false">'1130 Salta'!$Q$543</f>
        <v>17</v>
      </c>
      <c r="M1648" s="17" t="n">
        <f aca="false">$K1648-$L1648</f>
        <v>-17</v>
      </c>
      <c r="N1648" s="18"/>
      <c r="O1648" s="18" t="n">
        <f aca="false">IFERROR($K1648*$N1648,"")</f>
        <v>0</v>
      </c>
      <c r="P1648" s="18" t="n">
        <f aca="false">IFERROR($L1648*$N1648,"")</f>
        <v>0</v>
      </c>
      <c r="Q1648" s="18"/>
      <c r="S1648" s="32" t="s">
        <v>1571</v>
      </c>
      <c r="T1648" s="1" t="s">
        <v>1572</v>
      </c>
      <c r="U1648" s="32" t="s">
        <v>120</v>
      </c>
      <c r="V1648" s="1" t="s">
        <v>1571</v>
      </c>
      <c r="W1648" s="1" t="s">
        <v>269</v>
      </c>
      <c r="Y1648" s="1" t="s">
        <v>269</v>
      </c>
      <c r="AA1648" s="1" t="s">
        <v>4363</v>
      </c>
    </row>
    <row r="1649" customFormat="false" ht="15" hidden="false" customHeight="false" outlineLevel="0" collapsed="false">
      <c r="A1649" s="1" t="s">
        <v>208</v>
      </c>
      <c r="B1649" s="1" t="s">
        <v>3464</v>
      </c>
      <c r="C1649" s="31" t="s">
        <v>1567</v>
      </c>
      <c r="D1649" s="1" t="s">
        <v>1568</v>
      </c>
      <c r="F1649" s="1" t="s">
        <v>262</v>
      </c>
      <c r="I1649" s="1" t="s">
        <v>4364</v>
      </c>
      <c r="J1649" s="1" t="s">
        <v>4365</v>
      </c>
      <c r="K1649" s="17" t="n">
        <v>0</v>
      </c>
      <c r="L1649" s="17" t="n">
        <f aca="false">'1130 Salta'!$Q$544</f>
        <v>3</v>
      </c>
      <c r="M1649" s="17" t="n">
        <f aca="false">$K1649-$L1649</f>
        <v>-3</v>
      </c>
      <c r="N1649" s="18"/>
      <c r="O1649" s="18" t="n">
        <f aca="false">IFERROR($K1649*$N1649,"")</f>
        <v>0</v>
      </c>
      <c r="P1649" s="18" t="n">
        <f aca="false">IFERROR($L1649*$N1649,"")</f>
        <v>0</v>
      </c>
      <c r="Q1649" s="18"/>
      <c r="S1649" s="32" t="s">
        <v>1571</v>
      </c>
      <c r="T1649" s="1" t="s">
        <v>1572</v>
      </c>
      <c r="U1649" s="32" t="s">
        <v>120</v>
      </c>
      <c r="V1649" s="1" t="s">
        <v>1571</v>
      </c>
      <c r="W1649" s="1" t="s">
        <v>269</v>
      </c>
      <c r="Y1649" s="1" t="s">
        <v>269</v>
      </c>
      <c r="AA1649" s="1" t="s">
        <v>4366</v>
      </c>
    </row>
    <row r="1650" customFormat="false" ht="15" hidden="false" customHeight="false" outlineLevel="0" collapsed="false">
      <c r="A1650" s="1" t="s">
        <v>208</v>
      </c>
      <c r="B1650" s="1" t="s">
        <v>3464</v>
      </c>
      <c r="C1650" s="31" t="s">
        <v>1567</v>
      </c>
      <c r="D1650" s="1" t="s">
        <v>1568</v>
      </c>
      <c r="F1650" s="1" t="s">
        <v>262</v>
      </c>
      <c r="I1650" s="1" t="s">
        <v>4367</v>
      </c>
      <c r="J1650" s="1" t="s">
        <v>4368</v>
      </c>
      <c r="K1650" s="17" t="n">
        <v>0</v>
      </c>
      <c r="L1650" s="17" t="n">
        <f aca="false">'1130 Salta'!$Q$545</f>
        <v>80</v>
      </c>
      <c r="M1650" s="17" t="n">
        <f aca="false">$K1650-$L1650</f>
        <v>-80</v>
      </c>
      <c r="N1650" s="18"/>
      <c r="O1650" s="18" t="n">
        <f aca="false">IFERROR($K1650*$N1650,"")</f>
        <v>0</v>
      </c>
      <c r="P1650" s="18" t="n">
        <f aca="false">IFERROR($L1650*$N1650,"")</f>
        <v>0</v>
      </c>
      <c r="Q1650" s="18"/>
      <c r="S1650" s="32" t="s">
        <v>1571</v>
      </c>
      <c r="T1650" s="1" t="s">
        <v>1576</v>
      </c>
      <c r="U1650" s="32" t="s">
        <v>120</v>
      </c>
      <c r="V1650" s="1" t="s">
        <v>1571</v>
      </c>
      <c r="W1650" s="1" t="s">
        <v>269</v>
      </c>
      <c r="Y1650" s="1" t="s">
        <v>270</v>
      </c>
      <c r="Z1650" s="1" t="s">
        <v>724</v>
      </c>
      <c r="AA1650" s="1" t="s">
        <v>4369</v>
      </c>
    </row>
    <row r="1651" customFormat="false" ht="15" hidden="false" customHeight="false" outlineLevel="0" collapsed="false">
      <c r="A1651" s="1" t="s">
        <v>208</v>
      </c>
      <c r="B1651" s="1" t="s">
        <v>3464</v>
      </c>
      <c r="C1651" s="31" t="s">
        <v>1567</v>
      </c>
      <c r="D1651" s="1" t="s">
        <v>1568</v>
      </c>
      <c r="F1651" s="1" t="s">
        <v>262</v>
      </c>
      <c r="I1651" s="1" t="s">
        <v>4370</v>
      </c>
      <c r="J1651" s="1" t="s">
        <v>4371</v>
      </c>
      <c r="K1651" s="17" t="n">
        <v>0</v>
      </c>
      <c r="L1651" s="17" t="n">
        <f aca="false">'1130 Salta'!$Q$546</f>
        <v>6</v>
      </c>
      <c r="M1651" s="17" t="n">
        <f aca="false">$K1651-$L1651</f>
        <v>-6</v>
      </c>
      <c r="N1651" s="18"/>
      <c r="O1651" s="18" t="n">
        <f aca="false">IFERROR($K1651*$N1651,"")</f>
        <v>0</v>
      </c>
      <c r="P1651" s="18" t="n">
        <f aca="false">IFERROR($L1651*$N1651,"")</f>
        <v>0</v>
      </c>
      <c r="Q1651" s="18"/>
      <c r="S1651" s="32" t="s">
        <v>1571</v>
      </c>
      <c r="T1651" s="1" t="s">
        <v>1572</v>
      </c>
      <c r="U1651" s="32" t="s">
        <v>120</v>
      </c>
      <c r="V1651" s="1" t="s">
        <v>1571</v>
      </c>
      <c r="W1651" s="1" t="s">
        <v>269</v>
      </c>
      <c r="Y1651" s="1" t="s">
        <v>269</v>
      </c>
      <c r="AA1651" s="1" t="s">
        <v>4372</v>
      </c>
    </row>
    <row r="1652" customFormat="false" ht="15" hidden="false" customHeight="false" outlineLevel="0" collapsed="false">
      <c r="A1652" s="1" t="s">
        <v>208</v>
      </c>
      <c r="B1652" s="1" t="s">
        <v>3464</v>
      </c>
      <c r="C1652" s="31" t="s">
        <v>1567</v>
      </c>
      <c r="D1652" s="1" t="s">
        <v>1568</v>
      </c>
      <c r="F1652" s="1" t="s">
        <v>262</v>
      </c>
      <c r="I1652" s="1" t="s">
        <v>4373</v>
      </c>
      <c r="J1652" s="1" t="s">
        <v>4374</v>
      </c>
      <c r="K1652" s="17" t="n">
        <v>0</v>
      </c>
      <c r="L1652" s="17" t="n">
        <f aca="false">'1130 Salta'!$Q$547</f>
        <v>5</v>
      </c>
      <c r="M1652" s="17" t="n">
        <f aca="false">$K1652-$L1652</f>
        <v>-5</v>
      </c>
      <c r="N1652" s="18"/>
      <c r="O1652" s="18" t="n">
        <f aca="false">IFERROR($K1652*$N1652,"")</f>
        <v>0</v>
      </c>
      <c r="P1652" s="18" t="n">
        <f aca="false">IFERROR($L1652*$N1652,"")</f>
        <v>0</v>
      </c>
      <c r="Q1652" s="18"/>
      <c r="S1652" s="32" t="s">
        <v>1571</v>
      </c>
      <c r="T1652" s="1" t="s">
        <v>1572</v>
      </c>
      <c r="U1652" s="32" t="s">
        <v>120</v>
      </c>
      <c r="V1652" s="1" t="s">
        <v>1571</v>
      </c>
      <c r="W1652" s="1" t="s">
        <v>269</v>
      </c>
      <c r="Y1652" s="1" t="s">
        <v>269</v>
      </c>
      <c r="AA1652" s="1" t="s">
        <v>4375</v>
      </c>
    </row>
    <row r="1653" customFormat="false" ht="15" hidden="false" customHeight="false" outlineLevel="0" collapsed="false">
      <c r="A1653" s="1" t="s">
        <v>208</v>
      </c>
      <c r="B1653" s="1" t="s">
        <v>3464</v>
      </c>
      <c r="C1653" s="31" t="s">
        <v>1567</v>
      </c>
      <c r="D1653" s="1" t="s">
        <v>1568</v>
      </c>
      <c r="F1653" s="1" t="s">
        <v>262</v>
      </c>
      <c r="I1653" s="1" t="s">
        <v>2038</v>
      </c>
      <c r="J1653" s="1" t="s">
        <v>4376</v>
      </c>
      <c r="K1653" s="17" t="n">
        <v>0</v>
      </c>
      <c r="L1653" s="17" t="n">
        <f aca="false">'1130 Salta'!$Q$548</f>
        <v>7</v>
      </c>
      <c r="M1653" s="17" t="n">
        <f aca="false">$K1653-$L1653</f>
        <v>-7</v>
      </c>
      <c r="N1653" s="18"/>
      <c r="O1653" s="18" t="n">
        <f aca="false">IFERROR($K1653*$N1653,"")</f>
        <v>0</v>
      </c>
      <c r="P1653" s="18" t="n">
        <f aca="false">IFERROR($L1653*$N1653,"")</f>
        <v>0</v>
      </c>
      <c r="Q1653" s="18"/>
      <c r="S1653" s="32" t="s">
        <v>1571</v>
      </c>
      <c r="T1653" s="1" t="s">
        <v>1572</v>
      </c>
      <c r="U1653" s="32" t="s">
        <v>120</v>
      </c>
      <c r="V1653" s="1" t="s">
        <v>1571</v>
      </c>
      <c r="W1653" s="1" t="s">
        <v>269</v>
      </c>
      <c r="Y1653" s="1" t="s">
        <v>269</v>
      </c>
      <c r="AA1653" s="1" t="s">
        <v>4377</v>
      </c>
    </row>
    <row r="1654" customFormat="false" ht="15" hidden="false" customHeight="false" outlineLevel="0" collapsed="false">
      <c r="A1654" s="1" t="s">
        <v>208</v>
      </c>
      <c r="B1654" s="1" t="s">
        <v>3464</v>
      </c>
      <c r="C1654" s="31" t="s">
        <v>1567</v>
      </c>
      <c r="D1654" s="1" t="s">
        <v>1568</v>
      </c>
      <c r="F1654" s="1" t="s">
        <v>262</v>
      </c>
      <c r="I1654" s="1" t="s">
        <v>2284</v>
      </c>
      <c r="J1654" s="1" t="s">
        <v>4378</v>
      </c>
      <c r="K1654" s="17" t="n">
        <v>0</v>
      </c>
      <c r="L1654" s="17" t="n">
        <f aca="false">'1130 Salta'!$Q$549</f>
        <v>42</v>
      </c>
      <c r="M1654" s="17" t="n">
        <f aca="false">$K1654-$L1654</f>
        <v>-42</v>
      </c>
      <c r="N1654" s="18"/>
      <c r="O1654" s="18" t="n">
        <f aca="false">IFERROR($K1654*$N1654,"")</f>
        <v>0</v>
      </c>
      <c r="P1654" s="18" t="n">
        <f aca="false">IFERROR($L1654*$N1654,"")</f>
        <v>0</v>
      </c>
      <c r="Q1654" s="18"/>
      <c r="S1654" s="32" t="s">
        <v>1571</v>
      </c>
      <c r="T1654" s="1" t="s">
        <v>1576</v>
      </c>
      <c r="U1654" s="32" t="s">
        <v>120</v>
      </c>
      <c r="V1654" s="1" t="s">
        <v>1571</v>
      </c>
      <c r="W1654" s="1" t="s">
        <v>269</v>
      </c>
      <c r="Y1654" s="1" t="s">
        <v>270</v>
      </c>
      <c r="Z1654" s="1" t="s">
        <v>703</v>
      </c>
      <c r="AA1654" s="1" t="s">
        <v>4379</v>
      </c>
    </row>
    <row r="1655" customFormat="false" ht="15" hidden="false" customHeight="false" outlineLevel="0" collapsed="false">
      <c r="A1655" s="1" t="s">
        <v>208</v>
      </c>
      <c r="B1655" s="1" t="s">
        <v>3464</v>
      </c>
      <c r="C1655" s="31" t="s">
        <v>1567</v>
      </c>
      <c r="D1655" s="1" t="s">
        <v>1568</v>
      </c>
      <c r="F1655" s="1" t="s">
        <v>262</v>
      </c>
      <c r="I1655" s="1" t="s">
        <v>4380</v>
      </c>
      <c r="J1655" s="1" t="s">
        <v>4381</v>
      </c>
      <c r="K1655" s="17" t="n">
        <v>0</v>
      </c>
      <c r="L1655" s="17" t="n">
        <f aca="false">'1130 Salta'!$Q$550</f>
        <v>30</v>
      </c>
      <c r="M1655" s="17" t="n">
        <f aca="false">$K1655-$L1655</f>
        <v>-30</v>
      </c>
      <c r="N1655" s="18"/>
      <c r="O1655" s="18" t="n">
        <f aca="false">IFERROR($K1655*$N1655,"")</f>
        <v>0</v>
      </c>
      <c r="P1655" s="18" t="n">
        <f aca="false">IFERROR($L1655*$N1655,"")</f>
        <v>0</v>
      </c>
      <c r="Q1655" s="18"/>
      <c r="S1655" s="32" t="s">
        <v>1571</v>
      </c>
      <c r="T1655" s="1" t="s">
        <v>1572</v>
      </c>
      <c r="U1655" s="32" t="s">
        <v>120</v>
      </c>
      <c r="V1655" s="1" t="s">
        <v>1571</v>
      </c>
      <c r="W1655" s="1" t="s">
        <v>269</v>
      </c>
      <c r="Y1655" s="1" t="s">
        <v>269</v>
      </c>
      <c r="AA1655" s="1" t="s">
        <v>4382</v>
      </c>
    </row>
    <row r="1656" customFormat="false" ht="15" hidden="false" customHeight="false" outlineLevel="0" collapsed="false">
      <c r="A1656" s="1" t="s">
        <v>208</v>
      </c>
      <c r="B1656" s="1" t="s">
        <v>3464</v>
      </c>
      <c r="C1656" s="31" t="s">
        <v>1567</v>
      </c>
      <c r="D1656" s="1" t="s">
        <v>1568</v>
      </c>
      <c r="F1656" s="1" t="s">
        <v>262</v>
      </c>
      <c r="I1656" s="1" t="s">
        <v>2209</v>
      </c>
      <c r="J1656" s="1" t="s">
        <v>4383</v>
      </c>
      <c r="K1656" s="17" t="n">
        <v>0</v>
      </c>
      <c r="L1656" s="17" t="n">
        <f aca="false">'1130 Salta'!$Q$551</f>
        <v>80</v>
      </c>
      <c r="M1656" s="17" t="n">
        <f aca="false">$K1656-$L1656</f>
        <v>-80</v>
      </c>
      <c r="N1656" s="18"/>
      <c r="O1656" s="18" t="n">
        <f aca="false">IFERROR($K1656*$N1656,"")</f>
        <v>0</v>
      </c>
      <c r="P1656" s="18" t="n">
        <f aca="false">IFERROR($L1656*$N1656,"")</f>
        <v>0</v>
      </c>
      <c r="Q1656" s="18"/>
      <c r="S1656" s="32" t="s">
        <v>1571</v>
      </c>
      <c r="T1656" s="1" t="s">
        <v>1572</v>
      </c>
      <c r="U1656" s="32" t="s">
        <v>120</v>
      </c>
      <c r="V1656" s="1" t="s">
        <v>1571</v>
      </c>
      <c r="W1656" s="1" t="s">
        <v>269</v>
      </c>
      <c r="Y1656" s="1" t="s">
        <v>269</v>
      </c>
      <c r="AA1656" s="1" t="s">
        <v>4384</v>
      </c>
    </row>
    <row r="1657" customFormat="false" ht="15" hidden="false" customHeight="false" outlineLevel="0" collapsed="false">
      <c r="A1657" s="1" t="s">
        <v>208</v>
      </c>
      <c r="B1657" s="1" t="s">
        <v>3464</v>
      </c>
      <c r="C1657" s="31" t="s">
        <v>1567</v>
      </c>
      <c r="D1657" s="1" t="s">
        <v>1568</v>
      </c>
      <c r="F1657" s="1" t="s">
        <v>262</v>
      </c>
      <c r="I1657" s="1" t="s">
        <v>4385</v>
      </c>
      <c r="J1657" s="1" t="s">
        <v>4386</v>
      </c>
      <c r="K1657" s="17" t="n">
        <v>0</v>
      </c>
      <c r="L1657" s="17" t="n">
        <f aca="false">'1130 Salta'!$Q$552</f>
        <v>16</v>
      </c>
      <c r="M1657" s="17" t="n">
        <f aca="false">$K1657-$L1657</f>
        <v>-16</v>
      </c>
      <c r="N1657" s="18"/>
      <c r="O1657" s="18" t="n">
        <f aca="false">IFERROR($K1657*$N1657,"")</f>
        <v>0</v>
      </c>
      <c r="P1657" s="18" t="n">
        <f aca="false">IFERROR($L1657*$N1657,"")</f>
        <v>0</v>
      </c>
      <c r="Q1657" s="18"/>
      <c r="S1657" s="32" t="s">
        <v>1571</v>
      </c>
      <c r="T1657" s="1" t="s">
        <v>1576</v>
      </c>
      <c r="U1657" s="32" t="s">
        <v>120</v>
      </c>
      <c r="V1657" s="1" t="s">
        <v>1571</v>
      </c>
      <c r="W1657" s="1" t="s">
        <v>269</v>
      </c>
      <c r="Y1657" s="1" t="s">
        <v>270</v>
      </c>
      <c r="Z1657" s="1" t="s">
        <v>564</v>
      </c>
      <c r="AA1657" s="1" t="s">
        <v>4387</v>
      </c>
    </row>
    <row r="1658" customFormat="false" ht="15" hidden="false" customHeight="false" outlineLevel="0" collapsed="false">
      <c r="A1658" s="1" t="s">
        <v>208</v>
      </c>
      <c r="B1658" s="1" t="s">
        <v>3464</v>
      </c>
      <c r="C1658" s="31" t="s">
        <v>1567</v>
      </c>
      <c r="D1658" s="1" t="s">
        <v>1568</v>
      </c>
      <c r="F1658" s="1" t="s">
        <v>262</v>
      </c>
      <c r="I1658" s="1" t="s">
        <v>4388</v>
      </c>
      <c r="J1658" s="1" t="s">
        <v>4389</v>
      </c>
      <c r="K1658" s="17" t="n">
        <v>0</v>
      </c>
      <c r="L1658" s="17" t="n">
        <f aca="false">'1130 Salta'!$Q$553</f>
        <v>4</v>
      </c>
      <c r="M1658" s="17" t="n">
        <f aca="false">$K1658-$L1658</f>
        <v>-4</v>
      </c>
      <c r="N1658" s="18"/>
      <c r="O1658" s="18" t="n">
        <f aca="false">IFERROR($K1658*$N1658,"")</f>
        <v>0</v>
      </c>
      <c r="P1658" s="18" t="n">
        <f aca="false">IFERROR($L1658*$N1658,"")</f>
        <v>0</v>
      </c>
      <c r="Q1658" s="18"/>
      <c r="S1658" s="32" t="s">
        <v>1571</v>
      </c>
      <c r="T1658" s="1" t="s">
        <v>1572</v>
      </c>
      <c r="U1658" s="32" t="s">
        <v>120</v>
      </c>
      <c r="V1658" s="1" t="s">
        <v>1571</v>
      </c>
      <c r="W1658" s="1" t="s">
        <v>269</v>
      </c>
      <c r="Y1658" s="1" t="s">
        <v>269</v>
      </c>
      <c r="AA1658" s="1" t="s">
        <v>4390</v>
      </c>
    </row>
    <row r="1659" customFormat="false" ht="15" hidden="false" customHeight="false" outlineLevel="0" collapsed="false">
      <c r="A1659" s="1" t="s">
        <v>208</v>
      </c>
      <c r="B1659" s="1" t="s">
        <v>3464</v>
      </c>
      <c r="C1659" s="31" t="s">
        <v>1567</v>
      </c>
      <c r="D1659" s="1" t="s">
        <v>1568</v>
      </c>
      <c r="F1659" s="1" t="s">
        <v>262</v>
      </c>
      <c r="I1659" s="1" t="s">
        <v>4391</v>
      </c>
      <c r="J1659" s="1" t="s">
        <v>4392</v>
      </c>
      <c r="K1659" s="17" t="n">
        <v>0</v>
      </c>
      <c r="L1659" s="17" t="n">
        <f aca="false">'1130 Salta'!$Q$554</f>
        <v>1</v>
      </c>
      <c r="M1659" s="17" t="n">
        <f aca="false">$K1659-$L1659</f>
        <v>-1</v>
      </c>
      <c r="N1659" s="18"/>
      <c r="O1659" s="18" t="n">
        <f aca="false">IFERROR($K1659*$N1659,"")</f>
        <v>0</v>
      </c>
      <c r="P1659" s="18" t="n">
        <f aca="false">IFERROR($L1659*$N1659,"")</f>
        <v>0</v>
      </c>
      <c r="Q1659" s="18"/>
      <c r="S1659" s="32" t="s">
        <v>1571</v>
      </c>
      <c r="T1659" s="1" t="s">
        <v>1576</v>
      </c>
      <c r="U1659" s="32" t="s">
        <v>120</v>
      </c>
      <c r="V1659" s="1" t="s">
        <v>1571</v>
      </c>
      <c r="W1659" s="1" t="s">
        <v>269</v>
      </c>
      <c r="Y1659" s="1" t="s">
        <v>270</v>
      </c>
      <c r="Z1659" s="1" t="s">
        <v>1223</v>
      </c>
      <c r="AA1659" s="1" t="s">
        <v>4393</v>
      </c>
    </row>
    <row r="1660" customFormat="false" ht="15" hidden="false" customHeight="false" outlineLevel="0" collapsed="false">
      <c r="A1660" s="1" t="s">
        <v>208</v>
      </c>
      <c r="B1660" s="1" t="s">
        <v>3464</v>
      </c>
      <c r="C1660" s="31" t="s">
        <v>1567</v>
      </c>
      <c r="D1660" s="1" t="s">
        <v>1568</v>
      </c>
      <c r="F1660" s="1" t="s">
        <v>262</v>
      </c>
      <c r="I1660" s="1" t="s">
        <v>1980</v>
      </c>
      <c r="J1660" s="1" t="s">
        <v>4394</v>
      </c>
      <c r="K1660" s="17" t="n">
        <v>0</v>
      </c>
      <c r="L1660" s="17" t="n">
        <f aca="false">'1130 Salta'!$Q$555</f>
        <v>16</v>
      </c>
      <c r="M1660" s="17" t="n">
        <f aca="false">$K1660-$L1660</f>
        <v>-16</v>
      </c>
      <c r="N1660" s="18"/>
      <c r="O1660" s="18" t="n">
        <f aca="false">IFERROR($K1660*$N1660,"")</f>
        <v>0</v>
      </c>
      <c r="P1660" s="18" t="n">
        <f aca="false">IFERROR($L1660*$N1660,"")</f>
        <v>0</v>
      </c>
      <c r="Q1660" s="18"/>
      <c r="S1660" s="32" t="s">
        <v>1571</v>
      </c>
      <c r="T1660" s="1" t="s">
        <v>1576</v>
      </c>
      <c r="U1660" s="32" t="s">
        <v>120</v>
      </c>
      <c r="V1660" s="1" t="s">
        <v>1571</v>
      </c>
      <c r="W1660" s="1" t="s">
        <v>269</v>
      </c>
      <c r="Y1660" s="1" t="s">
        <v>270</v>
      </c>
      <c r="Z1660" s="1" t="s">
        <v>1667</v>
      </c>
      <c r="AA1660" s="1" t="s">
        <v>4395</v>
      </c>
    </row>
    <row r="1661" customFormat="false" ht="15" hidden="false" customHeight="false" outlineLevel="0" collapsed="false">
      <c r="A1661" s="1" t="s">
        <v>208</v>
      </c>
      <c r="B1661" s="1" t="s">
        <v>3464</v>
      </c>
      <c r="C1661" s="31" t="s">
        <v>1567</v>
      </c>
      <c r="D1661" s="1" t="s">
        <v>1568</v>
      </c>
      <c r="F1661" s="1" t="s">
        <v>262</v>
      </c>
      <c r="I1661" s="1" t="s">
        <v>4396</v>
      </c>
      <c r="J1661" s="1" t="s">
        <v>4397</v>
      </c>
      <c r="K1661" s="17" t="n">
        <v>0</v>
      </c>
      <c r="L1661" s="17" t="n">
        <f aca="false">'1130 Salta'!$Q$556</f>
        <v>54</v>
      </c>
      <c r="M1661" s="17" t="n">
        <f aca="false">$K1661-$L1661</f>
        <v>-54</v>
      </c>
      <c r="N1661" s="18"/>
      <c r="O1661" s="18" t="n">
        <f aca="false">IFERROR($K1661*$N1661,"")</f>
        <v>0</v>
      </c>
      <c r="P1661" s="18" t="n">
        <f aca="false">IFERROR($L1661*$N1661,"")</f>
        <v>0</v>
      </c>
      <c r="Q1661" s="18"/>
      <c r="S1661" s="32" t="s">
        <v>1571</v>
      </c>
      <c r="T1661" s="1" t="s">
        <v>1572</v>
      </c>
      <c r="U1661" s="32" t="s">
        <v>120</v>
      </c>
      <c r="V1661" s="1" t="s">
        <v>1571</v>
      </c>
      <c r="W1661" s="1" t="s">
        <v>269</v>
      </c>
      <c r="Y1661" s="1" t="s">
        <v>269</v>
      </c>
      <c r="AA1661" s="1" t="s">
        <v>4398</v>
      </c>
    </row>
    <row r="1662" customFormat="false" ht="15" hidden="false" customHeight="false" outlineLevel="0" collapsed="false">
      <c r="A1662" s="1" t="s">
        <v>208</v>
      </c>
      <c r="B1662" s="1" t="s">
        <v>3464</v>
      </c>
      <c r="C1662" s="31" t="s">
        <v>1567</v>
      </c>
      <c r="D1662" s="1" t="s">
        <v>1568</v>
      </c>
      <c r="F1662" s="1" t="s">
        <v>262</v>
      </c>
      <c r="I1662" s="1" t="s">
        <v>4399</v>
      </c>
      <c r="J1662" s="1" t="s">
        <v>4400</v>
      </c>
      <c r="K1662" s="17" t="n">
        <v>0</v>
      </c>
      <c r="L1662" s="17" t="n">
        <f aca="false">'1130 Salta'!$Q$557</f>
        <v>5</v>
      </c>
      <c r="M1662" s="17" t="n">
        <f aca="false">$K1662-$L1662</f>
        <v>-5</v>
      </c>
      <c r="N1662" s="18"/>
      <c r="O1662" s="18" t="n">
        <f aca="false">IFERROR($K1662*$N1662,"")</f>
        <v>0</v>
      </c>
      <c r="P1662" s="18" t="n">
        <f aca="false">IFERROR($L1662*$N1662,"")</f>
        <v>0</v>
      </c>
      <c r="Q1662" s="18"/>
      <c r="S1662" s="32" t="s">
        <v>1571</v>
      </c>
      <c r="T1662" s="1" t="s">
        <v>1572</v>
      </c>
      <c r="U1662" s="32" t="s">
        <v>120</v>
      </c>
      <c r="V1662" s="1" t="s">
        <v>1571</v>
      </c>
      <c r="W1662" s="1" t="s">
        <v>269</v>
      </c>
      <c r="Y1662" s="1" t="s">
        <v>269</v>
      </c>
      <c r="AA1662" s="1" t="s">
        <v>4401</v>
      </c>
    </row>
    <row r="1663" customFormat="false" ht="15" hidden="false" customHeight="false" outlineLevel="0" collapsed="false">
      <c r="A1663" s="1" t="s">
        <v>208</v>
      </c>
      <c r="B1663" s="1" t="s">
        <v>3464</v>
      </c>
      <c r="C1663" s="31" t="s">
        <v>1567</v>
      </c>
      <c r="D1663" s="1" t="s">
        <v>1568</v>
      </c>
      <c r="F1663" s="1" t="s">
        <v>262</v>
      </c>
      <c r="I1663" s="1" t="s">
        <v>4402</v>
      </c>
      <c r="J1663" s="1" t="s">
        <v>4403</v>
      </c>
      <c r="K1663" s="17" t="n">
        <v>0</v>
      </c>
      <c r="L1663" s="17" t="n">
        <f aca="false">'1130 Salta'!$Q$558</f>
        <v>36</v>
      </c>
      <c r="M1663" s="17" t="n">
        <f aca="false">$K1663-$L1663</f>
        <v>-36</v>
      </c>
      <c r="N1663" s="18"/>
      <c r="O1663" s="18" t="n">
        <f aca="false">IFERROR($K1663*$N1663,"")</f>
        <v>0</v>
      </c>
      <c r="P1663" s="18" t="n">
        <f aca="false">IFERROR($L1663*$N1663,"")</f>
        <v>0</v>
      </c>
      <c r="Q1663" s="18"/>
      <c r="S1663" s="32" t="s">
        <v>1571</v>
      </c>
      <c r="T1663" s="1" t="s">
        <v>1572</v>
      </c>
      <c r="U1663" s="32" t="s">
        <v>120</v>
      </c>
      <c r="V1663" s="1" t="s">
        <v>1571</v>
      </c>
      <c r="W1663" s="1" t="s">
        <v>269</v>
      </c>
      <c r="Y1663" s="1" t="s">
        <v>269</v>
      </c>
      <c r="AA1663" s="1" t="s">
        <v>4404</v>
      </c>
    </row>
    <row r="1664" customFormat="false" ht="15" hidden="false" customHeight="false" outlineLevel="0" collapsed="false">
      <c r="A1664" s="1" t="s">
        <v>208</v>
      </c>
      <c r="B1664" s="1" t="s">
        <v>3464</v>
      </c>
      <c r="C1664" s="31" t="s">
        <v>1567</v>
      </c>
      <c r="D1664" s="1" t="s">
        <v>1568</v>
      </c>
      <c r="F1664" s="1" t="s">
        <v>262</v>
      </c>
      <c r="I1664" s="1" t="s">
        <v>4405</v>
      </c>
      <c r="J1664" s="1" t="s">
        <v>4406</v>
      </c>
      <c r="K1664" s="17" t="n">
        <v>0</v>
      </c>
      <c r="L1664" s="17" t="n">
        <f aca="false">'1130 Salta'!$Q$559</f>
        <v>10</v>
      </c>
      <c r="M1664" s="17" t="n">
        <f aca="false">$K1664-$L1664</f>
        <v>-10</v>
      </c>
      <c r="N1664" s="18"/>
      <c r="O1664" s="18" t="n">
        <f aca="false">IFERROR($K1664*$N1664,"")</f>
        <v>0</v>
      </c>
      <c r="P1664" s="18" t="n">
        <f aca="false">IFERROR($L1664*$N1664,"")</f>
        <v>0</v>
      </c>
      <c r="Q1664" s="18"/>
      <c r="S1664" s="32" t="s">
        <v>1571</v>
      </c>
      <c r="T1664" s="1" t="s">
        <v>1572</v>
      </c>
      <c r="U1664" s="32" t="s">
        <v>120</v>
      </c>
      <c r="V1664" s="1" t="s">
        <v>1571</v>
      </c>
      <c r="W1664" s="1" t="s">
        <v>269</v>
      </c>
      <c r="Y1664" s="1" t="s">
        <v>269</v>
      </c>
      <c r="AA1664" s="1" t="s">
        <v>4407</v>
      </c>
    </row>
    <row r="1665" customFormat="false" ht="15" hidden="false" customHeight="false" outlineLevel="0" collapsed="false">
      <c r="A1665" s="1" t="s">
        <v>208</v>
      </c>
      <c r="B1665" s="1" t="s">
        <v>3464</v>
      </c>
      <c r="C1665" s="31" t="s">
        <v>1567</v>
      </c>
      <c r="D1665" s="1" t="s">
        <v>1568</v>
      </c>
      <c r="F1665" s="1" t="s">
        <v>262</v>
      </c>
      <c r="I1665" s="1" t="s">
        <v>2593</v>
      </c>
      <c r="J1665" s="1" t="s">
        <v>4408</v>
      </c>
      <c r="K1665" s="17" t="n">
        <v>0</v>
      </c>
      <c r="L1665" s="17" t="n">
        <f aca="false">'1130 Salta'!$Q$560</f>
        <v>890</v>
      </c>
      <c r="M1665" s="17" t="n">
        <f aca="false">$K1665-$L1665</f>
        <v>-890</v>
      </c>
      <c r="N1665" s="18"/>
      <c r="O1665" s="18" t="n">
        <f aca="false">IFERROR($K1665*$N1665,"")</f>
        <v>0</v>
      </c>
      <c r="P1665" s="18" t="n">
        <f aca="false">IFERROR($L1665*$N1665,"")</f>
        <v>0</v>
      </c>
      <c r="Q1665" s="18"/>
      <c r="S1665" s="32" t="s">
        <v>1571</v>
      </c>
      <c r="T1665" s="1" t="s">
        <v>1572</v>
      </c>
      <c r="U1665" s="32" t="s">
        <v>120</v>
      </c>
      <c r="V1665" s="1" t="s">
        <v>1571</v>
      </c>
      <c r="W1665" s="1" t="s">
        <v>269</v>
      </c>
      <c r="Y1665" s="1" t="s">
        <v>269</v>
      </c>
      <c r="AA1665" s="1" t="s">
        <v>4409</v>
      </c>
    </row>
    <row r="1666" customFormat="false" ht="15" hidden="false" customHeight="false" outlineLevel="0" collapsed="false">
      <c r="A1666" s="1" t="s">
        <v>208</v>
      </c>
      <c r="B1666" s="1" t="s">
        <v>3464</v>
      </c>
      <c r="C1666" s="31" t="s">
        <v>1567</v>
      </c>
      <c r="D1666" s="1" t="s">
        <v>1568</v>
      </c>
      <c r="F1666" s="1" t="s">
        <v>262</v>
      </c>
      <c r="I1666" s="1" t="s">
        <v>4410</v>
      </c>
      <c r="J1666" s="1" t="s">
        <v>4411</v>
      </c>
      <c r="K1666" s="17" t="n">
        <v>0</v>
      </c>
      <c r="L1666" s="17" t="n">
        <f aca="false">'1130 Salta'!$Q$561</f>
        <v>5</v>
      </c>
      <c r="M1666" s="17" t="n">
        <f aca="false">$K1666-$L1666</f>
        <v>-5</v>
      </c>
      <c r="N1666" s="18"/>
      <c r="O1666" s="18" t="n">
        <f aca="false">IFERROR($K1666*$N1666,"")</f>
        <v>0</v>
      </c>
      <c r="P1666" s="18" t="n">
        <f aca="false">IFERROR($L1666*$N1666,"")</f>
        <v>0</v>
      </c>
      <c r="Q1666" s="18"/>
      <c r="S1666" s="32" t="s">
        <v>1571</v>
      </c>
      <c r="T1666" s="1" t="s">
        <v>1572</v>
      </c>
      <c r="U1666" s="32" t="s">
        <v>120</v>
      </c>
      <c r="V1666" s="1" t="s">
        <v>1571</v>
      </c>
      <c r="W1666" s="1" t="s">
        <v>269</v>
      </c>
      <c r="Y1666" s="1" t="s">
        <v>269</v>
      </c>
      <c r="AA1666" s="1" t="s">
        <v>4412</v>
      </c>
    </row>
    <row r="1667" customFormat="false" ht="15" hidden="false" customHeight="false" outlineLevel="0" collapsed="false">
      <c r="A1667" s="1" t="s">
        <v>208</v>
      </c>
      <c r="B1667" s="1" t="s">
        <v>3464</v>
      </c>
      <c r="C1667" s="31" t="s">
        <v>1567</v>
      </c>
      <c r="D1667" s="1" t="s">
        <v>1568</v>
      </c>
      <c r="F1667" s="1" t="s">
        <v>262</v>
      </c>
      <c r="I1667" s="1" t="s">
        <v>4413</v>
      </c>
      <c r="J1667" s="1" t="s">
        <v>1663</v>
      </c>
      <c r="K1667" s="17" t="n">
        <v>0</v>
      </c>
      <c r="L1667" s="17" t="n">
        <f aca="false">'1130 Salta'!$Q$562</f>
        <v>1</v>
      </c>
      <c r="M1667" s="17" t="n">
        <f aca="false">$K1667-$L1667</f>
        <v>-1</v>
      </c>
      <c r="N1667" s="18"/>
      <c r="O1667" s="18" t="n">
        <f aca="false">IFERROR($K1667*$N1667,"")</f>
        <v>0</v>
      </c>
      <c r="P1667" s="18" t="n">
        <f aca="false">IFERROR($L1667*$N1667,"")</f>
        <v>0</v>
      </c>
      <c r="Q1667" s="18"/>
      <c r="S1667" s="32" t="s">
        <v>1571</v>
      </c>
      <c r="T1667" s="1" t="s">
        <v>1572</v>
      </c>
      <c r="U1667" s="32" t="s">
        <v>120</v>
      </c>
      <c r="V1667" s="1" t="s">
        <v>1571</v>
      </c>
      <c r="W1667" s="1" t="s">
        <v>269</v>
      </c>
      <c r="Y1667" s="1" t="s">
        <v>269</v>
      </c>
      <c r="AA1667" s="1" t="s">
        <v>4414</v>
      </c>
    </row>
    <row r="1668" customFormat="false" ht="15" hidden="false" customHeight="false" outlineLevel="0" collapsed="false">
      <c r="A1668" s="1" t="s">
        <v>208</v>
      </c>
      <c r="B1668" s="1" t="s">
        <v>3464</v>
      </c>
      <c r="C1668" s="31" t="s">
        <v>1567</v>
      </c>
      <c r="D1668" s="1" t="s">
        <v>1568</v>
      </c>
      <c r="F1668" s="1" t="s">
        <v>262</v>
      </c>
      <c r="I1668" s="1" t="s">
        <v>4415</v>
      </c>
      <c r="J1668" s="1" t="s">
        <v>4416</v>
      </c>
      <c r="K1668" s="17" t="n">
        <v>0</v>
      </c>
      <c r="L1668" s="17" t="n">
        <f aca="false">'1130 Salta'!$Q$563</f>
        <v>10</v>
      </c>
      <c r="M1668" s="17" t="n">
        <f aca="false">$K1668-$L1668</f>
        <v>-10</v>
      </c>
      <c r="N1668" s="18"/>
      <c r="O1668" s="18" t="n">
        <f aca="false">IFERROR($K1668*$N1668,"")</f>
        <v>0</v>
      </c>
      <c r="P1668" s="18" t="n">
        <f aca="false">IFERROR($L1668*$N1668,"")</f>
        <v>0</v>
      </c>
      <c r="Q1668" s="18"/>
      <c r="S1668" s="32" t="s">
        <v>1571</v>
      </c>
      <c r="T1668" s="1" t="s">
        <v>1572</v>
      </c>
      <c r="U1668" s="32" t="s">
        <v>120</v>
      </c>
      <c r="V1668" s="1" t="s">
        <v>1571</v>
      </c>
      <c r="W1668" s="1" t="s">
        <v>269</v>
      </c>
      <c r="Y1668" s="1" t="s">
        <v>269</v>
      </c>
      <c r="AA1668" s="1" t="s">
        <v>4417</v>
      </c>
    </row>
    <row r="1669" customFormat="false" ht="15" hidden="false" customHeight="false" outlineLevel="0" collapsed="false">
      <c r="A1669" s="1" t="s">
        <v>208</v>
      </c>
      <c r="B1669" s="1" t="s">
        <v>3464</v>
      </c>
      <c r="C1669" s="31" t="s">
        <v>1567</v>
      </c>
      <c r="D1669" s="1" t="s">
        <v>1568</v>
      </c>
      <c r="F1669" s="1" t="s">
        <v>262</v>
      </c>
      <c r="I1669" s="1" t="s">
        <v>4418</v>
      </c>
      <c r="J1669" s="1" t="s">
        <v>4419</v>
      </c>
      <c r="K1669" s="17" t="n">
        <v>0</v>
      </c>
      <c r="L1669" s="17" t="n">
        <f aca="false">'1130 Salta'!$Q$564</f>
        <v>5</v>
      </c>
      <c r="M1669" s="17" t="n">
        <f aca="false">$K1669-$L1669</f>
        <v>-5</v>
      </c>
      <c r="N1669" s="18"/>
      <c r="O1669" s="18" t="n">
        <f aca="false">IFERROR($K1669*$N1669,"")</f>
        <v>0</v>
      </c>
      <c r="P1669" s="18" t="n">
        <f aca="false">IFERROR($L1669*$N1669,"")</f>
        <v>0</v>
      </c>
      <c r="Q1669" s="18"/>
      <c r="S1669" s="32" t="s">
        <v>1571</v>
      </c>
      <c r="T1669" s="1" t="s">
        <v>1576</v>
      </c>
      <c r="U1669" s="32" t="s">
        <v>120</v>
      </c>
      <c r="V1669" s="1" t="s">
        <v>1571</v>
      </c>
      <c r="W1669" s="1" t="s">
        <v>269</v>
      </c>
      <c r="Y1669" s="1" t="s">
        <v>270</v>
      </c>
      <c r="Z1669" s="1" t="s">
        <v>979</v>
      </c>
      <c r="AA1669" s="1" t="s">
        <v>4420</v>
      </c>
    </row>
    <row r="1670" customFormat="false" ht="15" hidden="false" customHeight="false" outlineLevel="0" collapsed="false">
      <c r="A1670" s="1" t="s">
        <v>208</v>
      </c>
      <c r="B1670" s="1" t="s">
        <v>3464</v>
      </c>
      <c r="C1670" s="31" t="s">
        <v>1567</v>
      </c>
      <c r="D1670" s="1" t="s">
        <v>1568</v>
      </c>
      <c r="F1670" s="1" t="s">
        <v>262</v>
      </c>
      <c r="I1670" s="1" t="s">
        <v>4421</v>
      </c>
      <c r="J1670" s="1" t="s">
        <v>4422</v>
      </c>
      <c r="K1670" s="17" t="n">
        <v>0</v>
      </c>
      <c r="L1670" s="17" t="n">
        <f aca="false">'1130 Salta'!$Q$565</f>
        <v>9</v>
      </c>
      <c r="M1670" s="17" t="n">
        <f aca="false">$K1670-$L1670</f>
        <v>-9</v>
      </c>
      <c r="N1670" s="18"/>
      <c r="O1670" s="18" t="n">
        <f aca="false">IFERROR($K1670*$N1670,"")</f>
        <v>0</v>
      </c>
      <c r="P1670" s="18" t="n">
        <f aca="false">IFERROR($L1670*$N1670,"")</f>
        <v>0</v>
      </c>
      <c r="Q1670" s="18"/>
      <c r="S1670" s="32" t="s">
        <v>1571</v>
      </c>
      <c r="T1670" s="1" t="s">
        <v>1572</v>
      </c>
      <c r="U1670" s="32" t="s">
        <v>120</v>
      </c>
      <c r="V1670" s="1" t="s">
        <v>1571</v>
      </c>
      <c r="W1670" s="1" t="s">
        <v>269</v>
      </c>
      <c r="Y1670" s="1" t="s">
        <v>269</v>
      </c>
      <c r="AA1670" s="1" t="s">
        <v>4423</v>
      </c>
    </row>
    <row r="1671" customFormat="false" ht="15" hidden="false" customHeight="false" outlineLevel="0" collapsed="false">
      <c r="A1671" s="1" t="s">
        <v>208</v>
      </c>
      <c r="B1671" s="1" t="s">
        <v>3464</v>
      </c>
      <c r="C1671" s="31" t="s">
        <v>1567</v>
      </c>
      <c r="D1671" s="1" t="s">
        <v>1568</v>
      </c>
      <c r="F1671" s="1" t="s">
        <v>262</v>
      </c>
      <c r="I1671" s="1" t="s">
        <v>4424</v>
      </c>
      <c r="J1671" s="1" t="s">
        <v>4425</v>
      </c>
      <c r="K1671" s="17" t="n">
        <v>0</v>
      </c>
      <c r="L1671" s="17" t="n">
        <f aca="false">'1130 Salta'!$Q$566</f>
        <v>85</v>
      </c>
      <c r="M1671" s="17" t="n">
        <f aca="false">$K1671-$L1671</f>
        <v>-85</v>
      </c>
      <c r="N1671" s="18"/>
      <c r="O1671" s="18" t="n">
        <f aca="false">IFERROR($K1671*$N1671,"")</f>
        <v>0</v>
      </c>
      <c r="P1671" s="18" t="n">
        <f aca="false">IFERROR($L1671*$N1671,"")</f>
        <v>0</v>
      </c>
      <c r="Q1671" s="18"/>
      <c r="S1671" s="32" t="s">
        <v>1571</v>
      </c>
      <c r="T1671" s="1" t="s">
        <v>1572</v>
      </c>
      <c r="U1671" s="32" t="s">
        <v>120</v>
      </c>
      <c r="V1671" s="1" t="s">
        <v>1571</v>
      </c>
      <c r="W1671" s="1" t="s">
        <v>269</v>
      </c>
      <c r="Y1671" s="1" t="s">
        <v>269</v>
      </c>
      <c r="AA1671" s="1" t="s">
        <v>4426</v>
      </c>
    </row>
    <row r="1672" customFormat="false" ht="15" hidden="false" customHeight="false" outlineLevel="0" collapsed="false">
      <c r="A1672" s="1" t="s">
        <v>208</v>
      </c>
      <c r="B1672" s="1" t="s">
        <v>3464</v>
      </c>
      <c r="C1672" s="31" t="s">
        <v>1567</v>
      </c>
      <c r="D1672" s="1" t="s">
        <v>1568</v>
      </c>
      <c r="F1672" s="1" t="s">
        <v>262</v>
      </c>
      <c r="I1672" s="1" t="s">
        <v>4427</v>
      </c>
      <c r="J1672" s="1" t="s">
        <v>4428</v>
      </c>
      <c r="K1672" s="17" t="n">
        <v>0</v>
      </c>
      <c r="L1672" s="17" t="n">
        <f aca="false">'1130 Salta'!$Q$567</f>
        <v>6</v>
      </c>
      <c r="M1672" s="17" t="n">
        <f aca="false">$K1672-$L1672</f>
        <v>-6</v>
      </c>
      <c r="N1672" s="18"/>
      <c r="O1672" s="18" t="n">
        <f aca="false">IFERROR($K1672*$N1672,"")</f>
        <v>0</v>
      </c>
      <c r="P1672" s="18" t="n">
        <f aca="false">IFERROR($L1672*$N1672,"")</f>
        <v>0</v>
      </c>
      <c r="Q1672" s="18"/>
      <c r="S1672" s="32" t="s">
        <v>1571</v>
      </c>
      <c r="T1672" s="1" t="s">
        <v>1572</v>
      </c>
      <c r="U1672" s="32" t="s">
        <v>120</v>
      </c>
      <c r="V1672" s="1" t="s">
        <v>1571</v>
      </c>
      <c r="W1672" s="1" t="s">
        <v>269</v>
      </c>
      <c r="Y1672" s="1" t="s">
        <v>269</v>
      </c>
      <c r="AA1672" s="1" t="s">
        <v>4429</v>
      </c>
    </row>
    <row r="1673" customFormat="false" ht="15" hidden="false" customHeight="false" outlineLevel="0" collapsed="false">
      <c r="A1673" s="1" t="s">
        <v>208</v>
      </c>
      <c r="B1673" s="1" t="s">
        <v>3464</v>
      </c>
      <c r="C1673" s="31" t="s">
        <v>1567</v>
      </c>
      <c r="D1673" s="1" t="s">
        <v>1568</v>
      </c>
      <c r="F1673" s="1" t="s">
        <v>262</v>
      </c>
      <c r="I1673" s="1" t="s">
        <v>4430</v>
      </c>
      <c r="J1673" s="1" t="s">
        <v>4431</v>
      </c>
      <c r="K1673" s="17" t="n">
        <v>0</v>
      </c>
      <c r="L1673" s="17" t="n">
        <f aca="false">'1130 Salta'!$Q$568</f>
        <v>9</v>
      </c>
      <c r="M1673" s="17" t="n">
        <f aca="false">$K1673-$L1673</f>
        <v>-9</v>
      </c>
      <c r="N1673" s="18"/>
      <c r="O1673" s="18" t="n">
        <f aca="false">IFERROR($K1673*$N1673,"")</f>
        <v>0</v>
      </c>
      <c r="P1673" s="18" t="n">
        <f aca="false">IFERROR($L1673*$N1673,"")</f>
        <v>0</v>
      </c>
      <c r="Q1673" s="18"/>
      <c r="S1673" s="32" t="s">
        <v>1571</v>
      </c>
      <c r="T1673" s="1" t="s">
        <v>1572</v>
      </c>
      <c r="U1673" s="32" t="s">
        <v>120</v>
      </c>
      <c r="V1673" s="1" t="s">
        <v>1571</v>
      </c>
      <c r="W1673" s="1" t="s">
        <v>269</v>
      </c>
      <c r="Y1673" s="1" t="s">
        <v>269</v>
      </c>
      <c r="AA1673" s="1" t="s">
        <v>4432</v>
      </c>
    </row>
    <row r="1674" customFormat="false" ht="15" hidden="false" customHeight="false" outlineLevel="0" collapsed="false">
      <c r="A1674" s="1" t="s">
        <v>208</v>
      </c>
      <c r="B1674" s="1" t="s">
        <v>3464</v>
      </c>
      <c r="C1674" s="31" t="s">
        <v>1567</v>
      </c>
      <c r="D1674" s="1" t="s">
        <v>1568</v>
      </c>
      <c r="F1674" s="1" t="s">
        <v>262</v>
      </c>
      <c r="I1674" s="1" t="s">
        <v>4433</v>
      </c>
      <c r="J1674" s="1" t="s">
        <v>4434</v>
      </c>
      <c r="K1674" s="17" t="n">
        <v>0</v>
      </c>
      <c r="L1674" s="17" t="n">
        <f aca="false">'1130 Salta'!$Q$569</f>
        <v>5</v>
      </c>
      <c r="M1674" s="17" t="n">
        <f aca="false">$K1674-$L1674</f>
        <v>-5</v>
      </c>
      <c r="N1674" s="18"/>
      <c r="O1674" s="18" t="n">
        <f aca="false">IFERROR($K1674*$N1674,"")</f>
        <v>0</v>
      </c>
      <c r="P1674" s="18" t="n">
        <f aca="false">IFERROR($L1674*$N1674,"")</f>
        <v>0</v>
      </c>
      <c r="Q1674" s="18"/>
      <c r="S1674" s="32" t="s">
        <v>1571</v>
      </c>
      <c r="T1674" s="1" t="s">
        <v>1576</v>
      </c>
      <c r="U1674" s="32" t="s">
        <v>120</v>
      </c>
      <c r="V1674" s="1" t="s">
        <v>1571</v>
      </c>
      <c r="W1674" s="1" t="s">
        <v>269</v>
      </c>
      <c r="Y1674" s="1" t="s">
        <v>270</v>
      </c>
      <c r="Z1674" s="1" t="s">
        <v>1688</v>
      </c>
      <c r="AA1674" s="1" t="s">
        <v>4435</v>
      </c>
    </row>
    <row r="1675" customFormat="false" ht="15" hidden="false" customHeight="false" outlineLevel="0" collapsed="false">
      <c r="A1675" s="1" t="s">
        <v>208</v>
      </c>
      <c r="B1675" s="1" t="s">
        <v>3464</v>
      </c>
      <c r="C1675" s="31" t="s">
        <v>1567</v>
      </c>
      <c r="D1675" s="1" t="s">
        <v>1568</v>
      </c>
      <c r="F1675" s="1" t="s">
        <v>262</v>
      </c>
      <c r="I1675" s="1" t="s">
        <v>2057</v>
      </c>
      <c r="J1675" s="1" t="s">
        <v>4436</v>
      </c>
      <c r="K1675" s="17" t="n">
        <v>0</v>
      </c>
      <c r="L1675" s="17" t="n">
        <f aca="false">'1130 Salta'!$Q$570</f>
        <v>3</v>
      </c>
      <c r="M1675" s="17" t="n">
        <f aca="false">$K1675-$L1675</f>
        <v>-3</v>
      </c>
      <c r="N1675" s="18"/>
      <c r="O1675" s="18" t="n">
        <f aca="false">IFERROR($K1675*$N1675,"")</f>
        <v>0</v>
      </c>
      <c r="P1675" s="18" t="n">
        <f aca="false">IFERROR($L1675*$N1675,"")</f>
        <v>0</v>
      </c>
      <c r="Q1675" s="18"/>
      <c r="S1675" s="32" t="s">
        <v>1571</v>
      </c>
      <c r="T1675" s="1" t="s">
        <v>1572</v>
      </c>
      <c r="U1675" s="32" t="s">
        <v>120</v>
      </c>
      <c r="V1675" s="1" t="s">
        <v>1571</v>
      </c>
      <c r="W1675" s="1" t="s">
        <v>269</v>
      </c>
      <c r="Y1675" s="1" t="s">
        <v>269</v>
      </c>
      <c r="AA1675" s="1" t="s">
        <v>4437</v>
      </c>
    </row>
    <row r="1676" customFormat="false" ht="15" hidden="false" customHeight="false" outlineLevel="0" collapsed="false">
      <c r="A1676" s="1" t="s">
        <v>208</v>
      </c>
      <c r="B1676" s="1" t="s">
        <v>3464</v>
      </c>
      <c r="C1676" s="31" t="s">
        <v>1567</v>
      </c>
      <c r="D1676" s="1" t="s">
        <v>1568</v>
      </c>
      <c r="F1676" s="1" t="s">
        <v>262</v>
      </c>
      <c r="I1676" s="1" t="s">
        <v>4438</v>
      </c>
      <c r="J1676" s="1" t="s">
        <v>4439</v>
      </c>
      <c r="K1676" s="17" t="n">
        <v>0</v>
      </c>
      <c r="L1676" s="17" t="n">
        <f aca="false">'1130 Salta'!$Q$571</f>
        <v>9</v>
      </c>
      <c r="M1676" s="17" t="n">
        <f aca="false">$K1676-$L1676</f>
        <v>-9</v>
      </c>
      <c r="N1676" s="18"/>
      <c r="O1676" s="18" t="n">
        <f aca="false">IFERROR($K1676*$N1676,"")</f>
        <v>0</v>
      </c>
      <c r="P1676" s="18" t="n">
        <f aca="false">IFERROR($L1676*$N1676,"")</f>
        <v>0</v>
      </c>
      <c r="Q1676" s="18"/>
      <c r="S1676" s="32" t="s">
        <v>1571</v>
      </c>
      <c r="T1676" s="1" t="s">
        <v>1576</v>
      </c>
      <c r="U1676" s="32" t="s">
        <v>120</v>
      </c>
      <c r="V1676" s="1" t="s">
        <v>1571</v>
      </c>
      <c r="W1676" s="1" t="s">
        <v>269</v>
      </c>
      <c r="Y1676" s="1" t="s">
        <v>270</v>
      </c>
      <c r="Z1676" s="1" t="s">
        <v>4440</v>
      </c>
      <c r="AA1676" s="1" t="s">
        <v>4441</v>
      </c>
    </row>
    <row r="1677" customFormat="false" ht="15" hidden="false" customHeight="false" outlineLevel="0" collapsed="false">
      <c r="A1677" s="1" t="s">
        <v>208</v>
      </c>
      <c r="B1677" s="1" t="s">
        <v>3464</v>
      </c>
      <c r="C1677" s="31" t="s">
        <v>1567</v>
      </c>
      <c r="D1677" s="1" t="s">
        <v>1568</v>
      </c>
      <c r="F1677" s="1" t="s">
        <v>262</v>
      </c>
      <c r="I1677" s="1" t="s">
        <v>3427</v>
      </c>
      <c r="J1677" s="1" t="s">
        <v>4442</v>
      </c>
      <c r="K1677" s="17" t="n">
        <v>0</v>
      </c>
      <c r="L1677" s="17" t="n">
        <f aca="false">'1130 Salta'!$Q$572</f>
        <v>3</v>
      </c>
      <c r="M1677" s="17" t="n">
        <f aca="false">$K1677-$L1677</f>
        <v>-3</v>
      </c>
      <c r="N1677" s="18"/>
      <c r="O1677" s="18" t="n">
        <f aca="false">IFERROR($K1677*$N1677,"")</f>
        <v>0</v>
      </c>
      <c r="P1677" s="18" t="n">
        <f aca="false">IFERROR($L1677*$N1677,"")</f>
        <v>0</v>
      </c>
      <c r="Q1677" s="18"/>
      <c r="S1677" s="32" t="s">
        <v>1571</v>
      </c>
      <c r="T1677" s="1" t="s">
        <v>1572</v>
      </c>
      <c r="U1677" s="32" t="s">
        <v>120</v>
      </c>
      <c r="V1677" s="1" t="s">
        <v>1571</v>
      </c>
      <c r="W1677" s="1" t="s">
        <v>269</v>
      </c>
      <c r="Y1677" s="1" t="s">
        <v>269</v>
      </c>
      <c r="AA1677" s="1" t="s">
        <v>4443</v>
      </c>
    </row>
    <row r="1678" customFormat="false" ht="15" hidden="false" customHeight="false" outlineLevel="0" collapsed="false">
      <c r="A1678" s="1" t="s">
        <v>208</v>
      </c>
      <c r="B1678" s="1" t="s">
        <v>3464</v>
      </c>
      <c r="C1678" s="31" t="s">
        <v>1567</v>
      </c>
      <c r="D1678" s="1" t="s">
        <v>1568</v>
      </c>
      <c r="F1678" s="1" t="s">
        <v>262</v>
      </c>
      <c r="I1678" s="1" t="s">
        <v>4444</v>
      </c>
      <c r="J1678" s="1" t="s">
        <v>4445</v>
      </c>
      <c r="K1678" s="17" t="n">
        <v>0</v>
      </c>
      <c r="L1678" s="17" t="n">
        <f aca="false">'1130 Salta'!$Q$573</f>
        <v>160</v>
      </c>
      <c r="M1678" s="17" t="n">
        <f aca="false">$K1678-$L1678</f>
        <v>-160</v>
      </c>
      <c r="N1678" s="18"/>
      <c r="O1678" s="18" t="n">
        <f aca="false">IFERROR($K1678*$N1678,"")</f>
        <v>0</v>
      </c>
      <c r="P1678" s="18" t="n">
        <f aca="false">IFERROR($L1678*$N1678,"")</f>
        <v>0</v>
      </c>
      <c r="Q1678" s="18"/>
      <c r="S1678" s="32" t="s">
        <v>1571</v>
      </c>
      <c r="T1678" s="1" t="s">
        <v>1576</v>
      </c>
      <c r="U1678" s="32" t="s">
        <v>120</v>
      </c>
      <c r="V1678" s="1" t="s">
        <v>1571</v>
      </c>
      <c r="W1678" s="1" t="s">
        <v>269</v>
      </c>
      <c r="Y1678" s="1" t="s">
        <v>270</v>
      </c>
      <c r="Z1678" s="1" t="s">
        <v>4446</v>
      </c>
      <c r="AA1678" s="1" t="s">
        <v>4447</v>
      </c>
    </row>
    <row r="1679" customFormat="false" ht="15" hidden="false" customHeight="false" outlineLevel="0" collapsed="false">
      <c r="A1679" s="1" t="s">
        <v>208</v>
      </c>
      <c r="B1679" s="1" t="s">
        <v>3464</v>
      </c>
      <c r="C1679" s="31" t="s">
        <v>1567</v>
      </c>
      <c r="D1679" s="1" t="s">
        <v>1568</v>
      </c>
      <c r="F1679" s="1" t="s">
        <v>262</v>
      </c>
      <c r="I1679" s="1" t="s">
        <v>4448</v>
      </c>
      <c r="J1679" s="1" t="s">
        <v>4449</v>
      </c>
      <c r="K1679" s="17" t="n">
        <v>0</v>
      </c>
      <c r="L1679" s="17" t="n">
        <f aca="false">'1130 Salta'!$Q$574</f>
        <v>1</v>
      </c>
      <c r="M1679" s="17" t="n">
        <f aca="false">$K1679-$L1679</f>
        <v>-1</v>
      </c>
      <c r="N1679" s="18"/>
      <c r="O1679" s="18" t="n">
        <f aca="false">IFERROR($K1679*$N1679,"")</f>
        <v>0</v>
      </c>
      <c r="P1679" s="18" t="n">
        <f aca="false">IFERROR($L1679*$N1679,"")</f>
        <v>0</v>
      </c>
      <c r="Q1679" s="18"/>
      <c r="S1679" s="32" t="s">
        <v>1571</v>
      </c>
      <c r="T1679" s="1" t="s">
        <v>1572</v>
      </c>
      <c r="U1679" s="32" t="s">
        <v>120</v>
      </c>
      <c r="V1679" s="1" t="s">
        <v>1571</v>
      </c>
      <c r="W1679" s="1" t="s">
        <v>269</v>
      </c>
      <c r="Y1679" s="1" t="s">
        <v>269</v>
      </c>
      <c r="AA1679" s="1" t="s">
        <v>4450</v>
      </c>
    </row>
    <row r="1680" customFormat="false" ht="15" hidden="false" customHeight="false" outlineLevel="0" collapsed="false">
      <c r="A1680" s="1" t="s">
        <v>208</v>
      </c>
      <c r="B1680" s="1" t="s">
        <v>3464</v>
      </c>
      <c r="C1680" s="31" t="s">
        <v>1567</v>
      </c>
      <c r="D1680" s="1" t="s">
        <v>1568</v>
      </c>
      <c r="F1680" s="1" t="s">
        <v>262</v>
      </c>
      <c r="I1680" s="1" t="s">
        <v>4451</v>
      </c>
      <c r="J1680" s="1" t="s">
        <v>4452</v>
      </c>
      <c r="K1680" s="17" t="n">
        <v>0</v>
      </c>
      <c r="L1680" s="17" t="n">
        <f aca="false">'1130 Salta'!$Q$575</f>
        <v>3</v>
      </c>
      <c r="M1680" s="17" t="n">
        <f aca="false">$K1680-$L1680</f>
        <v>-3</v>
      </c>
      <c r="N1680" s="18"/>
      <c r="O1680" s="18" t="n">
        <f aca="false">IFERROR($K1680*$N1680,"")</f>
        <v>0</v>
      </c>
      <c r="P1680" s="18" t="n">
        <f aca="false">IFERROR($L1680*$N1680,"")</f>
        <v>0</v>
      </c>
      <c r="Q1680" s="18"/>
      <c r="S1680" s="32" t="s">
        <v>1571</v>
      </c>
      <c r="T1680" s="1" t="s">
        <v>1572</v>
      </c>
      <c r="U1680" s="32" t="s">
        <v>120</v>
      </c>
      <c r="V1680" s="1" t="s">
        <v>1571</v>
      </c>
      <c r="W1680" s="1" t="s">
        <v>269</v>
      </c>
      <c r="Y1680" s="1" t="s">
        <v>269</v>
      </c>
      <c r="AA1680" s="1" t="s">
        <v>4453</v>
      </c>
    </row>
    <row r="1681" customFormat="false" ht="15" hidden="false" customHeight="false" outlineLevel="0" collapsed="false">
      <c r="A1681" s="1" t="s">
        <v>208</v>
      </c>
      <c r="B1681" s="1" t="s">
        <v>3464</v>
      </c>
      <c r="C1681" s="31" t="s">
        <v>1567</v>
      </c>
      <c r="D1681" s="1" t="s">
        <v>1568</v>
      </c>
      <c r="F1681" s="1" t="s">
        <v>262</v>
      </c>
      <c r="I1681" s="1" t="s">
        <v>4454</v>
      </c>
      <c r="J1681" s="1" t="s">
        <v>4455</v>
      </c>
      <c r="K1681" s="17" t="n">
        <v>0</v>
      </c>
      <c r="L1681" s="17" t="n">
        <f aca="false">'1130 Salta'!$Q$576</f>
        <v>1</v>
      </c>
      <c r="M1681" s="17" t="n">
        <f aca="false">$K1681-$L1681</f>
        <v>-1</v>
      </c>
      <c r="N1681" s="18"/>
      <c r="O1681" s="18" t="n">
        <f aca="false">IFERROR($K1681*$N1681,"")</f>
        <v>0</v>
      </c>
      <c r="P1681" s="18" t="n">
        <f aca="false">IFERROR($L1681*$N1681,"")</f>
        <v>0</v>
      </c>
      <c r="Q1681" s="18"/>
      <c r="S1681" s="32" t="s">
        <v>1571</v>
      </c>
      <c r="T1681" s="1" t="s">
        <v>1572</v>
      </c>
      <c r="U1681" s="32" t="s">
        <v>120</v>
      </c>
      <c r="V1681" s="1" t="s">
        <v>1571</v>
      </c>
      <c r="W1681" s="1" t="s">
        <v>269</v>
      </c>
      <c r="Y1681" s="1" t="s">
        <v>269</v>
      </c>
      <c r="AA1681" s="1" t="s">
        <v>4456</v>
      </c>
    </row>
    <row r="1682" customFormat="false" ht="15" hidden="false" customHeight="false" outlineLevel="0" collapsed="false">
      <c r="A1682" s="1" t="s">
        <v>208</v>
      </c>
      <c r="B1682" s="1" t="s">
        <v>3464</v>
      </c>
      <c r="C1682" s="31" t="s">
        <v>1567</v>
      </c>
      <c r="D1682" s="1" t="s">
        <v>1568</v>
      </c>
      <c r="F1682" s="1" t="s">
        <v>262</v>
      </c>
      <c r="I1682" s="1" t="s">
        <v>4457</v>
      </c>
      <c r="J1682" s="1" t="s">
        <v>4458</v>
      </c>
      <c r="K1682" s="17" t="n">
        <v>0</v>
      </c>
      <c r="L1682" s="17" t="n">
        <f aca="false">'1130 Salta'!$Q$577</f>
        <v>6</v>
      </c>
      <c r="M1682" s="17" t="n">
        <f aca="false">$K1682-$L1682</f>
        <v>-6</v>
      </c>
      <c r="N1682" s="18"/>
      <c r="O1682" s="18" t="n">
        <f aca="false">IFERROR($K1682*$N1682,"")</f>
        <v>0</v>
      </c>
      <c r="P1682" s="18" t="n">
        <f aca="false">IFERROR($L1682*$N1682,"")</f>
        <v>0</v>
      </c>
      <c r="Q1682" s="18"/>
      <c r="S1682" s="32" t="s">
        <v>1571</v>
      </c>
      <c r="T1682" s="1" t="s">
        <v>1572</v>
      </c>
      <c r="U1682" s="32" t="s">
        <v>120</v>
      </c>
      <c r="V1682" s="1" t="s">
        <v>1571</v>
      </c>
      <c r="W1682" s="1" t="s">
        <v>269</v>
      </c>
      <c r="Y1682" s="1" t="s">
        <v>269</v>
      </c>
      <c r="AA1682" s="1" t="s">
        <v>4459</v>
      </c>
    </row>
    <row r="1683" customFormat="false" ht="15" hidden="false" customHeight="false" outlineLevel="0" collapsed="false">
      <c r="A1683" s="1" t="s">
        <v>208</v>
      </c>
      <c r="B1683" s="1" t="s">
        <v>3464</v>
      </c>
      <c r="C1683" s="31" t="s">
        <v>1567</v>
      </c>
      <c r="D1683" s="1" t="s">
        <v>1568</v>
      </c>
      <c r="F1683" s="1" t="s">
        <v>262</v>
      </c>
      <c r="I1683" s="1" t="s">
        <v>4460</v>
      </c>
      <c r="J1683" s="1" t="s">
        <v>4461</v>
      </c>
      <c r="K1683" s="17" t="n">
        <v>0</v>
      </c>
      <c r="L1683" s="17" t="n">
        <f aca="false">'1130 Salta'!$Q$578</f>
        <v>10</v>
      </c>
      <c r="M1683" s="17" t="n">
        <f aca="false">$K1683-$L1683</f>
        <v>-10</v>
      </c>
      <c r="N1683" s="18"/>
      <c r="O1683" s="18" t="n">
        <f aca="false">IFERROR($K1683*$N1683,"")</f>
        <v>0</v>
      </c>
      <c r="P1683" s="18" t="n">
        <f aca="false">IFERROR($L1683*$N1683,"")</f>
        <v>0</v>
      </c>
      <c r="Q1683" s="18"/>
      <c r="S1683" s="32" t="s">
        <v>1571</v>
      </c>
      <c r="T1683" s="1" t="s">
        <v>1576</v>
      </c>
      <c r="U1683" s="32" t="s">
        <v>120</v>
      </c>
      <c r="V1683" s="1" t="s">
        <v>1571</v>
      </c>
      <c r="W1683" s="1" t="s">
        <v>269</v>
      </c>
      <c r="Y1683" s="1" t="s">
        <v>270</v>
      </c>
      <c r="Z1683" s="1" t="s">
        <v>4462</v>
      </c>
      <c r="AA1683" s="1" t="s">
        <v>4463</v>
      </c>
    </row>
    <row r="1684" customFormat="false" ht="15" hidden="false" customHeight="false" outlineLevel="0" collapsed="false">
      <c r="A1684" s="19" t="s">
        <v>209</v>
      </c>
      <c r="B1684" s="33" t="s">
        <v>4464</v>
      </c>
      <c r="C1684" s="19"/>
      <c r="D1684" s="19"/>
      <c r="E1684" s="19"/>
      <c r="F1684" s="19"/>
      <c r="G1684" s="19"/>
      <c r="H1684" s="19"/>
      <c r="I1684" s="19"/>
      <c r="J1684" s="19"/>
      <c r="K1684" s="20" t="n">
        <f aca="false">SUBTOTAL(109,K6:K1683)</f>
        <v>796704</v>
      </c>
      <c r="L1684" s="20" t="n">
        <f aca="false">SUBTOTAL(109,L6:L1683)</f>
        <v>87363</v>
      </c>
      <c r="M1684" s="20" t="n">
        <f aca="false">SUBTOTAL(109,M6:M1683)</f>
        <v>709341</v>
      </c>
      <c r="N1684" s="19"/>
      <c r="O1684" s="19"/>
      <c r="P1684" s="19"/>
      <c r="Q1684" s="21" t="n">
        <f aca="false">SUBTOTAL(109,Q6:Q1683)</f>
        <v>176339655.015648</v>
      </c>
      <c r="R1684" s="19"/>
      <c r="S1684" s="19"/>
      <c r="T1684" s="19"/>
      <c r="U1684" s="19"/>
      <c r="V1684" s="19"/>
      <c r="W1684" s="19"/>
      <c r="X1684" s="19"/>
      <c r="Y1684" s="19"/>
      <c r="Z1684" s="19"/>
      <c r="AA1684" s="19"/>
    </row>
  </sheetData>
  <autoFilter ref="A5:AA16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3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8"/>
    <col collapsed="false" customWidth="true" hidden="false" outlineLevel="0" max="3" min="3" style="1" width="15"/>
    <col collapsed="false" customWidth="true" hidden="false" outlineLevel="0" max="4" min="4" style="1" width="13"/>
    <col collapsed="false" customWidth="true" hidden="false" outlineLevel="0" max="5" min="5" style="1" width="44"/>
    <col collapsed="false" customWidth="true" hidden="false" outlineLevel="0" max="6" min="6" style="1" width="13"/>
    <col collapsed="false" customWidth="true" hidden="false" outlineLevel="0" max="7" min="7" style="1" width="42"/>
    <col collapsed="false" customWidth="true" hidden="false" outlineLevel="0" max="9" min="8" style="1" width="13"/>
    <col collapsed="false" customWidth="true" hidden="false" outlineLevel="0" max="10" min="10" style="1" width="14"/>
    <col collapsed="false" customWidth="true" hidden="false" outlineLevel="0" max="11" min="11" style="1" width="15"/>
    <col collapsed="false" customWidth="true" hidden="false" outlineLevel="0" max="12" min="12" style="1" width="17"/>
    <col collapsed="false" customWidth="true" hidden="false" outlineLevel="0" max="13" min="13" style="1" width="15"/>
    <col collapsed="false" customWidth="true" hidden="false" outlineLevel="0" max="14" min="14" style="1" width="46"/>
    <col collapsed="false" customWidth="true" hidden="false" outlineLevel="0" max="15" min="15" style="1" width="52"/>
    <col collapsed="false" customWidth="true" hidden="false" outlineLevel="0" max="16" min="16" style="1" width="100"/>
  </cols>
  <sheetData>
    <row r="2" customFormat="false" ht="16.15" hidden="false" customHeight="false" outlineLevel="0" collapsed="false">
      <c r="A2" s="14" t="s">
        <v>4465</v>
      </c>
    </row>
    <row r="3" customFormat="false" ht="15" hidden="false" customHeight="false" outlineLevel="0" collapsed="false">
      <c r="A3" s="15" t="s">
        <v>4466</v>
      </c>
    </row>
    <row r="5" customFormat="false" ht="45.75" hidden="false" customHeight="true" outlineLevel="0" collapsed="false">
      <c r="A5" s="16" t="s">
        <v>224</v>
      </c>
      <c r="B5" s="16" t="s">
        <v>236</v>
      </c>
      <c r="C5" s="16" t="s">
        <v>187</v>
      </c>
      <c r="D5" s="16" t="s">
        <v>240</v>
      </c>
      <c r="E5" s="16" t="s">
        <v>241</v>
      </c>
      <c r="F5" s="16" t="s">
        <v>242</v>
      </c>
      <c r="G5" s="16" t="s">
        <v>243</v>
      </c>
      <c r="H5" s="16" t="s">
        <v>87</v>
      </c>
      <c r="I5" s="16" t="s">
        <v>4467</v>
      </c>
      <c r="J5" s="16" t="s">
        <v>4468</v>
      </c>
      <c r="K5" s="16" t="s">
        <v>245</v>
      </c>
      <c r="L5" s="16" t="s">
        <v>4469</v>
      </c>
      <c r="M5" s="16" t="s">
        <v>178</v>
      </c>
      <c r="N5" s="16" t="s">
        <v>250</v>
      </c>
      <c r="O5" s="16" t="s">
        <v>249</v>
      </c>
      <c r="P5" s="16" t="s">
        <v>257</v>
      </c>
    </row>
    <row r="6" customFormat="false" ht="15" hidden="false" customHeight="false" outlineLevel="0" collapsed="false">
      <c r="A6" s="1" t="s">
        <v>207</v>
      </c>
      <c r="B6" s="1" t="s">
        <v>1739</v>
      </c>
      <c r="C6" s="1" t="s">
        <v>273</v>
      </c>
      <c r="D6" s="1" t="s">
        <v>1745</v>
      </c>
      <c r="E6" s="1" t="s">
        <v>1746</v>
      </c>
      <c r="F6" s="1" t="s">
        <v>1747</v>
      </c>
      <c r="G6" s="1" t="s">
        <v>1748</v>
      </c>
      <c r="H6" s="17" t="n">
        <v>25947</v>
      </c>
      <c r="I6" s="17" t="n">
        <v>0</v>
      </c>
      <c r="J6" s="17" t="n">
        <v>25947</v>
      </c>
      <c r="K6" s="18" t="n">
        <v>415.071666859367</v>
      </c>
      <c r="L6" s="18" t="n">
        <f aca="false">$J6*$K6</f>
        <v>10769864.54</v>
      </c>
      <c r="M6" s="29" t="s">
        <v>227</v>
      </c>
      <c r="N6" s="1" t="s">
        <v>297</v>
      </c>
      <c r="P6" s="1" t="s">
        <v>1751</v>
      </c>
    </row>
    <row r="7" customFormat="false" ht="15" hidden="false" customHeight="false" outlineLevel="0" collapsed="false">
      <c r="A7" s="1" t="s">
        <v>207</v>
      </c>
      <c r="B7" s="1" t="s">
        <v>1739</v>
      </c>
      <c r="C7" s="1" t="s">
        <v>273</v>
      </c>
      <c r="D7" s="1" t="s">
        <v>2272</v>
      </c>
      <c r="E7" s="1" t="s">
        <v>2273</v>
      </c>
      <c r="F7" s="1" t="s">
        <v>2274</v>
      </c>
      <c r="G7" s="1" t="s">
        <v>2275</v>
      </c>
      <c r="H7" s="17" t="n">
        <v>340</v>
      </c>
      <c r="I7" s="17" t="n">
        <v>8</v>
      </c>
      <c r="J7" s="17" t="n">
        <v>332</v>
      </c>
      <c r="K7" s="18" t="n">
        <v>27080.8354705882</v>
      </c>
      <c r="L7" s="18" t="n">
        <f aca="false">$J7*$K7</f>
        <v>8990837.3762353</v>
      </c>
      <c r="M7" s="25" t="s">
        <v>228</v>
      </c>
      <c r="N7" s="1" t="s">
        <v>282</v>
      </c>
      <c r="P7" s="1" t="s">
        <v>2276</v>
      </c>
    </row>
    <row r="8" customFormat="false" ht="15" hidden="false" customHeight="false" outlineLevel="0" collapsed="false">
      <c r="A8" s="1" t="s">
        <v>206</v>
      </c>
      <c r="B8" s="1" t="s">
        <v>258</v>
      </c>
      <c r="C8" s="1" t="s">
        <v>273</v>
      </c>
      <c r="D8" s="1" t="s">
        <v>292</v>
      </c>
      <c r="E8" s="1" t="s">
        <v>293</v>
      </c>
      <c r="F8" s="1" t="s">
        <v>294</v>
      </c>
      <c r="G8" s="1" t="s">
        <v>295</v>
      </c>
      <c r="H8" s="17" t="n">
        <v>2912</v>
      </c>
      <c r="I8" s="17" t="n">
        <v>50</v>
      </c>
      <c r="J8" s="17" t="n">
        <v>2862</v>
      </c>
      <c r="K8" s="18" t="n">
        <v>1594.02799793956</v>
      </c>
      <c r="L8" s="18" t="n">
        <f aca="false">$J8*$K8</f>
        <v>4562108.13010302</v>
      </c>
      <c r="M8" s="29" t="s">
        <v>227</v>
      </c>
      <c r="N8" s="1" t="s">
        <v>297</v>
      </c>
      <c r="O8" s="28" t="s">
        <v>296</v>
      </c>
      <c r="P8" s="1" t="s">
        <v>300</v>
      </c>
    </row>
    <row r="9" customFormat="false" ht="15" hidden="false" customHeight="false" outlineLevel="0" collapsed="false">
      <c r="A9" s="1" t="s">
        <v>207</v>
      </c>
      <c r="B9" s="1" t="s">
        <v>1739</v>
      </c>
      <c r="C9" s="1" t="s">
        <v>260</v>
      </c>
      <c r="D9" s="1" t="s">
        <v>377</v>
      </c>
      <c r="E9" s="1" t="s">
        <v>378</v>
      </c>
      <c r="F9" s="1" t="s">
        <v>1877</v>
      </c>
      <c r="G9" s="1" t="s">
        <v>1878</v>
      </c>
      <c r="H9" s="17" t="n">
        <v>3471</v>
      </c>
      <c r="I9" s="17" t="n">
        <v>0</v>
      </c>
      <c r="J9" s="17" t="n">
        <v>3471</v>
      </c>
      <c r="K9" s="18" t="n">
        <v>1081.68570152694</v>
      </c>
      <c r="L9" s="18" t="n">
        <f aca="false">$J9*$K9</f>
        <v>3754531.07</v>
      </c>
      <c r="M9" s="29" t="s">
        <v>227</v>
      </c>
      <c r="N9" s="1" t="s">
        <v>297</v>
      </c>
      <c r="P9" s="1" t="s">
        <v>1879</v>
      </c>
    </row>
    <row r="10" customFormat="false" ht="15" hidden="false" customHeight="false" outlineLevel="0" collapsed="false">
      <c r="A10" s="1" t="s">
        <v>207</v>
      </c>
      <c r="B10" s="1" t="s">
        <v>1739</v>
      </c>
      <c r="C10" s="1" t="s">
        <v>260</v>
      </c>
      <c r="D10" s="1" t="s">
        <v>968</v>
      </c>
      <c r="E10" s="1" t="s">
        <v>969</v>
      </c>
      <c r="F10" s="1" t="s">
        <v>1956</v>
      </c>
      <c r="G10" s="1" t="s">
        <v>1957</v>
      </c>
      <c r="H10" s="17" t="n">
        <v>2010</v>
      </c>
      <c r="I10" s="17" t="n">
        <v>343</v>
      </c>
      <c r="J10" s="17" t="n">
        <v>1667</v>
      </c>
      <c r="K10" s="18" t="n">
        <v>2174.78378109453</v>
      </c>
      <c r="L10" s="18" t="n">
        <f aca="false">$J10*$K10</f>
        <v>3625364.56308458</v>
      </c>
      <c r="M10" s="24" t="s">
        <v>226</v>
      </c>
      <c r="N10" s="1" t="s">
        <v>267</v>
      </c>
      <c r="P10" s="1" t="s">
        <v>1958</v>
      </c>
    </row>
    <row r="11" customFormat="false" ht="15" hidden="false" customHeight="false" outlineLevel="0" collapsed="false">
      <c r="A11" s="1" t="s">
        <v>207</v>
      </c>
      <c r="B11" s="1" t="s">
        <v>1739</v>
      </c>
      <c r="C11" s="1" t="s">
        <v>260</v>
      </c>
      <c r="D11" s="1" t="s">
        <v>1889</v>
      </c>
      <c r="E11" s="1" t="s">
        <v>1890</v>
      </c>
      <c r="F11" s="1" t="s">
        <v>1891</v>
      </c>
      <c r="G11" s="1" t="s">
        <v>1892</v>
      </c>
      <c r="H11" s="17" t="n">
        <v>3010</v>
      </c>
      <c r="I11" s="17" t="n">
        <v>290</v>
      </c>
      <c r="J11" s="17" t="n">
        <v>2720</v>
      </c>
      <c r="K11" s="18" t="n">
        <v>1303.29403322259</v>
      </c>
      <c r="L11" s="18" t="n">
        <f aca="false">$J11*$K11</f>
        <v>3544959.77036545</v>
      </c>
      <c r="M11" s="24" t="s">
        <v>226</v>
      </c>
      <c r="N11" s="1" t="s">
        <v>267</v>
      </c>
      <c r="P11" s="1" t="s">
        <v>1894</v>
      </c>
    </row>
    <row r="12" customFormat="false" ht="15" hidden="false" customHeight="false" outlineLevel="0" collapsed="false">
      <c r="A12" s="1" t="s">
        <v>207</v>
      </c>
      <c r="B12" s="1" t="s">
        <v>1739</v>
      </c>
      <c r="C12" s="1" t="s">
        <v>260</v>
      </c>
      <c r="D12" s="1" t="s">
        <v>850</v>
      </c>
      <c r="E12" s="1" t="s">
        <v>851</v>
      </c>
      <c r="F12" s="1" t="s">
        <v>1880</v>
      </c>
      <c r="G12" s="1" t="s">
        <v>1881</v>
      </c>
      <c r="H12" s="17" t="n">
        <v>3456</v>
      </c>
      <c r="I12" s="17" t="n">
        <v>55</v>
      </c>
      <c r="J12" s="17" t="n">
        <v>3401</v>
      </c>
      <c r="K12" s="18" t="n">
        <v>947.220101273147</v>
      </c>
      <c r="L12" s="18" t="n">
        <f aca="false">$J12*$K12</f>
        <v>3221495.56442997</v>
      </c>
      <c r="M12" s="29" t="s">
        <v>227</v>
      </c>
      <c r="N12" s="1" t="s">
        <v>297</v>
      </c>
      <c r="O12" s="28" t="s">
        <v>1882</v>
      </c>
      <c r="P12" s="1" t="s">
        <v>1883</v>
      </c>
    </row>
    <row r="13" customFormat="false" ht="15" hidden="false" customHeight="false" outlineLevel="0" collapsed="false">
      <c r="A13" s="1" t="s">
        <v>207</v>
      </c>
      <c r="B13" s="1" t="s">
        <v>1739</v>
      </c>
      <c r="C13" s="1" t="s">
        <v>260</v>
      </c>
      <c r="D13" s="1" t="s">
        <v>263</v>
      </c>
      <c r="E13" s="1" t="s">
        <v>264</v>
      </c>
      <c r="F13" s="1" t="s">
        <v>1752</v>
      </c>
      <c r="G13" s="1" t="s">
        <v>1753</v>
      </c>
      <c r="H13" s="17" t="n">
        <v>21380</v>
      </c>
      <c r="I13" s="17" t="n">
        <v>690</v>
      </c>
      <c r="J13" s="17" t="n">
        <v>20690</v>
      </c>
      <c r="K13" s="18" t="n">
        <v>148.221978952292</v>
      </c>
      <c r="L13" s="18" t="n">
        <f aca="false">$J13*$K13</f>
        <v>3066712.74452292</v>
      </c>
      <c r="M13" s="29" t="s">
        <v>227</v>
      </c>
      <c r="N13" s="1" t="s">
        <v>297</v>
      </c>
      <c r="P13" s="1" t="s">
        <v>1754</v>
      </c>
    </row>
    <row r="14" customFormat="false" ht="15" hidden="false" customHeight="false" outlineLevel="0" collapsed="false">
      <c r="A14" s="1" t="s">
        <v>207</v>
      </c>
      <c r="B14" s="1" t="s">
        <v>1739</v>
      </c>
      <c r="C14" s="1" t="s">
        <v>260</v>
      </c>
      <c r="D14" s="1" t="s">
        <v>2128</v>
      </c>
      <c r="E14" s="1" t="s">
        <v>2129</v>
      </c>
      <c r="F14" s="1" t="s">
        <v>2130</v>
      </c>
      <c r="G14" s="1" t="s">
        <v>2131</v>
      </c>
      <c r="H14" s="17" t="n">
        <v>689</v>
      </c>
      <c r="I14" s="17" t="n">
        <v>79</v>
      </c>
      <c r="J14" s="17" t="n">
        <v>610</v>
      </c>
      <c r="K14" s="18" t="n">
        <v>4448.82750362845</v>
      </c>
      <c r="L14" s="18" t="n">
        <f aca="false">$J14*$K14</f>
        <v>2713784.77721335</v>
      </c>
      <c r="M14" s="25" t="s">
        <v>228</v>
      </c>
      <c r="N14" s="1" t="s">
        <v>282</v>
      </c>
      <c r="P14" s="1" t="s">
        <v>2132</v>
      </c>
    </row>
    <row r="15" customFormat="false" ht="15" hidden="false" customHeight="false" outlineLevel="0" collapsed="false">
      <c r="A15" s="1" t="s">
        <v>207</v>
      </c>
      <c r="B15" s="1" t="s">
        <v>1739</v>
      </c>
      <c r="C15" s="1" t="s">
        <v>260</v>
      </c>
      <c r="D15" s="1" t="s">
        <v>344</v>
      </c>
      <c r="E15" s="1" t="s">
        <v>345</v>
      </c>
      <c r="F15" s="1" t="s">
        <v>1781</v>
      </c>
      <c r="G15" s="1" t="s">
        <v>1782</v>
      </c>
      <c r="H15" s="17" t="n">
        <v>11285</v>
      </c>
      <c r="I15" s="17" t="n">
        <v>33</v>
      </c>
      <c r="J15" s="17" t="n">
        <v>11252</v>
      </c>
      <c r="K15" s="18" t="n">
        <v>236.137301727957</v>
      </c>
      <c r="L15" s="18" t="n">
        <f aca="false">$J15*$K15</f>
        <v>2657016.91904298</v>
      </c>
      <c r="M15" s="29" t="s">
        <v>227</v>
      </c>
      <c r="N15" s="1" t="s">
        <v>297</v>
      </c>
      <c r="O15" s="28" t="s">
        <v>1783</v>
      </c>
      <c r="P15" s="1" t="s">
        <v>1784</v>
      </c>
    </row>
    <row r="16" customFormat="false" ht="15" hidden="false" customHeight="false" outlineLevel="0" collapsed="false">
      <c r="A16" s="1" t="s">
        <v>207</v>
      </c>
      <c r="B16" s="1" t="s">
        <v>1739</v>
      </c>
      <c r="C16" s="1" t="s">
        <v>260</v>
      </c>
      <c r="D16" s="1" t="s">
        <v>453</v>
      </c>
      <c r="E16" s="1" t="s">
        <v>454</v>
      </c>
      <c r="F16" s="1" t="s">
        <v>1971</v>
      </c>
      <c r="G16" s="1" t="s">
        <v>1972</v>
      </c>
      <c r="H16" s="17" t="n">
        <v>1813</v>
      </c>
      <c r="I16" s="17" t="n">
        <v>228</v>
      </c>
      <c r="J16" s="17" t="n">
        <v>1585</v>
      </c>
      <c r="K16" s="18" t="n">
        <v>1562.30126861555</v>
      </c>
      <c r="L16" s="18" t="n">
        <f aca="false">$J16*$K16</f>
        <v>2476247.51075565</v>
      </c>
      <c r="M16" s="29" t="s">
        <v>227</v>
      </c>
      <c r="N16" s="1" t="s">
        <v>297</v>
      </c>
      <c r="P16" s="1" t="s">
        <v>1899</v>
      </c>
    </row>
    <row r="17" customFormat="false" ht="15" hidden="false" customHeight="false" outlineLevel="0" collapsed="false">
      <c r="A17" s="1" t="s">
        <v>207</v>
      </c>
      <c r="B17" s="1" t="s">
        <v>1739</v>
      </c>
      <c r="C17" s="1" t="s">
        <v>273</v>
      </c>
      <c r="D17" s="1" t="s">
        <v>2624</v>
      </c>
      <c r="E17" s="1" t="s">
        <v>2625</v>
      </c>
      <c r="F17" s="1" t="s">
        <v>2626</v>
      </c>
      <c r="G17" s="1" t="s">
        <v>2625</v>
      </c>
      <c r="H17" s="17" t="n">
        <v>71</v>
      </c>
      <c r="I17" s="17" t="n">
        <v>11</v>
      </c>
      <c r="J17" s="17" t="n">
        <v>60</v>
      </c>
      <c r="K17" s="18" t="n">
        <v>38328.941971831</v>
      </c>
      <c r="L17" s="18" t="n">
        <f aca="false">$J17*$K17</f>
        <v>2299736.51830986</v>
      </c>
      <c r="M17" s="24" t="s">
        <v>226</v>
      </c>
      <c r="N17" s="1" t="s">
        <v>267</v>
      </c>
      <c r="P17" s="1" t="s">
        <v>1767</v>
      </c>
    </row>
    <row r="18" customFormat="false" ht="15" hidden="false" customHeight="false" outlineLevel="0" collapsed="false">
      <c r="A18" s="1" t="s">
        <v>207</v>
      </c>
      <c r="B18" s="1" t="s">
        <v>1739</v>
      </c>
      <c r="C18" s="1" t="s">
        <v>260</v>
      </c>
      <c r="D18" s="1" t="s">
        <v>864</v>
      </c>
      <c r="E18" s="1" t="s">
        <v>865</v>
      </c>
      <c r="F18" s="1" t="s">
        <v>2266</v>
      </c>
      <c r="G18" s="1" t="s">
        <v>2267</v>
      </c>
      <c r="H18" s="17" t="n">
        <v>360</v>
      </c>
      <c r="I18" s="17" t="n">
        <v>71</v>
      </c>
      <c r="J18" s="17" t="n">
        <v>289</v>
      </c>
      <c r="K18" s="18" t="n">
        <v>7619.64219444444</v>
      </c>
      <c r="L18" s="18" t="n">
        <f aca="false">$J18*$K18</f>
        <v>2202076.59419444</v>
      </c>
      <c r="M18" s="25" t="s">
        <v>228</v>
      </c>
      <c r="N18" s="1" t="s">
        <v>282</v>
      </c>
      <c r="P18" s="1" t="s">
        <v>2269</v>
      </c>
    </row>
    <row r="19" customFormat="false" ht="15" hidden="false" customHeight="false" outlineLevel="0" collapsed="false">
      <c r="A19" s="1" t="s">
        <v>207</v>
      </c>
      <c r="B19" s="1" t="s">
        <v>1739</v>
      </c>
      <c r="C19" s="1" t="s">
        <v>260</v>
      </c>
      <c r="D19" s="1" t="s">
        <v>483</v>
      </c>
      <c r="E19" s="1" t="s">
        <v>484</v>
      </c>
      <c r="F19" s="1" t="s">
        <v>1810</v>
      </c>
      <c r="G19" s="1" t="s">
        <v>1811</v>
      </c>
      <c r="H19" s="17" t="n">
        <v>6527</v>
      </c>
      <c r="I19" s="17" t="n">
        <v>193</v>
      </c>
      <c r="J19" s="17" t="n">
        <v>6334</v>
      </c>
      <c r="K19" s="18" t="n">
        <v>330.95253868546</v>
      </c>
      <c r="L19" s="18" t="n">
        <f aca="false">$J19*$K19</f>
        <v>2096253.38003371</v>
      </c>
      <c r="M19" s="29" t="s">
        <v>227</v>
      </c>
      <c r="N19" s="1" t="s">
        <v>297</v>
      </c>
      <c r="P19" s="1" t="s">
        <v>1813</v>
      </c>
    </row>
    <row r="20" customFormat="false" ht="15" hidden="false" customHeight="false" outlineLevel="0" collapsed="false">
      <c r="A20" s="1" t="s">
        <v>206</v>
      </c>
      <c r="B20" s="1" t="s">
        <v>258</v>
      </c>
      <c r="C20" s="1" t="s">
        <v>260</v>
      </c>
      <c r="D20" s="1" t="s">
        <v>301</v>
      </c>
      <c r="E20" s="1" t="s">
        <v>302</v>
      </c>
      <c r="F20" s="1" t="s">
        <v>303</v>
      </c>
      <c r="G20" s="1" t="s">
        <v>304</v>
      </c>
      <c r="H20" s="17" t="n">
        <v>2853</v>
      </c>
      <c r="I20" s="17" t="n">
        <v>100</v>
      </c>
      <c r="J20" s="17" t="n">
        <v>2753</v>
      </c>
      <c r="K20" s="18" t="n">
        <v>702.704104451455</v>
      </c>
      <c r="L20" s="18" t="n">
        <f aca="false">$J20*$K20</f>
        <v>1934544.39955485</v>
      </c>
      <c r="M20" s="24" t="s">
        <v>226</v>
      </c>
      <c r="N20" s="1" t="s">
        <v>267</v>
      </c>
      <c r="P20" s="1" t="s">
        <v>307</v>
      </c>
    </row>
    <row r="21" customFormat="false" ht="15" hidden="false" customHeight="false" outlineLevel="0" collapsed="false">
      <c r="A21" s="1" t="s">
        <v>207</v>
      </c>
      <c r="B21" s="1" t="s">
        <v>1739</v>
      </c>
      <c r="C21" s="1" t="s">
        <v>273</v>
      </c>
      <c r="D21" s="1" t="s">
        <v>1755</v>
      </c>
      <c r="E21" s="1" t="s">
        <v>1756</v>
      </c>
      <c r="F21" s="1" t="s">
        <v>1757</v>
      </c>
      <c r="G21" s="1" t="s">
        <v>1758</v>
      </c>
      <c r="H21" s="17" t="n">
        <v>20552</v>
      </c>
      <c r="I21" s="17" t="n">
        <v>300</v>
      </c>
      <c r="J21" s="17" t="n">
        <v>20252</v>
      </c>
      <c r="K21" s="18" t="n">
        <v>92.7727228493577</v>
      </c>
      <c r="L21" s="18" t="n">
        <f aca="false">$J21*$K21</f>
        <v>1878833.18314519</v>
      </c>
      <c r="M21" s="25" t="s">
        <v>228</v>
      </c>
      <c r="N21" s="1" t="s">
        <v>282</v>
      </c>
      <c r="O21" s="28" t="s">
        <v>1759</v>
      </c>
      <c r="P21" s="1" t="s">
        <v>1762</v>
      </c>
    </row>
    <row r="22" customFormat="false" ht="15" hidden="false" customHeight="false" outlineLevel="0" collapsed="false">
      <c r="A22" s="1" t="s">
        <v>206</v>
      </c>
      <c r="B22" s="1" t="s">
        <v>258</v>
      </c>
      <c r="C22" s="1" t="s">
        <v>260</v>
      </c>
      <c r="D22" s="1" t="s">
        <v>406</v>
      </c>
      <c r="E22" s="1" t="s">
        <v>407</v>
      </c>
      <c r="F22" s="1" t="s">
        <v>408</v>
      </c>
      <c r="G22" s="1" t="s">
        <v>409</v>
      </c>
      <c r="H22" s="17" t="n">
        <v>964</v>
      </c>
      <c r="I22" s="17" t="n">
        <v>351</v>
      </c>
      <c r="J22" s="17" t="n">
        <v>613</v>
      </c>
      <c r="K22" s="18" t="n">
        <v>2964.01109958506</v>
      </c>
      <c r="L22" s="18" t="n">
        <f aca="false">$J22*$K22</f>
        <v>1816938.80404564</v>
      </c>
      <c r="M22" s="25" t="s">
        <v>228</v>
      </c>
      <c r="N22" s="1" t="s">
        <v>282</v>
      </c>
      <c r="P22" s="1" t="s">
        <v>412</v>
      </c>
    </row>
    <row r="23" customFormat="false" ht="15" hidden="false" customHeight="false" outlineLevel="0" collapsed="false">
      <c r="A23" s="1" t="s">
        <v>207</v>
      </c>
      <c r="B23" s="1" t="s">
        <v>1739</v>
      </c>
      <c r="C23" s="1" t="s">
        <v>260</v>
      </c>
      <c r="D23" s="1" t="s">
        <v>1233</v>
      </c>
      <c r="E23" s="1" t="s">
        <v>1234</v>
      </c>
      <c r="F23" s="1" t="s">
        <v>2028</v>
      </c>
      <c r="G23" s="1" t="s">
        <v>2029</v>
      </c>
      <c r="H23" s="17" t="n">
        <v>1116</v>
      </c>
      <c r="I23" s="17" t="n">
        <v>0</v>
      </c>
      <c r="J23" s="17" t="n">
        <v>1116</v>
      </c>
      <c r="K23" s="18" t="n">
        <v>1497.54504480287</v>
      </c>
      <c r="L23" s="18" t="n">
        <f aca="false">$J23*$K23</f>
        <v>1671260.27</v>
      </c>
      <c r="M23" s="29" t="s">
        <v>227</v>
      </c>
      <c r="N23" s="1" t="s">
        <v>297</v>
      </c>
      <c r="P23" s="1" t="s">
        <v>2030</v>
      </c>
    </row>
    <row r="24" customFormat="false" ht="15" hidden="false" customHeight="false" outlineLevel="0" collapsed="false">
      <c r="A24" s="1" t="s">
        <v>207</v>
      </c>
      <c r="B24" s="1" t="s">
        <v>1739</v>
      </c>
      <c r="C24" s="1" t="s">
        <v>260</v>
      </c>
      <c r="D24" s="1" t="s">
        <v>1032</v>
      </c>
      <c r="E24" s="1" t="s">
        <v>1033</v>
      </c>
      <c r="F24" s="1" t="s">
        <v>2227</v>
      </c>
      <c r="G24" s="1" t="s">
        <v>2228</v>
      </c>
      <c r="H24" s="17" t="n">
        <v>463</v>
      </c>
      <c r="I24" s="17" t="n">
        <v>29</v>
      </c>
      <c r="J24" s="17" t="n">
        <v>434</v>
      </c>
      <c r="K24" s="18" t="n">
        <v>3630.00758099352</v>
      </c>
      <c r="L24" s="18" t="n">
        <f aca="false">$J24*$K24</f>
        <v>1575423.29015119</v>
      </c>
      <c r="M24" s="29" t="s">
        <v>227</v>
      </c>
      <c r="N24" s="1" t="s">
        <v>297</v>
      </c>
      <c r="P24" s="1" t="s">
        <v>2229</v>
      </c>
    </row>
    <row r="25" customFormat="false" ht="15" hidden="false" customHeight="false" outlineLevel="0" collapsed="false">
      <c r="A25" s="1" t="s">
        <v>206</v>
      </c>
      <c r="B25" s="1" t="s">
        <v>258</v>
      </c>
      <c r="C25" s="1" t="s">
        <v>260</v>
      </c>
      <c r="D25" s="1" t="s">
        <v>377</v>
      </c>
      <c r="E25" s="1" t="s">
        <v>378</v>
      </c>
      <c r="F25" s="1" t="s">
        <v>379</v>
      </c>
      <c r="G25" s="1" t="s">
        <v>380</v>
      </c>
      <c r="H25" s="17" t="n">
        <v>1271</v>
      </c>
      <c r="I25" s="17" t="n">
        <v>249</v>
      </c>
      <c r="J25" s="17" t="n">
        <v>1022</v>
      </c>
      <c r="K25" s="18" t="n">
        <v>1447.51724626279</v>
      </c>
      <c r="L25" s="18" t="n">
        <f aca="false">$J25*$K25</f>
        <v>1479362.62568057</v>
      </c>
      <c r="M25" s="29" t="s">
        <v>227</v>
      </c>
      <c r="N25" s="1" t="s">
        <v>297</v>
      </c>
      <c r="P25" s="1" t="s">
        <v>383</v>
      </c>
    </row>
    <row r="26" customFormat="false" ht="15" hidden="false" customHeight="false" outlineLevel="0" collapsed="false">
      <c r="A26" s="1" t="s">
        <v>207</v>
      </c>
      <c r="B26" s="1" t="s">
        <v>1739</v>
      </c>
      <c r="C26" s="1" t="s">
        <v>260</v>
      </c>
      <c r="D26" s="1" t="s">
        <v>692</v>
      </c>
      <c r="E26" s="1" t="s">
        <v>693</v>
      </c>
      <c r="F26" s="1" t="s">
        <v>1827</v>
      </c>
      <c r="G26" s="1" t="s">
        <v>1828</v>
      </c>
      <c r="H26" s="17" t="n">
        <v>5588</v>
      </c>
      <c r="I26" s="17" t="n">
        <v>603</v>
      </c>
      <c r="J26" s="17" t="n">
        <v>4985</v>
      </c>
      <c r="K26" s="18" t="n">
        <v>287.355969935576</v>
      </c>
      <c r="L26" s="18" t="n">
        <f aca="false">$J26*$K26</f>
        <v>1432469.51012885</v>
      </c>
      <c r="M26" s="25" t="s">
        <v>228</v>
      </c>
      <c r="N26" s="1" t="s">
        <v>282</v>
      </c>
      <c r="P26" s="1" t="s">
        <v>1830</v>
      </c>
    </row>
    <row r="27" customFormat="false" ht="15" hidden="false" customHeight="false" outlineLevel="0" collapsed="false">
      <c r="A27" s="1" t="s">
        <v>207</v>
      </c>
      <c r="B27" s="1" t="s">
        <v>1739</v>
      </c>
      <c r="C27" s="1" t="s">
        <v>260</v>
      </c>
      <c r="D27" s="1" t="s">
        <v>350</v>
      </c>
      <c r="E27" s="1" t="s">
        <v>351</v>
      </c>
      <c r="F27" s="1" t="s">
        <v>1824</v>
      </c>
      <c r="G27" s="1" t="s">
        <v>1825</v>
      </c>
      <c r="H27" s="17" t="n">
        <v>5600</v>
      </c>
      <c r="I27" s="17" t="n">
        <v>146</v>
      </c>
      <c r="J27" s="17" t="n">
        <v>5454</v>
      </c>
      <c r="K27" s="18" t="n">
        <v>260.122585714286</v>
      </c>
      <c r="L27" s="18" t="n">
        <f aca="false">$J27*$K27</f>
        <v>1418708.58248571</v>
      </c>
      <c r="M27" s="29" t="s">
        <v>227</v>
      </c>
      <c r="N27" s="1" t="s">
        <v>297</v>
      </c>
      <c r="P27" s="1" t="s">
        <v>1826</v>
      </c>
    </row>
    <row r="28" customFormat="false" ht="15" hidden="false" customHeight="false" outlineLevel="0" collapsed="false">
      <c r="A28" s="1" t="s">
        <v>207</v>
      </c>
      <c r="B28" s="1" t="s">
        <v>1739</v>
      </c>
      <c r="C28" s="1" t="s">
        <v>260</v>
      </c>
      <c r="D28" s="1" t="s">
        <v>1405</v>
      </c>
      <c r="E28" s="1" t="s">
        <v>1406</v>
      </c>
      <c r="F28" s="1" t="s">
        <v>1831</v>
      </c>
      <c r="G28" s="1" t="s">
        <v>1832</v>
      </c>
      <c r="H28" s="17" t="n">
        <v>5398</v>
      </c>
      <c r="I28" s="17" t="n">
        <v>0</v>
      </c>
      <c r="J28" s="17" t="n">
        <v>5398</v>
      </c>
      <c r="K28" s="18" t="n">
        <v>254.690802148944</v>
      </c>
      <c r="L28" s="18" t="n">
        <f aca="false">$J28*$K28</f>
        <v>1374820.95</v>
      </c>
      <c r="M28" s="29" t="s">
        <v>227</v>
      </c>
      <c r="N28" s="1" t="s">
        <v>297</v>
      </c>
      <c r="P28" s="1" t="s">
        <v>1834</v>
      </c>
    </row>
    <row r="29" customFormat="false" ht="15" hidden="false" customHeight="false" outlineLevel="0" collapsed="false">
      <c r="A29" s="1" t="s">
        <v>207</v>
      </c>
      <c r="B29" s="1" t="s">
        <v>1739</v>
      </c>
      <c r="C29" s="1" t="s">
        <v>273</v>
      </c>
      <c r="D29" s="1" t="s">
        <v>2166</v>
      </c>
      <c r="E29" s="1" t="s">
        <v>2167</v>
      </c>
      <c r="F29" s="1" t="s">
        <v>2168</v>
      </c>
      <c r="G29" s="1" t="s">
        <v>2169</v>
      </c>
      <c r="H29" s="17" t="n">
        <v>576</v>
      </c>
      <c r="I29" s="17" t="n">
        <v>0</v>
      </c>
      <c r="J29" s="17" t="n">
        <v>576</v>
      </c>
      <c r="K29" s="18" t="n">
        <v>2293.33078125</v>
      </c>
      <c r="L29" s="18" t="n">
        <f aca="false">$J29*$K29</f>
        <v>1320958.53</v>
      </c>
      <c r="M29" s="24" t="s">
        <v>226</v>
      </c>
      <c r="N29" s="1" t="s">
        <v>267</v>
      </c>
      <c r="P29" s="1" t="s">
        <v>1946</v>
      </c>
    </row>
    <row r="30" customFormat="false" ht="15" hidden="false" customHeight="false" outlineLevel="0" collapsed="false">
      <c r="A30" s="1" t="s">
        <v>207</v>
      </c>
      <c r="B30" s="1" t="s">
        <v>1739</v>
      </c>
      <c r="C30" s="1" t="s">
        <v>273</v>
      </c>
      <c r="D30" s="1" t="s">
        <v>1426</v>
      </c>
      <c r="E30" s="1" t="s">
        <v>1427</v>
      </c>
      <c r="F30" s="1" t="s">
        <v>2423</v>
      </c>
      <c r="G30" s="1" t="s">
        <v>2424</v>
      </c>
      <c r="H30" s="17" t="n">
        <v>167</v>
      </c>
      <c r="I30" s="17" t="n">
        <v>0</v>
      </c>
      <c r="J30" s="17" t="n">
        <v>167</v>
      </c>
      <c r="K30" s="18" t="n">
        <v>7833.20359281437</v>
      </c>
      <c r="L30" s="18" t="n">
        <f aca="false">$J30*$K30</f>
        <v>1308145</v>
      </c>
      <c r="M30" s="25" t="s">
        <v>228</v>
      </c>
      <c r="N30" s="1" t="s">
        <v>282</v>
      </c>
      <c r="P30" s="1" t="s">
        <v>2428</v>
      </c>
    </row>
    <row r="31" customFormat="false" ht="15" hidden="false" customHeight="false" outlineLevel="0" collapsed="false">
      <c r="A31" s="1" t="s">
        <v>207</v>
      </c>
      <c r="B31" s="1" t="s">
        <v>1739</v>
      </c>
      <c r="C31" s="1" t="s">
        <v>260</v>
      </c>
      <c r="D31" s="1" t="s">
        <v>681</v>
      </c>
      <c r="E31" s="1" t="s">
        <v>682</v>
      </c>
      <c r="F31" s="1" t="s">
        <v>1990</v>
      </c>
      <c r="G31" s="1" t="s">
        <v>1991</v>
      </c>
      <c r="H31" s="17" t="n">
        <v>1553</v>
      </c>
      <c r="I31" s="17" t="n">
        <v>273</v>
      </c>
      <c r="J31" s="17" t="n">
        <v>1280</v>
      </c>
      <c r="K31" s="18" t="n">
        <v>976.673193818416</v>
      </c>
      <c r="L31" s="18" t="n">
        <f aca="false">$J31*$K31</f>
        <v>1250141.68808757</v>
      </c>
      <c r="M31" s="25" t="s">
        <v>228</v>
      </c>
      <c r="N31" s="1" t="s">
        <v>282</v>
      </c>
      <c r="P31" s="1" t="s">
        <v>1992</v>
      </c>
    </row>
    <row r="32" customFormat="false" ht="15" hidden="false" customHeight="false" outlineLevel="0" collapsed="false">
      <c r="A32" s="1" t="s">
        <v>207</v>
      </c>
      <c r="B32" s="1" t="s">
        <v>1739</v>
      </c>
      <c r="C32" s="1" t="s">
        <v>273</v>
      </c>
      <c r="D32" s="1" t="s">
        <v>591</v>
      </c>
      <c r="E32" s="1" t="s">
        <v>592</v>
      </c>
      <c r="F32" s="1" t="s">
        <v>1872</v>
      </c>
      <c r="G32" s="1" t="s">
        <v>1873</v>
      </c>
      <c r="H32" s="17" t="n">
        <v>3560</v>
      </c>
      <c r="I32" s="17" t="n">
        <v>293</v>
      </c>
      <c r="J32" s="17" t="n">
        <v>3267</v>
      </c>
      <c r="K32" s="18" t="n">
        <v>377.892396067416</v>
      </c>
      <c r="L32" s="18" t="n">
        <f aca="false">$J32*$K32</f>
        <v>1234574.45795225</v>
      </c>
      <c r="M32" s="29" t="s">
        <v>227</v>
      </c>
      <c r="N32" s="1" t="s">
        <v>297</v>
      </c>
      <c r="P32" s="1" t="s">
        <v>1875</v>
      </c>
    </row>
    <row r="33" customFormat="false" ht="15" hidden="false" customHeight="false" outlineLevel="0" collapsed="false">
      <c r="A33" s="1" t="s">
        <v>207</v>
      </c>
      <c r="B33" s="1" t="s">
        <v>1739</v>
      </c>
      <c r="C33" s="1" t="s">
        <v>273</v>
      </c>
      <c r="D33" s="1" t="s">
        <v>1253</v>
      </c>
      <c r="E33" s="1" t="s">
        <v>1254</v>
      </c>
      <c r="F33" s="1" t="s">
        <v>2584</v>
      </c>
      <c r="G33" s="1" t="s">
        <v>2585</v>
      </c>
      <c r="H33" s="17" t="n">
        <v>83</v>
      </c>
      <c r="I33" s="17" t="n">
        <v>0</v>
      </c>
      <c r="J33" s="17" t="n">
        <v>83</v>
      </c>
      <c r="K33" s="18" t="n">
        <v>14665.6337349398</v>
      </c>
      <c r="L33" s="18" t="n">
        <f aca="false">$J33*$K33</f>
        <v>1217247.6</v>
      </c>
      <c r="M33" s="29" t="s">
        <v>227</v>
      </c>
      <c r="N33" s="1" t="s">
        <v>297</v>
      </c>
      <c r="P33" s="1" t="s">
        <v>2588</v>
      </c>
    </row>
    <row r="34" customFormat="false" ht="15" hidden="false" customHeight="false" outlineLevel="0" collapsed="false">
      <c r="A34" s="1" t="s">
        <v>207</v>
      </c>
      <c r="B34" s="1" t="s">
        <v>1739</v>
      </c>
      <c r="C34" s="1" t="s">
        <v>260</v>
      </c>
      <c r="D34" s="1" t="s">
        <v>814</v>
      </c>
      <c r="E34" s="1" t="s">
        <v>815</v>
      </c>
      <c r="F34" s="1" t="s">
        <v>2148</v>
      </c>
      <c r="G34" s="1" t="s">
        <v>2149</v>
      </c>
      <c r="H34" s="17" t="n">
        <v>600</v>
      </c>
      <c r="I34" s="17" t="n">
        <v>0</v>
      </c>
      <c r="J34" s="17" t="n">
        <v>600</v>
      </c>
      <c r="K34" s="18" t="n">
        <v>2000</v>
      </c>
      <c r="L34" s="18" t="n">
        <f aca="false">$J34*$K34</f>
        <v>1200000</v>
      </c>
      <c r="M34" s="25" t="s">
        <v>228</v>
      </c>
      <c r="N34" s="1" t="s">
        <v>282</v>
      </c>
      <c r="P34" s="1" t="s">
        <v>2152</v>
      </c>
    </row>
    <row r="35" customFormat="false" ht="15" hidden="false" customHeight="false" outlineLevel="0" collapsed="false">
      <c r="A35" s="1" t="s">
        <v>207</v>
      </c>
      <c r="B35" s="1" t="s">
        <v>1739</v>
      </c>
      <c r="C35" s="1" t="s">
        <v>273</v>
      </c>
      <c r="D35" s="1" t="s">
        <v>1424</v>
      </c>
      <c r="E35" s="1" t="s">
        <v>1425</v>
      </c>
      <c r="F35" s="1" t="s">
        <v>2429</v>
      </c>
      <c r="G35" s="1" t="s">
        <v>2430</v>
      </c>
      <c r="H35" s="17" t="n">
        <v>155</v>
      </c>
      <c r="I35" s="17" t="n">
        <v>1</v>
      </c>
      <c r="J35" s="17" t="n">
        <v>154</v>
      </c>
      <c r="K35" s="18" t="n">
        <v>7684.72832258065</v>
      </c>
      <c r="L35" s="18" t="n">
        <f aca="false">$J35*$K35</f>
        <v>1183448.16167742</v>
      </c>
      <c r="M35" s="24" t="s">
        <v>226</v>
      </c>
      <c r="N35" s="1" t="s">
        <v>267</v>
      </c>
      <c r="O35" s="28" t="s">
        <v>2431</v>
      </c>
      <c r="P35" s="1" t="s">
        <v>2433</v>
      </c>
    </row>
    <row r="36" customFormat="false" ht="15" hidden="false" customHeight="false" outlineLevel="0" collapsed="false">
      <c r="A36" s="1" t="s">
        <v>207</v>
      </c>
      <c r="B36" s="1" t="s">
        <v>1739</v>
      </c>
      <c r="C36" s="1" t="s">
        <v>260</v>
      </c>
      <c r="D36" s="1" t="s">
        <v>2282</v>
      </c>
      <c r="E36" s="1" t="s">
        <v>2283</v>
      </c>
      <c r="F36" s="1" t="s">
        <v>2284</v>
      </c>
      <c r="G36" s="1" t="s">
        <v>2285</v>
      </c>
      <c r="H36" s="17" t="n">
        <v>338</v>
      </c>
      <c r="I36" s="17" t="n">
        <v>11</v>
      </c>
      <c r="J36" s="17" t="n">
        <v>327</v>
      </c>
      <c r="K36" s="18" t="n">
        <v>3325.96627218935</v>
      </c>
      <c r="L36" s="18" t="n">
        <f aca="false">$J36*$K36</f>
        <v>1087590.97100592</v>
      </c>
      <c r="M36" s="29" t="s">
        <v>227</v>
      </c>
      <c r="N36" s="1" t="s">
        <v>297</v>
      </c>
      <c r="P36" s="1" t="s">
        <v>2288</v>
      </c>
    </row>
    <row r="37" customFormat="false" ht="15" hidden="false" customHeight="false" outlineLevel="0" collapsed="false">
      <c r="A37" s="1" t="s">
        <v>207</v>
      </c>
      <c r="B37" s="1" t="s">
        <v>1739</v>
      </c>
      <c r="C37" s="1" t="s">
        <v>260</v>
      </c>
      <c r="D37" s="1" t="s">
        <v>2014</v>
      </c>
      <c r="E37" s="1" t="s">
        <v>2015</v>
      </c>
      <c r="F37" s="1" t="s">
        <v>2016</v>
      </c>
      <c r="G37" s="1" t="s">
        <v>2017</v>
      </c>
      <c r="H37" s="17" t="n">
        <v>1326</v>
      </c>
      <c r="I37" s="17" t="n">
        <v>189</v>
      </c>
      <c r="J37" s="17" t="n">
        <v>1137</v>
      </c>
      <c r="K37" s="18" t="n">
        <v>944.436719457014</v>
      </c>
      <c r="L37" s="18" t="n">
        <f aca="false">$J37*$K37</f>
        <v>1073824.55002262</v>
      </c>
      <c r="M37" s="24" t="s">
        <v>226</v>
      </c>
      <c r="N37" s="1" t="s">
        <v>267</v>
      </c>
      <c r="P37" s="1" t="s">
        <v>2018</v>
      </c>
    </row>
    <row r="38" customFormat="false" ht="15" hidden="false" customHeight="false" outlineLevel="0" collapsed="false">
      <c r="A38" s="1" t="s">
        <v>207</v>
      </c>
      <c r="B38" s="1" t="s">
        <v>1739</v>
      </c>
      <c r="C38" s="1" t="s">
        <v>273</v>
      </c>
      <c r="D38" s="1" t="s">
        <v>1941</v>
      </c>
      <c r="E38" s="1" t="s">
        <v>1942</v>
      </c>
      <c r="F38" s="1" t="s">
        <v>1943</v>
      </c>
      <c r="G38" s="1" t="s">
        <v>1944</v>
      </c>
      <c r="H38" s="17" t="n">
        <v>2207</v>
      </c>
      <c r="I38" s="17" t="n">
        <v>3</v>
      </c>
      <c r="J38" s="17" t="n">
        <v>2204</v>
      </c>
      <c r="K38" s="18" t="n">
        <v>474.302872677843</v>
      </c>
      <c r="L38" s="18" t="n">
        <f aca="false">$J38*$K38</f>
        <v>1045363.53138197</v>
      </c>
      <c r="M38" s="24" t="s">
        <v>226</v>
      </c>
      <c r="N38" s="1" t="s">
        <v>267</v>
      </c>
      <c r="O38" s="28" t="s">
        <v>1945</v>
      </c>
      <c r="P38" s="1" t="s">
        <v>1946</v>
      </c>
    </row>
    <row r="39" customFormat="false" ht="15" hidden="false" customHeight="false" outlineLevel="0" collapsed="false">
      <c r="A39" s="1" t="s">
        <v>207</v>
      </c>
      <c r="B39" s="1" t="s">
        <v>1739</v>
      </c>
      <c r="C39" s="1" t="s">
        <v>273</v>
      </c>
      <c r="D39" s="1" t="s">
        <v>1462</v>
      </c>
      <c r="E39" s="1" t="s">
        <v>1463</v>
      </c>
      <c r="F39" s="1" t="s">
        <v>2672</v>
      </c>
      <c r="G39" s="1" t="s">
        <v>2673</v>
      </c>
      <c r="H39" s="17" t="n">
        <v>51</v>
      </c>
      <c r="I39" s="17" t="n">
        <v>8</v>
      </c>
      <c r="J39" s="17" t="n">
        <v>43</v>
      </c>
      <c r="K39" s="18" t="n">
        <v>24017.0817647059</v>
      </c>
      <c r="L39" s="18" t="n">
        <f aca="false">$J39*$K39</f>
        <v>1032734.51588235</v>
      </c>
      <c r="M39" s="24" t="s">
        <v>226</v>
      </c>
      <c r="N39" s="1" t="s">
        <v>267</v>
      </c>
      <c r="P39" s="1" t="s">
        <v>2674</v>
      </c>
    </row>
    <row r="40" customFormat="false" ht="15" hidden="false" customHeight="false" outlineLevel="0" collapsed="false">
      <c r="A40" s="1" t="s">
        <v>207</v>
      </c>
      <c r="B40" s="1" t="s">
        <v>1739</v>
      </c>
      <c r="C40" s="1" t="s">
        <v>260</v>
      </c>
      <c r="D40" s="1" t="s">
        <v>856</v>
      </c>
      <c r="E40" s="1" t="s">
        <v>857</v>
      </c>
      <c r="F40" s="1" t="s">
        <v>2106</v>
      </c>
      <c r="G40" s="1" t="s">
        <v>2107</v>
      </c>
      <c r="H40" s="17" t="n">
        <v>727</v>
      </c>
      <c r="I40" s="17" t="n">
        <v>4</v>
      </c>
      <c r="J40" s="17" t="n">
        <v>723</v>
      </c>
      <c r="K40" s="18" t="n">
        <v>1426.70038514443</v>
      </c>
      <c r="L40" s="18" t="n">
        <f aca="false">$J40*$K40</f>
        <v>1031504.37845942</v>
      </c>
      <c r="M40" s="25" t="s">
        <v>228</v>
      </c>
      <c r="N40" s="1" t="s">
        <v>282</v>
      </c>
      <c r="O40" s="28" t="s">
        <v>2108</v>
      </c>
      <c r="P40" s="1" t="s">
        <v>2109</v>
      </c>
    </row>
    <row r="41" customFormat="false" ht="15" hidden="false" customHeight="false" outlineLevel="0" collapsed="false">
      <c r="A41" s="1" t="s">
        <v>207</v>
      </c>
      <c r="B41" s="1" t="s">
        <v>1739</v>
      </c>
      <c r="C41" s="1" t="s">
        <v>273</v>
      </c>
      <c r="D41" s="1" t="s">
        <v>337</v>
      </c>
      <c r="E41" s="1" t="s">
        <v>338</v>
      </c>
      <c r="F41" s="1" t="s">
        <v>1859</v>
      </c>
      <c r="G41" s="1" t="s">
        <v>1860</v>
      </c>
      <c r="H41" s="17" t="n">
        <v>4014</v>
      </c>
      <c r="I41" s="17" t="n">
        <v>809</v>
      </c>
      <c r="J41" s="17" t="n">
        <v>3205</v>
      </c>
      <c r="K41" s="18" t="n">
        <v>321.31298206278</v>
      </c>
      <c r="L41" s="18" t="n">
        <f aca="false">$J41*$K41</f>
        <v>1029808.10751121</v>
      </c>
      <c r="M41" s="29" t="s">
        <v>227</v>
      </c>
      <c r="N41" s="1" t="s">
        <v>297</v>
      </c>
      <c r="P41" s="1" t="s">
        <v>1861</v>
      </c>
    </row>
    <row r="42" customFormat="false" ht="15" hidden="false" customHeight="false" outlineLevel="0" collapsed="false">
      <c r="A42" s="1" t="s">
        <v>207</v>
      </c>
      <c r="B42" s="1" t="s">
        <v>1739</v>
      </c>
      <c r="C42" s="1" t="s">
        <v>273</v>
      </c>
      <c r="D42" s="1" t="s">
        <v>2810</v>
      </c>
      <c r="E42" s="1" t="s">
        <v>2811</v>
      </c>
      <c r="F42" s="1" t="s">
        <v>2812</v>
      </c>
      <c r="G42" s="1" t="s">
        <v>2813</v>
      </c>
      <c r="H42" s="17" t="n">
        <v>28</v>
      </c>
      <c r="I42" s="17" t="n">
        <v>8</v>
      </c>
      <c r="J42" s="17" t="n">
        <v>20</v>
      </c>
      <c r="K42" s="18" t="n">
        <v>50948.6428571429</v>
      </c>
      <c r="L42" s="18" t="n">
        <f aca="false">$J42*$K42</f>
        <v>1018972.85714286</v>
      </c>
      <c r="M42" s="24" t="s">
        <v>226</v>
      </c>
      <c r="N42" s="1" t="s">
        <v>267</v>
      </c>
      <c r="O42" s="28" t="s">
        <v>2814</v>
      </c>
      <c r="P42" s="1" t="s">
        <v>2815</v>
      </c>
    </row>
    <row r="43" customFormat="false" ht="15" hidden="false" customHeight="false" outlineLevel="0" collapsed="false">
      <c r="A43" s="1" t="s">
        <v>207</v>
      </c>
      <c r="B43" s="1" t="s">
        <v>1739</v>
      </c>
      <c r="C43" s="1" t="s">
        <v>273</v>
      </c>
      <c r="D43" s="1" t="s">
        <v>1993</v>
      </c>
      <c r="E43" s="1" t="s">
        <v>1994</v>
      </c>
      <c r="F43" s="1" t="s">
        <v>1995</v>
      </c>
      <c r="G43" s="1" t="s">
        <v>1996</v>
      </c>
      <c r="H43" s="17" t="n">
        <v>1510</v>
      </c>
      <c r="I43" s="17" t="n">
        <v>4</v>
      </c>
      <c r="J43" s="17" t="n">
        <v>1506</v>
      </c>
      <c r="K43" s="18" t="n">
        <v>624.996688741722</v>
      </c>
      <c r="L43" s="18" t="n">
        <f aca="false">$J43*$K43</f>
        <v>941245.013245033</v>
      </c>
      <c r="M43" s="24" t="s">
        <v>226</v>
      </c>
      <c r="N43" s="1" t="s">
        <v>267</v>
      </c>
      <c r="O43" s="28" t="s">
        <v>1997</v>
      </c>
      <c r="P43" s="1" t="s">
        <v>1946</v>
      </c>
    </row>
    <row r="44" customFormat="false" ht="15" hidden="false" customHeight="false" outlineLevel="0" collapsed="false">
      <c r="A44" s="1" t="s">
        <v>206</v>
      </c>
      <c r="B44" s="1" t="s">
        <v>258</v>
      </c>
      <c r="C44" s="1" t="s">
        <v>260</v>
      </c>
      <c r="D44" s="1" t="s">
        <v>443</v>
      </c>
      <c r="E44" s="1" t="s">
        <v>444</v>
      </c>
      <c r="F44" s="1" t="s">
        <v>445</v>
      </c>
      <c r="G44" s="1" t="s">
        <v>446</v>
      </c>
      <c r="H44" s="17" t="n">
        <v>672</v>
      </c>
      <c r="I44" s="17" t="n">
        <v>60</v>
      </c>
      <c r="J44" s="17" t="n">
        <v>612</v>
      </c>
      <c r="K44" s="18" t="n">
        <v>1511.58263392857</v>
      </c>
      <c r="L44" s="18" t="n">
        <f aca="false">$J44*$K44</f>
        <v>925088.571964286</v>
      </c>
      <c r="M44" s="29" t="s">
        <v>227</v>
      </c>
      <c r="N44" s="1" t="s">
        <v>297</v>
      </c>
      <c r="P44" s="1" t="s">
        <v>447</v>
      </c>
    </row>
    <row r="45" customFormat="false" ht="15" hidden="false" customHeight="false" outlineLevel="0" collapsed="false">
      <c r="A45" s="1" t="s">
        <v>206</v>
      </c>
      <c r="B45" s="1" t="s">
        <v>258</v>
      </c>
      <c r="C45" s="1" t="s">
        <v>260</v>
      </c>
      <c r="D45" s="1" t="s">
        <v>805</v>
      </c>
      <c r="E45" s="1" t="s">
        <v>806</v>
      </c>
      <c r="F45" s="1" t="s">
        <v>807</v>
      </c>
      <c r="G45" s="1" t="s">
        <v>808</v>
      </c>
      <c r="H45" s="17" t="n">
        <v>73</v>
      </c>
      <c r="I45" s="17" t="n">
        <v>9</v>
      </c>
      <c r="J45" s="17" t="n">
        <v>64</v>
      </c>
      <c r="K45" s="18" t="n">
        <v>14442.624109589</v>
      </c>
      <c r="L45" s="18" t="n">
        <f aca="false">$J45*$K45</f>
        <v>924327.943013699</v>
      </c>
      <c r="M45" s="24" t="s">
        <v>226</v>
      </c>
      <c r="N45" s="1" t="s">
        <v>267</v>
      </c>
      <c r="P45" s="1" t="s">
        <v>809</v>
      </c>
    </row>
    <row r="46" customFormat="false" ht="15" hidden="false" customHeight="false" outlineLevel="0" collapsed="false">
      <c r="A46" s="1" t="s">
        <v>207</v>
      </c>
      <c r="B46" s="1" t="s">
        <v>1739</v>
      </c>
      <c r="C46" s="1" t="s">
        <v>260</v>
      </c>
      <c r="D46" s="1" t="s">
        <v>820</v>
      </c>
      <c r="E46" s="1" t="s">
        <v>821</v>
      </c>
      <c r="F46" s="1" t="s">
        <v>1846</v>
      </c>
      <c r="G46" s="1" t="s">
        <v>1847</v>
      </c>
      <c r="H46" s="17" t="n">
        <v>4703</v>
      </c>
      <c r="I46" s="17" t="n">
        <v>243</v>
      </c>
      <c r="J46" s="17" t="n">
        <v>4460</v>
      </c>
      <c r="K46" s="18" t="n">
        <v>196.454437593026</v>
      </c>
      <c r="L46" s="18" t="n">
        <f aca="false">$J46*$K46</f>
        <v>876186.791664895</v>
      </c>
      <c r="M46" s="29" t="s">
        <v>227</v>
      </c>
      <c r="N46" s="1" t="s">
        <v>297</v>
      </c>
      <c r="P46" s="1" t="s">
        <v>1848</v>
      </c>
    </row>
    <row r="47" customFormat="false" ht="15" hidden="false" customHeight="false" outlineLevel="0" collapsed="false">
      <c r="A47" s="1" t="s">
        <v>207</v>
      </c>
      <c r="B47" s="1" t="s">
        <v>1739</v>
      </c>
      <c r="C47" s="1" t="s">
        <v>260</v>
      </c>
      <c r="D47" s="1" t="s">
        <v>448</v>
      </c>
      <c r="E47" s="1" t="s">
        <v>449</v>
      </c>
      <c r="F47" s="1" t="s">
        <v>1895</v>
      </c>
      <c r="G47" s="1" t="s">
        <v>1896</v>
      </c>
      <c r="H47" s="17" t="n">
        <v>2880</v>
      </c>
      <c r="I47" s="17" t="n">
        <v>110</v>
      </c>
      <c r="J47" s="17" t="n">
        <v>2770</v>
      </c>
      <c r="K47" s="18" t="n">
        <v>299.726527777778</v>
      </c>
      <c r="L47" s="18" t="n">
        <f aca="false">$J47*$K47</f>
        <v>830242.481944445</v>
      </c>
      <c r="M47" s="29" t="s">
        <v>227</v>
      </c>
      <c r="N47" s="1" t="s">
        <v>297</v>
      </c>
      <c r="P47" s="1" t="s">
        <v>1899</v>
      </c>
    </row>
    <row r="48" customFormat="false" ht="15" hidden="false" customHeight="false" outlineLevel="0" collapsed="false">
      <c r="A48" s="1" t="s">
        <v>206</v>
      </c>
      <c r="B48" s="1" t="s">
        <v>258</v>
      </c>
      <c r="C48" s="1" t="s">
        <v>260</v>
      </c>
      <c r="D48" s="1" t="s">
        <v>344</v>
      </c>
      <c r="E48" s="1" t="s">
        <v>345</v>
      </c>
      <c r="F48" s="1" t="s">
        <v>346</v>
      </c>
      <c r="G48" s="1" t="s">
        <v>347</v>
      </c>
      <c r="H48" s="17" t="n">
        <v>1959</v>
      </c>
      <c r="I48" s="17" t="n">
        <v>400</v>
      </c>
      <c r="J48" s="17" t="n">
        <v>1559</v>
      </c>
      <c r="K48" s="18" t="n">
        <v>527.889948953548</v>
      </c>
      <c r="L48" s="18" t="n">
        <f aca="false">$J48*$K48</f>
        <v>822980.430418581</v>
      </c>
      <c r="M48" s="24" t="s">
        <v>226</v>
      </c>
      <c r="N48" s="1" t="s">
        <v>267</v>
      </c>
      <c r="P48" s="1" t="s">
        <v>334</v>
      </c>
    </row>
    <row r="49" customFormat="false" ht="15" hidden="false" customHeight="false" outlineLevel="0" collapsed="false">
      <c r="A49" s="1" t="s">
        <v>207</v>
      </c>
      <c r="B49" s="1" t="s">
        <v>1739</v>
      </c>
      <c r="C49" s="1" t="s">
        <v>260</v>
      </c>
      <c r="D49" s="1" t="s">
        <v>2577</v>
      </c>
      <c r="E49" s="1" t="s">
        <v>2578</v>
      </c>
      <c r="F49" s="1" t="s">
        <v>2579</v>
      </c>
      <c r="G49" s="1" t="s">
        <v>2580</v>
      </c>
      <c r="H49" s="17" t="n">
        <v>89</v>
      </c>
      <c r="I49" s="17" t="n">
        <v>19</v>
      </c>
      <c r="J49" s="17" t="n">
        <v>70</v>
      </c>
      <c r="K49" s="18" t="n">
        <v>11296.52</v>
      </c>
      <c r="L49" s="18" t="n">
        <f aca="false">$J49*$K49</f>
        <v>790756.4</v>
      </c>
      <c r="M49" s="25" t="s">
        <v>228</v>
      </c>
      <c r="N49" s="1" t="s">
        <v>282</v>
      </c>
      <c r="P49" s="1" t="s">
        <v>2583</v>
      </c>
    </row>
    <row r="50" customFormat="false" ht="15" hidden="false" customHeight="false" outlineLevel="0" collapsed="false">
      <c r="A50" s="1" t="s">
        <v>207</v>
      </c>
      <c r="B50" s="1" t="s">
        <v>1739</v>
      </c>
      <c r="C50" s="1" t="s">
        <v>260</v>
      </c>
      <c r="D50" s="1" t="s">
        <v>1922</v>
      </c>
      <c r="E50" s="1" t="s">
        <v>1923</v>
      </c>
      <c r="F50" s="1" t="s">
        <v>1924</v>
      </c>
      <c r="G50" s="1" t="s">
        <v>521</v>
      </c>
      <c r="H50" s="17" t="n">
        <v>2650</v>
      </c>
      <c r="I50" s="17" t="n">
        <v>0</v>
      </c>
      <c r="J50" s="17" t="n">
        <v>2650</v>
      </c>
      <c r="K50" s="18" t="n">
        <v>287.671479245283</v>
      </c>
      <c r="L50" s="18" t="n">
        <f aca="false">$J50*$K50</f>
        <v>762329.42</v>
      </c>
      <c r="M50" s="24" t="s">
        <v>226</v>
      </c>
      <c r="N50" s="1" t="s">
        <v>267</v>
      </c>
      <c r="P50" s="1" t="s">
        <v>1925</v>
      </c>
    </row>
    <row r="51" customFormat="false" ht="15" hidden="false" customHeight="false" outlineLevel="0" collapsed="false">
      <c r="A51" s="1" t="s">
        <v>207</v>
      </c>
      <c r="B51" s="1" t="s">
        <v>1739</v>
      </c>
      <c r="C51" s="1" t="s">
        <v>273</v>
      </c>
      <c r="D51" s="1" t="s">
        <v>1218</v>
      </c>
      <c r="E51" s="1" t="s">
        <v>1219</v>
      </c>
      <c r="F51" s="1" t="s">
        <v>2572</v>
      </c>
      <c r="G51" s="1" t="s">
        <v>2573</v>
      </c>
      <c r="H51" s="17" t="n">
        <v>90</v>
      </c>
      <c r="I51" s="17" t="n">
        <v>9</v>
      </c>
      <c r="J51" s="17" t="n">
        <v>81</v>
      </c>
      <c r="K51" s="18" t="n">
        <v>9369.15977777778</v>
      </c>
      <c r="L51" s="18" t="n">
        <f aca="false">$J51*$K51</f>
        <v>758901.942</v>
      </c>
      <c r="M51" s="29" t="s">
        <v>227</v>
      </c>
      <c r="N51" s="1" t="s">
        <v>297</v>
      </c>
      <c r="P51" s="1" t="s">
        <v>2576</v>
      </c>
    </row>
    <row r="52" customFormat="false" ht="15" hidden="false" customHeight="false" outlineLevel="0" collapsed="false">
      <c r="A52" s="1" t="s">
        <v>206</v>
      </c>
      <c r="B52" s="1" t="s">
        <v>258</v>
      </c>
      <c r="C52" s="1" t="s">
        <v>260</v>
      </c>
      <c r="D52" s="1" t="s">
        <v>627</v>
      </c>
      <c r="E52" s="1" t="s">
        <v>628</v>
      </c>
      <c r="F52" s="1" t="s">
        <v>629</v>
      </c>
      <c r="G52" s="1" t="s">
        <v>630</v>
      </c>
      <c r="H52" s="17" t="n">
        <v>155</v>
      </c>
      <c r="I52" s="17" t="n">
        <v>2</v>
      </c>
      <c r="J52" s="17" t="n">
        <v>153</v>
      </c>
      <c r="K52" s="18" t="n">
        <v>4915.86535483871</v>
      </c>
      <c r="L52" s="18" t="n">
        <f aca="false">$J52*$K52</f>
        <v>752127.399290323</v>
      </c>
      <c r="M52" s="24" t="s">
        <v>226</v>
      </c>
      <c r="N52" s="1" t="s">
        <v>267</v>
      </c>
      <c r="O52" s="28" t="s">
        <v>631</v>
      </c>
      <c r="P52" s="1" t="s">
        <v>632</v>
      </c>
    </row>
    <row r="53" customFormat="false" ht="15" hidden="false" customHeight="false" outlineLevel="0" collapsed="false">
      <c r="A53" s="1" t="s">
        <v>206</v>
      </c>
      <c r="B53" s="1" t="s">
        <v>258</v>
      </c>
      <c r="C53" s="1" t="s">
        <v>260</v>
      </c>
      <c r="D53" s="1" t="s">
        <v>453</v>
      </c>
      <c r="E53" s="1" t="s">
        <v>454</v>
      </c>
      <c r="F53" s="1" t="s">
        <v>455</v>
      </c>
      <c r="G53" s="1" t="s">
        <v>456</v>
      </c>
      <c r="H53" s="17" t="n">
        <v>630</v>
      </c>
      <c r="I53" s="17" t="n">
        <v>292</v>
      </c>
      <c r="J53" s="17" t="n">
        <v>338</v>
      </c>
      <c r="K53" s="18" t="n">
        <v>2155.47903174603</v>
      </c>
      <c r="L53" s="18" t="n">
        <f aca="false">$J53*$K53</f>
        <v>728551.912730159</v>
      </c>
      <c r="M53" s="24" t="s">
        <v>226</v>
      </c>
      <c r="N53" s="1" t="s">
        <v>267</v>
      </c>
      <c r="P53" s="1" t="s">
        <v>459</v>
      </c>
    </row>
    <row r="54" customFormat="false" ht="15" hidden="false" customHeight="false" outlineLevel="0" collapsed="false">
      <c r="A54" s="1" t="s">
        <v>207</v>
      </c>
      <c r="B54" s="1" t="s">
        <v>1739</v>
      </c>
      <c r="C54" s="1" t="s">
        <v>273</v>
      </c>
      <c r="D54" s="1" t="s">
        <v>727</v>
      </c>
      <c r="E54" s="1" t="s">
        <v>728</v>
      </c>
      <c r="F54" s="1" t="s">
        <v>2159</v>
      </c>
      <c r="G54" s="1" t="s">
        <v>2160</v>
      </c>
      <c r="H54" s="17" t="n">
        <v>590</v>
      </c>
      <c r="I54" s="17" t="n">
        <v>16</v>
      </c>
      <c r="J54" s="17" t="n">
        <v>574</v>
      </c>
      <c r="K54" s="18" t="n">
        <v>1244</v>
      </c>
      <c r="L54" s="18" t="n">
        <f aca="false">$J54*$K54</f>
        <v>714056</v>
      </c>
      <c r="M54" s="24" t="s">
        <v>226</v>
      </c>
      <c r="N54" s="1" t="s">
        <v>267</v>
      </c>
      <c r="P54" s="1" t="s">
        <v>2161</v>
      </c>
    </row>
    <row r="55" customFormat="false" ht="15" hidden="false" customHeight="false" outlineLevel="0" collapsed="false">
      <c r="A55" s="1" t="s">
        <v>207</v>
      </c>
      <c r="B55" s="1" t="s">
        <v>1739</v>
      </c>
      <c r="C55" s="1" t="s">
        <v>260</v>
      </c>
      <c r="D55" s="1" t="s">
        <v>661</v>
      </c>
      <c r="E55" s="1" t="s">
        <v>662</v>
      </c>
      <c r="F55" s="1" t="s">
        <v>1884</v>
      </c>
      <c r="G55" s="1" t="s">
        <v>1885</v>
      </c>
      <c r="H55" s="17" t="n">
        <v>3270</v>
      </c>
      <c r="I55" s="17" t="n">
        <v>117</v>
      </c>
      <c r="J55" s="17" t="n">
        <v>3153</v>
      </c>
      <c r="K55" s="18" t="n">
        <v>225.566963302752</v>
      </c>
      <c r="L55" s="18" t="n">
        <f aca="false">$J55*$K55</f>
        <v>711212.635293578</v>
      </c>
      <c r="M55" s="29" t="s">
        <v>227</v>
      </c>
      <c r="N55" s="1" t="s">
        <v>297</v>
      </c>
      <c r="P55" s="1" t="s">
        <v>1888</v>
      </c>
    </row>
    <row r="56" customFormat="false" ht="15" hidden="false" customHeight="false" outlineLevel="0" collapsed="false">
      <c r="A56" s="1" t="s">
        <v>207</v>
      </c>
      <c r="B56" s="1" t="s">
        <v>1739</v>
      </c>
      <c r="C56" s="1" t="s">
        <v>273</v>
      </c>
      <c r="D56" s="1" t="s">
        <v>2847</v>
      </c>
      <c r="E56" s="1" t="s">
        <v>2848</v>
      </c>
      <c r="F56" s="1" t="s">
        <v>2849</v>
      </c>
      <c r="G56" s="1" t="s">
        <v>2850</v>
      </c>
      <c r="H56" s="17" t="n">
        <v>23</v>
      </c>
      <c r="I56" s="17" t="n">
        <v>0</v>
      </c>
      <c r="J56" s="17" t="n">
        <v>23</v>
      </c>
      <c r="K56" s="18" t="n">
        <v>30853.3056521739</v>
      </c>
      <c r="L56" s="18" t="n">
        <f aca="false">$J56*$K56</f>
        <v>709626.03</v>
      </c>
      <c r="M56" s="25" t="s">
        <v>228</v>
      </c>
      <c r="N56" s="1" t="s">
        <v>282</v>
      </c>
      <c r="P56" s="1" t="s">
        <v>2851</v>
      </c>
    </row>
    <row r="57" customFormat="false" ht="15" hidden="false" customHeight="false" outlineLevel="0" collapsed="false">
      <c r="A57" s="1" t="s">
        <v>207</v>
      </c>
      <c r="B57" s="1" t="s">
        <v>1739</v>
      </c>
      <c r="C57" s="1" t="s">
        <v>273</v>
      </c>
      <c r="D57" s="1" t="s">
        <v>2080</v>
      </c>
      <c r="E57" s="1" t="s">
        <v>2081</v>
      </c>
      <c r="F57" s="1" t="s">
        <v>2082</v>
      </c>
      <c r="G57" s="1" t="s">
        <v>2083</v>
      </c>
      <c r="H57" s="17" t="n">
        <v>830</v>
      </c>
      <c r="I57" s="17" t="n">
        <v>0</v>
      </c>
      <c r="J57" s="17" t="n">
        <v>830</v>
      </c>
      <c r="K57" s="18" t="n">
        <v>843.872289156627</v>
      </c>
      <c r="L57" s="18" t="n">
        <f aca="false">$J57*$K57</f>
        <v>700414</v>
      </c>
      <c r="M57" s="24" t="s">
        <v>226</v>
      </c>
      <c r="N57" s="1" t="s">
        <v>267</v>
      </c>
      <c r="P57" s="1" t="s">
        <v>2084</v>
      </c>
    </row>
    <row r="58" customFormat="false" ht="15" hidden="false" customHeight="false" outlineLevel="0" collapsed="false">
      <c r="A58" s="1" t="s">
        <v>207</v>
      </c>
      <c r="B58" s="1" t="s">
        <v>1739</v>
      </c>
      <c r="C58" s="1" t="s">
        <v>260</v>
      </c>
      <c r="D58" s="1" t="s">
        <v>1053</v>
      </c>
      <c r="E58" s="1" t="s">
        <v>1054</v>
      </c>
      <c r="F58" s="1" t="s">
        <v>2501</v>
      </c>
      <c r="G58" s="1" t="s">
        <v>2502</v>
      </c>
      <c r="H58" s="17" t="n">
        <v>109</v>
      </c>
      <c r="I58" s="17" t="n">
        <v>0</v>
      </c>
      <c r="J58" s="17" t="n">
        <v>109</v>
      </c>
      <c r="K58" s="18" t="n">
        <v>6404.6952293578</v>
      </c>
      <c r="L58" s="18" t="n">
        <f aca="false">$J58*$K58</f>
        <v>698111.78</v>
      </c>
      <c r="M58" s="25" t="s">
        <v>228</v>
      </c>
      <c r="N58" s="1" t="s">
        <v>282</v>
      </c>
      <c r="P58" s="1" t="s">
        <v>2504</v>
      </c>
    </row>
    <row r="59" customFormat="false" ht="15" hidden="false" customHeight="false" outlineLevel="0" collapsed="false">
      <c r="A59" s="1" t="s">
        <v>207</v>
      </c>
      <c r="B59" s="1" t="s">
        <v>1739</v>
      </c>
      <c r="C59" s="1" t="s">
        <v>260</v>
      </c>
      <c r="D59" s="1" t="s">
        <v>2289</v>
      </c>
      <c r="E59" s="1" t="s">
        <v>2290</v>
      </c>
      <c r="F59" s="1" t="s">
        <v>2291</v>
      </c>
      <c r="G59" s="1" t="s">
        <v>2292</v>
      </c>
      <c r="H59" s="17" t="n">
        <v>325</v>
      </c>
      <c r="I59" s="17" t="n">
        <v>12</v>
      </c>
      <c r="J59" s="17" t="n">
        <v>313</v>
      </c>
      <c r="K59" s="18" t="n">
        <v>2216.54732307692</v>
      </c>
      <c r="L59" s="18" t="n">
        <f aca="false">$J59*$K59</f>
        <v>693779.312123077</v>
      </c>
      <c r="M59" s="29" t="s">
        <v>227</v>
      </c>
      <c r="N59" s="1" t="s">
        <v>297</v>
      </c>
      <c r="P59" s="1" t="s">
        <v>2293</v>
      </c>
    </row>
    <row r="60" customFormat="false" ht="15" hidden="false" customHeight="false" outlineLevel="0" collapsed="false">
      <c r="A60" s="1" t="s">
        <v>207</v>
      </c>
      <c r="B60" s="1" t="s">
        <v>1739</v>
      </c>
      <c r="C60" s="1" t="s">
        <v>273</v>
      </c>
      <c r="D60" s="1" t="s">
        <v>321</v>
      </c>
      <c r="E60" s="1" t="s">
        <v>322</v>
      </c>
      <c r="F60" s="1" t="s">
        <v>1763</v>
      </c>
      <c r="G60" s="1" t="s">
        <v>1764</v>
      </c>
      <c r="H60" s="17" t="n">
        <v>20310</v>
      </c>
      <c r="I60" s="17" t="n">
        <v>2150</v>
      </c>
      <c r="J60" s="17" t="n">
        <v>18160</v>
      </c>
      <c r="K60" s="18" t="n">
        <v>36.7499295913343</v>
      </c>
      <c r="L60" s="18" t="n">
        <f aca="false">$J60*$K60</f>
        <v>667378.721378631</v>
      </c>
      <c r="M60" s="24" t="s">
        <v>226</v>
      </c>
      <c r="N60" s="1" t="s">
        <v>267</v>
      </c>
      <c r="P60" s="1" t="s">
        <v>1744</v>
      </c>
    </row>
    <row r="61" customFormat="false" ht="15" hidden="false" customHeight="false" outlineLevel="0" collapsed="false">
      <c r="A61" s="1" t="s">
        <v>207</v>
      </c>
      <c r="B61" s="1" t="s">
        <v>1739</v>
      </c>
      <c r="C61" s="1" t="s">
        <v>260</v>
      </c>
      <c r="D61" s="1" t="s">
        <v>2326</v>
      </c>
      <c r="E61" s="1" t="s">
        <v>2327</v>
      </c>
      <c r="F61" s="1" t="s">
        <v>2328</v>
      </c>
      <c r="G61" s="1" t="s">
        <v>2329</v>
      </c>
      <c r="H61" s="17" t="n">
        <v>283</v>
      </c>
      <c r="I61" s="17" t="n">
        <v>27</v>
      </c>
      <c r="J61" s="17" t="n">
        <v>256</v>
      </c>
      <c r="K61" s="18" t="n">
        <v>2540.26893992933</v>
      </c>
      <c r="L61" s="18" t="n">
        <f aca="false">$J61*$K61</f>
        <v>650308.848621908</v>
      </c>
      <c r="M61" s="24" t="s">
        <v>226</v>
      </c>
      <c r="N61" s="1" t="s">
        <v>267</v>
      </c>
      <c r="P61" s="1" t="s">
        <v>2330</v>
      </c>
    </row>
    <row r="62" customFormat="false" ht="15" hidden="false" customHeight="false" outlineLevel="0" collapsed="false">
      <c r="A62" s="1" t="s">
        <v>207</v>
      </c>
      <c r="B62" s="1" t="s">
        <v>1739</v>
      </c>
      <c r="C62" s="1" t="s">
        <v>260</v>
      </c>
      <c r="D62" s="1" t="s">
        <v>278</v>
      </c>
      <c r="E62" s="1" t="s">
        <v>279</v>
      </c>
      <c r="F62" s="1" t="s">
        <v>1814</v>
      </c>
      <c r="G62" s="1" t="s">
        <v>1815</v>
      </c>
      <c r="H62" s="17" t="n">
        <v>6328</v>
      </c>
      <c r="I62" s="17" t="n">
        <v>426</v>
      </c>
      <c r="J62" s="17" t="n">
        <v>5902</v>
      </c>
      <c r="K62" s="18" t="n">
        <v>110.080466182048</v>
      </c>
      <c r="L62" s="18" t="n">
        <f aca="false">$J62*$K62</f>
        <v>649694.911406447</v>
      </c>
      <c r="M62" s="25" t="s">
        <v>228</v>
      </c>
      <c r="N62" s="1" t="s">
        <v>282</v>
      </c>
      <c r="P62" s="1" t="s">
        <v>1817</v>
      </c>
    </row>
    <row r="63" customFormat="false" ht="15" hidden="false" customHeight="false" outlineLevel="0" collapsed="false">
      <c r="A63" s="1" t="s">
        <v>207</v>
      </c>
      <c r="B63" s="1" t="s">
        <v>1739</v>
      </c>
      <c r="C63" s="1" t="s">
        <v>260</v>
      </c>
      <c r="D63" s="1" t="s">
        <v>328</v>
      </c>
      <c r="E63" s="1" t="s">
        <v>329</v>
      </c>
      <c r="F63" s="1" t="s">
        <v>1788</v>
      </c>
      <c r="G63" s="1" t="s">
        <v>1789</v>
      </c>
      <c r="H63" s="17" t="n">
        <v>10995</v>
      </c>
      <c r="I63" s="17" t="n">
        <v>9</v>
      </c>
      <c r="J63" s="17" t="n">
        <v>10986</v>
      </c>
      <c r="K63" s="18" t="n">
        <v>59.0077989995453</v>
      </c>
      <c r="L63" s="18" t="n">
        <f aca="false">$J63*$K63</f>
        <v>648259.679809004</v>
      </c>
      <c r="M63" s="24" t="s">
        <v>226</v>
      </c>
      <c r="N63" s="1" t="s">
        <v>267</v>
      </c>
      <c r="O63" s="28" t="s">
        <v>1790</v>
      </c>
      <c r="P63" s="1" t="s">
        <v>1792</v>
      </c>
    </row>
    <row r="64" customFormat="false" ht="15" hidden="false" customHeight="false" outlineLevel="0" collapsed="false">
      <c r="A64" s="1" t="s">
        <v>207</v>
      </c>
      <c r="B64" s="1" t="s">
        <v>1739</v>
      </c>
      <c r="C64" s="1" t="s">
        <v>260</v>
      </c>
      <c r="D64" s="1" t="s">
        <v>2070</v>
      </c>
      <c r="E64" s="1" t="s">
        <v>2071</v>
      </c>
      <c r="F64" s="1" t="s">
        <v>2072</v>
      </c>
      <c r="G64" s="1" t="s">
        <v>2073</v>
      </c>
      <c r="H64" s="17" t="n">
        <v>854</v>
      </c>
      <c r="I64" s="17" t="n">
        <v>0</v>
      </c>
      <c r="J64" s="17" t="n">
        <v>854</v>
      </c>
      <c r="K64" s="18" t="n">
        <v>758.19293911007</v>
      </c>
      <c r="L64" s="18" t="n">
        <f aca="false">$J64*$K64</f>
        <v>647496.77</v>
      </c>
      <c r="M64" s="29" t="s">
        <v>227</v>
      </c>
      <c r="N64" s="1" t="s">
        <v>297</v>
      </c>
      <c r="P64" s="1" t="s">
        <v>2074</v>
      </c>
    </row>
    <row r="65" customFormat="false" ht="15" hidden="false" customHeight="false" outlineLevel="0" collapsed="false">
      <c r="A65" s="1" t="s">
        <v>207</v>
      </c>
      <c r="B65" s="1" t="s">
        <v>1739</v>
      </c>
      <c r="C65" s="1" t="s">
        <v>260</v>
      </c>
      <c r="D65" s="1" t="s">
        <v>2563</v>
      </c>
      <c r="E65" s="1" t="s">
        <v>2564</v>
      </c>
      <c r="F65" s="1" t="s">
        <v>2565</v>
      </c>
      <c r="G65" s="1" t="s">
        <v>2566</v>
      </c>
      <c r="H65" s="17" t="n">
        <v>92</v>
      </c>
      <c r="I65" s="17" t="n">
        <v>0</v>
      </c>
      <c r="J65" s="17" t="n">
        <v>92</v>
      </c>
      <c r="K65" s="18" t="n">
        <v>6889.49858695652</v>
      </c>
      <c r="L65" s="18" t="n">
        <f aca="false">$J65*$K65</f>
        <v>633833.87</v>
      </c>
      <c r="M65" s="24" t="s">
        <v>226</v>
      </c>
      <c r="N65" s="1" t="s">
        <v>267</v>
      </c>
      <c r="P65" s="1" t="s">
        <v>2567</v>
      </c>
    </row>
    <row r="66" customFormat="false" ht="15" hidden="false" customHeight="false" outlineLevel="0" collapsed="false">
      <c r="A66" s="1" t="s">
        <v>207</v>
      </c>
      <c r="B66" s="1" t="s">
        <v>1739</v>
      </c>
      <c r="C66" s="1" t="s">
        <v>260</v>
      </c>
      <c r="D66" s="1" t="s">
        <v>2093</v>
      </c>
      <c r="E66" s="1" t="s">
        <v>2094</v>
      </c>
      <c r="F66" s="1" t="s">
        <v>2095</v>
      </c>
      <c r="G66" s="1" t="s">
        <v>2096</v>
      </c>
      <c r="H66" s="17" t="n">
        <v>800</v>
      </c>
      <c r="I66" s="17" t="n">
        <v>56</v>
      </c>
      <c r="J66" s="17" t="n">
        <v>744</v>
      </c>
      <c r="K66" s="18" t="n">
        <v>803.1425</v>
      </c>
      <c r="L66" s="18" t="n">
        <f aca="false">$J66*$K66</f>
        <v>597538.02</v>
      </c>
      <c r="M66" s="29" t="s">
        <v>227</v>
      </c>
      <c r="N66" s="1" t="s">
        <v>297</v>
      </c>
      <c r="P66" s="1" t="s">
        <v>2097</v>
      </c>
    </row>
    <row r="67" customFormat="false" ht="15" hidden="false" customHeight="false" outlineLevel="0" collapsed="false">
      <c r="A67" s="1" t="s">
        <v>206</v>
      </c>
      <c r="B67" s="1" t="s">
        <v>258</v>
      </c>
      <c r="C67" s="1" t="s">
        <v>260</v>
      </c>
      <c r="D67" s="1" t="s">
        <v>350</v>
      </c>
      <c r="E67" s="1" t="s">
        <v>351</v>
      </c>
      <c r="F67" s="1" t="s">
        <v>352</v>
      </c>
      <c r="G67" s="1" t="s">
        <v>353</v>
      </c>
      <c r="H67" s="17" t="n">
        <v>1845</v>
      </c>
      <c r="I67" s="17" t="n">
        <v>451</v>
      </c>
      <c r="J67" s="17" t="n">
        <v>1394</v>
      </c>
      <c r="K67" s="18" t="n">
        <v>426.339718157182</v>
      </c>
      <c r="L67" s="18" t="n">
        <f aca="false">$J67*$K67</f>
        <v>594317.567111111</v>
      </c>
      <c r="M67" s="24" t="s">
        <v>226</v>
      </c>
      <c r="N67" s="1" t="s">
        <v>267</v>
      </c>
      <c r="P67" s="1" t="s">
        <v>334</v>
      </c>
    </row>
    <row r="68" customFormat="false" ht="15" hidden="false" customHeight="false" outlineLevel="0" collapsed="false">
      <c r="A68" s="1" t="s">
        <v>207</v>
      </c>
      <c r="B68" s="1" t="s">
        <v>1739</v>
      </c>
      <c r="C68" s="1" t="s">
        <v>260</v>
      </c>
      <c r="D68" s="1" t="s">
        <v>602</v>
      </c>
      <c r="E68" s="1" t="s">
        <v>603</v>
      </c>
      <c r="F68" s="1" t="s">
        <v>1840</v>
      </c>
      <c r="G68" s="1" t="s">
        <v>1841</v>
      </c>
      <c r="H68" s="17" t="n">
        <v>5170</v>
      </c>
      <c r="I68" s="17" t="n">
        <v>570</v>
      </c>
      <c r="J68" s="17" t="n">
        <v>4600</v>
      </c>
      <c r="K68" s="18" t="n">
        <v>121.056553191489</v>
      </c>
      <c r="L68" s="18" t="n">
        <f aca="false">$J68*$K68</f>
        <v>556860.144680851</v>
      </c>
      <c r="M68" s="24" t="s">
        <v>226</v>
      </c>
      <c r="N68" s="1" t="s">
        <v>267</v>
      </c>
      <c r="P68" s="1" t="s">
        <v>1842</v>
      </c>
    </row>
    <row r="69" customFormat="false" ht="15" hidden="false" customHeight="false" outlineLevel="0" collapsed="false">
      <c r="A69" s="1" t="s">
        <v>207</v>
      </c>
      <c r="B69" s="1" t="s">
        <v>1739</v>
      </c>
      <c r="C69" s="1" t="s">
        <v>260</v>
      </c>
      <c r="D69" s="1" t="s">
        <v>2183</v>
      </c>
      <c r="E69" s="1" t="s">
        <v>2184</v>
      </c>
      <c r="F69" s="1" t="s">
        <v>2185</v>
      </c>
      <c r="G69" s="1" t="s">
        <v>2186</v>
      </c>
      <c r="H69" s="17" t="n">
        <v>546</v>
      </c>
      <c r="I69" s="17" t="n">
        <v>61</v>
      </c>
      <c r="J69" s="17" t="n">
        <v>485</v>
      </c>
      <c r="K69" s="18" t="n">
        <v>1140.5530952381</v>
      </c>
      <c r="L69" s="18" t="n">
        <f aca="false">$J69*$K69</f>
        <v>553168.251190476</v>
      </c>
      <c r="M69" s="24" t="s">
        <v>226</v>
      </c>
      <c r="N69" s="1" t="s">
        <v>267</v>
      </c>
      <c r="P69" s="1" t="s">
        <v>2187</v>
      </c>
    </row>
    <row r="70" customFormat="false" ht="15" hidden="false" customHeight="false" outlineLevel="0" collapsed="false">
      <c r="A70" s="1" t="s">
        <v>207</v>
      </c>
      <c r="B70" s="1" t="s">
        <v>1739</v>
      </c>
      <c r="C70" s="1" t="s">
        <v>273</v>
      </c>
      <c r="D70" s="1" t="s">
        <v>437</v>
      </c>
      <c r="E70" s="1" t="s">
        <v>438</v>
      </c>
      <c r="F70" s="1" t="s">
        <v>1742</v>
      </c>
      <c r="G70" s="1" t="s">
        <v>1743</v>
      </c>
      <c r="H70" s="17" t="n">
        <v>29110</v>
      </c>
      <c r="I70" s="17" t="n">
        <v>830</v>
      </c>
      <c r="J70" s="17" t="n">
        <v>28280</v>
      </c>
      <c r="K70" s="18" t="n">
        <v>19.4329852284438</v>
      </c>
      <c r="L70" s="18" t="n">
        <f aca="false">$J70*$K70</f>
        <v>549564.822260392</v>
      </c>
      <c r="M70" s="24" t="s">
        <v>226</v>
      </c>
      <c r="N70" s="1" t="s">
        <v>267</v>
      </c>
      <c r="P70" s="1" t="s">
        <v>1744</v>
      </c>
    </row>
    <row r="71" customFormat="false" ht="15" hidden="false" customHeight="false" outlineLevel="0" collapsed="false">
      <c r="A71" s="1" t="s">
        <v>206</v>
      </c>
      <c r="B71" s="1" t="s">
        <v>258</v>
      </c>
      <c r="C71" s="1" t="s">
        <v>260</v>
      </c>
      <c r="D71" s="1" t="s">
        <v>667</v>
      </c>
      <c r="E71" s="1" t="s">
        <v>668</v>
      </c>
      <c r="F71" s="1" t="s">
        <v>669</v>
      </c>
      <c r="G71" s="1" t="s">
        <v>670</v>
      </c>
      <c r="H71" s="17" t="n">
        <v>120</v>
      </c>
      <c r="I71" s="17" t="n">
        <v>34</v>
      </c>
      <c r="J71" s="17" t="n">
        <v>86</v>
      </c>
      <c r="K71" s="18" t="n">
        <v>6381.17</v>
      </c>
      <c r="L71" s="18" t="n">
        <f aca="false">$J71*$K71</f>
        <v>548780.62</v>
      </c>
      <c r="M71" s="25" t="s">
        <v>228</v>
      </c>
      <c r="N71" s="1" t="s">
        <v>282</v>
      </c>
      <c r="P71" s="1" t="s">
        <v>672</v>
      </c>
    </row>
    <row r="72" customFormat="false" ht="15" hidden="false" customHeight="false" outlineLevel="0" collapsed="false">
      <c r="A72" s="1" t="s">
        <v>207</v>
      </c>
      <c r="B72" s="1" t="s">
        <v>1739</v>
      </c>
      <c r="C72" s="1" t="s">
        <v>260</v>
      </c>
      <c r="D72" s="1" t="s">
        <v>1508</v>
      </c>
      <c r="E72" s="1" t="s">
        <v>1509</v>
      </c>
      <c r="F72" s="1" t="s">
        <v>1998</v>
      </c>
      <c r="G72" s="1" t="s">
        <v>1999</v>
      </c>
      <c r="H72" s="17" t="n">
        <v>1444</v>
      </c>
      <c r="I72" s="17" t="n">
        <v>91</v>
      </c>
      <c r="J72" s="17" t="n">
        <v>1353</v>
      </c>
      <c r="K72" s="18" t="n">
        <v>398.932804709141</v>
      </c>
      <c r="L72" s="18" t="n">
        <f aca="false">$J72*$K72</f>
        <v>539756.084771468</v>
      </c>
      <c r="M72" s="25" t="s">
        <v>228</v>
      </c>
      <c r="N72" s="1" t="s">
        <v>282</v>
      </c>
      <c r="P72" s="1" t="s">
        <v>2000</v>
      </c>
    </row>
    <row r="73" customFormat="false" ht="15" hidden="false" customHeight="false" outlineLevel="0" collapsed="false">
      <c r="A73" s="1" t="s">
        <v>207</v>
      </c>
      <c r="B73" s="1" t="s">
        <v>1739</v>
      </c>
      <c r="C73" s="1" t="s">
        <v>273</v>
      </c>
      <c r="D73" s="1" t="s">
        <v>952</v>
      </c>
      <c r="E73" s="1" t="s">
        <v>953</v>
      </c>
      <c r="F73" s="1" t="s">
        <v>2303</v>
      </c>
      <c r="G73" s="1" t="s">
        <v>2304</v>
      </c>
      <c r="H73" s="17" t="n">
        <v>315</v>
      </c>
      <c r="I73" s="17" t="n">
        <v>29</v>
      </c>
      <c r="J73" s="17" t="n">
        <v>286</v>
      </c>
      <c r="K73" s="18" t="n">
        <v>1830.07158730159</v>
      </c>
      <c r="L73" s="18" t="n">
        <f aca="false">$J73*$K73</f>
        <v>523400.473968254</v>
      </c>
      <c r="M73" s="29" t="s">
        <v>227</v>
      </c>
      <c r="N73" s="1" t="s">
        <v>297</v>
      </c>
      <c r="P73" s="1" t="s">
        <v>2306</v>
      </c>
    </row>
    <row r="74" customFormat="false" ht="15" hidden="false" customHeight="false" outlineLevel="0" collapsed="false">
      <c r="A74" s="1" t="s">
        <v>206</v>
      </c>
      <c r="B74" s="1" t="s">
        <v>258</v>
      </c>
      <c r="C74" s="1" t="s">
        <v>260</v>
      </c>
      <c r="D74" s="1" t="s">
        <v>559</v>
      </c>
      <c r="E74" s="1" t="s">
        <v>560</v>
      </c>
      <c r="F74" s="1" t="s">
        <v>561</v>
      </c>
      <c r="G74" s="1" t="s">
        <v>562</v>
      </c>
      <c r="H74" s="17" t="n">
        <v>234</v>
      </c>
      <c r="I74" s="17" t="n">
        <v>17</v>
      </c>
      <c r="J74" s="17" t="n">
        <v>217</v>
      </c>
      <c r="K74" s="18" t="n">
        <v>2317.92025641026</v>
      </c>
      <c r="L74" s="18" t="n">
        <f aca="false">$J74*$K74</f>
        <v>502988.695641026</v>
      </c>
      <c r="M74" s="29" t="s">
        <v>227</v>
      </c>
      <c r="N74" s="1" t="s">
        <v>297</v>
      </c>
      <c r="P74" s="1" t="s">
        <v>565</v>
      </c>
    </row>
    <row r="75" customFormat="false" ht="15" hidden="false" customHeight="false" outlineLevel="0" collapsed="false">
      <c r="A75" s="1" t="s">
        <v>207</v>
      </c>
      <c r="B75" s="1" t="s">
        <v>1739</v>
      </c>
      <c r="C75" s="1" t="s">
        <v>260</v>
      </c>
      <c r="D75" s="1" t="s">
        <v>698</v>
      </c>
      <c r="E75" s="1" t="s">
        <v>699</v>
      </c>
      <c r="F75" s="1" t="s">
        <v>2046</v>
      </c>
      <c r="G75" s="1" t="s">
        <v>2047</v>
      </c>
      <c r="H75" s="17" t="n">
        <v>1060</v>
      </c>
      <c r="I75" s="17" t="n">
        <v>96</v>
      </c>
      <c r="J75" s="17" t="n">
        <v>964</v>
      </c>
      <c r="K75" s="18" t="n">
        <v>520.018971698113</v>
      </c>
      <c r="L75" s="18" t="n">
        <f aca="false">$J75*$K75</f>
        <v>501298.288716981</v>
      </c>
      <c r="M75" s="25" t="s">
        <v>228</v>
      </c>
      <c r="N75" s="1" t="s">
        <v>282</v>
      </c>
      <c r="P75" s="1" t="s">
        <v>2048</v>
      </c>
    </row>
    <row r="76" customFormat="false" ht="15" hidden="false" customHeight="false" outlineLevel="0" collapsed="false">
      <c r="A76" s="1" t="s">
        <v>207</v>
      </c>
      <c r="B76" s="1" t="s">
        <v>1739</v>
      </c>
      <c r="C76" s="1" t="s">
        <v>260</v>
      </c>
      <c r="D76" s="1" t="s">
        <v>2007</v>
      </c>
      <c r="E76" s="1" t="s">
        <v>2008</v>
      </c>
      <c r="F76" s="1" t="s">
        <v>2009</v>
      </c>
      <c r="G76" s="1" t="s">
        <v>2010</v>
      </c>
      <c r="H76" s="17" t="n">
        <v>1375</v>
      </c>
      <c r="I76" s="17" t="n">
        <v>0</v>
      </c>
      <c r="J76" s="17" t="n">
        <v>1375</v>
      </c>
      <c r="K76" s="18" t="n">
        <v>358.519476363636</v>
      </c>
      <c r="L76" s="18" t="n">
        <f aca="false">$J76*$K76</f>
        <v>492964.28</v>
      </c>
      <c r="M76" s="29" t="s">
        <v>227</v>
      </c>
      <c r="N76" s="1" t="s">
        <v>297</v>
      </c>
      <c r="P76" s="1" t="s">
        <v>2013</v>
      </c>
    </row>
    <row r="77" customFormat="false" ht="15" hidden="false" customHeight="false" outlineLevel="0" collapsed="false">
      <c r="A77" s="1" t="s">
        <v>206</v>
      </c>
      <c r="B77" s="1" t="s">
        <v>258</v>
      </c>
      <c r="C77" s="1" t="s">
        <v>260</v>
      </c>
      <c r="D77" s="1" t="s">
        <v>420</v>
      </c>
      <c r="E77" s="1" t="s">
        <v>421</v>
      </c>
      <c r="F77" s="1" t="s">
        <v>422</v>
      </c>
      <c r="G77" s="1" t="s">
        <v>423</v>
      </c>
      <c r="H77" s="17" t="n">
        <v>912</v>
      </c>
      <c r="I77" s="17" t="n">
        <v>83</v>
      </c>
      <c r="J77" s="17" t="n">
        <v>829</v>
      </c>
      <c r="K77" s="18" t="n">
        <v>586.334671052632</v>
      </c>
      <c r="L77" s="18" t="n">
        <f aca="false">$J77*$K77</f>
        <v>486071.442302632</v>
      </c>
      <c r="M77" s="24" t="s">
        <v>226</v>
      </c>
      <c r="N77" s="1" t="s">
        <v>267</v>
      </c>
      <c r="P77" s="1" t="s">
        <v>327</v>
      </c>
    </row>
    <row r="78" customFormat="false" ht="15" hidden="false" customHeight="false" outlineLevel="0" collapsed="false">
      <c r="A78" s="1" t="s">
        <v>208</v>
      </c>
      <c r="B78" s="1" t="s">
        <v>3464</v>
      </c>
      <c r="C78" s="1" t="s">
        <v>260</v>
      </c>
      <c r="D78" s="1" t="s">
        <v>301</v>
      </c>
      <c r="E78" s="1" t="s">
        <v>302</v>
      </c>
      <c r="F78" s="1" t="s">
        <v>3476</v>
      </c>
      <c r="G78" s="1" t="s">
        <v>3477</v>
      </c>
      <c r="H78" s="17" t="n">
        <v>1016</v>
      </c>
      <c r="I78" s="17" t="n">
        <v>403</v>
      </c>
      <c r="J78" s="17" t="n">
        <v>613</v>
      </c>
      <c r="K78" s="18" t="n">
        <v>784.696899606299</v>
      </c>
      <c r="L78" s="18" t="n">
        <f aca="false">$J78*$K78</f>
        <v>481019.199458661</v>
      </c>
      <c r="M78" s="24" t="s">
        <v>226</v>
      </c>
      <c r="N78" s="1" t="s">
        <v>267</v>
      </c>
      <c r="P78" s="1" t="s">
        <v>3478</v>
      </c>
    </row>
    <row r="79" customFormat="false" ht="15" hidden="false" customHeight="false" outlineLevel="0" collapsed="false">
      <c r="A79" s="1" t="s">
        <v>207</v>
      </c>
      <c r="B79" s="1" t="s">
        <v>1739</v>
      </c>
      <c r="C79" s="1" t="s">
        <v>273</v>
      </c>
      <c r="D79" s="1" t="s">
        <v>2416</v>
      </c>
      <c r="E79" s="1" t="s">
        <v>2417</v>
      </c>
      <c r="F79" s="1" t="s">
        <v>2418</v>
      </c>
      <c r="G79" s="1" t="s">
        <v>2417</v>
      </c>
      <c r="H79" s="17" t="n">
        <v>175</v>
      </c>
      <c r="I79" s="17" t="n">
        <v>37</v>
      </c>
      <c r="J79" s="17" t="n">
        <v>138</v>
      </c>
      <c r="K79" s="18" t="n">
        <v>3353.68462857143</v>
      </c>
      <c r="L79" s="18" t="n">
        <f aca="false">$J79*$K79</f>
        <v>462808.478742857</v>
      </c>
      <c r="M79" s="24" t="s">
        <v>226</v>
      </c>
      <c r="N79" s="1" t="s">
        <v>267</v>
      </c>
      <c r="P79" s="1" t="s">
        <v>2420</v>
      </c>
    </row>
    <row r="80" customFormat="false" ht="15" hidden="false" customHeight="false" outlineLevel="0" collapsed="false">
      <c r="A80" s="1" t="s">
        <v>207</v>
      </c>
      <c r="B80" s="1" t="s">
        <v>1739</v>
      </c>
      <c r="C80" s="1" t="s">
        <v>260</v>
      </c>
      <c r="D80" s="1" t="s">
        <v>1963</v>
      </c>
      <c r="E80" s="1" t="s">
        <v>1964</v>
      </c>
      <c r="F80" s="1" t="s">
        <v>1965</v>
      </c>
      <c r="G80" s="1" t="s">
        <v>1966</v>
      </c>
      <c r="H80" s="17" t="n">
        <v>1866</v>
      </c>
      <c r="I80" s="17" t="n">
        <v>28</v>
      </c>
      <c r="J80" s="17" t="n">
        <v>1838</v>
      </c>
      <c r="K80" s="18" t="n">
        <v>250.325980707395</v>
      </c>
      <c r="L80" s="18" t="n">
        <f aca="false">$J80*$K80</f>
        <v>460099.152540193</v>
      </c>
      <c r="M80" s="24" t="s">
        <v>226</v>
      </c>
      <c r="N80" s="1" t="s">
        <v>267</v>
      </c>
      <c r="O80" s="28" t="s">
        <v>1967</v>
      </c>
      <c r="P80" s="1" t="s">
        <v>1968</v>
      </c>
    </row>
    <row r="81" customFormat="false" ht="15" hidden="false" customHeight="false" outlineLevel="0" collapsed="false">
      <c r="A81" s="1" t="s">
        <v>207</v>
      </c>
      <c r="B81" s="1" t="s">
        <v>1739</v>
      </c>
      <c r="C81" s="1" t="s">
        <v>260</v>
      </c>
      <c r="D81" s="1" t="s">
        <v>1978</v>
      </c>
      <c r="E81" s="1" t="s">
        <v>1979</v>
      </c>
      <c r="F81" s="1" t="s">
        <v>1980</v>
      </c>
      <c r="G81" s="1" t="s">
        <v>1981</v>
      </c>
      <c r="H81" s="17" t="n">
        <v>1662</v>
      </c>
      <c r="I81" s="17" t="n">
        <v>0</v>
      </c>
      <c r="J81" s="17" t="n">
        <v>1662</v>
      </c>
      <c r="K81" s="18" t="n">
        <v>264.239536702768</v>
      </c>
      <c r="L81" s="18" t="n">
        <f aca="false">$J81*$K81</f>
        <v>439166.11</v>
      </c>
      <c r="M81" s="29" t="s">
        <v>227</v>
      </c>
      <c r="N81" s="1" t="s">
        <v>297</v>
      </c>
      <c r="P81" s="1" t="s">
        <v>1982</v>
      </c>
    </row>
    <row r="82" customFormat="false" ht="15" hidden="false" customHeight="false" outlineLevel="0" collapsed="false">
      <c r="A82" s="1" t="s">
        <v>207</v>
      </c>
      <c r="B82" s="1" t="s">
        <v>1739</v>
      </c>
      <c r="C82" s="1" t="s">
        <v>260</v>
      </c>
      <c r="D82" s="1" t="s">
        <v>645</v>
      </c>
      <c r="E82" s="1" t="s">
        <v>646</v>
      </c>
      <c r="F82" s="1" t="s">
        <v>1953</v>
      </c>
      <c r="G82" s="1" t="s">
        <v>1954</v>
      </c>
      <c r="H82" s="17" t="n">
        <v>2096</v>
      </c>
      <c r="I82" s="17" t="n">
        <v>122</v>
      </c>
      <c r="J82" s="17" t="n">
        <v>1974</v>
      </c>
      <c r="K82" s="18" t="n">
        <v>221.213101145038</v>
      </c>
      <c r="L82" s="18" t="n">
        <f aca="false">$J82*$K82</f>
        <v>436674.661660305</v>
      </c>
      <c r="M82" s="29" t="s">
        <v>227</v>
      </c>
      <c r="N82" s="1" t="s">
        <v>297</v>
      </c>
      <c r="P82" s="1" t="s">
        <v>1955</v>
      </c>
    </row>
    <row r="83" customFormat="false" ht="15" hidden="false" customHeight="false" outlineLevel="0" collapsed="false">
      <c r="A83" s="1" t="s">
        <v>207</v>
      </c>
      <c r="B83" s="1" t="s">
        <v>1739</v>
      </c>
      <c r="C83" s="1" t="s">
        <v>260</v>
      </c>
      <c r="D83" s="1" t="s">
        <v>514</v>
      </c>
      <c r="E83" s="1" t="s">
        <v>515</v>
      </c>
      <c r="F83" s="1" t="s">
        <v>1936</v>
      </c>
      <c r="G83" s="1" t="s">
        <v>1937</v>
      </c>
      <c r="H83" s="17" t="n">
        <v>2241</v>
      </c>
      <c r="I83" s="17" t="n">
        <v>92</v>
      </c>
      <c r="J83" s="17" t="n">
        <v>2149</v>
      </c>
      <c r="K83" s="18" t="n">
        <v>201.291798304328</v>
      </c>
      <c r="L83" s="18" t="n">
        <f aca="false">$J83*$K83</f>
        <v>432576.074556002</v>
      </c>
      <c r="M83" s="29" t="s">
        <v>227</v>
      </c>
      <c r="N83" s="1" t="s">
        <v>297</v>
      </c>
      <c r="P83" s="1" t="s">
        <v>1940</v>
      </c>
    </row>
    <row r="84" customFormat="false" ht="15" hidden="false" customHeight="false" outlineLevel="0" collapsed="false">
      <c r="A84" s="1" t="s">
        <v>207</v>
      </c>
      <c r="B84" s="1" t="s">
        <v>1739</v>
      </c>
      <c r="C84" s="1" t="s">
        <v>273</v>
      </c>
      <c r="D84" s="1" t="s">
        <v>725</v>
      </c>
      <c r="E84" s="1" t="s">
        <v>726</v>
      </c>
      <c r="F84" s="1" t="s">
        <v>1900</v>
      </c>
      <c r="G84" s="1" t="s">
        <v>1901</v>
      </c>
      <c r="H84" s="17" t="n">
        <v>2856</v>
      </c>
      <c r="I84" s="17" t="n">
        <v>74</v>
      </c>
      <c r="J84" s="17" t="n">
        <v>2782</v>
      </c>
      <c r="K84" s="18" t="n">
        <v>153.829733893557</v>
      </c>
      <c r="L84" s="18" t="n">
        <f aca="false">$J84*$K84</f>
        <v>427954.319691877</v>
      </c>
      <c r="M84" s="25" t="s">
        <v>228</v>
      </c>
      <c r="N84" s="1" t="s">
        <v>282</v>
      </c>
      <c r="P84" s="1" t="s">
        <v>1905</v>
      </c>
    </row>
    <row r="85" customFormat="false" ht="15" hidden="false" customHeight="false" outlineLevel="0" collapsed="false">
      <c r="A85" s="1" t="s">
        <v>206</v>
      </c>
      <c r="B85" s="1" t="s">
        <v>258</v>
      </c>
      <c r="C85" s="1" t="s">
        <v>260</v>
      </c>
      <c r="D85" s="1" t="s">
        <v>413</v>
      </c>
      <c r="E85" s="1" t="s">
        <v>414</v>
      </c>
      <c r="F85" s="1" t="s">
        <v>415</v>
      </c>
      <c r="G85" s="1" t="s">
        <v>416</v>
      </c>
      <c r="H85" s="17" t="n">
        <v>915</v>
      </c>
      <c r="I85" s="17" t="n">
        <v>130</v>
      </c>
      <c r="J85" s="17" t="n">
        <v>785</v>
      </c>
      <c r="K85" s="18" t="n">
        <v>530.294448087432</v>
      </c>
      <c r="L85" s="18" t="n">
        <f aca="false">$J85*$K85</f>
        <v>416281.141748634</v>
      </c>
      <c r="M85" s="24" t="s">
        <v>226</v>
      </c>
      <c r="N85" s="1" t="s">
        <v>267</v>
      </c>
      <c r="P85" s="1" t="s">
        <v>419</v>
      </c>
    </row>
    <row r="86" customFormat="false" ht="15" hidden="false" customHeight="false" outlineLevel="0" collapsed="false">
      <c r="A86" s="1" t="s">
        <v>207</v>
      </c>
      <c r="B86" s="1" t="s">
        <v>1739</v>
      </c>
      <c r="C86" s="1" t="s">
        <v>273</v>
      </c>
      <c r="D86" s="1" t="s">
        <v>1039</v>
      </c>
      <c r="E86" s="1" t="s">
        <v>1040</v>
      </c>
      <c r="F86" s="1" t="s">
        <v>1928</v>
      </c>
      <c r="G86" s="1" t="s">
        <v>1929</v>
      </c>
      <c r="H86" s="17" t="n">
        <v>2400</v>
      </c>
      <c r="I86" s="17" t="n">
        <v>141</v>
      </c>
      <c r="J86" s="17" t="n">
        <v>2259</v>
      </c>
      <c r="K86" s="18" t="n">
        <v>181.769570833333</v>
      </c>
      <c r="L86" s="18" t="n">
        <f aca="false">$J86*$K86</f>
        <v>410617.4605125</v>
      </c>
      <c r="M86" s="24" t="s">
        <v>226</v>
      </c>
      <c r="N86" s="1" t="s">
        <v>267</v>
      </c>
      <c r="P86" s="1" t="s">
        <v>1744</v>
      </c>
    </row>
    <row r="87" customFormat="false" ht="15" hidden="false" customHeight="false" outlineLevel="0" collapsed="false">
      <c r="A87" s="1" t="s">
        <v>208</v>
      </c>
      <c r="B87" s="1" t="s">
        <v>3464</v>
      </c>
      <c r="C87" s="1" t="s">
        <v>273</v>
      </c>
      <c r="D87" s="1" t="s">
        <v>3751</v>
      </c>
      <c r="E87" s="1" t="s">
        <v>3752</v>
      </c>
      <c r="F87" s="1" t="s">
        <v>2095</v>
      </c>
      <c r="G87" s="1" t="s">
        <v>3753</v>
      </c>
      <c r="H87" s="17" t="n">
        <v>36</v>
      </c>
      <c r="I87" s="17" t="n">
        <v>24</v>
      </c>
      <c r="J87" s="17" t="n">
        <v>12</v>
      </c>
      <c r="K87" s="18" t="n">
        <v>33925</v>
      </c>
      <c r="L87" s="18" t="n">
        <f aca="false">$J87*$K87</f>
        <v>407100</v>
      </c>
      <c r="M87" s="29" t="s">
        <v>227</v>
      </c>
      <c r="N87" s="1" t="s">
        <v>297</v>
      </c>
      <c r="P87" s="1" t="s">
        <v>3755</v>
      </c>
    </row>
    <row r="88" customFormat="false" ht="15" hidden="false" customHeight="false" outlineLevel="0" collapsed="false">
      <c r="A88" s="1" t="s">
        <v>207</v>
      </c>
      <c r="B88" s="1" t="s">
        <v>1739</v>
      </c>
      <c r="C88" s="1" t="s">
        <v>260</v>
      </c>
      <c r="D88" s="1" t="s">
        <v>2123</v>
      </c>
      <c r="E88" s="1" t="s">
        <v>2124</v>
      </c>
      <c r="F88" s="1" t="s">
        <v>2125</v>
      </c>
      <c r="G88" s="1" t="s">
        <v>2126</v>
      </c>
      <c r="H88" s="17" t="n">
        <v>695</v>
      </c>
      <c r="I88" s="17" t="n">
        <v>198</v>
      </c>
      <c r="J88" s="17" t="n">
        <v>497</v>
      </c>
      <c r="K88" s="18" t="n">
        <v>808.71237410072</v>
      </c>
      <c r="L88" s="18" t="n">
        <f aca="false">$J88*$K88</f>
        <v>401930.049928058</v>
      </c>
      <c r="M88" s="29" t="s">
        <v>227</v>
      </c>
      <c r="N88" s="1" t="s">
        <v>297</v>
      </c>
      <c r="P88" s="1" t="s">
        <v>2127</v>
      </c>
    </row>
    <row r="89" customFormat="false" ht="15" hidden="false" customHeight="false" outlineLevel="0" collapsed="false">
      <c r="A89" s="1" t="s">
        <v>207</v>
      </c>
      <c r="B89" s="1" t="s">
        <v>1739</v>
      </c>
      <c r="C89" s="1" t="s">
        <v>273</v>
      </c>
      <c r="D89" s="1" t="s">
        <v>426</v>
      </c>
      <c r="E89" s="1" t="s">
        <v>427</v>
      </c>
      <c r="F89" s="1" t="s">
        <v>1926</v>
      </c>
      <c r="G89" s="1" t="s">
        <v>1927</v>
      </c>
      <c r="H89" s="17" t="n">
        <v>2519</v>
      </c>
      <c r="I89" s="17" t="n">
        <v>182</v>
      </c>
      <c r="J89" s="17" t="n">
        <v>2337</v>
      </c>
      <c r="K89" s="18" t="n">
        <v>171.058944025407</v>
      </c>
      <c r="L89" s="18" t="n">
        <f aca="false">$J89*$K89</f>
        <v>399764.752187376</v>
      </c>
      <c r="M89" s="24" t="s">
        <v>226</v>
      </c>
      <c r="N89" s="1" t="s">
        <v>267</v>
      </c>
      <c r="P89" s="1" t="s">
        <v>1744</v>
      </c>
    </row>
    <row r="90" customFormat="false" ht="15" hidden="false" customHeight="false" outlineLevel="0" collapsed="false">
      <c r="A90" s="1" t="s">
        <v>207</v>
      </c>
      <c r="B90" s="1" t="s">
        <v>1739</v>
      </c>
      <c r="C90" s="1" t="s">
        <v>273</v>
      </c>
      <c r="D90" s="1" t="s">
        <v>1460</v>
      </c>
      <c r="E90" s="1" t="s">
        <v>1461</v>
      </c>
      <c r="F90" s="1" t="s">
        <v>2375</v>
      </c>
      <c r="G90" s="1" t="s">
        <v>2376</v>
      </c>
      <c r="H90" s="17" t="n">
        <v>220</v>
      </c>
      <c r="I90" s="17" t="n">
        <v>29</v>
      </c>
      <c r="J90" s="17" t="n">
        <v>191</v>
      </c>
      <c r="K90" s="18" t="n">
        <v>2046.355</v>
      </c>
      <c r="L90" s="18" t="n">
        <f aca="false">$J90*$K90</f>
        <v>390853.805</v>
      </c>
      <c r="M90" s="24" t="s">
        <v>226</v>
      </c>
      <c r="N90" s="1" t="s">
        <v>267</v>
      </c>
      <c r="P90" s="1" t="s">
        <v>1767</v>
      </c>
    </row>
    <row r="91" customFormat="false" ht="15" hidden="false" customHeight="false" outlineLevel="0" collapsed="false">
      <c r="A91" s="1" t="s">
        <v>207</v>
      </c>
      <c r="B91" s="1" t="s">
        <v>1739</v>
      </c>
      <c r="C91" s="1" t="s">
        <v>273</v>
      </c>
      <c r="D91" s="1" t="s">
        <v>1151</v>
      </c>
      <c r="E91" s="1" t="s">
        <v>1152</v>
      </c>
      <c r="F91" s="1" t="s">
        <v>2505</v>
      </c>
      <c r="G91" s="1" t="s">
        <v>2506</v>
      </c>
      <c r="H91" s="17" t="n">
        <v>107</v>
      </c>
      <c r="I91" s="17" t="n">
        <v>38</v>
      </c>
      <c r="J91" s="17" t="n">
        <v>69</v>
      </c>
      <c r="K91" s="18" t="n">
        <v>5517.13962616822</v>
      </c>
      <c r="L91" s="18" t="n">
        <f aca="false">$J91*$K91</f>
        <v>380682.634205607</v>
      </c>
      <c r="M91" s="29" t="s">
        <v>227</v>
      </c>
      <c r="N91" s="1" t="s">
        <v>297</v>
      </c>
      <c r="P91" s="1" t="s">
        <v>2508</v>
      </c>
    </row>
    <row r="92" customFormat="false" ht="15" hidden="false" customHeight="false" outlineLevel="0" collapsed="false">
      <c r="A92" s="1" t="s">
        <v>208</v>
      </c>
      <c r="B92" s="1" t="s">
        <v>3464</v>
      </c>
      <c r="C92" s="1" t="s">
        <v>260</v>
      </c>
      <c r="D92" s="1" t="s">
        <v>814</v>
      </c>
      <c r="E92" s="1" t="s">
        <v>815</v>
      </c>
      <c r="F92" s="1" t="s">
        <v>3520</v>
      </c>
      <c r="G92" s="1" t="s">
        <v>3521</v>
      </c>
      <c r="H92" s="17" t="n">
        <v>350</v>
      </c>
      <c r="I92" s="17" t="n">
        <v>66</v>
      </c>
      <c r="J92" s="17" t="n">
        <v>284</v>
      </c>
      <c r="K92" s="18" t="n">
        <v>1326.68857142857</v>
      </c>
      <c r="L92" s="18" t="n">
        <f aca="false">$J92*$K92</f>
        <v>376779.554285714</v>
      </c>
      <c r="M92" s="25" t="s">
        <v>228</v>
      </c>
      <c r="N92" s="1" t="s">
        <v>282</v>
      </c>
      <c r="P92" s="1" t="s">
        <v>3522</v>
      </c>
    </row>
    <row r="93" customFormat="false" ht="15" hidden="false" customHeight="false" outlineLevel="0" collapsed="false">
      <c r="A93" s="1" t="s">
        <v>207</v>
      </c>
      <c r="B93" s="1" t="s">
        <v>1739</v>
      </c>
      <c r="C93" s="1" t="s">
        <v>260</v>
      </c>
      <c r="D93" s="1" t="s">
        <v>1862</v>
      </c>
      <c r="E93" s="1" t="s">
        <v>1863</v>
      </c>
      <c r="F93" s="1" t="s">
        <v>1864</v>
      </c>
      <c r="G93" s="1" t="s">
        <v>1865</v>
      </c>
      <c r="H93" s="17" t="n">
        <v>3933</v>
      </c>
      <c r="I93" s="17" t="n">
        <v>200</v>
      </c>
      <c r="J93" s="17" t="n">
        <v>3733</v>
      </c>
      <c r="K93" s="18" t="n">
        <v>98.6806381896771</v>
      </c>
      <c r="L93" s="18" t="n">
        <f aca="false">$J93*$K93</f>
        <v>368374.822362065</v>
      </c>
      <c r="M93" s="25" t="s">
        <v>228</v>
      </c>
      <c r="N93" s="1" t="s">
        <v>282</v>
      </c>
      <c r="P93" s="1" t="s">
        <v>1868</v>
      </c>
    </row>
    <row r="94" customFormat="false" ht="15" hidden="false" customHeight="false" outlineLevel="0" collapsed="false">
      <c r="A94" s="1" t="s">
        <v>206</v>
      </c>
      <c r="B94" s="1" t="s">
        <v>258</v>
      </c>
      <c r="C94" s="1" t="s">
        <v>260</v>
      </c>
      <c r="D94" s="1" t="s">
        <v>263</v>
      </c>
      <c r="E94" s="1" t="s">
        <v>264</v>
      </c>
      <c r="F94" s="1" t="s">
        <v>265</v>
      </c>
      <c r="G94" s="1" t="s">
        <v>266</v>
      </c>
      <c r="H94" s="17" t="n">
        <v>5940</v>
      </c>
      <c r="I94" s="17" t="n">
        <v>222</v>
      </c>
      <c r="J94" s="17" t="n">
        <v>5718</v>
      </c>
      <c r="K94" s="18" t="n">
        <v>62.8913181818182</v>
      </c>
      <c r="L94" s="18" t="n">
        <f aca="false">$J94*$K94</f>
        <v>359612.557363636</v>
      </c>
      <c r="M94" s="24" t="s">
        <v>226</v>
      </c>
      <c r="N94" s="1" t="s">
        <v>267</v>
      </c>
      <c r="P94" s="1" t="s">
        <v>272</v>
      </c>
    </row>
    <row r="95" customFormat="false" ht="15" hidden="false" customHeight="false" outlineLevel="0" collapsed="false">
      <c r="A95" s="1" t="s">
        <v>207</v>
      </c>
      <c r="B95" s="1" t="s">
        <v>1739</v>
      </c>
      <c r="C95" s="1" t="s">
        <v>260</v>
      </c>
      <c r="D95" s="1" t="s">
        <v>905</v>
      </c>
      <c r="E95" s="1" t="s">
        <v>906</v>
      </c>
      <c r="F95" s="1" t="s">
        <v>1983</v>
      </c>
      <c r="G95" s="1" t="s">
        <v>1984</v>
      </c>
      <c r="H95" s="17" t="n">
        <v>1598</v>
      </c>
      <c r="I95" s="17" t="n">
        <v>1</v>
      </c>
      <c r="J95" s="17" t="n">
        <v>1597</v>
      </c>
      <c r="K95" s="18" t="n">
        <v>217.120287859825</v>
      </c>
      <c r="L95" s="18" t="n">
        <f aca="false">$J95*$K95</f>
        <v>346741.09971214</v>
      </c>
      <c r="M95" s="24" t="s">
        <v>226</v>
      </c>
      <c r="N95" s="1" t="s">
        <v>267</v>
      </c>
      <c r="O95" s="28" t="s">
        <v>1985</v>
      </c>
      <c r="P95" s="1" t="s">
        <v>1986</v>
      </c>
    </row>
    <row r="96" customFormat="false" ht="15" hidden="false" customHeight="false" outlineLevel="0" collapsed="false">
      <c r="A96" s="1" t="s">
        <v>208</v>
      </c>
      <c r="B96" s="1" t="s">
        <v>3464</v>
      </c>
      <c r="C96" s="1" t="s">
        <v>260</v>
      </c>
      <c r="D96" s="1" t="s">
        <v>850</v>
      </c>
      <c r="E96" s="1" t="s">
        <v>851</v>
      </c>
      <c r="F96" s="1" t="s">
        <v>3591</v>
      </c>
      <c r="G96" s="1" t="s">
        <v>3592</v>
      </c>
      <c r="H96" s="17" t="n">
        <v>145</v>
      </c>
      <c r="I96" s="17" t="n">
        <v>28</v>
      </c>
      <c r="J96" s="17" t="n">
        <v>117</v>
      </c>
      <c r="K96" s="18" t="n">
        <v>2917.37068965517</v>
      </c>
      <c r="L96" s="18" t="n">
        <f aca="false">$J96*$K96</f>
        <v>341332.370689655</v>
      </c>
      <c r="M96" s="24" t="s">
        <v>226</v>
      </c>
      <c r="N96" s="1" t="s">
        <v>267</v>
      </c>
      <c r="P96" s="1" t="s">
        <v>3481</v>
      </c>
    </row>
    <row r="97" customFormat="false" ht="15" hidden="false" customHeight="false" outlineLevel="0" collapsed="false">
      <c r="A97" s="1" t="s">
        <v>206</v>
      </c>
      <c r="B97" s="1" t="s">
        <v>258</v>
      </c>
      <c r="C97" s="1" t="s">
        <v>260</v>
      </c>
      <c r="D97" s="1" t="s">
        <v>448</v>
      </c>
      <c r="E97" s="1" t="s">
        <v>449</v>
      </c>
      <c r="F97" s="1" t="s">
        <v>450</v>
      </c>
      <c r="G97" s="1" t="s">
        <v>451</v>
      </c>
      <c r="H97" s="17" t="n">
        <v>670</v>
      </c>
      <c r="I97" s="17" t="n">
        <v>93</v>
      </c>
      <c r="J97" s="17" t="n">
        <v>577</v>
      </c>
      <c r="K97" s="18" t="n">
        <v>590.296194029851</v>
      </c>
      <c r="L97" s="18" t="n">
        <f aca="false">$J97*$K97</f>
        <v>340600.903955224</v>
      </c>
      <c r="M97" s="24" t="s">
        <v>226</v>
      </c>
      <c r="N97" s="1" t="s">
        <v>267</v>
      </c>
      <c r="P97" s="1" t="s">
        <v>452</v>
      </c>
    </row>
    <row r="98" customFormat="false" ht="15" hidden="false" customHeight="false" outlineLevel="0" collapsed="false">
      <c r="A98" s="1" t="s">
        <v>207</v>
      </c>
      <c r="B98" s="1" t="s">
        <v>1739</v>
      </c>
      <c r="C98" s="1" t="s">
        <v>260</v>
      </c>
      <c r="D98" s="1" t="s">
        <v>390</v>
      </c>
      <c r="E98" s="1" t="s">
        <v>391</v>
      </c>
      <c r="F98" s="1" t="s">
        <v>1803</v>
      </c>
      <c r="G98" s="1" t="s">
        <v>1804</v>
      </c>
      <c r="H98" s="17" t="n">
        <v>7695</v>
      </c>
      <c r="I98" s="17" t="n">
        <v>150</v>
      </c>
      <c r="J98" s="17" t="n">
        <v>7545</v>
      </c>
      <c r="K98" s="18" t="n">
        <v>44.4374048083171</v>
      </c>
      <c r="L98" s="18" t="n">
        <f aca="false">$J98*$K98</f>
        <v>335280.219278752</v>
      </c>
      <c r="M98" s="24" t="s">
        <v>226</v>
      </c>
      <c r="N98" s="1" t="s">
        <v>267</v>
      </c>
      <c r="O98" s="28" t="s">
        <v>1805</v>
      </c>
      <c r="P98" s="1" t="s">
        <v>1806</v>
      </c>
    </row>
    <row r="99" customFormat="false" ht="15" hidden="false" customHeight="false" outlineLevel="0" collapsed="false">
      <c r="A99" s="1" t="s">
        <v>207</v>
      </c>
      <c r="B99" s="1" t="s">
        <v>1739</v>
      </c>
      <c r="C99" s="1" t="s">
        <v>273</v>
      </c>
      <c r="D99" s="1" t="s">
        <v>2656</v>
      </c>
      <c r="E99" s="1" t="s">
        <v>2657</v>
      </c>
      <c r="F99" s="1" t="s">
        <v>2213</v>
      </c>
      <c r="G99" s="1" t="s">
        <v>2658</v>
      </c>
      <c r="H99" s="17" t="n">
        <v>60</v>
      </c>
      <c r="I99" s="17" t="n">
        <v>4</v>
      </c>
      <c r="J99" s="17" t="n">
        <v>56</v>
      </c>
      <c r="K99" s="18" t="n">
        <v>5929.16666666667</v>
      </c>
      <c r="L99" s="18" t="n">
        <f aca="false">$J99*$K99</f>
        <v>332033.333333333</v>
      </c>
      <c r="M99" s="24" t="s">
        <v>226</v>
      </c>
      <c r="N99" s="1" t="s">
        <v>267</v>
      </c>
      <c r="P99" s="1" t="s">
        <v>2659</v>
      </c>
    </row>
    <row r="100" customFormat="false" ht="15" hidden="false" customHeight="false" outlineLevel="0" collapsed="false">
      <c r="A100" s="1" t="s">
        <v>208</v>
      </c>
      <c r="B100" s="1" t="s">
        <v>3464</v>
      </c>
      <c r="C100" s="1" t="s">
        <v>260</v>
      </c>
      <c r="D100" s="1" t="s">
        <v>377</v>
      </c>
      <c r="E100" s="1" t="s">
        <v>378</v>
      </c>
      <c r="F100" s="1" t="s">
        <v>3554</v>
      </c>
      <c r="G100" s="1" t="s">
        <v>3555</v>
      </c>
      <c r="H100" s="17" t="n">
        <v>238</v>
      </c>
      <c r="I100" s="17" t="n">
        <v>54</v>
      </c>
      <c r="J100" s="17" t="n">
        <v>184</v>
      </c>
      <c r="K100" s="18" t="n">
        <v>1776.39067226891</v>
      </c>
      <c r="L100" s="18" t="n">
        <f aca="false">$J100*$K100</f>
        <v>326855.883697479</v>
      </c>
      <c r="M100" s="25" t="s">
        <v>228</v>
      </c>
      <c r="N100" s="1" t="s">
        <v>282</v>
      </c>
      <c r="P100" s="1" t="s">
        <v>3559</v>
      </c>
    </row>
    <row r="101" customFormat="false" ht="15" hidden="false" customHeight="false" outlineLevel="0" collapsed="false">
      <c r="A101" s="1" t="s">
        <v>206</v>
      </c>
      <c r="B101" s="1" t="s">
        <v>258</v>
      </c>
      <c r="C101" s="1" t="s">
        <v>260</v>
      </c>
      <c r="D101" s="1" t="s">
        <v>1127</v>
      </c>
      <c r="E101" s="1" t="s">
        <v>1128</v>
      </c>
      <c r="F101" s="1" t="s">
        <v>1129</v>
      </c>
      <c r="G101" s="1" t="s">
        <v>1130</v>
      </c>
      <c r="H101" s="17" t="n">
        <v>15</v>
      </c>
      <c r="I101" s="17" t="n">
        <v>2</v>
      </c>
      <c r="J101" s="17" t="n">
        <v>13</v>
      </c>
      <c r="K101" s="18" t="n">
        <v>24845.8393333333</v>
      </c>
      <c r="L101" s="18" t="n">
        <f aca="false">$J101*$K101</f>
        <v>322995.911333333</v>
      </c>
      <c r="M101" s="29" t="s">
        <v>227</v>
      </c>
      <c r="N101" s="1" t="s">
        <v>297</v>
      </c>
      <c r="P101" s="1" t="s">
        <v>1131</v>
      </c>
    </row>
    <row r="102" customFormat="false" ht="15" hidden="false" customHeight="false" outlineLevel="0" collapsed="false">
      <c r="A102" s="1" t="s">
        <v>207</v>
      </c>
      <c r="B102" s="1" t="s">
        <v>1739</v>
      </c>
      <c r="C102" s="1" t="s">
        <v>273</v>
      </c>
      <c r="D102" s="1" t="s">
        <v>2100</v>
      </c>
      <c r="E102" s="1" t="s">
        <v>2101</v>
      </c>
      <c r="F102" s="1" t="s">
        <v>2102</v>
      </c>
      <c r="G102" s="1" t="s">
        <v>2103</v>
      </c>
      <c r="H102" s="17" t="n">
        <v>788</v>
      </c>
      <c r="I102" s="17" t="n">
        <v>10</v>
      </c>
      <c r="J102" s="17" t="n">
        <v>778</v>
      </c>
      <c r="K102" s="18" t="n">
        <v>410.94152284264</v>
      </c>
      <c r="L102" s="18" t="n">
        <f aca="false">$J102*$K102</f>
        <v>319712.504771574</v>
      </c>
      <c r="M102" s="24" t="s">
        <v>226</v>
      </c>
      <c r="N102" s="1" t="s">
        <v>267</v>
      </c>
      <c r="O102" s="28" t="s">
        <v>2104</v>
      </c>
      <c r="P102" s="1" t="s">
        <v>2105</v>
      </c>
    </row>
    <row r="103" customFormat="false" ht="15" hidden="false" customHeight="false" outlineLevel="0" collapsed="false">
      <c r="A103" s="1" t="s">
        <v>207</v>
      </c>
      <c r="B103" s="1" t="s">
        <v>1739</v>
      </c>
      <c r="C103" s="1" t="s">
        <v>273</v>
      </c>
      <c r="D103" s="1" t="s">
        <v>939</v>
      </c>
      <c r="E103" s="1" t="s">
        <v>940</v>
      </c>
      <c r="F103" s="1" t="s">
        <v>1807</v>
      </c>
      <c r="G103" s="1" t="s">
        <v>1808</v>
      </c>
      <c r="H103" s="17" t="n">
        <v>7010</v>
      </c>
      <c r="I103" s="17" t="n">
        <v>380</v>
      </c>
      <c r="J103" s="17" t="n">
        <v>6630</v>
      </c>
      <c r="K103" s="18" t="n">
        <v>46.2439543509273</v>
      </c>
      <c r="L103" s="18" t="n">
        <f aca="false">$J103*$K103</f>
        <v>306597.417346648</v>
      </c>
      <c r="M103" s="25" t="s">
        <v>228</v>
      </c>
      <c r="N103" s="1" t="s">
        <v>282</v>
      </c>
      <c r="P103" s="1" t="s">
        <v>1809</v>
      </c>
    </row>
    <row r="104" customFormat="false" ht="15" hidden="false" customHeight="false" outlineLevel="0" collapsed="false">
      <c r="A104" s="1" t="s">
        <v>207</v>
      </c>
      <c r="B104" s="1" t="s">
        <v>1739</v>
      </c>
      <c r="C104" s="1" t="s">
        <v>260</v>
      </c>
      <c r="D104" s="1" t="s">
        <v>2363</v>
      </c>
      <c r="E104" s="1" t="s">
        <v>2364</v>
      </c>
      <c r="F104" s="1" t="s">
        <v>2365</v>
      </c>
      <c r="G104" s="1" t="s">
        <v>2366</v>
      </c>
      <c r="H104" s="17" t="n">
        <v>227</v>
      </c>
      <c r="I104" s="17" t="n">
        <v>19</v>
      </c>
      <c r="J104" s="17" t="n">
        <v>208</v>
      </c>
      <c r="K104" s="18" t="n">
        <v>1429.81845814978</v>
      </c>
      <c r="L104" s="18" t="n">
        <f aca="false">$J104*$K104</f>
        <v>297402.239295154</v>
      </c>
      <c r="M104" s="24" t="s">
        <v>226</v>
      </c>
      <c r="N104" s="1" t="s">
        <v>267</v>
      </c>
      <c r="P104" s="1" t="s">
        <v>2367</v>
      </c>
    </row>
    <row r="105" customFormat="false" ht="15" hidden="false" customHeight="false" outlineLevel="0" collapsed="false">
      <c r="A105" s="1" t="s">
        <v>207</v>
      </c>
      <c r="B105" s="1" t="s">
        <v>1739</v>
      </c>
      <c r="C105" s="1" t="s">
        <v>260</v>
      </c>
      <c r="D105" s="1" t="s">
        <v>2791</v>
      </c>
      <c r="E105" s="1" t="s">
        <v>2792</v>
      </c>
      <c r="F105" s="1" t="s">
        <v>2793</v>
      </c>
      <c r="G105" s="1" t="s">
        <v>2794</v>
      </c>
      <c r="H105" s="17" t="n">
        <v>30</v>
      </c>
      <c r="I105" s="17" t="n">
        <v>0</v>
      </c>
      <c r="J105" s="17" t="n">
        <v>30</v>
      </c>
      <c r="K105" s="18" t="n">
        <v>9540</v>
      </c>
      <c r="L105" s="18" t="n">
        <f aca="false">$J105*$K105</f>
        <v>286200</v>
      </c>
      <c r="M105" s="29" t="s">
        <v>227</v>
      </c>
      <c r="N105" s="1" t="s">
        <v>297</v>
      </c>
      <c r="P105" s="1" t="s">
        <v>2795</v>
      </c>
    </row>
    <row r="106" customFormat="false" ht="15" hidden="false" customHeight="false" outlineLevel="0" collapsed="false">
      <c r="A106" s="1" t="s">
        <v>206</v>
      </c>
      <c r="B106" s="1" t="s">
        <v>258</v>
      </c>
      <c r="C106" s="1" t="s">
        <v>260</v>
      </c>
      <c r="D106" s="1" t="s">
        <v>1134</v>
      </c>
      <c r="E106" s="1" t="s">
        <v>1135</v>
      </c>
      <c r="F106" s="1" t="s">
        <v>1136</v>
      </c>
      <c r="G106" s="1" t="s">
        <v>1137</v>
      </c>
      <c r="H106" s="17" t="n">
        <v>15</v>
      </c>
      <c r="I106" s="17" t="n">
        <v>2</v>
      </c>
      <c r="J106" s="17" t="n">
        <v>13</v>
      </c>
      <c r="K106" s="18" t="n">
        <v>21643.6</v>
      </c>
      <c r="L106" s="18" t="n">
        <f aca="false">$J106*$K106</f>
        <v>281366.8</v>
      </c>
      <c r="M106" s="24" t="s">
        <v>226</v>
      </c>
      <c r="N106" s="1" t="s">
        <v>267</v>
      </c>
      <c r="P106" s="1" t="s">
        <v>1138</v>
      </c>
    </row>
    <row r="107" customFormat="false" ht="15" hidden="false" customHeight="false" outlineLevel="0" collapsed="false">
      <c r="A107" s="1" t="s">
        <v>207</v>
      </c>
      <c r="B107" s="1" t="s">
        <v>1739</v>
      </c>
      <c r="C107" s="1" t="s">
        <v>273</v>
      </c>
      <c r="D107" s="1" t="s">
        <v>1906</v>
      </c>
      <c r="E107" s="1" t="s">
        <v>1907</v>
      </c>
      <c r="F107" s="1" t="s">
        <v>1908</v>
      </c>
      <c r="G107" s="1" t="s">
        <v>1909</v>
      </c>
      <c r="H107" s="17" t="n">
        <v>2850</v>
      </c>
      <c r="I107" s="17" t="n">
        <v>60</v>
      </c>
      <c r="J107" s="17" t="n">
        <v>2790</v>
      </c>
      <c r="K107" s="18" t="n">
        <v>99.3952245614035</v>
      </c>
      <c r="L107" s="18" t="n">
        <f aca="false">$J107*$K107</f>
        <v>277312.676526316</v>
      </c>
      <c r="M107" s="29" t="s">
        <v>227</v>
      </c>
      <c r="N107" s="1" t="s">
        <v>297</v>
      </c>
      <c r="P107" s="1" t="s">
        <v>1912</v>
      </c>
    </row>
    <row r="108" customFormat="false" ht="15" hidden="false" customHeight="false" outlineLevel="0" collapsed="false">
      <c r="A108" s="1" t="s">
        <v>207</v>
      </c>
      <c r="B108" s="1" t="s">
        <v>1739</v>
      </c>
      <c r="C108" s="1" t="s">
        <v>273</v>
      </c>
      <c r="D108" s="1" t="s">
        <v>384</v>
      </c>
      <c r="E108" s="1" t="s">
        <v>385</v>
      </c>
      <c r="F108" s="1" t="s">
        <v>1765</v>
      </c>
      <c r="G108" s="1" t="s">
        <v>1766</v>
      </c>
      <c r="H108" s="17" t="n">
        <v>19567</v>
      </c>
      <c r="I108" s="17" t="n">
        <v>2044</v>
      </c>
      <c r="J108" s="17" t="n">
        <v>17523</v>
      </c>
      <c r="K108" s="18" t="n">
        <v>15.7425563448664</v>
      </c>
      <c r="L108" s="18" t="n">
        <f aca="false">$J108*$K108</f>
        <v>275856.814831093</v>
      </c>
      <c r="M108" s="24" t="s">
        <v>226</v>
      </c>
      <c r="N108" s="1" t="s">
        <v>267</v>
      </c>
      <c r="P108" s="1" t="s">
        <v>1767</v>
      </c>
    </row>
    <row r="109" customFormat="false" ht="15" hidden="false" customHeight="false" outlineLevel="0" collapsed="false">
      <c r="A109" s="1" t="s">
        <v>207</v>
      </c>
      <c r="B109" s="1" t="s">
        <v>1739</v>
      </c>
      <c r="C109" s="1" t="s">
        <v>260</v>
      </c>
      <c r="D109" s="1" t="s">
        <v>301</v>
      </c>
      <c r="E109" s="1" t="s">
        <v>302</v>
      </c>
      <c r="F109" s="1" t="s">
        <v>1932</v>
      </c>
      <c r="G109" s="1" t="s">
        <v>1933</v>
      </c>
      <c r="H109" s="17" t="n">
        <v>2330</v>
      </c>
      <c r="I109" s="17" t="n">
        <v>16</v>
      </c>
      <c r="J109" s="17" t="n">
        <v>2314</v>
      </c>
      <c r="K109" s="18" t="n">
        <v>117.868356223176</v>
      </c>
      <c r="L109" s="18" t="n">
        <f aca="false">$J109*$K109</f>
        <v>272747.376300429</v>
      </c>
      <c r="M109" s="25" t="s">
        <v>228</v>
      </c>
      <c r="N109" s="1" t="s">
        <v>282</v>
      </c>
      <c r="O109" s="28" t="s">
        <v>1934</v>
      </c>
      <c r="P109" s="1" t="s">
        <v>1935</v>
      </c>
    </row>
    <row r="110" customFormat="false" ht="15" hidden="false" customHeight="false" outlineLevel="0" collapsed="false">
      <c r="A110" s="1" t="s">
        <v>206</v>
      </c>
      <c r="B110" s="1" t="s">
        <v>258</v>
      </c>
      <c r="C110" s="1" t="s">
        <v>273</v>
      </c>
      <c r="D110" s="1" t="s">
        <v>337</v>
      </c>
      <c r="E110" s="1" t="s">
        <v>338</v>
      </c>
      <c r="F110" s="1" t="s">
        <v>339</v>
      </c>
      <c r="G110" s="1" t="s">
        <v>340</v>
      </c>
      <c r="H110" s="17" t="n">
        <v>2075</v>
      </c>
      <c r="I110" s="17" t="n">
        <v>1090</v>
      </c>
      <c r="J110" s="17" t="n">
        <v>985</v>
      </c>
      <c r="K110" s="18" t="n">
        <v>274.515836144578</v>
      </c>
      <c r="L110" s="18" t="n">
        <f aca="false">$J110*$K110</f>
        <v>270398.09860241</v>
      </c>
      <c r="M110" s="29" t="s">
        <v>227</v>
      </c>
      <c r="N110" s="1" t="s">
        <v>297</v>
      </c>
      <c r="P110" s="1" t="s">
        <v>343</v>
      </c>
    </row>
    <row r="111" customFormat="false" ht="15" hidden="false" customHeight="false" outlineLevel="0" collapsed="false">
      <c r="A111" s="1" t="s">
        <v>206</v>
      </c>
      <c r="B111" s="1" t="s">
        <v>258</v>
      </c>
      <c r="C111" s="1" t="s">
        <v>260</v>
      </c>
      <c r="D111" s="1" t="s">
        <v>460</v>
      </c>
      <c r="E111" s="1" t="s">
        <v>461</v>
      </c>
      <c r="F111" s="1" t="s">
        <v>462</v>
      </c>
      <c r="G111" s="1" t="s">
        <v>463</v>
      </c>
      <c r="H111" s="17" t="n">
        <v>600</v>
      </c>
      <c r="I111" s="17" t="n">
        <v>117</v>
      </c>
      <c r="J111" s="17" t="n">
        <v>483</v>
      </c>
      <c r="K111" s="18" t="n">
        <v>537.424116666667</v>
      </c>
      <c r="L111" s="18" t="n">
        <f aca="false">$J111*$K111</f>
        <v>259575.84835</v>
      </c>
      <c r="M111" s="29" t="s">
        <v>227</v>
      </c>
      <c r="N111" s="1" t="s">
        <v>297</v>
      </c>
      <c r="P111" s="1" t="s">
        <v>466</v>
      </c>
    </row>
    <row r="112" customFormat="false" ht="15" hidden="false" customHeight="false" outlineLevel="0" collapsed="false">
      <c r="A112" s="1" t="s">
        <v>207</v>
      </c>
      <c r="B112" s="1" t="s">
        <v>1739</v>
      </c>
      <c r="C112" s="1" t="s">
        <v>273</v>
      </c>
      <c r="D112" s="1" t="s">
        <v>2983</v>
      </c>
      <c r="E112" s="1" t="s">
        <v>2984</v>
      </c>
      <c r="F112" s="1" t="s">
        <v>2985</v>
      </c>
      <c r="G112" s="1" t="s">
        <v>2984</v>
      </c>
      <c r="H112" s="17" t="n">
        <v>10</v>
      </c>
      <c r="I112" s="17" t="n">
        <v>6</v>
      </c>
      <c r="J112" s="17" t="n">
        <v>4</v>
      </c>
      <c r="K112" s="18" t="n">
        <v>64800</v>
      </c>
      <c r="L112" s="18" t="n">
        <f aca="false">$J112*$K112</f>
        <v>259200</v>
      </c>
      <c r="M112" s="24" t="s">
        <v>226</v>
      </c>
      <c r="N112" s="1" t="s">
        <v>267</v>
      </c>
      <c r="P112" s="1" t="s">
        <v>764</v>
      </c>
    </row>
    <row r="113" customFormat="false" ht="15" hidden="false" customHeight="false" outlineLevel="0" collapsed="false">
      <c r="A113" s="1" t="s">
        <v>207</v>
      </c>
      <c r="B113" s="1" t="s">
        <v>1739</v>
      </c>
      <c r="C113" s="1" t="s">
        <v>260</v>
      </c>
      <c r="D113" s="1" t="s">
        <v>934</v>
      </c>
      <c r="E113" s="1" t="s">
        <v>935</v>
      </c>
      <c r="F113" s="1" t="s">
        <v>2042</v>
      </c>
      <c r="G113" s="1" t="s">
        <v>2043</v>
      </c>
      <c r="H113" s="17" t="n">
        <v>1074</v>
      </c>
      <c r="I113" s="17" t="n">
        <v>23</v>
      </c>
      <c r="J113" s="17" t="n">
        <v>1051</v>
      </c>
      <c r="K113" s="18" t="n">
        <v>242.478100558659</v>
      </c>
      <c r="L113" s="18" t="n">
        <f aca="false">$J113*$K113</f>
        <v>254844.483687151</v>
      </c>
      <c r="M113" s="29" t="s">
        <v>227</v>
      </c>
      <c r="N113" s="1" t="s">
        <v>297</v>
      </c>
      <c r="P113" s="1" t="s">
        <v>2013</v>
      </c>
    </row>
    <row r="114" customFormat="false" ht="15" hidden="false" customHeight="false" outlineLevel="0" collapsed="false">
      <c r="A114" s="1" t="s">
        <v>206</v>
      </c>
      <c r="B114" s="1" t="s">
        <v>258</v>
      </c>
      <c r="C114" s="1" t="s">
        <v>260</v>
      </c>
      <c r="D114" s="1" t="s">
        <v>633</v>
      </c>
      <c r="E114" s="1" t="s">
        <v>634</v>
      </c>
      <c r="F114" s="1" t="s">
        <v>635</v>
      </c>
      <c r="G114" s="1" t="s">
        <v>636</v>
      </c>
      <c r="H114" s="17" t="n">
        <v>152</v>
      </c>
      <c r="I114" s="17" t="n">
        <v>2</v>
      </c>
      <c r="J114" s="17" t="n">
        <v>150</v>
      </c>
      <c r="K114" s="18" t="n">
        <v>1684.38269736842</v>
      </c>
      <c r="L114" s="18" t="n">
        <f aca="false">$J114*$K114</f>
        <v>252657.404605263</v>
      </c>
      <c r="M114" s="29" t="s">
        <v>227</v>
      </c>
      <c r="N114" s="1" t="s">
        <v>297</v>
      </c>
      <c r="O114" s="28" t="s">
        <v>637</v>
      </c>
      <c r="P114" s="1" t="s">
        <v>638</v>
      </c>
    </row>
    <row r="115" customFormat="false" ht="15" hidden="false" customHeight="false" outlineLevel="0" collapsed="false">
      <c r="A115" s="1" t="s">
        <v>207</v>
      </c>
      <c r="B115" s="1" t="s">
        <v>1739</v>
      </c>
      <c r="C115" s="1" t="s">
        <v>260</v>
      </c>
      <c r="D115" s="1" t="s">
        <v>790</v>
      </c>
      <c r="E115" s="1" t="s">
        <v>791</v>
      </c>
      <c r="F115" s="1" t="s">
        <v>2057</v>
      </c>
      <c r="G115" s="1" t="s">
        <v>2058</v>
      </c>
      <c r="H115" s="17" t="n">
        <v>973</v>
      </c>
      <c r="I115" s="17" t="n">
        <v>171</v>
      </c>
      <c r="J115" s="17" t="n">
        <v>802</v>
      </c>
      <c r="K115" s="18" t="n">
        <v>312.47529290853</v>
      </c>
      <c r="L115" s="18" t="n">
        <f aca="false">$J115*$K115</f>
        <v>250605.184912641</v>
      </c>
      <c r="M115" s="29" t="s">
        <v>227</v>
      </c>
      <c r="N115" s="1" t="s">
        <v>297</v>
      </c>
      <c r="P115" s="1" t="s">
        <v>2061</v>
      </c>
    </row>
    <row r="116" customFormat="false" ht="15" hidden="false" customHeight="false" outlineLevel="0" collapsed="false">
      <c r="A116" s="1" t="s">
        <v>207</v>
      </c>
      <c r="B116" s="1" t="s">
        <v>1739</v>
      </c>
      <c r="C116" s="1" t="s">
        <v>260</v>
      </c>
      <c r="D116" s="1" t="s">
        <v>2234</v>
      </c>
      <c r="E116" s="1" t="s">
        <v>2235</v>
      </c>
      <c r="F116" s="1" t="s">
        <v>2236</v>
      </c>
      <c r="G116" s="1" t="s">
        <v>2237</v>
      </c>
      <c r="H116" s="17" t="n">
        <v>450</v>
      </c>
      <c r="I116" s="17" t="n">
        <v>46</v>
      </c>
      <c r="J116" s="17" t="n">
        <v>404</v>
      </c>
      <c r="K116" s="18" t="n">
        <v>614.173333333333</v>
      </c>
      <c r="L116" s="18" t="n">
        <f aca="false">$J116*$K116</f>
        <v>248126.026666667</v>
      </c>
      <c r="M116" s="29" t="s">
        <v>227</v>
      </c>
      <c r="N116" s="1" t="s">
        <v>297</v>
      </c>
      <c r="P116" s="1" t="s">
        <v>2238</v>
      </c>
    </row>
    <row r="117" customFormat="false" ht="15" hidden="false" customHeight="false" outlineLevel="0" collapsed="false">
      <c r="A117" s="1" t="s">
        <v>206</v>
      </c>
      <c r="B117" s="1" t="s">
        <v>258</v>
      </c>
      <c r="C117" s="1" t="s">
        <v>260</v>
      </c>
      <c r="D117" s="1" t="s">
        <v>767</v>
      </c>
      <c r="E117" s="1" t="s">
        <v>768</v>
      </c>
      <c r="F117" s="1" t="s">
        <v>769</v>
      </c>
      <c r="G117" s="1" t="s">
        <v>770</v>
      </c>
      <c r="H117" s="17" t="n">
        <v>91</v>
      </c>
      <c r="I117" s="17" t="n">
        <v>9</v>
      </c>
      <c r="J117" s="17" t="n">
        <v>82</v>
      </c>
      <c r="K117" s="18" t="n">
        <v>2977.73230769231</v>
      </c>
      <c r="L117" s="18" t="n">
        <f aca="false">$J117*$K117</f>
        <v>244174.049230769</v>
      </c>
      <c r="M117" s="24" t="s">
        <v>226</v>
      </c>
      <c r="N117" s="1" t="s">
        <v>267</v>
      </c>
      <c r="P117" s="1" t="s">
        <v>609</v>
      </c>
    </row>
    <row r="118" customFormat="false" ht="15" hidden="false" customHeight="false" outlineLevel="0" collapsed="false">
      <c r="A118" s="1" t="s">
        <v>206</v>
      </c>
      <c r="B118" s="1" t="s">
        <v>258</v>
      </c>
      <c r="C118" s="1" t="s">
        <v>260</v>
      </c>
      <c r="D118" s="1" t="s">
        <v>278</v>
      </c>
      <c r="E118" s="1" t="s">
        <v>279</v>
      </c>
      <c r="F118" s="1" t="s">
        <v>280</v>
      </c>
      <c r="G118" s="1" t="s">
        <v>281</v>
      </c>
      <c r="H118" s="17" t="n">
        <v>3831</v>
      </c>
      <c r="I118" s="17" t="n">
        <v>1048</v>
      </c>
      <c r="J118" s="17" t="n">
        <v>2783</v>
      </c>
      <c r="K118" s="18" t="n">
        <v>87.1571234664578</v>
      </c>
      <c r="L118" s="18" t="n">
        <f aca="false">$J118*$K118</f>
        <v>242558.274607152</v>
      </c>
      <c r="M118" s="25" t="s">
        <v>228</v>
      </c>
      <c r="N118" s="1" t="s">
        <v>282</v>
      </c>
      <c r="P118" s="1" t="s">
        <v>285</v>
      </c>
    </row>
    <row r="119" customFormat="false" ht="15" hidden="false" customHeight="false" outlineLevel="0" collapsed="false">
      <c r="A119" s="1" t="s">
        <v>207</v>
      </c>
      <c r="B119" s="1" t="s">
        <v>1739</v>
      </c>
      <c r="C119" s="1" t="s">
        <v>260</v>
      </c>
      <c r="D119" s="1" t="s">
        <v>2963</v>
      </c>
      <c r="E119" s="1" t="s">
        <v>2964</v>
      </c>
      <c r="F119" s="1" t="s">
        <v>2965</v>
      </c>
      <c r="G119" s="1" t="s">
        <v>2966</v>
      </c>
      <c r="H119" s="17" t="n">
        <v>10</v>
      </c>
      <c r="I119" s="17" t="n">
        <v>4</v>
      </c>
      <c r="J119" s="17" t="n">
        <v>6</v>
      </c>
      <c r="K119" s="18" t="n">
        <v>40250</v>
      </c>
      <c r="L119" s="18" t="n">
        <f aca="false">$J119*$K119</f>
        <v>241500</v>
      </c>
      <c r="M119" s="29" t="s">
        <v>227</v>
      </c>
      <c r="N119" s="1" t="s">
        <v>297</v>
      </c>
      <c r="P119" s="1" t="s">
        <v>2968</v>
      </c>
    </row>
    <row r="120" customFormat="false" ht="15" hidden="false" customHeight="false" outlineLevel="0" collapsed="false">
      <c r="A120" s="1" t="s">
        <v>207</v>
      </c>
      <c r="B120" s="1" t="s">
        <v>1739</v>
      </c>
      <c r="C120" s="1" t="s">
        <v>260</v>
      </c>
      <c r="D120" s="1" t="s">
        <v>2085</v>
      </c>
      <c r="E120" s="1" t="s">
        <v>2086</v>
      </c>
      <c r="F120" s="1" t="s">
        <v>2087</v>
      </c>
      <c r="G120" s="1" t="s">
        <v>2088</v>
      </c>
      <c r="H120" s="17" t="n">
        <v>828</v>
      </c>
      <c r="I120" s="17" t="n">
        <v>152</v>
      </c>
      <c r="J120" s="17" t="n">
        <v>676</v>
      </c>
      <c r="K120" s="18" t="n">
        <v>353.731062801932</v>
      </c>
      <c r="L120" s="18" t="n">
        <f aca="false">$J120*$K120</f>
        <v>239122.198454106</v>
      </c>
      <c r="M120" s="29" t="s">
        <v>227</v>
      </c>
      <c r="N120" s="1" t="s">
        <v>297</v>
      </c>
      <c r="P120" s="1" t="s">
        <v>2089</v>
      </c>
    </row>
    <row r="121" customFormat="false" ht="15" hidden="false" customHeight="false" outlineLevel="0" collapsed="false">
      <c r="A121" s="1" t="s">
        <v>208</v>
      </c>
      <c r="B121" s="1" t="s">
        <v>3464</v>
      </c>
      <c r="C121" s="1" t="s">
        <v>260</v>
      </c>
      <c r="D121" s="1" t="s">
        <v>3656</v>
      </c>
      <c r="E121" s="1" t="s">
        <v>3657</v>
      </c>
      <c r="F121" s="1" t="s">
        <v>3658</v>
      </c>
      <c r="G121" s="1" t="s">
        <v>3659</v>
      </c>
      <c r="H121" s="17" t="n">
        <v>75</v>
      </c>
      <c r="I121" s="17" t="n">
        <v>13</v>
      </c>
      <c r="J121" s="17" t="n">
        <v>62</v>
      </c>
      <c r="K121" s="18" t="n">
        <v>3853.94666666667</v>
      </c>
      <c r="L121" s="18" t="n">
        <f aca="false">$J121*$K121</f>
        <v>238944.693333333</v>
      </c>
      <c r="M121" s="24" t="s">
        <v>226</v>
      </c>
      <c r="N121" s="1" t="s">
        <v>267</v>
      </c>
      <c r="P121" s="1" t="s">
        <v>3481</v>
      </c>
    </row>
    <row r="122" customFormat="false" ht="15" hidden="false" customHeight="false" outlineLevel="0" collapsed="false">
      <c r="A122" s="1" t="s">
        <v>208</v>
      </c>
      <c r="B122" s="1" t="s">
        <v>3464</v>
      </c>
      <c r="C122" s="1" t="s">
        <v>260</v>
      </c>
      <c r="D122" s="1" t="s">
        <v>3729</v>
      </c>
      <c r="E122" s="1" t="s">
        <v>3730</v>
      </c>
      <c r="F122" s="1" t="s">
        <v>3731</v>
      </c>
      <c r="G122" s="1" t="s">
        <v>3732</v>
      </c>
      <c r="H122" s="17" t="n">
        <v>41</v>
      </c>
      <c r="I122" s="17" t="n">
        <v>15</v>
      </c>
      <c r="J122" s="17" t="n">
        <v>26</v>
      </c>
      <c r="K122" s="18" t="n">
        <v>8658.6</v>
      </c>
      <c r="L122" s="18" t="n">
        <f aca="false">$J122*$K122</f>
        <v>225123.6</v>
      </c>
      <c r="M122" s="25" t="s">
        <v>228</v>
      </c>
      <c r="N122" s="1" t="s">
        <v>282</v>
      </c>
      <c r="P122" s="1" t="s">
        <v>3733</v>
      </c>
    </row>
    <row r="123" customFormat="false" ht="15" hidden="false" customHeight="false" outlineLevel="0" collapsed="false">
      <c r="A123" s="1" t="s">
        <v>207</v>
      </c>
      <c r="B123" s="1" t="s">
        <v>1739</v>
      </c>
      <c r="C123" s="1" t="s">
        <v>260</v>
      </c>
      <c r="D123" s="1" t="s">
        <v>2170</v>
      </c>
      <c r="E123" s="1" t="s">
        <v>2171</v>
      </c>
      <c r="F123" s="1" t="s">
        <v>2172</v>
      </c>
      <c r="G123" s="1" t="s">
        <v>2173</v>
      </c>
      <c r="H123" s="17" t="n">
        <v>575</v>
      </c>
      <c r="I123" s="17" t="n">
        <v>76</v>
      </c>
      <c r="J123" s="17" t="n">
        <v>499</v>
      </c>
      <c r="K123" s="18" t="n">
        <v>450.62</v>
      </c>
      <c r="L123" s="18" t="n">
        <f aca="false">$J123*$K123</f>
        <v>224859.38</v>
      </c>
      <c r="M123" s="25" t="s">
        <v>228</v>
      </c>
      <c r="N123" s="1" t="s">
        <v>282</v>
      </c>
      <c r="P123" s="1" t="s">
        <v>2176</v>
      </c>
    </row>
    <row r="124" customFormat="false" ht="15" hidden="false" customHeight="false" outlineLevel="0" collapsed="false">
      <c r="A124" s="1" t="s">
        <v>206</v>
      </c>
      <c r="B124" s="1" t="s">
        <v>258</v>
      </c>
      <c r="C124" s="1" t="s">
        <v>260</v>
      </c>
      <c r="D124" s="1" t="s">
        <v>1032</v>
      </c>
      <c r="E124" s="1" t="s">
        <v>1033</v>
      </c>
      <c r="F124" s="1" t="s">
        <v>1034</v>
      </c>
      <c r="G124" s="1" t="s">
        <v>1035</v>
      </c>
      <c r="H124" s="17" t="n">
        <v>22</v>
      </c>
      <c r="I124" s="17" t="n">
        <v>5</v>
      </c>
      <c r="J124" s="17" t="n">
        <v>17</v>
      </c>
      <c r="K124" s="18" t="n">
        <v>12766.9090909091</v>
      </c>
      <c r="L124" s="18" t="n">
        <f aca="false">$J124*$K124</f>
        <v>217037.454545455</v>
      </c>
      <c r="M124" s="25" t="s">
        <v>228</v>
      </c>
      <c r="N124" s="1" t="s">
        <v>282</v>
      </c>
      <c r="P124" s="1" t="s">
        <v>1038</v>
      </c>
    </row>
    <row r="125" customFormat="false" ht="15" hidden="false" customHeight="false" outlineLevel="0" collapsed="false">
      <c r="A125" s="1" t="s">
        <v>207</v>
      </c>
      <c r="B125" s="1" t="s">
        <v>1739</v>
      </c>
      <c r="C125" s="1" t="s">
        <v>273</v>
      </c>
      <c r="D125" s="1" t="s">
        <v>362</v>
      </c>
      <c r="E125" s="1" t="s">
        <v>363</v>
      </c>
      <c r="F125" s="1" t="s">
        <v>1776</v>
      </c>
      <c r="G125" s="1" t="s">
        <v>1777</v>
      </c>
      <c r="H125" s="17" t="n">
        <v>12581</v>
      </c>
      <c r="I125" s="17" t="n">
        <v>3188</v>
      </c>
      <c r="J125" s="17" t="n">
        <v>9393</v>
      </c>
      <c r="K125" s="18" t="n">
        <v>23.0685939114538</v>
      </c>
      <c r="L125" s="18" t="n">
        <f aca="false">$J125*$K125</f>
        <v>216683.302610285</v>
      </c>
      <c r="M125" s="24" t="s">
        <v>226</v>
      </c>
      <c r="N125" s="1" t="s">
        <v>267</v>
      </c>
      <c r="P125" s="1" t="s">
        <v>1744</v>
      </c>
    </row>
    <row r="126" customFormat="false" ht="15" hidden="false" customHeight="false" outlineLevel="0" collapsed="false">
      <c r="A126" s="1" t="s">
        <v>207</v>
      </c>
      <c r="B126" s="1" t="s">
        <v>1739</v>
      </c>
      <c r="C126" s="1" t="s">
        <v>260</v>
      </c>
      <c r="D126" s="1" t="s">
        <v>604</v>
      </c>
      <c r="E126" s="1" t="s">
        <v>605</v>
      </c>
      <c r="F126" s="1" t="s">
        <v>2049</v>
      </c>
      <c r="G126" s="1" t="s">
        <v>2050</v>
      </c>
      <c r="H126" s="17" t="n">
        <v>1040</v>
      </c>
      <c r="I126" s="17" t="n">
        <v>211</v>
      </c>
      <c r="J126" s="17" t="n">
        <v>829</v>
      </c>
      <c r="K126" s="18" t="n">
        <v>253.948682692308</v>
      </c>
      <c r="L126" s="18" t="n">
        <f aca="false">$J126*$K126</f>
        <v>210523.457951923</v>
      </c>
      <c r="M126" s="29" t="s">
        <v>227</v>
      </c>
      <c r="N126" s="1" t="s">
        <v>297</v>
      </c>
      <c r="P126" s="1" t="s">
        <v>2052</v>
      </c>
    </row>
    <row r="127" customFormat="false" ht="15" hidden="false" customHeight="false" outlineLevel="0" collapsed="false">
      <c r="A127" s="1" t="s">
        <v>207</v>
      </c>
      <c r="B127" s="1" t="s">
        <v>1739</v>
      </c>
      <c r="C127" s="1" t="s">
        <v>260</v>
      </c>
      <c r="D127" s="1" t="s">
        <v>1498</v>
      </c>
      <c r="E127" s="1" t="s">
        <v>1499</v>
      </c>
      <c r="F127" s="1" t="s">
        <v>2452</v>
      </c>
      <c r="G127" s="1" t="s">
        <v>2453</v>
      </c>
      <c r="H127" s="17" t="n">
        <v>140</v>
      </c>
      <c r="I127" s="17" t="n">
        <v>17</v>
      </c>
      <c r="J127" s="17" t="n">
        <v>123</v>
      </c>
      <c r="K127" s="18" t="n">
        <v>1698.55542857143</v>
      </c>
      <c r="L127" s="18" t="n">
        <f aca="false">$J127*$K127</f>
        <v>208922.317714286</v>
      </c>
      <c r="M127" s="29" t="s">
        <v>227</v>
      </c>
      <c r="N127" s="1" t="s">
        <v>297</v>
      </c>
      <c r="P127" s="1" t="s">
        <v>2454</v>
      </c>
    </row>
    <row r="128" customFormat="false" ht="15" hidden="false" customHeight="false" outlineLevel="0" collapsed="false">
      <c r="A128" s="1" t="s">
        <v>208</v>
      </c>
      <c r="B128" s="1" t="s">
        <v>3464</v>
      </c>
      <c r="C128" s="1" t="s">
        <v>260</v>
      </c>
      <c r="D128" s="1" t="s">
        <v>278</v>
      </c>
      <c r="E128" s="1" t="s">
        <v>279</v>
      </c>
      <c r="F128" s="1" t="s">
        <v>3468</v>
      </c>
      <c r="G128" s="1" t="s">
        <v>3469</v>
      </c>
      <c r="H128" s="17" t="n">
        <v>1687</v>
      </c>
      <c r="I128" s="17" t="n">
        <v>260</v>
      </c>
      <c r="J128" s="17" t="n">
        <v>1427</v>
      </c>
      <c r="K128" s="18" t="n">
        <v>139.994819205691</v>
      </c>
      <c r="L128" s="18" t="n">
        <f aca="false">$J128*$K128</f>
        <v>199772.60700652</v>
      </c>
      <c r="M128" s="25" t="s">
        <v>228</v>
      </c>
      <c r="N128" s="1" t="s">
        <v>282</v>
      </c>
      <c r="P128" s="1" t="s">
        <v>3470</v>
      </c>
    </row>
    <row r="129" customFormat="false" ht="15" hidden="false" customHeight="false" outlineLevel="0" collapsed="false">
      <c r="A129" s="1" t="s">
        <v>207</v>
      </c>
      <c r="B129" s="1" t="s">
        <v>1739</v>
      </c>
      <c r="C129" s="1" t="s">
        <v>273</v>
      </c>
      <c r="D129" s="1" t="s">
        <v>313</v>
      </c>
      <c r="E129" s="1" t="s">
        <v>314</v>
      </c>
      <c r="F129" s="1" t="s">
        <v>1770</v>
      </c>
      <c r="G129" s="1" t="s">
        <v>1771</v>
      </c>
      <c r="H129" s="17" t="n">
        <v>15007</v>
      </c>
      <c r="I129" s="17" t="n">
        <v>59</v>
      </c>
      <c r="J129" s="17" t="n">
        <v>14948</v>
      </c>
      <c r="K129" s="18" t="n">
        <v>13.3417738388752</v>
      </c>
      <c r="L129" s="18" t="n">
        <f aca="false">$J129*$K129</f>
        <v>199432.835343506</v>
      </c>
      <c r="M129" s="25" t="s">
        <v>228</v>
      </c>
      <c r="N129" s="1" t="s">
        <v>282</v>
      </c>
      <c r="O129" s="28" t="s">
        <v>1772</v>
      </c>
      <c r="P129" s="1" t="s">
        <v>1775</v>
      </c>
    </row>
    <row r="130" customFormat="false" ht="15" hidden="false" customHeight="false" outlineLevel="0" collapsed="false">
      <c r="A130" s="1" t="s">
        <v>206</v>
      </c>
      <c r="B130" s="1" t="s">
        <v>258</v>
      </c>
      <c r="C130" s="1" t="s">
        <v>260</v>
      </c>
      <c r="D130" s="1" t="s">
        <v>566</v>
      </c>
      <c r="E130" s="1" t="s">
        <v>567</v>
      </c>
      <c r="F130" s="1" t="s">
        <v>568</v>
      </c>
      <c r="G130" s="1" t="s">
        <v>569</v>
      </c>
      <c r="H130" s="17" t="n">
        <v>226</v>
      </c>
      <c r="I130" s="17" t="n">
        <v>9</v>
      </c>
      <c r="J130" s="17" t="n">
        <v>217</v>
      </c>
      <c r="K130" s="18" t="n">
        <v>916.106194690266</v>
      </c>
      <c r="L130" s="18" t="n">
        <f aca="false">$J130*$K130</f>
        <v>198795.044247788</v>
      </c>
      <c r="M130" s="25" t="s">
        <v>228</v>
      </c>
      <c r="N130" s="1" t="s">
        <v>282</v>
      </c>
      <c r="P130" s="1" t="s">
        <v>570</v>
      </c>
    </row>
    <row r="131" customFormat="false" ht="15" hidden="false" customHeight="false" outlineLevel="0" collapsed="false">
      <c r="A131" s="1" t="s">
        <v>207</v>
      </c>
      <c r="B131" s="1" t="s">
        <v>1739</v>
      </c>
      <c r="C131" s="1" t="s">
        <v>260</v>
      </c>
      <c r="D131" s="1" t="s">
        <v>705</v>
      </c>
      <c r="E131" s="1" t="s">
        <v>706</v>
      </c>
      <c r="F131" s="1" t="s">
        <v>2067</v>
      </c>
      <c r="G131" s="1" t="s">
        <v>2068</v>
      </c>
      <c r="H131" s="17" t="n">
        <v>880</v>
      </c>
      <c r="I131" s="17" t="n">
        <v>0</v>
      </c>
      <c r="J131" s="17" t="n">
        <v>880</v>
      </c>
      <c r="K131" s="18" t="n">
        <v>220.445454545455</v>
      </c>
      <c r="L131" s="18" t="n">
        <f aca="false">$J131*$K131</f>
        <v>193992</v>
      </c>
      <c r="M131" s="29" t="s">
        <v>227</v>
      </c>
      <c r="N131" s="1" t="s">
        <v>297</v>
      </c>
      <c r="P131" s="1" t="s">
        <v>2069</v>
      </c>
    </row>
    <row r="132" customFormat="false" ht="15" hidden="false" customHeight="false" outlineLevel="0" collapsed="false">
      <c r="A132" s="1" t="s">
        <v>207</v>
      </c>
      <c r="B132" s="1" t="s">
        <v>1739</v>
      </c>
      <c r="C132" s="1" t="s">
        <v>260</v>
      </c>
      <c r="D132" s="1" t="s">
        <v>627</v>
      </c>
      <c r="E132" s="1" t="s">
        <v>628</v>
      </c>
      <c r="F132" s="1" t="s">
        <v>2864</v>
      </c>
      <c r="G132" s="1" t="s">
        <v>2865</v>
      </c>
      <c r="H132" s="17" t="n">
        <v>20</v>
      </c>
      <c r="I132" s="17" t="n">
        <v>0</v>
      </c>
      <c r="J132" s="17" t="n">
        <v>20</v>
      </c>
      <c r="K132" s="18" t="n">
        <v>9526</v>
      </c>
      <c r="L132" s="18" t="n">
        <f aca="false">$J132*$K132</f>
        <v>190520</v>
      </c>
      <c r="M132" s="25" t="s">
        <v>228</v>
      </c>
      <c r="N132" s="1" t="s">
        <v>282</v>
      </c>
      <c r="P132" s="1" t="s">
        <v>2868</v>
      </c>
    </row>
    <row r="133" customFormat="false" ht="15" hidden="false" customHeight="false" outlineLevel="0" collapsed="false">
      <c r="A133" s="1" t="s">
        <v>206</v>
      </c>
      <c r="B133" s="1" t="s">
        <v>258</v>
      </c>
      <c r="C133" s="1" t="s">
        <v>260</v>
      </c>
      <c r="D133" s="1" t="s">
        <v>968</v>
      </c>
      <c r="E133" s="1" t="s">
        <v>969</v>
      </c>
      <c r="F133" s="1" t="s">
        <v>970</v>
      </c>
      <c r="G133" s="1" t="s">
        <v>971</v>
      </c>
      <c r="H133" s="17" t="n">
        <v>33</v>
      </c>
      <c r="I133" s="17" t="n">
        <v>4</v>
      </c>
      <c r="J133" s="17" t="n">
        <v>29</v>
      </c>
      <c r="K133" s="18" t="n">
        <v>6371.32727272727</v>
      </c>
      <c r="L133" s="18" t="n">
        <f aca="false">$J133*$K133</f>
        <v>184768.490909091</v>
      </c>
      <c r="M133" s="24" t="s">
        <v>226</v>
      </c>
      <c r="N133" s="1" t="s">
        <v>267</v>
      </c>
      <c r="P133" s="1" t="s">
        <v>419</v>
      </c>
    </row>
    <row r="134" customFormat="false" ht="15" hidden="false" customHeight="false" outlineLevel="0" collapsed="false">
      <c r="A134" s="1" t="s">
        <v>206</v>
      </c>
      <c r="B134" s="1" t="s">
        <v>258</v>
      </c>
      <c r="C134" s="1" t="s">
        <v>260</v>
      </c>
      <c r="D134" s="1" t="s">
        <v>910</v>
      </c>
      <c r="E134" s="1" t="s">
        <v>911</v>
      </c>
      <c r="F134" s="1" t="s">
        <v>912</v>
      </c>
      <c r="G134" s="1" t="s">
        <v>913</v>
      </c>
      <c r="H134" s="17" t="n">
        <v>47</v>
      </c>
      <c r="I134" s="17" t="n">
        <v>3</v>
      </c>
      <c r="J134" s="17" t="n">
        <v>44</v>
      </c>
      <c r="K134" s="18" t="n">
        <v>4169.14468085106</v>
      </c>
      <c r="L134" s="18" t="n">
        <f aca="false">$J134*$K134</f>
        <v>183442.365957447</v>
      </c>
      <c r="M134" s="29" t="s">
        <v>227</v>
      </c>
      <c r="N134" s="1" t="s">
        <v>297</v>
      </c>
      <c r="P134" s="1" t="s">
        <v>914</v>
      </c>
    </row>
    <row r="135" customFormat="false" ht="15" hidden="false" customHeight="false" outlineLevel="0" collapsed="false">
      <c r="A135" s="1" t="s">
        <v>207</v>
      </c>
      <c r="B135" s="1" t="s">
        <v>1739</v>
      </c>
      <c r="C135" s="1" t="s">
        <v>260</v>
      </c>
      <c r="D135" s="1" t="s">
        <v>2138</v>
      </c>
      <c r="E135" s="1" t="s">
        <v>2139</v>
      </c>
      <c r="F135" s="1" t="s">
        <v>2140</v>
      </c>
      <c r="G135" s="1" t="s">
        <v>2141</v>
      </c>
      <c r="H135" s="17" t="n">
        <v>677</v>
      </c>
      <c r="I135" s="17" t="n">
        <v>126</v>
      </c>
      <c r="J135" s="17" t="n">
        <v>551</v>
      </c>
      <c r="K135" s="18" t="n">
        <v>329.51223042836</v>
      </c>
      <c r="L135" s="18" t="n">
        <f aca="false">$J135*$K135</f>
        <v>181561.238966027</v>
      </c>
      <c r="M135" s="24" t="s">
        <v>226</v>
      </c>
      <c r="N135" s="1" t="s">
        <v>267</v>
      </c>
      <c r="P135" s="1" t="s">
        <v>2144</v>
      </c>
    </row>
    <row r="136" customFormat="false" ht="15" hidden="false" customHeight="false" outlineLevel="0" collapsed="false">
      <c r="A136" s="1" t="s">
        <v>208</v>
      </c>
      <c r="B136" s="1" t="s">
        <v>3464</v>
      </c>
      <c r="C136" s="1" t="s">
        <v>260</v>
      </c>
      <c r="D136" s="1" t="s">
        <v>3544</v>
      </c>
      <c r="E136" s="1" t="s">
        <v>3545</v>
      </c>
      <c r="F136" s="1" t="s">
        <v>3546</v>
      </c>
      <c r="G136" s="1" t="s">
        <v>3547</v>
      </c>
      <c r="H136" s="17" t="n">
        <v>258</v>
      </c>
      <c r="I136" s="17" t="n">
        <v>10</v>
      </c>
      <c r="J136" s="17" t="n">
        <v>248</v>
      </c>
      <c r="K136" s="18" t="n">
        <v>730.948992248062</v>
      </c>
      <c r="L136" s="18" t="n">
        <f aca="false">$J136*$K136</f>
        <v>181275.350077519</v>
      </c>
      <c r="M136" s="24" t="s">
        <v>226</v>
      </c>
      <c r="N136" s="1" t="s">
        <v>267</v>
      </c>
      <c r="P136" s="1" t="s">
        <v>3548</v>
      </c>
    </row>
    <row r="137" customFormat="false" ht="15" hidden="false" customHeight="false" outlineLevel="0" collapsed="false">
      <c r="A137" s="1" t="s">
        <v>207</v>
      </c>
      <c r="B137" s="1" t="s">
        <v>1739</v>
      </c>
      <c r="C137" s="1" t="s">
        <v>260</v>
      </c>
      <c r="D137" s="1" t="s">
        <v>2036</v>
      </c>
      <c r="E137" s="1" t="s">
        <v>2037</v>
      </c>
      <c r="F137" s="1" t="s">
        <v>2038</v>
      </c>
      <c r="G137" s="1" t="s">
        <v>2039</v>
      </c>
      <c r="H137" s="17" t="n">
        <v>1100</v>
      </c>
      <c r="I137" s="17" t="n">
        <v>94</v>
      </c>
      <c r="J137" s="17" t="n">
        <v>1006</v>
      </c>
      <c r="K137" s="18" t="n">
        <v>177.122372727273</v>
      </c>
      <c r="L137" s="18" t="n">
        <f aca="false">$J137*$K137</f>
        <v>178185.106963636</v>
      </c>
      <c r="M137" s="25" t="s">
        <v>228</v>
      </c>
      <c r="N137" s="1" t="s">
        <v>282</v>
      </c>
      <c r="P137" s="1" t="s">
        <v>2041</v>
      </c>
    </row>
    <row r="138" customFormat="false" ht="15" hidden="false" customHeight="false" outlineLevel="0" collapsed="false">
      <c r="A138" s="1" t="s">
        <v>206</v>
      </c>
      <c r="B138" s="1" t="s">
        <v>258</v>
      </c>
      <c r="C138" s="1" t="s">
        <v>273</v>
      </c>
      <c r="D138" s="1" t="s">
        <v>286</v>
      </c>
      <c r="E138" s="1" t="s">
        <v>287</v>
      </c>
      <c r="F138" s="1" t="s">
        <v>288</v>
      </c>
      <c r="G138" s="1" t="s">
        <v>289</v>
      </c>
      <c r="H138" s="17" t="n">
        <v>3090</v>
      </c>
      <c r="I138" s="17" t="n">
        <v>2000</v>
      </c>
      <c r="J138" s="17" t="n">
        <v>1090</v>
      </c>
      <c r="K138" s="18" t="n">
        <v>160.6218802589</v>
      </c>
      <c r="L138" s="18" t="n">
        <f aca="false">$J138*$K138</f>
        <v>175077.849482201</v>
      </c>
      <c r="M138" s="24" t="s">
        <v>226</v>
      </c>
      <c r="N138" s="1" t="s">
        <v>267</v>
      </c>
      <c r="P138" s="1" t="s">
        <v>291</v>
      </c>
    </row>
    <row r="139" customFormat="false" ht="15" hidden="false" customHeight="false" outlineLevel="0" collapsed="false">
      <c r="A139" s="1" t="s">
        <v>208</v>
      </c>
      <c r="B139" s="1" t="s">
        <v>3464</v>
      </c>
      <c r="C139" s="1" t="s">
        <v>260</v>
      </c>
      <c r="D139" s="1" t="s">
        <v>263</v>
      </c>
      <c r="E139" s="1" t="s">
        <v>264</v>
      </c>
      <c r="F139" s="1" t="s">
        <v>3465</v>
      </c>
      <c r="G139" s="1" t="s">
        <v>3466</v>
      </c>
      <c r="H139" s="17" t="n">
        <v>4340</v>
      </c>
      <c r="I139" s="17" t="n">
        <v>1130</v>
      </c>
      <c r="J139" s="17" t="n">
        <v>3210</v>
      </c>
      <c r="K139" s="18" t="n">
        <v>54.197366359447</v>
      </c>
      <c r="L139" s="18" t="n">
        <f aca="false">$J139*$K139</f>
        <v>173973.546013825</v>
      </c>
      <c r="M139" s="24" t="s">
        <v>226</v>
      </c>
      <c r="N139" s="1" t="s">
        <v>267</v>
      </c>
      <c r="P139" s="1" t="s">
        <v>3467</v>
      </c>
    </row>
    <row r="140" customFormat="false" ht="15" hidden="false" customHeight="false" outlineLevel="0" collapsed="false">
      <c r="A140" s="1" t="s">
        <v>206</v>
      </c>
      <c r="B140" s="1" t="s">
        <v>258</v>
      </c>
      <c r="C140" s="1" t="s">
        <v>260</v>
      </c>
      <c r="D140" s="1" t="s">
        <v>864</v>
      </c>
      <c r="E140" s="1" t="s">
        <v>865</v>
      </c>
      <c r="F140" s="1" t="s">
        <v>866</v>
      </c>
      <c r="G140" s="1" t="s">
        <v>867</v>
      </c>
      <c r="H140" s="17" t="n">
        <v>50</v>
      </c>
      <c r="I140" s="17" t="n">
        <v>6</v>
      </c>
      <c r="J140" s="17" t="n">
        <v>44</v>
      </c>
      <c r="K140" s="18" t="n">
        <v>3757.5288</v>
      </c>
      <c r="L140" s="18" t="n">
        <f aca="false">$J140*$K140</f>
        <v>165331.2672</v>
      </c>
      <c r="M140" s="25" t="s">
        <v>228</v>
      </c>
      <c r="N140" s="1" t="s">
        <v>282</v>
      </c>
      <c r="P140" s="1" t="s">
        <v>870</v>
      </c>
    </row>
    <row r="141" customFormat="false" ht="15" hidden="false" customHeight="false" outlineLevel="0" collapsed="false">
      <c r="A141" s="1" t="s">
        <v>207</v>
      </c>
      <c r="B141" s="1" t="s">
        <v>1739</v>
      </c>
      <c r="C141" s="1" t="s">
        <v>260</v>
      </c>
      <c r="D141" s="1" t="s">
        <v>1915</v>
      </c>
      <c r="E141" s="1" t="s">
        <v>1916</v>
      </c>
      <c r="F141" s="1" t="s">
        <v>1917</v>
      </c>
      <c r="G141" s="1" t="s">
        <v>1918</v>
      </c>
      <c r="H141" s="17" t="n">
        <v>2770</v>
      </c>
      <c r="I141" s="17" t="n">
        <v>480</v>
      </c>
      <c r="J141" s="17" t="n">
        <v>2290</v>
      </c>
      <c r="K141" s="18" t="n">
        <v>71.6353790613718</v>
      </c>
      <c r="L141" s="18" t="n">
        <f aca="false">$J141*$K141</f>
        <v>164045.018050542</v>
      </c>
      <c r="M141" s="24" t="s">
        <v>226</v>
      </c>
      <c r="N141" s="1" t="s">
        <v>267</v>
      </c>
      <c r="P141" s="1" t="s">
        <v>1919</v>
      </c>
    </row>
    <row r="142" customFormat="false" ht="15" hidden="false" customHeight="false" outlineLevel="0" collapsed="false">
      <c r="A142" s="1" t="s">
        <v>207</v>
      </c>
      <c r="B142" s="1" t="s">
        <v>1739</v>
      </c>
      <c r="C142" s="1" t="s">
        <v>260</v>
      </c>
      <c r="D142" s="1" t="s">
        <v>2712</v>
      </c>
      <c r="E142" s="1" t="s">
        <v>2713</v>
      </c>
      <c r="F142" s="1" t="s">
        <v>2714</v>
      </c>
      <c r="G142" s="1" t="s">
        <v>2715</v>
      </c>
      <c r="H142" s="17" t="n">
        <v>48</v>
      </c>
      <c r="I142" s="17" t="n">
        <v>3</v>
      </c>
      <c r="J142" s="17" t="n">
        <v>45</v>
      </c>
      <c r="K142" s="18" t="n">
        <v>3632.57</v>
      </c>
      <c r="L142" s="18" t="n">
        <f aca="false">$J142*$K142</f>
        <v>163465.65</v>
      </c>
      <c r="M142" s="24" t="s">
        <v>226</v>
      </c>
      <c r="N142" s="1" t="s">
        <v>267</v>
      </c>
      <c r="P142" s="1" t="s">
        <v>2716</v>
      </c>
    </row>
    <row r="143" customFormat="false" ht="15" hidden="false" customHeight="false" outlineLevel="0" collapsed="false">
      <c r="A143" s="1" t="s">
        <v>207</v>
      </c>
      <c r="B143" s="1" t="s">
        <v>1739</v>
      </c>
      <c r="C143" s="1" t="s">
        <v>260</v>
      </c>
      <c r="D143" s="1" t="s">
        <v>2075</v>
      </c>
      <c r="E143" s="1" t="s">
        <v>2076</v>
      </c>
      <c r="F143" s="1" t="s">
        <v>2077</v>
      </c>
      <c r="G143" s="1" t="s">
        <v>2078</v>
      </c>
      <c r="H143" s="17" t="n">
        <v>850</v>
      </c>
      <c r="I143" s="17" t="n">
        <v>260</v>
      </c>
      <c r="J143" s="17" t="n">
        <v>590</v>
      </c>
      <c r="K143" s="18" t="n">
        <v>276.1488</v>
      </c>
      <c r="L143" s="18" t="n">
        <f aca="false">$J143*$K143</f>
        <v>162927.792</v>
      </c>
      <c r="M143" s="24" t="s">
        <v>226</v>
      </c>
      <c r="N143" s="1" t="s">
        <v>267</v>
      </c>
      <c r="P143" s="1" t="s">
        <v>2079</v>
      </c>
    </row>
    <row r="144" customFormat="false" ht="15" hidden="false" customHeight="false" outlineLevel="0" collapsed="false">
      <c r="A144" s="1" t="s">
        <v>206</v>
      </c>
      <c r="B144" s="1" t="s">
        <v>258</v>
      </c>
      <c r="C144" s="1" t="s">
        <v>260</v>
      </c>
      <c r="D144" s="1" t="s">
        <v>921</v>
      </c>
      <c r="E144" s="1" t="s">
        <v>922</v>
      </c>
      <c r="F144" s="1" t="s">
        <v>923</v>
      </c>
      <c r="G144" s="1" t="s">
        <v>924</v>
      </c>
      <c r="H144" s="17" t="n">
        <v>45</v>
      </c>
      <c r="I144" s="17" t="n">
        <v>3</v>
      </c>
      <c r="J144" s="17" t="n">
        <v>42</v>
      </c>
      <c r="K144" s="18" t="n">
        <v>3857.92222222222</v>
      </c>
      <c r="L144" s="18" t="n">
        <f aca="false">$J144*$K144</f>
        <v>162032.733333333</v>
      </c>
      <c r="M144" s="25" t="s">
        <v>228</v>
      </c>
      <c r="N144" s="1" t="s">
        <v>282</v>
      </c>
      <c r="P144" s="1" t="s">
        <v>925</v>
      </c>
    </row>
    <row r="145" customFormat="false" ht="15" hidden="false" customHeight="false" outlineLevel="0" collapsed="false">
      <c r="A145" s="1" t="s">
        <v>207</v>
      </c>
      <c r="B145" s="1" t="s">
        <v>1739</v>
      </c>
      <c r="C145" s="1" t="s">
        <v>273</v>
      </c>
      <c r="D145" s="1" t="s">
        <v>2312</v>
      </c>
      <c r="E145" s="1" t="s">
        <v>2313</v>
      </c>
      <c r="F145" s="1" t="s">
        <v>2314</v>
      </c>
      <c r="G145" s="1" t="s">
        <v>2315</v>
      </c>
      <c r="H145" s="17" t="n">
        <v>300</v>
      </c>
      <c r="I145" s="17" t="n">
        <v>4</v>
      </c>
      <c r="J145" s="17" t="n">
        <v>296</v>
      </c>
      <c r="K145" s="18" t="n">
        <v>542.203333333333</v>
      </c>
      <c r="L145" s="18" t="n">
        <f aca="false">$J145*$K145</f>
        <v>160492.186666667</v>
      </c>
      <c r="M145" s="29" t="s">
        <v>227</v>
      </c>
      <c r="N145" s="1" t="s">
        <v>297</v>
      </c>
      <c r="O145" s="28" t="s">
        <v>2316</v>
      </c>
      <c r="P145" s="1" t="s">
        <v>2320</v>
      </c>
    </row>
    <row r="146" customFormat="false" ht="15" hidden="false" customHeight="false" outlineLevel="0" collapsed="false">
      <c r="A146" s="1" t="s">
        <v>207</v>
      </c>
      <c r="B146" s="1" t="s">
        <v>1739</v>
      </c>
      <c r="C146" s="1" t="s">
        <v>273</v>
      </c>
      <c r="D146" s="1" t="s">
        <v>2557</v>
      </c>
      <c r="E146" s="1" t="s">
        <v>2558</v>
      </c>
      <c r="F146" s="1" t="s">
        <v>2559</v>
      </c>
      <c r="G146" s="1" t="s">
        <v>2560</v>
      </c>
      <c r="H146" s="17" t="n">
        <v>97</v>
      </c>
      <c r="I146" s="17" t="n">
        <v>11</v>
      </c>
      <c r="J146" s="17" t="n">
        <v>86</v>
      </c>
      <c r="K146" s="18" t="n">
        <v>1807.10577319588</v>
      </c>
      <c r="L146" s="18" t="n">
        <f aca="false">$J146*$K146</f>
        <v>155411.096494845</v>
      </c>
      <c r="M146" s="29" t="s">
        <v>227</v>
      </c>
      <c r="N146" s="1" t="s">
        <v>297</v>
      </c>
      <c r="P146" s="1" t="s">
        <v>1861</v>
      </c>
    </row>
    <row r="147" customFormat="false" ht="15" hidden="false" customHeight="false" outlineLevel="0" collapsed="false">
      <c r="A147" s="1" t="s">
        <v>206</v>
      </c>
      <c r="B147" s="1" t="s">
        <v>258</v>
      </c>
      <c r="C147" s="1" t="s">
        <v>260</v>
      </c>
      <c r="D147" s="1" t="s">
        <v>1053</v>
      </c>
      <c r="E147" s="1" t="s">
        <v>1054</v>
      </c>
      <c r="F147" s="1" t="s">
        <v>1055</v>
      </c>
      <c r="G147" s="1" t="s">
        <v>1056</v>
      </c>
      <c r="H147" s="17" t="n">
        <v>20</v>
      </c>
      <c r="I147" s="17" t="n">
        <v>2</v>
      </c>
      <c r="J147" s="17" t="n">
        <v>18</v>
      </c>
      <c r="K147" s="18" t="n">
        <v>8615.0595</v>
      </c>
      <c r="L147" s="18" t="n">
        <f aca="false">$J147*$K147</f>
        <v>155071.071</v>
      </c>
      <c r="M147" s="25" t="s">
        <v>228</v>
      </c>
      <c r="N147" s="1" t="s">
        <v>282</v>
      </c>
      <c r="P147" s="1" t="s">
        <v>1057</v>
      </c>
    </row>
    <row r="148" customFormat="false" ht="15" hidden="false" customHeight="false" outlineLevel="0" collapsed="false">
      <c r="A148" s="1" t="s">
        <v>207</v>
      </c>
      <c r="B148" s="1" t="s">
        <v>1739</v>
      </c>
      <c r="C148" s="1" t="s">
        <v>273</v>
      </c>
      <c r="D148" s="1" t="s">
        <v>1365</v>
      </c>
      <c r="E148" s="1" t="s">
        <v>1366</v>
      </c>
      <c r="F148" s="1" t="s">
        <v>2223</v>
      </c>
      <c r="G148" s="1" t="s">
        <v>2224</v>
      </c>
      <c r="H148" s="17" t="n">
        <v>475</v>
      </c>
      <c r="I148" s="17" t="n">
        <v>42</v>
      </c>
      <c r="J148" s="17" t="n">
        <v>433</v>
      </c>
      <c r="K148" s="18" t="n">
        <v>354.343242105263</v>
      </c>
      <c r="L148" s="18" t="n">
        <f aca="false">$J148*$K148</f>
        <v>153430.623831579</v>
      </c>
      <c r="M148" s="25" t="s">
        <v>228</v>
      </c>
      <c r="N148" s="1" t="s">
        <v>282</v>
      </c>
      <c r="P148" s="1" t="s">
        <v>2226</v>
      </c>
    </row>
    <row r="149" customFormat="false" ht="15" hidden="false" customHeight="false" outlineLevel="0" collapsed="false">
      <c r="A149" s="1" t="s">
        <v>207</v>
      </c>
      <c r="B149" s="1" t="s">
        <v>1739</v>
      </c>
      <c r="C149" s="1" t="s">
        <v>273</v>
      </c>
      <c r="D149" s="1" t="s">
        <v>308</v>
      </c>
      <c r="E149" s="1" t="s">
        <v>309</v>
      </c>
      <c r="F149" s="1" t="s">
        <v>1785</v>
      </c>
      <c r="G149" s="1" t="s">
        <v>1786</v>
      </c>
      <c r="H149" s="17" t="n">
        <v>11160</v>
      </c>
      <c r="I149" s="17" t="n">
        <v>1700</v>
      </c>
      <c r="J149" s="17" t="n">
        <v>9460</v>
      </c>
      <c r="K149" s="18" t="n">
        <v>15.9333216845878</v>
      </c>
      <c r="L149" s="18" t="n">
        <f aca="false">$J149*$K149</f>
        <v>150729.223136201</v>
      </c>
      <c r="M149" s="25" t="s">
        <v>228</v>
      </c>
      <c r="N149" s="1" t="s">
        <v>282</v>
      </c>
      <c r="P149" s="1" t="s">
        <v>1787</v>
      </c>
    </row>
    <row r="150" customFormat="false" ht="15" hidden="false" customHeight="false" outlineLevel="0" collapsed="false">
      <c r="A150" s="1" t="s">
        <v>207</v>
      </c>
      <c r="B150" s="1" t="s">
        <v>1739</v>
      </c>
      <c r="C150" s="1" t="s">
        <v>273</v>
      </c>
      <c r="D150" s="1" t="s">
        <v>2834</v>
      </c>
      <c r="E150" s="1" t="s">
        <v>2835</v>
      </c>
      <c r="F150" s="1" t="s">
        <v>2836</v>
      </c>
      <c r="G150" s="1" t="s">
        <v>2837</v>
      </c>
      <c r="H150" s="17" t="n">
        <v>25</v>
      </c>
      <c r="I150" s="17" t="n">
        <v>7</v>
      </c>
      <c r="J150" s="17" t="n">
        <v>18</v>
      </c>
      <c r="K150" s="18" t="n">
        <v>8139.5564</v>
      </c>
      <c r="L150" s="18" t="n">
        <f aca="false">$J150*$K150</f>
        <v>146512.0152</v>
      </c>
      <c r="M150" s="29" t="s">
        <v>227</v>
      </c>
      <c r="N150" s="1" t="s">
        <v>297</v>
      </c>
      <c r="P150" s="1" t="s">
        <v>2838</v>
      </c>
    </row>
    <row r="151" customFormat="false" ht="15" hidden="false" customHeight="false" outlineLevel="0" collapsed="false">
      <c r="A151" s="1" t="s">
        <v>207</v>
      </c>
      <c r="B151" s="1" t="s">
        <v>1739</v>
      </c>
      <c r="C151" s="1" t="s">
        <v>273</v>
      </c>
      <c r="D151" s="1" t="s">
        <v>492</v>
      </c>
      <c r="E151" s="1" t="s">
        <v>493</v>
      </c>
      <c r="F151" s="1" t="s">
        <v>2209</v>
      </c>
      <c r="G151" s="1" t="s">
        <v>2210</v>
      </c>
      <c r="H151" s="17" t="n">
        <v>500</v>
      </c>
      <c r="I151" s="17" t="n">
        <v>94</v>
      </c>
      <c r="J151" s="17" t="n">
        <v>406</v>
      </c>
      <c r="K151" s="18" t="n">
        <v>349.24662</v>
      </c>
      <c r="L151" s="18" t="n">
        <f aca="false">$J151*$K151</f>
        <v>141794.12772</v>
      </c>
      <c r="M151" s="24" t="s">
        <v>226</v>
      </c>
      <c r="N151" s="1" t="s">
        <v>267</v>
      </c>
      <c r="P151" s="1" t="s">
        <v>1767</v>
      </c>
    </row>
    <row r="152" customFormat="false" ht="15" hidden="false" customHeight="false" outlineLevel="0" collapsed="false">
      <c r="A152" s="1" t="s">
        <v>208</v>
      </c>
      <c r="B152" s="1" t="s">
        <v>3464</v>
      </c>
      <c r="C152" s="1" t="s">
        <v>260</v>
      </c>
      <c r="D152" s="1" t="s">
        <v>1016</v>
      </c>
      <c r="E152" s="1" t="s">
        <v>1017</v>
      </c>
      <c r="F152" s="1" t="s">
        <v>3741</v>
      </c>
      <c r="G152" s="1" t="s">
        <v>3742</v>
      </c>
      <c r="H152" s="17" t="n">
        <v>40</v>
      </c>
      <c r="I152" s="17" t="n">
        <v>32</v>
      </c>
      <c r="J152" s="17" t="n">
        <v>8</v>
      </c>
      <c r="K152" s="18" t="n">
        <v>17541.1</v>
      </c>
      <c r="L152" s="18" t="n">
        <f aca="false">$J152*$K152</f>
        <v>140328.8</v>
      </c>
      <c r="M152" s="24" t="s">
        <v>226</v>
      </c>
      <c r="N152" s="1" t="s">
        <v>267</v>
      </c>
      <c r="P152" s="1" t="s">
        <v>373</v>
      </c>
    </row>
    <row r="153" customFormat="false" ht="15" hidden="false" customHeight="false" outlineLevel="0" collapsed="false">
      <c r="A153" s="1" t="s">
        <v>206</v>
      </c>
      <c r="B153" s="1" t="s">
        <v>258</v>
      </c>
      <c r="C153" s="1" t="s">
        <v>273</v>
      </c>
      <c r="D153" s="1" t="s">
        <v>321</v>
      </c>
      <c r="E153" s="1" t="s">
        <v>322</v>
      </c>
      <c r="F153" s="1" t="s">
        <v>323</v>
      </c>
      <c r="G153" s="1" t="s">
        <v>324</v>
      </c>
      <c r="H153" s="17" t="n">
        <v>2367</v>
      </c>
      <c r="I153" s="17" t="n">
        <v>918</v>
      </c>
      <c r="J153" s="17" t="n">
        <v>1449</v>
      </c>
      <c r="K153" s="18" t="n">
        <v>94.9018884664132</v>
      </c>
      <c r="L153" s="18" t="n">
        <f aca="false">$J153*$K153</f>
        <v>137512.836387833</v>
      </c>
      <c r="M153" s="24" t="s">
        <v>226</v>
      </c>
      <c r="N153" s="1" t="s">
        <v>267</v>
      </c>
      <c r="P153" s="1" t="s">
        <v>327</v>
      </c>
    </row>
    <row r="154" customFormat="false" ht="15" hidden="false" customHeight="false" outlineLevel="0" collapsed="false">
      <c r="A154" s="1" t="s">
        <v>208</v>
      </c>
      <c r="B154" s="1" t="s">
        <v>3464</v>
      </c>
      <c r="C154" s="1" t="s">
        <v>273</v>
      </c>
      <c r="D154" s="1" t="s">
        <v>1745</v>
      </c>
      <c r="E154" s="1" t="s">
        <v>1746</v>
      </c>
      <c r="F154" s="1" t="s">
        <v>3482</v>
      </c>
      <c r="G154" s="1" t="s">
        <v>3483</v>
      </c>
      <c r="H154" s="17" t="n">
        <v>900</v>
      </c>
      <c r="I154" s="17" t="n">
        <v>590</v>
      </c>
      <c r="J154" s="17" t="n">
        <v>310</v>
      </c>
      <c r="K154" s="18" t="n">
        <v>433.770233333333</v>
      </c>
      <c r="L154" s="18" t="n">
        <f aca="false">$J154*$K154</f>
        <v>134468.772333333</v>
      </c>
      <c r="M154" s="25" t="s">
        <v>228</v>
      </c>
      <c r="N154" s="1" t="s">
        <v>282</v>
      </c>
      <c r="P154" s="1" t="s">
        <v>3485</v>
      </c>
    </row>
    <row r="155" customFormat="false" ht="15" hidden="false" customHeight="false" outlineLevel="0" collapsed="false">
      <c r="A155" s="1" t="s">
        <v>207</v>
      </c>
      <c r="B155" s="1" t="s">
        <v>1739</v>
      </c>
      <c r="C155" s="1" t="s">
        <v>260</v>
      </c>
      <c r="D155" s="1" t="s">
        <v>1797</v>
      </c>
      <c r="E155" s="1" t="s">
        <v>1798</v>
      </c>
      <c r="F155" s="1" t="s">
        <v>1799</v>
      </c>
      <c r="G155" s="1" t="s">
        <v>1800</v>
      </c>
      <c r="H155" s="17" t="n">
        <v>8770</v>
      </c>
      <c r="I155" s="17" t="n">
        <v>580</v>
      </c>
      <c r="J155" s="17" t="n">
        <v>8190</v>
      </c>
      <c r="K155" s="18" t="n">
        <v>16.2830661345496</v>
      </c>
      <c r="L155" s="18" t="n">
        <f aca="false">$J155*$K155</f>
        <v>133358.311641961</v>
      </c>
      <c r="M155" s="29" t="s">
        <v>227</v>
      </c>
      <c r="N155" s="1" t="s">
        <v>297</v>
      </c>
      <c r="P155" s="1" t="s">
        <v>1802</v>
      </c>
    </row>
    <row r="156" customFormat="false" ht="15" hidden="false" customHeight="false" outlineLevel="0" collapsed="false">
      <c r="A156" s="1" t="s">
        <v>206</v>
      </c>
      <c r="B156" s="1" t="s">
        <v>258</v>
      </c>
      <c r="C156" s="1" t="s">
        <v>260</v>
      </c>
      <c r="D156" s="1" t="s">
        <v>328</v>
      </c>
      <c r="E156" s="1" t="s">
        <v>329</v>
      </c>
      <c r="F156" s="1" t="s">
        <v>330</v>
      </c>
      <c r="G156" s="1" t="s">
        <v>331</v>
      </c>
      <c r="H156" s="17" t="n">
        <v>2243</v>
      </c>
      <c r="I156" s="17" t="n">
        <v>945</v>
      </c>
      <c r="J156" s="17" t="n">
        <v>1298</v>
      </c>
      <c r="K156" s="18" t="n">
        <v>102.470882746322</v>
      </c>
      <c r="L156" s="18" t="n">
        <f aca="false">$J156*$K156</f>
        <v>133007.205804726</v>
      </c>
      <c r="M156" s="24" t="s">
        <v>226</v>
      </c>
      <c r="N156" s="1" t="s">
        <v>267</v>
      </c>
      <c r="P156" s="1" t="s">
        <v>334</v>
      </c>
    </row>
    <row r="157" customFormat="false" ht="15" hidden="false" customHeight="false" outlineLevel="0" collapsed="false">
      <c r="A157" s="1" t="s">
        <v>206</v>
      </c>
      <c r="B157" s="1" t="s">
        <v>258</v>
      </c>
      <c r="C157" s="1" t="s">
        <v>260</v>
      </c>
      <c r="D157" s="1" t="s">
        <v>1122</v>
      </c>
      <c r="E157" s="1" t="s">
        <v>1123</v>
      </c>
      <c r="F157" s="1" t="s">
        <v>1124</v>
      </c>
      <c r="G157" s="1" t="s">
        <v>1125</v>
      </c>
      <c r="H157" s="17" t="n">
        <v>15</v>
      </c>
      <c r="I157" s="17" t="n">
        <v>2</v>
      </c>
      <c r="J157" s="17" t="n">
        <v>13</v>
      </c>
      <c r="K157" s="18" t="n">
        <v>9845.92</v>
      </c>
      <c r="L157" s="18" t="n">
        <f aca="false">$J157*$K157</f>
        <v>127996.96</v>
      </c>
      <c r="M157" s="29" t="s">
        <v>227</v>
      </c>
      <c r="N157" s="1" t="s">
        <v>297</v>
      </c>
      <c r="P157" s="1" t="s">
        <v>1126</v>
      </c>
    </row>
    <row r="158" customFormat="false" ht="15" hidden="false" customHeight="false" outlineLevel="0" collapsed="false">
      <c r="A158" s="1" t="s">
        <v>207</v>
      </c>
      <c r="B158" s="1" t="s">
        <v>1739</v>
      </c>
      <c r="C158" s="1" t="s">
        <v>260</v>
      </c>
      <c r="D158" s="1" t="s">
        <v>1169</v>
      </c>
      <c r="E158" s="1" t="s">
        <v>1170</v>
      </c>
      <c r="F158" s="1" t="s">
        <v>2509</v>
      </c>
      <c r="G158" s="1" t="s">
        <v>2510</v>
      </c>
      <c r="H158" s="17" t="n">
        <v>106</v>
      </c>
      <c r="I158" s="17" t="n">
        <v>0</v>
      </c>
      <c r="J158" s="17" t="n">
        <v>106</v>
      </c>
      <c r="K158" s="18" t="n">
        <v>1188.43405660377</v>
      </c>
      <c r="L158" s="18" t="n">
        <f aca="false">$J158*$K158</f>
        <v>125974.01</v>
      </c>
      <c r="M158" s="29" t="s">
        <v>227</v>
      </c>
      <c r="N158" s="1" t="s">
        <v>297</v>
      </c>
      <c r="P158" s="1" t="s">
        <v>2511</v>
      </c>
    </row>
    <row r="159" customFormat="false" ht="15" hidden="false" customHeight="false" outlineLevel="0" collapsed="false">
      <c r="A159" s="1" t="s">
        <v>206</v>
      </c>
      <c r="B159" s="1" t="s">
        <v>258</v>
      </c>
      <c r="C159" s="1" t="s">
        <v>260</v>
      </c>
      <c r="D159" s="1" t="s">
        <v>856</v>
      </c>
      <c r="E159" s="1" t="s">
        <v>857</v>
      </c>
      <c r="F159" s="1" t="s">
        <v>858</v>
      </c>
      <c r="G159" s="1" t="s">
        <v>859</v>
      </c>
      <c r="H159" s="17" t="n">
        <v>51</v>
      </c>
      <c r="I159" s="17" t="n">
        <v>3</v>
      </c>
      <c r="J159" s="17" t="n">
        <v>48</v>
      </c>
      <c r="K159" s="18" t="n">
        <v>2606.51294117647</v>
      </c>
      <c r="L159" s="18" t="n">
        <f aca="false">$J159*$K159</f>
        <v>125112.621176471</v>
      </c>
      <c r="M159" s="24" t="s">
        <v>226</v>
      </c>
      <c r="N159" s="1" t="s">
        <v>267</v>
      </c>
      <c r="P159" s="1" t="s">
        <v>419</v>
      </c>
    </row>
    <row r="160" customFormat="false" ht="15" hidden="false" customHeight="false" outlineLevel="0" collapsed="false">
      <c r="A160" s="1" t="s">
        <v>207</v>
      </c>
      <c r="B160" s="1" t="s">
        <v>1739</v>
      </c>
      <c r="C160" s="1" t="s">
        <v>260</v>
      </c>
      <c r="D160" s="1" t="s">
        <v>2218</v>
      </c>
      <c r="E160" s="1" t="s">
        <v>2219</v>
      </c>
      <c r="F160" s="1" t="s">
        <v>2220</v>
      </c>
      <c r="G160" s="1" t="s">
        <v>2221</v>
      </c>
      <c r="H160" s="17" t="n">
        <v>476</v>
      </c>
      <c r="I160" s="17" t="n">
        <v>252</v>
      </c>
      <c r="J160" s="17" t="n">
        <v>224</v>
      </c>
      <c r="K160" s="18" t="n">
        <v>555.781302521009</v>
      </c>
      <c r="L160" s="18" t="n">
        <f aca="false">$J160*$K160</f>
        <v>124495.011764706</v>
      </c>
      <c r="M160" s="29" t="s">
        <v>227</v>
      </c>
      <c r="N160" s="1" t="s">
        <v>297</v>
      </c>
      <c r="P160" s="1" t="s">
        <v>2222</v>
      </c>
    </row>
    <row r="161" customFormat="false" ht="15" hidden="false" customHeight="false" outlineLevel="0" collapsed="false">
      <c r="A161" s="1" t="s">
        <v>207</v>
      </c>
      <c r="B161" s="1" t="s">
        <v>1739</v>
      </c>
      <c r="C161" s="1" t="s">
        <v>273</v>
      </c>
      <c r="D161" s="1" t="s">
        <v>2331</v>
      </c>
      <c r="E161" s="1" t="s">
        <v>2332</v>
      </c>
      <c r="F161" s="1" t="s">
        <v>2333</v>
      </c>
      <c r="G161" s="1" t="s">
        <v>2334</v>
      </c>
      <c r="H161" s="17" t="n">
        <v>280</v>
      </c>
      <c r="I161" s="17" t="n">
        <v>141</v>
      </c>
      <c r="J161" s="17" t="n">
        <v>139</v>
      </c>
      <c r="K161" s="18" t="n">
        <v>885.857714285714</v>
      </c>
      <c r="L161" s="18" t="n">
        <f aca="false">$J161*$K161</f>
        <v>123134.222285714</v>
      </c>
      <c r="M161" s="29" t="s">
        <v>227</v>
      </c>
      <c r="N161" s="1" t="s">
        <v>297</v>
      </c>
      <c r="P161" s="1" t="s">
        <v>2338</v>
      </c>
    </row>
    <row r="162" customFormat="false" ht="15" hidden="false" customHeight="false" outlineLevel="0" collapsed="false">
      <c r="A162" s="1" t="s">
        <v>207</v>
      </c>
      <c r="B162" s="1" t="s">
        <v>1739</v>
      </c>
      <c r="C162" s="1" t="s">
        <v>273</v>
      </c>
      <c r="D162" s="1" t="s">
        <v>1079</v>
      </c>
      <c r="E162" s="1" t="s">
        <v>1080</v>
      </c>
      <c r="F162" s="1" t="s">
        <v>2162</v>
      </c>
      <c r="G162" s="1" t="s">
        <v>2163</v>
      </c>
      <c r="H162" s="17" t="n">
        <v>580</v>
      </c>
      <c r="I162" s="17" t="n">
        <v>273</v>
      </c>
      <c r="J162" s="17" t="n">
        <v>307</v>
      </c>
      <c r="K162" s="18" t="n">
        <v>396.379982758621</v>
      </c>
      <c r="L162" s="18" t="n">
        <f aca="false">$J162*$K162</f>
        <v>121688.654706897</v>
      </c>
      <c r="M162" s="24" t="s">
        <v>226</v>
      </c>
      <c r="N162" s="1" t="s">
        <v>267</v>
      </c>
      <c r="P162" s="1" t="s">
        <v>1744</v>
      </c>
    </row>
    <row r="163" customFormat="false" ht="15" hidden="false" customHeight="false" outlineLevel="0" collapsed="false">
      <c r="A163" s="1" t="s">
        <v>207</v>
      </c>
      <c r="B163" s="1" t="s">
        <v>1739</v>
      </c>
      <c r="C163" s="1" t="s">
        <v>273</v>
      </c>
      <c r="D163" s="1" t="s">
        <v>475</v>
      </c>
      <c r="E163" s="1" t="s">
        <v>476</v>
      </c>
      <c r="F163" s="1" t="s">
        <v>2250</v>
      </c>
      <c r="G163" s="1" t="s">
        <v>2251</v>
      </c>
      <c r="H163" s="17" t="n">
        <v>400</v>
      </c>
      <c r="I163" s="17" t="n">
        <v>140</v>
      </c>
      <c r="J163" s="17" t="n">
        <v>260</v>
      </c>
      <c r="K163" s="18" t="n">
        <v>448.388775</v>
      </c>
      <c r="L163" s="18" t="n">
        <f aca="false">$J163*$K163</f>
        <v>116581.0815</v>
      </c>
      <c r="M163" s="25" t="s">
        <v>228</v>
      </c>
      <c r="N163" s="1" t="s">
        <v>282</v>
      </c>
      <c r="P163" s="1" t="s">
        <v>2255</v>
      </c>
    </row>
    <row r="164" customFormat="false" ht="15" hidden="false" customHeight="false" outlineLevel="0" collapsed="false">
      <c r="A164" s="1" t="s">
        <v>207</v>
      </c>
      <c r="B164" s="1" t="s">
        <v>1739</v>
      </c>
      <c r="C164" s="1" t="s">
        <v>273</v>
      </c>
      <c r="D164" s="1" t="s">
        <v>2178</v>
      </c>
      <c r="E164" s="1" t="s">
        <v>2179</v>
      </c>
      <c r="F164" s="1" t="s">
        <v>2180</v>
      </c>
      <c r="G164" s="1" t="s">
        <v>2181</v>
      </c>
      <c r="H164" s="17" t="n">
        <v>550</v>
      </c>
      <c r="I164" s="17" t="n">
        <v>94</v>
      </c>
      <c r="J164" s="17" t="n">
        <v>456</v>
      </c>
      <c r="K164" s="18" t="n">
        <v>254.798672727273</v>
      </c>
      <c r="L164" s="18" t="n">
        <f aca="false">$J164*$K164</f>
        <v>116188.194763636</v>
      </c>
      <c r="M164" s="24" t="s">
        <v>226</v>
      </c>
      <c r="N164" s="1" t="s">
        <v>267</v>
      </c>
      <c r="P164" s="1" t="s">
        <v>2182</v>
      </c>
    </row>
    <row r="165" customFormat="false" ht="15" hidden="false" customHeight="false" outlineLevel="0" collapsed="false">
      <c r="A165" s="1" t="s">
        <v>207</v>
      </c>
      <c r="B165" s="1" t="s">
        <v>1739</v>
      </c>
      <c r="C165" s="1" t="s">
        <v>260</v>
      </c>
      <c r="D165" s="1" t="s">
        <v>2368</v>
      </c>
      <c r="E165" s="1" t="s">
        <v>2369</v>
      </c>
      <c r="F165" s="1" t="s">
        <v>2370</v>
      </c>
      <c r="G165" s="1" t="s">
        <v>2371</v>
      </c>
      <c r="H165" s="17" t="n">
        <v>224</v>
      </c>
      <c r="I165" s="17" t="n">
        <v>20</v>
      </c>
      <c r="J165" s="17" t="n">
        <v>204</v>
      </c>
      <c r="K165" s="18" t="n">
        <v>566.801026785714</v>
      </c>
      <c r="L165" s="18" t="n">
        <f aca="false">$J165*$K165</f>
        <v>115627.409464286</v>
      </c>
      <c r="M165" s="24" t="s">
        <v>226</v>
      </c>
      <c r="N165" s="1" t="s">
        <v>267</v>
      </c>
      <c r="P165" s="1" t="s">
        <v>1767</v>
      </c>
    </row>
    <row r="166" customFormat="false" ht="15" hidden="false" customHeight="false" outlineLevel="0" collapsed="false">
      <c r="A166" s="1" t="s">
        <v>208</v>
      </c>
      <c r="B166" s="1" t="s">
        <v>3464</v>
      </c>
      <c r="C166" s="1" t="s">
        <v>260</v>
      </c>
      <c r="D166" s="1" t="s">
        <v>420</v>
      </c>
      <c r="E166" s="1" t="s">
        <v>421</v>
      </c>
      <c r="F166" s="1" t="s">
        <v>1824</v>
      </c>
      <c r="G166" s="1" t="s">
        <v>3494</v>
      </c>
      <c r="H166" s="17" t="n">
        <v>603</v>
      </c>
      <c r="I166" s="17" t="n">
        <v>343</v>
      </c>
      <c r="J166" s="17" t="n">
        <v>260</v>
      </c>
      <c r="K166" s="18" t="n">
        <v>427.732835820896</v>
      </c>
      <c r="L166" s="18" t="n">
        <f aca="false">$J166*$K166</f>
        <v>111210.537313433</v>
      </c>
      <c r="M166" s="25" t="s">
        <v>228</v>
      </c>
      <c r="N166" s="1" t="s">
        <v>282</v>
      </c>
      <c r="P166" s="1" t="s">
        <v>3495</v>
      </c>
    </row>
    <row r="167" customFormat="false" ht="15" hidden="false" customHeight="false" outlineLevel="0" collapsed="false">
      <c r="A167" s="1" t="s">
        <v>208</v>
      </c>
      <c r="B167" s="1" t="s">
        <v>3464</v>
      </c>
      <c r="C167" s="1" t="s">
        <v>260</v>
      </c>
      <c r="D167" s="1" t="s">
        <v>453</v>
      </c>
      <c r="E167" s="1" t="s">
        <v>454</v>
      </c>
      <c r="F167" s="1" t="s">
        <v>3654</v>
      </c>
      <c r="G167" s="1" t="s">
        <v>3655</v>
      </c>
      <c r="H167" s="17" t="n">
        <v>84</v>
      </c>
      <c r="I167" s="17" t="n">
        <v>35</v>
      </c>
      <c r="J167" s="17" t="n">
        <v>49</v>
      </c>
      <c r="K167" s="18" t="n">
        <v>2262.94678571429</v>
      </c>
      <c r="L167" s="18" t="n">
        <f aca="false">$J167*$K167</f>
        <v>110884.3925</v>
      </c>
      <c r="M167" s="24" t="s">
        <v>226</v>
      </c>
      <c r="N167" s="1" t="s">
        <v>267</v>
      </c>
      <c r="P167" s="1" t="s">
        <v>3481</v>
      </c>
    </row>
    <row r="168" customFormat="false" ht="15" hidden="false" customHeight="false" outlineLevel="0" collapsed="false">
      <c r="A168" s="1" t="s">
        <v>206</v>
      </c>
      <c r="B168" s="1" t="s">
        <v>258</v>
      </c>
      <c r="C168" s="1" t="s">
        <v>273</v>
      </c>
      <c r="D168" s="1" t="s">
        <v>426</v>
      </c>
      <c r="E168" s="1" t="s">
        <v>427</v>
      </c>
      <c r="F168" s="1" t="s">
        <v>428</v>
      </c>
      <c r="G168" s="1" t="s">
        <v>429</v>
      </c>
      <c r="H168" s="17" t="n">
        <v>870</v>
      </c>
      <c r="I168" s="17" t="n">
        <v>272</v>
      </c>
      <c r="J168" s="17" t="n">
        <v>598</v>
      </c>
      <c r="K168" s="18" t="n">
        <v>176.587609195402</v>
      </c>
      <c r="L168" s="18" t="n">
        <f aca="false">$J168*$K168</f>
        <v>105599.390298851</v>
      </c>
      <c r="M168" s="24" t="s">
        <v>226</v>
      </c>
      <c r="N168" s="1" t="s">
        <v>267</v>
      </c>
      <c r="P168" s="1" t="s">
        <v>368</v>
      </c>
    </row>
    <row r="169" customFormat="false" ht="15" hidden="false" customHeight="false" outlineLevel="0" collapsed="false">
      <c r="A169" s="1" t="s">
        <v>206</v>
      </c>
      <c r="B169" s="1" t="s">
        <v>258</v>
      </c>
      <c r="C169" s="1" t="s">
        <v>260</v>
      </c>
      <c r="D169" s="1" t="s">
        <v>681</v>
      </c>
      <c r="E169" s="1" t="s">
        <v>682</v>
      </c>
      <c r="F169" s="1" t="s">
        <v>683</v>
      </c>
      <c r="G169" s="1" t="s">
        <v>684</v>
      </c>
      <c r="H169" s="17" t="n">
        <v>108</v>
      </c>
      <c r="I169" s="17" t="n">
        <v>36</v>
      </c>
      <c r="J169" s="17" t="n">
        <v>72</v>
      </c>
      <c r="K169" s="18" t="n">
        <v>1459.00666666667</v>
      </c>
      <c r="L169" s="18" t="n">
        <f aca="false">$J169*$K169</f>
        <v>105048.48</v>
      </c>
      <c r="M169" s="29" t="s">
        <v>227</v>
      </c>
      <c r="N169" s="1" t="s">
        <v>297</v>
      </c>
      <c r="P169" s="1" t="s">
        <v>687</v>
      </c>
    </row>
    <row r="170" customFormat="false" ht="15" hidden="false" customHeight="false" outlineLevel="0" collapsed="false">
      <c r="A170" s="1" t="s">
        <v>206</v>
      </c>
      <c r="B170" s="1" t="s">
        <v>258</v>
      </c>
      <c r="C170" s="1" t="s">
        <v>260</v>
      </c>
      <c r="D170" s="1" t="s">
        <v>773</v>
      </c>
      <c r="E170" s="1" t="s">
        <v>774</v>
      </c>
      <c r="F170" s="1" t="s">
        <v>775</v>
      </c>
      <c r="G170" s="1" t="s">
        <v>776</v>
      </c>
      <c r="H170" s="17" t="n">
        <v>85</v>
      </c>
      <c r="I170" s="17" t="n">
        <v>2</v>
      </c>
      <c r="J170" s="17" t="n">
        <v>83</v>
      </c>
      <c r="K170" s="18" t="n">
        <v>1215</v>
      </c>
      <c r="L170" s="18" t="n">
        <f aca="false">$J170*$K170</f>
        <v>100845</v>
      </c>
      <c r="M170" s="25" t="s">
        <v>228</v>
      </c>
      <c r="N170" s="1" t="s">
        <v>282</v>
      </c>
      <c r="P170" s="1" t="s">
        <v>777</v>
      </c>
    </row>
    <row r="171" customFormat="false" ht="15" hidden="false" customHeight="false" outlineLevel="0" collapsed="false">
      <c r="A171" s="1" t="s">
        <v>207</v>
      </c>
      <c r="B171" s="1" t="s">
        <v>1739</v>
      </c>
      <c r="C171" s="1" t="s">
        <v>260</v>
      </c>
      <c r="D171" s="1" t="s">
        <v>826</v>
      </c>
      <c r="E171" s="1" t="s">
        <v>827</v>
      </c>
      <c r="F171" s="1" t="s">
        <v>2031</v>
      </c>
      <c r="G171" s="1" t="s">
        <v>2032</v>
      </c>
      <c r="H171" s="17" t="n">
        <v>1100</v>
      </c>
      <c r="I171" s="17" t="n">
        <v>250</v>
      </c>
      <c r="J171" s="17" t="n">
        <v>850</v>
      </c>
      <c r="K171" s="18" t="n">
        <v>118.566672727273</v>
      </c>
      <c r="L171" s="18" t="n">
        <f aca="false">$J171*$K171</f>
        <v>100781.671818182</v>
      </c>
      <c r="M171" s="24" t="s">
        <v>226</v>
      </c>
      <c r="N171" s="1" t="s">
        <v>267</v>
      </c>
      <c r="P171" s="1" t="s">
        <v>2035</v>
      </c>
    </row>
    <row r="172" customFormat="false" ht="15" hidden="false" customHeight="false" outlineLevel="0" collapsed="false">
      <c r="A172" s="1" t="s">
        <v>208</v>
      </c>
      <c r="B172" s="1" t="s">
        <v>3464</v>
      </c>
      <c r="C172" s="1" t="s">
        <v>260</v>
      </c>
      <c r="D172" s="1" t="s">
        <v>1452</v>
      </c>
      <c r="E172" s="1" t="s">
        <v>1453</v>
      </c>
      <c r="F172" s="1" t="s">
        <v>2303</v>
      </c>
      <c r="G172" s="1" t="s">
        <v>3763</v>
      </c>
      <c r="H172" s="17" t="n">
        <v>32</v>
      </c>
      <c r="I172" s="17" t="n">
        <v>16</v>
      </c>
      <c r="J172" s="17" t="n">
        <v>16</v>
      </c>
      <c r="K172" s="18" t="n">
        <v>6274.9375</v>
      </c>
      <c r="L172" s="18" t="n">
        <f aca="false">$J172*$K172</f>
        <v>100399</v>
      </c>
      <c r="M172" s="29" t="s">
        <v>227</v>
      </c>
      <c r="N172" s="1" t="s">
        <v>297</v>
      </c>
      <c r="P172" s="1" t="s">
        <v>2391</v>
      </c>
    </row>
    <row r="173" customFormat="false" ht="15" hidden="false" customHeight="false" outlineLevel="0" collapsed="false">
      <c r="A173" s="1" t="s">
        <v>206</v>
      </c>
      <c r="B173" s="1" t="s">
        <v>258</v>
      </c>
      <c r="C173" s="1" t="s">
        <v>260</v>
      </c>
      <c r="D173" s="1" t="s">
        <v>520</v>
      </c>
      <c r="E173" s="1" t="s">
        <v>521</v>
      </c>
      <c r="F173" s="1" t="s">
        <v>522</v>
      </c>
      <c r="G173" s="1" t="s">
        <v>523</v>
      </c>
      <c r="H173" s="17" t="n">
        <v>292</v>
      </c>
      <c r="I173" s="17" t="n">
        <v>11</v>
      </c>
      <c r="J173" s="17" t="n">
        <v>281</v>
      </c>
      <c r="K173" s="18" t="n">
        <v>356.247602739726</v>
      </c>
      <c r="L173" s="18" t="n">
        <f aca="false">$J173*$K173</f>
        <v>100105.576369863</v>
      </c>
      <c r="M173" s="24" t="s">
        <v>226</v>
      </c>
      <c r="N173" s="1" t="s">
        <v>267</v>
      </c>
      <c r="P173" s="1" t="s">
        <v>526</v>
      </c>
    </row>
    <row r="174" customFormat="false" ht="15" hidden="false" customHeight="false" outlineLevel="0" collapsed="false">
      <c r="A174" s="1" t="s">
        <v>206</v>
      </c>
      <c r="B174" s="1" t="s">
        <v>258</v>
      </c>
      <c r="C174" s="1" t="s">
        <v>273</v>
      </c>
      <c r="D174" s="1" t="s">
        <v>437</v>
      </c>
      <c r="E174" s="1" t="s">
        <v>438</v>
      </c>
      <c r="F174" s="1" t="s">
        <v>439</v>
      </c>
      <c r="G174" s="1" t="s">
        <v>440</v>
      </c>
      <c r="H174" s="17" t="n">
        <v>758</v>
      </c>
      <c r="I174" s="17" t="n">
        <v>105</v>
      </c>
      <c r="J174" s="17" t="n">
        <v>653</v>
      </c>
      <c r="K174" s="18" t="n">
        <v>150.341992084433</v>
      </c>
      <c r="L174" s="18" t="n">
        <f aca="false">$J174*$K174</f>
        <v>98173.3208311346</v>
      </c>
      <c r="M174" s="24" t="s">
        <v>226</v>
      </c>
      <c r="N174" s="1" t="s">
        <v>267</v>
      </c>
      <c r="P174" s="1" t="s">
        <v>368</v>
      </c>
    </row>
    <row r="175" customFormat="false" ht="15" hidden="false" customHeight="false" outlineLevel="0" collapsed="false">
      <c r="A175" s="1" t="s">
        <v>207</v>
      </c>
      <c r="B175" s="1" t="s">
        <v>1739</v>
      </c>
      <c r="C175" s="1" t="s">
        <v>260</v>
      </c>
      <c r="D175" s="1" t="s">
        <v>2516</v>
      </c>
      <c r="E175" s="1" t="s">
        <v>2517</v>
      </c>
      <c r="F175" s="1" t="s">
        <v>2518</v>
      </c>
      <c r="G175" s="1" t="s">
        <v>2519</v>
      </c>
      <c r="H175" s="17" t="n">
        <v>100</v>
      </c>
      <c r="I175" s="17" t="n">
        <v>0</v>
      </c>
      <c r="J175" s="17" t="n">
        <v>100</v>
      </c>
      <c r="K175" s="18" t="n">
        <v>940</v>
      </c>
      <c r="L175" s="18" t="n">
        <f aca="false">$J175*$K175</f>
        <v>94000</v>
      </c>
      <c r="M175" s="24" t="s">
        <v>226</v>
      </c>
      <c r="N175" s="1" t="s">
        <v>267</v>
      </c>
      <c r="P175" s="1" t="s">
        <v>2521</v>
      </c>
    </row>
    <row r="176" customFormat="false" ht="15" hidden="false" customHeight="false" outlineLevel="0" collapsed="false">
      <c r="A176" s="1" t="s">
        <v>206</v>
      </c>
      <c r="B176" s="1" t="s">
        <v>258</v>
      </c>
      <c r="C176" s="1" t="s">
        <v>260</v>
      </c>
      <c r="D176" s="1" t="s">
        <v>369</v>
      </c>
      <c r="E176" s="1" t="s">
        <v>370</v>
      </c>
      <c r="F176" s="1" t="s">
        <v>371</v>
      </c>
      <c r="G176" s="1" t="s">
        <v>372</v>
      </c>
      <c r="H176" s="17" t="n">
        <v>1530</v>
      </c>
      <c r="I176" s="17" t="n">
        <v>300</v>
      </c>
      <c r="J176" s="17" t="n">
        <v>1230</v>
      </c>
      <c r="K176" s="18" t="n">
        <v>75.6789934640523</v>
      </c>
      <c r="L176" s="18" t="n">
        <f aca="false">$J176*$K176</f>
        <v>93085.1619607843</v>
      </c>
      <c r="M176" s="24" t="s">
        <v>226</v>
      </c>
      <c r="N176" s="1" t="s">
        <v>267</v>
      </c>
      <c r="P176" s="1" t="s">
        <v>373</v>
      </c>
    </row>
    <row r="177" customFormat="false" ht="15" hidden="false" customHeight="false" outlineLevel="0" collapsed="false">
      <c r="A177" s="1" t="s">
        <v>207</v>
      </c>
      <c r="B177" s="1" t="s">
        <v>1739</v>
      </c>
      <c r="C177" s="1" t="s">
        <v>260</v>
      </c>
      <c r="D177" s="1" t="s">
        <v>862</v>
      </c>
      <c r="E177" s="1" t="s">
        <v>863</v>
      </c>
      <c r="F177" s="1" t="s">
        <v>97</v>
      </c>
      <c r="G177" s="1" t="s">
        <v>2001</v>
      </c>
      <c r="H177" s="17" t="n">
        <v>1434</v>
      </c>
      <c r="I177" s="17" t="n">
        <v>31</v>
      </c>
      <c r="J177" s="17" t="n">
        <v>1403</v>
      </c>
      <c r="K177" s="18" t="n">
        <v>66.2956415620642</v>
      </c>
      <c r="L177" s="18" t="n">
        <f aca="false">$J177*$K177</f>
        <v>93012.785111576</v>
      </c>
      <c r="M177" s="29" t="s">
        <v>227</v>
      </c>
      <c r="N177" s="1" t="s">
        <v>297</v>
      </c>
      <c r="P177" s="1" t="s">
        <v>2004</v>
      </c>
    </row>
    <row r="178" customFormat="false" ht="15" hidden="false" customHeight="false" outlineLevel="0" collapsed="false">
      <c r="A178" s="1" t="s">
        <v>208</v>
      </c>
      <c r="B178" s="1" t="s">
        <v>3464</v>
      </c>
      <c r="C178" s="1" t="s">
        <v>260</v>
      </c>
      <c r="D178" s="1" t="s">
        <v>602</v>
      </c>
      <c r="E178" s="1" t="s">
        <v>603</v>
      </c>
      <c r="F178" s="1" t="s">
        <v>3624</v>
      </c>
      <c r="G178" s="1" t="s">
        <v>3625</v>
      </c>
      <c r="H178" s="17" t="n">
        <v>100</v>
      </c>
      <c r="I178" s="17" t="n">
        <v>50</v>
      </c>
      <c r="J178" s="17" t="n">
        <v>50</v>
      </c>
      <c r="K178" s="18" t="n">
        <v>1854.72</v>
      </c>
      <c r="L178" s="18" t="n">
        <f aca="false">$J178*$K178</f>
        <v>92736</v>
      </c>
      <c r="M178" s="25" t="s">
        <v>228</v>
      </c>
      <c r="N178" s="1" t="s">
        <v>282</v>
      </c>
      <c r="P178" s="1" t="s">
        <v>3626</v>
      </c>
    </row>
    <row r="179" customFormat="false" ht="15" hidden="false" customHeight="false" outlineLevel="0" collapsed="false">
      <c r="A179" s="1" t="s">
        <v>206</v>
      </c>
      <c r="B179" s="1" t="s">
        <v>258</v>
      </c>
      <c r="C179" s="1" t="s">
        <v>260</v>
      </c>
      <c r="D179" s="1" t="s">
        <v>543</v>
      </c>
      <c r="E179" s="1" t="s">
        <v>544</v>
      </c>
      <c r="F179" s="1" t="s">
        <v>545</v>
      </c>
      <c r="G179" s="1" t="s">
        <v>546</v>
      </c>
      <c r="H179" s="17" t="n">
        <v>250</v>
      </c>
      <c r="I179" s="17" t="n">
        <v>40</v>
      </c>
      <c r="J179" s="17" t="n">
        <v>210</v>
      </c>
      <c r="K179" s="18" t="n">
        <v>430.32692</v>
      </c>
      <c r="L179" s="18" t="n">
        <f aca="false">$J179*$K179</f>
        <v>90368.6532</v>
      </c>
      <c r="M179" s="24" t="s">
        <v>226</v>
      </c>
      <c r="N179" s="1" t="s">
        <v>267</v>
      </c>
      <c r="P179" s="1" t="s">
        <v>549</v>
      </c>
    </row>
    <row r="180" customFormat="false" ht="15" hidden="false" customHeight="false" outlineLevel="0" collapsed="false">
      <c r="A180" s="1" t="s">
        <v>207</v>
      </c>
      <c r="B180" s="1" t="s">
        <v>1739</v>
      </c>
      <c r="C180" s="1" t="s">
        <v>273</v>
      </c>
      <c r="D180" s="1" t="s">
        <v>2350</v>
      </c>
      <c r="E180" s="1" t="s">
        <v>2351</v>
      </c>
      <c r="F180" s="1" t="s">
        <v>2352</v>
      </c>
      <c r="G180" s="1" t="s">
        <v>2353</v>
      </c>
      <c r="H180" s="17" t="n">
        <v>250</v>
      </c>
      <c r="I180" s="17" t="n">
        <v>96</v>
      </c>
      <c r="J180" s="17" t="n">
        <v>154</v>
      </c>
      <c r="K180" s="18" t="n">
        <v>568</v>
      </c>
      <c r="L180" s="18" t="n">
        <f aca="false">$J180*$K180</f>
        <v>87472</v>
      </c>
      <c r="M180" s="24" t="s">
        <v>226</v>
      </c>
      <c r="N180" s="1" t="s">
        <v>267</v>
      </c>
      <c r="P180" s="1" t="s">
        <v>2354</v>
      </c>
    </row>
    <row r="181" customFormat="false" ht="15" hidden="false" customHeight="false" outlineLevel="0" collapsed="false">
      <c r="A181" s="1" t="s">
        <v>207</v>
      </c>
      <c r="B181" s="1" t="s">
        <v>1739</v>
      </c>
      <c r="C181" s="1" t="s">
        <v>273</v>
      </c>
      <c r="D181" s="1" t="s">
        <v>751</v>
      </c>
      <c r="E181" s="1" t="s">
        <v>752</v>
      </c>
      <c r="F181" s="1" t="s">
        <v>1849</v>
      </c>
      <c r="G181" s="1" t="s">
        <v>1850</v>
      </c>
      <c r="H181" s="17" t="n">
        <v>4300</v>
      </c>
      <c r="I181" s="17" t="n">
        <v>220</v>
      </c>
      <c r="J181" s="17" t="n">
        <v>4080</v>
      </c>
      <c r="K181" s="18" t="n">
        <v>21.206011627907</v>
      </c>
      <c r="L181" s="18" t="n">
        <f aca="false">$J181*$K181</f>
        <v>86520.5274418605</v>
      </c>
      <c r="M181" s="29" t="s">
        <v>227</v>
      </c>
      <c r="N181" s="1" t="s">
        <v>297</v>
      </c>
      <c r="P181" s="1" t="s">
        <v>1854</v>
      </c>
    </row>
    <row r="182" customFormat="false" ht="15" hidden="false" customHeight="false" outlineLevel="0" collapsed="false">
      <c r="A182" s="1" t="s">
        <v>206</v>
      </c>
      <c r="B182" s="1" t="s">
        <v>258</v>
      </c>
      <c r="C182" s="1" t="s">
        <v>273</v>
      </c>
      <c r="D182" s="1" t="s">
        <v>727</v>
      </c>
      <c r="E182" s="1" t="s">
        <v>728</v>
      </c>
      <c r="F182" s="1" t="s">
        <v>729</v>
      </c>
      <c r="G182" s="1" t="s">
        <v>730</v>
      </c>
      <c r="H182" s="17" t="n">
        <v>100</v>
      </c>
      <c r="I182" s="17" t="n">
        <v>53</v>
      </c>
      <c r="J182" s="17" t="n">
        <v>47</v>
      </c>
      <c r="K182" s="18" t="n">
        <v>1774.2667</v>
      </c>
      <c r="L182" s="18" t="n">
        <f aca="false">$J182*$K182</f>
        <v>83390.5349</v>
      </c>
      <c r="M182" s="29" t="s">
        <v>227</v>
      </c>
      <c r="N182" s="1" t="s">
        <v>297</v>
      </c>
      <c r="P182" s="1" t="s">
        <v>733</v>
      </c>
    </row>
    <row r="183" customFormat="false" ht="15" hidden="false" customHeight="false" outlineLevel="0" collapsed="false">
      <c r="A183" s="1" t="s">
        <v>207</v>
      </c>
      <c r="B183" s="1" t="s">
        <v>1739</v>
      </c>
      <c r="C183" s="1" t="s">
        <v>260</v>
      </c>
      <c r="D183" s="1" t="s">
        <v>1401</v>
      </c>
      <c r="E183" s="1" t="s">
        <v>1402</v>
      </c>
      <c r="F183" s="1" t="s">
        <v>2818</v>
      </c>
      <c r="G183" s="1" t="s">
        <v>2819</v>
      </c>
      <c r="H183" s="17" t="n">
        <v>27</v>
      </c>
      <c r="I183" s="17" t="n">
        <v>8</v>
      </c>
      <c r="J183" s="17" t="n">
        <v>19</v>
      </c>
      <c r="K183" s="18" t="n">
        <v>4261.29259259259</v>
      </c>
      <c r="L183" s="18" t="n">
        <f aca="false">$J183*$K183</f>
        <v>80964.5592592593</v>
      </c>
      <c r="M183" s="29" t="s">
        <v>227</v>
      </c>
      <c r="N183" s="1" t="s">
        <v>297</v>
      </c>
      <c r="P183" s="1" t="s">
        <v>1861</v>
      </c>
    </row>
    <row r="184" customFormat="false" ht="15" hidden="false" customHeight="false" outlineLevel="0" collapsed="false">
      <c r="A184" s="1" t="s">
        <v>208</v>
      </c>
      <c r="B184" s="1" t="s">
        <v>3464</v>
      </c>
      <c r="C184" s="1" t="s">
        <v>260</v>
      </c>
      <c r="D184" s="1" t="s">
        <v>1432</v>
      </c>
      <c r="E184" s="1" t="s">
        <v>1433</v>
      </c>
      <c r="F184" s="1" t="s">
        <v>3808</v>
      </c>
      <c r="G184" s="1" t="s">
        <v>3809</v>
      </c>
      <c r="H184" s="17" t="n">
        <v>21</v>
      </c>
      <c r="I184" s="17" t="n">
        <v>14</v>
      </c>
      <c r="J184" s="17" t="n">
        <v>7</v>
      </c>
      <c r="K184" s="18" t="n">
        <v>11502.1428571429</v>
      </c>
      <c r="L184" s="18" t="n">
        <f aca="false">$J184*$K184</f>
        <v>80515</v>
      </c>
      <c r="M184" s="29" t="s">
        <v>227</v>
      </c>
      <c r="N184" s="1" t="s">
        <v>297</v>
      </c>
      <c r="P184" s="1" t="s">
        <v>3517</v>
      </c>
    </row>
    <row r="185" customFormat="false" ht="15" hidden="false" customHeight="false" outlineLevel="0" collapsed="false">
      <c r="A185" s="1" t="s">
        <v>208</v>
      </c>
      <c r="B185" s="1" t="s">
        <v>3464</v>
      </c>
      <c r="C185" s="1" t="s">
        <v>273</v>
      </c>
      <c r="D185" s="1" t="s">
        <v>3940</v>
      </c>
      <c r="E185" s="1" t="s">
        <v>3941</v>
      </c>
      <c r="F185" s="1" t="s">
        <v>3942</v>
      </c>
      <c r="G185" s="1" t="s">
        <v>3943</v>
      </c>
      <c r="H185" s="17" t="n">
        <v>10</v>
      </c>
      <c r="I185" s="17" t="n">
        <v>1</v>
      </c>
      <c r="J185" s="17" t="n">
        <v>9</v>
      </c>
      <c r="K185" s="18" t="n">
        <v>8890</v>
      </c>
      <c r="L185" s="18" t="n">
        <f aca="false">$J185*$K185</f>
        <v>80010</v>
      </c>
      <c r="M185" s="25" t="s">
        <v>228</v>
      </c>
      <c r="N185" s="1" t="s">
        <v>282</v>
      </c>
      <c r="P185" s="1" t="s">
        <v>3945</v>
      </c>
    </row>
    <row r="186" customFormat="false" ht="15" hidden="false" customHeight="false" outlineLevel="0" collapsed="false">
      <c r="A186" s="1" t="s">
        <v>208</v>
      </c>
      <c r="B186" s="1" t="s">
        <v>3464</v>
      </c>
      <c r="C186" s="1" t="s">
        <v>260</v>
      </c>
      <c r="D186" s="1" t="s">
        <v>536</v>
      </c>
      <c r="E186" s="1" t="s">
        <v>537</v>
      </c>
      <c r="F186" s="1" t="s">
        <v>3509</v>
      </c>
      <c r="G186" s="1" t="s">
        <v>3510</v>
      </c>
      <c r="H186" s="17" t="n">
        <v>485</v>
      </c>
      <c r="I186" s="17" t="n">
        <v>200</v>
      </c>
      <c r="J186" s="17" t="n">
        <v>285</v>
      </c>
      <c r="K186" s="18" t="n">
        <v>266.317525773196</v>
      </c>
      <c r="L186" s="18" t="n">
        <f aca="false">$J186*$K186</f>
        <v>75900.4948453608</v>
      </c>
      <c r="M186" s="24" t="s">
        <v>226</v>
      </c>
      <c r="N186" s="1" t="s">
        <v>267</v>
      </c>
      <c r="P186" s="1" t="s">
        <v>3511</v>
      </c>
    </row>
    <row r="187" customFormat="false" ht="15" hidden="false" customHeight="false" outlineLevel="0" collapsed="false">
      <c r="A187" s="1" t="s">
        <v>206</v>
      </c>
      <c r="B187" s="1" t="s">
        <v>258</v>
      </c>
      <c r="C187" s="1" t="s">
        <v>260</v>
      </c>
      <c r="D187" s="1" t="s">
        <v>604</v>
      </c>
      <c r="E187" s="1" t="s">
        <v>605</v>
      </c>
      <c r="F187" s="1" t="s">
        <v>606</v>
      </c>
      <c r="G187" s="1" t="s">
        <v>607</v>
      </c>
      <c r="H187" s="17" t="n">
        <v>170</v>
      </c>
      <c r="I187" s="17" t="n">
        <v>3</v>
      </c>
      <c r="J187" s="17" t="n">
        <v>167</v>
      </c>
      <c r="K187" s="18" t="n">
        <v>443.099764705882</v>
      </c>
      <c r="L187" s="18" t="n">
        <f aca="false">$J187*$K187</f>
        <v>73997.6607058824</v>
      </c>
      <c r="M187" s="24" t="s">
        <v>226</v>
      </c>
      <c r="N187" s="1" t="s">
        <v>267</v>
      </c>
      <c r="O187" s="28" t="s">
        <v>608</v>
      </c>
      <c r="P187" s="1" t="s">
        <v>609</v>
      </c>
    </row>
    <row r="188" customFormat="false" ht="15" hidden="false" customHeight="false" outlineLevel="0" collapsed="false">
      <c r="A188" s="1" t="s">
        <v>208</v>
      </c>
      <c r="B188" s="1" t="s">
        <v>3464</v>
      </c>
      <c r="C188" s="1" t="s">
        <v>273</v>
      </c>
      <c r="D188" s="1" t="s">
        <v>591</v>
      </c>
      <c r="E188" s="1" t="s">
        <v>592</v>
      </c>
      <c r="F188" s="1" t="s">
        <v>3492</v>
      </c>
      <c r="G188" s="1" t="s">
        <v>3493</v>
      </c>
      <c r="H188" s="17" t="n">
        <v>700</v>
      </c>
      <c r="I188" s="17" t="n">
        <v>294</v>
      </c>
      <c r="J188" s="17" t="n">
        <v>406</v>
      </c>
      <c r="K188" s="18" t="n">
        <v>175.129985714286</v>
      </c>
      <c r="L188" s="18" t="n">
        <f aca="false">$J188*$K188</f>
        <v>71102.7742</v>
      </c>
      <c r="M188" s="29" t="s">
        <v>227</v>
      </c>
      <c r="N188" s="1" t="s">
        <v>297</v>
      </c>
      <c r="P188" s="1" t="s">
        <v>597</v>
      </c>
    </row>
    <row r="189" customFormat="false" ht="15" hidden="false" customHeight="false" outlineLevel="0" collapsed="false">
      <c r="A189" s="1" t="s">
        <v>207</v>
      </c>
      <c r="B189" s="1" t="s">
        <v>1739</v>
      </c>
      <c r="C189" s="1" t="s">
        <v>273</v>
      </c>
      <c r="D189" s="1" t="s">
        <v>397</v>
      </c>
      <c r="E189" s="1" t="s">
        <v>398</v>
      </c>
      <c r="F189" s="1" t="s">
        <v>1869</v>
      </c>
      <c r="G189" s="1" t="s">
        <v>1870</v>
      </c>
      <c r="H189" s="17" t="n">
        <v>3641</v>
      </c>
      <c r="I189" s="17" t="n">
        <v>895</v>
      </c>
      <c r="J189" s="17" t="n">
        <v>2746</v>
      </c>
      <c r="K189" s="18" t="n">
        <v>25.4837517165614</v>
      </c>
      <c r="L189" s="18" t="n">
        <f aca="false">$J189*$K189</f>
        <v>69978.3822136775</v>
      </c>
      <c r="M189" s="25" t="s">
        <v>228</v>
      </c>
      <c r="N189" s="1" t="s">
        <v>282</v>
      </c>
      <c r="P189" s="1" t="s">
        <v>1871</v>
      </c>
    </row>
    <row r="190" customFormat="false" ht="15" hidden="false" customHeight="false" outlineLevel="0" collapsed="false">
      <c r="A190" s="1" t="s">
        <v>206</v>
      </c>
      <c r="B190" s="1" t="s">
        <v>258</v>
      </c>
      <c r="C190" s="1" t="s">
        <v>260</v>
      </c>
      <c r="D190" s="1" t="s">
        <v>618</v>
      </c>
      <c r="E190" s="1" t="s">
        <v>619</v>
      </c>
      <c r="F190" s="1" t="s">
        <v>620</v>
      </c>
      <c r="G190" s="1" t="s">
        <v>621</v>
      </c>
      <c r="H190" s="17" t="n">
        <v>164</v>
      </c>
      <c r="I190" s="17" t="n">
        <v>6</v>
      </c>
      <c r="J190" s="17" t="n">
        <v>158</v>
      </c>
      <c r="K190" s="18" t="n">
        <v>441.365670731707</v>
      </c>
      <c r="L190" s="18" t="n">
        <f aca="false">$J190*$K190</f>
        <v>69735.7759756098</v>
      </c>
      <c r="M190" s="24" t="s">
        <v>226</v>
      </c>
      <c r="N190" s="1" t="s">
        <v>267</v>
      </c>
      <c r="P190" s="1" t="s">
        <v>622</v>
      </c>
    </row>
    <row r="191" customFormat="false" ht="15" hidden="false" customHeight="false" outlineLevel="0" collapsed="false">
      <c r="A191" s="1" t="s">
        <v>207</v>
      </c>
      <c r="B191" s="1" t="s">
        <v>1739</v>
      </c>
      <c r="C191" s="1" t="s">
        <v>273</v>
      </c>
      <c r="D191" s="1" t="s">
        <v>1356</v>
      </c>
      <c r="E191" s="1" t="s">
        <v>1357</v>
      </c>
      <c r="F191" s="1" t="s">
        <v>2213</v>
      </c>
      <c r="G191" s="1" t="s">
        <v>2214</v>
      </c>
      <c r="H191" s="17" t="n">
        <v>500</v>
      </c>
      <c r="I191" s="17" t="n">
        <v>58</v>
      </c>
      <c r="J191" s="17" t="n">
        <v>442</v>
      </c>
      <c r="K191" s="18" t="n">
        <v>156.00714</v>
      </c>
      <c r="L191" s="18" t="n">
        <f aca="false">$J191*$K191</f>
        <v>68955.15588</v>
      </c>
      <c r="M191" s="25" t="s">
        <v>228</v>
      </c>
      <c r="N191" s="1" t="s">
        <v>282</v>
      </c>
      <c r="P191" s="1" t="s">
        <v>2215</v>
      </c>
    </row>
    <row r="192" customFormat="false" ht="15" hidden="false" customHeight="false" outlineLevel="0" collapsed="false">
      <c r="A192" s="1" t="s">
        <v>206</v>
      </c>
      <c r="B192" s="1" t="s">
        <v>258</v>
      </c>
      <c r="C192" s="1" t="s">
        <v>273</v>
      </c>
      <c r="D192" s="1" t="s">
        <v>952</v>
      </c>
      <c r="E192" s="1" t="s">
        <v>953</v>
      </c>
      <c r="F192" s="1" t="s">
        <v>954</v>
      </c>
      <c r="G192" s="1" t="s">
        <v>955</v>
      </c>
      <c r="H192" s="17" t="n">
        <v>36</v>
      </c>
      <c r="I192" s="17" t="n">
        <v>10</v>
      </c>
      <c r="J192" s="17" t="n">
        <v>26</v>
      </c>
      <c r="K192" s="18" t="n">
        <v>2648.78444444444</v>
      </c>
      <c r="L192" s="18" t="n">
        <f aca="false">$J192*$K192</f>
        <v>68868.3955555555</v>
      </c>
      <c r="M192" s="25" t="s">
        <v>228</v>
      </c>
      <c r="N192" s="1" t="s">
        <v>282</v>
      </c>
      <c r="P192" s="1" t="s">
        <v>958</v>
      </c>
    </row>
    <row r="193" customFormat="false" ht="15" hidden="false" customHeight="false" outlineLevel="0" collapsed="false">
      <c r="A193" s="1" t="s">
        <v>207</v>
      </c>
      <c r="B193" s="1" t="s">
        <v>1739</v>
      </c>
      <c r="C193" s="1" t="s">
        <v>273</v>
      </c>
      <c r="D193" s="1" t="s">
        <v>836</v>
      </c>
      <c r="E193" s="1" t="s">
        <v>837</v>
      </c>
      <c r="F193" s="1" t="s">
        <v>2191</v>
      </c>
      <c r="G193" s="1" t="s">
        <v>2192</v>
      </c>
      <c r="H193" s="17" t="n">
        <v>535</v>
      </c>
      <c r="I193" s="17" t="n">
        <v>241</v>
      </c>
      <c r="J193" s="17" t="n">
        <v>294</v>
      </c>
      <c r="K193" s="18" t="n">
        <v>231.427214953271</v>
      </c>
      <c r="L193" s="18" t="n">
        <f aca="false">$J193*$K193</f>
        <v>68039.6011962617</v>
      </c>
      <c r="M193" s="24" t="s">
        <v>226</v>
      </c>
      <c r="N193" s="1" t="s">
        <v>267</v>
      </c>
      <c r="P193" s="1" t="s">
        <v>2193</v>
      </c>
    </row>
    <row r="194" customFormat="false" ht="15" hidden="false" customHeight="false" outlineLevel="0" collapsed="false">
      <c r="A194" s="1" t="s">
        <v>207</v>
      </c>
      <c r="B194" s="1" t="s">
        <v>1739</v>
      </c>
      <c r="C194" s="1" t="s">
        <v>273</v>
      </c>
      <c r="D194" s="1" t="s">
        <v>1197</v>
      </c>
      <c r="E194" s="1" t="s">
        <v>1198</v>
      </c>
      <c r="F194" s="1" t="s">
        <v>2153</v>
      </c>
      <c r="G194" s="1" t="s">
        <v>2154</v>
      </c>
      <c r="H194" s="17" t="n">
        <v>600</v>
      </c>
      <c r="I194" s="17" t="n">
        <v>0</v>
      </c>
      <c r="J194" s="17" t="n">
        <v>600</v>
      </c>
      <c r="K194" s="18" t="n">
        <v>112.81</v>
      </c>
      <c r="L194" s="18" t="n">
        <f aca="false">$J194*$K194</f>
        <v>67686</v>
      </c>
      <c r="M194" s="25" t="s">
        <v>228</v>
      </c>
      <c r="N194" s="1" t="s">
        <v>282</v>
      </c>
      <c r="P194" s="1" t="s">
        <v>2156</v>
      </c>
    </row>
    <row r="195" customFormat="false" ht="15" hidden="false" customHeight="false" outlineLevel="0" collapsed="false">
      <c r="A195" s="1" t="s">
        <v>207</v>
      </c>
      <c r="B195" s="1" t="s">
        <v>1739</v>
      </c>
      <c r="C195" s="1" t="s">
        <v>273</v>
      </c>
      <c r="D195" s="1" t="s">
        <v>1973</v>
      </c>
      <c r="E195" s="1" t="s">
        <v>1974</v>
      </c>
      <c r="F195" s="1" t="s">
        <v>1975</v>
      </c>
      <c r="G195" s="1" t="s">
        <v>1976</v>
      </c>
      <c r="H195" s="17" t="n">
        <v>1720</v>
      </c>
      <c r="I195" s="17" t="n">
        <v>530</v>
      </c>
      <c r="J195" s="17" t="n">
        <v>1190</v>
      </c>
      <c r="K195" s="18" t="n">
        <v>56.1</v>
      </c>
      <c r="L195" s="18" t="n">
        <f aca="false">$J195*$K195</f>
        <v>66759</v>
      </c>
      <c r="M195" s="25" t="s">
        <v>228</v>
      </c>
      <c r="N195" s="1" t="s">
        <v>282</v>
      </c>
      <c r="P195" s="1" t="s">
        <v>1977</v>
      </c>
    </row>
    <row r="196" customFormat="false" ht="15" hidden="false" customHeight="false" outlineLevel="0" collapsed="false">
      <c r="A196" s="1" t="s">
        <v>206</v>
      </c>
      <c r="B196" s="1" t="s">
        <v>258</v>
      </c>
      <c r="C196" s="1" t="s">
        <v>273</v>
      </c>
      <c r="D196" s="1" t="s">
        <v>1218</v>
      </c>
      <c r="E196" s="1" t="s">
        <v>1219</v>
      </c>
      <c r="F196" s="1" t="s">
        <v>1220</v>
      </c>
      <c r="G196" s="1" t="s">
        <v>1221</v>
      </c>
      <c r="H196" s="17" t="n">
        <v>9</v>
      </c>
      <c r="I196" s="17" t="n">
        <v>4</v>
      </c>
      <c r="J196" s="17" t="n">
        <v>5</v>
      </c>
      <c r="K196" s="18" t="n">
        <v>13350.2977777778</v>
      </c>
      <c r="L196" s="18" t="n">
        <f aca="false">$J196*$K196</f>
        <v>66751.4888888889</v>
      </c>
      <c r="M196" s="29" t="s">
        <v>227</v>
      </c>
      <c r="N196" s="1" t="s">
        <v>297</v>
      </c>
      <c r="P196" s="1" t="s">
        <v>1224</v>
      </c>
    </row>
    <row r="197" customFormat="false" ht="15" hidden="false" customHeight="false" outlineLevel="0" collapsed="false">
      <c r="A197" s="1" t="s">
        <v>208</v>
      </c>
      <c r="B197" s="1" t="s">
        <v>3464</v>
      </c>
      <c r="C197" s="1" t="s">
        <v>260</v>
      </c>
      <c r="D197" s="1" t="s">
        <v>910</v>
      </c>
      <c r="E197" s="1" t="s">
        <v>911</v>
      </c>
      <c r="F197" s="1" t="s">
        <v>3779</v>
      </c>
      <c r="G197" s="1" t="s">
        <v>3780</v>
      </c>
      <c r="H197" s="17" t="n">
        <v>30</v>
      </c>
      <c r="I197" s="17" t="n">
        <v>15</v>
      </c>
      <c r="J197" s="17" t="n">
        <v>15</v>
      </c>
      <c r="K197" s="18" t="n">
        <v>4439.37</v>
      </c>
      <c r="L197" s="18" t="n">
        <f aca="false">$J197*$K197</f>
        <v>66590.55</v>
      </c>
      <c r="M197" s="24" t="s">
        <v>226</v>
      </c>
      <c r="N197" s="1" t="s">
        <v>267</v>
      </c>
      <c r="P197" s="1" t="s">
        <v>368</v>
      </c>
    </row>
    <row r="198" customFormat="false" ht="15" hidden="false" customHeight="false" outlineLevel="0" collapsed="false">
      <c r="A198" s="1" t="s">
        <v>207</v>
      </c>
      <c r="B198" s="1" t="s">
        <v>1739</v>
      </c>
      <c r="C198" s="1" t="s">
        <v>273</v>
      </c>
      <c r="D198" s="1" t="s">
        <v>890</v>
      </c>
      <c r="E198" s="1" t="s">
        <v>891</v>
      </c>
      <c r="F198" s="1" t="s">
        <v>1947</v>
      </c>
      <c r="G198" s="1" t="s">
        <v>1948</v>
      </c>
      <c r="H198" s="17" t="n">
        <v>2200</v>
      </c>
      <c r="I198" s="17" t="n">
        <v>523</v>
      </c>
      <c r="J198" s="17" t="n">
        <v>1677</v>
      </c>
      <c r="K198" s="18" t="n">
        <v>39.4309363636364</v>
      </c>
      <c r="L198" s="18" t="n">
        <f aca="false">$J198*$K198</f>
        <v>66125.6802818182</v>
      </c>
      <c r="M198" s="29" t="s">
        <v>227</v>
      </c>
      <c r="N198" s="1" t="s">
        <v>297</v>
      </c>
      <c r="P198" s="1" t="s">
        <v>1950</v>
      </c>
    </row>
    <row r="199" customFormat="false" ht="15" hidden="false" customHeight="false" outlineLevel="0" collapsed="false">
      <c r="A199" s="1" t="s">
        <v>207</v>
      </c>
      <c r="B199" s="1" t="s">
        <v>1739</v>
      </c>
      <c r="C199" s="1" t="s">
        <v>260</v>
      </c>
      <c r="D199" s="1" t="s">
        <v>792</v>
      </c>
      <c r="E199" s="1" t="s">
        <v>793</v>
      </c>
      <c r="F199" s="1" t="s">
        <v>2133</v>
      </c>
      <c r="G199" s="1" t="s">
        <v>2134</v>
      </c>
      <c r="H199" s="17" t="n">
        <v>680</v>
      </c>
      <c r="I199" s="17" t="n">
        <v>230</v>
      </c>
      <c r="J199" s="17" t="n">
        <v>450</v>
      </c>
      <c r="K199" s="18" t="n">
        <v>144.580470588235</v>
      </c>
      <c r="L199" s="18" t="n">
        <f aca="false">$J199*$K199</f>
        <v>65061.2117647059</v>
      </c>
      <c r="M199" s="29" t="s">
        <v>227</v>
      </c>
      <c r="N199" s="1" t="s">
        <v>297</v>
      </c>
      <c r="P199" s="1" t="s">
        <v>2137</v>
      </c>
    </row>
    <row r="200" customFormat="false" ht="15" hidden="false" customHeight="false" outlineLevel="0" collapsed="false">
      <c r="A200" s="1" t="s">
        <v>207</v>
      </c>
      <c r="B200" s="1" t="s">
        <v>1739</v>
      </c>
      <c r="C200" s="1" t="s">
        <v>260</v>
      </c>
      <c r="D200" s="1" t="s">
        <v>2755</v>
      </c>
      <c r="E200" s="1" t="s">
        <v>2756</v>
      </c>
      <c r="F200" s="1" t="s">
        <v>2757</v>
      </c>
      <c r="G200" s="1" t="s">
        <v>2758</v>
      </c>
      <c r="H200" s="17" t="n">
        <v>37</v>
      </c>
      <c r="I200" s="17" t="n">
        <v>34</v>
      </c>
      <c r="J200" s="17" t="n">
        <v>3</v>
      </c>
      <c r="K200" s="18" t="n">
        <v>21655.5672972973</v>
      </c>
      <c r="L200" s="18" t="n">
        <f aca="false">$J200*$K200</f>
        <v>64966.7018918919</v>
      </c>
      <c r="M200" s="29" t="s">
        <v>227</v>
      </c>
      <c r="N200" s="1" t="s">
        <v>297</v>
      </c>
      <c r="P200" s="1" t="s">
        <v>2761</v>
      </c>
    </row>
    <row r="201" customFormat="false" ht="15" hidden="false" customHeight="false" outlineLevel="0" collapsed="false">
      <c r="A201" s="1" t="s">
        <v>207</v>
      </c>
      <c r="B201" s="1" t="s">
        <v>1739</v>
      </c>
      <c r="C201" s="1" t="s">
        <v>260</v>
      </c>
      <c r="D201" s="1" t="s">
        <v>1500</v>
      </c>
      <c r="E201" s="1" t="s">
        <v>1501</v>
      </c>
      <c r="F201" s="1" t="s">
        <v>2413</v>
      </c>
      <c r="G201" s="1" t="s">
        <v>2414</v>
      </c>
      <c r="H201" s="17" t="n">
        <v>177</v>
      </c>
      <c r="I201" s="17" t="n">
        <v>9</v>
      </c>
      <c r="J201" s="17" t="n">
        <v>168</v>
      </c>
      <c r="K201" s="18" t="n">
        <v>378.117175141243</v>
      </c>
      <c r="L201" s="18" t="n">
        <f aca="false">$J201*$K201</f>
        <v>63523.6854237288</v>
      </c>
      <c r="M201" s="29" t="s">
        <v>227</v>
      </c>
      <c r="N201" s="1" t="s">
        <v>297</v>
      </c>
      <c r="P201" s="1" t="s">
        <v>2415</v>
      </c>
    </row>
    <row r="202" customFormat="false" ht="15" hidden="false" customHeight="false" outlineLevel="0" collapsed="false">
      <c r="A202" s="1" t="s">
        <v>206</v>
      </c>
      <c r="B202" s="1" t="s">
        <v>258</v>
      </c>
      <c r="C202" s="1" t="s">
        <v>273</v>
      </c>
      <c r="D202" s="1" t="s">
        <v>384</v>
      </c>
      <c r="E202" s="1" t="s">
        <v>385</v>
      </c>
      <c r="F202" s="1" t="s">
        <v>386</v>
      </c>
      <c r="G202" s="1" t="s">
        <v>387</v>
      </c>
      <c r="H202" s="17" t="n">
        <v>1229</v>
      </c>
      <c r="I202" s="17" t="n">
        <v>100</v>
      </c>
      <c r="J202" s="17" t="n">
        <v>1129</v>
      </c>
      <c r="K202" s="18" t="n">
        <v>55.786672091131</v>
      </c>
      <c r="L202" s="18" t="n">
        <f aca="false">$J202*$K202</f>
        <v>62983.1527908869</v>
      </c>
      <c r="M202" s="24" t="s">
        <v>226</v>
      </c>
      <c r="N202" s="1" t="s">
        <v>267</v>
      </c>
      <c r="P202" s="1" t="s">
        <v>368</v>
      </c>
    </row>
    <row r="203" customFormat="false" ht="15" hidden="false" customHeight="false" outlineLevel="0" collapsed="false">
      <c r="A203" s="1" t="s">
        <v>207</v>
      </c>
      <c r="B203" s="1" t="s">
        <v>1739</v>
      </c>
      <c r="C203" s="1" t="s">
        <v>273</v>
      </c>
      <c r="D203" s="1" t="s">
        <v>486</v>
      </c>
      <c r="E203" s="1" t="s">
        <v>487</v>
      </c>
      <c r="F203" s="1" t="s">
        <v>2309</v>
      </c>
      <c r="G203" s="1" t="s">
        <v>2310</v>
      </c>
      <c r="H203" s="17" t="n">
        <v>300</v>
      </c>
      <c r="I203" s="17" t="n">
        <v>90</v>
      </c>
      <c r="J203" s="17" t="n">
        <v>210</v>
      </c>
      <c r="K203" s="18" t="n">
        <v>296.9348</v>
      </c>
      <c r="L203" s="18" t="n">
        <f aca="false">$J203*$K203</f>
        <v>62356.308</v>
      </c>
      <c r="M203" s="25" t="s">
        <v>228</v>
      </c>
      <c r="N203" s="1" t="s">
        <v>282</v>
      </c>
      <c r="P203" s="1" t="s">
        <v>2311</v>
      </c>
    </row>
    <row r="204" customFormat="false" ht="15" hidden="false" customHeight="false" outlineLevel="0" collapsed="false">
      <c r="A204" s="1" t="s">
        <v>207</v>
      </c>
      <c r="B204" s="1" t="s">
        <v>1739</v>
      </c>
      <c r="C204" s="1" t="s">
        <v>260</v>
      </c>
      <c r="D204" s="1" t="s">
        <v>369</v>
      </c>
      <c r="E204" s="1" t="s">
        <v>370</v>
      </c>
      <c r="F204" s="1" t="s">
        <v>2247</v>
      </c>
      <c r="G204" s="1" t="s">
        <v>2248</v>
      </c>
      <c r="H204" s="17" t="n">
        <v>410</v>
      </c>
      <c r="I204" s="17" t="n">
        <v>60</v>
      </c>
      <c r="J204" s="17" t="n">
        <v>350</v>
      </c>
      <c r="K204" s="18" t="n">
        <v>169.387317073171</v>
      </c>
      <c r="L204" s="18" t="n">
        <f aca="false">$J204*$K204</f>
        <v>59285.5609756097</v>
      </c>
      <c r="M204" s="25" t="s">
        <v>228</v>
      </c>
      <c r="N204" s="1" t="s">
        <v>282</v>
      </c>
      <c r="P204" s="1" t="s">
        <v>2249</v>
      </c>
    </row>
    <row r="205" customFormat="false" ht="15" hidden="false" customHeight="false" outlineLevel="0" collapsed="false">
      <c r="A205" s="1" t="s">
        <v>208</v>
      </c>
      <c r="B205" s="1" t="s">
        <v>3464</v>
      </c>
      <c r="C205" s="1" t="s">
        <v>273</v>
      </c>
      <c r="D205" s="1" t="s">
        <v>1424</v>
      </c>
      <c r="E205" s="1" t="s">
        <v>1425</v>
      </c>
      <c r="F205" s="1" t="s">
        <v>3987</v>
      </c>
      <c r="G205" s="1" t="s">
        <v>3988</v>
      </c>
      <c r="H205" s="17" t="n">
        <v>7</v>
      </c>
      <c r="I205" s="17" t="n">
        <v>4</v>
      </c>
      <c r="J205" s="17" t="n">
        <v>3</v>
      </c>
      <c r="K205" s="18" t="n">
        <v>17138.6171428571</v>
      </c>
      <c r="L205" s="18" t="n">
        <f aca="false">$J205*$K205</f>
        <v>51415.8514285714</v>
      </c>
      <c r="M205" s="29" t="s">
        <v>227</v>
      </c>
      <c r="N205" s="1" t="s">
        <v>297</v>
      </c>
      <c r="P205" s="1" t="s">
        <v>343</v>
      </c>
    </row>
    <row r="206" customFormat="false" ht="15" hidden="false" customHeight="false" outlineLevel="0" collapsed="false">
      <c r="A206" s="1" t="s">
        <v>208</v>
      </c>
      <c r="B206" s="1" t="s">
        <v>3464</v>
      </c>
      <c r="C206" s="1" t="s">
        <v>260</v>
      </c>
      <c r="D206" s="1" t="s">
        <v>344</v>
      </c>
      <c r="E206" s="1" t="s">
        <v>345</v>
      </c>
      <c r="F206" s="1" t="s">
        <v>3499</v>
      </c>
      <c r="G206" s="1" t="s">
        <v>3500</v>
      </c>
      <c r="H206" s="17" t="n">
        <v>550</v>
      </c>
      <c r="I206" s="17" t="n">
        <v>460</v>
      </c>
      <c r="J206" s="17" t="n">
        <v>90</v>
      </c>
      <c r="K206" s="18" t="n">
        <v>549.918418181818</v>
      </c>
      <c r="L206" s="18" t="n">
        <f aca="false">$J206*$K206</f>
        <v>49492.6576363636</v>
      </c>
      <c r="M206" s="24" t="s">
        <v>226</v>
      </c>
      <c r="N206" s="1" t="s">
        <v>267</v>
      </c>
      <c r="P206" s="1" t="s">
        <v>3481</v>
      </c>
    </row>
    <row r="207" customFormat="false" ht="15" hidden="false" customHeight="false" outlineLevel="0" collapsed="false">
      <c r="A207" s="1" t="s">
        <v>206</v>
      </c>
      <c r="B207" s="1" t="s">
        <v>258</v>
      </c>
      <c r="C207" s="1" t="s">
        <v>260</v>
      </c>
      <c r="D207" s="1" t="s">
        <v>356</v>
      </c>
      <c r="E207" s="1" t="s">
        <v>357</v>
      </c>
      <c r="F207" s="1" t="s">
        <v>358</v>
      </c>
      <c r="G207" s="1" t="s">
        <v>359</v>
      </c>
      <c r="H207" s="17" t="n">
        <v>1693</v>
      </c>
      <c r="I207" s="17" t="n">
        <v>920</v>
      </c>
      <c r="J207" s="17" t="n">
        <v>773</v>
      </c>
      <c r="K207" s="18" t="n">
        <v>63.4278795038393</v>
      </c>
      <c r="L207" s="18" t="n">
        <f aca="false">$J207*$K207</f>
        <v>49029.7508564678</v>
      </c>
      <c r="M207" s="24" t="s">
        <v>226</v>
      </c>
      <c r="N207" s="1" t="s">
        <v>267</v>
      </c>
      <c r="P207" s="1" t="s">
        <v>334</v>
      </c>
    </row>
    <row r="208" customFormat="false" ht="15" hidden="false" customHeight="false" outlineLevel="0" collapsed="false">
      <c r="A208" s="1" t="s">
        <v>206</v>
      </c>
      <c r="B208" s="1" t="s">
        <v>258</v>
      </c>
      <c r="C208" s="1" t="s">
        <v>273</v>
      </c>
      <c r="D208" s="1" t="s">
        <v>486</v>
      </c>
      <c r="E208" s="1" t="s">
        <v>487</v>
      </c>
      <c r="F208" s="1" t="s">
        <v>488</v>
      </c>
      <c r="G208" s="1" t="s">
        <v>489</v>
      </c>
      <c r="H208" s="17" t="n">
        <v>500</v>
      </c>
      <c r="I208" s="17" t="n">
        <v>217</v>
      </c>
      <c r="J208" s="17" t="n">
        <v>283</v>
      </c>
      <c r="K208" s="18" t="n">
        <v>170.50266</v>
      </c>
      <c r="L208" s="18" t="n">
        <f aca="false">$J208*$K208</f>
        <v>48252.25278</v>
      </c>
      <c r="M208" s="29" t="s">
        <v>227</v>
      </c>
      <c r="N208" s="1" t="s">
        <v>297</v>
      </c>
      <c r="P208" s="1" t="s">
        <v>343</v>
      </c>
    </row>
    <row r="209" customFormat="false" ht="15" hidden="false" customHeight="false" outlineLevel="0" collapsed="false">
      <c r="A209" s="1" t="s">
        <v>207</v>
      </c>
      <c r="B209" s="1" t="s">
        <v>1739</v>
      </c>
      <c r="C209" s="1" t="s">
        <v>260</v>
      </c>
      <c r="D209" s="1" t="s">
        <v>947</v>
      </c>
      <c r="E209" s="1" t="s">
        <v>948</v>
      </c>
      <c r="F209" s="1" t="s">
        <v>2321</v>
      </c>
      <c r="G209" s="1" t="s">
        <v>2322</v>
      </c>
      <c r="H209" s="17" t="n">
        <v>286</v>
      </c>
      <c r="I209" s="17" t="n">
        <v>70</v>
      </c>
      <c r="J209" s="17" t="n">
        <v>216</v>
      </c>
      <c r="K209" s="18" t="n">
        <v>215.758986013986</v>
      </c>
      <c r="L209" s="18" t="n">
        <f aca="false">$J209*$K209</f>
        <v>46603.940979021</v>
      </c>
      <c r="M209" s="29" t="s">
        <v>227</v>
      </c>
      <c r="N209" s="1" t="s">
        <v>297</v>
      </c>
      <c r="P209" s="1" t="s">
        <v>2325</v>
      </c>
    </row>
    <row r="210" customFormat="false" ht="15" hidden="false" customHeight="false" outlineLevel="0" collapsed="false">
      <c r="A210" s="1" t="s">
        <v>208</v>
      </c>
      <c r="B210" s="1" t="s">
        <v>3464</v>
      </c>
      <c r="C210" s="1" t="s">
        <v>273</v>
      </c>
      <c r="D210" s="1" t="s">
        <v>2624</v>
      </c>
      <c r="E210" s="1" t="s">
        <v>2625</v>
      </c>
      <c r="F210" s="1" t="s">
        <v>2016</v>
      </c>
      <c r="G210" s="1" t="s">
        <v>4141</v>
      </c>
      <c r="H210" s="17" t="n">
        <v>2</v>
      </c>
      <c r="I210" s="17" t="n">
        <v>1</v>
      </c>
      <c r="J210" s="17" t="n">
        <v>1</v>
      </c>
      <c r="K210" s="18" t="n">
        <v>46000</v>
      </c>
      <c r="L210" s="18" t="n">
        <f aca="false">$J210*$K210</f>
        <v>46000</v>
      </c>
      <c r="M210" s="24" t="s">
        <v>226</v>
      </c>
      <c r="N210" s="1" t="s">
        <v>267</v>
      </c>
      <c r="P210" s="1" t="s">
        <v>368</v>
      </c>
    </row>
    <row r="211" customFormat="false" ht="15" hidden="false" customHeight="false" outlineLevel="0" collapsed="false">
      <c r="A211" s="1" t="s">
        <v>208</v>
      </c>
      <c r="B211" s="1" t="s">
        <v>3464</v>
      </c>
      <c r="C211" s="1" t="s">
        <v>260</v>
      </c>
      <c r="D211" s="1" t="s">
        <v>983</v>
      </c>
      <c r="E211" s="1" t="s">
        <v>984</v>
      </c>
      <c r="F211" s="1" t="s">
        <v>2298</v>
      </c>
      <c r="G211" s="1" t="s">
        <v>3585</v>
      </c>
      <c r="H211" s="17" t="n">
        <v>150</v>
      </c>
      <c r="I211" s="17" t="n">
        <v>83</v>
      </c>
      <c r="J211" s="17" t="n">
        <v>67</v>
      </c>
      <c r="K211" s="18" t="n">
        <v>679.821133333333</v>
      </c>
      <c r="L211" s="18" t="n">
        <f aca="false">$J211*$K211</f>
        <v>45548.0159333333</v>
      </c>
      <c r="M211" s="24" t="s">
        <v>226</v>
      </c>
      <c r="N211" s="1" t="s">
        <v>267</v>
      </c>
      <c r="P211" s="1" t="s">
        <v>3587</v>
      </c>
    </row>
    <row r="212" customFormat="false" ht="15" hidden="false" customHeight="false" outlineLevel="0" collapsed="false">
      <c r="A212" s="1" t="s">
        <v>208</v>
      </c>
      <c r="B212" s="1" t="s">
        <v>3464</v>
      </c>
      <c r="C212" s="1" t="s">
        <v>260</v>
      </c>
      <c r="D212" s="1" t="s">
        <v>403</v>
      </c>
      <c r="E212" s="1" t="s">
        <v>404</v>
      </c>
      <c r="F212" s="1" t="s">
        <v>3501</v>
      </c>
      <c r="G212" s="1" t="s">
        <v>3502</v>
      </c>
      <c r="H212" s="17" t="n">
        <v>550</v>
      </c>
      <c r="I212" s="17" t="n">
        <v>410</v>
      </c>
      <c r="J212" s="17" t="n">
        <v>140</v>
      </c>
      <c r="K212" s="18" t="n">
        <v>311.695454545455</v>
      </c>
      <c r="L212" s="18" t="n">
        <f aca="false">$J212*$K212</f>
        <v>43637.3636363636</v>
      </c>
      <c r="M212" s="24" t="s">
        <v>226</v>
      </c>
      <c r="N212" s="1" t="s">
        <v>267</v>
      </c>
      <c r="P212" s="1" t="s">
        <v>368</v>
      </c>
    </row>
    <row r="213" customFormat="false" ht="15" hidden="false" customHeight="false" outlineLevel="0" collapsed="false">
      <c r="A213" s="1" t="s">
        <v>206</v>
      </c>
      <c r="B213" s="1" t="s">
        <v>258</v>
      </c>
      <c r="C213" s="1" t="s">
        <v>273</v>
      </c>
      <c r="D213" s="1" t="s">
        <v>961</v>
      </c>
      <c r="E213" s="1" t="s">
        <v>962</v>
      </c>
      <c r="F213" s="1" t="s">
        <v>963</v>
      </c>
      <c r="G213" s="1" t="s">
        <v>964</v>
      </c>
      <c r="H213" s="17" t="n">
        <v>35</v>
      </c>
      <c r="I213" s="17" t="n">
        <v>22</v>
      </c>
      <c r="J213" s="17" t="n">
        <v>13</v>
      </c>
      <c r="K213" s="18" t="n">
        <v>3298.24</v>
      </c>
      <c r="L213" s="18" t="n">
        <f aca="false">$J213*$K213</f>
        <v>42877.12</v>
      </c>
      <c r="M213" s="25" t="s">
        <v>228</v>
      </c>
      <c r="N213" s="1" t="s">
        <v>282</v>
      </c>
      <c r="P213" s="1" t="s">
        <v>965</v>
      </c>
    </row>
    <row r="214" customFormat="false" ht="15" hidden="false" customHeight="false" outlineLevel="0" collapsed="false">
      <c r="A214" s="1" t="s">
        <v>206</v>
      </c>
      <c r="B214" s="1" t="s">
        <v>258</v>
      </c>
      <c r="C214" s="1" t="s">
        <v>260</v>
      </c>
      <c r="D214" s="1" t="s">
        <v>645</v>
      </c>
      <c r="E214" s="1" t="s">
        <v>646</v>
      </c>
      <c r="F214" s="1" t="s">
        <v>647</v>
      </c>
      <c r="G214" s="1" t="s">
        <v>648</v>
      </c>
      <c r="H214" s="17" t="n">
        <v>130</v>
      </c>
      <c r="I214" s="17" t="n">
        <v>35</v>
      </c>
      <c r="J214" s="17" t="n">
        <v>95</v>
      </c>
      <c r="K214" s="18" t="n">
        <v>449.074692307692</v>
      </c>
      <c r="L214" s="18" t="n">
        <f aca="false">$J214*$K214</f>
        <v>42662.0957692308</v>
      </c>
      <c r="M214" s="24" t="s">
        <v>226</v>
      </c>
      <c r="N214" s="1" t="s">
        <v>267</v>
      </c>
      <c r="P214" s="1" t="s">
        <v>327</v>
      </c>
    </row>
    <row r="215" customFormat="false" ht="15" hidden="false" customHeight="false" outlineLevel="0" collapsed="false">
      <c r="A215" s="1" t="s">
        <v>206</v>
      </c>
      <c r="B215" s="1" t="s">
        <v>258</v>
      </c>
      <c r="C215" s="1" t="s">
        <v>273</v>
      </c>
      <c r="D215" s="1" t="s">
        <v>993</v>
      </c>
      <c r="E215" s="1" t="s">
        <v>994</v>
      </c>
      <c r="F215" s="1" t="s">
        <v>995</v>
      </c>
      <c r="G215" s="1" t="s">
        <v>996</v>
      </c>
      <c r="H215" s="17" t="n">
        <v>30</v>
      </c>
      <c r="I215" s="17" t="n">
        <v>4</v>
      </c>
      <c r="J215" s="17" t="n">
        <v>26</v>
      </c>
      <c r="K215" s="18" t="n">
        <v>1639.73</v>
      </c>
      <c r="L215" s="18" t="n">
        <f aca="false">$J215*$K215</f>
        <v>42632.98</v>
      </c>
      <c r="M215" s="25" t="s">
        <v>228</v>
      </c>
      <c r="N215" s="1" t="s">
        <v>282</v>
      </c>
      <c r="P215" s="1" t="s">
        <v>999</v>
      </c>
    </row>
    <row r="216" customFormat="false" ht="15" hidden="false" customHeight="false" outlineLevel="0" collapsed="false">
      <c r="A216" s="1" t="s">
        <v>206</v>
      </c>
      <c r="B216" s="1" t="s">
        <v>258</v>
      </c>
      <c r="C216" s="1" t="s">
        <v>260</v>
      </c>
      <c r="D216" s="1" t="s">
        <v>536</v>
      </c>
      <c r="E216" s="1" t="s">
        <v>537</v>
      </c>
      <c r="F216" s="1" t="s">
        <v>538</v>
      </c>
      <c r="G216" s="1" t="s">
        <v>539</v>
      </c>
      <c r="H216" s="17" t="n">
        <v>263</v>
      </c>
      <c r="I216" s="17" t="n">
        <v>50</v>
      </c>
      <c r="J216" s="17" t="n">
        <v>213</v>
      </c>
      <c r="K216" s="18" t="n">
        <v>197.053688212928</v>
      </c>
      <c r="L216" s="18" t="n">
        <f aca="false">$J216*$K216</f>
        <v>41972.4355893536</v>
      </c>
      <c r="M216" s="24" t="s">
        <v>226</v>
      </c>
      <c r="N216" s="1" t="s">
        <v>267</v>
      </c>
      <c r="P216" s="1" t="s">
        <v>540</v>
      </c>
    </row>
    <row r="217" customFormat="false" ht="15" hidden="false" customHeight="false" outlineLevel="0" collapsed="false">
      <c r="A217" s="1" t="s">
        <v>207</v>
      </c>
      <c r="B217" s="1" t="s">
        <v>1739</v>
      </c>
      <c r="C217" s="1" t="s">
        <v>273</v>
      </c>
      <c r="D217" s="1" t="s">
        <v>2194</v>
      </c>
      <c r="E217" s="1" t="s">
        <v>2195</v>
      </c>
      <c r="F217" s="1" t="s">
        <v>2196</v>
      </c>
      <c r="G217" s="1" t="s">
        <v>2197</v>
      </c>
      <c r="H217" s="17" t="n">
        <v>530</v>
      </c>
      <c r="I217" s="17" t="n">
        <v>40</v>
      </c>
      <c r="J217" s="17" t="n">
        <v>490</v>
      </c>
      <c r="K217" s="18" t="n">
        <v>85.2347735849057</v>
      </c>
      <c r="L217" s="18" t="n">
        <f aca="false">$J217*$K217</f>
        <v>41765.0390566038</v>
      </c>
      <c r="M217" s="29" t="s">
        <v>227</v>
      </c>
      <c r="N217" s="1" t="s">
        <v>297</v>
      </c>
      <c r="P217" s="1" t="s">
        <v>2200</v>
      </c>
    </row>
    <row r="218" customFormat="false" ht="15" hidden="false" customHeight="false" outlineLevel="0" collapsed="false">
      <c r="A218" s="1" t="s">
        <v>206</v>
      </c>
      <c r="B218" s="1" t="s">
        <v>258</v>
      </c>
      <c r="C218" s="1" t="s">
        <v>260</v>
      </c>
      <c r="D218" s="1" t="s">
        <v>507</v>
      </c>
      <c r="E218" s="1" t="s">
        <v>508</v>
      </c>
      <c r="F218" s="1" t="s">
        <v>509</v>
      </c>
      <c r="G218" s="1" t="s">
        <v>510</v>
      </c>
      <c r="H218" s="17" t="n">
        <v>386</v>
      </c>
      <c r="I218" s="17" t="n">
        <v>5</v>
      </c>
      <c r="J218" s="17" t="n">
        <v>381</v>
      </c>
      <c r="K218" s="18" t="n">
        <v>109.274404145078</v>
      </c>
      <c r="L218" s="18" t="n">
        <f aca="false">$J218*$K218</f>
        <v>41633.5479792746</v>
      </c>
      <c r="M218" s="24" t="s">
        <v>226</v>
      </c>
      <c r="N218" s="1" t="s">
        <v>267</v>
      </c>
      <c r="O218" s="28" t="s">
        <v>511</v>
      </c>
      <c r="P218" s="1" t="s">
        <v>419</v>
      </c>
    </row>
    <row r="219" customFormat="false" ht="15" hidden="false" customHeight="false" outlineLevel="0" collapsed="false">
      <c r="A219" s="1" t="s">
        <v>208</v>
      </c>
      <c r="B219" s="1" t="s">
        <v>3464</v>
      </c>
      <c r="C219" s="1" t="s">
        <v>260</v>
      </c>
      <c r="D219" s="1" t="s">
        <v>947</v>
      </c>
      <c r="E219" s="1" t="s">
        <v>948</v>
      </c>
      <c r="F219" s="1" t="s">
        <v>1965</v>
      </c>
      <c r="G219" s="1" t="s">
        <v>3768</v>
      </c>
      <c r="H219" s="17" t="n">
        <v>30</v>
      </c>
      <c r="I219" s="17" t="n">
        <v>4</v>
      </c>
      <c r="J219" s="17" t="n">
        <v>26</v>
      </c>
      <c r="K219" s="18" t="n">
        <v>1564.32833333333</v>
      </c>
      <c r="L219" s="18" t="n">
        <f aca="false">$J219*$K219</f>
        <v>40672.5366666667</v>
      </c>
      <c r="M219" s="29" t="s">
        <v>227</v>
      </c>
      <c r="N219" s="1" t="s">
        <v>297</v>
      </c>
      <c r="P219" s="1" t="s">
        <v>3769</v>
      </c>
    </row>
    <row r="220" customFormat="false" ht="15" hidden="false" customHeight="false" outlineLevel="0" collapsed="false">
      <c r="A220" s="1" t="s">
        <v>208</v>
      </c>
      <c r="B220" s="1" t="s">
        <v>3464</v>
      </c>
      <c r="C220" s="1" t="s">
        <v>260</v>
      </c>
      <c r="D220" s="1" t="s">
        <v>483</v>
      </c>
      <c r="E220" s="1" t="s">
        <v>484</v>
      </c>
      <c r="F220" s="1" t="s">
        <v>3564</v>
      </c>
      <c r="G220" s="1" t="s">
        <v>3565</v>
      </c>
      <c r="H220" s="17" t="n">
        <v>200</v>
      </c>
      <c r="I220" s="17" t="n">
        <v>86</v>
      </c>
      <c r="J220" s="17" t="n">
        <v>114</v>
      </c>
      <c r="K220" s="18" t="n">
        <v>350</v>
      </c>
      <c r="L220" s="18" t="n">
        <f aca="false">$J220*$K220</f>
        <v>39900</v>
      </c>
      <c r="M220" s="25" t="s">
        <v>228</v>
      </c>
      <c r="N220" s="1" t="s">
        <v>282</v>
      </c>
      <c r="P220" s="1" t="s">
        <v>3566</v>
      </c>
    </row>
    <row r="221" customFormat="false" ht="15" hidden="false" customHeight="false" outlineLevel="0" collapsed="false">
      <c r="A221" s="1" t="s">
        <v>206</v>
      </c>
      <c r="B221" s="1" t="s">
        <v>258</v>
      </c>
      <c r="C221" s="1" t="s">
        <v>260</v>
      </c>
      <c r="D221" s="1" t="s">
        <v>501</v>
      </c>
      <c r="E221" s="1" t="s">
        <v>502</v>
      </c>
      <c r="F221" s="1" t="s">
        <v>503</v>
      </c>
      <c r="G221" s="1" t="s">
        <v>504</v>
      </c>
      <c r="H221" s="17" t="n">
        <v>441</v>
      </c>
      <c r="I221" s="17" t="n">
        <v>240</v>
      </c>
      <c r="J221" s="17" t="n">
        <v>201</v>
      </c>
      <c r="K221" s="18" t="n">
        <v>195.053310657596</v>
      </c>
      <c r="L221" s="18" t="n">
        <f aca="false">$J221*$K221</f>
        <v>39205.7154421769</v>
      </c>
      <c r="M221" s="24" t="s">
        <v>226</v>
      </c>
      <c r="N221" s="1" t="s">
        <v>267</v>
      </c>
      <c r="P221" s="1" t="s">
        <v>327</v>
      </c>
    </row>
    <row r="222" customFormat="false" ht="15" hidden="false" customHeight="false" outlineLevel="0" collapsed="false">
      <c r="A222" s="1" t="s">
        <v>206</v>
      </c>
      <c r="B222" s="1" t="s">
        <v>258</v>
      </c>
      <c r="C222" s="1" t="s">
        <v>260</v>
      </c>
      <c r="D222" s="1" t="s">
        <v>392</v>
      </c>
      <c r="E222" s="1" t="s">
        <v>393</v>
      </c>
      <c r="F222" s="1" t="s">
        <v>394</v>
      </c>
      <c r="G222" s="1" t="s">
        <v>395</v>
      </c>
      <c r="H222" s="17" t="n">
        <v>1050</v>
      </c>
      <c r="I222" s="17" t="n">
        <v>23</v>
      </c>
      <c r="J222" s="17" t="n">
        <v>1027</v>
      </c>
      <c r="K222" s="18" t="n">
        <v>37.5206952380952</v>
      </c>
      <c r="L222" s="18" t="n">
        <f aca="false">$J222*$K222</f>
        <v>38533.7540095238</v>
      </c>
      <c r="M222" s="24" t="s">
        <v>226</v>
      </c>
      <c r="N222" s="1" t="s">
        <v>267</v>
      </c>
      <c r="P222" s="1" t="s">
        <v>396</v>
      </c>
    </row>
    <row r="223" customFormat="false" ht="15" hidden="false" customHeight="false" outlineLevel="0" collapsed="false">
      <c r="A223" s="1" t="s">
        <v>208</v>
      </c>
      <c r="B223" s="1" t="s">
        <v>3464</v>
      </c>
      <c r="C223" s="1" t="s">
        <v>260</v>
      </c>
      <c r="D223" s="1" t="s">
        <v>501</v>
      </c>
      <c r="E223" s="1" t="s">
        <v>502</v>
      </c>
      <c r="F223" s="1" t="s">
        <v>3486</v>
      </c>
      <c r="G223" s="1" t="s">
        <v>3487</v>
      </c>
      <c r="H223" s="17" t="n">
        <v>850</v>
      </c>
      <c r="I223" s="17" t="n">
        <v>300</v>
      </c>
      <c r="J223" s="17" t="n">
        <v>550</v>
      </c>
      <c r="K223" s="18" t="n">
        <v>68.2</v>
      </c>
      <c r="L223" s="18" t="n">
        <f aca="false">$J223*$K223</f>
        <v>37510</v>
      </c>
      <c r="M223" s="24" t="s">
        <v>226</v>
      </c>
      <c r="N223" s="1" t="s">
        <v>267</v>
      </c>
      <c r="P223" s="1" t="s">
        <v>3488</v>
      </c>
    </row>
    <row r="224" customFormat="false" ht="15" hidden="false" customHeight="false" outlineLevel="0" collapsed="false">
      <c r="A224" s="1" t="s">
        <v>208</v>
      </c>
      <c r="B224" s="1" t="s">
        <v>3464</v>
      </c>
      <c r="C224" s="1" t="s">
        <v>260</v>
      </c>
      <c r="D224" s="1" t="s">
        <v>3680</v>
      </c>
      <c r="E224" s="1" t="s">
        <v>3681</v>
      </c>
      <c r="F224" s="1" t="s">
        <v>3682</v>
      </c>
      <c r="G224" s="1" t="s">
        <v>3683</v>
      </c>
      <c r="H224" s="17" t="n">
        <v>50</v>
      </c>
      <c r="I224" s="17" t="n">
        <v>12</v>
      </c>
      <c r="J224" s="17" t="n">
        <v>38</v>
      </c>
      <c r="K224" s="18" t="n">
        <v>977.5</v>
      </c>
      <c r="L224" s="18" t="n">
        <f aca="false">$J224*$K224</f>
        <v>37145</v>
      </c>
      <c r="M224" s="25" t="s">
        <v>228</v>
      </c>
      <c r="N224" s="1" t="s">
        <v>282</v>
      </c>
      <c r="P224" s="1" t="s">
        <v>3685</v>
      </c>
    </row>
    <row r="225" customFormat="false" ht="15" hidden="false" customHeight="false" outlineLevel="0" collapsed="false">
      <c r="A225" s="1" t="s">
        <v>206</v>
      </c>
      <c r="B225" s="1" t="s">
        <v>258</v>
      </c>
      <c r="C225" s="1" t="s">
        <v>260</v>
      </c>
      <c r="D225" s="1" t="s">
        <v>1018</v>
      </c>
      <c r="E225" s="1" t="s">
        <v>1019</v>
      </c>
      <c r="F225" s="1" t="s">
        <v>1020</v>
      </c>
      <c r="G225" s="1" t="s">
        <v>1021</v>
      </c>
      <c r="H225" s="17" t="n">
        <v>24</v>
      </c>
      <c r="I225" s="17" t="n">
        <v>20</v>
      </c>
      <c r="J225" s="17" t="n">
        <v>4</v>
      </c>
      <c r="K225" s="18" t="n">
        <v>9214.8</v>
      </c>
      <c r="L225" s="18" t="n">
        <f aca="false">$J225*$K225</f>
        <v>36859.2</v>
      </c>
      <c r="M225" s="29" t="s">
        <v>227</v>
      </c>
      <c r="N225" s="1" t="s">
        <v>297</v>
      </c>
      <c r="P225" s="1" t="s">
        <v>1023</v>
      </c>
    </row>
    <row r="226" customFormat="false" ht="15" hidden="false" customHeight="false" outlineLevel="0" collapsed="false">
      <c r="A226" s="1" t="s">
        <v>208</v>
      </c>
      <c r="B226" s="1" t="s">
        <v>3464</v>
      </c>
      <c r="C226" s="1" t="s">
        <v>260</v>
      </c>
      <c r="D226" s="1" t="s">
        <v>856</v>
      </c>
      <c r="E226" s="1" t="s">
        <v>857</v>
      </c>
      <c r="F226" s="1" t="s">
        <v>3749</v>
      </c>
      <c r="G226" s="1" t="s">
        <v>3750</v>
      </c>
      <c r="H226" s="17" t="n">
        <v>36</v>
      </c>
      <c r="I226" s="17" t="n">
        <v>21</v>
      </c>
      <c r="J226" s="17" t="n">
        <v>15</v>
      </c>
      <c r="K226" s="18" t="n">
        <v>2427.33</v>
      </c>
      <c r="L226" s="18" t="n">
        <f aca="false">$J226*$K226</f>
        <v>36409.95</v>
      </c>
      <c r="M226" s="24" t="s">
        <v>226</v>
      </c>
      <c r="N226" s="1" t="s">
        <v>267</v>
      </c>
      <c r="P226" s="1" t="s">
        <v>3481</v>
      </c>
    </row>
    <row r="227" customFormat="false" ht="15" hidden="false" customHeight="false" outlineLevel="0" collapsed="false">
      <c r="A227" s="1" t="s">
        <v>208</v>
      </c>
      <c r="B227" s="1" t="s">
        <v>3464</v>
      </c>
      <c r="C227" s="1" t="s">
        <v>260</v>
      </c>
      <c r="D227" s="1" t="s">
        <v>3911</v>
      </c>
      <c r="E227" s="1" t="s">
        <v>3912</v>
      </c>
      <c r="F227" s="1" t="s">
        <v>3913</v>
      </c>
      <c r="G227" s="1" t="s">
        <v>3914</v>
      </c>
      <c r="H227" s="17" t="n">
        <v>10</v>
      </c>
      <c r="I227" s="17" t="n">
        <v>7</v>
      </c>
      <c r="J227" s="17" t="n">
        <v>3</v>
      </c>
      <c r="K227" s="18" t="n">
        <v>12075</v>
      </c>
      <c r="L227" s="18" t="n">
        <f aca="false">$J227*$K227</f>
        <v>36225</v>
      </c>
      <c r="M227" s="29" t="s">
        <v>227</v>
      </c>
      <c r="N227" s="1" t="s">
        <v>297</v>
      </c>
      <c r="P227" s="1" t="s">
        <v>3915</v>
      </c>
    </row>
    <row r="228" customFormat="false" ht="15" hidden="false" customHeight="false" outlineLevel="0" collapsed="false">
      <c r="A228" s="1" t="s">
        <v>206</v>
      </c>
      <c r="B228" s="1" t="s">
        <v>258</v>
      </c>
      <c r="C228" s="1" t="s">
        <v>260</v>
      </c>
      <c r="D228" s="1" t="s">
        <v>1010</v>
      </c>
      <c r="E228" s="1" t="s">
        <v>1011</v>
      </c>
      <c r="F228" s="1" t="s">
        <v>1012</v>
      </c>
      <c r="G228" s="1" t="s">
        <v>1013</v>
      </c>
      <c r="H228" s="17" t="n">
        <v>24</v>
      </c>
      <c r="I228" s="17" t="n">
        <v>2</v>
      </c>
      <c r="J228" s="17" t="n">
        <v>22</v>
      </c>
      <c r="K228" s="18" t="n">
        <v>1644.63</v>
      </c>
      <c r="L228" s="18" t="n">
        <f aca="false">$J228*$K228</f>
        <v>36181.86</v>
      </c>
      <c r="M228" s="25" t="s">
        <v>228</v>
      </c>
      <c r="N228" s="1" t="s">
        <v>282</v>
      </c>
      <c r="P228" s="1" t="s">
        <v>1015</v>
      </c>
    </row>
    <row r="229" customFormat="false" ht="15" hidden="false" customHeight="false" outlineLevel="0" collapsed="false">
      <c r="A229" s="1" t="s">
        <v>208</v>
      </c>
      <c r="B229" s="1" t="s">
        <v>3464</v>
      </c>
      <c r="C229" s="1" t="s">
        <v>260</v>
      </c>
      <c r="D229" s="1" t="s">
        <v>1504</v>
      </c>
      <c r="E229" s="1" t="s">
        <v>1505</v>
      </c>
      <c r="F229" s="1" t="s">
        <v>3610</v>
      </c>
      <c r="G229" s="1" t="s">
        <v>3611</v>
      </c>
      <c r="H229" s="17" t="n">
        <v>107</v>
      </c>
      <c r="I229" s="17" t="n">
        <v>90</v>
      </c>
      <c r="J229" s="17" t="n">
        <v>17</v>
      </c>
      <c r="K229" s="18" t="n">
        <v>2121.25663551402</v>
      </c>
      <c r="L229" s="18" t="n">
        <f aca="false">$J229*$K229</f>
        <v>36061.3628037383</v>
      </c>
      <c r="M229" s="24" t="s">
        <v>226</v>
      </c>
      <c r="N229" s="1" t="s">
        <v>267</v>
      </c>
      <c r="P229" s="1" t="s">
        <v>368</v>
      </c>
    </row>
    <row r="230" customFormat="false" ht="15" hidden="false" customHeight="false" outlineLevel="0" collapsed="false">
      <c r="A230" s="1" t="s">
        <v>207</v>
      </c>
      <c r="B230" s="1" t="s">
        <v>1739</v>
      </c>
      <c r="C230" s="1" t="s">
        <v>273</v>
      </c>
      <c r="D230" s="1" t="s">
        <v>2447</v>
      </c>
      <c r="E230" s="1" t="s">
        <v>2448</v>
      </c>
      <c r="F230" s="1" t="s">
        <v>2449</v>
      </c>
      <c r="G230" s="1" t="s">
        <v>2450</v>
      </c>
      <c r="H230" s="17" t="n">
        <v>147</v>
      </c>
      <c r="I230" s="17" t="n">
        <v>55</v>
      </c>
      <c r="J230" s="17" t="n">
        <v>92</v>
      </c>
      <c r="K230" s="18" t="n">
        <v>381.98</v>
      </c>
      <c r="L230" s="18" t="n">
        <f aca="false">$J230*$K230</f>
        <v>35142.16</v>
      </c>
      <c r="M230" s="25" t="s">
        <v>228</v>
      </c>
      <c r="N230" s="1" t="s">
        <v>282</v>
      </c>
      <c r="P230" s="1" t="s">
        <v>2451</v>
      </c>
    </row>
    <row r="231" customFormat="false" ht="15" hidden="false" customHeight="false" outlineLevel="0" collapsed="false">
      <c r="A231" s="1" t="s">
        <v>207</v>
      </c>
      <c r="B231" s="1" t="s">
        <v>1739</v>
      </c>
      <c r="C231" s="1" t="s">
        <v>260</v>
      </c>
      <c r="D231" s="1" t="s">
        <v>778</v>
      </c>
      <c r="E231" s="1" t="s">
        <v>779</v>
      </c>
      <c r="F231" s="1" t="s">
        <v>1987</v>
      </c>
      <c r="G231" s="1" t="s">
        <v>1988</v>
      </c>
      <c r="H231" s="17" t="n">
        <v>1562</v>
      </c>
      <c r="I231" s="17" t="n">
        <v>135</v>
      </c>
      <c r="J231" s="17" t="n">
        <v>1427</v>
      </c>
      <c r="K231" s="18" t="n">
        <v>24.4706530089629</v>
      </c>
      <c r="L231" s="18" t="n">
        <f aca="false">$J231*$K231</f>
        <v>34919.62184379</v>
      </c>
      <c r="M231" s="24" t="s">
        <v>226</v>
      </c>
      <c r="N231" s="1" t="s">
        <v>267</v>
      </c>
      <c r="P231" s="1" t="s">
        <v>1989</v>
      </c>
    </row>
    <row r="232" customFormat="false" ht="15" hidden="false" customHeight="false" outlineLevel="0" collapsed="false">
      <c r="A232" s="1" t="s">
        <v>206</v>
      </c>
      <c r="B232" s="1" t="s">
        <v>258</v>
      </c>
      <c r="C232" s="1" t="s">
        <v>260</v>
      </c>
      <c r="D232" s="1" t="s">
        <v>905</v>
      </c>
      <c r="E232" s="1" t="s">
        <v>906</v>
      </c>
      <c r="F232" s="1" t="s">
        <v>907</v>
      </c>
      <c r="G232" s="1" t="s">
        <v>908</v>
      </c>
      <c r="H232" s="17" t="n">
        <v>48</v>
      </c>
      <c r="I232" s="17" t="n">
        <v>16</v>
      </c>
      <c r="J232" s="17" t="n">
        <v>32</v>
      </c>
      <c r="K232" s="18" t="n">
        <v>1052.10645833333</v>
      </c>
      <c r="L232" s="18" t="n">
        <f aca="false">$J232*$K232</f>
        <v>33667.4066666667</v>
      </c>
      <c r="M232" s="24" t="s">
        <v>226</v>
      </c>
      <c r="N232" s="1" t="s">
        <v>267</v>
      </c>
      <c r="P232" s="1" t="s">
        <v>909</v>
      </c>
    </row>
    <row r="233" customFormat="false" ht="15" hidden="false" customHeight="false" outlineLevel="0" collapsed="false">
      <c r="A233" s="1" t="s">
        <v>208</v>
      </c>
      <c r="B233" s="1" t="s">
        <v>3464</v>
      </c>
      <c r="C233" s="1" t="s">
        <v>273</v>
      </c>
      <c r="D233" s="1" t="s">
        <v>3662</v>
      </c>
      <c r="E233" s="1" t="s">
        <v>3663</v>
      </c>
      <c r="F233" s="1" t="s">
        <v>3664</v>
      </c>
      <c r="G233" s="1" t="s">
        <v>3665</v>
      </c>
      <c r="H233" s="17" t="n">
        <v>72</v>
      </c>
      <c r="I233" s="17" t="n">
        <v>6</v>
      </c>
      <c r="J233" s="17" t="n">
        <v>66</v>
      </c>
      <c r="K233" s="18" t="n">
        <v>506.647777777778</v>
      </c>
      <c r="L233" s="18" t="n">
        <f aca="false">$J233*$K233</f>
        <v>33438.7533333333</v>
      </c>
      <c r="M233" s="25" t="s">
        <v>228</v>
      </c>
      <c r="N233" s="1" t="s">
        <v>282</v>
      </c>
      <c r="P233" s="1" t="s">
        <v>3666</v>
      </c>
    </row>
    <row r="234" customFormat="false" ht="15" hidden="false" customHeight="false" outlineLevel="0" collapsed="false">
      <c r="A234" s="1" t="s">
        <v>208</v>
      </c>
      <c r="B234" s="1" t="s">
        <v>3464</v>
      </c>
      <c r="C234" s="1" t="s">
        <v>260</v>
      </c>
      <c r="D234" s="1" t="s">
        <v>3774</v>
      </c>
      <c r="E234" s="1" t="s">
        <v>3775</v>
      </c>
      <c r="F234" s="1" t="s">
        <v>3776</v>
      </c>
      <c r="G234" s="1" t="s">
        <v>3777</v>
      </c>
      <c r="H234" s="17" t="n">
        <v>30</v>
      </c>
      <c r="I234" s="17" t="n">
        <v>24</v>
      </c>
      <c r="J234" s="17" t="n">
        <v>6</v>
      </c>
      <c r="K234" s="18" t="n">
        <v>5462</v>
      </c>
      <c r="L234" s="18" t="n">
        <f aca="false">$J234*$K234</f>
        <v>32772</v>
      </c>
      <c r="M234" s="29" t="s">
        <v>227</v>
      </c>
      <c r="N234" s="1" t="s">
        <v>297</v>
      </c>
      <c r="P234" s="1" t="s">
        <v>3778</v>
      </c>
    </row>
    <row r="235" customFormat="false" ht="15" hidden="false" customHeight="false" outlineLevel="0" collapsed="false">
      <c r="A235" s="1" t="s">
        <v>208</v>
      </c>
      <c r="B235" s="1" t="s">
        <v>3464</v>
      </c>
      <c r="C235" s="1" t="s">
        <v>260</v>
      </c>
      <c r="D235" s="1" t="s">
        <v>917</v>
      </c>
      <c r="E235" s="1" t="s">
        <v>918</v>
      </c>
      <c r="F235" s="1" t="s">
        <v>3787</v>
      </c>
      <c r="G235" s="1" t="s">
        <v>3788</v>
      </c>
      <c r="H235" s="17" t="n">
        <v>27</v>
      </c>
      <c r="I235" s="17" t="n">
        <v>15</v>
      </c>
      <c r="J235" s="17" t="n">
        <v>12</v>
      </c>
      <c r="K235" s="18" t="n">
        <v>2712.40740740741</v>
      </c>
      <c r="L235" s="18" t="n">
        <f aca="false">$J235*$K235</f>
        <v>32548.8888888889</v>
      </c>
      <c r="M235" s="24" t="s">
        <v>226</v>
      </c>
      <c r="N235" s="1" t="s">
        <v>267</v>
      </c>
      <c r="P235" s="1" t="s">
        <v>3566</v>
      </c>
    </row>
    <row r="236" customFormat="false" ht="15" hidden="false" customHeight="false" outlineLevel="0" collapsed="false">
      <c r="A236" s="1" t="s">
        <v>208</v>
      </c>
      <c r="B236" s="1" t="s">
        <v>3464</v>
      </c>
      <c r="C236" s="1" t="s">
        <v>260</v>
      </c>
      <c r="D236" s="1" t="s">
        <v>792</v>
      </c>
      <c r="E236" s="1" t="s">
        <v>793</v>
      </c>
      <c r="F236" s="1" t="s">
        <v>1810</v>
      </c>
      <c r="G236" s="1" t="s">
        <v>3614</v>
      </c>
      <c r="H236" s="17" t="n">
        <v>104</v>
      </c>
      <c r="I236" s="17" t="n">
        <v>40</v>
      </c>
      <c r="J236" s="17" t="n">
        <v>64</v>
      </c>
      <c r="K236" s="18" t="n">
        <v>480.7</v>
      </c>
      <c r="L236" s="18" t="n">
        <f aca="false">$J236*$K236</f>
        <v>30764.8</v>
      </c>
      <c r="M236" s="29" t="s">
        <v>227</v>
      </c>
      <c r="N236" s="1" t="s">
        <v>297</v>
      </c>
      <c r="P236" s="1" t="s">
        <v>2391</v>
      </c>
    </row>
    <row r="237" customFormat="false" ht="15" hidden="false" customHeight="false" outlineLevel="0" collapsed="false">
      <c r="A237" s="1" t="s">
        <v>207</v>
      </c>
      <c r="B237" s="1" t="s">
        <v>1739</v>
      </c>
      <c r="C237" s="1" t="s">
        <v>273</v>
      </c>
      <c r="D237" s="1" t="s">
        <v>1193</v>
      </c>
      <c r="E237" s="1" t="s">
        <v>1194</v>
      </c>
      <c r="F237" s="1" t="s">
        <v>2347</v>
      </c>
      <c r="G237" s="1" t="s">
        <v>2348</v>
      </c>
      <c r="H237" s="17" t="n">
        <v>260</v>
      </c>
      <c r="I237" s="17" t="n">
        <v>36</v>
      </c>
      <c r="J237" s="17" t="n">
        <v>224</v>
      </c>
      <c r="K237" s="18" t="n">
        <v>134.807307692308</v>
      </c>
      <c r="L237" s="18" t="n">
        <f aca="false">$J237*$K237</f>
        <v>30196.8369230769</v>
      </c>
      <c r="M237" s="25" t="s">
        <v>228</v>
      </c>
      <c r="N237" s="1" t="s">
        <v>282</v>
      </c>
      <c r="P237" s="1" t="s">
        <v>2349</v>
      </c>
    </row>
    <row r="238" customFormat="false" ht="15" hidden="false" customHeight="false" outlineLevel="0" collapsed="false">
      <c r="A238" s="1" t="s">
        <v>206</v>
      </c>
      <c r="B238" s="1" t="s">
        <v>258</v>
      </c>
      <c r="C238" s="1" t="s">
        <v>273</v>
      </c>
      <c r="D238" s="1" t="s">
        <v>308</v>
      </c>
      <c r="E238" s="1" t="s">
        <v>309</v>
      </c>
      <c r="F238" s="1" t="s">
        <v>310</v>
      </c>
      <c r="G238" s="1" t="s">
        <v>311</v>
      </c>
      <c r="H238" s="17" t="n">
        <v>2636</v>
      </c>
      <c r="I238" s="17" t="n">
        <v>1800</v>
      </c>
      <c r="J238" s="17" t="n">
        <v>836</v>
      </c>
      <c r="K238" s="18" t="n">
        <v>33.5120447647951</v>
      </c>
      <c r="L238" s="18" t="n">
        <f aca="false">$J238*$K238</f>
        <v>28016.0694233687</v>
      </c>
      <c r="M238" s="29" t="s">
        <v>227</v>
      </c>
      <c r="N238" s="1" t="s">
        <v>297</v>
      </c>
      <c r="P238" s="1" t="s">
        <v>312</v>
      </c>
    </row>
    <row r="239" customFormat="false" ht="15" hidden="false" customHeight="false" outlineLevel="0" collapsed="false">
      <c r="A239" s="1" t="s">
        <v>206</v>
      </c>
      <c r="B239" s="1" t="s">
        <v>258</v>
      </c>
      <c r="C239" s="1" t="s">
        <v>260</v>
      </c>
      <c r="D239" s="1" t="s">
        <v>1058</v>
      </c>
      <c r="E239" s="1" t="s">
        <v>1059</v>
      </c>
      <c r="F239" s="1" t="s">
        <v>1060</v>
      </c>
      <c r="G239" s="1" t="s">
        <v>1061</v>
      </c>
      <c r="H239" s="17" t="n">
        <v>20</v>
      </c>
      <c r="I239" s="17" t="n">
        <v>2</v>
      </c>
      <c r="J239" s="17" t="n">
        <v>18</v>
      </c>
      <c r="K239" s="18" t="n">
        <v>1491</v>
      </c>
      <c r="L239" s="18" t="n">
        <f aca="false">$J239*$K239</f>
        <v>26838</v>
      </c>
      <c r="M239" s="25" t="s">
        <v>228</v>
      </c>
      <c r="N239" s="1" t="s">
        <v>282</v>
      </c>
      <c r="P239" s="1" t="s">
        <v>1062</v>
      </c>
    </row>
    <row r="240" customFormat="false" ht="15" hidden="false" customHeight="false" outlineLevel="0" collapsed="false">
      <c r="A240" s="1" t="s">
        <v>208</v>
      </c>
      <c r="B240" s="1" t="s">
        <v>3464</v>
      </c>
      <c r="C240" s="1" t="s">
        <v>260</v>
      </c>
      <c r="D240" s="1" t="s">
        <v>864</v>
      </c>
      <c r="E240" s="1" t="s">
        <v>865</v>
      </c>
      <c r="F240" s="1" t="s">
        <v>3870</v>
      </c>
      <c r="G240" s="1" t="s">
        <v>3871</v>
      </c>
      <c r="H240" s="17" t="n">
        <v>15</v>
      </c>
      <c r="I240" s="17" t="n">
        <v>8</v>
      </c>
      <c r="J240" s="17" t="n">
        <v>7</v>
      </c>
      <c r="K240" s="18" t="n">
        <v>3801</v>
      </c>
      <c r="L240" s="18" t="n">
        <f aca="false">$J240*$K240</f>
        <v>26607</v>
      </c>
      <c r="M240" s="25" t="s">
        <v>228</v>
      </c>
      <c r="N240" s="1" t="s">
        <v>282</v>
      </c>
      <c r="P240" s="1" t="s">
        <v>3873</v>
      </c>
    </row>
    <row r="241" customFormat="false" ht="15" hidden="false" customHeight="false" outlineLevel="0" collapsed="false">
      <c r="A241" s="1" t="s">
        <v>207</v>
      </c>
      <c r="B241" s="1" t="s">
        <v>1739</v>
      </c>
      <c r="C241" s="1" t="s">
        <v>273</v>
      </c>
      <c r="D241" s="1" t="s">
        <v>1102</v>
      </c>
      <c r="E241" s="1" t="s">
        <v>1103</v>
      </c>
      <c r="F241" s="1" t="s">
        <v>2341</v>
      </c>
      <c r="G241" s="1" t="s">
        <v>2379</v>
      </c>
      <c r="H241" s="17" t="n">
        <v>216</v>
      </c>
      <c r="I241" s="17" t="n">
        <v>0</v>
      </c>
      <c r="J241" s="17" t="n">
        <v>216</v>
      </c>
      <c r="K241" s="18" t="n">
        <v>115.720138888889</v>
      </c>
      <c r="L241" s="18" t="n">
        <f aca="false">$J241*$K241</f>
        <v>24995.55</v>
      </c>
      <c r="M241" s="25" t="s">
        <v>228</v>
      </c>
      <c r="N241" s="1" t="s">
        <v>282</v>
      </c>
      <c r="P241" s="1" t="s">
        <v>2382</v>
      </c>
    </row>
    <row r="242" customFormat="false" ht="15" hidden="false" customHeight="false" outlineLevel="0" collapsed="false">
      <c r="A242" s="1" t="s">
        <v>208</v>
      </c>
      <c r="B242" s="1" t="s">
        <v>3464</v>
      </c>
      <c r="C242" s="1" t="s">
        <v>260</v>
      </c>
      <c r="D242" s="1" t="s">
        <v>356</v>
      </c>
      <c r="E242" s="1" t="s">
        <v>357</v>
      </c>
      <c r="F242" s="1" t="s">
        <v>3490</v>
      </c>
      <c r="G242" s="1" t="s">
        <v>3491</v>
      </c>
      <c r="H242" s="17" t="n">
        <v>750</v>
      </c>
      <c r="I242" s="17" t="n">
        <v>371</v>
      </c>
      <c r="J242" s="17" t="n">
        <v>379</v>
      </c>
      <c r="K242" s="18" t="n">
        <v>64.8261333333333</v>
      </c>
      <c r="L242" s="18" t="n">
        <f aca="false">$J242*$K242</f>
        <v>24569.1045333333</v>
      </c>
      <c r="M242" s="24" t="s">
        <v>226</v>
      </c>
      <c r="N242" s="1" t="s">
        <v>267</v>
      </c>
      <c r="P242" s="1" t="s">
        <v>368</v>
      </c>
    </row>
    <row r="243" customFormat="false" ht="15" hidden="false" customHeight="false" outlineLevel="0" collapsed="false">
      <c r="A243" s="1" t="s">
        <v>207</v>
      </c>
      <c r="B243" s="1" t="s">
        <v>1739</v>
      </c>
      <c r="C243" s="1" t="s">
        <v>273</v>
      </c>
      <c r="D243" s="1" t="s">
        <v>1373</v>
      </c>
      <c r="E243" s="1" t="s">
        <v>1374</v>
      </c>
      <c r="F243" s="1" t="s">
        <v>2341</v>
      </c>
      <c r="G243" s="1" t="s">
        <v>2342</v>
      </c>
      <c r="H243" s="17" t="n">
        <v>270</v>
      </c>
      <c r="I243" s="17" t="n">
        <v>4</v>
      </c>
      <c r="J243" s="17" t="n">
        <v>266</v>
      </c>
      <c r="K243" s="18" t="n">
        <v>88.6740740740741</v>
      </c>
      <c r="L243" s="18" t="n">
        <f aca="false">$J243*$K243</f>
        <v>23587.3037037037</v>
      </c>
      <c r="M243" s="25" t="s">
        <v>228</v>
      </c>
      <c r="N243" s="1" t="s">
        <v>282</v>
      </c>
      <c r="O243" s="28" t="s">
        <v>2343</v>
      </c>
      <c r="P243" s="1" t="s">
        <v>2344</v>
      </c>
    </row>
    <row r="244" customFormat="false" ht="15" hidden="false" customHeight="false" outlineLevel="0" collapsed="false">
      <c r="A244" s="1" t="s">
        <v>206</v>
      </c>
      <c r="B244" s="1" t="s">
        <v>258</v>
      </c>
      <c r="C244" s="1" t="s">
        <v>260</v>
      </c>
      <c r="D244" s="1" t="s">
        <v>820</v>
      </c>
      <c r="E244" s="1" t="s">
        <v>821</v>
      </c>
      <c r="F244" s="1" t="s">
        <v>822</v>
      </c>
      <c r="G244" s="1" t="s">
        <v>823</v>
      </c>
      <c r="H244" s="17" t="n">
        <v>60</v>
      </c>
      <c r="I244" s="17" t="n">
        <v>4</v>
      </c>
      <c r="J244" s="17" t="n">
        <v>56</v>
      </c>
      <c r="K244" s="18" t="n">
        <v>420</v>
      </c>
      <c r="L244" s="18" t="n">
        <f aca="false">$J244*$K244</f>
        <v>23520</v>
      </c>
      <c r="M244" s="24" t="s">
        <v>226</v>
      </c>
      <c r="N244" s="1" t="s">
        <v>267</v>
      </c>
      <c r="P244" s="1" t="s">
        <v>368</v>
      </c>
    </row>
    <row r="245" customFormat="false" ht="15" hidden="false" customHeight="false" outlineLevel="0" collapsed="false">
      <c r="A245" s="1" t="s">
        <v>208</v>
      </c>
      <c r="B245" s="1" t="s">
        <v>3464</v>
      </c>
      <c r="C245" s="1" t="s">
        <v>260</v>
      </c>
      <c r="D245" s="1" t="s">
        <v>1010</v>
      </c>
      <c r="E245" s="1" t="s">
        <v>1011</v>
      </c>
      <c r="F245" s="1" t="s">
        <v>1840</v>
      </c>
      <c r="G245" s="1" t="s">
        <v>3728</v>
      </c>
      <c r="H245" s="17" t="n">
        <v>45</v>
      </c>
      <c r="I245" s="17" t="n">
        <v>32</v>
      </c>
      <c r="J245" s="17" t="n">
        <v>13</v>
      </c>
      <c r="K245" s="18" t="n">
        <v>1682.80222222222</v>
      </c>
      <c r="L245" s="18" t="n">
        <f aca="false">$J245*$K245</f>
        <v>21876.4288888889</v>
      </c>
      <c r="M245" s="24" t="s">
        <v>226</v>
      </c>
      <c r="N245" s="1" t="s">
        <v>267</v>
      </c>
      <c r="P245" s="1" t="s">
        <v>3724</v>
      </c>
    </row>
    <row r="246" customFormat="false" ht="15" hidden="false" customHeight="false" outlineLevel="0" collapsed="false">
      <c r="A246" s="1" t="s">
        <v>206</v>
      </c>
      <c r="B246" s="1" t="s">
        <v>258</v>
      </c>
      <c r="C246" s="1" t="s">
        <v>260</v>
      </c>
      <c r="D246" s="1" t="s">
        <v>784</v>
      </c>
      <c r="E246" s="1" t="s">
        <v>785</v>
      </c>
      <c r="F246" s="1" t="s">
        <v>786</v>
      </c>
      <c r="G246" s="1" t="s">
        <v>787</v>
      </c>
      <c r="H246" s="17" t="n">
        <v>83</v>
      </c>
      <c r="I246" s="17" t="n">
        <v>4</v>
      </c>
      <c r="J246" s="17" t="n">
        <v>79</v>
      </c>
      <c r="K246" s="18" t="n">
        <v>270.593012048193</v>
      </c>
      <c r="L246" s="18" t="n">
        <f aca="false">$J246*$K246</f>
        <v>21376.8479518072</v>
      </c>
      <c r="M246" s="24" t="s">
        <v>226</v>
      </c>
      <c r="N246" s="1" t="s">
        <v>267</v>
      </c>
      <c r="P246" s="1" t="s">
        <v>327</v>
      </c>
    </row>
    <row r="247" customFormat="false" ht="15" hidden="false" customHeight="false" outlineLevel="0" collapsed="false">
      <c r="A247" s="1" t="s">
        <v>206</v>
      </c>
      <c r="B247" s="1" t="s">
        <v>258</v>
      </c>
      <c r="C247" s="1" t="s">
        <v>260</v>
      </c>
      <c r="D247" s="1" t="s">
        <v>974</v>
      </c>
      <c r="E247" s="1" t="s">
        <v>975</v>
      </c>
      <c r="F247" s="1" t="s">
        <v>976</v>
      </c>
      <c r="G247" s="1" t="s">
        <v>977</v>
      </c>
      <c r="H247" s="17" t="n">
        <v>30</v>
      </c>
      <c r="I247" s="17" t="n">
        <v>3</v>
      </c>
      <c r="J247" s="17" t="n">
        <v>27</v>
      </c>
      <c r="K247" s="18" t="n">
        <v>788.418</v>
      </c>
      <c r="L247" s="18" t="n">
        <f aca="false">$J247*$K247</f>
        <v>21287.286</v>
      </c>
      <c r="M247" s="25" t="s">
        <v>228</v>
      </c>
      <c r="N247" s="1" t="s">
        <v>282</v>
      </c>
      <c r="P247" s="1" t="s">
        <v>980</v>
      </c>
    </row>
    <row r="248" customFormat="false" ht="15" hidden="false" customHeight="false" outlineLevel="0" collapsed="false">
      <c r="A248" s="1" t="s">
        <v>208</v>
      </c>
      <c r="B248" s="1" t="s">
        <v>3464</v>
      </c>
      <c r="C248" s="1" t="s">
        <v>260</v>
      </c>
      <c r="D248" s="1" t="s">
        <v>2461</v>
      </c>
      <c r="E248" s="1" t="s">
        <v>2462</v>
      </c>
      <c r="F248" s="1" t="s">
        <v>1846</v>
      </c>
      <c r="G248" s="1" t="s">
        <v>3723</v>
      </c>
      <c r="H248" s="17" t="n">
        <v>46</v>
      </c>
      <c r="I248" s="17" t="n">
        <v>32</v>
      </c>
      <c r="J248" s="17" t="n">
        <v>14</v>
      </c>
      <c r="K248" s="18" t="n">
        <v>1456.0552173913</v>
      </c>
      <c r="L248" s="18" t="n">
        <f aca="false">$J248*$K248</f>
        <v>20384.7730434783</v>
      </c>
      <c r="M248" s="24" t="s">
        <v>226</v>
      </c>
      <c r="N248" s="1" t="s">
        <v>267</v>
      </c>
      <c r="P248" s="1" t="s">
        <v>3724</v>
      </c>
    </row>
    <row r="249" customFormat="false" ht="15" hidden="false" customHeight="false" outlineLevel="0" collapsed="false">
      <c r="A249" s="1" t="s">
        <v>206</v>
      </c>
      <c r="B249" s="1" t="s">
        <v>258</v>
      </c>
      <c r="C249" s="1" t="s">
        <v>273</v>
      </c>
      <c r="D249" s="1" t="s">
        <v>397</v>
      </c>
      <c r="E249" s="1" t="s">
        <v>398</v>
      </c>
      <c r="F249" s="1" t="s">
        <v>399</v>
      </c>
      <c r="G249" s="1" t="s">
        <v>400</v>
      </c>
      <c r="H249" s="17" t="n">
        <v>1020</v>
      </c>
      <c r="I249" s="17" t="n">
        <v>300</v>
      </c>
      <c r="J249" s="17" t="n">
        <v>720</v>
      </c>
      <c r="K249" s="18" t="n">
        <v>27.7259411764706</v>
      </c>
      <c r="L249" s="18" t="n">
        <f aca="false">$J249*$K249</f>
        <v>19962.6776470588</v>
      </c>
      <c r="M249" s="24" t="s">
        <v>226</v>
      </c>
      <c r="N249" s="1" t="s">
        <v>267</v>
      </c>
      <c r="P249" s="1" t="s">
        <v>368</v>
      </c>
    </row>
    <row r="250" customFormat="false" ht="15" hidden="false" customHeight="false" outlineLevel="0" collapsed="false">
      <c r="A250" s="1" t="s">
        <v>206</v>
      </c>
      <c r="B250" s="1" t="s">
        <v>258</v>
      </c>
      <c r="C250" s="1" t="s">
        <v>260</v>
      </c>
      <c r="D250" s="1" t="s">
        <v>692</v>
      </c>
      <c r="E250" s="1" t="s">
        <v>693</v>
      </c>
      <c r="F250" s="1" t="s">
        <v>694</v>
      </c>
      <c r="G250" s="1" t="s">
        <v>695</v>
      </c>
      <c r="H250" s="17" t="n">
        <v>104</v>
      </c>
      <c r="I250" s="17" t="n">
        <v>41</v>
      </c>
      <c r="J250" s="17" t="n">
        <v>63</v>
      </c>
      <c r="K250" s="18" t="n">
        <v>310.677211538462</v>
      </c>
      <c r="L250" s="18" t="n">
        <f aca="false">$J250*$K250</f>
        <v>19572.6643269231</v>
      </c>
      <c r="M250" s="24" t="s">
        <v>226</v>
      </c>
      <c r="N250" s="1" t="s">
        <v>267</v>
      </c>
      <c r="P250" s="1" t="s">
        <v>419</v>
      </c>
    </row>
    <row r="251" customFormat="false" ht="15" hidden="false" customHeight="false" outlineLevel="0" collapsed="false">
      <c r="A251" s="1" t="s">
        <v>206</v>
      </c>
      <c r="B251" s="1" t="s">
        <v>258</v>
      </c>
      <c r="C251" s="1" t="s">
        <v>273</v>
      </c>
      <c r="D251" s="1" t="s">
        <v>719</v>
      </c>
      <c r="E251" s="1" t="s">
        <v>720</v>
      </c>
      <c r="F251" s="1" t="s">
        <v>721</v>
      </c>
      <c r="G251" s="1" t="s">
        <v>722</v>
      </c>
      <c r="H251" s="17" t="n">
        <v>100</v>
      </c>
      <c r="I251" s="17" t="n">
        <v>10</v>
      </c>
      <c r="J251" s="17" t="n">
        <v>90</v>
      </c>
      <c r="K251" s="18" t="n">
        <v>208.7056</v>
      </c>
      <c r="L251" s="18" t="n">
        <f aca="false">$J251*$K251</f>
        <v>18783.504</v>
      </c>
      <c r="M251" s="24" t="s">
        <v>226</v>
      </c>
      <c r="N251" s="1" t="s">
        <v>267</v>
      </c>
      <c r="P251" s="1" t="s">
        <v>368</v>
      </c>
    </row>
    <row r="252" customFormat="false" ht="15" hidden="false" customHeight="false" outlineLevel="0" collapsed="false">
      <c r="A252" s="1" t="s">
        <v>208</v>
      </c>
      <c r="B252" s="1" t="s">
        <v>3464</v>
      </c>
      <c r="C252" s="1" t="s">
        <v>260</v>
      </c>
      <c r="D252" s="1" t="s">
        <v>2183</v>
      </c>
      <c r="E252" s="1" t="s">
        <v>2184</v>
      </c>
      <c r="F252" s="1" t="s">
        <v>1987</v>
      </c>
      <c r="G252" s="1" t="s">
        <v>3816</v>
      </c>
      <c r="H252" s="17" t="n">
        <v>20</v>
      </c>
      <c r="I252" s="17" t="n">
        <v>8</v>
      </c>
      <c r="J252" s="17" t="n">
        <v>12</v>
      </c>
      <c r="K252" s="18" t="n">
        <v>1481.323</v>
      </c>
      <c r="L252" s="18" t="n">
        <f aca="false">$J252*$K252</f>
        <v>17775.876</v>
      </c>
      <c r="M252" s="29" t="s">
        <v>227</v>
      </c>
      <c r="N252" s="1" t="s">
        <v>297</v>
      </c>
      <c r="P252" s="1" t="s">
        <v>3517</v>
      </c>
    </row>
    <row r="253" customFormat="false" ht="15" hidden="false" customHeight="false" outlineLevel="0" collapsed="false">
      <c r="A253" s="1" t="s">
        <v>207</v>
      </c>
      <c r="B253" s="1" t="s">
        <v>1739</v>
      </c>
      <c r="C253" s="1" t="s">
        <v>260</v>
      </c>
      <c r="D253" s="1" t="s">
        <v>2385</v>
      </c>
      <c r="E253" s="1" t="s">
        <v>2386</v>
      </c>
      <c r="F253" s="1" t="s">
        <v>2387</v>
      </c>
      <c r="G253" s="1" t="s">
        <v>2388</v>
      </c>
      <c r="H253" s="17" t="n">
        <v>204</v>
      </c>
      <c r="I253" s="17" t="n">
        <v>69</v>
      </c>
      <c r="J253" s="17" t="n">
        <v>135</v>
      </c>
      <c r="K253" s="18" t="n">
        <v>131.445490196078</v>
      </c>
      <c r="L253" s="18" t="n">
        <f aca="false">$J253*$K253</f>
        <v>17745.1411764706</v>
      </c>
      <c r="M253" s="29" t="s">
        <v>227</v>
      </c>
      <c r="N253" s="1" t="s">
        <v>297</v>
      </c>
      <c r="P253" s="1" t="s">
        <v>2391</v>
      </c>
    </row>
    <row r="254" customFormat="false" ht="15" hidden="false" customHeight="false" outlineLevel="0" collapsed="false">
      <c r="A254" s="1" t="s">
        <v>208</v>
      </c>
      <c r="B254" s="1" t="s">
        <v>3464</v>
      </c>
      <c r="C254" s="1" t="s">
        <v>273</v>
      </c>
      <c r="D254" s="1" t="s">
        <v>308</v>
      </c>
      <c r="E254" s="1" t="s">
        <v>309</v>
      </c>
      <c r="F254" s="1" t="s">
        <v>3473</v>
      </c>
      <c r="G254" s="1" t="s">
        <v>3474</v>
      </c>
      <c r="H254" s="17" t="n">
        <v>1017</v>
      </c>
      <c r="I254" s="17" t="n">
        <v>680</v>
      </c>
      <c r="J254" s="17" t="n">
        <v>337</v>
      </c>
      <c r="K254" s="18" t="n">
        <v>50.022005899705</v>
      </c>
      <c r="L254" s="18" t="n">
        <f aca="false">$J254*$K254</f>
        <v>16857.4159882006</v>
      </c>
      <c r="M254" s="24" t="s">
        <v>226</v>
      </c>
      <c r="N254" s="1" t="s">
        <v>267</v>
      </c>
      <c r="P254" s="1" t="s">
        <v>3475</v>
      </c>
    </row>
    <row r="255" customFormat="false" ht="15" hidden="false" customHeight="false" outlineLevel="0" collapsed="false">
      <c r="A255" s="1" t="s">
        <v>206</v>
      </c>
      <c r="B255" s="1" t="s">
        <v>258</v>
      </c>
      <c r="C255" s="1" t="s">
        <v>260</v>
      </c>
      <c r="D255" s="1" t="s">
        <v>947</v>
      </c>
      <c r="E255" s="1" t="s">
        <v>948</v>
      </c>
      <c r="F255" s="1" t="s">
        <v>949</v>
      </c>
      <c r="G255" s="1" t="s">
        <v>950</v>
      </c>
      <c r="H255" s="17" t="n">
        <v>37</v>
      </c>
      <c r="I255" s="17" t="n">
        <v>30</v>
      </c>
      <c r="J255" s="17" t="n">
        <v>7</v>
      </c>
      <c r="K255" s="18" t="n">
        <v>2293.80567567568</v>
      </c>
      <c r="L255" s="18" t="n">
        <f aca="false">$J255*$K255</f>
        <v>16056.6397297297</v>
      </c>
      <c r="M255" s="25" t="s">
        <v>228</v>
      </c>
      <c r="N255" s="1" t="s">
        <v>282</v>
      </c>
      <c r="P255" s="1" t="s">
        <v>951</v>
      </c>
    </row>
    <row r="256" customFormat="false" ht="15" hidden="false" customHeight="false" outlineLevel="0" collapsed="false">
      <c r="A256" s="1" t="s">
        <v>208</v>
      </c>
      <c r="B256" s="1" t="s">
        <v>3464</v>
      </c>
      <c r="C256" s="1" t="s">
        <v>260</v>
      </c>
      <c r="D256" s="1" t="s">
        <v>1112</v>
      </c>
      <c r="E256" s="1" t="s">
        <v>1113</v>
      </c>
      <c r="F256" s="1" t="s">
        <v>1998</v>
      </c>
      <c r="G256" s="1" t="s">
        <v>3676</v>
      </c>
      <c r="H256" s="17" t="n">
        <v>50</v>
      </c>
      <c r="I256" s="17" t="n">
        <v>24</v>
      </c>
      <c r="J256" s="17" t="n">
        <v>26</v>
      </c>
      <c r="K256" s="18" t="n">
        <v>600.4056</v>
      </c>
      <c r="L256" s="18" t="n">
        <f aca="false">$J256*$K256</f>
        <v>15610.5456</v>
      </c>
      <c r="M256" s="24" t="s">
        <v>226</v>
      </c>
      <c r="N256" s="1" t="s">
        <v>267</v>
      </c>
      <c r="P256" s="1" t="s">
        <v>3677</v>
      </c>
    </row>
    <row r="257" customFormat="false" ht="15" hidden="false" customHeight="false" outlineLevel="0" collapsed="false">
      <c r="A257" s="1" t="s">
        <v>208</v>
      </c>
      <c r="B257" s="1" t="s">
        <v>3464</v>
      </c>
      <c r="C257" s="1" t="s">
        <v>260</v>
      </c>
      <c r="D257" s="1" t="s">
        <v>328</v>
      </c>
      <c r="E257" s="1" t="s">
        <v>329</v>
      </c>
      <c r="F257" s="1" t="s">
        <v>3479</v>
      </c>
      <c r="G257" s="1" t="s">
        <v>3480</v>
      </c>
      <c r="H257" s="17" t="n">
        <v>975</v>
      </c>
      <c r="I257" s="17" t="n">
        <v>510</v>
      </c>
      <c r="J257" s="17" t="n">
        <v>465</v>
      </c>
      <c r="K257" s="18" t="n">
        <v>33.3472307692308</v>
      </c>
      <c r="L257" s="18" t="n">
        <f aca="false">$J257*$K257</f>
        <v>15506.4623076923</v>
      </c>
      <c r="M257" s="24" t="s">
        <v>226</v>
      </c>
      <c r="N257" s="1" t="s">
        <v>267</v>
      </c>
      <c r="P257" s="1" t="s">
        <v>3481</v>
      </c>
    </row>
    <row r="258" customFormat="false" ht="15" hidden="false" customHeight="false" outlineLevel="0" collapsed="false">
      <c r="A258" s="1" t="s">
        <v>206</v>
      </c>
      <c r="B258" s="1" t="s">
        <v>258</v>
      </c>
      <c r="C258" s="1" t="s">
        <v>273</v>
      </c>
      <c r="D258" s="1" t="s">
        <v>736</v>
      </c>
      <c r="E258" s="1" t="s">
        <v>737</v>
      </c>
      <c r="F258" s="1" t="s">
        <v>738</v>
      </c>
      <c r="G258" s="1" t="s">
        <v>739</v>
      </c>
      <c r="H258" s="17" t="n">
        <v>100</v>
      </c>
      <c r="I258" s="17" t="n">
        <v>50</v>
      </c>
      <c r="J258" s="17" t="n">
        <v>50</v>
      </c>
      <c r="K258" s="18" t="n">
        <v>308.59</v>
      </c>
      <c r="L258" s="18" t="n">
        <f aca="false">$J258*$K258</f>
        <v>15429.5</v>
      </c>
      <c r="M258" s="24" t="s">
        <v>226</v>
      </c>
      <c r="N258" s="1" t="s">
        <v>267</v>
      </c>
      <c r="P258" s="1" t="s">
        <v>368</v>
      </c>
    </row>
    <row r="259" customFormat="false" ht="15" hidden="false" customHeight="false" outlineLevel="0" collapsed="false">
      <c r="A259" s="1" t="s">
        <v>206</v>
      </c>
      <c r="B259" s="1" t="s">
        <v>258</v>
      </c>
      <c r="C259" s="1" t="s">
        <v>260</v>
      </c>
      <c r="D259" s="1" t="s">
        <v>554</v>
      </c>
      <c r="E259" s="1" t="s">
        <v>555</v>
      </c>
      <c r="F259" s="1" t="s">
        <v>556</v>
      </c>
      <c r="G259" s="1" t="s">
        <v>557</v>
      </c>
      <c r="H259" s="17" t="n">
        <v>240</v>
      </c>
      <c r="I259" s="17" t="n">
        <v>100</v>
      </c>
      <c r="J259" s="17" t="n">
        <v>140</v>
      </c>
      <c r="K259" s="18" t="n">
        <v>109.566666666667</v>
      </c>
      <c r="L259" s="18" t="n">
        <f aca="false">$J259*$K259</f>
        <v>15339.3333333333</v>
      </c>
      <c r="M259" s="24" t="s">
        <v>226</v>
      </c>
      <c r="N259" s="1" t="s">
        <v>267</v>
      </c>
      <c r="P259" s="1" t="s">
        <v>558</v>
      </c>
    </row>
    <row r="260" customFormat="false" ht="15" hidden="false" customHeight="false" outlineLevel="0" collapsed="false">
      <c r="A260" s="1" t="s">
        <v>206</v>
      </c>
      <c r="B260" s="1" t="s">
        <v>258</v>
      </c>
      <c r="C260" s="1" t="s">
        <v>260</v>
      </c>
      <c r="D260" s="1" t="s">
        <v>571</v>
      </c>
      <c r="E260" s="1" t="s">
        <v>572</v>
      </c>
      <c r="F260" s="1" t="s">
        <v>573</v>
      </c>
      <c r="G260" s="1" t="s">
        <v>574</v>
      </c>
      <c r="H260" s="17" t="n">
        <v>220</v>
      </c>
      <c r="I260" s="17" t="n">
        <v>10</v>
      </c>
      <c r="J260" s="17" t="n">
        <v>210</v>
      </c>
      <c r="K260" s="18" t="n">
        <v>69.0163636363636</v>
      </c>
      <c r="L260" s="18" t="n">
        <f aca="false">$J260*$K260</f>
        <v>14493.4363636364</v>
      </c>
      <c r="M260" s="24" t="s">
        <v>226</v>
      </c>
      <c r="N260" s="1" t="s">
        <v>267</v>
      </c>
      <c r="P260" s="1" t="s">
        <v>368</v>
      </c>
    </row>
    <row r="261" customFormat="false" ht="15" hidden="false" customHeight="false" outlineLevel="0" collapsed="false">
      <c r="A261" s="1" t="s">
        <v>206</v>
      </c>
      <c r="B261" s="1" t="s">
        <v>258</v>
      </c>
      <c r="C261" s="1" t="s">
        <v>273</v>
      </c>
      <c r="D261" s="1" t="s">
        <v>362</v>
      </c>
      <c r="E261" s="1" t="s">
        <v>363</v>
      </c>
      <c r="F261" s="1" t="s">
        <v>364</v>
      </c>
      <c r="G261" s="1" t="s">
        <v>365</v>
      </c>
      <c r="H261" s="17" t="n">
        <v>1548</v>
      </c>
      <c r="I261" s="17" t="n">
        <v>975</v>
      </c>
      <c r="J261" s="17" t="n">
        <v>573</v>
      </c>
      <c r="K261" s="18" t="n">
        <v>24.9747674418605</v>
      </c>
      <c r="L261" s="18" t="n">
        <f aca="false">$J261*$K261</f>
        <v>14310.5417441861</v>
      </c>
      <c r="M261" s="24" t="s">
        <v>226</v>
      </c>
      <c r="N261" s="1" t="s">
        <v>267</v>
      </c>
      <c r="P261" s="1" t="s">
        <v>368</v>
      </c>
    </row>
    <row r="262" customFormat="false" ht="15" hidden="false" customHeight="false" outlineLevel="0" collapsed="false">
      <c r="A262" s="1" t="s">
        <v>206</v>
      </c>
      <c r="B262" s="1" t="s">
        <v>258</v>
      </c>
      <c r="C262" s="1" t="s">
        <v>273</v>
      </c>
      <c r="D262" s="1" t="s">
        <v>1088</v>
      </c>
      <c r="E262" s="1" t="s">
        <v>1089</v>
      </c>
      <c r="F262" s="1" t="s">
        <v>1090</v>
      </c>
      <c r="G262" s="1" t="s">
        <v>1091</v>
      </c>
      <c r="H262" s="17" t="n">
        <v>20</v>
      </c>
      <c r="I262" s="17" t="n">
        <v>8</v>
      </c>
      <c r="J262" s="17" t="n">
        <v>12</v>
      </c>
      <c r="K262" s="18" t="n">
        <v>1188.25</v>
      </c>
      <c r="L262" s="18" t="n">
        <f aca="false">$J262*$K262</f>
        <v>14259</v>
      </c>
      <c r="M262" s="25" t="s">
        <v>228</v>
      </c>
      <c r="N262" s="1" t="s">
        <v>282</v>
      </c>
      <c r="P262" s="1" t="s">
        <v>1093</v>
      </c>
    </row>
    <row r="263" customFormat="false" ht="15" hidden="false" customHeight="false" outlineLevel="0" collapsed="false">
      <c r="A263" s="1" t="s">
        <v>207</v>
      </c>
      <c r="B263" s="1" t="s">
        <v>1739</v>
      </c>
      <c r="C263" s="1" t="s">
        <v>273</v>
      </c>
      <c r="D263" s="1" t="s">
        <v>2770</v>
      </c>
      <c r="E263" s="1" t="s">
        <v>2771</v>
      </c>
      <c r="F263" s="1" t="s">
        <v>2772</v>
      </c>
      <c r="G263" s="1" t="s">
        <v>2773</v>
      </c>
      <c r="H263" s="17" t="n">
        <v>35</v>
      </c>
      <c r="I263" s="17" t="n">
        <v>3</v>
      </c>
      <c r="J263" s="17" t="n">
        <v>32</v>
      </c>
      <c r="K263" s="18" t="n">
        <v>420</v>
      </c>
      <c r="L263" s="18" t="n">
        <f aca="false">$J263*$K263</f>
        <v>13440</v>
      </c>
      <c r="M263" s="24" t="s">
        <v>226</v>
      </c>
      <c r="N263" s="1" t="s">
        <v>267</v>
      </c>
      <c r="P263" s="1" t="s">
        <v>2774</v>
      </c>
    </row>
    <row r="264" customFormat="false" ht="15" hidden="false" customHeight="false" outlineLevel="0" collapsed="false">
      <c r="A264" s="1" t="s">
        <v>208</v>
      </c>
      <c r="B264" s="1" t="s">
        <v>3464</v>
      </c>
      <c r="C264" s="1" t="s">
        <v>260</v>
      </c>
      <c r="D264" s="1" t="s">
        <v>514</v>
      </c>
      <c r="E264" s="1" t="s">
        <v>515</v>
      </c>
      <c r="F264" s="1" t="s">
        <v>3622</v>
      </c>
      <c r="G264" s="1" t="s">
        <v>3623</v>
      </c>
      <c r="H264" s="17" t="n">
        <v>100</v>
      </c>
      <c r="I264" s="17" t="n">
        <v>75</v>
      </c>
      <c r="J264" s="17" t="n">
        <v>25</v>
      </c>
      <c r="K264" s="18" t="n">
        <v>537.29</v>
      </c>
      <c r="L264" s="18" t="n">
        <f aca="false">$J264*$K264</f>
        <v>13432.25</v>
      </c>
      <c r="M264" s="24" t="s">
        <v>226</v>
      </c>
      <c r="N264" s="1" t="s">
        <v>267</v>
      </c>
      <c r="P264" s="1" t="s">
        <v>368</v>
      </c>
    </row>
    <row r="265" customFormat="false" ht="15" hidden="false" customHeight="false" outlineLevel="0" collapsed="false">
      <c r="A265" s="1" t="s">
        <v>206</v>
      </c>
      <c r="B265" s="1" t="s">
        <v>258</v>
      </c>
      <c r="C265" s="1" t="s">
        <v>260</v>
      </c>
      <c r="D265" s="1" t="s">
        <v>760</v>
      </c>
      <c r="E265" s="1" t="s">
        <v>761</v>
      </c>
      <c r="F265" s="1" t="s">
        <v>762</v>
      </c>
      <c r="G265" s="1" t="s">
        <v>763</v>
      </c>
      <c r="H265" s="17" t="n">
        <v>95</v>
      </c>
      <c r="I265" s="17" t="n">
        <v>20</v>
      </c>
      <c r="J265" s="17" t="n">
        <v>75</v>
      </c>
      <c r="K265" s="18" t="n">
        <v>174.825263157895</v>
      </c>
      <c r="L265" s="18" t="n">
        <f aca="false">$J265*$K265</f>
        <v>13111.8947368421</v>
      </c>
      <c r="M265" s="24" t="s">
        <v>226</v>
      </c>
      <c r="N265" s="1" t="s">
        <v>267</v>
      </c>
      <c r="P265" s="1" t="s">
        <v>764</v>
      </c>
    </row>
    <row r="266" customFormat="false" ht="15" hidden="false" customHeight="false" outlineLevel="0" collapsed="false">
      <c r="A266" s="1" t="s">
        <v>208</v>
      </c>
      <c r="B266" s="1" t="s">
        <v>3464</v>
      </c>
      <c r="C266" s="1" t="s">
        <v>260</v>
      </c>
      <c r="D266" s="1" t="s">
        <v>3973</v>
      </c>
      <c r="E266" s="1" t="s">
        <v>3974</v>
      </c>
      <c r="F266" s="1" t="s">
        <v>1859</v>
      </c>
      <c r="G266" s="1" t="s">
        <v>3975</v>
      </c>
      <c r="H266" s="17" t="n">
        <v>8</v>
      </c>
      <c r="I266" s="17" t="n">
        <v>7</v>
      </c>
      <c r="J266" s="17" t="n">
        <v>1</v>
      </c>
      <c r="K266" s="18" t="n">
        <v>12243.4625</v>
      </c>
      <c r="L266" s="18" t="n">
        <f aca="false">$J266*$K266</f>
        <v>12243.4625</v>
      </c>
      <c r="M266" s="24" t="s">
        <v>226</v>
      </c>
      <c r="N266" s="1" t="s">
        <v>267</v>
      </c>
      <c r="P266" s="1" t="s">
        <v>764</v>
      </c>
    </row>
    <row r="267" customFormat="false" ht="15" hidden="false" customHeight="false" outlineLevel="0" collapsed="false">
      <c r="A267" s="1" t="s">
        <v>208</v>
      </c>
      <c r="B267" s="1" t="s">
        <v>3464</v>
      </c>
      <c r="C267" s="1" t="s">
        <v>260</v>
      </c>
      <c r="D267" s="1" t="s">
        <v>579</v>
      </c>
      <c r="E267" s="1" t="s">
        <v>580</v>
      </c>
      <c r="F267" s="1" t="s">
        <v>3530</v>
      </c>
      <c r="G267" s="1" t="s">
        <v>3531</v>
      </c>
      <c r="H267" s="17" t="n">
        <v>300</v>
      </c>
      <c r="I267" s="17" t="n">
        <v>210</v>
      </c>
      <c r="J267" s="17" t="n">
        <v>90</v>
      </c>
      <c r="K267" s="18" t="n">
        <v>133</v>
      </c>
      <c r="L267" s="18" t="n">
        <f aca="false">$J267*$K267</f>
        <v>11970</v>
      </c>
      <c r="M267" s="25" t="s">
        <v>228</v>
      </c>
      <c r="N267" s="1" t="s">
        <v>282</v>
      </c>
      <c r="P267" s="1" t="s">
        <v>3533</v>
      </c>
    </row>
    <row r="268" customFormat="false" ht="15" hidden="false" customHeight="false" outlineLevel="0" collapsed="false">
      <c r="A268" s="1" t="s">
        <v>206</v>
      </c>
      <c r="B268" s="1" t="s">
        <v>258</v>
      </c>
      <c r="C268" s="1" t="s">
        <v>260</v>
      </c>
      <c r="D268" s="1" t="s">
        <v>794</v>
      </c>
      <c r="E268" s="1" t="s">
        <v>795</v>
      </c>
      <c r="F268" s="1" t="s">
        <v>796</v>
      </c>
      <c r="G268" s="1" t="s">
        <v>797</v>
      </c>
      <c r="H268" s="17" t="n">
        <v>80</v>
      </c>
      <c r="I268" s="17" t="n">
        <v>18</v>
      </c>
      <c r="J268" s="17" t="n">
        <v>62</v>
      </c>
      <c r="K268" s="18" t="n">
        <v>188.532</v>
      </c>
      <c r="L268" s="18" t="n">
        <f aca="false">$J268*$K268</f>
        <v>11688.984</v>
      </c>
      <c r="M268" s="24" t="s">
        <v>226</v>
      </c>
      <c r="N268" s="1" t="s">
        <v>267</v>
      </c>
      <c r="P268" s="1" t="s">
        <v>798</v>
      </c>
    </row>
    <row r="269" customFormat="false" ht="15" hidden="false" customHeight="false" outlineLevel="0" collapsed="false">
      <c r="A269" s="1" t="s">
        <v>208</v>
      </c>
      <c r="B269" s="1" t="s">
        <v>3464</v>
      </c>
      <c r="C269" s="1" t="s">
        <v>273</v>
      </c>
      <c r="D269" s="1" t="s">
        <v>836</v>
      </c>
      <c r="E269" s="1" t="s">
        <v>837</v>
      </c>
      <c r="F269" s="1" t="s">
        <v>80</v>
      </c>
      <c r="G269" s="1" t="s">
        <v>3534</v>
      </c>
      <c r="H269" s="17" t="n">
        <v>300</v>
      </c>
      <c r="I269" s="17" t="n">
        <v>239</v>
      </c>
      <c r="J269" s="17" t="n">
        <v>61</v>
      </c>
      <c r="K269" s="18" t="n">
        <v>188.892033333333</v>
      </c>
      <c r="L269" s="18" t="n">
        <f aca="false">$J269*$K269</f>
        <v>11522.4140333333</v>
      </c>
      <c r="M269" s="24" t="s">
        <v>226</v>
      </c>
      <c r="N269" s="1" t="s">
        <v>267</v>
      </c>
      <c r="P269" s="1" t="s">
        <v>3535</v>
      </c>
    </row>
    <row r="270" customFormat="false" ht="15" hidden="false" customHeight="false" outlineLevel="0" collapsed="false">
      <c r="A270" s="1" t="s">
        <v>207</v>
      </c>
      <c r="B270" s="1" t="s">
        <v>1739</v>
      </c>
      <c r="C270" s="1" t="s">
        <v>273</v>
      </c>
      <c r="D270" s="1" t="s">
        <v>494</v>
      </c>
      <c r="E270" s="1" t="s">
        <v>495</v>
      </c>
      <c r="F270" s="1" t="s">
        <v>2555</v>
      </c>
      <c r="G270" s="1" t="s">
        <v>2556</v>
      </c>
      <c r="H270" s="17" t="n">
        <v>100</v>
      </c>
      <c r="I270" s="17" t="n">
        <v>44</v>
      </c>
      <c r="J270" s="17" t="n">
        <v>56</v>
      </c>
      <c r="K270" s="18" t="n">
        <v>202.2452</v>
      </c>
      <c r="L270" s="18" t="n">
        <f aca="false">$J270*$K270</f>
        <v>11325.7312</v>
      </c>
      <c r="M270" s="24" t="s">
        <v>226</v>
      </c>
      <c r="N270" s="1" t="s">
        <v>267</v>
      </c>
      <c r="P270" s="1" t="s">
        <v>2354</v>
      </c>
    </row>
    <row r="271" customFormat="false" ht="15" hidden="false" customHeight="false" outlineLevel="0" collapsed="false">
      <c r="A271" s="1" t="s">
        <v>207</v>
      </c>
      <c r="B271" s="1" t="s">
        <v>1739</v>
      </c>
      <c r="C271" s="1" t="s">
        <v>260</v>
      </c>
      <c r="D271" s="1" t="s">
        <v>2969</v>
      </c>
      <c r="E271" s="1" t="s">
        <v>2970</v>
      </c>
      <c r="F271" s="1" t="s">
        <v>2971</v>
      </c>
      <c r="G271" s="1" t="s">
        <v>2972</v>
      </c>
      <c r="H271" s="17" t="n">
        <v>10</v>
      </c>
      <c r="I271" s="17" t="n">
        <v>0</v>
      </c>
      <c r="J271" s="17" t="n">
        <v>10</v>
      </c>
      <c r="K271" s="18" t="n">
        <v>1130</v>
      </c>
      <c r="L271" s="18" t="n">
        <f aca="false">$J271*$K271</f>
        <v>11300</v>
      </c>
      <c r="M271" s="29" t="s">
        <v>227</v>
      </c>
      <c r="N271" s="1" t="s">
        <v>297</v>
      </c>
      <c r="P271" s="1" t="s">
        <v>2974</v>
      </c>
    </row>
    <row r="272" customFormat="false" ht="15" hidden="false" customHeight="false" outlineLevel="0" collapsed="false">
      <c r="A272" s="1" t="s">
        <v>208</v>
      </c>
      <c r="B272" s="1" t="s">
        <v>3464</v>
      </c>
      <c r="C272" s="1" t="s">
        <v>260</v>
      </c>
      <c r="D272" s="1" t="s">
        <v>1835</v>
      </c>
      <c r="E272" s="1" t="s">
        <v>1836</v>
      </c>
      <c r="F272" s="1" t="s">
        <v>3576</v>
      </c>
      <c r="G272" s="1" t="s">
        <v>3577</v>
      </c>
      <c r="H272" s="17" t="n">
        <v>180</v>
      </c>
      <c r="I272" s="17" t="n">
        <v>150</v>
      </c>
      <c r="J272" s="17" t="n">
        <v>30</v>
      </c>
      <c r="K272" s="18" t="n">
        <v>363.122944444444</v>
      </c>
      <c r="L272" s="18" t="n">
        <f aca="false">$J272*$K272</f>
        <v>10893.6883333333</v>
      </c>
      <c r="M272" s="24" t="s">
        <v>226</v>
      </c>
      <c r="N272" s="1" t="s">
        <v>267</v>
      </c>
      <c r="P272" s="1" t="s">
        <v>3481</v>
      </c>
    </row>
    <row r="273" customFormat="false" ht="15" hidden="false" customHeight="false" outlineLevel="0" collapsed="false">
      <c r="A273" s="1" t="s">
        <v>207</v>
      </c>
      <c r="B273" s="1" t="s">
        <v>1739</v>
      </c>
      <c r="C273" s="1" t="s">
        <v>273</v>
      </c>
      <c r="D273" s="1" t="s">
        <v>2355</v>
      </c>
      <c r="E273" s="1" t="s">
        <v>2356</v>
      </c>
      <c r="F273" s="1" t="s">
        <v>2357</v>
      </c>
      <c r="G273" s="1" t="s">
        <v>2358</v>
      </c>
      <c r="H273" s="17" t="n">
        <v>250</v>
      </c>
      <c r="I273" s="17" t="n">
        <v>193</v>
      </c>
      <c r="J273" s="17" t="n">
        <v>57</v>
      </c>
      <c r="K273" s="18" t="n">
        <v>165.03928</v>
      </c>
      <c r="L273" s="18" t="n">
        <f aca="false">$J273*$K273</f>
        <v>9407.23896</v>
      </c>
      <c r="M273" s="25" t="s">
        <v>228</v>
      </c>
      <c r="N273" s="1" t="s">
        <v>282</v>
      </c>
      <c r="P273" s="1" t="s">
        <v>2360</v>
      </c>
    </row>
    <row r="274" customFormat="false" ht="15" hidden="false" customHeight="false" outlineLevel="0" collapsed="false">
      <c r="A274" s="1" t="s">
        <v>208</v>
      </c>
      <c r="B274" s="1" t="s">
        <v>3464</v>
      </c>
      <c r="C274" s="1" t="s">
        <v>260</v>
      </c>
      <c r="D274" s="1" t="s">
        <v>2755</v>
      </c>
      <c r="E274" s="1" t="s">
        <v>2756</v>
      </c>
      <c r="F274" s="1" t="s">
        <v>1803</v>
      </c>
      <c r="G274" s="1" t="s">
        <v>3898</v>
      </c>
      <c r="H274" s="17" t="n">
        <v>10</v>
      </c>
      <c r="I274" s="17" t="n">
        <v>6</v>
      </c>
      <c r="J274" s="17" t="n">
        <v>4</v>
      </c>
      <c r="K274" s="18" t="n">
        <v>2348.3</v>
      </c>
      <c r="L274" s="18" t="n">
        <f aca="false">$J274*$K274</f>
        <v>9393.2</v>
      </c>
      <c r="M274" s="25" t="s">
        <v>228</v>
      </c>
      <c r="N274" s="1" t="s">
        <v>282</v>
      </c>
      <c r="P274" s="1" t="s">
        <v>3899</v>
      </c>
    </row>
    <row r="275" customFormat="false" ht="15" hidden="false" customHeight="false" outlineLevel="0" collapsed="false">
      <c r="A275" s="1" t="s">
        <v>208</v>
      </c>
      <c r="B275" s="1" t="s">
        <v>3464</v>
      </c>
      <c r="C275" s="1" t="s">
        <v>260</v>
      </c>
      <c r="D275" s="1" t="s">
        <v>390</v>
      </c>
      <c r="E275" s="1" t="s">
        <v>391</v>
      </c>
      <c r="F275" s="1" t="s">
        <v>2328</v>
      </c>
      <c r="G275" s="1" t="s">
        <v>3523</v>
      </c>
      <c r="H275" s="17" t="n">
        <v>340</v>
      </c>
      <c r="I275" s="17" t="n">
        <v>140</v>
      </c>
      <c r="J275" s="17" t="n">
        <v>200</v>
      </c>
      <c r="K275" s="18" t="n">
        <v>46.9127941176471</v>
      </c>
      <c r="L275" s="18" t="n">
        <f aca="false">$J275*$K275</f>
        <v>9382.55882352941</v>
      </c>
      <c r="M275" s="24" t="s">
        <v>226</v>
      </c>
      <c r="N275" s="1" t="s">
        <v>267</v>
      </c>
      <c r="P275" s="1" t="s">
        <v>368</v>
      </c>
    </row>
    <row r="276" customFormat="false" ht="15" hidden="false" customHeight="false" outlineLevel="0" collapsed="false">
      <c r="A276" s="1" t="s">
        <v>207</v>
      </c>
      <c r="B276" s="1" t="s">
        <v>1739</v>
      </c>
      <c r="C276" s="1" t="s">
        <v>260</v>
      </c>
      <c r="D276" s="1" t="s">
        <v>583</v>
      </c>
      <c r="E276" s="1" t="s">
        <v>584</v>
      </c>
      <c r="F276" s="1" t="s">
        <v>2394</v>
      </c>
      <c r="G276" s="1" t="s">
        <v>2395</v>
      </c>
      <c r="H276" s="17" t="n">
        <v>200</v>
      </c>
      <c r="I276" s="17" t="n">
        <v>51</v>
      </c>
      <c r="J276" s="17" t="n">
        <v>149</v>
      </c>
      <c r="K276" s="18" t="n">
        <v>61.1</v>
      </c>
      <c r="L276" s="18" t="n">
        <f aca="false">$J276*$K276</f>
        <v>9103.9</v>
      </c>
      <c r="M276" s="24" t="s">
        <v>226</v>
      </c>
      <c r="N276" s="1" t="s">
        <v>267</v>
      </c>
      <c r="P276" s="1" t="s">
        <v>368</v>
      </c>
    </row>
    <row r="277" customFormat="false" ht="15" hidden="false" customHeight="false" outlineLevel="0" collapsed="false">
      <c r="A277" s="1" t="s">
        <v>207</v>
      </c>
      <c r="B277" s="1" t="s">
        <v>1739</v>
      </c>
      <c r="C277" s="1" t="s">
        <v>273</v>
      </c>
      <c r="D277" s="1" t="s">
        <v>2748</v>
      </c>
      <c r="E277" s="1" t="s">
        <v>2749</v>
      </c>
      <c r="F277" s="1" t="s">
        <v>2750</v>
      </c>
      <c r="G277" s="1" t="s">
        <v>2751</v>
      </c>
      <c r="H277" s="17" t="n">
        <v>40</v>
      </c>
      <c r="I277" s="17" t="n">
        <v>7</v>
      </c>
      <c r="J277" s="17" t="n">
        <v>33</v>
      </c>
      <c r="K277" s="18" t="n">
        <v>271.41</v>
      </c>
      <c r="L277" s="18" t="n">
        <f aca="false">$J277*$K277</f>
        <v>8956.53</v>
      </c>
      <c r="M277" s="24" t="s">
        <v>226</v>
      </c>
      <c r="N277" s="1" t="s">
        <v>267</v>
      </c>
      <c r="P277" s="1" t="s">
        <v>2752</v>
      </c>
    </row>
    <row r="278" customFormat="false" ht="15" hidden="false" customHeight="false" outlineLevel="0" collapsed="false">
      <c r="A278" s="1" t="s">
        <v>208</v>
      </c>
      <c r="B278" s="1" t="s">
        <v>3464</v>
      </c>
      <c r="C278" s="1" t="s">
        <v>273</v>
      </c>
      <c r="D278" s="1" t="s">
        <v>1547</v>
      </c>
      <c r="E278" s="1" t="s">
        <v>1548</v>
      </c>
      <c r="F278" s="1" t="s">
        <v>3858</v>
      </c>
      <c r="G278" s="1" t="s">
        <v>3859</v>
      </c>
      <c r="H278" s="17" t="n">
        <v>18</v>
      </c>
      <c r="I278" s="17" t="n">
        <v>5</v>
      </c>
      <c r="J278" s="17" t="n">
        <v>13</v>
      </c>
      <c r="K278" s="18" t="n">
        <v>679.977777777778</v>
      </c>
      <c r="L278" s="18" t="n">
        <f aca="false">$J278*$K278</f>
        <v>8839.71111111111</v>
      </c>
      <c r="M278" s="25" t="s">
        <v>228</v>
      </c>
      <c r="N278" s="1" t="s">
        <v>282</v>
      </c>
      <c r="P278" s="1" t="s">
        <v>3860</v>
      </c>
    </row>
    <row r="279" customFormat="false" ht="15" hidden="false" customHeight="false" outlineLevel="0" collapsed="false">
      <c r="A279" s="1" t="s">
        <v>208</v>
      </c>
      <c r="B279" s="1" t="s">
        <v>3464</v>
      </c>
      <c r="C279" s="1" t="s">
        <v>260</v>
      </c>
      <c r="D279" s="1" t="s">
        <v>2455</v>
      </c>
      <c r="E279" s="1" t="s">
        <v>2456</v>
      </c>
      <c r="F279" s="1" t="s">
        <v>3759</v>
      </c>
      <c r="G279" s="1" t="s">
        <v>3760</v>
      </c>
      <c r="H279" s="17" t="n">
        <v>35</v>
      </c>
      <c r="I279" s="17" t="n">
        <v>28</v>
      </c>
      <c r="J279" s="17" t="n">
        <v>7</v>
      </c>
      <c r="K279" s="18" t="n">
        <v>1193</v>
      </c>
      <c r="L279" s="18" t="n">
        <f aca="false">$J279*$K279</f>
        <v>8351</v>
      </c>
      <c r="M279" s="25" t="s">
        <v>228</v>
      </c>
      <c r="N279" s="1" t="s">
        <v>282</v>
      </c>
      <c r="P279" s="1" t="s">
        <v>3762</v>
      </c>
    </row>
    <row r="280" customFormat="false" ht="15" hidden="false" customHeight="false" outlineLevel="0" collapsed="false">
      <c r="A280" s="1" t="s">
        <v>208</v>
      </c>
      <c r="B280" s="1" t="s">
        <v>3464</v>
      </c>
      <c r="C280" s="1" t="s">
        <v>260</v>
      </c>
      <c r="D280" s="1" t="s">
        <v>1415</v>
      </c>
      <c r="E280" s="1" t="s">
        <v>1416</v>
      </c>
      <c r="F280" s="1" t="s">
        <v>78</v>
      </c>
      <c r="G280" s="1" t="s">
        <v>3629</v>
      </c>
      <c r="H280" s="17" t="n">
        <v>100</v>
      </c>
      <c r="I280" s="17" t="n">
        <v>69</v>
      </c>
      <c r="J280" s="17" t="n">
        <v>31</v>
      </c>
      <c r="K280" s="18" t="n">
        <v>253.16</v>
      </c>
      <c r="L280" s="18" t="n">
        <f aca="false">$J280*$K280</f>
        <v>7847.96</v>
      </c>
      <c r="M280" s="25" t="s">
        <v>228</v>
      </c>
      <c r="N280" s="1" t="s">
        <v>282</v>
      </c>
      <c r="P280" s="1" t="s">
        <v>1421</v>
      </c>
    </row>
    <row r="281" customFormat="false" ht="15" hidden="false" customHeight="false" outlineLevel="0" collapsed="false">
      <c r="A281" s="1" t="s">
        <v>206</v>
      </c>
      <c r="B281" s="1" t="s">
        <v>258</v>
      </c>
      <c r="C281" s="1" t="s">
        <v>273</v>
      </c>
      <c r="D281" s="1" t="s">
        <v>591</v>
      </c>
      <c r="E281" s="1" t="s">
        <v>592</v>
      </c>
      <c r="F281" s="1" t="s">
        <v>593</v>
      </c>
      <c r="G281" s="1" t="s">
        <v>594</v>
      </c>
      <c r="H281" s="17" t="n">
        <v>200</v>
      </c>
      <c r="I281" s="17" t="n">
        <v>160</v>
      </c>
      <c r="J281" s="17" t="n">
        <v>40</v>
      </c>
      <c r="K281" s="18" t="n">
        <v>184.1337</v>
      </c>
      <c r="L281" s="18" t="n">
        <f aca="false">$J281*$K281</f>
        <v>7365.348</v>
      </c>
      <c r="M281" s="29" t="s">
        <v>227</v>
      </c>
      <c r="N281" s="1" t="s">
        <v>297</v>
      </c>
      <c r="P281" s="1" t="s">
        <v>597</v>
      </c>
    </row>
    <row r="282" customFormat="false" ht="15" hidden="false" customHeight="false" outlineLevel="0" collapsed="false">
      <c r="A282" s="1" t="s">
        <v>207</v>
      </c>
      <c r="B282" s="1" t="s">
        <v>1739</v>
      </c>
      <c r="C282" s="1" t="s">
        <v>260</v>
      </c>
      <c r="D282" s="1" t="s">
        <v>598</v>
      </c>
      <c r="E282" s="1" t="s">
        <v>599</v>
      </c>
      <c r="F282" s="1" t="s">
        <v>2090</v>
      </c>
      <c r="G282" s="1" t="s">
        <v>2091</v>
      </c>
      <c r="H282" s="17" t="n">
        <v>810</v>
      </c>
      <c r="I282" s="17" t="n">
        <v>380</v>
      </c>
      <c r="J282" s="17" t="n">
        <v>430</v>
      </c>
      <c r="K282" s="18" t="n">
        <v>16.7971234567901</v>
      </c>
      <c r="L282" s="18" t="n">
        <f aca="false">$J282*$K282</f>
        <v>7222.76308641975</v>
      </c>
      <c r="M282" s="25" t="s">
        <v>228</v>
      </c>
      <c r="N282" s="1" t="s">
        <v>282</v>
      </c>
      <c r="P282" s="1" t="s">
        <v>2092</v>
      </c>
    </row>
    <row r="283" customFormat="false" ht="15" hidden="false" customHeight="false" outlineLevel="0" collapsed="false">
      <c r="A283" s="1" t="s">
        <v>206</v>
      </c>
      <c r="B283" s="1" t="s">
        <v>258</v>
      </c>
      <c r="C283" s="1" t="s">
        <v>273</v>
      </c>
      <c r="D283" s="1" t="s">
        <v>1079</v>
      </c>
      <c r="E283" s="1" t="s">
        <v>1080</v>
      </c>
      <c r="F283" s="1" t="s">
        <v>1081</v>
      </c>
      <c r="G283" s="1" t="s">
        <v>1082</v>
      </c>
      <c r="H283" s="17" t="n">
        <v>20</v>
      </c>
      <c r="I283" s="17" t="n">
        <v>3</v>
      </c>
      <c r="J283" s="17" t="n">
        <v>17</v>
      </c>
      <c r="K283" s="18" t="n">
        <v>374.716</v>
      </c>
      <c r="L283" s="18" t="n">
        <f aca="false">$J283*$K283</f>
        <v>6370.172</v>
      </c>
      <c r="M283" s="29" t="s">
        <v>227</v>
      </c>
      <c r="N283" s="1" t="s">
        <v>297</v>
      </c>
      <c r="P283" s="1" t="s">
        <v>1083</v>
      </c>
    </row>
    <row r="284" customFormat="false" ht="15" hidden="false" customHeight="false" outlineLevel="0" collapsed="false">
      <c r="A284" s="1" t="s">
        <v>208</v>
      </c>
      <c r="B284" s="1" t="s">
        <v>3464</v>
      </c>
      <c r="C284" s="1" t="s">
        <v>260</v>
      </c>
      <c r="D284" s="1" t="s">
        <v>790</v>
      </c>
      <c r="E284" s="1" t="s">
        <v>791</v>
      </c>
      <c r="F284" s="1" t="s">
        <v>3593</v>
      </c>
      <c r="G284" s="1" t="s">
        <v>3594</v>
      </c>
      <c r="H284" s="17" t="n">
        <v>120</v>
      </c>
      <c r="I284" s="17" t="n">
        <v>111</v>
      </c>
      <c r="J284" s="17" t="n">
        <v>9</v>
      </c>
      <c r="K284" s="18" t="n">
        <v>690.3</v>
      </c>
      <c r="L284" s="18" t="n">
        <f aca="false">$J284*$K284</f>
        <v>6212.7</v>
      </c>
      <c r="M284" s="29" t="s">
        <v>227</v>
      </c>
      <c r="N284" s="1" t="s">
        <v>297</v>
      </c>
      <c r="P284" s="1" t="s">
        <v>3517</v>
      </c>
    </row>
    <row r="285" customFormat="false" ht="15" hidden="false" customHeight="false" outlineLevel="0" collapsed="false">
      <c r="A285" s="1" t="s">
        <v>206</v>
      </c>
      <c r="B285" s="1" t="s">
        <v>258</v>
      </c>
      <c r="C285" s="1" t="s">
        <v>260</v>
      </c>
      <c r="D285" s="1" t="s">
        <v>934</v>
      </c>
      <c r="E285" s="1" t="s">
        <v>935</v>
      </c>
      <c r="F285" s="1" t="s">
        <v>936</v>
      </c>
      <c r="G285" s="1" t="s">
        <v>937</v>
      </c>
      <c r="H285" s="17" t="n">
        <v>40</v>
      </c>
      <c r="I285" s="17" t="n">
        <v>2</v>
      </c>
      <c r="J285" s="17" t="n">
        <v>38</v>
      </c>
      <c r="K285" s="18" t="n">
        <v>162</v>
      </c>
      <c r="L285" s="18" t="n">
        <f aca="false">$J285*$K285</f>
        <v>6156</v>
      </c>
      <c r="M285" s="24" t="s">
        <v>226</v>
      </c>
      <c r="N285" s="1" t="s">
        <v>267</v>
      </c>
      <c r="P285" s="1" t="s">
        <v>938</v>
      </c>
    </row>
    <row r="286" customFormat="false" ht="15" hidden="false" customHeight="false" outlineLevel="0" collapsed="false">
      <c r="A286" s="1" t="s">
        <v>208</v>
      </c>
      <c r="B286" s="1" t="s">
        <v>3464</v>
      </c>
      <c r="C286" s="1" t="s">
        <v>260</v>
      </c>
      <c r="D286" s="1" t="s">
        <v>571</v>
      </c>
      <c r="E286" s="1" t="s">
        <v>572</v>
      </c>
      <c r="F286" s="1" t="s">
        <v>3588</v>
      </c>
      <c r="G286" s="1" t="s">
        <v>3589</v>
      </c>
      <c r="H286" s="17" t="n">
        <v>150</v>
      </c>
      <c r="I286" s="17" t="n">
        <v>15</v>
      </c>
      <c r="J286" s="17" t="n">
        <v>135</v>
      </c>
      <c r="K286" s="18" t="n">
        <v>43.7</v>
      </c>
      <c r="L286" s="18" t="n">
        <f aca="false">$J286*$K286</f>
        <v>5899.5</v>
      </c>
      <c r="M286" s="24" t="s">
        <v>226</v>
      </c>
      <c r="N286" s="1" t="s">
        <v>267</v>
      </c>
      <c r="P286" s="1" t="s">
        <v>368</v>
      </c>
    </row>
    <row r="287" customFormat="false" ht="15" hidden="false" customHeight="false" outlineLevel="0" collapsed="false">
      <c r="A287" s="1" t="s">
        <v>208</v>
      </c>
      <c r="B287" s="1" t="s">
        <v>3464</v>
      </c>
      <c r="C287" s="1" t="s">
        <v>260</v>
      </c>
      <c r="D287" s="1" t="s">
        <v>934</v>
      </c>
      <c r="E287" s="1" t="s">
        <v>935</v>
      </c>
      <c r="F287" s="1" t="s">
        <v>1926</v>
      </c>
      <c r="G287" s="1" t="s">
        <v>3734</v>
      </c>
      <c r="H287" s="17" t="n">
        <v>40</v>
      </c>
      <c r="I287" s="17" t="n">
        <v>30</v>
      </c>
      <c r="J287" s="17" t="n">
        <v>10</v>
      </c>
      <c r="K287" s="18" t="n">
        <v>589.375</v>
      </c>
      <c r="L287" s="18" t="n">
        <f aca="false">$J287*$K287</f>
        <v>5893.75</v>
      </c>
      <c r="M287" s="29" t="s">
        <v>227</v>
      </c>
      <c r="N287" s="1" t="s">
        <v>297</v>
      </c>
      <c r="P287" s="1" t="s">
        <v>343</v>
      </c>
    </row>
    <row r="288" customFormat="false" ht="15" hidden="false" customHeight="false" outlineLevel="0" collapsed="false">
      <c r="A288" s="1" t="s">
        <v>208</v>
      </c>
      <c r="B288" s="1" t="s">
        <v>3464</v>
      </c>
      <c r="C288" s="1" t="s">
        <v>260</v>
      </c>
      <c r="D288" s="1" t="s">
        <v>2368</v>
      </c>
      <c r="E288" s="1" t="s">
        <v>2369</v>
      </c>
      <c r="F288" s="1" t="s">
        <v>3804</v>
      </c>
      <c r="G288" s="1" t="s">
        <v>3805</v>
      </c>
      <c r="H288" s="17" t="n">
        <v>22</v>
      </c>
      <c r="I288" s="17" t="n">
        <v>18</v>
      </c>
      <c r="J288" s="17" t="n">
        <v>4</v>
      </c>
      <c r="K288" s="18" t="n">
        <v>1445.04590909091</v>
      </c>
      <c r="L288" s="18" t="n">
        <f aca="false">$J288*$K288</f>
        <v>5780.18363636364</v>
      </c>
      <c r="M288" s="24" t="s">
        <v>226</v>
      </c>
      <c r="N288" s="1" t="s">
        <v>267</v>
      </c>
      <c r="P288" s="1" t="s">
        <v>3481</v>
      </c>
    </row>
    <row r="289" customFormat="false" ht="15" hidden="false" customHeight="false" outlineLevel="0" collapsed="false">
      <c r="A289" s="1" t="s">
        <v>208</v>
      </c>
      <c r="B289" s="1" t="s">
        <v>3464</v>
      </c>
      <c r="C289" s="1" t="s">
        <v>260</v>
      </c>
      <c r="D289" s="1" t="s">
        <v>1183</v>
      </c>
      <c r="E289" s="1" t="s">
        <v>1184</v>
      </c>
      <c r="F289" s="1" t="s">
        <v>3827</v>
      </c>
      <c r="G289" s="1" t="s">
        <v>3828</v>
      </c>
      <c r="H289" s="17" t="n">
        <v>20</v>
      </c>
      <c r="I289" s="17" t="n">
        <v>14</v>
      </c>
      <c r="J289" s="17" t="n">
        <v>6</v>
      </c>
      <c r="K289" s="18" t="n">
        <v>950</v>
      </c>
      <c r="L289" s="18" t="n">
        <f aca="false">$J289*$K289</f>
        <v>5700</v>
      </c>
      <c r="M289" s="24" t="s">
        <v>226</v>
      </c>
      <c r="N289" s="1" t="s">
        <v>267</v>
      </c>
      <c r="P289" s="1" t="s">
        <v>368</v>
      </c>
    </row>
    <row r="290" customFormat="false" ht="15" hidden="false" customHeight="false" outlineLevel="0" collapsed="false">
      <c r="A290" s="1" t="s">
        <v>208</v>
      </c>
      <c r="B290" s="1" t="s">
        <v>3464</v>
      </c>
      <c r="C290" s="1" t="s">
        <v>260</v>
      </c>
      <c r="D290" s="1" t="s">
        <v>758</v>
      </c>
      <c r="E290" s="1" t="s">
        <v>759</v>
      </c>
      <c r="F290" s="1" t="s">
        <v>3756</v>
      </c>
      <c r="G290" s="1" t="s">
        <v>3757</v>
      </c>
      <c r="H290" s="17" t="n">
        <v>35</v>
      </c>
      <c r="I290" s="17" t="n">
        <v>33</v>
      </c>
      <c r="J290" s="17" t="n">
        <v>2</v>
      </c>
      <c r="K290" s="18" t="n">
        <v>2705.42857142857</v>
      </c>
      <c r="L290" s="18" t="n">
        <f aca="false">$J290*$K290</f>
        <v>5410.85714285714</v>
      </c>
      <c r="M290" s="25" t="s">
        <v>228</v>
      </c>
      <c r="N290" s="1" t="s">
        <v>282</v>
      </c>
      <c r="P290" s="1" t="s">
        <v>3758</v>
      </c>
    </row>
    <row r="291" customFormat="false" ht="15" hidden="false" customHeight="false" outlineLevel="0" collapsed="false">
      <c r="A291" s="1" t="s">
        <v>207</v>
      </c>
      <c r="B291" s="1" t="s">
        <v>1739</v>
      </c>
      <c r="C291" s="1" t="s">
        <v>273</v>
      </c>
      <c r="D291" s="1" t="s">
        <v>2493</v>
      </c>
      <c r="E291" s="1" t="s">
        <v>2494</v>
      </c>
      <c r="F291" s="1" t="s">
        <v>2495</v>
      </c>
      <c r="G291" s="1" t="s">
        <v>2496</v>
      </c>
      <c r="H291" s="17" t="n">
        <v>110</v>
      </c>
      <c r="I291" s="17" t="n">
        <v>61</v>
      </c>
      <c r="J291" s="17" t="n">
        <v>49</v>
      </c>
      <c r="K291" s="18" t="n">
        <v>109</v>
      </c>
      <c r="L291" s="18" t="n">
        <f aca="false">$J291*$K291</f>
        <v>5341</v>
      </c>
      <c r="M291" s="25" t="s">
        <v>228</v>
      </c>
      <c r="N291" s="1" t="s">
        <v>282</v>
      </c>
      <c r="P291" s="1" t="s">
        <v>2500</v>
      </c>
    </row>
    <row r="292" customFormat="false" ht="15" hidden="false" customHeight="false" outlineLevel="0" collapsed="false">
      <c r="A292" s="1" t="s">
        <v>208</v>
      </c>
      <c r="B292" s="1" t="s">
        <v>3464</v>
      </c>
      <c r="C292" s="1" t="s">
        <v>260</v>
      </c>
      <c r="D292" s="1" t="s">
        <v>1032</v>
      </c>
      <c r="E292" s="1" t="s">
        <v>1033</v>
      </c>
      <c r="F292" s="1" t="s">
        <v>3813</v>
      </c>
      <c r="G292" s="1" t="s">
        <v>3814</v>
      </c>
      <c r="H292" s="17" t="n">
        <v>20</v>
      </c>
      <c r="I292" s="17" t="n">
        <v>19</v>
      </c>
      <c r="J292" s="17" t="n">
        <v>1</v>
      </c>
      <c r="K292" s="18" t="n">
        <v>5111.809</v>
      </c>
      <c r="L292" s="18" t="n">
        <f aca="false">$J292*$K292</f>
        <v>5111.809</v>
      </c>
      <c r="M292" s="25" t="s">
        <v>228</v>
      </c>
      <c r="N292" s="1" t="s">
        <v>282</v>
      </c>
      <c r="P292" s="1" t="s">
        <v>3815</v>
      </c>
    </row>
    <row r="293" customFormat="false" ht="15" hidden="false" customHeight="false" outlineLevel="0" collapsed="false">
      <c r="A293" s="1" t="s">
        <v>206</v>
      </c>
      <c r="B293" s="1" t="s">
        <v>258</v>
      </c>
      <c r="C293" s="1" t="s">
        <v>260</v>
      </c>
      <c r="D293" s="1" t="s">
        <v>653</v>
      </c>
      <c r="E293" s="1" t="s">
        <v>654</v>
      </c>
      <c r="F293" s="1" t="s">
        <v>655</v>
      </c>
      <c r="G293" s="1" t="s">
        <v>656</v>
      </c>
      <c r="H293" s="17" t="n">
        <v>130</v>
      </c>
      <c r="I293" s="17" t="n">
        <v>86</v>
      </c>
      <c r="J293" s="17" t="n">
        <v>44</v>
      </c>
      <c r="K293" s="18" t="n">
        <v>112.998153846154</v>
      </c>
      <c r="L293" s="18" t="n">
        <f aca="false">$J293*$K293</f>
        <v>4971.91876923077</v>
      </c>
      <c r="M293" s="24" t="s">
        <v>226</v>
      </c>
      <c r="N293" s="1" t="s">
        <v>267</v>
      </c>
      <c r="P293" s="1" t="s">
        <v>327</v>
      </c>
    </row>
    <row r="294" customFormat="false" ht="15" hidden="false" customHeight="false" outlineLevel="0" collapsed="false">
      <c r="A294" s="1" t="s">
        <v>207</v>
      </c>
      <c r="B294" s="1" t="s">
        <v>1739</v>
      </c>
      <c r="C294" s="1" t="s">
        <v>260</v>
      </c>
      <c r="D294" s="1" t="s">
        <v>1183</v>
      </c>
      <c r="E294" s="1" t="s">
        <v>1184</v>
      </c>
      <c r="F294" s="1" t="s">
        <v>1757</v>
      </c>
      <c r="G294" s="1" t="s">
        <v>2469</v>
      </c>
      <c r="H294" s="17" t="n">
        <v>130</v>
      </c>
      <c r="I294" s="17" t="n">
        <v>125</v>
      </c>
      <c r="J294" s="17" t="n">
        <v>5</v>
      </c>
      <c r="K294" s="18" t="n">
        <v>979.620769230769</v>
      </c>
      <c r="L294" s="18" t="n">
        <f aca="false">$J294*$K294</f>
        <v>4898.10384615385</v>
      </c>
      <c r="M294" s="29" t="s">
        <v>227</v>
      </c>
      <c r="N294" s="1" t="s">
        <v>297</v>
      </c>
      <c r="P294" s="1" t="s">
        <v>2470</v>
      </c>
    </row>
    <row r="295" customFormat="false" ht="15" hidden="false" customHeight="false" outlineLevel="0" collapsed="false">
      <c r="A295" s="1" t="s">
        <v>207</v>
      </c>
      <c r="B295" s="1" t="s">
        <v>1739</v>
      </c>
      <c r="C295" s="1" t="s">
        <v>260</v>
      </c>
      <c r="D295" s="1" t="s">
        <v>2277</v>
      </c>
      <c r="E295" s="1" t="s">
        <v>2278</v>
      </c>
      <c r="F295" s="1" t="s">
        <v>2279</v>
      </c>
      <c r="G295" s="1" t="s">
        <v>2280</v>
      </c>
      <c r="H295" s="17" t="n">
        <v>338</v>
      </c>
      <c r="I295" s="17" t="n">
        <v>30</v>
      </c>
      <c r="J295" s="17" t="n">
        <v>308</v>
      </c>
      <c r="K295" s="18" t="n">
        <v>13.0966272189349</v>
      </c>
      <c r="L295" s="18" t="n">
        <f aca="false">$J295*$K295</f>
        <v>4033.76118343195</v>
      </c>
      <c r="M295" s="24" t="s">
        <v>226</v>
      </c>
      <c r="N295" s="1" t="s">
        <v>267</v>
      </c>
      <c r="P295" s="1" t="s">
        <v>2281</v>
      </c>
    </row>
    <row r="296" customFormat="false" ht="15" hidden="false" customHeight="false" outlineLevel="0" collapsed="false">
      <c r="A296" s="1" t="s">
        <v>208</v>
      </c>
      <c r="B296" s="1" t="s">
        <v>3464</v>
      </c>
      <c r="C296" s="1" t="s">
        <v>273</v>
      </c>
      <c r="D296" s="1" t="s">
        <v>492</v>
      </c>
      <c r="E296" s="1" t="s">
        <v>493</v>
      </c>
      <c r="F296" s="1" t="s">
        <v>3698</v>
      </c>
      <c r="G296" s="1" t="s">
        <v>3699</v>
      </c>
      <c r="H296" s="17" t="n">
        <v>50</v>
      </c>
      <c r="I296" s="17" t="n">
        <v>30</v>
      </c>
      <c r="J296" s="17" t="n">
        <v>20</v>
      </c>
      <c r="K296" s="18" t="n">
        <v>186.513</v>
      </c>
      <c r="L296" s="18" t="n">
        <f aca="false">$J296*$K296</f>
        <v>3730.26</v>
      </c>
      <c r="M296" s="29" t="s">
        <v>227</v>
      </c>
      <c r="N296" s="1" t="s">
        <v>297</v>
      </c>
      <c r="P296" s="1" t="s">
        <v>343</v>
      </c>
    </row>
    <row r="297" customFormat="false" ht="15" hidden="false" customHeight="false" outlineLevel="0" collapsed="false">
      <c r="A297" s="1" t="s">
        <v>208</v>
      </c>
      <c r="B297" s="1" t="s">
        <v>3464</v>
      </c>
      <c r="C297" s="1" t="s">
        <v>260</v>
      </c>
      <c r="D297" s="1" t="s">
        <v>828</v>
      </c>
      <c r="E297" s="1" t="s">
        <v>829</v>
      </c>
      <c r="F297" s="1" t="s">
        <v>3831</v>
      </c>
      <c r="G297" s="1" t="s">
        <v>3832</v>
      </c>
      <c r="H297" s="17" t="n">
        <v>20</v>
      </c>
      <c r="I297" s="17" t="n">
        <v>19</v>
      </c>
      <c r="J297" s="17" t="n">
        <v>1</v>
      </c>
      <c r="K297" s="18" t="n">
        <v>3690</v>
      </c>
      <c r="L297" s="18" t="n">
        <f aca="false">$J297*$K297</f>
        <v>3690</v>
      </c>
      <c r="M297" s="25" t="s">
        <v>228</v>
      </c>
      <c r="N297" s="1" t="s">
        <v>282</v>
      </c>
      <c r="P297" s="1" t="s">
        <v>3833</v>
      </c>
    </row>
    <row r="298" customFormat="false" ht="15" hidden="false" customHeight="false" outlineLevel="0" collapsed="false">
      <c r="A298" s="1" t="s">
        <v>208</v>
      </c>
      <c r="B298" s="1" t="s">
        <v>3464</v>
      </c>
      <c r="C298" s="1" t="s">
        <v>260</v>
      </c>
      <c r="D298" s="1" t="s">
        <v>2007</v>
      </c>
      <c r="E298" s="1" t="s">
        <v>2008</v>
      </c>
      <c r="F298" s="1" t="s">
        <v>3678</v>
      </c>
      <c r="G298" s="1" t="s">
        <v>3679</v>
      </c>
      <c r="H298" s="17" t="n">
        <v>50</v>
      </c>
      <c r="I298" s="17" t="n">
        <v>44</v>
      </c>
      <c r="J298" s="17" t="n">
        <v>6</v>
      </c>
      <c r="K298" s="18" t="n">
        <v>614.345</v>
      </c>
      <c r="L298" s="18" t="n">
        <f aca="false">$J298*$K298</f>
        <v>3686.07</v>
      </c>
      <c r="M298" s="24" t="s">
        <v>226</v>
      </c>
      <c r="N298" s="1" t="s">
        <v>267</v>
      </c>
      <c r="P298" s="1" t="s">
        <v>368</v>
      </c>
    </row>
    <row r="299" customFormat="false" ht="15" hidden="false" customHeight="false" outlineLevel="0" collapsed="false">
      <c r="A299" s="1" t="s">
        <v>208</v>
      </c>
      <c r="B299" s="1" t="s">
        <v>3464</v>
      </c>
      <c r="C299" s="1" t="s">
        <v>273</v>
      </c>
      <c r="D299" s="1" t="s">
        <v>475</v>
      </c>
      <c r="E299" s="1" t="s">
        <v>476</v>
      </c>
      <c r="F299" s="1" t="s">
        <v>3700</v>
      </c>
      <c r="G299" s="1" t="s">
        <v>3701</v>
      </c>
      <c r="H299" s="17" t="n">
        <v>50</v>
      </c>
      <c r="I299" s="17" t="n">
        <v>33</v>
      </c>
      <c r="J299" s="17" t="n">
        <v>17</v>
      </c>
      <c r="K299" s="18" t="n">
        <v>213.555</v>
      </c>
      <c r="L299" s="18" t="n">
        <f aca="false">$J299*$K299</f>
        <v>3630.435</v>
      </c>
      <c r="M299" s="29" t="s">
        <v>227</v>
      </c>
      <c r="N299" s="1" t="s">
        <v>297</v>
      </c>
      <c r="P299" s="1" t="s">
        <v>343</v>
      </c>
    </row>
    <row r="300" customFormat="false" ht="15" hidden="false" customHeight="false" outlineLevel="0" collapsed="false">
      <c r="A300" s="1" t="s">
        <v>208</v>
      </c>
      <c r="B300" s="1" t="s">
        <v>3464</v>
      </c>
      <c r="C300" s="1" t="s">
        <v>273</v>
      </c>
      <c r="D300" s="1" t="s">
        <v>939</v>
      </c>
      <c r="E300" s="1" t="s">
        <v>940</v>
      </c>
      <c r="F300" s="1" t="s">
        <v>3542</v>
      </c>
      <c r="G300" s="1" t="s">
        <v>3543</v>
      </c>
      <c r="H300" s="17" t="n">
        <v>270</v>
      </c>
      <c r="I300" s="17" t="n">
        <v>230</v>
      </c>
      <c r="J300" s="17" t="n">
        <v>40</v>
      </c>
      <c r="K300" s="18" t="n">
        <v>88.4074074074074</v>
      </c>
      <c r="L300" s="18" t="n">
        <f aca="false">$J300*$K300</f>
        <v>3536.2962962963</v>
      </c>
      <c r="M300" s="24" t="s">
        <v>226</v>
      </c>
      <c r="N300" s="1" t="s">
        <v>267</v>
      </c>
      <c r="P300" s="1" t="s">
        <v>3481</v>
      </c>
    </row>
    <row r="301" customFormat="false" ht="15" hidden="false" customHeight="false" outlineLevel="0" collapsed="false">
      <c r="A301" s="1" t="s">
        <v>207</v>
      </c>
      <c r="B301" s="1" t="s">
        <v>1739</v>
      </c>
      <c r="C301" s="1" t="s">
        <v>260</v>
      </c>
      <c r="D301" s="1" t="s">
        <v>392</v>
      </c>
      <c r="E301" s="1" t="s">
        <v>393</v>
      </c>
      <c r="F301" s="1" t="s">
        <v>2524</v>
      </c>
      <c r="G301" s="1" t="s">
        <v>2525</v>
      </c>
      <c r="H301" s="17" t="n">
        <v>100</v>
      </c>
      <c r="I301" s="17" t="n">
        <v>0</v>
      </c>
      <c r="J301" s="17" t="n">
        <v>100</v>
      </c>
      <c r="K301" s="18" t="n">
        <v>31.88</v>
      </c>
      <c r="L301" s="18" t="n">
        <f aca="false">$J301*$K301</f>
        <v>3188</v>
      </c>
      <c r="M301" s="29" t="s">
        <v>227</v>
      </c>
      <c r="N301" s="1" t="s">
        <v>297</v>
      </c>
      <c r="P301" s="1" t="s">
        <v>343</v>
      </c>
    </row>
    <row r="302" customFormat="false" ht="15" hidden="false" customHeight="false" outlineLevel="0" collapsed="false">
      <c r="A302" s="1" t="s">
        <v>206</v>
      </c>
      <c r="B302" s="1" t="s">
        <v>258</v>
      </c>
      <c r="C302" s="1" t="s">
        <v>260</v>
      </c>
      <c r="D302" s="1" t="s">
        <v>705</v>
      </c>
      <c r="E302" s="1" t="s">
        <v>706</v>
      </c>
      <c r="F302" s="1" t="s">
        <v>707</v>
      </c>
      <c r="G302" s="1" t="s">
        <v>708</v>
      </c>
      <c r="H302" s="17" t="n">
        <v>100</v>
      </c>
      <c r="I302" s="17" t="n">
        <v>25</v>
      </c>
      <c r="J302" s="17" t="n">
        <v>75</v>
      </c>
      <c r="K302" s="18" t="n">
        <v>42</v>
      </c>
      <c r="L302" s="18" t="n">
        <f aca="false">$J302*$K302</f>
        <v>3150</v>
      </c>
      <c r="M302" s="24" t="s">
        <v>226</v>
      </c>
      <c r="N302" s="1" t="s">
        <v>267</v>
      </c>
      <c r="P302" s="1" t="s">
        <v>712</v>
      </c>
    </row>
    <row r="303" customFormat="false" ht="15" hidden="false" customHeight="false" outlineLevel="0" collapsed="false">
      <c r="A303" s="1" t="s">
        <v>206</v>
      </c>
      <c r="B303" s="1" t="s">
        <v>258</v>
      </c>
      <c r="C303" s="1" t="s">
        <v>260</v>
      </c>
      <c r="D303" s="1" t="s">
        <v>778</v>
      </c>
      <c r="E303" s="1" t="s">
        <v>779</v>
      </c>
      <c r="F303" s="1" t="s">
        <v>780</v>
      </c>
      <c r="G303" s="1" t="s">
        <v>781</v>
      </c>
      <c r="H303" s="17" t="n">
        <v>84</v>
      </c>
      <c r="I303" s="17" t="n">
        <v>25</v>
      </c>
      <c r="J303" s="17" t="n">
        <v>59</v>
      </c>
      <c r="K303" s="18" t="n">
        <v>52.1376190476191</v>
      </c>
      <c r="L303" s="18" t="n">
        <f aca="false">$J303*$K303</f>
        <v>3076.11952380952</v>
      </c>
      <c r="M303" s="24" t="s">
        <v>226</v>
      </c>
      <c r="N303" s="1" t="s">
        <v>267</v>
      </c>
      <c r="P303" s="1" t="s">
        <v>368</v>
      </c>
    </row>
    <row r="304" customFormat="false" ht="15" hidden="false" customHeight="false" outlineLevel="0" collapsed="false">
      <c r="A304" s="1" t="s">
        <v>208</v>
      </c>
      <c r="B304" s="1" t="s">
        <v>3464</v>
      </c>
      <c r="C304" s="1" t="s">
        <v>260</v>
      </c>
      <c r="D304" s="1" t="s">
        <v>810</v>
      </c>
      <c r="E304" s="1" t="s">
        <v>811</v>
      </c>
      <c r="F304" s="1" t="s">
        <v>3595</v>
      </c>
      <c r="G304" s="1" t="s">
        <v>3596</v>
      </c>
      <c r="H304" s="17" t="n">
        <v>120</v>
      </c>
      <c r="I304" s="17" t="n">
        <v>110</v>
      </c>
      <c r="J304" s="17" t="n">
        <v>10</v>
      </c>
      <c r="K304" s="18" t="n">
        <v>288.65</v>
      </c>
      <c r="L304" s="18" t="n">
        <f aca="false">$J304*$K304</f>
        <v>2886.5</v>
      </c>
      <c r="M304" s="24" t="s">
        <v>226</v>
      </c>
      <c r="N304" s="1" t="s">
        <v>267</v>
      </c>
      <c r="P304" s="1" t="s">
        <v>368</v>
      </c>
    </row>
    <row r="305" customFormat="false" ht="15" hidden="false" customHeight="false" outlineLevel="0" collapsed="false">
      <c r="A305" s="1" t="s">
        <v>208</v>
      </c>
      <c r="B305" s="1" t="s">
        <v>3464</v>
      </c>
      <c r="C305" s="1" t="s">
        <v>273</v>
      </c>
      <c r="D305" s="1" t="s">
        <v>2800</v>
      </c>
      <c r="E305" s="1" t="s">
        <v>2801</v>
      </c>
      <c r="F305" s="1" t="s">
        <v>2965</v>
      </c>
      <c r="G305" s="1" t="s">
        <v>3961</v>
      </c>
      <c r="H305" s="17" t="n">
        <v>9</v>
      </c>
      <c r="I305" s="17" t="n">
        <v>8</v>
      </c>
      <c r="J305" s="17" t="n">
        <v>1</v>
      </c>
      <c r="K305" s="18" t="n">
        <v>2835.98</v>
      </c>
      <c r="L305" s="18" t="n">
        <f aca="false">$J305*$K305</f>
        <v>2835.98</v>
      </c>
      <c r="M305" s="29" t="s">
        <v>227</v>
      </c>
      <c r="N305" s="1" t="s">
        <v>297</v>
      </c>
      <c r="P305" s="1" t="s">
        <v>3964</v>
      </c>
    </row>
    <row r="306" customFormat="false" ht="15" hidden="false" customHeight="false" outlineLevel="0" collapsed="false">
      <c r="A306" s="1" t="s">
        <v>208</v>
      </c>
      <c r="B306" s="1" t="s">
        <v>3464</v>
      </c>
      <c r="C306" s="1" t="s">
        <v>260</v>
      </c>
      <c r="D306" s="1" t="s">
        <v>543</v>
      </c>
      <c r="E306" s="1" t="s">
        <v>544</v>
      </c>
      <c r="F306" s="1" t="s">
        <v>3599</v>
      </c>
      <c r="G306" s="1" t="s">
        <v>3600</v>
      </c>
      <c r="H306" s="17" t="n">
        <v>110</v>
      </c>
      <c r="I306" s="17" t="n">
        <v>90</v>
      </c>
      <c r="J306" s="17" t="n">
        <v>20</v>
      </c>
      <c r="K306" s="18" t="n">
        <v>140.48</v>
      </c>
      <c r="L306" s="18" t="n">
        <f aca="false">$J306*$K306</f>
        <v>2809.6</v>
      </c>
      <c r="M306" s="24" t="s">
        <v>226</v>
      </c>
      <c r="N306" s="1" t="s">
        <v>267</v>
      </c>
      <c r="P306" s="1" t="s">
        <v>3601</v>
      </c>
    </row>
    <row r="307" customFormat="false" ht="15" hidden="false" customHeight="false" outlineLevel="0" collapsed="false">
      <c r="A307" s="1" t="s">
        <v>207</v>
      </c>
      <c r="B307" s="1" t="s">
        <v>1739</v>
      </c>
      <c r="C307" s="1" t="s">
        <v>273</v>
      </c>
      <c r="D307" s="1" t="s">
        <v>2546</v>
      </c>
      <c r="E307" s="1" t="s">
        <v>2547</v>
      </c>
      <c r="F307" s="1" t="s">
        <v>2548</v>
      </c>
      <c r="G307" s="1" t="s">
        <v>2549</v>
      </c>
      <c r="H307" s="17" t="n">
        <v>100</v>
      </c>
      <c r="I307" s="17" t="n">
        <v>70</v>
      </c>
      <c r="J307" s="17" t="n">
        <v>30</v>
      </c>
      <c r="K307" s="18" t="n">
        <v>90.91</v>
      </c>
      <c r="L307" s="18" t="n">
        <f aca="false">$J307*$K307</f>
        <v>2727.3</v>
      </c>
      <c r="M307" s="24" t="s">
        <v>226</v>
      </c>
      <c r="N307" s="1" t="s">
        <v>267</v>
      </c>
      <c r="P307" s="1" t="s">
        <v>764</v>
      </c>
    </row>
    <row r="308" customFormat="false" ht="15" hidden="false" customHeight="false" outlineLevel="0" collapsed="false">
      <c r="A308" s="1" t="s">
        <v>207</v>
      </c>
      <c r="B308" s="1" t="s">
        <v>1739</v>
      </c>
      <c r="C308" s="1" t="s">
        <v>273</v>
      </c>
      <c r="D308" s="1" t="s">
        <v>2114</v>
      </c>
      <c r="E308" s="1" t="s">
        <v>2115</v>
      </c>
      <c r="F308" s="1" t="s">
        <v>2116</v>
      </c>
      <c r="G308" s="1" t="s">
        <v>2117</v>
      </c>
      <c r="H308" s="17" t="n">
        <v>700</v>
      </c>
      <c r="I308" s="17" t="n">
        <v>45</v>
      </c>
      <c r="J308" s="17" t="n">
        <v>655</v>
      </c>
      <c r="K308" s="18" t="n">
        <v>4.1322</v>
      </c>
      <c r="L308" s="18" t="n">
        <f aca="false">$J308*$K308</f>
        <v>2706.591</v>
      </c>
      <c r="M308" s="25" t="s">
        <v>228</v>
      </c>
      <c r="N308" s="1" t="s">
        <v>282</v>
      </c>
      <c r="P308" s="1" t="s">
        <v>2120</v>
      </c>
    </row>
    <row r="309" customFormat="false" ht="15" hidden="false" customHeight="false" outlineLevel="0" collapsed="false">
      <c r="A309" s="1" t="s">
        <v>208</v>
      </c>
      <c r="B309" s="1" t="s">
        <v>3464</v>
      </c>
      <c r="C309" s="1" t="s">
        <v>273</v>
      </c>
      <c r="D309" s="1" t="s">
        <v>2748</v>
      </c>
      <c r="E309" s="1" t="s">
        <v>2749</v>
      </c>
      <c r="F309" s="1" t="s">
        <v>3931</v>
      </c>
      <c r="G309" s="1" t="s">
        <v>3932</v>
      </c>
      <c r="H309" s="17" t="n">
        <v>10</v>
      </c>
      <c r="I309" s="17" t="n">
        <v>9</v>
      </c>
      <c r="J309" s="17" t="n">
        <v>1</v>
      </c>
      <c r="K309" s="18" t="n">
        <v>2300</v>
      </c>
      <c r="L309" s="18" t="n">
        <f aca="false">$J309*$K309</f>
        <v>2300</v>
      </c>
      <c r="M309" s="29" t="s">
        <v>227</v>
      </c>
      <c r="N309" s="1" t="s">
        <v>297</v>
      </c>
      <c r="P309" s="1" t="s">
        <v>3935</v>
      </c>
    </row>
    <row r="310" customFormat="false" ht="15" hidden="false" customHeight="false" outlineLevel="0" collapsed="false">
      <c r="A310" s="1" t="s">
        <v>208</v>
      </c>
      <c r="B310" s="1" t="s">
        <v>3464</v>
      </c>
      <c r="C310" s="1" t="s">
        <v>273</v>
      </c>
      <c r="D310" s="1" t="s">
        <v>1460</v>
      </c>
      <c r="E310" s="1" t="s">
        <v>1461</v>
      </c>
      <c r="F310" s="1" t="s">
        <v>3874</v>
      </c>
      <c r="G310" s="1" t="s">
        <v>3875</v>
      </c>
      <c r="H310" s="17" t="n">
        <v>15</v>
      </c>
      <c r="I310" s="17" t="n">
        <v>12</v>
      </c>
      <c r="J310" s="17" t="n">
        <v>3</v>
      </c>
      <c r="K310" s="18" t="n">
        <v>689.506666666667</v>
      </c>
      <c r="L310" s="18" t="n">
        <f aca="false">$J310*$K310</f>
        <v>2068.52</v>
      </c>
      <c r="M310" s="24" t="s">
        <v>226</v>
      </c>
      <c r="N310" s="1" t="s">
        <v>267</v>
      </c>
      <c r="P310" s="1" t="s">
        <v>3481</v>
      </c>
    </row>
    <row r="311" customFormat="false" ht="15" hidden="false" customHeight="false" outlineLevel="0" collapsed="false">
      <c r="A311" s="1" t="s">
        <v>206</v>
      </c>
      <c r="B311" s="1" t="s">
        <v>258</v>
      </c>
      <c r="C311" s="1" t="s">
        <v>273</v>
      </c>
      <c r="D311" s="1" t="s">
        <v>1311</v>
      </c>
      <c r="E311" s="1" t="s">
        <v>1312</v>
      </c>
      <c r="F311" s="1" t="s">
        <v>1313</v>
      </c>
      <c r="G311" s="1" t="s">
        <v>1314</v>
      </c>
      <c r="H311" s="17" t="n">
        <v>5</v>
      </c>
      <c r="I311" s="17" t="n">
        <v>3</v>
      </c>
      <c r="J311" s="17" t="n">
        <v>2</v>
      </c>
      <c r="K311" s="18" t="n">
        <v>894.5</v>
      </c>
      <c r="L311" s="18" t="n">
        <f aca="false">$J311*$K311</f>
        <v>1789</v>
      </c>
      <c r="M311" s="25" t="s">
        <v>228</v>
      </c>
      <c r="N311" s="1" t="s">
        <v>282</v>
      </c>
      <c r="P311" s="1" t="s">
        <v>1318</v>
      </c>
    </row>
    <row r="312" customFormat="false" ht="15" hidden="false" customHeight="false" outlineLevel="0" collapsed="false">
      <c r="A312" s="1" t="s">
        <v>206</v>
      </c>
      <c r="B312" s="1" t="s">
        <v>258</v>
      </c>
      <c r="C312" s="1" t="s">
        <v>260</v>
      </c>
      <c r="D312" s="1" t="s">
        <v>1233</v>
      </c>
      <c r="E312" s="1" t="s">
        <v>1234</v>
      </c>
      <c r="F312" s="1" t="s">
        <v>1235</v>
      </c>
      <c r="G312" s="1" t="s">
        <v>1236</v>
      </c>
      <c r="H312" s="17" t="n">
        <v>7</v>
      </c>
      <c r="I312" s="17" t="n">
        <v>5</v>
      </c>
      <c r="J312" s="17" t="n">
        <v>2</v>
      </c>
      <c r="K312" s="18" t="n">
        <v>879.897142857143</v>
      </c>
      <c r="L312" s="18" t="n">
        <f aca="false">$J312*$K312</f>
        <v>1759.79428571429</v>
      </c>
      <c r="M312" s="24" t="s">
        <v>226</v>
      </c>
      <c r="N312" s="1" t="s">
        <v>267</v>
      </c>
      <c r="P312" s="1" t="s">
        <v>368</v>
      </c>
    </row>
    <row r="313" customFormat="false" ht="15" hidden="false" customHeight="false" outlineLevel="0" collapsed="false">
      <c r="A313" s="1" t="s">
        <v>208</v>
      </c>
      <c r="B313" s="1" t="s">
        <v>3464</v>
      </c>
      <c r="C313" s="1" t="s">
        <v>260</v>
      </c>
      <c r="D313" s="1" t="s">
        <v>583</v>
      </c>
      <c r="E313" s="1" t="s">
        <v>584</v>
      </c>
      <c r="F313" s="1" t="s">
        <v>3549</v>
      </c>
      <c r="G313" s="1" t="s">
        <v>3550</v>
      </c>
      <c r="H313" s="17" t="n">
        <v>250</v>
      </c>
      <c r="I313" s="17" t="n">
        <v>230</v>
      </c>
      <c r="J313" s="17" t="n">
        <v>20</v>
      </c>
      <c r="K313" s="18" t="n">
        <v>61.42</v>
      </c>
      <c r="L313" s="18" t="n">
        <f aca="false">$J313*$K313</f>
        <v>1228.4</v>
      </c>
      <c r="M313" s="24" t="s">
        <v>226</v>
      </c>
      <c r="N313" s="1" t="s">
        <v>267</v>
      </c>
      <c r="P313" s="1" t="s">
        <v>368</v>
      </c>
    </row>
    <row r="314" customFormat="false" ht="15" hidden="false" customHeight="false" outlineLevel="0" collapsed="false">
      <c r="A314" s="1" t="s">
        <v>206</v>
      </c>
      <c r="B314" s="1" t="s">
        <v>258</v>
      </c>
      <c r="C314" s="1" t="s">
        <v>273</v>
      </c>
      <c r="D314" s="1" t="s">
        <v>890</v>
      </c>
      <c r="E314" s="1" t="s">
        <v>891</v>
      </c>
      <c r="F314" s="1" t="s">
        <v>892</v>
      </c>
      <c r="G314" s="1" t="s">
        <v>893</v>
      </c>
      <c r="H314" s="17" t="n">
        <v>50</v>
      </c>
      <c r="I314" s="17" t="n">
        <v>22</v>
      </c>
      <c r="J314" s="17" t="n">
        <v>28</v>
      </c>
      <c r="K314" s="18" t="n">
        <v>36.96</v>
      </c>
      <c r="L314" s="18" t="n">
        <f aca="false">$J314*$K314</f>
        <v>1034.88</v>
      </c>
      <c r="M314" s="29" t="s">
        <v>227</v>
      </c>
      <c r="N314" s="1" t="s">
        <v>297</v>
      </c>
      <c r="P314" s="1" t="s">
        <v>896</v>
      </c>
    </row>
    <row r="315" customFormat="false" ht="15" hidden="false" customHeight="false" outlineLevel="0" collapsed="false">
      <c r="A315" s="1" t="s">
        <v>208</v>
      </c>
      <c r="B315" s="1" t="s">
        <v>3464</v>
      </c>
      <c r="C315" s="1" t="s">
        <v>273</v>
      </c>
      <c r="D315" s="1" t="s">
        <v>3602</v>
      </c>
      <c r="E315" s="1" t="s">
        <v>3603</v>
      </c>
      <c r="F315" s="1" t="s">
        <v>3604</v>
      </c>
      <c r="G315" s="1" t="s">
        <v>3605</v>
      </c>
      <c r="H315" s="17" t="n">
        <v>110</v>
      </c>
      <c r="I315" s="17" t="n">
        <v>107</v>
      </c>
      <c r="J315" s="17" t="n">
        <v>3</v>
      </c>
      <c r="K315" s="18" t="n">
        <v>319.658181818182</v>
      </c>
      <c r="L315" s="18" t="n">
        <f aca="false">$J315*$K315</f>
        <v>958.974545454545</v>
      </c>
      <c r="M315" s="29" t="s">
        <v>227</v>
      </c>
      <c r="N315" s="1" t="s">
        <v>297</v>
      </c>
      <c r="P315" s="1" t="s">
        <v>3609</v>
      </c>
    </row>
    <row r="316" customFormat="false" ht="15" hidden="false" customHeight="false" outlineLevel="0" collapsed="false">
      <c r="A316" s="1" t="s">
        <v>208</v>
      </c>
      <c r="B316" s="1" t="s">
        <v>3464</v>
      </c>
      <c r="C316" s="1" t="s">
        <v>260</v>
      </c>
      <c r="D316" s="1" t="s">
        <v>2123</v>
      </c>
      <c r="E316" s="1" t="s">
        <v>2124</v>
      </c>
      <c r="F316" s="1" t="s">
        <v>3863</v>
      </c>
      <c r="G316" s="1" t="s">
        <v>3864</v>
      </c>
      <c r="H316" s="17" t="n">
        <v>16</v>
      </c>
      <c r="I316" s="17" t="n">
        <v>15</v>
      </c>
      <c r="J316" s="17" t="n">
        <v>1</v>
      </c>
      <c r="K316" s="18" t="n">
        <v>881.676875</v>
      </c>
      <c r="L316" s="18" t="n">
        <f aca="false">$J316*$K316</f>
        <v>881.676875</v>
      </c>
      <c r="M316" s="24" t="s">
        <v>226</v>
      </c>
      <c r="N316" s="1" t="s">
        <v>267</v>
      </c>
      <c r="P316" s="1" t="s">
        <v>3481</v>
      </c>
    </row>
    <row r="317" customFormat="false" ht="15" hidden="false" customHeight="false" outlineLevel="0" collapsed="false">
      <c r="A317" s="1" t="s">
        <v>208</v>
      </c>
      <c r="B317" s="1" t="s">
        <v>3464</v>
      </c>
      <c r="C317" s="1" t="s">
        <v>260</v>
      </c>
      <c r="D317" s="1" t="s">
        <v>541</v>
      </c>
      <c r="E317" s="1" t="s">
        <v>542</v>
      </c>
      <c r="F317" s="1" t="s">
        <v>3793</v>
      </c>
      <c r="G317" s="1" t="s">
        <v>3794</v>
      </c>
      <c r="H317" s="17" t="n">
        <v>24</v>
      </c>
      <c r="I317" s="17" t="n">
        <v>10</v>
      </c>
      <c r="J317" s="17" t="n">
        <v>14</v>
      </c>
      <c r="K317" s="18" t="n">
        <v>59.4883333333333</v>
      </c>
      <c r="L317" s="18" t="n">
        <f aca="false">$J317*$K317</f>
        <v>832.836666666667</v>
      </c>
      <c r="M317" s="24" t="s">
        <v>226</v>
      </c>
      <c r="N317" s="1" t="s">
        <v>267</v>
      </c>
      <c r="P317" s="1" t="s">
        <v>558</v>
      </c>
    </row>
    <row r="318" customFormat="false" ht="15" hidden="false" customHeight="false" outlineLevel="0" collapsed="false">
      <c r="A318" s="1" t="s">
        <v>208</v>
      </c>
      <c r="B318" s="1" t="s">
        <v>3464</v>
      </c>
      <c r="C318" s="1" t="s">
        <v>273</v>
      </c>
      <c r="D318" s="1" t="s">
        <v>2770</v>
      </c>
      <c r="E318" s="1" t="s">
        <v>2771</v>
      </c>
      <c r="F318" s="1" t="s">
        <v>3946</v>
      </c>
      <c r="G318" s="1" t="s">
        <v>3947</v>
      </c>
      <c r="H318" s="17" t="n">
        <v>10</v>
      </c>
      <c r="I318" s="17" t="n">
        <v>9</v>
      </c>
      <c r="J318" s="17" t="n">
        <v>1</v>
      </c>
      <c r="K318" s="18" t="n">
        <v>471.3</v>
      </c>
      <c r="L318" s="18" t="n">
        <f aca="false">$J318*$K318</f>
        <v>471.3</v>
      </c>
      <c r="M318" s="24" t="s">
        <v>226</v>
      </c>
      <c r="N318" s="1" t="s">
        <v>267</v>
      </c>
      <c r="P318" s="1" t="s">
        <v>3948</v>
      </c>
    </row>
    <row r="319" customFormat="false" ht="15" hidden="false" customHeight="false" outlineLevel="0" collapsed="false">
      <c r="A319" s="1" t="s">
        <v>208</v>
      </c>
      <c r="B319" s="1" t="s">
        <v>3464</v>
      </c>
      <c r="C319" s="1" t="s">
        <v>260</v>
      </c>
      <c r="D319" s="1" t="s">
        <v>350</v>
      </c>
      <c r="E319" s="1" t="s">
        <v>351</v>
      </c>
      <c r="F319" s="1" t="s">
        <v>3506</v>
      </c>
      <c r="G319" s="1" t="s">
        <v>3507</v>
      </c>
      <c r="H319" s="17" t="n">
        <v>500</v>
      </c>
      <c r="I319" s="17" t="n">
        <v>499</v>
      </c>
      <c r="J319" s="17" t="n">
        <v>1</v>
      </c>
      <c r="K319" s="18" t="n">
        <v>456.47</v>
      </c>
      <c r="L319" s="18" t="n">
        <f aca="false">$J319*$K319</f>
        <v>456.47</v>
      </c>
      <c r="M319" s="24" t="s">
        <v>226</v>
      </c>
      <c r="N319" s="1" t="s">
        <v>267</v>
      </c>
      <c r="P319" s="1" t="s">
        <v>3481</v>
      </c>
    </row>
    <row r="320" customFormat="false" ht="15" hidden="false" customHeight="false" outlineLevel="0" collapsed="false">
      <c r="A320" s="1" t="s">
        <v>208</v>
      </c>
      <c r="B320" s="1" t="s">
        <v>3464</v>
      </c>
      <c r="C320" s="1" t="s">
        <v>273</v>
      </c>
      <c r="D320" s="1" t="s">
        <v>3211</v>
      </c>
      <c r="E320" s="1" t="s">
        <v>3212</v>
      </c>
      <c r="F320" s="1" t="s">
        <v>1877</v>
      </c>
      <c r="G320" s="1" t="s">
        <v>3929</v>
      </c>
      <c r="H320" s="17" t="n">
        <v>10</v>
      </c>
      <c r="I320" s="17" t="n">
        <v>9</v>
      </c>
      <c r="J320" s="17" t="n">
        <v>1</v>
      </c>
      <c r="K320" s="18" t="n">
        <v>433</v>
      </c>
      <c r="L320" s="18" t="n">
        <f aca="false">$J320*$K320</f>
        <v>433</v>
      </c>
      <c r="M320" s="29" t="s">
        <v>227</v>
      </c>
      <c r="N320" s="1" t="s">
        <v>297</v>
      </c>
      <c r="P320" s="1" t="s">
        <v>343</v>
      </c>
    </row>
    <row r="321" customFormat="false" ht="15" hidden="false" customHeight="false" outlineLevel="0" collapsed="false">
      <c r="A321" s="1" t="s">
        <v>206</v>
      </c>
      <c r="B321" s="1" t="s">
        <v>258</v>
      </c>
      <c r="C321" s="1" t="s">
        <v>260</v>
      </c>
      <c r="D321" s="1" t="s">
        <v>1112</v>
      </c>
      <c r="E321" s="1" t="s">
        <v>1113</v>
      </c>
      <c r="F321" s="1" t="s">
        <v>1114</v>
      </c>
      <c r="G321" s="1" t="s">
        <v>1115</v>
      </c>
      <c r="H321" s="17" t="n">
        <v>15</v>
      </c>
      <c r="I321" s="17" t="n">
        <v>14</v>
      </c>
      <c r="J321" s="17" t="n">
        <v>1</v>
      </c>
      <c r="K321" s="18" t="n">
        <v>335.133333333333</v>
      </c>
      <c r="L321" s="18" t="n">
        <f aca="false">$J321*$K321</f>
        <v>335.133333333333</v>
      </c>
      <c r="M321" s="25" t="s">
        <v>228</v>
      </c>
      <c r="N321" s="1" t="s">
        <v>282</v>
      </c>
      <c r="P321" s="1" t="s">
        <v>1117</v>
      </c>
    </row>
    <row r="322" customFormat="false" ht="15" hidden="false" customHeight="false" outlineLevel="0" collapsed="false">
      <c r="A322" s="1" t="s">
        <v>208</v>
      </c>
      <c r="B322" s="1" t="s">
        <v>3464</v>
      </c>
      <c r="C322" s="1" t="s">
        <v>273</v>
      </c>
      <c r="D322" s="1" t="s">
        <v>2114</v>
      </c>
      <c r="E322" s="1" t="s">
        <v>2115</v>
      </c>
      <c r="F322" s="1" t="s">
        <v>3643</v>
      </c>
      <c r="G322" s="1" t="s">
        <v>3644</v>
      </c>
      <c r="H322" s="17" t="n">
        <v>100</v>
      </c>
      <c r="I322" s="17" t="n">
        <v>90</v>
      </c>
      <c r="J322" s="17" t="n">
        <v>10</v>
      </c>
      <c r="K322" s="18" t="n">
        <v>31.22</v>
      </c>
      <c r="L322" s="18" t="n">
        <f aca="false">$J322*$K322</f>
        <v>312.2</v>
      </c>
      <c r="M322" s="24" t="s">
        <v>226</v>
      </c>
      <c r="N322" s="1" t="s">
        <v>267</v>
      </c>
      <c r="P322" s="1" t="s">
        <v>368</v>
      </c>
    </row>
    <row r="323" customFormat="false" ht="15" hidden="false" customHeight="false" outlineLevel="0" collapsed="false">
      <c r="A323" s="1" t="s">
        <v>206</v>
      </c>
      <c r="B323" s="1" t="s">
        <v>258</v>
      </c>
      <c r="C323" s="1" t="s">
        <v>273</v>
      </c>
      <c r="D323" s="1" t="s">
        <v>1365</v>
      </c>
      <c r="E323" s="1" t="s">
        <v>1366</v>
      </c>
      <c r="F323" s="1" t="s">
        <v>1367</v>
      </c>
      <c r="G323" s="1" t="s">
        <v>1368</v>
      </c>
      <c r="H323" s="17" t="n">
        <v>4</v>
      </c>
      <c r="I323" s="17" t="n">
        <v>3</v>
      </c>
      <c r="J323" s="17" t="n">
        <v>1</v>
      </c>
      <c r="K323" s="18" t="n">
        <v>192.66</v>
      </c>
      <c r="L323" s="18" t="n">
        <f aca="false">$J323*$K323</f>
        <v>192.66</v>
      </c>
      <c r="M323" s="25" t="s">
        <v>228</v>
      </c>
      <c r="N323" s="1" t="s">
        <v>282</v>
      </c>
      <c r="P323" s="1" t="s">
        <v>1372</v>
      </c>
    </row>
    <row r="324" customFormat="false" ht="15" hidden="false" customHeight="false" outlineLevel="0" collapsed="false">
      <c r="A324" s="1" t="s">
        <v>207</v>
      </c>
      <c r="B324" s="1" t="s">
        <v>1739</v>
      </c>
      <c r="C324" s="1" t="s">
        <v>273</v>
      </c>
      <c r="D324" s="1" t="s">
        <v>3207</v>
      </c>
      <c r="E324" s="1" t="s">
        <v>3208</v>
      </c>
      <c r="F324" s="1" t="s">
        <v>3209</v>
      </c>
      <c r="G324" s="1" t="s">
        <v>3210</v>
      </c>
      <c r="H324" s="17" t="n">
        <v>1</v>
      </c>
      <c r="I324" s="17" t="n">
        <v>0</v>
      </c>
      <c r="J324" s="17" t="n">
        <v>1</v>
      </c>
      <c r="K324" s="18" t="n">
        <v>64.45</v>
      </c>
      <c r="L324" s="18" t="n">
        <f aca="false">$J324*$K324</f>
        <v>64.45</v>
      </c>
      <c r="M324" s="24" t="s">
        <v>226</v>
      </c>
      <c r="N324" s="1" t="s">
        <v>267</v>
      </c>
      <c r="P324" s="1" t="s">
        <v>1946</v>
      </c>
    </row>
    <row r="325" customFormat="false" ht="15" hidden="false" customHeight="false" outlineLevel="0" collapsed="false">
      <c r="A325" s="19" t="s">
        <v>209</v>
      </c>
      <c r="B325" s="33" t="s">
        <v>4470</v>
      </c>
      <c r="C325" s="19"/>
      <c r="D325" s="19"/>
      <c r="E325" s="19"/>
      <c r="F325" s="19"/>
      <c r="G325" s="19"/>
      <c r="H325" s="19"/>
      <c r="I325" s="19"/>
      <c r="J325" s="20" t="n">
        <f aca="false">SUBTOTAL(109,J6:J324)</f>
        <v>404494</v>
      </c>
      <c r="K325" s="19"/>
      <c r="L325" s="21" t="n">
        <f aca="false">SUBTOTAL(109,L6:L324)</f>
        <v>137514564.419638</v>
      </c>
      <c r="M325" s="19"/>
      <c r="N325" s="19"/>
      <c r="O325" s="19"/>
      <c r="P325" s="19"/>
    </row>
  </sheetData>
  <autoFilter ref="A5:P3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1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8"/>
    <col collapsed="false" customWidth="true" hidden="false" outlineLevel="0" max="3" min="3" style="1" width="15"/>
    <col collapsed="false" customWidth="true" hidden="false" outlineLevel="0" max="4" min="4" style="1" width="13"/>
    <col collapsed="false" customWidth="true" hidden="false" outlineLevel="0" max="5" min="5" style="1" width="44"/>
    <col collapsed="false" customWidth="true" hidden="false" outlineLevel="0" max="6" min="6" style="1" width="13"/>
    <col collapsed="false" customWidth="true" hidden="false" outlineLevel="0" max="7" min="7" style="1" width="42"/>
    <col collapsed="false" customWidth="true" hidden="false" outlineLevel="0" max="9" min="8" style="1" width="13"/>
    <col collapsed="false" customWidth="true" hidden="false" outlineLevel="0" max="10" min="10" style="1" width="14"/>
    <col collapsed="false" customWidth="true" hidden="false" outlineLevel="0" max="11" min="11" style="1" width="15"/>
    <col collapsed="false" customWidth="true" hidden="false" outlineLevel="0" max="12" min="12" style="1" width="17"/>
    <col collapsed="false" customWidth="true" hidden="false" outlineLevel="0" max="13" min="13" style="1" width="15"/>
    <col collapsed="false" customWidth="true" hidden="false" outlineLevel="0" max="14" min="14" style="1" width="46"/>
    <col collapsed="false" customWidth="true" hidden="false" outlineLevel="0" max="15" min="15" style="1" width="52"/>
    <col collapsed="false" customWidth="true" hidden="false" outlineLevel="0" max="16" min="16" style="1" width="100"/>
  </cols>
  <sheetData>
    <row r="2" customFormat="false" ht="16.15" hidden="false" customHeight="false" outlineLevel="0" collapsed="false">
      <c r="A2" s="14" t="s">
        <v>4471</v>
      </c>
    </row>
    <row r="3" customFormat="false" ht="15" hidden="false" customHeight="false" outlineLevel="0" collapsed="false">
      <c r="A3" s="15" t="s">
        <v>4472</v>
      </c>
    </row>
    <row r="5" customFormat="false" ht="45.75" hidden="false" customHeight="true" outlineLevel="0" collapsed="false">
      <c r="A5" s="16" t="s">
        <v>224</v>
      </c>
      <c r="B5" s="16" t="s">
        <v>236</v>
      </c>
      <c r="C5" s="16" t="s">
        <v>187</v>
      </c>
      <c r="D5" s="16" t="s">
        <v>240</v>
      </c>
      <c r="E5" s="16" t="s">
        <v>241</v>
      </c>
      <c r="F5" s="16" t="s">
        <v>242</v>
      </c>
      <c r="G5" s="16" t="s">
        <v>243</v>
      </c>
      <c r="H5" s="16" t="s">
        <v>87</v>
      </c>
      <c r="I5" s="16" t="s">
        <v>4467</v>
      </c>
      <c r="J5" s="16" t="s">
        <v>4468</v>
      </c>
      <c r="K5" s="16" t="s">
        <v>245</v>
      </c>
      <c r="L5" s="16" t="s">
        <v>4469</v>
      </c>
      <c r="M5" s="16" t="s">
        <v>178</v>
      </c>
      <c r="N5" s="16" t="s">
        <v>250</v>
      </c>
      <c r="O5" s="16" t="s">
        <v>249</v>
      </c>
      <c r="P5" s="16" t="s">
        <v>257</v>
      </c>
    </row>
    <row r="6" customFormat="false" ht="15" hidden="false" customHeight="false" outlineLevel="0" collapsed="false">
      <c r="A6" s="1" t="s">
        <v>207</v>
      </c>
      <c r="B6" s="1" t="s">
        <v>1739</v>
      </c>
      <c r="C6" s="1" t="s">
        <v>273</v>
      </c>
      <c r="D6" s="1" t="s">
        <v>3080</v>
      </c>
      <c r="E6" s="1" t="s">
        <v>3081</v>
      </c>
      <c r="F6" s="1" t="s">
        <v>3082</v>
      </c>
      <c r="G6" s="1" t="s">
        <v>3083</v>
      </c>
      <c r="H6" s="17" t="n">
        <v>5</v>
      </c>
      <c r="I6" s="17" t="n">
        <v>1465</v>
      </c>
      <c r="J6" s="17" t="n">
        <v>1460</v>
      </c>
      <c r="K6" s="18" t="n">
        <v>209472.24</v>
      </c>
      <c r="L6" s="18" t="n">
        <f aca="false">$J6*$K6</f>
        <v>305829470.4</v>
      </c>
      <c r="M6" s="29" t="s">
        <v>227</v>
      </c>
      <c r="N6" s="1" t="s">
        <v>297</v>
      </c>
      <c r="O6" s="28" t="s">
        <v>3084</v>
      </c>
      <c r="P6" s="1" t="s">
        <v>3085</v>
      </c>
    </row>
    <row r="7" customFormat="false" ht="15" hidden="false" customHeight="false" outlineLevel="0" collapsed="false">
      <c r="A7" s="1" t="s">
        <v>207</v>
      </c>
      <c r="B7" s="1" t="s">
        <v>1739</v>
      </c>
      <c r="C7" s="1" t="s">
        <v>260</v>
      </c>
      <c r="D7" s="1" t="s">
        <v>3197</v>
      </c>
      <c r="E7" s="1" t="s">
        <v>3198</v>
      </c>
      <c r="F7" s="1" t="s">
        <v>3199</v>
      </c>
      <c r="G7" s="1" t="s">
        <v>3200</v>
      </c>
      <c r="H7" s="17" t="n">
        <v>1</v>
      </c>
      <c r="I7" s="17" t="n">
        <v>33</v>
      </c>
      <c r="J7" s="17" t="n">
        <v>32</v>
      </c>
      <c r="K7" s="18" t="n">
        <v>442644.63</v>
      </c>
      <c r="L7" s="18" t="n">
        <f aca="false">$J7*$K7</f>
        <v>14164628.16</v>
      </c>
      <c r="M7" s="25" t="s">
        <v>228</v>
      </c>
      <c r="N7" s="1" t="s">
        <v>282</v>
      </c>
      <c r="O7" s="28" t="s">
        <v>3201</v>
      </c>
      <c r="P7" s="1" t="s">
        <v>3202</v>
      </c>
    </row>
    <row r="8" customFormat="false" ht="15" hidden="false" customHeight="false" outlineLevel="0" collapsed="false">
      <c r="A8" s="1" t="s">
        <v>208</v>
      </c>
      <c r="B8" s="1" t="s">
        <v>3464</v>
      </c>
      <c r="C8" s="1" t="s">
        <v>260</v>
      </c>
      <c r="D8" s="1" t="s">
        <v>1413</v>
      </c>
      <c r="E8" s="1" t="s">
        <v>1414</v>
      </c>
      <c r="F8" s="1" t="s">
        <v>4125</v>
      </c>
      <c r="G8" s="1" t="s">
        <v>4126</v>
      </c>
      <c r="H8" s="17" t="n">
        <v>2</v>
      </c>
      <c r="I8" s="17" t="n">
        <v>150</v>
      </c>
      <c r="J8" s="17" t="n">
        <v>148</v>
      </c>
      <c r="K8" s="18" t="n">
        <v>33384</v>
      </c>
      <c r="L8" s="18" t="n">
        <f aca="false">$J8*$K8</f>
        <v>4940832</v>
      </c>
      <c r="M8" s="24" t="s">
        <v>226</v>
      </c>
      <c r="N8" s="1" t="s">
        <v>267</v>
      </c>
      <c r="O8" s="28" t="s">
        <v>2316</v>
      </c>
      <c r="P8" s="1" t="s">
        <v>368</v>
      </c>
    </row>
    <row r="9" customFormat="false" ht="15" hidden="false" customHeight="false" outlineLevel="0" collapsed="false">
      <c r="A9" s="1" t="s">
        <v>208</v>
      </c>
      <c r="B9" s="1" t="s">
        <v>3464</v>
      </c>
      <c r="C9" s="1" t="s">
        <v>260</v>
      </c>
      <c r="D9" s="1" t="s">
        <v>3982</v>
      </c>
      <c r="E9" s="1" t="s">
        <v>3983</v>
      </c>
      <c r="F9" s="1" t="s">
        <v>3984</v>
      </c>
      <c r="G9" s="1" t="s">
        <v>3985</v>
      </c>
      <c r="H9" s="17" t="n">
        <v>7</v>
      </c>
      <c r="I9" s="17" t="n">
        <v>160</v>
      </c>
      <c r="J9" s="17" t="n">
        <v>153</v>
      </c>
      <c r="K9" s="18" t="n">
        <v>19569.26</v>
      </c>
      <c r="L9" s="18" t="n">
        <f aca="false">$J9*$K9</f>
        <v>2994096.78</v>
      </c>
      <c r="M9" s="24" t="s">
        <v>226</v>
      </c>
      <c r="N9" s="1" t="s">
        <v>267</v>
      </c>
      <c r="P9" s="1" t="s">
        <v>368</v>
      </c>
    </row>
    <row r="10" customFormat="false" ht="15" hidden="false" customHeight="false" outlineLevel="0" collapsed="false">
      <c r="A10" s="1" t="s">
        <v>207</v>
      </c>
      <c r="B10" s="1" t="s">
        <v>1739</v>
      </c>
      <c r="C10" s="1" t="s">
        <v>273</v>
      </c>
      <c r="D10" s="1" t="s">
        <v>3065</v>
      </c>
      <c r="E10" s="1" t="s">
        <v>3066</v>
      </c>
      <c r="F10" s="1" t="s">
        <v>3067</v>
      </c>
      <c r="G10" s="1" t="s">
        <v>3068</v>
      </c>
      <c r="H10" s="17" t="n">
        <v>5</v>
      </c>
      <c r="I10" s="17" t="n">
        <v>124</v>
      </c>
      <c r="J10" s="17" t="n">
        <v>119</v>
      </c>
      <c r="K10" s="18" t="n">
        <v>20708.1</v>
      </c>
      <c r="L10" s="18" t="n">
        <f aca="false">$J10*$K10</f>
        <v>2464263.9</v>
      </c>
      <c r="M10" s="25" t="s">
        <v>228</v>
      </c>
      <c r="N10" s="1" t="s">
        <v>282</v>
      </c>
      <c r="P10" s="1" t="s">
        <v>3070</v>
      </c>
    </row>
    <row r="11" customFormat="false" ht="15" hidden="false" customHeight="false" outlineLevel="0" collapsed="false">
      <c r="A11" s="1" t="s">
        <v>208</v>
      </c>
      <c r="B11" s="1" t="s">
        <v>3464</v>
      </c>
      <c r="C11" s="1" t="s">
        <v>260</v>
      </c>
      <c r="D11" s="1" t="s">
        <v>4028</v>
      </c>
      <c r="E11" s="1" t="s">
        <v>4029</v>
      </c>
      <c r="F11" s="1" t="s">
        <v>4030</v>
      </c>
      <c r="G11" s="1" t="s">
        <v>4031</v>
      </c>
      <c r="H11" s="17" t="n">
        <v>5</v>
      </c>
      <c r="I11" s="17" t="n">
        <v>34</v>
      </c>
      <c r="J11" s="17" t="n">
        <v>29</v>
      </c>
      <c r="K11" s="18" t="n">
        <v>73868.89</v>
      </c>
      <c r="L11" s="18" t="n">
        <f aca="false">$J11*$K11</f>
        <v>2142197.81</v>
      </c>
      <c r="M11" s="25" t="s">
        <v>228</v>
      </c>
      <c r="N11" s="1" t="s">
        <v>282</v>
      </c>
      <c r="P11" s="1" t="s">
        <v>4033</v>
      </c>
    </row>
    <row r="12" customFormat="false" ht="15" hidden="false" customHeight="false" outlineLevel="0" collapsed="false">
      <c r="A12" s="1" t="s">
        <v>208</v>
      </c>
      <c r="B12" s="1" t="s">
        <v>3464</v>
      </c>
      <c r="C12" s="1" t="s">
        <v>260</v>
      </c>
      <c r="D12" s="1" t="s">
        <v>784</v>
      </c>
      <c r="E12" s="1" t="s">
        <v>785</v>
      </c>
      <c r="F12" s="1" t="s">
        <v>4039</v>
      </c>
      <c r="G12" s="1" t="s">
        <v>4040</v>
      </c>
      <c r="H12" s="17" t="n">
        <v>5</v>
      </c>
      <c r="I12" s="17" t="n">
        <v>112</v>
      </c>
      <c r="J12" s="17" t="n">
        <v>107</v>
      </c>
      <c r="K12" s="18" t="n">
        <v>16664.53</v>
      </c>
      <c r="L12" s="18" t="n">
        <f aca="false">$J12*$K12</f>
        <v>1783104.71</v>
      </c>
      <c r="M12" s="29" t="s">
        <v>227</v>
      </c>
      <c r="N12" s="1" t="s">
        <v>297</v>
      </c>
      <c r="P12" s="1" t="s">
        <v>343</v>
      </c>
    </row>
    <row r="13" customFormat="false" ht="15" hidden="false" customHeight="false" outlineLevel="0" collapsed="false">
      <c r="A13" s="1" t="s">
        <v>208</v>
      </c>
      <c r="B13" s="1" t="s">
        <v>3464</v>
      </c>
      <c r="C13" s="1" t="s">
        <v>273</v>
      </c>
      <c r="D13" s="1" t="s">
        <v>384</v>
      </c>
      <c r="E13" s="1" t="s">
        <v>385</v>
      </c>
      <c r="F13" s="1" t="s">
        <v>4043</v>
      </c>
      <c r="G13" s="1" t="s">
        <v>387</v>
      </c>
      <c r="H13" s="17" t="n">
        <v>5</v>
      </c>
      <c r="I13" s="17" t="n">
        <v>907</v>
      </c>
      <c r="J13" s="17" t="n">
        <v>902</v>
      </c>
      <c r="K13" s="18" t="n">
        <v>1733.89</v>
      </c>
      <c r="L13" s="18" t="n">
        <f aca="false">$J13*$K13</f>
        <v>1563968.78</v>
      </c>
      <c r="M13" s="24" t="s">
        <v>226</v>
      </c>
      <c r="N13" s="1" t="s">
        <v>267</v>
      </c>
      <c r="O13" s="28" t="s">
        <v>4044</v>
      </c>
      <c r="P13" s="1" t="s">
        <v>368</v>
      </c>
    </row>
    <row r="14" customFormat="false" ht="15" hidden="false" customHeight="false" outlineLevel="0" collapsed="false">
      <c r="A14" s="1" t="s">
        <v>208</v>
      </c>
      <c r="B14" s="1" t="s">
        <v>3464</v>
      </c>
      <c r="C14" s="1" t="s">
        <v>260</v>
      </c>
      <c r="D14" s="1" t="s">
        <v>406</v>
      </c>
      <c r="E14" s="1" t="s">
        <v>407</v>
      </c>
      <c r="F14" s="1" t="s">
        <v>3651</v>
      </c>
      <c r="G14" s="1" t="s">
        <v>3652</v>
      </c>
      <c r="H14" s="17" t="n">
        <v>86</v>
      </c>
      <c r="I14" s="17" t="n">
        <v>529</v>
      </c>
      <c r="J14" s="17" t="n">
        <v>443</v>
      </c>
      <c r="K14" s="18" t="n">
        <v>2955.49069767442</v>
      </c>
      <c r="L14" s="18" t="n">
        <f aca="false">$J14*$K14</f>
        <v>1309282.37906977</v>
      </c>
      <c r="M14" s="25" t="s">
        <v>228</v>
      </c>
      <c r="N14" s="1" t="s">
        <v>282</v>
      </c>
      <c r="P14" s="1" t="s">
        <v>3653</v>
      </c>
    </row>
    <row r="15" customFormat="false" ht="15" hidden="false" customHeight="false" outlineLevel="0" collapsed="false">
      <c r="A15" s="1" t="s">
        <v>208</v>
      </c>
      <c r="B15" s="1" t="s">
        <v>3464</v>
      </c>
      <c r="C15" s="1" t="s">
        <v>260</v>
      </c>
      <c r="D15" s="1" t="s">
        <v>4003</v>
      </c>
      <c r="E15" s="1" t="s">
        <v>4004</v>
      </c>
      <c r="F15" s="1" t="s">
        <v>4005</v>
      </c>
      <c r="G15" s="1" t="s">
        <v>4006</v>
      </c>
      <c r="H15" s="17" t="n">
        <v>6</v>
      </c>
      <c r="I15" s="17" t="n">
        <v>120</v>
      </c>
      <c r="J15" s="17" t="n">
        <v>114</v>
      </c>
      <c r="K15" s="18" t="n">
        <v>8841.81666666667</v>
      </c>
      <c r="L15" s="18" t="n">
        <f aca="false">$J15*$K15</f>
        <v>1007967.1</v>
      </c>
      <c r="M15" s="29" t="s">
        <v>227</v>
      </c>
      <c r="N15" s="1" t="s">
        <v>297</v>
      </c>
      <c r="P15" s="1" t="s">
        <v>4007</v>
      </c>
    </row>
    <row r="16" customFormat="false" ht="15" hidden="false" customHeight="false" outlineLevel="0" collapsed="false">
      <c r="A16" s="1" t="s">
        <v>207</v>
      </c>
      <c r="B16" s="1" t="s">
        <v>1739</v>
      </c>
      <c r="C16" s="1" t="s">
        <v>260</v>
      </c>
      <c r="D16" s="1" t="s">
        <v>2591</v>
      </c>
      <c r="E16" s="1" t="s">
        <v>2592</v>
      </c>
      <c r="F16" s="1" t="s">
        <v>2593</v>
      </c>
      <c r="G16" s="1" t="s">
        <v>2594</v>
      </c>
      <c r="H16" s="17" t="n">
        <v>82</v>
      </c>
      <c r="I16" s="17" t="n">
        <v>220</v>
      </c>
      <c r="J16" s="17" t="n">
        <v>138</v>
      </c>
      <c r="K16" s="18" t="n">
        <v>7021.37707317073</v>
      </c>
      <c r="L16" s="18" t="n">
        <f aca="false">$J16*$K16</f>
        <v>968950.036097561</v>
      </c>
      <c r="M16" s="29" t="s">
        <v>227</v>
      </c>
      <c r="N16" s="1" t="s">
        <v>297</v>
      </c>
      <c r="P16" s="1" t="s">
        <v>2595</v>
      </c>
    </row>
    <row r="17" customFormat="false" ht="15" hidden="false" customHeight="false" outlineLevel="0" collapsed="false">
      <c r="A17" s="1" t="s">
        <v>208</v>
      </c>
      <c r="B17" s="1" t="s">
        <v>3464</v>
      </c>
      <c r="C17" s="1" t="s">
        <v>260</v>
      </c>
      <c r="D17" s="1" t="s">
        <v>3916</v>
      </c>
      <c r="E17" s="1" t="s">
        <v>2278</v>
      </c>
      <c r="F17" s="1" t="s">
        <v>3356</v>
      </c>
      <c r="G17" s="1" t="s">
        <v>3917</v>
      </c>
      <c r="H17" s="17" t="n">
        <v>10</v>
      </c>
      <c r="I17" s="17" t="n">
        <v>397</v>
      </c>
      <c r="J17" s="17" t="n">
        <v>387</v>
      </c>
      <c r="K17" s="18" t="n">
        <v>2425.78</v>
      </c>
      <c r="L17" s="18" t="n">
        <f aca="false">$J17*$K17</f>
        <v>938776.86</v>
      </c>
      <c r="M17" s="24" t="s">
        <v>226</v>
      </c>
      <c r="N17" s="1" t="s">
        <v>267</v>
      </c>
      <c r="P17" s="1" t="s">
        <v>909</v>
      </c>
    </row>
    <row r="18" customFormat="false" ht="15" hidden="false" customHeight="false" outlineLevel="0" collapsed="false">
      <c r="A18" s="1" t="s">
        <v>208</v>
      </c>
      <c r="B18" s="1" t="s">
        <v>3464</v>
      </c>
      <c r="C18" s="1" t="s">
        <v>260</v>
      </c>
      <c r="D18" s="1" t="s">
        <v>1063</v>
      </c>
      <c r="E18" s="1" t="s">
        <v>1064</v>
      </c>
      <c r="F18" s="1" t="s">
        <v>4166</v>
      </c>
      <c r="G18" s="1" t="s">
        <v>4167</v>
      </c>
      <c r="H18" s="17" t="n">
        <v>1</v>
      </c>
      <c r="I18" s="17" t="n">
        <v>428</v>
      </c>
      <c r="J18" s="17" t="n">
        <v>427</v>
      </c>
      <c r="K18" s="18" t="n">
        <v>2185</v>
      </c>
      <c r="L18" s="18" t="n">
        <f aca="false">$J18*$K18</f>
        <v>932995</v>
      </c>
      <c r="M18" s="25" t="s">
        <v>228</v>
      </c>
      <c r="N18" s="1" t="s">
        <v>282</v>
      </c>
      <c r="O18" s="28" t="s">
        <v>4168</v>
      </c>
      <c r="P18" s="1" t="s">
        <v>4169</v>
      </c>
    </row>
    <row r="19" customFormat="false" ht="15" hidden="false" customHeight="false" outlineLevel="0" collapsed="false">
      <c r="A19" s="1" t="s">
        <v>207</v>
      </c>
      <c r="B19" s="1" t="s">
        <v>1739</v>
      </c>
      <c r="C19" s="1" t="s">
        <v>273</v>
      </c>
      <c r="D19" s="1" t="s">
        <v>3014</v>
      </c>
      <c r="E19" s="1" t="s">
        <v>3015</v>
      </c>
      <c r="F19" s="1" t="s">
        <v>3016</v>
      </c>
      <c r="G19" s="1" t="s">
        <v>3017</v>
      </c>
      <c r="H19" s="17" t="n">
        <v>8</v>
      </c>
      <c r="I19" s="17" t="n">
        <v>409</v>
      </c>
      <c r="J19" s="17" t="n">
        <v>401</v>
      </c>
      <c r="K19" s="18" t="n">
        <v>1815.2225</v>
      </c>
      <c r="L19" s="18" t="n">
        <f aca="false">$J19*$K19</f>
        <v>727904.2225</v>
      </c>
      <c r="M19" s="25" t="s">
        <v>228</v>
      </c>
      <c r="N19" s="1" t="s">
        <v>282</v>
      </c>
      <c r="O19" s="28" t="s">
        <v>1805</v>
      </c>
      <c r="P19" s="1" t="s">
        <v>3018</v>
      </c>
    </row>
    <row r="20" customFormat="false" ht="15" hidden="false" customHeight="false" outlineLevel="0" collapsed="false">
      <c r="A20" s="1" t="s">
        <v>206</v>
      </c>
      <c r="B20" s="1" t="s">
        <v>258</v>
      </c>
      <c r="C20" s="1" t="s">
        <v>273</v>
      </c>
      <c r="D20" s="1" t="s">
        <v>527</v>
      </c>
      <c r="E20" s="1" t="s">
        <v>528</v>
      </c>
      <c r="F20" s="1" t="s">
        <v>529</v>
      </c>
      <c r="G20" s="1" t="s">
        <v>530</v>
      </c>
      <c r="H20" s="17" t="n">
        <v>286</v>
      </c>
      <c r="I20" s="17" t="n">
        <v>1316</v>
      </c>
      <c r="J20" s="17" t="n">
        <v>1030</v>
      </c>
      <c r="K20" s="18" t="n">
        <v>678.848146853147</v>
      </c>
      <c r="L20" s="18" t="n">
        <f aca="false">$J20*$K20</f>
        <v>699213.591258741</v>
      </c>
      <c r="M20" s="25" t="s">
        <v>228</v>
      </c>
      <c r="N20" s="1" t="s">
        <v>282</v>
      </c>
      <c r="P20" s="1" t="s">
        <v>533</v>
      </c>
    </row>
    <row r="21" customFormat="false" ht="15" hidden="false" customHeight="false" outlineLevel="0" collapsed="false">
      <c r="A21" s="1" t="s">
        <v>208</v>
      </c>
      <c r="B21" s="1" t="s">
        <v>3464</v>
      </c>
      <c r="C21" s="1" t="s">
        <v>260</v>
      </c>
      <c r="D21" s="1" t="s">
        <v>1502</v>
      </c>
      <c r="E21" s="1" t="s">
        <v>1503</v>
      </c>
      <c r="F21" s="1" t="s">
        <v>4058</v>
      </c>
      <c r="G21" s="1" t="s">
        <v>4059</v>
      </c>
      <c r="H21" s="17" t="n">
        <v>4</v>
      </c>
      <c r="I21" s="17" t="n">
        <v>30</v>
      </c>
      <c r="J21" s="17" t="n">
        <v>26</v>
      </c>
      <c r="K21" s="18" t="n">
        <v>25873.6425</v>
      </c>
      <c r="L21" s="18" t="n">
        <f aca="false">$J21*$K21</f>
        <v>672714.705</v>
      </c>
      <c r="M21" s="29" t="s">
        <v>227</v>
      </c>
      <c r="N21" s="1" t="s">
        <v>297</v>
      </c>
      <c r="P21" s="1" t="s">
        <v>3769</v>
      </c>
    </row>
    <row r="22" customFormat="false" ht="15" hidden="false" customHeight="false" outlineLevel="0" collapsed="false">
      <c r="A22" s="1" t="s">
        <v>208</v>
      </c>
      <c r="B22" s="1" t="s">
        <v>3464</v>
      </c>
      <c r="C22" s="1" t="s">
        <v>260</v>
      </c>
      <c r="D22" s="1" t="s">
        <v>1535</v>
      </c>
      <c r="E22" s="1" t="s">
        <v>1536</v>
      </c>
      <c r="F22" s="1" t="s">
        <v>2162</v>
      </c>
      <c r="G22" s="1" t="s">
        <v>4170</v>
      </c>
      <c r="H22" s="17" t="n">
        <v>1</v>
      </c>
      <c r="I22" s="17" t="n">
        <v>30</v>
      </c>
      <c r="J22" s="17" t="n">
        <v>29</v>
      </c>
      <c r="K22" s="18" t="n">
        <v>22869.5</v>
      </c>
      <c r="L22" s="18" t="n">
        <f aca="false">$J22*$K22</f>
        <v>663215.5</v>
      </c>
      <c r="M22" s="24" t="s">
        <v>226</v>
      </c>
      <c r="N22" s="1" t="s">
        <v>267</v>
      </c>
      <c r="P22" s="1" t="s">
        <v>3566</v>
      </c>
    </row>
    <row r="23" customFormat="false" ht="15" hidden="false" customHeight="false" outlineLevel="0" collapsed="false">
      <c r="A23" s="1" t="s">
        <v>208</v>
      </c>
      <c r="B23" s="1" t="s">
        <v>3464</v>
      </c>
      <c r="C23" s="1" t="s">
        <v>260</v>
      </c>
      <c r="D23" s="1" t="s">
        <v>4181</v>
      </c>
      <c r="E23" s="1" t="s">
        <v>4182</v>
      </c>
      <c r="F23" s="1" t="s">
        <v>4183</v>
      </c>
      <c r="G23" s="1" t="s">
        <v>4184</v>
      </c>
      <c r="H23" s="17" t="n">
        <v>1</v>
      </c>
      <c r="I23" s="17" t="n">
        <v>30</v>
      </c>
      <c r="J23" s="17" t="n">
        <v>29</v>
      </c>
      <c r="K23" s="18" t="n">
        <v>19008.5</v>
      </c>
      <c r="L23" s="18" t="n">
        <f aca="false">$J23*$K23</f>
        <v>551246.5</v>
      </c>
      <c r="M23" s="29" t="s">
        <v>227</v>
      </c>
      <c r="N23" s="1" t="s">
        <v>297</v>
      </c>
      <c r="P23" s="1" t="s">
        <v>4187</v>
      </c>
    </row>
    <row r="24" customFormat="false" ht="15" hidden="false" customHeight="false" outlineLevel="0" collapsed="false">
      <c r="A24" s="1" t="s">
        <v>208</v>
      </c>
      <c r="B24" s="1" t="s">
        <v>3464</v>
      </c>
      <c r="C24" s="1" t="s">
        <v>273</v>
      </c>
      <c r="D24" s="1" t="s">
        <v>313</v>
      </c>
      <c r="E24" s="1" t="s">
        <v>314</v>
      </c>
      <c r="F24" s="1" t="s">
        <v>3839</v>
      </c>
      <c r="G24" s="1" t="s">
        <v>3840</v>
      </c>
      <c r="H24" s="17" t="n">
        <v>20</v>
      </c>
      <c r="I24" s="17" t="n">
        <v>85</v>
      </c>
      <c r="J24" s="17" t="n">
        <v>65</v>
      </c>
      <c r="K24" s="18" t="n">
        <v>4642.161</v>
      </c>
      <c r="L24" s="18" t="n">
        <f aca="false">$J24*$K24</f>
        <v>301740.465</v>
      </c>
      <c r="M24" s="25" t="s">
        <v>228</v>
      </c>
      <c r="N24" s="1" t="s">
        <v>282</v>
      </c>
      <c r="P24" s="1" t="s">
        <v>3844</v>
      </c>
    </row>
    <row r="25" customFormat="false" ht="15" hidden="false" customHeight="false" outlineLevel="0" collapsed="false">
      <c r="A25" s="1" t="s">
        <v>206</v>
      </c>
      <c r="B25" s="1" t="s">
        <v>258</v>
      </c>
      <c r="C25" s="1" t="s">
        <v>273</v>
      </c>
      <c r="D25" s="1" t="s">
        <v>939</v>
      </c>
      <c r="E25" s="1" t="s">
        <v>940</v>
      </c>
      <c r="F25" s="1" t="s">
        <v>941</v>
      </c>
      <c r="G25" s="1" t="s">
        <v>942</v>
      </c>
      <c r="H25" s="17" t="n">
        <v>40</v>
      </c>
      <c r="I25" s="17" t="n">
        <v>192</v>
      </c>
      <c r="J25" s="17" t="n">
        <v>152</v>
      </c>
      <c r="K25" s="18" t="n">
        <v>1702.36</v>
      </c>
      <c r="L25" s="18" t="n">
        <f aca="false">$J25*$K25</f>
        <v>258758.72</v>
      </c>
      <c r="M25" s="24" t="s">
        <v>226</v>
      </c>
      <c r="N25" s="1" t="s">
        <v>267</v>
      </c>
      <c r="P25" s="1" t="s">
        <v>327</v>
      </c>
    </row>
    <row r="26" customFormat="false" ht="15" hidden="false" customHeight="false" outlineLevel="0" collapsed="false">
      <c r="A26" s="1" t="s">
        <v>207</v>
      </c>
      <c r="B26" s="1" t="s">
        <v>1739</v>
      </c>
      <c r="C26" s="1" t="s">
        <v>273</v>
      </c>
      <c r="D26" s="1" t="s">
        <v>3073</v>
      </c>
      <c r="E26" s="1" t="s">
        <v>3074</v>
      </c>
      <c r="F26" s="1" t="s">
        <v>3075</v>
      </c>
      <c r="G26" s="1" t="s">
        <v>3076</v>
      </c>
      <c r="H26" s="17" t="n">
        <v>5</v>
      </c>
      <c r="I26" s="17" t="n">
        <v>12</v>
      </c>
      <c r="J26" s="17" t="n">
        <v>7</v>
      </c>
      <c r="K26" s="18" t="n">
        <v>27470</v>
      </c>
      <c r="L26" s="18" t="n">
        <f aca="false">$J26*$K26</f>
        <v>192290</v>
      </c>
      <c r="M26" s="24" t="s">
        <v>226</v>
      </c>
      <c r="N26" s="1" t="s">
        <v>267</v>
      </c>
      <c r="P26" s="1" t="s">
        <v>3077</v>
      </c>
    </row>
    <row r="27" customFormat="false" ht="15" hidden="false" customHeight="false" outlineLevel="0" collapsed="false">
      <c r="A27" s="1" t="s">
        <v>208</v>
      </c>
      <c r="B27" s="1" t="s">
        <v>3464</v>
      </c>
      <c r="C27" s="1" t="s">
        <v>273</v>
      </c>
      <c r="D27" s="1" t="s">
        <v>321</v>
      </c>
      <c r="E27" s="1" t="s">
        <v>322</v>
      </c>
      <c r="F27" s="1" t="s">
        <v>3526</v>
      </c>
      <c r="G27" s="1" t="s">
        <v>324</v>
      </c>
      <c r="H27" s="17" t="n">
        <v>305</v>
      </c>
      <c r="I27" s="17" t="n">
        <v>1277</v>
      </c>
      <c r="J27" s="17" t="n">
        <v>972</v>
      </c>
      <c r="K27" s="18" t="n">
        <v>188.083770491803</v>
      </c>
      <c r="L27" s="18" t="n">
        <f aca="false">$J27*$K27</f>
        <v>182817.424918033</v>
      </c>
      <c r="M27" s="24" t="s">
        <v>226</v>
      </c>
      <c r="N27" s="1" t="s">
        <v>267</v>
      </c>
      <c r="P27" s="1" t="s">
        <v>3481</v>
      </c>
    </row>
    <row r="28" customFormat="false" ht="15" hidden="false" customHeight="false" outlineLevel="0" collapsed="false">
      <c r="A28" s="1" t="s">
        <v>208</v>
      </c>
      <c r="B28" s="1" t="s">
        <v>3464</v>
      </c>
      <c r="C28" s="1" t="s">
        <v>260</v>
      </c>
      <c r="D28" s="1" t="s">
        <v>3745</v>
      </c>
      <c r="E28" s="1" t="s">
        <v>682</v>
      </c>
      <c r="F28" s="1" t="s">
        <v>3746</v>
      </c>
      <c r="G28" s="1" t="s">
        <v>3747</v>
      </c>
      <c r="H28" s="17" t="n">
        <v>40</v>
      </c>
      <c r="I28" s="17" t="n">
        <v>119</v>
      </c>
      <c r="J28" s="17" t="n">
        <v>79</v>
      </c>
      <c r="K28" s="18" t="n">
        <v>2189.04</v>
      </c>
      <c r="L28" s="18" t="n">
        <f aca="false">$J28*$K28</f>
        <v>172934.16</v>
      </c>
      <c r="M28" s="25" t="s">
        <v>228</v>
      </c>
      <c r="N28" s="1" t="s">
        <v>282</v>
      </c>
      <c r="P28" s="1" t="s">
        <v>3748</v>
      </c>
    </row>
    <row r="29" customFormat="false" ht="15" hidden="false" customHeight="false" outlineLevel="0" collapsed="false">
      <c r="A29" s="1" t="s">
        <v>206</v>
      </c>
      <c r="B29" s="1" t="s">
        <v>258</v>
      </c>
      <c r="C29" s="1" t="s">
        <v>260</v>
      </c>
      <c r="D29" s="1" t="s">
        <v>1508</v>
      </c>
      <c r="E29" s="1" t="s">
        <v>1509</v>
      </c>
      <c r="F29" s="1" t="s">
        <v>1510</v>
      </c>
      <c r="G29" s="1" t="s">
        <v>1511</v>
      </c>
      <c r="H29" s="17" t="n">
        <v>1</v>
      </c>
      <c r="I29" s="17" t="n">
        <v>371</v>
      </c>
      <c r="J29" s="17" t="n">
        <v>370</v>
      </c>
      <c r="K29" s="18" t="n">
        <v>386.59</v>
      </c>
      <c r="L29" s="18" t="n">
        <f aca="false">$J29*$K29</f>
        <v>143038.3</v>
      </c>
      <c r="M29" s="25" t="s">
        <v>228</v>
      </c>
      <c r="N29" s="1" t="s">
        <v>282</v>
      </c>
      <c r="O29" s="28" t="s">
        <v>1512</v>
      </c>
      <c r="P29" s="1" t="s">
        <v>1516</v>
      </c>
    </row>
    <row r="30" customFormat="false" ht="15" hidden="false" customHeight="false" outlineLevel="0" collapsed="false">
      <c r="A30" s="1" t="s">
        <v>208</v>
      </c>
      <c r="B30" s="1" t="s">
        <v>3464</v>
      </c>
      <c r="C30" s="1" t="s">
        <v>273</v>
      </c>
      <c r="D30" s="1" t="s">
        <v>337</v>
      </c>
      <c r="E30" s="1" t="s">
        <v>338</v>
      </c>
      <c r="F30" s="1" t="s">
        <v>3703</v>
      </c>
      <c r="G30" s="1" t="s">
        <v>3704</v>
      </c>
      <c r="H30" s="17" t="n">
        <v>50</v>
      </c>
      <c r="I30" s="17" t="n">
        <v>784</v>
      </c>
      <c r="J30" s="17" t="n">
        <v>734</v>
      </c>
      <c r="K30" s="18" t="n">
        <v>192.2024</v>
      </c>
      <c r="L30" s="18" t="n">
        <f aca="false">$J30*$K30</f>
        <v>141076.5616</v>
      </c>
      <c r="M30" s="24" t="s">
        <v>226</v>
      </c>
      <c r="N30" s="1" t="s">
        <v>267</v>
      </c>
      <c r="P30" s="1" t="s">
        <v>3707</v>
      </c>
    </row>
    <row r="31" customFormat="false" ht="15" hidden="false" customHeight="false" outlineLevel="0" collapsed="false">
      <c r="A31" s="1" t="s">
        <v>206</v>
      </c>
      <c r="B31" s="1" t="s">
        <v>258</v>
      </c>
      <c r="C31" s="1" t="s">
        <v>273</v>
      </c>
      <c r="D31" s="1" t="s">
        <v>1356</v>
      </c>
      <c r="E31" s="1" t="s">
        <v>1357</v>
      </c>
      <c r="F31" s="1" t="s">
        <v>1358</v>
      </c>
      <c r="G31" s="1" t="s">
        <v>1359</v>
      </c>
      <c r="H31" s="17" t="n">
        <v>4</v>
      </c>
      <c r="I31" s="17" t="n">
        <v>26</v>
      </c>
      <c r="J31" s="17" t="n">
        <v>22</v>
      </c>
      <c r="K31" s="18" t="n">
        <v>6134.2475</v>
      </c>
      <c r="L31" s="18" t="n">
        <f aca="false">$J31*$K31</f>
        <v>134953.445</v>
      </c>
      <c r="M31" s="24" t="s">
        <v>226</v>
      </c>
      <c r="N31" s="1" t="s">
        <v>267</v>
      </c>
      <c r="P31" s="1" t="s">
        <v>1362</v>
      </c>
    </row>
    <row r="32" customFormat="false" ht="15" hidden="false" customHeight="false" outlineLevel="0" collapsed="false">
      <c r="A32" s="1" t="s">
        <v>207</v>
      </c>
      <c r="B32" s="1" t="s">
        <v>1739</v>
      </c>
      <c r="C32" s="1" t="s">
        <v>273</v>
      </c>
      <c r="D32" s="1" t="s">
        <v>527</v>
      </c>
      <c r="E32" s="1" t="s">
        <v>528</v>
      </c>
      <c r="F32" s="1" t="s">
        <v>2201</v>
      </c>
      <c r="G32" s="1" t="s">
        <v>2202</v>
      </c>
      <c r="H32" s="17" t="n">
        <v>520</v>
      </c>
      <c r="I32" s="17" t="n">
        <v>716</v>
      </c>
      <c r="J32" s="17" t="n">
        <v>196</v>
      </c>
      <c r="K32" s="18" t="n">
        <v>663.035</v>
      </c>
      <c r="L32" s="18" t="n">
        <f aca="false">$J32*$K32</f>
        <v>129954.86</v>
      </c>
      <c r="M32" s="25" t="s">
        <v>228</v>
      </c>
      <c r="N32" s="1" t="s">
        <v>282</v>
      </c>
      <c r="P32" s="1" t="s">
        <v>2205</v>
      </c>
    </row>
    <row r="33" customFormat="false" ht="15" hidden="false" customHeight="false" outlineLevel="0" collapsed="false">
      <c r="A33" s="1" t="s">
        <v>208</v>
      </c>
      <c r="B33" s="1" t="s">
        <v>3464</v>
      </c>
      <c r="C33" s="1" t="s">
        <v>260</v>
      </c>
      <c r="D33" s="1" t="s">
        <v>460</v>
      </c>
      <c r="E33" s="1" t="s">
        <v>461</v>
      </c>
      <c r="F33" s="1" t="s">
        <v>3515</v>
      </c>
      <c r="G33" s="1" t="s">
        <v>3516</v>
      </c>
      <c r="H33" s="17" t="n">
        <v>423</v>
      </c>
      <c r="I33" s="17" t="n">
        <v>695</v>
      </c>
      <c r="J33" s="17" t="n">
        <v>272</v>
      </c>
      <c r="K33" s="18" t="n">
        <v>430.851867612293</v>
      </c>
      <c r="L33" s="18" t="n">
        <f aca="false">$J33*$K33</f>
        <v>117191.707990544</v>
      </c>
      <c r="M33" s="29" t="s">
        <v>227</v>
      </c>
      <c r="N33" s="1" t="s">
        <v>297</v>
      </c>
      <c r="P33" s="1" t="s">
        <v>3517</v>
      </c>
    </row>
    <row r="34" customFormat="false" ht="15" hidden="false" customHeight="false" outlineLevel="0" collapsed="false">
      <c r="A34" s="1" t="s">
        <v>208</v>
      </c>
      <c r="B34" s="1" t="s">
        <v>3464</v>
      </c>
      <c r="C34" s="1" t="s">
        <v>260</v>
      </c>
      <c r="D34" s="1" t="s">
        <v>566</v>
      </c>
      <c r="E34" s="1" t="s">
        <v>567</v>
      </c>
      <c r="F34" s="1" t="s">
        <v>101</v>
      </c>
      <c r="G34" s="1" t="s">
        <v>4115</v>
      </c>
      <c r="H34" s="17" t="n">
        <v>3</v>
      </c>
      <c r="I34" s="17" t="n">
        <v>30</v>
      </c>
      <c r="J34" s="17" t="n">
        <v>27</v>
      </c>
      <c r="K34" s="18" t="n">
        <v>3842.5</v>
      </c>
      <c r="L34" s="18" t="n">
        <f aca="false">$J34*$K34</f>
        <v>103747.5</v>
      </c>
      <c r="M34" s="25" t="s">
        <v>228</v>
      </c>
      <c r="N34" s="1" t="s">
        <v>282</v>
      </c>
      <c r="P34" s="1" t="s">
        <v>4116</v>
      </c>
    </row>
    <row r="35" customFormat="false" ht="15" hidden="false" customHeight="false" outlineLevel="0" collapsed="false">
      <c r="A35" s="1" t="s">
        <v>206</v>
      </c>
      <c r="B35" s="1" t="s">
        <v>258</v>
      </c>
      <c r="C35" s="1" t="s">
        <v>260</v>
      </c>
      <c r="D35" s="1" t="s">
        <v>1293</v>
      </c>
      <c r="E35" s="1" t="s">
        <v>1294</v>
      </c>
      <c r="F35" s="1" t="s">
        <v>1295</v>
      </c>
      <c r="G35" s="1" t="s">
        <v>1296</v>
      </c>
      <c r="H35" s="17" t="n">
        <v>5</v>
      </c>
      <c r="I35" s="17" t="n">
        <v>14</v>
      </c>
      <c r="J35" s="17" t="n">
        <v>9</v>
      </c>
      <c r="K35" s="18" t="n">
        <v>10689.728</v>
      </c>
      <c r="L35" s="18" t="n">
        <f aca="false">$J35*$K35</f>
        <v>96207.552</v>
      </c>
      <c r="M35" s="24" t="s">
        <v>226</v>
      </c>
      <c r="N35" s="1" t="s">
        <v>267</v>
      </c>
      <c r="P35" s="1" t="s">
        <v>327</v>
      </c>
    </row>
    <row r="36" customFormat="false" ht="15" hidden="false" customHeight="false" outlineLevel="0" collapsed="false">
      <c r="A36" s="1" t="s">
        <v>208</v>
      </c>
      <c r="B36" s="1" t="s">
        <v>3464</v>
      </c>
      <c r="C36" s="1" t="s">
        <v>260</v>
      </c>
      <c r="D36" s="1" t="s">
        <v>413</v>
      </c>
      <c r="E36" s="1" t="s">
        <v>414</v>
      </c>
      <c r="F36" s="1" t="s">
        <v>3512</v>
      </c>
      <c r="G36" s="1" t="s">
        <v>3513</v>
      </c>
      <c r="H36" s="17" t="n">
        <v>480</v>
      </c>
      <c r="I36" s="17" t="n">
        <v>660</v>
      </c>
      <c r="J36" s="17" t="n">
        <v>180</v>
      </c>
      <c r="K36" s="18" t="n">
        <v>530.209395833333</v>
      </c>
      <c r="L36" s="18" t="n">
        <f aca="false">$J36*$K36</f>
        <v>95437.69125</v>
      </c>
      <c r="M36" s="29" t="s">
        <v>227</v>
      </c>
      <c r="N36" s="1" t="s">
        <v>297</v>
      </c>
      <c r="P36" s="1" t="s">
        <v>3514</v>
      </c>
    </row>
    <row r="37" customFormat="false" ht="15" hidden="false" customHeight="false" outlineLevel="0" collapsed="false">
      <c r="A37" s="1" t="s">
        <v>208</v>
      </c>
      <c r="B37" s="1" t="s">
        <v>3464</v>
      </c>
      <c r="C37" s="1" t="s">
        <v>273</v>
      </c>
      <c r="D37" s="1" t="s">
        <v>437</v>
      </c>
      <c r="E37" s="1" t="s">
        <v>438</v>
      </c>
      <c r="F37" s="1" t="s">
        <v>3505</v>
      </c>
      <c r="G37" s="1" t="s">
        <v>440</v>
      </c>
      <c r="H37" s="17" t="n">
        <v>506</v>
      </c>
      <c r="I37" s="17" t="n">
        <v>1342</v>
      </c>
      <c r="J37" s="17" t="n">
        <v>836</v>
      </c>
      <c r="K37" s="18" t="n">
        <v>100.496581027668</v>
      </c>
      <c r="L37" s="18" t="n">
        <f aca="false">$J37*$K37</f>
        <v>84015.1417391304</v>
      </c>
      <c r="M37" s="24" t="s">
        <v>226</v>
      </c>
      <c r="N37" s="1" t="s">
        <v>267</v>
      </c>
      <c r="P37" s="1" t="s">
        <v>3481</v>
      </c>
    </row>
    <row r="38" customFormat="false" ht="15" hidden="false" customHeight="false" outlineLevel="0" collapsed="false">
      <c r="A38" s="1" t="s">
        <v>208</v>
      </c>
      <c r="B38" s="1" t="s">
        <v>3464</v>
      </c>
      <c r="C38" s="1" t="s">
        <v>273</v>
      </c>
      <c r="D38" s="1" t="s">
        <v>4135</v>
      </c>
      <c r="E38" s="1" t="s">
        <v>4136</v>
      </c>
      <c r="F38" s="1" t="s">
        <v>4137</v>
      </c>
      <c r="G38" s="1" t="s">
        <v>4138</v>
      </c>
      <c r="H38" s="17" t="n">
        <v>2</v>
      </c>
      <c r="I38" s="17" t="n">
        <v>18</v>
      </c>
      <c r="J38" s="17" t="n">
        <v>16</v>
      </c>
      <c r="K38" s="18" t="n">
        <v>5054.7</v>
      </c>
      <c r="L38" s="18" t="n">
        <f aca="false">$J38*$K38</f>
        <v>80875.2</v>
      </c>
      <c r="M38" s="29" t="s">
        <v>227</v>
      </c>
      <c r="N38" s="1" t="s">
        <v>297</v>
      </c>
      <c r="P38" s="1" t="s">
        <v>2391</v>
      </c>
    </row>
    <row r="39" customFormat="false" ht="15" hidden="false" customHeight="false" outlineLevel="0" collapsed="false">
      <c r="A39" s="1" t="s">
        <v>207</v>
      </c>
      <c r="B39" s="1" t="s">
        <v>1739</v>
      </c>
      <c r="C39" s="1" t="s">
        <v>273</v>
      </c>
      <c r="D39" s="1" t="s">
        <v>888</v>
      </c>
      <c r="E39" s="1" t="s">
        <v>889</v>
      </c>
      <c r="F39" s="1" t="s">
        <v>2530</v>
      </c>
      <c r="G39" s="1" t="s">
        <v>2531</v>
      </c>
      <c r="H39" s="17" t="n">
        <v>100</v>
      </c>
      <c r="I39" s="17" t="n">
        <v>181</v>
      </c>
      <c r="J39" s="17" t="n">
        <v>81</v>
      </c>
      <c r="K39" s="18" t="n">
        <v>990</v>
      </c>
      <c r="L39" s="18" t="n">
        <f aca="false">$J39*$K39</f>
        <v>80190</v>
      </c>
      <c r="M39" s="29" t="s">
        <v>227</v>
      </c>
      <c r="N39" s="1" t="s">
        <v>297</v>
      </c>
      <c r="P39" s="1" t="s">
        <v>2533</v>
      </c>
    </row>
    <row r="40" customFormat="false" ht="15" hidden="false" customHeight="false" outlineLevel="0" collapsed="false">
      <c r="A40" s="1" t="s">
        <v>208</v>
      </c>
      <c r="B40" s="1" t="s">
        <v>3464</v>
      </c>
      <c r="C40" s="1" t="s">
        <v>273</v>
      </c>
      <c r="D40" s="1" t="s">
        <v>725</v>
      </c>
      <c r="E40" s="1" t="s">
        <v>726</v>
      </c>
      <c r="F40" s="1" t="s">
        <v>3646</v>
      </c>
      <c r="G40" s="1" t="s">
        <v>3647</v>
      </c>
      <c r="H40" s="17" t="n">
        <v>90</v>
      </c>
      <c r="I40" s="17" t="n">
        <v>361</v>
      </c>
      <c r="J40" s="17" t="n">
        <v>271</v>
      </c>
      <c r="K40" s="18" t="n">
        <v>285.366666666667</v>
      </c>
      <c r="L40" s="18" t="n">
        <f aca="false">$J40*$K40</f>
        <v>77334.3666666667</v>
      </c>
      <c r="M40" s="25" t="s">
        <v>228</v>
      </c>
      <c r="N40" s="1" t="s">
        <v>282</v>
      </c>
      <c r="P40" s="1" t="s">
        <v>3650</v>
      </c>
    </row>
    <row r="41" customFormat="false" ht="15" hidden="false" customHeight="false" outlineLevel="0" collapsed="false">
      <c r="A41" s="1" t="s">
        <v>208</v>
      </c>
      <c r="B41" s="1" t="s">
        <v>3464</v>
      </c>
      <c r="C41" s="1" t="s">
        <v>273</v>
      </c>
      <c r="D41" s="1" t="s">
        <v>362</v>
      </c>
      <c r="E41" s="1" t="s">
        <v>363</v>
      </c>
      <c r="F41" s="1" t="s">
        <v>1872</v>
      </c>
      <c r="G41" s="1" t="s">
        <v>365</v>
      </c>
      <c r="H41" s="17" t="n">
        <v>217</v>
      </c>
      <c r="I41" s="17" t="n">
        <v>1669</v>
      </c>
      <c r="J41" s="17" t="n">
        <v>1452</v>
      </c>
      <c r="K41" s="18" t="n">
        <v>45.2666359447005</v>
      </c>
      <c r="L41" s="18" t="n">
        <f aca="false">$J41*$K41</f>
        <v>65727.1553917051</v>
      </c>
      <c r="M41" s="24" t="s">
        <v>226</v>
      </c>
      <c r="N41" s="1" t="s">
        <v>267</v>
      </c>
      <c r="P41" s="1" t="s">
        <v>3481</v>
      </c>
    </row>
    <row r="42" customFormat="false" ht="15" hidden="false" customHeight="false" outlineLevel="0" collapsed="false">
      <c r="A42" s="1" t="s">
        <v>208</v>
      </c>
      <c r="B42" s="1" t="s">
        <v>3464</v>
      </c>
      <c r="C42" s="1" t="s">
        <v>260</v>
      </c>
      <c r="D42" s="1" t="s">
        <v>4064</v>
      </c>
      <c r="E42" s="1" t="s">
        <v>4065</v>
      </c>
      <c r="F42" s="1" t="s">
        <v>4066</v>
      </c>
      <c r="G42" s="1" t="s">
        <v>4067</v>
      </c>
      <c r="H42" s="17" t="n">
        <v>4</v>
      </c>
      <c r="I42" s="17" t="n">
        <v>54</v>
      </c>
      <c r="J42" s="17" t="n">
        <v>50</v>
      </c>
      <c r="K42" s="18" t="n">
        <v>1260</v>
      </c>
      <c r="L42" s="18" t="n">
        <f aca="false">$J42*$K42</f>
        <v>63000</v>
      </c>
      <c r="M42" s="25" t="s">
        <v>228</v>
      </c>
      <c r="N42" s="1" t="s">
        <v>282</v>
      </c>
      <c r="P42" s="1" t="s">
        <v>4068</v>
      </c>
    </row>
    <row r="43" customFormat="false" ht="15" hidden="false" customHeight="false" outlineLevel="0" collapsed="false">
      <c r="A43" s="1" t="s">
        <v>208</v>
      </c>
      <c r="B43" s="1" t="s">
        <v>3464</v>
      </c>
      <c r="C43" s="1" t="s">
        <v>273</v>
      </c>
      <c r="D43" s="1" t="s">
        <v>1102</v>
      </c>
      <c r="E43" s="1" t="s">
        <v>1103</v>
      </c>
      <c r="F43" s="1" t="s">
        <v>3708</v>
      </c>
      <c r="G43" s="1" t="s">
        <v>3709</v>
      </c>
      <c r="H43" s="17" t="n">
        <v>50</v>
      </c>
      <c r="I43" s="17" t="n">
        <v>99</v>
      </c>
      <c r="J43" s="17" t="n">
        <v>49</v>
      </c>
      <c r="K43" s="18" t="n">
        <v>1200</v>
      </c>
      <c r="L43" s="18" t="n">
        <f aca="false">$J43*$K43</f>
        <v>58800</v>
      </c>
      <c r="M43" s="24" t="s">
        <v>226</v>
      </c>
      <c r="N43" s="1" t="s">
        <v>267</v>
      </c>
      <c r="P43" s="1" t="s">
        <v>368</v>
      </c>
    </row>
    <row r="44" customFormat="false" ht="15" hidden="false" customHeight="false" outlineLevel="0" collapsed="false">
      <c r="A44" s="1" t="s">
        <v>208</v>
      </c>
      <c r="B44" s="1" t="s">
        <v>3464</v>
      </c>
      <c r="C44" s="1" t="s">
        <v>260</v>
      </c>
      <c r="D44" s="1" t="s">
        <v>3691</v>
      </c>
      <c r="E44" s="1" t="s">
        <v>3692</v>
      </c>
      <c r="F44" s="1" t="s">
        <v>3693</v>
      </c>
      <c r="G44" s="1" t="s">
        <v>3694</v>
      </c>
      <c r="H44" s="17" t="n">
        <v>50</v>
      </c>
      <c r="I44" s="17" t="n">
        <v>63</v>
      </c>
      <c r="J44" s="17" t="n">
        <v>13</v>
      </c>
      <c r="K44" s="18" t="n">
        <v>4331.4</v>
      </c>
      <c r="L44" s="18" t="n">
        <f aca="false">$J44*$K44</f>
        <v>56308.2</v>
      </c>
      <c r="M44" s="29" t="s">
        <v>227</v>
      </c>
      <c r="N44" s="1" t="s">
        <v>297</v>
      </c>
      <c r="P44" s="1" t="s">
        <v>3695</v>
      </c>
    </row>
    <row r="45" customFormat="false" ht="15" hidden="false" customHeight="false" outlineLevel="0" collapsed="false">
      <c r="A45" s="1" t="s">
        <v>207</v>
      </c>
      <c r="B45" s="1" t="s">
        <v>1739</v>
      </c>
      <c r="C45" s="1" t="s">
        <v>260</v>
      </c>
      <c r="D45" s="1" t="s">
        <v>1506</v>
      </c>
      <c r="E45" s="1" t="s">
        <v>1507</v>
      </c>
      <c r="F45" s="1" t="s">
        <v>2298</v>
      </c>
      <c r="G45" s="1" t="s">
        <v>2299</v>
      </c>
      <c r="H45" s="17" t="n">
        <v>316</v>
      </c>
      <c r="I45" s="17" t="n">
        <v>632</v>
      </c>
      <c r="J45" s="17" t="n">
        <v>316</v>
      </c>
      <c r="K45" s="18" t="n">
        <v>173.715443037975</v>
      </c>
      <c r="L45" s="18" t="n">
        <f aca="false">$J45*$K45</f>
        <v>54894.08</v>
      </c>
      <c r="M45" s="24" t="s">
        <v>226</v>
      </c>
      <c r="N45" s="1" t="s">
        <v>267</v>
      </c>
      <c r="P45" s="1" t="s">
        <v>2302</v>
      </c>
    </row>
    <row r="46" customFormat="false" ht="15" hidden="false" customHeight="false" outlineLevel="0" collapsed="false">
      <c r="A46" s="1" t="s">
        <v>208</v>
      </c>
      <c r="B46" s="1" t="s">
        <v>3464</v>
      </c>
      <c r="C46" s="1" t="s">
        <v>260</v>
      </c>
      <c r="D46" s="1" t="s">
        <v>2742</v>
      </c>
      <c r="E46" s="1" t="s">
        <v>2743</v>
      </c>
      <c r="F46" s="1" t="s">
        <v>1971</v>
      </c>
      <c r="G46" s="1" t="s">
        <v>3672</v>
      </c>
      <c r="H46" s="17" t="n">
        <v>60</v>
      </c>
      <c r="I46" s="17" t="n">
        <v>140</v>
      </c>
      <c r="J46" s="17" t="n">
        <v>80</v>
      </c>
      <c r="K46" s="18" t="n">
        <v>685</v>
      </c>
      <c r="L46" s="18" t="n">
        <f aca="false">$J46*$K46</f>
        <v>54800</v>
      </c>
      <c r="M46" s="25" t="s">
        <v>228</v>
      </c>
      <c r="N46" s="1" t="s">
        <v>282</v>
      </c>
      <c r="P46" s="1" t="s">
        <v>3673</v>
      </c>
    </row>
    <row r="47" customFormat="false" ht="15" hidden="false" customHeight="false" outlineLevel="0" collapsed="false">
      <c r="A47" s="1" t="s">
        <v>208</v>
      </c>
      <c r="B47" s="1" t="s">
        <v>3464</v>
      </c>
      <c r="C47" s="1" t="s">
        <v>273</v>
      </c>
      <c r="D47" s="1" t="s">
        <v>751</v>
      </c>
      <c r="E47" s="1" t="s">
        <v>752</v>
      </c>
      <c r="F47" s="1" t="s">
        <v>3496</v>
      </c>
      <c r="G47" s="1" t="s">
        <v>3497</v>
      </c>
      <c r="H47" s="17" t="n">
        <v>569</v>
      </c>
      <c r="I47" s="17" t="n">
        <v>832</v>
      </c>
      <c r="J47" s="17" t="n">
        <v>263</v>
      </c>
      <c r="K47" s="18" t="n">
        <v>208.173971880492</v>
      </c>
      <c r="L47" s="18" t="n">
        <f aca="false">$J47*$K47</f>
        <v>54749.7546045694</v>
      </c>
      <c r="M47" s="29" t="s">
        <v>227</v>
      </c>
      <c r="N47" s="1" t="s">
        <v>297</v>
      </c>
      <c r="P47" s="1" t="s">
        <v>3498</v>
      </c>
    </row>
    <row r="48" customFormat="false" ht="15" hidden="false" customHeight="false" outlineLevel="0" collapsed="false">
      <c r="A48" s="1" t="s">
        <v>208</v>
      </c>
      <c r="B48" s="1" t="s">
        <v>3464</v>
      </c>
      <c r="C48" s="1" t="s">
        <v>273</v>
      </c>
      <c r="D48" s="1" t="s">
        <v>1216</v>
      </c>
      <c r="E48" s="1" t="s">
        <v>1217</v>
      </c>
      <c r="F48" s="1" t="s">
        <v>4013</v>
      </c>
      <c r="G48" s="1" t="s">
        <v>4014</v>
      </c>
      <c r="H48" s="17" t="n">
        <v>6</v>
      </c>
      <c r="I48" s="17" t="n">
        <v>14</v>
      </c>
      <c r="J48" s="17" t="n">
        <v>8</v>
      </c>
      <c r="K48" s="18" t="n">
        <v>6449.39</v>
      </c>
      <c r="L48" s="18" t="n">
        <f aca="false">$J48*$K48</f>
        <v>51595.12</v>
      </c>
      <c r="M48" s="25" t="s">
        <v>228</v>
      </c>
      <c r="N48" s="1" t="s">
        <v>282</v>
      </c>
      <c r="P48" s="1" t="s">
        <v>4015</v>
      </c>
    </row>
    <row r="49" customFormat="false" ht="15" hidden="false" customHeight="false" outlineLevel="0" collapsed="false">
      <c r="A49" s="1" t="s">
        <v>208</v>
      </c>
      <c r="B49" s="1" t="s">
        <v>3464</v>
      </c>
      <c r="C49" s="1" t="s">
        <v>260</v>
      </c>
      <c r="D49" s="1" t="s">
        <v>374</v>
      </c>
      <c r="E49" s="1" t="s">
        <v>375</v>
      </c>
      <c r="F49" s="1" t="s">
        <v>3539</v>
      </c>
      <c r="G49" s="1" t="s">
        <v>3540</v>
      </c>
      <c r="H49" s="17" t="n">
        <v>280</v>
      </c>
      <c r="I49" s="17" t="n">
        <v>378</v>
      </c>
      <c r="J49" s="17" t="n">
        <v>98</v>
      </c>
      <c r="K49" s="18" t="n">
        <v>508.3</v>
      </c>
      <c r="L49" s="18" t="n">
        <f aca="false">$J49*$K49</f>
        <v>49813.4</v>
      </c>
      <c r="M49" s="25" t="s">
        <v>228</v>
      </c>
      <c r="N49" s="1" t="s">
        <v>282</v>
      </c>
      <c r="P49" s="1" t="s">
        <v>3541</v>
      </c>
    </row>
    <row r="50" customFormat="false" ht="15" hidden="false" customHeight="false" outlineLevel="0" collapsed="false">
      <c r="A50" s="1" t="s">
        <v>208</v>
      </c>
      <c r="B50" s="1" t="s">
        <v>3464</v>
      </c>
      <c r="C50" s="1" t="s">
        <v>260</v>
      </c>
      <c r="D50" s="1" t="s">
        <v>507</v>
      </c>
      <c r="E50" s="1" t="s">
        <v>508</v>
      </c>
      <c r="F50" s="1" t="s">
        <v>3580</v>
      </c>
      <c r="G50" s="1" t="s">
        <v>3581</v>
      </c>
      <c r="H50" s="17" t="n">
        <v>180</v>
      </c>
      <c r="I50" s="17" t="n">
        <v>1018</v>
      </c>
      <c r="J50" s="17" t="n">
        <v>838</v>
      </c>
      <c r="K50" s="18" t="n">
        <v>54.6</v>
      </c>
      <c r="L50" s="18" t="n">
        <f aca="false">$J50*$K50</f>
        <v>45754.8</v>
      </c>
      <c r="M50" s="24" t="s">
        <v>226</v>
      </c>
      <c r="N50" s="1" t="s">
        <v>267</v>
      </c>
      <c r="P50" s="1" t="s">
        <v>368</v>
      </c>
    </row>
    <row r="51" customFormat="false" ht="15" hidden="false" customHeight="false" outlineLevel="0" collapsed="false">
      <c r="A51" s="1" t="s">
        <v>208</v>
      </c>
      <c r="B51" s="1" t="s">
        <v>3464</v>
      </c>
      <c r="C51" s="1" t="s">
        <v>273</v>
      </c>
      <c r="D51" s="1" t="s">
        <v>2355</v>
      </c>
      <c r="E51" s="1" t="s">
        <v>2356</v>
      </c>
      <c r="F51" s="1" t="s">
        <v>3936</v>
      </c>
      <c r="G51" s="1" t="s">
        <v>3937</v>
      </c>
      <c r="H51" s="17" t="n">
        <v>10</v>
      </c>
      <c r="I51" s="17" t="n">
        <v>99</v>
      </c>
      <c r="J51" s="17" t="n">
        <v>89</v>
      </c>
      <c r="K51" s="18" t="n">
        <v>509.389</v>
      </c>
      <c r="L51" s="18" t="n">
        <f aca="false">$J51*$K51</f>
        <v>45335.621</v>
      </c>
      <c r="M51" s="25" t="s">
        <v>228</v>
      </c>
      <c r="N51" s="1" t="s">
        <v>282</v>
      </c>
      <c r="P51" s="1" t="s">
        <v>3939</v>
      </c>
    </row>
    <row r="52" customFormat="false" ht="15" hidden="false" customHeight="false" outlineLevel="0" collapsed="false">
      <c r="A52" s="1" t="s">
        <v>206</v>
      </c>
      <c r="B52" s="1" t="s">
        <v>258</v>
      </c>
      <c r="C52" s="1" t="s">
        <v>260</v>
      </c>
      <c r="D52" s="1" t="s">
        <v>850</v>
      </c>
      <c r="E52" s="1" t="s">
        <v>851</v>
      </c>
      <c r="F52" s="1" t="s">
        <v>852</v>
      </c>
      <c r="G52" s="1" t="s">
        <v>853</v>
      </c>
      <c r="H52" s="17" t="n">
        <v>55</v>
      </c>
      <c r="I52" s="17" t="n">
        <v>75</v>
      </c>
      <c r="J52" s="17" t="n">
        <v>20</v>
      </c>
      <c r="K52" s="18" t="n">
        <v>1983.47436363636</v>
      </c>
      <c r="L52" s="18" t="n">
        <f aca="false">$J52*$K52</f>
        <v>39669.4872727273</v>
      </c>
      <c r="M52" s="24" t="s">
        <v>226</v>
      </c>
      <c r="N52" s="1" t="s">
        <v>267</v>
      </c>
      <c r="P52" s="1" t="s">
        <v>419</v>
      </c>
    </row>
    <row r="53" customFormat="false" ht="15" hidden="false" customHeight="false" outlineLevel="0" collapsed="false">
      <c r="A53" s="1" t="s">
        <v>208</v>
      </c>
      <c r="B53" s="1" t="s">
        <v>3464</v>
      </c>
      <c r="C53" s="1" t="s">
        <v>260</v>
      </c>
      <c r="D53" s="1" t="s">
        <v>1525</v>
      </c>
      <c r="E53" s="1" t="s">
        <v>1526</v>
      </c>
      <c r="F53" s="1" t="s">
        <v>3906</v>
      </c>
      <c r="G53" s="1" t="s">
        <v>3907</v>
      </c>
      <c r="H53" s="17" t="n">
        <v>10</v>
      </c>
      <c r="I53" s="17" t="n">
        <v>26</v>
      </c>
      <c r="J53" s="17" t="n">
        <v>16</v>
      </c>
      <c r="K53" s="18" t="n">
        <v>2430</v>
      </c>
      <c r="L53" s="18" t="n">
        <f aca="false">$J53*$K53</f>
        <v>38880</v>
      </c>
      <c r="M53" s="25" t="s">
        <v>228</v>
      </c>
      <c r="N53" s="1" t="s">
        <v>282</v>
      </c>
      <c r="P53" s="1" t="s">
        <v>3908</v>
      </c>
    </row>
    <row r="54" customFormat="false" ht="15" hidden="false" customHeight="false" outlineLevel="0" collapsed="false">
      <c r="A54" s="1" t="s">
        <v>208</v>
      </c>
      <c r="B54" s="1" t="s">
        <v>3464</v>
      </c>
      <c r="C54" s="1" t="s">
        <v>260</v>
      </c>
      <c r="D54" s="1" t="s">
        <v>448</v>
      </c>
      <c r="E54" s="1" t="s">
        <v>449</v>
      </c>
      <c r="F54" s="1" t="s">
        <v>3615</v>
      </c>
      <c r="G54" s="1" t="s">
        <v>3616</v>
      </c>
      <c r="H54" s="17" t="n">
        <v>100</v>
      </c>
      <c r="I54" s="17" t="n">
        <v>157</v>
      </c>
      <c r="J54" s="17" t="n">
        <v>57</v>
      </c>
      <c r="K54" s="18" t="n">
        <v>672</v>
      </c>
      <c r="L54" s="18" t="n">
        <f aca="false">$J54*$K54</f>
        <v>38304</v>
      </c>
      <c r="M54" s="24" t="s">
        <v>226</v>
      </c>
      <c r="N54" s="1" t="s">
        <v>267</v>
      </c>
      <c r="P54" s="1" t="s">
        <v>368</v>
      </c>
    </row>
    <row r="55" customFormat="false" ht="15" hidden="false" customHeight="false" outlineLevel="0" collapsed="false">
      <c r="A55" s="1" t="s">
        <v>208</v>
      </c>
      <c r="B55" s="1" t="s">
        <v>3464</v>
      </c>
      <c r="C55" s="1" t="s">
        <v>260</v>
      </c>
      <c r="D55" s="1" t="s">
        <v>581</v>
      </c>
      <c r="E55" s="1" t="s">
        <v>582</v>
      </c>
      <c r="F55" s="1" t="s">
        <v>3560</v>
      </c>
      <c r="G55" s="1" t="s">
        <v>3561</v>
      </c>
      <c r="H55" s="17" t="n">
        <v>210</v>
      </c>
      <c r="I55" s="17" t="n">
        <v>465</v>
      </c>
      <c r="J55" s="17" t="n">
        <v>255</v>
      </c>
      <c r="K55" s="18" t="n">
        <v>147</v>
      </c>
      <c r="L55" s="18" t="n">
        <f aca="false">$J55*$K55</f>
        <v>37485</v>
      </c>
      <c r="M55" s="29" t="s">
        <v>227</v>
      </c>
      <c r="N55" s="1" t="s">
        <v>297</v>
      </c>
      <c r="P55" s="1" t="s">
        <v>343</v>
      </c>
    </row>
    <row r="56" customFormat="false" ht="15" hidden="false" customHeight="false" outlineLevel="0" collapsed="false">
      <c r="A56" s="1" t="s">
        <v>208</v>
      </c>
      <c r="B56" s="1" t="s">
        <v>3464</v>
      </c>
      <c r="C56" s="1" t="s">
        <v>260</v>
      </c>
      <c r="D56" s="1" t="s">
        <v>3900</v>
      </c>
      <c r="E56" s="1" t="s">
        <v>3901</v>
      </c>
      <c r="F56" s="1" t="s">
        <v>3902</v>
      </c>
      <c r="G56" s="1" t="s">
        <v>3903</v>
      </c>
      <c r="H56" s="17" t="n">
        <v>10</v>
      </c>
      <c r="I56" s="17" t="n">
        <v>19</v>
      </c>
      <c r="J56" s="17" t="n">
        <v>9</v>
      </c>
      <c r="K56" s="18" t="n">
        <v>3568.074</v>
      </c>
      <c r="L56" s="18" t="n">
        <f aca="false">$J56*$K56</f>
        <v>32112.666</v>
      </c>
      <c r="M56" s="29" t="s">
        <v>227</v>
      </c>
      <c r="N56" s="1" t="s">
        <v>297</v>
      </c>
      <c r="P56" s="1" t="s">
        <v>343</v>
      </c>
    </row>
    <row r="57" customFormat="false" ht="15" hidden="false" customHeight="false" outlineLevel="0" collapsed="false">
      <c r="A57" s="1" t="s">
        <v>206</v>
      </c>
      <c r="B57" s="1" t="s">
        <v>258</v>
      </c>
      <c r="C57" s="1" t="s">
        <v>273</v>
      </c>
      <c r="D57" s="1" t="s">
        <v>836</v>
      </c>
      <c r="E57" s="1" t="s">
        <v>837</v>
      </c>
      <c r="F57" s="1" t="s">
        <v>838</v>
      </c>
      <c r="G57" s="1" t="s">
        <v>839</v>
      </c>
      <c r="H57" s="17" t="n">
        <v>60</v>
      </c>
      <c r="I57" s="17" t="n">
        <v>202</v>
      </c>
      <c r="J57" s="17" t="n">
        <v>142</v>
      </c>
      <c r="K57" s="18" t="n">
        <v>214.298333333333</v>
      </c>
      <c r="L57" s="18" t="n">
        <f aca="false">$J57*$K57</f>
        <v>30430.3633333333</v>
      </c>
      <c r="M57" s="24" t="s">
        <v>226</v>
      </c>
      <c r="N57" s="1" t="s">
        <v>267</v>
      </c>
      <c r="P57" s="1" t="s">
        <v>843</v>
      </c>
    </row>
    <row r="58" customFormat="false" ht="15" hidden="false" customHeight="false" outlineLevel="0" collapsed="false">
      <c r="A58" s="1" t="s">
        <v>208</v>
      </c>
      <c r="B58" s="1" t="s">
        <v>3464</v>
      </c>
      <c r="C58" s="1" t="s">
        <v>260</v>
      </c>
      <c r="D58" s="1" t="s">
        <v>3630</v>
      </c>
      <c r="E58" s="1" t="s">
        <v>3631</v>
      </c>
      <c r="F58" s="1" t="s">
        <v>3632</v>
      </c>
      <c r="G58" s="1" t="s">
        <v>3633</v>
      </c>
      <c r="H58" s="17" t="n">
        <v>100</v>
      </c>
      <c r="I58" s="17" t="n">
        <v>147</v>
      </c>
      <c r="J58" s="17" t="n">
        <v>47</v>
      </c>
      <c r="K58" s="18" t="n">
        <v>633.6</v>
      </c>
      <c r="L58" s="18" t="n">
        <f aca="false">$J58*$K58</f>
        <v>29779.2</v>
      </c>
      <c r="M58" s="24" t="s">
        <v>226</v>
      </c>
      <c r="N58" s="1" t="s">
        <v>267</v>
      </c>
      <c r="P58" s="1" t="s">
        <v>3635</v>
      </c>
    </row>
    <row r="59" customFormat="false" ht="15" hidden="false" customHeight="false" outlineLevel="0" collapsed="false">
      <c r="A59" s="1" t="s">
        <v>208</v>
      </c>
      <c r="B59" s="1" t="s">
        <v>3464</v>
      </c>
      <c r="C59" s="1" t="s">
        <v>273</v>
      </c>
      <c r="D59" s="1" t="s">
        <v>727</v>
      </c>
      <c r="E59" s="1" t="s">
        <v>728</v>
      </c>
      <c r="F59" s="1" t="s">
        <v>3710</v>
      </c>
      <c r="G59" s="1" t="s">
        <v>3711</v>
      </c>
      <c r="H59" s="17" t="n">
        <v>50</v>
      </c>
      <c r="I59" s="17" t="n">
        <v>66</v>
      </c>
      <c r="J59" s="17" t="n">
        <v>16</v>
      </c>
      <c r="K59" s="18" t="n">
        <v>1835.68</v>
      </c>
      <c r="L59" s="18" t="n">
        <f aca="false">$J59*$K59</f>
        <v>29370.88</v>
      </c>
      <c r="M59" s="25" t="s">
        <v>228</v>
      </c>
      <c r="N59" s="1" t="s">
        <v>282</v>
      </c>
      <c r="P59" s="1" t="s">
        <v>3712</v>
      </c>
    </row>
    <row r="60" customFormat="false" ht="15" hidden="false" customHeight="false" outlineLevel="0" collapsed="false">
      <c r="A60" s="1" t="s">
        <v>206</v>
      </c>
      <c r="B60" s="1" t="s">
        <v>258</v>
      </c>
      <c r="C60" s="1" t="s">
        <v>273</v>
      </c>
      <c r="D60" s="1" t="s">
        <v>313</v>
      </c>
      <c r="E60" s="1" t="s">
        <v>314</v>
      </c>
      <c r="F60" s="1" t="s">
        <v>315</v>
      </c>
      <c r="G60" s="1" t="s">
        <v>316</v>
      </c>
      <c r="H60" s="17" t="n">
        <v>2547</v>
      </c>
      <c r="I60" s="17" t="n">
        <v>2810</v>
      </c>
      <c r="J60" s="17" t="n">
        <v>263</v>
      </c>
      <c r="K60" s="18" t="n">
        <v>108.661743227326</v>
      </c>
      <c r="L60" s="18" t="n">
        <f aca="false">$J60*$K60</f>
        <v>28578.0384687868</v>
      </c>
      <c r="M60" s="29" t="s">
        <v>227</v>
      </c>
      <c r="N60" s="1" t="s">
        <v>297</v>
      </c>
      <c r="P60" s="1" t="s">
        <v>320</v>
      </c>
    </row>
    <row r="61" customFormat="false" ht="15" hidden="false" customHeight="false" outlineLevel="0" collapsed="false">
      <c r="A61" s="1" t="s">
        <v>208</v>
      </c>
      <c r="B61" s="1" t="s">
        <v>3464</v>
      </c>
      <c r="C61" s="1" t="s">
        <v>273</v>
      </c>
      <c r="D61" s="1" t="s">
        <v>1039</v>
      </c>
      <c r="E61" s="1" t="s">
        <v>1040</v>
      </c>
      <c r="F61" s="1" t="s">
        <v>82</v>
      </c>
      <c r="G61" s="1" t="s">
        <v>3571</v>
      </c>
      <c r="H61" s="17" t="n">
        <v>200</v>
      </c>
      <c r="I61" s="17" t="n">
        <v>393</v>
      </c>
      <c r="J61" s="17" t="n">
        <v>193</v>
      </c>
      <c r="K61" s="18" t="n">
        <v>148.05505</v>
      </c>
      <c r="L61" s="18" t="n">
        <f aca="false">$J61*$K61</f>
        <v>28574.62465</v>
      </c>
      <c r="M61" s="24" t="s">
        <v>226</v>
      </c>
      <c r="N61" s="1" t="s">
        <v>267</v>
      </c>
      <c r="P61" s="1" t="s">
        <v>368</v>
      </c>
    </row>
    <row r="62" customFormat="false" ht="15" hidden="false" customHeight="false" outlineLevel="0" collapsed="false">
      <c r="A62" s="1" t="s">
        <v>208</v>
      </c>
      <c r="B62" s="1" t="s">
        <v>3464</v>
      </c>
      <c r="C62" s="1" t="s">
        <v>273</v>
      </c>
      <c r="D62" s="1" t="s">
        <v>2296</v>
      </c>
      <c r="E62" s="1" t="s">
        <v>2297</v>
      </c>
      <c r="F62" s="1" t="s">
        <v>3918</v>
      </c>
      <c r="G62" s="1" t="s">
        <v>3919</v>
      </c>
      <c r="H62" s="17" t="n">
        <v>10</v>
      </c>
      <c r="I62" s="17" t="n">
        <v>47</v>
      </c>
      <c r="J62" s="17" t="n">
        <v>37</v>
      </c>
      <c r="K62" s="18" t="n">
        <v>743.959</v>
      </c>
      <c r="L62" s="18" t="n">
        <f aca="false">$J62*$K62</f>
        <v>27526.483</v>
      </c>
      <c r="M62" s="25" t="s">
        <v>228</v>
      </c>
      <c r="N62" s="1" t="s">
        <v>282</v>
      </c>
      <c r="P62" s="1" t="s">
        <v>3923</v>
      </c>
    </row>
    <row r="63" customFormat="false" ht="15" hidden="false" customHeight="false" outlineLevel="0" collapsed="false">
      <c r="A63" s="1" t="s">
        <v>208</v>
      </c>
      <c r="B63" s="1" t="s">
        <v>3464</v>
      </c>
      <c r="C63" s="1" t="s">
        <v>273</v>
      </c>
      <c r="D63" s="1" t="s">
        <v>1356</v>
      </c>
      <c r="E63" s="1" t="s">
        <v>1357</v>
      </c>
      <c r="F63" s="1" t="s">
        <v>3642</v>
      </c>
      <c r="G63" s="1" t="s">
        <v>1359</v>
      </c>
      <c r="H63" s="17" t="n">
        <v>100</v>
      </c>
      <c r="I63" s="17" t="n">
        <v>413</v>
      </c>
      <c r="J63" s="17" t="n">
        <v>313</v>
      </c>
      <c r="K63" s="18" t="n">
        <v>84.5232</v>
      </c>
      <c r="L63" s="18" t="n">
        <f aca="false">$J63*$K63</f>
        <v>26455.7616</v>
      </c>
      <c r="M63" s="24" t="s">
        <v>226</v>
      </c>
      <c r="N63" s="1" t="s">
        <v>267</v>
      </c>
      <c r="P63" s="1" t="s">
        <v>1362</v>
      </c>
    </row>
    <row r="64" customFormat="false" ht="15" hidden="false" customHeight="false" outlineLevel="0" collapsed="false">
      <c r="A64" s="1" t="s">
        <v>206</v>
      </c>
      <c r="B64" s="1" t="s">
        <v>258</v>
      </c>
      <c r="C64" s="1" t="s">
        <v>273</v>
      </c>
      <c r="D64" s="1" t="s">
        <v>899</v>
      </c>
      <c r="E64" s="1" t="s">
        <v>900</v>
      </c>
      <c r="F64" s="1" t="s">
        <v>901</v>
      </c>
      <c r="G64" s="1" t="s">
        <v>902</v>
      </c>
      <c r="H64" s="17" t="n">
        <v>50</v>
      </c>
      <c r="I64" s="17" t="n">
        <v>116</v>
      </c>
      <c r="J64" s="17" t="n">
        <v>66</v>
      </c>
      <c r="K64" s="18" t="n">
        <v>395.72</v>
      </c>
      <c r="L64" s="18" t="n">
        <f aca="false">$J64*$K64</f>
        <v>26117.52</v>
      </c>
      <c r="M64" s="25" t="s">
        <v>228</v>
      </c>
      <c r="N64" s="1" t="s">
        <v>282</v>
      </c>
      <c r="P64" s="1" t="s">
        <v>904</v>
      </c>
    </row>
    <row r="65" customFormat="false" ht="15" hidden="false" customHeight="false" outlineLevel="0" collapsed="false">
      <c r="A65" s="1" t="s">
        <v>208</v>
      </c>
      <c r="B65" s="1" t="s">
        <v>3464</v>
      </c>
      <c r="C65" s="1" t="s">
        <v>260</v>
      </c>
      <c r="D65" s="1" t="s">
        <v>692</v>
      </c>
      <c r="E65" s="1" t="s">
        <v>693</v>
      </c>
      <c r="F65" s="1" t="s">
        <v>2394</v>
      </c>
      <c r="G65" s="1" t="s">
        <v>3894</v>
      </c>
      <c r="H65" s="17" t="n">
        <v>10</v>
      </c>
      <c r="I65" s="17" t="n">
        <v>78</v>
      </c>
      <c r="J65" s="17" t="n">
        <v>68</v>
      </c>
      <c r="K65" s="18" t="n">
        <v>362.359</v>
      </c>
      <c r="L65" s="18" t="n">
        <f aca="false">$J65*$K65</f>
        <v>24640.412</v>
      </c>
      <c r="M65" s="29" t="s">
        <v>227</v>
      </c>
      <c r="N65" s="1" t="s">
        <v>297</v>
      </c>
      <c r="P65" s="1" t="s">
        <v>343</v>
      </c>
    </row>
    <row r="66" customFormat="false" ht="15" hidden="false" customHeight="false" outlineLevel="0" collapsed="false">
      <c r="A66" s="1" t="s">
        <v>208</v>
      </c>
      <c r="B66" s="1" t="s">
        <v>3464</v>
      </c>
      <c r="C66" s="1" t="s">
        <v>273</v>
      </c>
      <c r="D66" s="1" t="s">
        <v>1079</v>
      </c>
      <c r="E66" s="1" t="s">
        <v>1080</v>
      </c>
      <c r="F66" s="1" t="s">
        <v>3924</v>
      </c>
      <c r="G66" s="1" t="s">
        <v>3925</v>
      </c>
      <c r="H66" s="17" t="n">
        <v>10</v>
      </c>
      <c r="I66" s="17" t="n">
        <v>66</v>
      </c>
      <c r="J66" s="17" t="n">
        <v>56</v>
      </c>
      <c r="K66" s="18" t="n">
        <v>406.43</v>
      </c>
      <c r="L66" s="18" t="n">
        <f aca="false">$J66*$K66</f>
        <v>22760.08</v>
      </c>
      <c r="M66" s="24" t="s">
        <v>226</v>
      </c>
      <c r="N66" s="1" t="s">
        <v>267</v>
      </c>
      <c r="P66" s="1" t="s">
        <v>368</v>
      </c>
    </row>
    <row r="67" customFormat="false" ht="15" hidden="false" customHeight="false" outlineLevel="0" collapsed="false">
      <c r="A67" s="1" t="s">
        <v>206</v>
      </c>
      <c r="B67" s="1" t="s">
        <v>258</v>
      </c>
      <c r="C67" s="1" t="s">
        <v>273</v>
      </c>
      <c r="D67" s="1" t="s">
        <v>751</v>
      </c>
      <c r="E67" s="1" t="s">
        <v>752</v>
      </c>
      <c r="F67" s="1" t="s">
        <v>753</v>
      </c>
      <c r="G67" s="1" t="s">
        <v>754</v>
      </c>
      <c r="H67" s="17" t="n">
        <v>96</v>
      </c>
      <c r="I67" s="17" t="n">
        <v>281</v>
      </c>
      <c r="J67" s="17" t="n">
        <v>185</v>
      </c>
      <c r="K67" s="18" t="n">
        <v>106.979791666667</v>
      </c>
      <c r="L67" s="18" t="n">
        <f aca="false">$J67*$K67</f>
        <v>19791.2614583333</v>
      </c>
      <c r="M67" s="29" t="s">
        <v>227</v>
      </c>
      <c r="N67" s="1" t="s">
        <v>297</v>
      </c>
      <c r="P67" s="1" t="s">
        <v>757</v>
      </c>
    </row>
    <row r="68" customFormat="false" ht="15" hidden="false" customHeight="false" outlineLevel="0" collapsed="false">
      <c r="A68" s="1" t="s">
        <v>208</v>
      </c>
      <c r="B68" s="1" t="s">
        <v>3464</v>
      </c>
      <c r="C68" s="1" t="s">
        <v>273</v>
      </c>
      <c r="D68" s="1" t="s">
        <v>426</v>
      </c>
      <c r="E68" s="1" t="s">
        <v>427</v>
      </c>
      <c r="F68" s="1" t="s">
        <v>95</v>
      </c>
      <c r="G68" s="1" t="s">
        <v>3536</v>
      </c>
      <c r="H68" s="17" t="n">
        <v>300</v>
      </c>
      <c r="I68" s="17" t="n">
        <v>420</v>
      </c>
      <c r="J68" s="17" t="n">
        <v>120</v>
      </c>
      <c r="K68" s="18" t="n">
        <v>163.6124</v>
      </c>
      <c r="L68" s="18" t="n">
        <f aca="false">$J68*$K68</f>
        <v>19633.488</v>
      </c>
      <c r="M68" s="24" t="s">
        <v>226</v>
      </c>
      <c r="N68" s="1" t="s">
        <v>267</v>
      </c>
      <c r="P68" s="1" t="s">
        <v>368</v>
      </c>
    </row>
    <row r="69" customFormat="false" ht="15" hidden="false" customHeight="false" outlineLevel="0" collapsed="false">
      <c r="A69" s="1" t="s">
        <v>208</v>
      </c>
      <c r="B69" s="1" t="s">
        <v>3464</v>
      </c>
      <c r="C69" s="1" t="s">
        <v>260</v>
      </c>
      <c r="D69" s="1" t="s">
        <v>520</v>
      </c>
      <c r="E69" s="1" t="s">
        <v>521</v>
      </c>
      <c r="F69" s="1" t="s">
        <v>1799</v>
      </c>
      <c r="G69" s="1" t="s">
        <v>3527</v>
      </c>
      <c r="H69" s="17" t="n">
        <v>300</v>
      </c>
      <c r="I69" s="17" t="n">
        <v>317</v>
      </c>
      <c r="J69" s="17" t="n">
        <v>17</v>
      </c>
      <c r="K69" s="18" t="n">
        <v>1082.53333333333</v>
      </c>
      <c r="L69" s="18" t="n">
        <f aca="false">$J69*$K69</f>
        <v>18403.0666666667</v>
      </c>
      <c r="M69" s="29" t="s">
        <v>227</v>
      </c>
      <c r="N69" s="1" t="s">
        <v>297</v>
      </c>
      <c r="P69" s="1" t="s">
        <v>343</v>
      </c>
    </row>
    <row r="70" customFormat="false" ht="15" hidden="false" customHeight="false" outlineLevel="0" collapsed="false">
      <c r="A70" s="1" t="s">
        <v>207</v>
      </c>
      <c r="B70" s="1" t="s">
        <v>1739</v>
      </c>
      <c r="C70" s="1" t="s">
        <v>273</v>
      </c>
      <c r="D70" s="1" t="s">
        <v>2707</v>
      </c>
      <c r="E70" s="1" t="s">
        <v>2708</v>
      </c>
      <c r="F70" s="1" t="s">
        <v>2709</v>
      </c>
      <c r="G70" s="1" t="s">
        <v>2710</v>
      </c>
      <c r="H70" s="17" t="n">
        <v>49</v>
      </c>
      <c r="I70" s="17" t="n">
        <v>50</v>
      </c>
      <c r="J70" s="17" t="n">
        <v>1</v>
      </c>
      <c r="K70" s="18" t="n">
        <v>15852.1224489796</v>
      </c>
      <c r="L70" s="18" t="n">
        <f aca="false">$J70*$K70</f>
        <v>15852.1224489796</v>
      </c>
      <c r="M70" s="25" t="s">
        <v>228</v>
      </c>
      <c r="N70" s="1" t="s">
        <v>282</v>
      </c>
      <c r="P70" s="1" t="s">
        <v>2711</v>
      </c>
    </row>
    <row r="71" customFormat="false" ht="15" hidden="false" customHeight="false" outlineLevel="0" collapsed="false">
      <c r="A71" s="1" t="s">
        <v>208</v>
      </c>
      <c r="B71" s="1" t="s">
        <v>3464</v>
      </c>
      <c r="C71" s="1" t="s">
        <v>273</v>
      </c>
      <c r="D71" s="1" t="s">
        <v>2416</v>
      </c>
      <c r="E71" s="1" t="s">
        <v>2417</v>
      </c>
      <c r="F71" s="1" t="s">
        <v>3886</v>
      </c>
      <c r="G71" s="1" t="s">
        <v>3887</v>
      </c>
      <c r="H71" s="17" t="n">
        <v>12</v>
      </c>
      <c r="I71" s="17" t="n">
        <v>16</v>
      </c>
      <c r="J71" s="17" t="n">
        <v>4</v>
      </c>
      <c r="K71" s="18" t="n">
        <v>3895.79333333333</v>
      </c>
      <c r="L71" s="18" t="n">
        <f aca="false">$J71*$K71</f>
        <v>15583.1733333333</v>
      </c>
      <c r="M71" s="25" t="s">
        <v>228</v>
      </c>
      <c r="N71" s="1" t="s">
        <v>282</v>
      </c>
      <c r="P71" s="1" t="s">
        <v>3888</v>
      </c>
    </row>
    <row r="72" customFormat="false" ht="15" hidden="false" customHeight="false" outlineLevel="0" collapsed="false">
      <c r="A72" s="1" t="s">
        <v>208</v>
      </c>
      <c r="B72" s="1" t="s">
        <v>3464</v>
      </c>
      <c r="C72" s="1" t="s">
        <v>260</v>
      </c>
      <c r="D72" s="1" t="s">
        <v>651</v>
      </c>
      <c r="E72" s="1" t="s">
        <v>652</v>
      </c>
      <c r="F72" s="1" t="s">
        <v>3823</v>
      </c>
      <c r="G72" s="1" t="s">
        <v>3824</v>
      </c>
      <c r="H72" s="17" t="n">
        <v>20</v>
      </c>
      <c r="I72" s="17" t="n">
        <v>49</v>
      </c>
      <c r="J72" s="17" t="n">
        <v>29</v>
      </c>
      <c r="K72" s="18" t="n">
        <v>529.2</v>
      </c>
      <c r="L72" s="18" t="n">
        <f aca="false">$J72*$K72</f>
        <v>15346.8</v>
      </c>
      <c r="M72" s="25" t="s">
        <v>228</v>
      </c>
      <c r="N72" s="1" t="s">
        <v>282</v>
      </c>
      <c r="P72" s="1" t="s">
        <v>3826</v>
      </c>
    </row>
    <row r="73" customFormat="false" ht="15" hidden="false" customHeight="false" outlineLevel="0" collapsed="false">
      <c r="A73" s="1" t="s">
        <v>208</v>
      </c>
      <c r="B73" s="1" t="s">
        <v>3464</v>
      </c>
      <c r="C73" s="1" t="s">
        <v>273</v>
      </c>
      <c r="D73" s="1" t="s">
        <v>2331</v>
      </c>
      <c r="E73" s="1" t="s">
        <v>2332</v>
      </c>
      <c r="F73" s="1" t="s">
        <v>4010</v>
      </c>
      <c r="G73" s="1" t="s">
        <v>4011</v>
      </c>
      <c r="H73" s="17" t="n">
        <v>6</v>
      </c>
      <c r="I73" s="17" t="n">
        <v>15</v>
      </c>
      <c r="J73" s="17" t="n">
        <v>9</v>
      </c>
      <c r="K73" s="18" t="n">
        <v>1696.1</v>
      </c>
      <c r="L73" s="18" t="n">
        <f aca="false">$J73*$K73</f>
        <v>15264.9</v>
      </c>
      <c r="M73" s="25" t="s">
        <v>228</v>
      </c>
      <c r="N73" s="1" t="s">
        <v>282</v>
      </c>
      <c r="P73" s="1" t="s">
        <v>4012</v>
      </c>
    </row>
    <row r="74" customFormat="false" ht="15" hidden="false" customHeight="false" outlineLevel="0" collapsed="false">
      <c r="A74" s="1" t="s">
        <v>208</v>
      </c>
      <c r="B74" s="1" t="s">
        <v>3464</v>
      </c>
      <c r="C74" s="1" t="s">
        <v>273</v>
      </c>
      <c r="D74" s="1" t="s">
        <v>486</v>
      </c>
      <c r="E74" s="1" t="s">
        <v>487</v>
      </c>
      <c r="F74" s="1" t="s">
        <v>3636</v>
      </c>
      <c r="G74" s="1" t="s">
        <v>3637</v>
      </c>
      <c r="H74" s="17" t="n">
        <v>100</v>
      </c>
      <c r="I74" s="17" t="n">
        <v>189</v>
      </c>
      <c r="J74" s="17" t="n">
        <v>89</v>
      </c>
      <c r="K74" s="18" t="n">
        <v>170.5027</v>
      </c>
      <c r="L74" s="18" t="n">
        <f aca="false">$J74*$K74</f>
        <v>15174.7403</v>
      </c>
      <c r="M74" s="25" t="s">
        <v>228</v>
      </c>
      <c r="N74" s="1" t="s">
        <v>282</v>
      </c>
      <c r="P74" s="1" t="s">
        <v>3640</v>
      </c>
    </row>
    <row r="75" customFormat="false" ht="15" hidden="false" customHeight="false" outlineLevel="0" collapsed="false">
      <c r="A75" s="1" t="s">
        <v>208</v>
      </c>
      <c r="B75" s="1" t="s">
        <v>3464</v>
      </c>
      <c r="C75" s="1" t="s">
        <v>260</v>
      </c>
      <c r="D75" s="1" t="s">
        <v>3686</v>
      </c>
      <c r="E75" s="1" t="s">
        <v>3687</v>
      </c>
      <c r="F75" s="1" t="s">
        <v>3688</v>
      </c>
      <c r="G75" s="1" t="s">
        <v>3689</v>
      </c>
      <c r="H75" s="17" t="n">
        <v>50</v>
      </c>
      <c r="I75" s="17" t="n">
        <v>54</v>
      </c>
      <c r="J75" s="17" t="n">
        <v>4</v>
      </c>
      <c r="K75" s="18" t="n">
        <v>3768.732</v>
      </c>
      <c r="L75" s="18" t="n">
        <f aca="false">$J75*$K75</f>
        <v>15074.928</v>
      </c>
      <c r="M75" s="29" t="s">
        <v>227</v>
      </c>
      <c r="N75" s="1" t="s">
        <v>297</v>
      </c>
      <c r="P75" s="1" t="s">
        <v>3690</v>
      </c>
    </row>
    <row r="76" customFormat="false" ht="15" hidden="false" customHeight="false" outlineLevel="0" collapsed="false">
      <c r="A76" s="1" t="s">
        <v>206</v>
      </c>
      <c r="B76" s="1" t="s">
        <v>258</v>
      </c>
      <c r="C76" s="1" t="s">
        <v>273</v>
      </c>
      <c r="D76" s="1" t="s">
        <v>1319</v>
      </c>
      <c r="E76" s="1" t="s">
        <v>1320</v>
      </c>
      <c r="F76" s="1" t="s">
        <v>1321</v>
      </c>
      <c r="G76" s="1" t="s">
        <v>1322</v>
      </c>
      <c r="H76" s="17" t="n">
        <v>5</v>
      </c>
      <c r="I76" s="17" t="n">
        <v>6</v>
      </c>
      <c r="J76" s="17" t="n">
        <v>1</v>
      </c>
      <c r="K76" s="18" t="n">
        <v>14139.408</v>
      </c>
      <c r="L76" s="18" t="n">
        <f aca="false">$J76*$K76</f>
        <v>14139.408</v>
      </c>
      <c r="M76" s="24" t="s">
        <v>226</v>
      </c>
      <c r="N76" s="1" t="s">
        <v>267</v>
      </c>
      <c r="P76" s="1" t="s">
        <v>373</v>
      </c>
    </row>
    <row r="77" customFormat="false" ht="15" hidden="false" customHeight="false" outlineLevel="0" collapsed="false">
      <c r="A77" s="1" t="s">
        <v>207</v>
      </c>
      <c r="B77" s="1" t="s">
        <v>1739</v>
      </c>
      <c r="C77" s="1" t="s">
        <v>260</v>
      </c>
      <c r="D77" s="1" t="s">
        <v>3124</v>
      </c>
      <c r="E77" s="1" t="s">
        <v>3125</v>
      </c>
      <c r="F77" s="1" t="s">
        <v>3126</v>
      </c>
      <c r="G77" s="1" t="s">
        <v>3127</v>
      </c>
      <c r="H77" s="17" t="n">
        <v>3</v>
      </c>
      <c r="I77" s="17" t="n">
        <v>51</v>
      </c>
      <c r="J77" s="17" t="n">
        <v>48</v>
      </c>
      <c r="K77" s="18" t="n">
        <v>273.52</v>
      </c>
      <c r="L77" s="18" t="n">
        <f aca="false">$J77*$K77</f>
        <v>13128.96</v>
      </c>
      <c r="M77" s="29" t="s">
        <v>227</v>
      </c>
      <c r="N77" s="1" t="s">
        <v>297</v>
      </c>
      <c r="P77" s="1" t="s">
        <v>3128</v>
      </c>
    </row>
    <row r="78" customFormat="false" ht="15" hidden="false" customHeight="false" outlineLevel="0" collapsed="false">
      <c r="A78" s="1" t="s">
        <v>208</v>
      </c>
      <c r="B78" s="1" t="s">
        <v>3464</v>
      </c>
      <c r="C78" s="1" t="s">
        <v>273</v>
      </c>
      <c r="D78" s="1" t="s">
        <v>3847</v>
      </c>
      <c r="E78" s="1" t="s">
        <v>3848</v>
      </c>
      <c r="F78" s="1" t="s">
        <v>3849</v>
      </c>
      <c r="G78" s="1" t="s">
        <v>3850</v>
      </c>
      <c r="H78" s="17" t="n">
        <v>20</v>
      </c>
      <c r="I78" s="17" t="n">
        <v>31</v>
      </c>
      <c r="J78" s="17" t="n">
        <v>11</v>
      </c>
      <c r="K78" s="18" t="n">
        <v>1137</v>
      </c>
      <c r="L78" s="18" t="n">
        <f aca="false">$J78*$K78</f>
        <v>12507</v>
      </c>
      <c r="M78" s="25" t="s">
        <v>228</v>
      </c>
      <c r="N78" s="1" t="s">
        <v>282</v>
      </c>
      <c r="P78" s="1" t="s">
        <v>3851</v>
      </c>
    </row>
    <row r="79" customFormat="false" ht="15" hidden="false" customHeight="false" outlineLevel="0" collapsed="false">
      <c r="A79" s="1" t="s">
        <v>208</v>
      </c>
      <c r="B79" s="1" t="s">
        <v>3464</v>
      </c>
      <c r="C79" s="1" t="s">
        <v>260</v>
      </c>
      <c r="D79" s="1" t="s">
        <v>645</v>
      </c>
      <c r="E79" s="1" t="s">
        <v>646</v>
      </c>
      <c r="F79" s="1" t="s">
        <v>3770</v>
      </c>
      <c r="G79" s="1" t="s">
        <v>3771</v>
      </c>
      <c r="H79" s="17" t="n">
        <v>30</v>
      </c>
      <c r="I79" s="17" t="n">
        <v>58</v>
      </c>
      <c r="J79" s="17" t="n">
        <v>28</v>
      </c>
      <c r="K79" s="18" t="n">
        <v>440.788666666667</v>
      </c>
      <c r="L79" s="18" t="n">
        <f aca="false">$J79*$K79</f>
        <v>12342.0826666667</v>
      </c>
      <c r="M79" s="24" t="s">
        <v>226</v>
      </c>
      <c r="N79" s="1" t="s">
        <v>267</v>
      </c>
      <c r="P79" s="1" t="s">
        <v>368</v>
      </c>
    </row>
    <row r="80" customFormat="false" ht="15" hidden="false" customHeight="false" outlineLevel="0" collapsed="false">
      <c r="A80" s="1" t="s">
        <v>208</v>
      </c>
      <c r="B80" s="1" t="s">
        <v>3464</v>
      </c>
      <c r="C80" s="1" t="s">
        <v>273</v>
      </c>
      <c r="D80" s="1" t="s">
        <v>292</v>
      </c>
      <c r="E80" s="1" t="s">
        <v>293</v>
      </c>
      <c r="F80" s="1" t="s">
        <v>3572</v>
      </c>
      <c r="G80" s="1" t="s">
        <v>3573</v>
      </c>
      <c r="H80" s="17" t="n">
        <v>200</v>
      </c>
      <c r="I80" s="17" t="n">
        <v>210</v>
      </c>
      <c r="J80" s="17" t="n">
        <v>10</v>
      </c>
      <c r="K80" s="18" t="n">
        <v>1168.985</v>
      </c>
      <c r="L80" s="18" t="n">
        <f aca="false">$J80*$K80</f>
        <v>11689.85</v>
      </c>
      <c r="M80" s="29" t="s">
        <v>227</v>
      </c>
      <c r="N80" s="1" t="s">
        <v>297</v>
      </c>
      <c r="P80" s="1" t="s">
        <v>3575</v>
      </c>
    </row>
    <row r="81" customFormat="false" ht="15" hidden="false" customHeight="false" outlineLevel="0" collapsed="false">
      <c r="A81" s="1" t="s">
        <v>208</v>
      </c>
      <c r="B81" s="1" t="s">
        <v>3464</v>
      </c>
      <c r="C81" s="1" t="s">
        <v>260</v>
      </c>
      <c r="D81" s="1" t="s">
        <v>905</v>
      </c>
      <c r="E81" s="1" t="s">
        <v>906</v>
      </c>
      <c r="F81" s="1" t="s">
        <v>3895</v>
      </c>
      <c r="G81" s="1" t="s">
        <v>3896</v>
      </c>
      <c r="H81" s="17" t="n">
        <v>10</v>
      </c>
      <c r="I81" s="17" t="n">
        <v>14</v>
      </c>
      <c r="J81" s="17" t="n">
        <v>4</v>
      </c>
      <c r="K81" s="18" t="n">
        <v>2066.12</v>
      </c>
      <c r="L81" s="18" t="n">
        <f aca="false">$J81*$K81</f>
        <v>8264.48</v>
      </c>
      <c r="M81" s="25" t="s">
        <v>228</v>
      </c>
      <c r="N81" s="1" t="s">
        <v>282</v>
      </c>
      <c r="P81" s="1" t="s">
        <v>3897</v>
      </c>
    </row>
    <row r="82" customFormat="false" ht="15" hidden="false" customHeight="false" outlineLevel="0" collapsed="false">
      <c r="A82" s="1" t="s">
        <v>208</v>
      </c>
      <c r="B82" s="1" t="s">
        <v>3464</v>
      </c>
      <c r="C82" s="1" t="s">
        <v>260</v>
      </c>
      <c r="D82" s="1" t="s">
        <v>1862</v>
      </c>
      <c r="E82" s="1" t="s">
        <v>1863</v>
      </c>
      <c r="F82" s="1" t="s">
        <v>3667</v>
      </c>
      <c r="G82" s="1" t="s">
        <v>3668</v>
      </c>
      <c r="H82" s="17" t="n">
        <v>60</v>
      </c>
      <c r="I82" s="17" t="n">
        <v>200</v>
      </c>
      <c r="J82" s="17" t="n">
        <v>140</v>
      </c>
      <c r="K82" s="18" t="n">
        <v>55.805</v>
      </c>
      <c r="L82" s="18" t="n">
        <f aca="false">$J82*$K82</f>
        <v>7812.7</v>
      </c>
      <c r="M82" s="25" t="s">
        <v>228</v>
      </c>
      <c r="N82" s="1" t="s">
        <v>282</v>
      </c>
      <c r="P82" s="1" t="s">
        <v>3669</v>
      </c>
    </row>
    <row r="83" customFormat="false" ht="15" hidden="false" customHeight="false" outlineLevel="0" collapsed="false">
      <c r="A83" s="1" t="s">
        <v>208</v>
      </c>
      <c r="B83" s="1" t="s">
        <v>3464</v>
      </c>
      <c r="C83" s="1" t="s">
        <v>260</v>
      </c>
      <c r="D83" s="1" t="s">
        <v>661</v>
      </c>
      <c r="E83" s="1" t="s">
        <v>662</v>
      </c>
      <c r="F83" s="1" t="s">
        <v>3381</v>
      </c>
      <c r="G83" s="1" t="s">
        <v>3621</v>
      </c>
      <c r="H83" s="17" t="n">
        <v>100</v>
      </c>
      <c r="I83" s="17" t="n">
        <v>118</v>
      </c>
      <c r="J83" s="17" t="n">
        <v>18</v>
      </c>
      <c r="K83" s="18" t="n">
        <v>404.4466</v>
      </c>
      <c r="L83" s="18" t="n">
        <f aca="false">$J83*$K83</f>
        <v>7280.0388</v>
      </c>
      <c r="M83" s="24" t="s">
        <v>226</v>
      </c>
      <c r="N83" s="1" t="s">
        <v>267</v>
      </c>
      <c r="P83" s="1" t="s">
        <v>3481</v>
      </c>
    </row>
    <row r="84" customFormat="false" ht="15" hidden="false" customHeight="false" outlineLevel="0" collapsed="false">
      <c r="A84" s="1" t="s">
        <v>208</v>
      </c>
      <c r="B84" s="1" t="s">
        <v>3464</v>
      </c>
      <c r="C84" s="1" t="s">
        <v>273</v>
      </c>
      <c r="D84" s="1" t="s">
        <v>3715</v>
      </c>
      <c r="E84" s="1" t="s">
        <v>3716</v>
      </c>
      <c r="F84" s="1" t="s">
        <v>3717</v>
      </c>
      <c r="G84" s="1" t="s">
        <v>3718</v>
      </c>
      <c r="H84" s="17" t="n">
        <v>50</v>
      </c>
      <c r="I84" s="17" t="n">
        <v>90</v>
      </c>
      <c r="J84" s="17" t="n">
        <v>40</v>
      </c>
      <c r="K84" s="18" t="n">
        <v>177.9618</v>
      </c>
      <c r="L84" s="18" t="n">
        <f aca="false">$J84*$K84</f>
        <v>7118.472</v>
      </c>
      <c r="M84" s="29" t="s">
        <v>227</v>
      </c>
      <c r="N84" s="1" t="s">
        <v>297</v>
      </c>
      <c r="P84" s="1" t="s">
        <v>3719</v>
      </c>
    </row>
    <row r="85" customFormat="false" ht="15" hidden="false" customHeight="false" outlineLevel="0" collapsed="false">
      <c r="A85" s="1" t="s">
        <v>208</v>
      </c>
      <c r="B85" s="1" t="s">
        <v>3464</v>
      </c>
      <c r="C85" s="1" t="s">
        <v>260</v>
      </c>
      <c r="D85" s="1" t="s">
        <v>1889</v>
      </c>
      <c r="E85" s="1" t="s">
        <v>1890</v>
      </c>
      <c r="F85" s="1" t="s">
        <v>3881</v>
      </c>
      <c r="G85" s="1" t="s">
        <v>3882</v>
      </c>
      <c r="H85" s="17" t="n">
        <v>12</v>
      </c>
      <c r="I85" s="17" t="n">
        <v>22</v>
      </c>
      <c r="J85" s="17" t="n">
        <v>10</v>
      </c>
      <c r="K85" s="18" t="n">
        <v>539.99</v>
      </c>
      <c r="L85" s="18" t="n">
        <f aca="false">$J85*$K85</f>
        <v>5399.9</v>
      </c>
      <c r="M85" s="29" t="s">
        <v>227</v>
      </c>
      <c r="N85" s="1" t="s">
        <v>297</v>
      </c>
      <c r="P85" s="1" t="s">
        <v>3883</v>
      </c>
    </row>
    <row r="86" customFormat="false" ht="15" hidden="false" customHeight="false" outlineLevel="0" collapsed="false">
      <c r="A86" s="1" t="s">
        <v>208</v>
      </c>
      <c r="B86" s="1" t="s">
        <v>3464</v>
      </c>
      <c r="C86" s="1" t="s">
        <v>273</v>
      </c>
      <c r="D86" s="1" t="s">
        <v>4045</v>
      </c>
      <c r="E86" s="1" t="s">
        <v>4046</v>
      </c>
      <c r="F86" s="1" t="s">
        <v>4047</v>
      </c>
      <c r="G86" s="1" t="s">
        <v>4048</v>
      </c>
      <c r="H86" s="17" t="n">
        <v>5</v>
      </c>
      <c r="I86" s="17" t="n">
        <v>19</v>
      </c>
      <c r="J86" s="17" t="n">
        <v>14</v>
      </c>
      <c r="K86" s="18" t="n">
        <v>353.04</v>
      </c>
      <c r="L86" s="18" t="n">
        <f aca="false">$J86*$K86</f>
        <v>4942.56</v>
      </c>
      <c r="M86" s="24" t="s">
        <v>226</v>
      </c>
      <c r="N86" s="1" t="s">
        <v>267</v>
      </c>
      <c r="P86" s="1" t="s">
        <v>4049</v>
      </c>
    </row>
    <row r="87" customFormat="false" ht="15" hidden="false" customHeight="false" outlineLevel="0" collapsed="false">
      <c r="A87" s="1" t="s">
        <v>208</v>
      </c>
      <c r="B87" s="1" t="s">
        <v>3464</v>
      </c>
      <c r="C87" s="1" t="s">
        <v>273</v>
      </c>
      <c r="D87" s="1" t="s">
        <v>1253</v>
      </c>
      <c r="E87" s="1" t="s">
        <v>1254</v>
      </c>
      <c r="F87" s="1" t="s">
        <v>2148</v>
      </c>
      <c r="G87" s="1" t="s">
        <v>4071</v>
      </c>
      <c r="H87" s="17" t="n">
        <v>4</v>
      </c>
      <c r="I87" s="17" t="n">
        <v>6</v>
      </c>
      <c r="J87" s="17" t="n">
        <v>2</v>
      </c>
      <c r="K87" s="18" t="n">
        <v>2217.185</v>
      </c>
      <c r="L87" s="18" t="n">
        <f aca="false">$J87*$K87</f>
        <v>4434.37</v>
      </c>
      <c r="M87" s="29" t="s">
        <v>227</v>
      </c>
      <c r="N87" s="1" t="s">
        <v>297</v>
      </c>
      <c r="P87" s="1" t="s">
        <v>343</v>
      </c>
    </row>
    <row r="88" customFormat="false" ht="15" hidden="false" customHeight="false" outlineLevel="0" collapsed="false">
      <c r="A88" s="1" t="s">
        <v>208</v>
      </c>
      <c r="B88" s="1" t="s">
        <v>3464</v>
      </c>
      <c r="C88" s="1" t="s">
        <v>260</v>
      </c>
      <c r="D88" s="1" t="s">
        <v>1401</v>
      </c>
      <c r="E88" s="1" t="s">
        <v>1402</v>
      </c>
      <c r="F88" s="1" t="s">
        <v>4110</v>
      </c>
      <c r="G88" s="1" t="s">
        <v>4111</v>
      </c>
      <c r="H88" s="17" t="n">
        <v>3</v>
      </c>
      <c r="I88" s="17" t="n">
        <v>4</v>
      </c>
      <c r="J88" s="17" t="n">
        <v>1</v>
      </c>
      <c r="K88" s="18" t="n">
        <v>4261.29333333333</v>
      </c>
      <c r="L88" s="18" t="n">
        <f aca="false">$J88*$K88</f>
        <v>4261.29333333333</v>
      </c>
      <c r="M88" s="25" t="s">
        <v>228</v>
      </c>
      <c r="N88" s="1" t="s">
        <v>282</v>
      </c>
      <c r="P88" s="1" t="s">
        <v>4114</v>
      </c>
    </row>
    <row r="89" customFormat="false" ht="15" hidden="false" customHeight="false" outlineLevel="0" collapsed="false">
      <c r="A89" s="1" t="s">
        <v>208</v>
      </c>
      <c r="B89" s="1" t="s">
        <v>3464</v>
      </c>
      <c r="C89" s="1" t="s">
        <v>260</v>
      </c>
      <c r="D89" s="1" t="s">
        <v>2014</v>
      </c>
      <c r="E89" s="1" t="s">
        <v>2015</v>
      </c>
      <c r="F89" s="1" t="s">
        <v>2518</v>
      </c>
      <c r="G89" s="1" t="s">
        <v>3789</v>
      </c>
      <c r="H89" s="17" t="n">
        <v>25</v>
      </c>
      <c r="I89" s="17" t="n">
        <v>29</v>
      </c>
      <c r="J89" s="17" t="n">
        <v>4</v>
      </c>
      <c r="K89" s="18" t="n">
        <v>1027.12</v>
      </c>
      <c r="L89" s="18" t="n">
        <f aca="false">$J89*$K89</f>
        <v>4108.48</v>
      </c>
      <c r="M89" s="29" t="s">
        <v>227</v>
      </c>
      <c r="N89" s="1" t="s">
        <v>297</v>
      </c>
      <c r="P89" s="1" t="s">
        <v>3790</v>
      </c>
    </row>
    <row r="90" customFormat="false" ht="15" hidden="false" customHeight="false" outlineLevel="0" collapsed="false">
      <c r="A90" s="1" t="s">
        <v>208</v>
      </c>
      <c r="B90" s="1" t="s">
        <v>3464</v>
      </c>
      <c r="C90" s="1" t="s">
        <v>273</v>
      </c>
      <c r="D90" s="1" t="s">
        <v>952</v>
      </c>
      <c r="E90" s="1" t="s">
        <v>953</v>
      </c>
      <c r="F90" s="1" t="s">
        <v>3878</v>
      </c>
      <c r="G90" s="1" t="s">
        <v>3879</v>
      </c>
      <c r="H90" s="17" t="n">
        <v>13</v>
      </c>
      <c r="I90" s="17" t="n">
        <v>15</v>
      </c>
      <c r="J90" s="17" t="n">
        <v>2</v>
      </c>
      <c r="K90" s="18" t="n">
        <v>1988.53076923077</v>
      </c>
      <c r="L90" s="18" t="n">
        <f aca="false">$J90*$K90</f>
        <v>3977.06153846154</v>
      </c>
      <c r="M90" s="25" t="s">
        <v>228</v>
      </c>
      <c r="N90" s="1" t="s">
        <v>282</v>
      </c>
      <c r="P90" s="1" t="s">
        <v>3880</v>
      </c>
    </row>
    <row r="91" customFormat="false" ht="15" hidden="false" customHeight="false" outlineLevel="0" collapsed="false">
      <c r="A91" s="1" t="s">
        <v>208</v>
      </c>
      <c r="B91" s="1" t="s">
        <v>3464</v>
      </c>
      <c r="C91" s="1" t="s">
        <v>260</v>
      </c>
      <c r="D91" s="1" t="s">
        <v>820</v>
      </c>
      <c r="E91" s="1" t="s">
        <v>821</v>
      </c>
      <c r="F91" s="1" t="s">
        <v>3725</v>
      </c>
      <c r="G91" s="1" t="s">
        <v>3726</v>
      </c>
      <c r="H91" s="17" t="n">
        <v>45</v>
      </c>
      <c r="I91" s="17" t="n">
        <v>54</v>
      </c>
      <c r="J91" s="17" t="n">
        <v>9</v>
      </c>
      <c r="K91" s="18" t="n">
        <v>420</v>
      </c>
      <c r="L91" s="18" t="n">
        <f aca="false">$J91*$K91</f>
        <v>3780</v>
      </c>
      <c r="M91" s="25" t="s">
        <v>228</v>
      </c>
      <c r="N91" s="1" t="s">
        <v>282</v>
      </c>
      <c r="P91" s="1" t="s">
        <v>3727</v>
      </c>
    </row>
    <row r="92" customFormat="false" ht="15" hidden="false" customHeight="false" outlineLevel="0" collapsed="false">
      <c r="A92" s="1" t="s">
        <v>206</v>
      </c>
      <c r="B92" s="1" t="s">
        <v>258</v>
      </c>
      <c r="C92" s="1" t="s">
        <v>273</v>
      </c>
      <c r="D92" s="1" t="s">
        <v>1197</v>
      </c>
      <c r="E92" s="1" t="s">
        <v>1198</v>
      </c>
      <c r="F92" s="1" t="s">
        <v>1199</v>
      </c>
      <c r="G92" s="1" t="s">
        <v>1200</v>
      </c>
      <c r="H92" s="17" t="n">
        <v>10</v>
      </c>
      <c r="I92" s="17" t="n">
        <v>32</v>
      </c>
      <c r="J92" s="17" t="n">
        <v>22</v>
      </c>
      <c r="K92" s="18" t="n">
        <v>162.725</v>
      </c>
      <c r="L92" s="18" t="n">
        <f aca="false">$J92*$K92</f>
        <v>3579.95</v>
      </c>
      <c r="M92" s="25" t="s">
        <v>228</v>
      </c>
      <c r="N92" s="1" t="s">
        <v>282</v>
      </c>
      <c r="P92" s="1" t="s">
        <v>1203</v>
      </c>
    </row>
    <row r="93" customFormat="false" ht="15" hidden="false" customHeight="false" outlineLevel="0" collapsed="false">
      <c r="A93" s="1" t="s">
        <v>208</v>
      </c>
      <c r="B93" s="1" t="s">
        <v>3464</v>
      </c>
      <c r="C93" s="1" t="s">
        <v>273</v>
      </c>
      <c r="D93" s="1" t="s">
        <v>397</v>
      </c>
      <c r="E93" s="1" t="s">
        <v>398</v>
      </c>
      <c r="F93" s="1" t="s">
        <v>3508</v>
      </c>
      <c r="G93" s="1" t="s">
        <v>400</v>
      </c>
      <c r="H93" s="17" t="n">
        <v>500</v>
      </c>
      <c r="I93" s="17" t="n">
        <v>859</v>
      </c>
      <c r="J93" s="17" t="n">
        <v>359</v>
      </c>
      <c r="K93" s="18" t="n">
        <v>9.8681</v>
      </c>
      <c r="L93" s="18" t="n">
        <f aca="false">$J93*$K93</f>
        <v>3542.6479</v>
      </c>
      <c r="M93" s="24" t="s">
        <v>226</v>
      </c>
      <c r="N93" s="1" t="s">
        <v>267</v>
      </c>
      <c r="P93" s="1" t="s">
        <v>368</v>
      </c>
    </row>
    <row r="94" customFormat="false" ht="15" hidden="false" customHeight="false" outlineLevel="0" collapsed="false">
      <c r="A94" s="1" t="s">
        <v>208</v>
      </c>
      <c r="B94" s="1" t="s">
        <v>3464</v>
      </c>
      <c r="C94" s="1" t="s">
        <v>260</v>
      </c>
      <c r="D94" s="1" t="s">
        <v>1821</v>
      </c>
      <c r="E94" s="1" t="s">
        <v>1822</v>
      </c>
      <c r="F94" s="1" t="s">
        <v>3582</v>
      </c>
      <c r="G94" s="1" t="s">
        <v>3583</v>
      </c>
      <c r="H94" s="17" t="n">
        <v>150</v>
      </c>
      <c r="I94" s="17" t="n">
        <v>250</v>
      </c>
      <c r="J94" s="17" t="n">
        <v>100</v>
      </c>
      <c r="K94" s="18" t="n">
        <v>30.8</v>
      </c>
      <c r="L94" s="18" t="n">
        <f aca="false">$J94*$K94</f>
        <v>3080</v>
      </c>
      <c r="M94" s="24" t="s">
        <v>226</v>
      </c>
      <c r="N94" s="1" t="s">
        <v>267</v>
      </c>
      <c r="P94" s="1" t="s">
        <v>3584</v>
      </c>
    </row>
    <row r="95" customFormat="false" ht="15" hidden="false" customHeight="false" outlineLevel="0" collapsed="false">
      <c r="A95" s="1" t="s">
        <v>208</v>
      </c>
      <c r="B95" s="1" t="s">
        <v>3464</v>
      </c>
      <c r="C95" s="1" t="s">
        <v>260</v>
      </c>
      <c r="D95" s="1" t="s">
        <v>3551</v>
      </c>
      <c r="E95" s="1" t="s">
        <v>3552</v>
      </c>
      <c r="F95" s="1" t="s">
        <v>2757</v>
      </c>
      <c r="G95" s="1" t="s">
        <v>3553</v>
      </c>
      <c r="H95" s="17" t="n">
        <v>240</v>
      </c>
      <c r="I95" s="17" t="n">
        <v>290</v>
      </c>
      <c r="J95" s="17" t="n">
        <v>50</v>
      </c>
      <c r="K95" s="18" t="n">
        <v>57.11</v>
      </c>
      <c r="L95" s="18" t="n">
        <f aca="false">$J95*$K95</f>
        <v>2855.5</v>
      </c>
      <c r="M95" s="24" t="s">
        <v>226</v>
      </c>
      <c r="N95" s="1" t="s">
        <v>267</v>
      </c>
      <c r="P95" s="1" t="s">
        <v>909</v>
      </c>
    </row>
    <row r="96" customFormat="false" ht="15" hidden="false" customHeight="false" outlineLevel="0" collapsed="false">
      <c r="A96" s="1" t="s">
        <v>208</v>
      </c>
      <c r="B96" s="1" t="s">
        <v>3464</v>
      </c>
      <c r="C96" s="1" t="s">
        <v>260</v>
      </c>
      <c r="D96" s="1" t="s">
        <v>653</v>
      </c>
      <c r="E96" s="1" t="s">
        <v>654</v>
      </c>
      <c r="F96" s="1" t="s">
        <v>3528</v>
      </c>
      <c r="G96" s="1" t="s">
        <v>3529</v>
      </c>
      <c r="H96" s="17" t="n">
        <v>300</v>
      </c>
      <c r="I96" s="17" t="n">
        <v>370</v>
      </c>
      <c r="J96" s="17" t="n">
        <v>70</v>
      </c>
      <c r="K96" s="18" t="n">
        <v>37.7733333333333</v>
      </c>
      <c r="L96" s="18" t="n">
        <f aca="false">$J96*$K96</f>
        <v>2644.13333333333</v>
      </c>
      <c r="M96" s="24" t="s">
        <v>226</v>
      </c>
      <c r="N96" s="1" t="s">
        <v>267</v>
      </c>
      <c r="P96" s="1" t="s">
        <v>368</v>
      </c>
    </row>
    <row r="97" customFormat="false" ht="15" hidden="false" customHeight="false" outlineLevel="0" collapsed="false">
      <c r="A97" s="1" t="s">
        <v>208</v>
      </c>
      <c r="B97" s="1" t="s">
        <v>3464</v>
      </c>
      <c r="C97" s="1" t="s">
        <v>260</v>
      </c>
      <c r="D97" s="1" t="s">
        <v>2385</v>
      </c>
      <c r="E97" s="1" t="s">
        <v>2386</v>
      </c>
      <c r="F97" s="1" t="s">
        <v>3891</v>
      </c>
      <c r="G97" s="1" t="s">
        <v>3892</v>
      </c>
      <c r="H97" s="17" t="n">
        <v>11</v>
      </c>
      <c r="I97" s="17" t="n">
        <v>15</v>
      </c>
      <c r="J97" s="17" t="n">
        <v>4</v>
      </c>
      <c r="K97" s="18" t="n">
        <v>603.9</v>
      </c>
      <c r="L97" s="18" t="n">
        <f aca="false">$J97*$K97</f>
        <v>2415.6</v>
      </c>
      <c r="M97" s="25" t="s">
        <v>228</v>
      </c>
      <c r="N97" s="1" t="s">
        <v>282</v>
      </c>
      <c r="P97" s="1" t="s">
        <v>3893</v>
      </c>
    </row>
    <row r="98" customFormat="false" ht="15" hidden="false" customHeight="false" outlineLevel="0" collapsed="false">
      <c r="A98" s="1" t="s">
        <v>208</v>
      </c>
      <c r="B98" s="1" t="s">
        <v>3464</v>
      </c>
      <c r="C98" s="1" t="s">
        <v>260</v>
      </c>
      <c r="D98" s="1" t="s">
        <v>818</v>
      </c>
      <c r="E98" s="1" t="s">
        <v>819</v>
      </c>
      <c r="F98" s="1" t="s">
        <v>3617</v>
      </c>
      <c r="G98" s="1" t="s">
        <v>3618</v>
      </c>
      <c r="H98" s="17" t="n">
        <v>100</v>
      </c>
      <c r="I98" s="17" t="n">
        <v>104</v>
      </c>
      <c r="J98" s="17" t="n">
        <v>4</v>
      </c>
      <c r="K98" s="18" t="n">
        <v>599.6027</v>
      </c>
      <c r="L98" s="18" t="n">
        <f aca="false">$J98*$K98</f>
        <v>2398.4108</v>
      </c>
      <c r="M98" s="29" t="s">
        <v>227</v>
      </c>
      <c r="N98" s="1" t="s">
        <v>297</v>
      </c>
      <c r="P98" s="1" t="s">
        <v>3620</v>
      </c>
    </row>
    <row r="99" customFormat="false" ht="15" hidden="false" customHeight="false" outlineLevel="0" collapsed="false">
      <c r="A99" s="1" t="s">
        <v>208</v>
      </c>
      <c r="B99" s="1" t="s">
        <v>3464</v>
      </c>
      <c r="C99" s="1" t="s">
        <v>260</v>
      </c>
      <c r="D99" s="1" t="s">
        <v>1405</v>
      </c>
      <c r="E99" s="1" t="s">
        <v>1406</v>
      </c>
      <c r="F99" s="1" t="s">
        <v>3735</v>
      </c>
      <c r="G99" s="1" t="s">
        <v>3736</v>
      </c>
      <c r="H99" s="17" t="n">
        <v>40</v>
      </c>
      <c r="I99" s="17" t="n">
        <v>312</v>
      </c>
      <c r="J99" s="17" t="n">
        <v>272</v>
      </c>
      <c r="K99" s="18" t="n">
        <v>8.75</v>
      </c>
      <c r="L99" s="18" t="n">
        <f aca="false">$J99*$K99</f>
        <v>2380</v>
      </c>
      <c r="M99" s="25" t="s">
        <v>228</v>
      </c>
      <c r="N99" s="1" t="s">
        <v>282</v>
      </c>
      <c r="P99" s="1" t="s">
        <v>3740</v>
      </c>
    </row>
    <row r="100" customFormat="false" ht="15" hidden="false" customHeight="false" outlineLevel="0" collapsed="false">
      <c r="A100" s="1" t="s">
        <v>206</v>
      </c>
      <c r="B100" s="1" t="s">
        <v>258</v>
      </c>
      <c r="C100" s="1" t="s">
        <v>260</v>
      </c>
      <c r="D100" s="1" t="s">
        <v>1063</v>
      </c>
      <c r="E100" s="1" t="s">
        <v>1064</v>
      </c>
      <c r="F100" s="1" t="s">
        <v>1065</v>
      </c>
      <c r="G100" s="1" t="s">
        <v>1066</v>
      </c>
      <c r="H100" s="17" t="n">
        <v>20</v>
      </c>
      <c r="I100" s="17" t="n">
        <v>100</v>
      </c>
      <c r="J100" s="17" t="n">
        <v>80</v>
      </c>
      <c r="K100" s="18" t="n">
        <v>27.3</v>
      </c>
      <c r="L100" s="18" t="n">
        <f aca="false">$J100*$K100</f>
        <v>2184</v>
      </c>
      <c r="M100" s="24" t="s">
        <v>226</v>
      </c>
      <c r="N100" s="1" t="s">
        <v>267</v>
      </c>
      <c r="P100" s="1" t="s">
        <v>1070</v>
      </c>
    </row>
    <row r="101" customFormat="false" ht="15" hidden="false" customHeight="false" outlineLevel="0" collapsed="false">
      <c r="A101" s="1" t="s">
        <v>206</v>
      </c>
      <c r="B101" s="1" t="s">
        <v>258</v>
      </c>
      <c r="C101" s="1" t="s">
        <v>260</v>
      </c>
      <c r="D101" s="1" t="s">
        <v>1415</v>
      </c>
      <c r="E101" s="1" t="s">
        <v>1416</v>
      </c>
      <c r="F101" s="1" t="s">
        <v>1417</v>
      </c>
      <c r="G101" s="1" t="s">
        <v>1418</v>
      </c>
      <c r="H101" s="17" t="n">
        <v>3</v>
      </c>
      <c r="I101" s="17" t="n">
        <v>8</v>
      </c>
      <c r="J101" s="17" t="n">
        <v>5</v>
      </c>
      <c r="K101" s="18" t="n">
        <v>357.73</v>
      </c>
      <c r="L101" s="18" t="n">
        <f aca="false">$J101*$K101</f>
        <v>1788.65</v>
      </c>
      <c r="M101" s="25" t="s">
        <v>228</v>
      </c>
      <c r="N101" s="1" t="s">
        <v>282</v>
      </c>
      <c r="P101" s="1" t="s">
        <v>1421</v>
      </c>
    </row>
    <row r="102" customFormat="false" ht="15" hidden="false" customHeight="false" outlineLevel="0" collapsed="false">
      <c r="A102" s="1" t="s">
        <v>208</v>
      </c>
      <c r="B102" s="1" t="s">
        <v>3464</v>
      </c>
      <c r="C102" s="1" t="s">
        <v>273</v>
      </c>
      <c r="D102" s="1" t="s">
        <v>890</v>
      </c>
      <c r="E102" s="1" t="s">
        <v>891</v>
      </c>
      <c r="F102" s="1" t="s">
        <v>3641</v>
      </c>
      <c r="G102" s="1" t="s">
        <v>893</v>
      </c>
      <c r="H102" s="17" t="n">
        <v>100</v>
      </c>
      <c r="I102" s="17" t="n">
        <v>143</v>
      </c>
      <c r="J102" s="17" t="n">
        <v>43</v>
      </c>
      <c r="K102" s="18" t="n">
        <v>28.808</v>
      </c>
      <c r="L102" s="18" t="n">
        <f aca="false">$J102*$K102</f>
        <v>1238.744</v>
      </c>
      <c r="M102" s="29" t="s">
        <v>227</v>
      </c>
      <c r="N102" s="1" t="s">
        <v>297</v>
      </c>
      <c r="P102" s="1" t="s">
        <v>896</v>
      </c>
    </row>
    <row r="103" customFormat="false" ht="15" hidden="false" customHeight="false" outlineLevel="0" collapsed="false">
      <c r="A103" s="1" t="s">
        <v>208</v>
      </c>
      <c r="B103" s="1" t="s">
        <v>3464</v>
      </c>
      <c r="C103" s="1" t="s">
        <v>273</v>
      </c>
      <c r="D103" s="1" t="s">
        <v>2493</v>
      </c>
      <c r="E103" s="1" t="s">
        <v>2494</v>
      </c>
      <c r="F103" s="1" t="s">
        <v>3926</v>
      </c>
      <c r="G103" s="1" t="s">
        <v>3927</v>
      </c>
      <c r="H103" s="17" t="n">
        <v>10</v>
      </c>
      <c r="I103" s="17" t="n">
        <v>37</v>
      </c>
      <c r="J103" s="17" t="n">
        <v>27</v>
      </c>
      <c r="K103" s="18" t="n">
        <v>45.492</v>
      </c>
      <c r="L103" s="18" t="n">
        <f aca="false">$J103*$K103</f>
        <v>1228.284</v>
      </c>
      <c r="M103" s="25" t="s">
        <v>228</v>
      </c>
      <c r="N103" s="1" t="s">
        <v>282</v>
      </c>
      <c r="P103" s="1" t="s">
        <v>3928</v>
      </c>
    </row>
    <row r="104" customFormat="false" ht="15" hidden="false" customHeight="false" outlineLevel="0" collapsed="false">
      <c r="A104" s="1" t="s">
        <v>208</v>
      </c>
      <c r="B104" s="1" t="s">
        <v>3464</v>
      </c>
      <c r="C104" s="1" t="s">
        <v>260</v>
      </c>
      <c r="D104" s="1" t="s">
        <v>3819</v>
      </c>
      <c r="E104" s="1" t="s">
        <v>3820</v>
      </c>
      <c r="F104" s="1" t="s">
        <v>3213</v>
      </c>
      <c r="G104" s="1" t="s">
        <v>3821</v>
      </c>
      <c r="H104" s="17" t="n">
        <v>20</v>
      </c>
      <c r="I104" s="17" t="n">
        <v>114</v>
      </c>
      <c r="J104" s="17" t="n">
        <v>94</v>
      </c>
      <c r="K104" s="18" t="n">
        <v>11.05</v>
      </c>
      <c r="L104" s="18" t="n">
        <f aca="false">$J104*$K104</f>
        <v>1038.7</v>
      </c>
      <c r="M104" s="25" t="s">
        <v>228</v>
      </c>
      <c r="N104" s="1" t="s">
        <v>282</v>
      </c>
      <c r="P104" s="1" t="s">
        <v>3822</v>
      </c>
    </row>
    <row r="105" customFormat="false" ht="15" hidden="false" customHeight="false" outlineLevel="0" collapsed="false">
      <c r="A105" s="1" t="s">
        <v>207</v>
      </c>
      <c r="B105" s="1" t="s">
        <v>1739</v>
      </c>
      <c r="C105" s="1" t="s">
        <v>273</v>
      </c>
      <c r="D105" s="1" t="s">
        <v>3211</v>
      </c>
      <c r="E105" s="1" t="s">
        <v>3212</v>
      </c>
      <c r="F105" s="1" t="s">
        <v>3213</v>
      </c>
      <c r="G105" s="1" t="s">
        <v>3214</v>
      </c>
      <c r="H105" s="17" t="n">
        <v>1</v>
      </c>
      <c r="I105" s="17" t="n">
        <v>41</v>
      </c>
      <c r="J105" s="17" t="n">
        <v>40</v>
      </c>
      <c r="K105" s="18" t="n">
        <v>24.99</v>
      </c>
      <c r="L105" s="18" t="n">
        <f aca="false">$J105*$K105</f>
        <v>999.6</v>
      </c>
      <c r="M105" s="29" t="s">
        <v>227</v>
      </c>
      <c r="N105" s="1" t="s">
        <v>297</v>
      </c>
      <c r="P105" s="1" t="s">
        <v>3215</v>
      </c>
    </row>
    <row r="106" customFormat="false" ht="15" hidden="false" customHeight="false" outlineLevel="0" collapsed="false">
      <c r="A106" s="1" t="s">
        <v>208</v>
      </c>
      <c r="B106" s="1" t="s">
        <v>3464</v>
      </c>
      <c r="C106" s="1" t="s">
        <v>260</v>
      </c>
      <c r="D106" s="1" t="s">
        <v>778</v>
      </c>
      <c r="E106" s="1" t="s">
        <v>779</v>
      </c>
      <c r="F106" s="1" t="s">
        <v>3537</v>
      </c>
      <c r="G106" s="1" t="s">
        <v>3538</v>
      </c>
      <c r="H106" s="17" t="n">
        <v>280</v>
      </c>
      <c r="I106" s="17" t="n">
        <v>308</v>
      </c>
      <c r="J106" s="17" t="n">
        <v>28</v>
      </c>
      <c r="K106" s="18" t="n">
        <v>35.5</v>
      </c>
      <c r="L106" s="18" t="n">
        <f aca="false">$J106*$K106</f>
        <v>994</v>
      </c>
      <c r="M106" s="24" t="s">
        <v>226</v>
      </c>
      <c r="N106" s="1" t="s">
        <v>267</v>
      </c>
      <c r="P106" s="1" t="s">
        <v>368</v>
      </c>
    </row>
    <row r="107" customFormat="false" ht="15" hidden="false" customHeight="false" outlineLevel="0" collapsed="false">
      <c r="A107" s="1" t="s">
        <v>208</v>
      </c>
      <c r="B107" s="1" t="s">
        <v>3464</v>
      </c>
      <c r="C107" s="1" t="s">
        <v>260</v>
      </c>
      <c r="D107" s="1" t="s">
        <v>1915</v>
      </c>
      <c r="E107" s="1" t="s">
        <v>1916</v>
      </c>
      <c r="F107" s="1" t="s">
        <v>3811</v>
      </c>
      <c r="G107" s="1" t="s">
        <v>3812</v>
      </c>
      <c r="H107" s="17" t="n">
        <v>20</v>
      </c>
      <c r="I107" s="17" t="n">
        <v>40</v>
      </c>
      <c r="J107" s="17" t="n">
        <v>20</v>
      </c>
      <c r="K107" s="18" t="n">
        <v>39.2</v>
      </c>
      <c r="L107" s="18" t="n">
        <f aca="false">$J107*$K107</f>
        <v>784</v>
      </c>
      <c r="M107" s="24" t="s">
        <v>226</v>
      </c>
      <c r="N107" s="1" t="s">
        <v>267</v>
      </c>
      <c r="P107" s="1" t="s">
        <v>558</v>
      </c>
    </row>
    <row r="108" customFormat="false" ht="15" hidden="false" customHeight="false" outlineLevel="0" collapsed="false">
      <c r="A108" s="1" t="s">
        <v>207</v>
      </c>
      <c r="B108" s="1" t="s">
        <v>1739</v>
      </c>
      <c r="C108" s="1" t="s">
        <v>260</v>
      </c>
      <c r="D108" s="1" t="s">
        <v>356</v>
      </c>
      <c r="E108" s="1" t="s">
        <v>357</v>
      </c>
      <c r="F108" s="1" t="s">
        <v>3262</v>
      </c>
      <c r="G108" s="1" t="s">
        <v>3263</v>
      </c>
      <c r="H108" s="17" t="n">
        <v>0</v>
      </c>
      <c r="I108" s="17" t="n">
        <v>61</v>
      </c>
      <c r="J108" s="17" t="n">
        <v>61</v>
      </c>
      <c r="K108" s="18" t="n">
        <v>0</v>
      </c>
      <c r="L108" s="34" t="s">
        <v>4473</v>
      </c>
      <c r="M108" s="25" t="s">
        <v>228</v>
      </c>
      <c r="N108" s="1" t="s">
        <v>282</v>
      </c>
      <c r="P108" s="1" t="s">
        <v>3266</v>
      </c>
    </row>
    <row r="109" customFormat="false" ht="15" hidden="false" customHeight="false" outlineLevel="0" collapsed="false">
      <c r="A109" s="1" t="s">
        <v>207</v>
      </c>
      <c r="B109" s="1" t="s">
        <v>1739</v>
      </c>
      <c r="C109" s="1" t="s">
        <v>273</v>
      </c>
      <c r="D109" s="1" t="s">
        <v>1311</v>
      </c>
      <c r="E109" s="1" t="s">
        <v>1312</v>
      </c>
      <c r="F109" s="1" t="s">
        <v>2309</v>
      </c>
      <c r="G109" s="1" t="s">
        <v>3281</v>
      </c>
      <c r="H109" s="17" t="n">
        <v>0</v>
      </c>
      <c r="I109" s="17" t="n">
        <v>21</v>
      </c>
      <c r="J109" s="17" t="n">
        <v>21</v>
      </c>
      <c r="K109" s="18" t="n">
        <v>0</v>
      </c>
      <c r="L109" s="34" t="s">
        <v>4473</v>
      </c>
      <c r="M109" s="24" t="s">
        <v>226</v>
      </c>
      <c r="N109" s="1" t="s">
        <v>267</v>
      </c>
      <c r="P109" s="1" t="s">
        <v>3282</v>
      </c>
    </row>
    <row r="110" customFormat="false" ht="15" hidden="false" customHeight="false" outlineLevel="0" collapsed="false">
      <c r="A110" s="1" t="s">
        <v>207</v>
      </c>
      <c r="B110" s="1" t="s">
        <v>1739</v>
      </c>
      <c r="C110" s="1" t="s">
        <v>273</v>
      </c>
      <c r="D110" s="1" t="s">
        <v>3285</v>
      </c>
      <c r="E110" s="1" t="s">
        <v>3286</v>
      </c>
      <c r="F110" s="1" t="s">
        <v>3287</v>
      </c>
      <c r="G110" s="1" t="s">
        <v>3288</v>
      </c>
      <c r="H110" s="17" t="n">
        <v>0</v>
      </c>
      <c r="I110" s="17" t="n">
        <v>2</v>
      </c>
      <c r="J110" s="17" t="n">
        <v>2</v>
      </c>
      <c r="K110" s="18" t="n">
        <v>0</v>
      </c>
      <c r="L110" s="34" t="s">
        <v>4473</v>
      </c>
      <c r="M110" s="25" t="s">
        <v>228</v>
      </c>
      <c r="N110" s="1" t="s">
        <v>282</v>
      </c>
      <c r="P110" s="1" t="s">
        <v>3290</v>
      </c>
    </row>
    <row r="111" customFormat="false" ht="15" hidden="false" customHeight="false" outlineLevel="0" collapsed="false">
      <c r="A111" s="19" t="s">
        <v>209</v>
      </c>
      <c r="B111" s="33" t="s">
        <v>4470</v>
      </c>
      <c r="C111" s="19"/>
      <c r="D111" s="19"/>
      <c r="E111" s="19"/>
      <c r="F111" s="19"/>
      <c r="G111" s="19"/>
      <c r="H111" s="19"/>
      <c r="I111" s="19"/>
      <c r="J111" s="20" t="n">
        <f aca="false">SUBTOTAL(109,J6:J110)</f>
        <v>17179</v>
      </c>
      <c r="K111" s="19"/>
      <c r="L111" s="21" t="n">
        <f aca="false">SUBTOTAL(109,L6:L110)</f>
        <v>348117317.533991</v>
      </c>
      <c r="M111" s="19"/>
      <c r="N111" s="19"/>
      <c r="O111" s="19"/>
      <c r="P111" s="19"/>
    </row>
  </sheetData>
  <autoFilter ref="A5:P1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2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8"/>
    <col collapsed="false" customWidth="true" hidden="false" outlineLevel="0" max="3" min="3" style="1" width="15"/>
    <col collapsed="false" customWidth="true" hidden="false" outlineLevel="0" max="4" min="4" style="1" width="13"/>
    <col collapsed="false" customWidth="true" hidden="false" outlineLevel="0" max="5" min="5" style="1" width="44"/>
    <col collapsed="false" customWidth="true" hidden="false" outlineLevel="0" max="6" min="6" style="1" width="13"/>
    <col collapsed="false" customWidth="true" hidden="false" outlineLevel="0" max="7" min="7" style="1" width="42"/>
    <col collapsed="false" customWidth="true" hidden="false" outlineLevel="0" max="9" min="8" style="1" width="13"/>
    <col collapsed="false" customWidth="true" hidden="false" outlineLevel="0" max="10" min="10" style="1" width="14"/>
    <col collapsed="false" customWidth="true" hidden="false" outlineLevel="0" max="11" min="11" style="1" width="15"/>
    <col collapsed="false" customWidth="true" hidden="false" outlineLevel="0" max="12" min="12" style="1" width="17"/>
    <col collapsed="false" customWidth="true" hidden="false" outlineLevel="0" max="13" min="13" style="1" width="15"/>
    <col collapsed="false" customWidth="true" hidden="false" outlineLevel="0" max="14" min="14" style="1" width="46"/>
    <col collapsed="false" customWidth="true" hidden="false" outlineLevel="0" max="15" min="15" style="1" width="52"/>
    <col collapsed="false" customWidth="true" hidden="false" outlineLevel="0" max="16" min="16" style="1" width="100"/>
  </cols>
  <sheetData>
    <row r="2" customFormat="false" ht="16.15" hidden="false" customHeight="false" outlineLevel="0" collapsed="false">
      <c r="A2" s="14" t="s">
        <v>4474</v>
      </c>
    </row>
    <row r="3" customFormat="false" ht="15" hidden="false" customHeight="false" outlineLevel="0" collapsed="false">
      <c r="A3" s="15" t="s">
        <v>4475</v>
      </c>
    </row>
    <row r="5" customFormat="false" ht="45.75" hidden="false" customHeight="true" outlineLevel="0" collapsed="false">
      <c r="A5" s="16" t="s">
        <v>224</v>
      </c>
      <c r="B5" s="16" t="s">
        <v>236</v>
      </c>
      <c r="C5" s="16" t="s">
        <v>187</v>
      </c>
      <c r="D5" s="16" t="s">
        <v>240</v>
      </c>
      <c r="E5" s="16" t="s">
        <v>241</v>
      </c>
      <c r="F5" s="16" t="s">
        <v>242</v>
      </c>
      <c r="G5" s="16" t="s">
        <v>243</v>
      </c>
      <c r="H5" s="16" t="s">
        <v>87</v>
      </c>
      <c r="I5" s="16" t="s">
        <v>4467</v>
      </c>
      <c r="J5" s="16" t="s">
        <v>4468</v>
      </c>
      <c r="K5" s="16" t="s">
        <v>245</v>
      </c>
      <c r="L5" s="16" t="s">
        <v>4469</v>
      </c>
      <c r="M5" s="16" t="s">
        <v>178</v>
      </c>
      <c r="N5" s="16" t="s">
        <v>250</v>
      </c>
      <c r="O5" s="16" t="s">
        <v>249</v>
      </c>
      <c r="P5" s="16" t="s">
        <v>257</v>
      </c>
    </row>
    <row r="6" customFormat="false" ht="15" hidden="false" customHeight="false" outlineLevel="0" collapsed="false">
      <c r="A6" s="1" t="s">
        <v>207</v>
      </c>
      <c r="B6" s="1" t="s">
        <v>1739</v>
      </c>
      <c r="C6" s="1" t="s">
        <v>1568</v>
      </c>
      <c r="F6" s="1" t="s">
        <v>3403</v>
      </c>
      <c r="G6" s="1" t="s">
        <v>3404</v>
      </c>
      <c r="H6" s="17" t="n">
        <v>0</v>
      </c>
      <c r="I6" s="17" t="n">
        <v>642</v>
      </c>
      <c r="J6" s="17" t="n">
        <v>642</v>
      </c>
      <c r="K6" s="18"/>
      <c r="L6" s="34" t="s">
        <v>4473</v>
      </c>
      <c r="M6" s="32" t="s">
        <v>1571</v>
      </c>
      <c r="N6" s="1" t="s">
        <v>1572</v>
      </c>
      <c r="P6" s="1" t="s">
        <v>3405</v>
      </c>
    </row>
    <row r="7" customFormat="false" ht="15" hidden="false" customHeight="false" outlineLevel="0" collapsed="false">
      <c r="A7" s="1" t="s">
        <v>207</v>
      </c>
      <c r="B7" s="1" t="s">
        <v>1739</v>
      </c>
      <c r="C7" s="1" t="s">
        <v>1568</v>
      </c>
      <c r="F7" s="1" t="s">
        <v>3389</v>
      </c>
      <c r="G7" s="1" t="s">
        <v>3390</v>
      </c>
      <c r="H7" s="17" t="n">
        <v>0</v>
      </c>
      <c r="I7" s="17" t="n">
        <v>375</v>
      </c>
      <c r="J7" s="17" t="n">
        <v>375</v>
      </c>
      <c r="K7" s="18"/>
      <c r="L7" s="34" t="s">
        <v>4473</v>
      </c>
      <c r="M7" s="32" t="s">
        <v>1571</v>
      </c>
      <c r="N7" s="1" t="s">
        <v>1572</v>
      </c>
      <c r="P7" s="1" t="s">
        <v>3391</v>
      </c>
    </row>
    <row r="8" customFormat="false" ht="15" hidden="false" customHeight="false" outlineLevel="0" collapsed="false">
      <c r="A8" s="1" t="s">
        <v>207</v>
      </c>
      <c r="B8" s="1" t="s">
        <v>1739</v>
      </c>
      <c r="C8" s="1" t="s">
        <v>1568</v>
      </c>
      <c r="F8" s="1" t="s">
        <v>3334</v>
      </c>
      <c r="G8" s="1" t="s">
        <v>3335</v>
      </c>
      <c r="H8" s="17" t="n">
        <v>0</v>
      </c>
      <c r="I8" s="17" t="n">
        <v>264</v>
      </c>
      <c r="J8" s="17" t="n">
        <v>264</v>
      </c>
      <c r="K8" s="18"/>
      <c r="L8" s="34" t="s">
        <v>4473</v>
      </c>
      <c r="M8" s="32" t="s">
        <v>1571</v>
      </c>
      <c r="N8" s="1" t="s">
        <v>1572</v>
      </c>
      <c r="P8" s="1" t="s">
        <v>3336</v>
      </c>
    </row>
    <row r="9" customFormat="false" ht="15" hidden="false" customHeight="false" outlineLevel="0" collapsed="false">
      <c r="A9" s="1" t="s">
        <v>207</v>
      </c>
      <c r="B9" s="1" t="s">
        <v>1739</v>
      </c>
      <c r="C9" s="1" t="s">
        <v>1568</v>
      </c>
      <c r="F9" s="1" t="s">
        <v>3439</v>
      </c>
      <c r="G9" s="1" t="s">
        <v>3440</v>
      </c>
      <c r="H9" s="17" t="n">
        <v>0</v>
      </c>
      <c r="I9" s="17" t="n">
        <v>179</v>
      </c>
      <c r="J9" s="17" t="n">
        <v>179</v>
      </c>
      <c r="K9" s="18"/>
      <c r="L9" s="34" t="s">
        <v>4473</v>
      </c>
      <c r="M9" s="32" t="s">
        <v>1571</v>
      </c>
      <c r="N9" s="1" t="s">
        <v>1572</v>
      </c>
      <c r="P9" s="1" t="s">
        <v>3441</v>
      </c>
    </row>
    <row r="10" customFormat="false" ht="15" hidden="false" customHeight="false" outlineLevel="0" collapsed="false">
      <c r="A10" s="1" t="s">
        <v>207</v>
      </c>
      <c r="B10" s="1" t="s">
        <v>1739</v>
      </c>
      <c r="C10" s="1" t="s">
        <v>1568</v>
      </c>
      <c r="F10" s="1" t="s">
        <v>3436</v>
      </c>
      <c r="G10" s="1" t="s">
        <v>3437</v>
      </c>
      <c r="H10" s="17" t="n">
        <v>0</v>
      </c>
      <c r="I10" s="17" t="n">
        <v>136</v>
      </c>
      <c r="J10" s="17" t="n">
        <v>136</v>
      </c>
      <c r="K10" s="18"/>
      <c r="L10" s="34" t="s">
        <v>4473</v>
      </c>
      <c r="M10" s="32" t="s">
        <v>1571</v>
      </c>
      <c r="N10" s="1" t="s">
        <v>1572</v>
      </c>
      <c r="P10" s="1" t="s">
        <v>3438</v>
      </c>
    </row>
    <row r="11" customFormat="false" ht="15" hidden="false" customHeight="false" outlineLevel="0" collapsed="false">
      <c r="A11" s="1" t="s">
        <v>207</v>
      </c>
      <c r="B11" s="1" t="s">
        <v>1739</v>
      </c>
      <c r="C11" s="1" t="s">
        <v>1568</v>
      </c>
      <c r="F11" s="1" t="s">
        <v>3386</v>
      </c>
      <c r="G11" s="1" t="s">
        <v>3387</v>
      </c>
      <c r="H11" s="17" t="n">
        <v>0</v>
      </c>
      <c r="I11" s="17" t="n">
        <v>131</v>
      </c>
      <c r="J11" s="17" t="n">
        <v>131</v>
      </c>
      <c r="K11" s="18"/>
      <c r="L11" s="34" t="s">
        <v>4473</v>
      </c>
      <c r="M11" s="32" t="s">
        <v>1571</v>
      </c>
      <c r="N11" s="1" t="s">
        <v>1572</v>
      </c>
      <c r="P11" s="1" t="s">
        <v>3388</v>
      </c>
    </row>
    <row r="12" customFormat="false" ht="15" hidden="false" customHeight="false" outlineLevel="0" collapsed="false">
      <c r="A12" s="1" t="s">
        <v>207</v>
      </c>
      <c r="B12" s="1" t="s">
        <v>1739</v>
      </c>
      <c r="C12" s="1" t="s">
        <v>1568</v>
      </c>
      <c r="F12" s="1" t="s">
        <v>3451</v>
      </c>
      <c r="G12" s="1" t="s">
        <v>3452</v>
      </c>
      <c r="H12" s="17" t="n">
        <v>0</v>
      </c>
      <c r="I12" s="17" t="n">
        <v>96</v>
      </c>
      <c r="J12" s="17" t="n">
        <v>96</v>
      </c>
      <c r="K12" s="18"/>
      <c r="L12" s="34" t="s">
        <v>4473</v>
      </c>
      <c r="M12" s="32" t="s">
        <v>1571</v>
      </c>
      <c r="N12" s="1" t="s">
        <v>1572</v>
      </c>
      <c r="P12" s="1" t="s">
        <v>3453</v>
      </c>
    </row>
    <row r="13" customFormat="false" ht="15" hidden="false" customHeight="false" outlineLevel="0" collapsed="false">
      <c r="A13" s="1" t="s">
        <v>207</v>
      </c>
      <c r="B13" s="1" t="s">
        <v>1739</v>
      </c>
      <c r="C13" s="1" t="s">
        <v>1568</v>
      </c>
      <c r="F13" s="1" t="s">
        <v>3343</v>
      </c>
      <c r="G13" s="1" t="s">
        <v>3344</v>
      </c>
      <c r="H13" s="17" t="n">
        <v>0</v>
      </c>
      <c r="I13" s="17" t="n">
        <v>92</v>
      </c>
      <c r="J13" s="17" t="n">
        <v>92</v>
      </c>
      <c r="K13" s="18"/>
      <c r="L13" s="34" t="s">
        <v>4473</v>
      </c>
      <c r="M13" s="32" t="s">
        <v>1571</v>
      </c>
      <c r="N13" s="1" t="s">
        <v>1572</v>
      </c>
      <c r="P13" s="1" t="s">
        <v>3345</v>
      </c>
    </row>
    <row r="14" customFormat="false" ht="15" hidden="false" customHeight="false" outlineLevel="0" collapsed="false">
      <c r="A14" s="1" t="s">
        <v>207</v>
      </c>
      <c r="B14" s="1" t="s">
        <v>1739</v>
      </c>
      <c r="C14" s="1" t="s">
        <v>1568</v>
      </c>
      <c r="F14" s="1" t="s">
        <v>3320</v>
      </c>
      <c r="G14" s="1" t="s">
        <v>3321</v>
      </c>
      <c r="H14" s="17" t="n">
        <v>0</v>
      </c>
      <c r="I14" s="17" t="n">
        <v>80</v>
      </c>
      <c r="J14" s="17" t="n">
        <v>80</v>
      </c>
      <c r="K14" s="18"/>
      <c r="L14" s="34" t="s">
        <v>4473</v>
      </c>
      <c r="M14" s="32" t="s">
        <v>1571</v>
      </c>
      <c r="N14" s="1" t="s">
        <v>1572</v>
      </c>
      <c r="P14" s="1" t="s">
        <v>3322</v>
      </c>
    </row>
    <row r="15" customFormat="false" ht="15" hidden="false" customHeight="false" outlineLevel="0" collapsed="false">
      <c r="A15" s="1" t="s">
        <v>207</v>
      </c>
      <c r="B15" s="1" t="s">
        <v>1739</v>
      </c>
      <c r="C15" s="1" t="s">
        <v>1568</v>
      </c>
      <c r="F15" s="1" t="s">
        <v>2672</v>
      </c>
      <c r="G15" s="1" t="s">
        <v>3384</v>
      </c>
      <c r="H15" s="17" t="n">
        <v>0</v>
      </c>
      <c r="I15" s="17" t="n">
        <v>80</v>
      </c>
      <c r="J15" s="17" t="n">
        <v>80</v>
      </c>
      <c r="K15" s="18"/>
      <c r="L15" s="34" t="s">
        <v>4473</v>
      </c>
      <c r="M15" s="32" t="s">
        <v>1571</v>
      </c>
      <c r="N15" s="1" t="s">
        <v>1572</v>
      </c>
      <c r="P15" s="1" t="s">
        <v>3385</v>
      </c>
    </row>
    <row r="16" customFormat="false" ht="15" hidden="false" customHeight="false" outlineLevel="0" collapsed="false">
      <c r="A16" s="1" t="s">
        <v>207</v>
      </c>
      <c r="B16" s="1" t="s">
        <v>1739</v>
      </c>
      <c r="C16" s="1" t="s">
        <v>1568</v>
      </c>
      <c r="F16" s="1" t="s">
        <v>3378</v>
      </c>
      <c r="G16" s="1" t="s">
        <v>3379</v>
      </c>
      <c r="H16" s="17" t="n">
        <v>0</v>
      </c>
      <c r="I16" s="17" t="n">
        <v>49</v>
      </c>
      <c r="J16" s="17" t="n">
        <v>49</v>
      </c>
      <c r="K16" s="18"/>
      <c r="L16" s="34" t="s">
        <v>4473</v>
      </c>
      <c r="M16" s="32" t="s">
        <v>1571</v>
      </c>
      <c r="N16" s="1" t="s">
        <v>1572</v>
      </c>
      <c r="P16" s="1" t="s">
        <v>3380</v>
      </c>
    </row>
    <row r="17" customFormat="false" ht="15" hidden="false" customHeight="false" outlineLevel="0" collapsed="false">
      <c r="A17" s="1" t="s">
        <v>207</v>
      </c>
      <c r="B17" s="1" t="s">
        <v>1739</v>
      </c>
      <c r="C17" s="1" t="s">
        <v>1568</v>
      </c>
      <c r="F17" s="1" t="s">
        <v>3409</v>
      </c>
      <c r="G17" s="1" t="s">
        <v>3410</v>
      </c>
      <c r="H17" s="17" t="n">
        <v>0</v>
      </c>
      <c r="I17" s="17" t="n">
        <v>49</v>
      </c>
      <c r="J17" s="17" t="n">
        <v>49</v>
      </c>
      <c r="K17" s="18"/>
      <c r="L17" s="34" t="s">
        <v>4473</v>
      </c>
      <c r="M17" s="32" t="s">
        <v>1571</v>
      </c>
      <c r="N17" s="1" t="s">
        <v>1572</v>
      </c>
      <c r="P17" s="1" t="s">
        <v>3411</v>
      </c>
    </row>
    <row r="18" customFormat="false" ht="15" hidden="false" customHeight="false" outlineLevel="0" collapsed="false">
      <c r="A18" s="1" t="s">
        <v>207</v>
      </c>
      <c r="B18" s="1" t="s">
        <v>1739</v>
      </c>
      <c r="C18" s="1" t="s">
        <v>1568</v>
      </c>
      <c r="F18" s="1" t="s">
        <v>3372</v>
      </c>
      <c r="G18" s="1" t="s">
        <v>3373</v>
      </c>
      <c r="H18" s="17" t="n">
        <v>0</v>
      </c>
      <c r="I18" s="17" t="n">
        <v>46</v>
      </c>
      <c r="J18" s="17" t="n">
        <v>46</v>
      </c>
      <c r="K18" s="18"/>
      <c r="L18" s="34" t="s">
        <v>4473</v>
      </c>
      <c r="M18" s="32" t="s">
        <v>1571</v>
      </c>
      <c r="N18" s="1" t="s">
        <v>1572</v>
      </c>
      <c r="P18" s="1" t="s">
        <v>3374</v>
      </c>
    </row>
    <row r="19" customFormat="false" ht="15" hidden="false" customHeight="false" outlineLevel="0" collapsed="false">
      <c r="A19" s="1" t="s">
        <v>207</v>
      </c>
      <c r="B19" s="1" t="s">
        <v>1739</v>
      </c>
      <c r="C19" s="1" t="s">
        <v>1568</v>
      </c>
      <c r="F19" s="1" t="s">
        <v>3412</v>
      </c>
      <c r="G19" s="1" t="s">
        <v>3413</v>
      </c>
      <c r="H19" s="17" t="n">
        <v>0</v>
      </c>
      <c r="I19" s="17" t="n">
        <v>42</v>
      </c>
      <c r="J19" s="17" t="n">
        <v>42</v>
      </c>
      <c r="K19" s="18"/>
      <c r="L19" s="34" t="s">
        <v>4473</v>
      </c>
      <c r="M19" s="32" t="s">
        <v>1571</v>
      </c>
      <c r="N19" s="1" t="s">
        <v>1572</v>
      </c>
      <c r="P19" s="1" t="s">
        <v>3414</v>
      </c>
    </row>
    <row r="20" customFormat="false" ht="15" hidden="false" customHeight="false" outlineLevel="0" collapsed="false">
      <c r="A20" s="1" t="s">
        <v>207</v>
      </c>
      <c r="B20" s="1" t="s">
        <v>1739</v>
      </c>
      <c r="C20" s="1" t="s">
        <v>1568</v>
      </c>
      <c r="F20" s="1" t="s">
        <v>3346</v>
      </c>
      <c r="G20" s="1" t="s">
        <v>3347</v>
      </c>
      <c r="H20" s="17" t="n">
        <v>0</v>
      </c>
      <c r="I20" s="17" t="n">
        <v>41</v>
      </c>
      <c r="J20" s="17" t="n">
        <v>41</v>
      </c>
      <c r="K20" s="18"/>
      <c r="L20" s="34" t="s">
        <v>4473</v>
      </c>
      <c r="M20" s="32" t="s">
        <v>1571</v>
      </c>
      <c r="N20" s="1" t="s">
        <v>1576</v>
      </c>
      <c r="P20" s="1" t="s">
        <v>3349</v>
      </c>
    </row>
    <row r="21" customFormat="false" ht="15" hidden="false" customHeight="false" outlineLevel="0" collapsed="false">
      <c r="A21" s="1" t="s">
        <v>207</v>
      </c>
      <c r="B21" s="1" t="s">
        <v>1739</v>
      </c>
      <c r="C21" s="1" t="s">
        <v>1568</v>
      </c>
      <c r="F21" s="1" t="s">
        <v>3421</v>
      </c>
      <c r="G21" s="1" t="s">
        <v>3422</v>
      </c>
      <c r="H21" s="17" t="n">
        <v>0</v>
      </c>
      <c r="I21" s="17" t="n">
        <v>40</v>
      </c>
      <c r="J21" s="17" t="n">
        <v>40</v>
      </c>
      <c r="K21" s="18"/>
      <c r="L21" s="34" t="s">
        <v>4473</v>
      </c>
      <c r="M21" s="32" t="s">
        <v>1571</v>
      </c>
      <c r="N21" s="1" t="s">
        <v>1572</v>
      </c>
      <c r="P21" s="1" t="s">
        <v>3423</v>
      </c>
    </row>
    <row r="22" customFormat="false" ht="15" hidden="false" customHeight="false" outlineLevel="0" collapsed="false">
      <c r="A22" s="1" t="s">
        <v>207</v>
      </c>
      <c r="B22" s="1" t="s">
        <v>1739</v>
      </c>
      <c r="C22" s="1" t="s">
        <v>1568</v>
      </c>
      <c r="F22" s="1" t="s">
        <v>3433</v>
      </c>
      <c r="G22" s="1" t="s">
        <v>3434</v>
      </c>
      <c r="H22" s="17" t="n">
        <v>0</v>
      </c>
      <c r="I22" s="17" t="n">
        <v>40</v>
      </c>
      <c r="J22" s="17" t="n">
        <v>40</v>
      </c>
      <c r="K22" s="18"/>
      <c r="L22" s="34" t="s">
        <v>4473</v>
      </c>
      <c r="M22" s="32" t="s">
        <v>1571</v>
      </c>
      <c r="N22" s="1" t="s">
        <v>1572</v>
      </c>
      <c r="P22" s="1" t="s">
        <v>3435</v>
      </c>
    </row>
    <row r="23" customFormat="false" ht="15" hidden="false" customHeight="false" outlineLevel="0" collapsed="false">
      <c r="A23" s="1" t="s">
        <v>207</v>
      </c>
      <c r="B23" s="1" t="s">
        <v>1739</v>
      </c>
      <c r="C23" s="1" t="s">
        <v>1568</v>
      </c>
      <c r="F23" s="1" t="s">
        <v>2812</v>
      </c>
      <c r="G23" s="1" t="s">
        <v>3359</v>
      </c>
      <c r="H23" s="17" t="n">
        <v>0</v>
      </c>
      <c r="I23" s="17" t="n">
        <v>39</v>
      </c>
      <c r="J23" s="17" t="n">
        <v>39</v>
      </c>
      <c r="K23" s="18"/>
      <c r="L23" s="34" t="s">
        <v>4473</v>
      </c>
      <c r="M23" s="32" t="s">
        <v>1571</v>
      </c>
      <c r="N23" s="1" t="s">
        <v>1572</v>
      </c>
      <c r="P23" s="1" t="s">
        <v>3360</v>
      </c>
    </row>
    <row r="24" customFormat="false" ht="15" hidden="false" customHeight="false" outlineLevel="0" collapsed="false">
      <c r="A24" s="1" t="s">
        <v>207</v>
      </c>
      <c r="B24" s="1" t="s">
        <v>1739</v>
      </c>
      <c r="C24" s="1" t="s">
        <v>1568</v>
      </c>
      <c r="F24" s="1" t="s">
        <v>3126</v>
      </c>
      <c r="G24" s="1" t="s">
        <v>3370</v>
      </c>
      <c r="H24" s="17" t="n">
        <v>0</v>
      </c>
      <c r="I24" s="17" t="n">
        <v>30</v>
      </c>
      <c r="J24" s="17" t="n">
        <v>30</v>
      </c>
      <c r="K24" s="18"/>
      <c r="L24" s="34" t="s">
        <v>4473</v>
      </c>
      <c r="M24" s="32" t="s">
        <v>1571</v>
      </c>
      <c r="N24" s="1" t="s">
        <v>1572</v>
      </c>
      <c r="P24" s="1" t="s">
        <v>3371</v>
      </c>
    </row>
    <row r="25" customFormat="false" ht="15" hidden="false" customHeight="false" outlineLevel="0" collapsed="false">
      <c r="A25" s="1" t="s">
        <v>207</v>
      </c>
      <c r="B25" s="1" t="s">
        <v>1739</v>
      </c>
      <c r="C25" s="1" t="s">
        <v>1568</v>
      </c>
      <c r="F25" s="1" t="s">
        <v>2530</v>
      </c>
      <c r="G25" s="1" t="s">
        <v>3444</v>
      </c>
      <c r="H25" s="17" t="n">
        <v>0</v>
      </c>
      <c r="I25" s="17" t="n">
        <v>27</v>
      </c>
      <c r="J25" s="17" t="n">
        <v>27</v>
      </c>
      <c r="K25" s="18"/>
      <c r="L25" s="34" t="s">
        <v>4473</v>
      </c>
      <c r="M25" s="32" t="s">
        <v>1571</v>
      </c>
      <c r="N25" s="1" t="s">
        <v>1572</v>
      </c>
      <c r="P25" s="1" t="s">
        <v>3445</v>
      </c>
    </row>
    <row r="26" customFormat="false" ht="15" hidden="false" customHeight="false" outlineLevel="0" collapsed="false">
      <c r="A26" s="1" t="s">
        <v>207</v>
      </c>
      <c r="B26" s="1" t="s">
        <v>1739</v>
      </c>
      <c r="C26" s="1" t="s">
        <v>1568</v>
      </c>
      <c r="F26" s="1" t="s">
        <v>3406</v>
      </c>
      <c r="G26" s="1" t="s">
        <v>3407</v>
      </c>
      <c r="H26" s="17" t="n">
        <v>0</v>
      </c>
      <c r="I26" s="17" t="n">
        <v>26</v>
      </c>
      <c r="J26" s="17" t="n">
        <v>26</v>
      </c>
      <c r="K26" s="18"/>
      <c r="L26" s="34" t="s">
        <v>4473</v>
      </c>
      <c r="M26" s="32" t="s">
        <v>1571</v>
      </c>
      <c r="N26" s="1" t="s">
        <v>1572</v>
      </c>
      <c r="P26" s="1" t="s">
        <v>3408</v>
      </c>
    </row>
    <row r="27" customFormat="false" ht="15" hidden="false" customHeight="false" outlineLevel="0" collapsed="false">
      <c r="A27" s="1" t="s">
        <v>207</v>
      </c>
      <c r="B27" s="1" t="s">
        <v>1739</v>
      </c>
      <c r="C27" s="1" t="s">
        <v>1568</v>
      </c>
      <c r="F27" s="1" t="s">
        <v>3418</v>
      </c>
      <c r="G27" s="1" t="s">
        <v>3419</v>
      </c>
      <c r="H27" s="17" t="n">
        <v>0</v>
      </c>
      <c r="I27" s="17" t="n">
        <v>22</v>
      </c>
      <c r="J27" s="17" t="n">
        <v>22</v>
      </c>
      <c r="K27" s="18"/>
      <c r="L27" s="34" t="s">
        <v>4473</v>
      </c>
      <c r="M27" s="32" t="s">
        <v>1571</v>
      </c>
      <c r="N27" s="1" t="s">
        <v>1572</v>
      </c>
      <c r="P27" s="1" t="s">
        <v>3420</v>
      </c>
    </row>
    <row r="28" customFormat="false" ht="15" hidden="false" customHeight="false" outlineLevel="0" collapsed="false">
      <c r="A28" s="1" t="s">
        <v>207</v>
      </c>
      <c r="B28" s="1" t="s">
        <v>1739</v>
      </c>
      <c r="C28" s="1" t="s">
        <v>1568</v>
      </c>
      <c r="F28" s="1" t="s">
        <v>2971</v>
      </c>
      <c r="G28" s="1" t="s">
        <v>3446</v>
      </c>
      <c r="H28" s="17" t="n">
        <v>0</v>
      </c>
      <c r="I28" s="17" t="n">
        <v>22</v>
      </c>
      <c r="J28" s="17" t="n">
        <v>22</v>
      </c>
      <c r="K28" s="18"/>
      <c r="L28" s="34" t="s">
        <v>4473</v>
      </c>
      <c r="M28" s="32" t="s">
        <v>1571</v>
      </c>
      <c r="N28" s="1" t="s">
        <v>1572</v>
      </c>
      <c r="P28" s="1" t="s">
        <v>3447</v>
      </c>
    </row>
    <row r="29" customFormat="false" ht="15" hidden="false" customHeight="false" outlineLevel="0" collapsed="false">
      <c r="A29" s="1" t="s">
        <v>207</v>
      </c>
      <c r="B29" s="1" t="s">
        <v>1739</v>
      </c>
      <c r="C29" s="1" t="s">
        <v>1568</v>
      </c>
      <c r="F29" s="1" t="s">
        <v>3415</v>
      </c>
      <c r="G29" s="1" t="s">
        <v>3416</v>
      </c>
      <c r="H29" s="17" t="n">
        <v>0</v>
      </c>
      <c r="I29" s="17" t="n">
        <v>20</v>
      </c>
      <c r="J29" s="17" t="n">
        <v>20</v>
      </c>
      <c r="K29" s="18"/>
      <c r="L29" s="34" t="s">
        <v>4473</v>
      </c>
      <c r="M29" s="32" t="s">
        <v>1571</v>
      </c>
      <c r="N29" s="1" t="s">
        <v>1572</v>
      </c>
      <c r="P29" s="1" t="s">
        <v>3417</v>
      </c>
    </row>
    <row r="30" customFormat="false" ht="15" hidden="false" customHeight="false" outlineLevel="0" collapsed="false">
      <c r="A30" s="1" t="s">
        <v>207</v>
      </c>
      <c r="B30" s="1" t="s">
        <v>1739</v>
      </c>
      <c r="C30" s="1" t="s">
        <v>1568</v>
      </c>
      <c r="F30" s="1" t="s">
        <v>3317</v>
      </c>
      <c r="G30" s="1" t="s">
        <v>3318</v>
      </c>
      <c r="H30" s="17" t="n">
        <v>0</v>
      </c>
      <c r="I30" s="17" t="n">
        <v>18</v>
      </c>
      <c r="J30" s="17" t="n">
        <v>18</v>
      </c>
      <c r="K30" s="18"/>
      <c r="L30" s="34" t="s">
        <v>4473</v>
      </c>
      <c r="M30" s="32" t="s">
        <v>1571</v>
      </c>
      <c r="N30" s="1" t="s">
        <v>1572</v>
      </c>
      <c r="P30" s="1" t="s">
        <v>3319</v>
      </c>
    </row>
    <row r="31" customFormat="false" ht="15" hidden="false" customHeight="false" outlineLevel="0" collapsed="false">
      <c r="A31" s="1" t="s">
        <v>207</v>
      </c>
      <c r="B31" s="1" t="s">
        <v>1739</v>
      </c>
      <c r="C31" s="1" t="s">
        <v>1568</v>
      </c>
      <c r="F31" s="1" t="s">
        <v>3326</v>
      </c>
      <c r="G31" s="1" t="s">
        <v>3327</v>
      </c>
      <c r="H31" s="17" t="n">
        <v>0</v>
      </c>
      <c r="I31" s="17" t="n">
        <v>16</v>
      </c>
      <c r="J31" s="17" t="n">
        <v>16</v>
      </c>
      <c r="K31" s="18"/>
      <c r="L31" s="34" t="s">
        <v>4473</v>
      </c>
      <c r="M31" s="32" t="s">
        <v>1571</v>
      </c>
      <c r="N31" s="1" t="s">
        <v>1572</v>
      </c>
      <c r="P31" s="1" t="s">
        <v>3328</v>
      </c>
    </row>
    <row r="32" customFormat="false" ht="15" hidden="false" customHeight="false" outlineLevel="0" collapsed="false">
      <c r="A32" s="1" t="s">
        <v>207</v>
      </c>
      <c r="B32" s="1" t="s">
        <v>1739</v>
      </c>
      <c r="C32" s="1" t="s">
        <v>1568</v>
      </c>
      <c r="F32" s="1" t="s">
        <v>2836</v>
      </c>
      <c r="G32" s="1" t="s">
        <v>3329</v>
      </c>
      <c r="H32" s="17" t="n">
        <v>0</v>
      </c>
      <c r="I32" s="17" t="n">
        <v>16</v>
      </c>
      <c r="J32" s="17" t="n">
        <v>16</v>
      </c>
      <c r="K32" s="18"/>
      <c r="L32" s="34" t="s">
        <v>4473</v>
      </c>
      <c r="M32" s="32" t="s">
        <v>1571</v>
      </c>
      <c r="N32" s="1" t="s">
        <v>1572</v>
      </c>
      <c r="P32" s="1" t="s">
        <v>3330</v>
      </c>
    </row>
    <row r="33" customFormat="false" ht="15" hidden="false" customHeight="false" outlineLevel="0" collapsed="false">
      <c r="A33" s="1" t="s">
        <v>207</v>
      </c>
      <c r="B33" s="1" t="s">
        <v>1739</v>
      </c>
      <c r="C33" s="1" t="s">
        <v>1568</v>
      </c>
      <c r="F33" s="1" t="s">
        <v>3331</v>
      </c>
      <c r="G33" s="1" t="s">
        <v>3332</v>
      </c>
      <c r="H33" s="17" t="n">
        <v>0</v>
      </c>
      <c r="I33" s="17" t="n">
        <v>16</v>
      </c>
      <c r="J33" s="17" t="n">
        <v>16</v>
      </c>
      <c r="K33" s="18"/>
      <c r="L33" s="34" t="s">
        <v>4473</v>
      </c>
      <c r="M33" s="32" t="s">
        <v>1571</v>
      </c>
      <c r="N33" s="1" t="s">
        <v>1572</v>
      </c>
      <c r="P33" s="1" t="s">
        <v>3333</v>
      </c>
    </row>
    <row r="34" customFormat="false" ht="15" hidden="false" customHeight="false" outlineLevel="0" collapsed="false">
      <c r="A34" s="1" t="s">
        <v>207</v>
      </c>
      <c r="B34" s="1" t="s">
        <v>1739</v>
      </c>
      <c r="C34" s="1" t="s">
        <v>1568</v>
      </c>
      <c r="F34" s="1" t="s">
        <v>3353</v>
      </c>
      <c r="G34" s="1" t="s">
        <v>3354</v>
      </c>
      <c r="H34" s="17" t="n">
        <v>0</v>
      </c>
      <c r="I34" s="17" t="n">
        <v>16</v>
      </c>
      <c r="J34" s="17" t="n">
        <v>16</v>
      </c>
      <c r="K34" s="18"/>
      <c r="L34" s="34" t="s">
        <v>4473</v>
      </c>
      <c r="M34" s="32" t="s">
        <v>1571</v>
      </c>
      <c r="N34" s="1" t="s">
        <v>1572</v>
      </c>
      <c r="P34" s="1" t="s">
        <v>3355</v>
      </c>
    </row>
    <row r="35" customFormat="false" ht="15" hidden="false" customHeight="false" outlineLevel="0" collapsed="false">
      <c r="A35" s="1" t="s">
        <v>207</v>
      </c>
      <c r="B35" s="1" t="s">
        <v>1739</v>
      </c>
      <c r="C35" s="1" t="s">
        <v>1568</v>
      </c>
      <c r="F35" s="1" t="s">
        <v>3364</v>
      </c>
      <c r="G35" s="1" t="s">
        <v>3365</v>
      </c>
      <c r="H35" s="17" t="n">
        <v>0</v>
      </c>
      <c r="I35" s="17" t="n">
        <v>15</v>
      </c>
      <c r="J35" s="17" t="n">
        <v>15</v>
      </c>
      <c r="K35" s="18"/>
      <c r="L35" s="34" t="s">
        <v>4473</v>
      </c>
      <c r="M35" s="32" t="s">
        <v>1571</v>
      </c>
      <c r="N35" s="1" t="s">
        <v>1576</v>
      </c>
      <c r="P35" s="1" t="s">
        <v>3366</v>
      </c>
    </row>
    <row r="36" customFormat="false" ht="15" hidden="false" customHeight="false" outlineLevel="0" collapsed="false">
      <c r="A36" s="1" t="s">
        <v>207</v>
      </c>
      <c r="B36" s="1" t="s">
        <v>1739</v>
      </c>
      <c r="C36" s="1" t="s">
        <v>1568</v>
      </c>
      <c r="F36" s="1" t="s">
        <v>3340</v>
      </c>
      <c r="G36" s="1" t="s">
        <v>3401</v>
      </c>
      <c r="H36" s="17" t="n">
        <v>0</v>
      </c>
      <c r="I36" s="17" t="n">
        <v>13</v>
      </c>
      <c r="J36" s="17" t="n">
        <v>13</v>
      </c>
      <c r="K36" s="18"/>
      <c r="L36" s="34" t="s">
        <v>4473</v>
      </c>
      <c r="M36" s="32" t="s">
        <v>1571</v>
      </c>
      <c r="N36" s="1" t="s">
        <v>1572</v>
      </c>
      <c r="P36" s="1" t="s">
        <v>3402</v>
      </c>
    </row>
    <row r="37" customFormat="false" ht="15" hidden="false" customHeight="false" outlineLevel="0" collapsed="false">
      <c r="A37" s="1" t="s">
        <v>207</v>
      </c>
      <c r="B37" s="1" t="s">
        <v>1739</v>
      </c>
      <c r="C37" s="1" t="s">
        <v>1568</v>
      </c>
      <c r="F37" s="1" t="s">
        <v>3337</v>
      </c>
      <c r="G37" s="1" t="s">
        <v>3338</v>
      </c>
      <c r="H37" s="17" t="n">
        <v>0</v>
      </c>
      <c r="I37" s="17" t="n">
        <v>11</v>
      </c>
      <c r="J37" s="17" t="n">
        <v>11</v>
      </c>
      <c r="K37" s="18"/>
      <c r="L37" s="34" t="s">
        <v>4473</v>
      </c>
      <c r="M37" s="32" t="s">
        <v>1571</v>
      </c>
      <c r="N37" s="1" t="s">
        <v>1572</v>
      </c>
      <c r="P37" s="1" t="s">
        <v>3339</v>
      </c>
    </row>
    <row r="38" customFormat="false" ht="15" hidden="false" customHeight="false" outlineLevel="0" collapsed="false">
      <c r="A38" s="1" t="s">
        <v>207</v>
      </c>
      <c r="B38" s="1" t="s">
        <v>1739</v>
      </c>
      <c r="C38" s="1" t="s">
        <v>1568</v>
      </c>
      <c r="F38" s="1" t="s">
        <v>3375</v>
      </c>
      <c r="G38" s="1" t="s">
        <v>3376</v>
      </c>
      <c r="H38" s="17" t="n">
        <v>0</v>
      </c>
      <c r="I38" s="17" t="n">
        <v>11</v>
      </c>
      <c r="J38" s="17" t="n">
        <v>11</v>
      </c>
      <c r="K38" s="18"/>
      <c r="L38" s="34" t="s">
        <v>4473</v>
      </c>
      <c r="M38" s="32" t="s">
        <v>1571</v>
      </c>
      <c r="N38" s="1" t="s">
        <v>1572</v>
      </c>
      <c r="P38" s="1" t="s">
        <v>3377</v>
      </c>
    </row>
    <row r="39" customFormat="false" ht="15" hidden="false" customHeight="false" outlineLevel="0" collapsed="false">
      <c r="A39" s="1" t="s">
        <v>207</v>
      </c>
      <c r="B39" s="1" t="s">
        <v>1739</v>
      </c>
      <c r="C39" s="1" t="s">
        <v>1568</v>
      </c>
      <c r="F39" s="1" t="s">
        <v>3398</v>
      </c>
      <c r="G39" s="1" t="s">
        <v>3399</v>
      </c>
      <c r="H39" s="17" t="n">
        <v>0</v>
      </c>
      <c r="I39" s="17" t="n">
        <v>10</v>
      </c>
      <c r="J39" s="17" t="n">
        <v>10</v>
      </c>
      <c r="K39" s="18"/>
      <c r="L39" s="34" t="s">
        <v>4473</v>
      </c>
      <c r="M39" s="32" t="s">
        <v>1571</v>
      </c>
      <c r="N39" s="1" t="s">
        <v>1572</v>
      </c>
      <c r="P39" s="1" t="s">
        <v>3400</v>
      </c>
    </row>
    <row r="40" customFormat="false" ht="15" hidden="false" customHeight="false" outlineLevel="0" collapsed="false">
      <c r="A40" s="1" t="s">
        <v>207</v>
      </c>
      <c r="B40" s="1" t="s">
        <v>1739</v>
      </c>
      <c r="C40" s="1" t="s">
        <v>1568</v>
      </c>
      <c r="F40" s="1" t="s">
        <v>2220</v>
      </c>
      <c r="G40" s="1" t="s">
        <v>3442</v>
      </c>
      <c r="H40" s="17" t="n">
        <v>0</v>
      </c>
      <c r="I40" s="17" t="n">
        <v>10</v>
      </c>
      <c r="J40" s="17" t="n">
        <v>10</v>
      </c>
      <c r="K40" s="18"/>
      <c r="L40" s="34" t="s">
        <v>4473</v>
      </c>
      <c r="M40" s="32" t="s">
        <v>1571</v>
      </c>
      <c r="N40" s="1" t="s">
        <v>1572</v>
      </c>
      <c r="P40" s="1" t="s">
        <v>3443</v>
      </c>
    </row>
    <row r="41" customFormat="false" ht="15" hidden="false" customHeight="false" outlineLevel="0" collapsed="false">
      <c r="A41" s="1" t="s">
        <v>207</v>
      </c>
      <c r="B41" s="1" t="s">
        <v>1739</v>
      </c>
      <c r="C41" s="1" t="s">
        <v>1568</v>
      </c>
      <c r="F41" s="1" t="s">
        <v>3356</v>
      </c>
      <c r="G41" s="1" t="s">
        <v>3357</v>
      </c>
      <c r="H41" s="17" t="n">
        <v>0</v>
      </c>
      <c r="I41" s="17" t="n">
        <v>9</v>
      </c>
      <c r="J41" s="17" t="n">
        <v>9</v>
      </c>
      <c r="K41" s="18"/>
      <c r="L41" s="34" t="s">
        <v>4473</v>
      </c>
      <c r="M41" s="32" t="s">
        <v>1571</v>
      </c>
      <c r="N41" s="1" t="s">
        <v>1572</v>
      </c>
      <c r="P41" s="1" t="s">
        <v>3358</v>
      </c>
    </row>
    <row r="42" customFormat="false" ht="15" hidden="false" customHeight="false" outlineLevel="0" collapsed="false">
      <c r="A42" s="1" t="s">
        <v>207</v>
      </c>
      <c r="B42" s="1" t="s">
        <v>1739</v>
      </c>
      <c r="C42" s="1" t="s">
        <v>1568</v>
      </c>
      <c r="F42" s="1" t="s">
        <v>3350</v>
      </c>
      <c r="G42" s="1" t="s">
        <v>3351</v>
      </c>
      <c r="H42" s="17" t="n">
        <v>0</v>
      </c>
      <c r="I42" s="17" t="n">
        <v>5</v>
      </c>
      <c r="J42" s="17" t="n">
        <v>5</v>
      </c>
      <c r="K42" s="18"/>
      <c r="L42" s="34" t="s">
        <v>4473</v>
      </c>
      <c r="M42" s="32" t="s">
        <v>1571</v>
      </c>
      <c r="N42" s="1" t="s">
        <v>1572</v>
      </c>
      <c r="P42" s="1" t="s">
        <v>3352</v>
      </c>
    </row>
    <row r="43" customFormat="false" ht="15" hidden="false" customHeight="false" outlineLevel="0" collapsed="false">
      <c r="A43" s="1" t="s">
        <v>207</v>
      </c>
      <c r="B43" s="1" t="s">
        <v>1739</v>
      </c>
      <c r="C43" s="1" t="s">
        <v>1568</v>
      </c>
      <c r="F43" s="1" t="s">
        <v>3448</v>
      </c>
      <c r="G43" s="1" t="s">
        <v>3449</v>
      </c>
      <c r="H43" s="17" t="n">
        <v>0</v>
      </c>
      <c r="I43" s="17" t="n">
        <v>4</v>
      </c>
      <c r="J43" s="17" t="n">
        <v>4</v>
      </c>
      <c r="K43" s="18"/>
      <c r="L43" s="34" t="s">
        <v>4473</v>
      </c>
      <c r="M43" s="32" t="s">
        <v>1571</v>
      </c>
      <c r="N43" s="1" t="s">
        <v>1572</v>
      </c>
      <c r="P43" s="1" t="s">
        <v>3450</v>
      </c>
    </row>
    <row r="44" customFormat="false" ht="15" hidden="false" customHeight="false" outlineLevel="0" collapsed="false">
      <c r="A44" s="1" t="s">
        <v>207</v>
      </c>
      <c r="B44" s="1" t="s">
        <v>1739</v>
      </c>
      <c r="C44" s="1" t="s">
        <v>1568</v>
      </c>
      <c r="F44" s="1" t="s">
        <v>3392</v>
      </c>
      <c r="G44" s="1" t="s">
        <v>3393</v>
      </c>
      <c r="H44" s="17" t="n">
        <v>0</v>
      </c>
      <c r="I44" s="17" t="n">
        <v>2</v>
      </c>
      <c r="J44" s="17" t="n">
        <v>2</v>
      </c>
      <c r="K44" s="18"/>
      <c r="L44" s="34" t="s">
        <v>4473</v>
      </c>
      <c r="M44" s="32" t="s">
        <v>1571</v>
      </c>
      <c r="N44" s="1" t="s">
        <v>1572</v>
      </c>
      <c r="P44" s="1" t="s">
        <v>3394</v>
      </c>
    </row>
    <row r="45" customFormat="false" ht="15" hidden="false" customHeight="false" outlineLevel="0" collapsed="false">
      <c r="A45" s="1" t="s">
        <v>207</v>
      </c>
      <c r="B45" s="1" t="s">
        <v>1739</v>
      </c>
      <c r="C45" s="1" t="s">
        <v>1568</v>
      </c>
      <c r="F45" s="1" t="s">
        <v>3395</v>
      </c>
      <c r="G45" s="1" t="s">
        <v>3396</v>
      </c>
      <c r="H45" s="17" t="n">
        <v>0</v>
      </c>
      <c r="I45" s="17" t="n">
        <v>2</v>
      </c>
      <c r="J45" s="17" t="n">
        <v>2</v>
      </c>
      <c r="K45" s="18"/>
      <c r="L45" s="34" t="s">
        <v>4473</v>
      </c>
      <c r="M45" s="32" t="s">
        <v>1571</v>
      </c>
      <c r="N45" s="1" t="s">
        <v>1572</v>
      </c>
      <c r="P45" s="1" t="s">
        <v>3397</v>
      </c>
    </row>
    <row r="46" customFormat="false" ht="15" hidden="false" customHeight="false" outlineLevel="0" collapsed="false">
      <c r="A46" s="1" t="s">
        <v>207</v>
      </c>
      <c r="B46" s="1" t="s">
        <v>1739</v>
      </c>
      <c r="C46" s="1" t="s">
        <v>1568</v>
      </c>
      <c r="F46" s="1" t="s">
        <v>3361</v>
      </c>
      <c r="G46" s="1" t="s">
        <v>3362</v>
      </c>
      <c r="H46" s="17" t="n">
        <v>0</v>
      </c>
      <c r="I46" s="17" t="n">
        <v>1</v>
      </c>
      <c r="J46" s="17" t="n">
        <v>1</v>
      </c>
      <c r="K46" s="18"/>
      <c r="L46" s="34" t="s">
        <v>4473</v>
      </c>
      <c r="M46" s="32" t="s">
        <v>1571</v>
      </c>
      <c r="N46" s="1" t="s">
        <v>1572</v>
      </c>
      <c r="P46" s="1" t="s">
        <v>3363</v>
      </c>
    </row>
    <row r="47" customFormat="false" ht="15" hidden="false" customHeight="false" outlineLevel="0" collapsed="false">
      <c r="A47" s="1" t="s">
        <v>207</v>
      </c>
      <c r="B47" s="1" t="s">
        <v>1739</v>
      </c>
      <c r="C47" s="1" t="s">
        <v>1568</v>
      </c>
      <c r="F47" s="1" t="s">
        <v>3367</v>
      </c>
      <c r="G47" s="1" t="s">
        <v>3368</v>
      </c>
      <c r="H47" s="17" t="n">
        <v>0</v>
      </c>
      <c r="I47" s="17" t="n">
        <v>1</v>
      </c>
      <c r="J47" s="17" t="n">
        <v>1</v>
      </c>
      <c r="K47" s="18"/>
      <c r="L47" s="34" t="s">
        <v>4473</v>
      </c>
      <c r="M47" s="32" t="s">
        <v>1571</v>
      </c>
      <c r="N47" s="1" t="s">
        <v>1572</v>
      </c>
      <c r="P47" s="1" t="s">
        <v>3369</v>
      </c>
    </row>
    <row r="48" customFormat="false" ht="15" hidden="false" customHeight="false" outlineLevel="0" collapsed="false">
      <c r="A48" s="1" t="s">
        <v>207</v>
      </c>
      <c r="B48" s="1" t="s">
        <v>1739</v>
      </c>
      <c r="C48" s="1" t="s">
        <v>1568</v>
      </c>
      <c r="F48" s="1" t="s">
        <v>3323</v>
      </c>
      <c r="G48" s="1" t="s">
        <v>3324</v>
      </c>
      <c r="H48" s="17" t="n">
        <v>0</v>
      </c>
      <c r="I48" s="17" t="n">
        <v>0</v>
      </c>
      <c r="J48" s="17" t="n">
        <v>0</v>
      </c>
      <c r="K48" s="18"/>
      <c r="L48" s="34" t="s">
        <v>4473</v>
      </c>
      <c r="M48" s="32" t="s">
        <v>1571</v>
      </c>
      <c r="N48" s="1" t="s">
        <v>1572</v>
      </c>
      <c r="P48" s="1" t="s">
        <v>3325</v>
      </c>
    </row>
    <row r="49" customFormat="false" ht="15" hidden="false" customHeight="false" outlineLevel="0" collapsed="false">
      <c r="A49" s="1" t="s">
        <v>207</v>
      </c>
      <c r="B49" s="1" t="s">
        <v>1739</v>
      </c>
      <c r="C49" s="1" t="s">
        <v>1568</v>
      </c>
      <c r="F49" s="1" t="s">
        <v>3340</v>
      </c>
      <c r="G49" s="1" t="s">
        <v>3341</v>
      </c>
      <c r="H49" s="17" t="n">
        <v>0</v>
      </c>
      <c r="I49" s="17" t="n">
        <v>0</v>
      </c>
      <c r="J49" s="17" t="n">
        <v>0</v>
      </c>
      <c r="K49" s="18"/>
      <c r="L49" s="34" t="s">
        <v>4473</v>
      </c>
      <c r="M49" s="32" t="s">
        <v>1571</v>
      </c>
      <c r="N49" s="1" t="s">
        <v>1572</v>
      </c>
      <c r="P49" s="1" t="s">
        <v>3342</v>
      </c>
    </row>
    <row r="50" customFormat="false" ht="15" hidden="false" customHeight="false" outlineLevel="0" collapsed="false">
      <c r="A50" s="1" t="s">
        <v>207</v>
      </c>
      <c r="B50" s="1" t="s">
        <v>1739</v>
      </c>
      <c r="C50" s="1" t="s">
        <v>1568</v>
      </c>
      <c r="F50" s="1" t="s">
        <v>3381</v>
      </c>
      <c r="G50" s="1" t="s">
        <v>3382</v>
      </c>
      <c r="H50" s="17" t="n">
        <v>0</v>
      </c>
      <c r="I50" s="17" t="n">
        <v>0</v>
      </c>
      <c r="J50" s="17" t="n">
        <v>0</v>
      </c>
      <c r="K50" s="18"/>
      <c r="L50" s="34" t="s">
        <v>4473</v>
      </c>
      <c r="M50" s="32" t="s">
        <v>1571</v>
      </c>
      <c r="N50" s="1" t="s">
        <v>1572</v>
      </c>
      <c r="P50" s="1" t="s">
        <v>3383</v>
      </c>
    </row>
    <row r="51" customFormat="false" ht="15" hidden="false" customHeight="false" outlineLevel="0" collapsed="false">
      <c r="A51" s="1" t="s">
        <v>207</v>
      </c>
      <c r="B51" s="1" t="s">
        <v>1739</v>
      </c>
      <c r="C51" s="1" t="s">
        <v>1568</v>
      </c>
      <c r="F51" s="1" t="s">
        <v>3424</v>
      </c>
      <c r="G51" s="1" t="s">
        <v>3425</v>
      </c>
      <c r="H51" s="17" t="n">
        <v>0</v>
      </c>
      <c r="I51" s="17" t="n">
        <v>0</v>
      </c>
      <c r="J51" s="17" t="n">
        <v>0</v>
      </c>
      <c r="K51" s="18"/>
      <c r="L51" s="34" t="s">
        <v>4473</v>
      </c>
      <c r="M51" s="32" t="s">
        <v>1571</v>
      </c>
      <c r="N51" s="1" t="s">
        <v>1572</v>
      </c>
      <c r="P51" s="1" t="s">
        <v>3426</v>
      </c>
    </row>
    <row r="52" customFormat="false" ht="15" hidden="false" customHeight="false" outlineLevel="0" collapsed="false">
      <c r="A52" s="1" t="s">
        <v>207</v>
      </c>
      <c r="B52" s="1" t="s">
        <v>1739</v>
      </c>
      <c r="C52" s="1" t="s">
        <v>1568</v>
      </c>
      <c r="F52" s="1" t="s">
        <v>3427</v>
      </c>
      <c r="G52" s="1" t="s">
        <v>3428</v>
      </c>
      <c r="H52" s="17" t="n">
        <v>0</v>
      </c>
      <c r="I52" s="17" t="n">
        <v>0</v>
      </c>
      <c r="J52" s="17" t="n">
        <v>0</v>
      </c>
      <c r="K52" s="18"/>
      <c r="L52" s="34" t="s">
        <v>4473</v>
      </c>
      <c r="M52" s="32" t="s">
        <v>1571</v>
      </c>
      <c r="N52" s="1" t="s">
        <v>1572</v>
      </c>
      <c r="P52" s="1" t="s">
        <v>3429</v>
      </c>
    </row>
    <row r="53" customFormat="false" ht="15" hidden="false" customHeight="false" outlineLevel="0" collapsed="false">
      <c r="A53" s="1" t="s">
        <v>207</v>
      </c>
      <c r="B53" s="1" t="s">
        <v>1739</v>
      </c>
      <c r="C53" s="1" t="s">
        <v>1568</v>
      </c>
      <c r="F53" s="1" t="s">
        <v>3430</v>
      </c>
      <c r="G53" s="1" t="s">
        <v>3431</v>
      </c>
      <c r="H53" s="17" t="n">
        <v>0</v>
      </c>
      <c r="I53" s="17" t="n">
        <v>0</v>
      </c>
      <c r="J53" s="17" t="n">
        <v>0</v>
      </c>
      <c r="K53" s="18"/>
      <c r="L53" s="34" t="s">
        <v>4473</v>
      </c>
      <c r="M53" s="32" t="s">
        <v>1571</v>
      </c>
      <c r="N53" s="1" t="s">
        <v>1572</v>
      </c>
      <c r="P53" s="1" t="s">
        <v>3432</v>
      </c>
    </row>
    <row r="54" customFormat="false" ht="15" hidden="false" customHeight="false" outlineLevel="0" collapsed="false">
      <c r="A54" s="1" t="s">
        <v>207</v>
      </c>
      <c r="B54" s="1" t="s">
        <v>1739</v>
      </c>
      <c r="C54" s="1" t="s">
        <v>1568</v>
      </c>
      <c r="F54" s="1" t="s">
        <v>3454</v>
      </c>
      <c r="G54" s="1" t="s">
        <v>3455</v>
      </c>
      <c r="H54" s="17" t="n">
        <v>0</v>
      </c>
      <c r="I54" s="17" t="n">
        <v>0</v>
      </c>
      <c r="J54" s="17" t="n">
        <v>0</v>
      </c>
      <c r="K54" s="18"/>
      <c r="L54" s="34" t="s">
        <v>4473</v>
      </c>
      <c r="M54" s="32" t="s">
        <v>1571</v>
      </c>
      <c r="N54" s="1" t="s">
        <v>1572</v>
      </c>
      <c r="P54" s="1" t="s">
        <v>3456</v>
      </c>
    </row>
    <row r="55" customFormat="false" ht="15" hidden="false" customHeight="false" outlineLevel="0" collapsed="false">
      <c r="A55" s="1" t="s">
        <v>207</v>
      </c>
      <c r="B55" s="1" t="s">
        <v>1739</v>
      </c>
      <c r="C55" s="1" t="s">
        <v>1568</v>
      </c>
      <c r="F55" s="1" t="s">
        <v>3457</v>
      </c>
      <c r="G55" s="1" t="s">
        <v>3458</v>
      </c>
      <c r="H55" s="17" t="n">
        <v>0</v>
      </c>
      <c r="I55" s="17" t="n">
        <v>0</v>
      </c>
      <c r="J55" s="17" t="n">
        <v>0</v>
      </c>
      <c r="K55" s="18"/>
      <c r="L55" s="34" t="s">
        <v>4473</v>
      </c>
      <c r="M55" s="32" t="s">
        <v>1571</v>
      </c>
      <c r="N55" s="1" t="s">
        <v>1572</v>
      </c>
      <c r="P55" s="1" t="s">
        <v>3459</v>
      </c>
    </row>
    <row r="56" customFormat="false" ht="15" hidden="false" customHeight="false" outlineLevel="0" collapsed="false">
      <c r="A56" s="1" t="s">
        <v>207</v>
      </c>
      <c r="B56" s="1" t="s">
        <v>1739</v>
      </c>
      <c r="C56" s="1" t="s">
        <v>1568</v>
      </c>
      <c r="F56" s="1" t="s">
        <v>3460</v>
      </c>
      <c r="G56" s="1" t="s">
        <v>3461</v>
      </c>
      <c r="H56" s="17" t="n">
        <v>0</v>
      </c>
      <c r="I56" s="17" t="n">
        <v>0</v>
      </c>
      <c r="J56" s="17" t="n">
        <v>0</v>
      </c>
      <c r="K56" s="18"/>
      <c r="L56" s="34" t="s">
        <v>4473</v>
      </c>
      <c r="M56" s="32" t="s">
        <v>1571</v>
      </c>
      <c r="N56" s="1" t="s">
        <v>1576</v>
      </c>
      <c r="P56" s="1" t="s">
        <v>3463</v>
      </c>
    </row>
    <row r="57" customFormat="false" ht="15" hidden="false" customHeight="false" outlineLevel="0" collapsed="false">
      <c r="A57" s="1" t="s">
        <v>208</v>
      </c>
      <c r="B57" s="1" t="s">
        <v>3464</v>
      </c>
      <c r="C57" s="1" t="s">
        <v>1568</v>
      </c>
      <c r="F57" s="1" t="s">
        <v>2593</v>
      </c>
      <c r="G57" s="1" t="s">
        <v>4408</v>
      </c>
      <c r="H57" s="17" t="n">
        <v>0</v>
      </c>
      <c r="I57" s="17" t="n">
        <v>890</v>
      </c>
      <c r="J57" s="17" t="n">
        <v>890</v>
      </c>
      <c r="K57" s="18"/>
      <c r="L57" s="34" t="s">
        <v>4473</v>
      </c>
      <c r="M57" s="32" t="s">
        <v>1571</v>
      </c>
      <c r="N57" s="1" t="s">
        <v>1572</v>
      </c>
      <c r="P57" s="1" t="s">
        <v>4409</v>
      </c>
    </row>
    <row r="58" customFormat="false" ht="15" hidden="false" customHeight="false" outlineLevel="0" collapsed="false">
      <c r="A58" s="1" t="s">
        <v>208</v>
      </c>
      <c r="B58" s="1" t="s">
        <v>3464</v>
      </c>
      <c r="C58" s="1" t="s">
        <v>1568</v>
      </c>
      <c r="F58" s="1" t="s">
        <v>4234</v>
      </c>
      <c r="G58" s="1" t="s">
        <v>4235</v>
      </c>
      <c r="H58" s="17" t="n">
        <v>0</v>
      </c>
      <c r="I58" s="17" t="n">
        <v>342</v>
      </c>
      <c r="J58" s="17" t="n">
        <v>342</v>
      </c>
      <c r="K58" s="18"/>
      <c r="L58" s="34" t="s">
        <v>4473</v>
      </c>
      <c r="M58" s="32" t="s">
        <v>1571</v>
      </c>
      <c r="N58" s="1" t="s">
        <v>1576</v>
      </c>
      <c r="P58" s="1" t="s">
        <v>4237</v>
      </c>
    </row>
    <row r="59" customFormat="false" ht="15" hidden="false" customHeight="false" outlineLevel="0" collapsed="false">
      <c r="A59" s="1" t="s">
        <v>208</v>
      </c>
      <c r="B59" s="1" t="s">
        <v>3464</v>
      </c>
      <c r="C59" s="1" t="s">
        <v>1568</v>
      </c>
      <c r="F59" s="1" t="s">
        <v>4444</v>
      </c>
      <c r="G59" s="1" t="s">
        <v>4445</v>
      </c>
      <c r="H59" s="17" t="n">
        <v>0</v>
      </c>
      <c r="I59" s="17" t="n">
        <v>160</v>
      </c>
      <c r="J59" s="17" t="n">
        <v>160</v>
      </c>
      <c r="K59" s="18"/>
      <c r="L59" s="34" t="s">
        <v>4473</v>
      </c>
      <c r="M59" s="32" t="s">
        <v>1571</v>
      </c>
      <c r="N59" s="1" t="s">
        <v>1576</v>
      </c>
      <c r="P59" s="1" t="s">
        <v>4447</v>
      </c>
    </row>
    <row r="60" customFormat="false" ht="15" hidden="false" customHeight="false" outlineLevel="0" collapsed="false">
      <c r="A60" s="1" t="s">
        <v>208</v>
      </c>
      <c r="B60" s="1" t="s">
        <v>3464</v>
      </c>
      <c r="C60" s="1" t="s">
        <v>1568</v>
      </c>
      <c r="F60" s="1" t="s">
        <v>4224</v>
      </c>
      <c r="G60" s="1" t="s">
        <v>4225</v>
      </c>
      <c r="H60" s="17" t="n">
        <v>0</v>
      </c>
      <c r="I60" s="17" t="n">
        <v>156</v>
      </c>
      <c r="J60" s="17" t="n">
        <v>156</v>
      </c>
      <c r="K60" s="18"/>
      <c r="L60" s="34" t="s">
        <v>4473</v>
      </c>
      <c r="M60" s="32" t="s">
        <v>1571</v>
      </c>
      <c r="N60" s="1" t="s">
        <v>1576</v>
      </c>
      <c r="P60" s="1" t="s">
        <v>4227</v>
      </c>
    </row>
    <row r="61" customFormat="false" ht="15" hidden="false" customHeight="false" outlineLevel="0" collapsed="false">
      <c r="A61" s="1" t="s">
        <v>208</v>
      </c>
      <c r="B61" s="1" t="s">
        <v>3464</v>
      </c>
      <c r="C61" s="1" t="s">
        <v>1568</v>
      </c>
      <c r="F61" s="1" t="s">
        <v>1891</v>
      </c>
      <c r="G61" s="1" t="s">
        <v>4335</v>
      </c>
      <c r="H61" s="17" t="n">
        <v>0</v>
      </c>
      <c r="I61" s="17" t="n">
        <v>140</v>
      </c>
      <c r="J61" s="17" t="n">
        <v>140</v>
      </c>
      <c r="K61" s="18"/>
      <c r="L61" s="34" t="s">
        <v>4473</v>
      </c>
      <c r="M61" s="32" t="s">
        <v>1571</v>
      </c>
      <c r="N61" s="1" t="s">
        <v>1572</v>
      </c>
      <c r="P61" s="1" t="s">
        <v>4336</v>
      </c>
    </row>
    <row r="62" customFormat="false" ht="15" hidden="false" customHeight="false" outlineLevel="0" collapsed="false">
      <c r="A62" s="1" t="s">
        <v>208</v>
      </c>
      <c r="B62" s="1" t="s">
        <v>3464</v>
      </c>
      <c r="C62" s="1" t="s">
        <v>1568</v>
      </c>
      <c r="F62" s="1" t="s">
        <v>4317</v>
      </c>
      <c r="G62" s="1" t="s">
        <v>4318</v>
      </c>
      <c r="H62" s="17" t="n">
        <v>0</v>
      </c>
      <c r="I62" s="17" t="n">
        <v>135</v>
      </c>
      <c r="J62" s="17" t="n">
        <v>135</v>
      </c>
      <c r="K62" s="18"/>
      <c r="L62" s="34" t="s">
        <v>4473</v>
      </c>
      <c r="M62" s="32" t="s">
        <v>1571</v>
      </c>
      <c r="N62" s="1" t="s">
        <v>1572</v>
      </c>
      <c r="P62" s="1" t="s">
        <v>4319</v>
      </c>
    </row>
    <row r="63" customFormat="false" ht="15" hidden="false" customHeight="false" outlineLevel="0" collapsed="false">
      <c r="A63" s="1" t="s">
        <v>208</v>
      </c>
      <c r="B63" s="1" t="s">
        <v>3464</v>
      </c>
      <c r="C63" s="1" t="s">
        <v>1568</v>
      </c>
      <c r="F63" s="1" t="s">
        <v>4256</v>
      </c>
      <c r="G63" s="1" t="s">
        <v>4257</v>
      </c>
      <c r="H63" s="17" t="n">
        <v>0</v>
      </c>
      <c r="I63" s="17" t="n">
        <v>100</v>
      </c>
      <c r="J63" s="17" t="n">
        <v>100</v>
      </c>
      <c r="K63" s="18"/>
      <c r="L63" s="34" t="s">
        <v>4473</v>
      </c>
      <c r="M63" s="32" t="s">
        <v>1571</v>
      </c>
      <c r="N63" s="1" t="s">
        <v>1572</v>
      </c>
      <c r="P63" s="1" t="s">
        <v>4258</v>
      </c>
    </row>
    <row r="64" customFormat="false" ht="15" hidden="false" customHeight="false" outlineLevel="0" collapsed="false">
      <c r="A64" s="1" t="s">
        <v>208</v>
      </c>
      <c r="B64" s="1" t="s">
        <v>3464</v>
      </c>
      <c r="C64" s="1" t="s">
        <v>1568</v>
      </c>
      <c r="F64" s="1" t="s">
        <v>4332</v>
      </c>
      <c r="G64" s="1" t="s">
        <v>4333</v>
      </c>
      <c r="H64" s="17" t="n">
        <v>0</v>
      </c>
      <c r="I64" s="17" t="n">
        <v>90</v>
      </c>
      <c r="J64" s="17" t="n">
        <v>90</v>
      </c>
      <c r="K64" s="18"/>
      <c r="L64" s="34" t="s">
        <v>4473</v>
      </c>
      <c r="M64" s="32" t="s">
        <v>1571</v>
      </c>
      <c r="N64" s="1" t="s">
        <v>1572</v>
      </c>
      <c r="P64" s="1" t="s">
        <v>4334</v>
      </c>
    </row>
    <row r="65" customFormat="false" ht="15" hidden="false" customHeight="false" outlineLevel="0" collapsed="false">
      <c r="A65" s="1" t="s">
        <v>208</v>
      </c>
      <c r="B65" s="1" t="s">
        <v>3464</v>
      </c>
      <c r="C65" s="1" t="s">
        <v>1568</v>
      </c>
      <c r="F65" s="1" t="s">
        <v>4268</v>
      </c>
      <c r="G65" s="1" t="s">
        <v>4269</v>
      </c>
      <c r="H65" s="17" t="n">
        <v>0</v>
      </c>
      <c r="I65" s="17" t="n">
        <v>87</v>
      </c>
      <c r="J65" s="17" t="n">
        <v>87</v>
      </c>
      <c r="K65" s="18"/>
      <c r="L65" s="34" t="s">
        <v>4473</v>
      </c>
      <c r="M65" s="32" t="s">
        <v>1571</v>
      </c>
      <c r="N65" s="1" t="s">
        <v>1572</v>
      </c>
      <c r="P65" s="1" t="s">
        <v>4270</v>
      </c>
    </row>
    <row r="66" customFormat="false" ht="15" hidden="false" customHeight="false" outlineLevel="0" collapsed="false">
      <c r="A66" s="1" t="s">
        <v>208</v>
      </c>
      <c r="B66" s="1" t="s">
        <v>3464</v>
      </c>
      <c r="C66" s="1" t="s">
        <v>1568</v>
      </c>
      <c r="F66" s="1" t="s">
        <v>4424</v>
      </c>
      <c r="G66" s="1" t="s">
        <v>4425</v>
      </c>
      <c r="H66" s="17" t="n">
        <v>0</v>
      </c>
      <c r="I66" s="17" t="n">
        <v>85</v>
      </c>
      <c r="J66" s="17" t="n">
        <v>85</v>
      </c>
      <c r="K66" s="18"/>
      <c r="L66" s="34" t="s">
        <v>4473</v>
      </c>
      <c r="M66" s="32" t="s">
        <v>1571</v>
      </c>
      <c r="N66" s="1" t="s">
        <v>1572</v>
      </c>
      <c r="P66" s="1" t="s">
        <v>4426</v>
      </c>
    </row>
    <row r="67" customFormat="false" ht="15" hidden="false" customHeight="false" outlineLevel="0" collapsed="false">
      <c r="A67" s="1" t="s">
        <v>208</v>
      </c>
      <c r="B67" s="1" t="s">
        <v>3464</v>
      </c>
      <c r="C67" s="1" t="s">
        <v>1568</v>
      </c>
      <c r="F67" s="1" t="s">
        <v>4367</v>
      </c>
      <c r="G67" s="1" t="s">
        <v>4368</v>
      </c>
      <c r="H67" s="17" t="n">
        <v>0</v>
      </c>
      <c r="I67" s="17" t="n">
        <v>80</v>
      </c>
      <c r="J67" s="17" t="n">
        <v>80</v>
      </c>
      <c r="K67" s="18"/>
      <c r="L67" s="34" t="s">
        <v>4473</v>
      </c>
      <c r="M67" s="32" t="s">
        <v>1571</v>
      </c>
      <c r="N67" s="1" t="s">
        <v>1576</v>
      </c>
      <c r="P67" s="1" t="s">
        <v>4369</v>
      </c>
    </row>
    <row r="68" customFormat="false" ht="15" hidden="false" customHeight="false" outlineLevel="0" collapsed="false">
      <c r="A68" s="1" t="s">
        <v>208</v>
      </c>
      <c r="B68" s="1" t="s">
        <v>3464</v>
      </c>
      <c r="C68" s="1" t="s">
        <v>1568</v>
      </c>
      <c r="F68" s="1" t="s">
        <v>2209</v>
      </c>
      <c r="G68" s="1" t="s">
        <v>4383</v>
      </c>
      <c r="H68" s="17" t="n">
        <v>0</v>
      </c>
      <c r="I68" s="17" t="n">
        <v>80</v>
      </c>
      <c r="J68" s="17" t="n">
        <v>80</v>
      </c>
      <c r="K68" s="18"/>
      <c r="L68" s="34" t="s">
        <v>4473</v>
      </c>
      <c r="M68" s="32" t="s">
        <v>1571</v>
      </c>
      <c r="N68" s="1" t="s">
        <v>1572</v>
      </c>
      <c r="P68" s="1" t="s">
        <v>4384</v>
      </c>
    </row>
    <row r="69" customFormat="false" ht="15" hidden="false" customHeight="false" outlineLevel="0" collapsed="false">
      <c r="A69" s="1" t="s">
        <v>208</v>
      </c>
      <c r="B69" s="1" t="s">
        <v>3464</v>
      </c>
      <c r="C69" s="1" t="s">
        <v>1568</v>
      </c>
      <c r="F69" s="1" t="s">
        <v>4358</v>
      </c>
      <c r="G69" s="1" t="s">
        <v>4359</v>
      </c>
      <c r="H69" s="17" t="n">
        <v>0</v>
      </c>
      <c r="I69" s="17" t="n">
        <v>77</v>
      </c>
      <c r="J69" s="17" t="n">
        <v>77</v>
      </c>
      <c r="K69" s="18"/>
      <c r="L69" s="34" t="s">
        <v>4473</v>
      </c>
      <c r="M69" s="32" t="s">
        <v>1571</v>
      </c>
      <c r="N69" s="1" t="s">
        <v>1572</v>
      </c>
      <c r="P69" s="1" t="s">
        <v>4360</v>
      </c>
    </row>
    <row r="70" customFormat="false" ht="15" hidden="false" customHeight="false" outlineLevel="0" collapsed="false">
      <c r="A70" s="1" t="s">
        <v>208</v>
      </c>
      <c r="B70" s="1" t="s">
        <v>3464</v>
      </c>
      <c r="C70" s="1" t="s">
        <v>1568</v>
      </c>
      <c r="F70" s="1" t="s">
        <v>4201</v>
      </c>
      <c r="G70" s="1" t="s">
        <v>4202</v>
      </c>
      <c r="H70" s="17" t="n">
        <v>0</v>
      </c>
      <c r="I70" s="17" t="n">
        <v>70</v>
      </c>
      <c r="J70" s="17" t="n">
        <v>70</v>
      </c>
      <c r="K70" s="18"/>
      <c r="L70" s="34" t="s">
        <v>4473</v>
      </c>
      <c r="M70" s="32" t="s">
        <v>1571</v>
      </c>
      <c r="N70" s="1" t="s">
        <v>1572</v>
      </c>
      <c r="P70" s="1" t="s">
        <v>4203</v>
      </c>
    </row>
    <row r="71" customFormat="false" ht="15" hidden="false" customHeight="false" outlineLevel="0" collapsed="false">
      <c r="A71" s="1" t="s">
        <v>208</v>
      </c>
      <c r="B71" s="1" t="s">
        <v>3464</v>
      </c>
      <c r="C71" s="1" t="s">
        <v>1568</v>
      </c>
      <c r="F71" s="1" t="s">
        <v>4327</v>
      </c>
      <c r="G71" s="1" t="s">
        <v>739</v>
      </c>
      <c r="H71" s="17" t="n">
        <v>0</v>
      </c>
      <c r="I71" s="17" t="n">
        <v>63</v>
      </c>
      <c r="J71" s="17" t="n">
        <v>63</v>
      </c>
      <c r="K71" s="18"/>
      <c r="L71" s="34" t="s">
        <v>4473</v>
      </c>
      <c r="M71" s="32" t="s">
        <v>1571</v>
      </c>
      <c r="N71" s="1" t="s">
        <v>1576</v>
      </c>
      <c r="P71" s="1" t="s">
        <v>4328</v>
      </c>
    </row>
    <row r="72" customFormat="false" ht="15" hidden="false" customHeight="false" outlineLevel="0" collapsed="false">
      <c r="A72" s="1" t="s">
        <v>208</v>
      </c>
      <c r="B72" s="1" t="s">
        <v>3464</v>
      </c>
      <c r="C72" s="1" t="s">
        <v>1568</v>
      </c>
      <c r="F72" s="1" t="s">
        <v>4298</v>
      </c>
      <c r="G72" s="1" t="s">
        <v>4299</v>
      </c>
      <c r="H72" s="17" t="n">
        <v>0</v>
      </c>
      <c r="I72" s="17" t="n">
        <v>60</v>
      </c>
      <c r="J72" s="17" t="n">
        <v>60</v>
      </c>
      <c r="K72" s="18"/>
      <c r="L72" s="34" t="s">
        <v>4473</v>
      </c>
      <c r="M72" s="32" t="s">
        <v>1571</v>
      </c>
      <c r="N72" s="1" t="s">
        <v>1572</v>
      </c>
      <c r="P72" s="1" t="s">
        <v>4300</v>
      </c>
    </row>
    <row r="73" customFormat="false" ht="15" hidden="false" customHeight="false" outlineLevel="0" collapsed="false">
      <c r="A73" s="1" t="s">
        <v>208</v>
      </c>
      <c r="B73" s="1" t="s">
        <v>3464</v>
      </c>
      <c r="C73" s="1" t="s">
        <v>1568</v>
      </c>
      <c r="F73" s="1" t="s">
        <v>4351</v>
      </c>
      <c r="G73" s="1" t="s">
        <v>4352</v>
      </c>
      <c r="H73" s="17" t="n">
        <v>0</v>
      </c>
      <c r="I73" s="17" t="n">
        <v>60</v>
      </c>
      <c r="J73" s="17" t="n">
        <v>60</v>
      </c>
      <c r="K73" s="18"/>
      <c r="L73" s="34" t="s">
        <v>4473</v>
      </c>
      <c r="M73" s="32" t="s">
        <v>1571</v>
      </c>
      <c r="N73" s="1" t="s">
        <v>1572</v>
      </c>
      <c r="P73" s="1" t="s">
        <v>4353</v>
      </c>
    </row>
    <row r="74" customFormat="false" ht="15" hidden="false" customHeight="false" outlineLevel="0" collapsed="false">
      <c r="A74" s="1" t="s">
        <v>208</v>
      </c>
      <c r="B74" s="1" t="s">
        <v>3464</v>
      </c>
      <c r="C74" s="1" t="s">
        <v>1568</v>
      </c>
      <c r="F74" s="1" t="s">
        <v>4240</v>
      </c>
      <c r="G74" s="1" t="s">
        <v>4241</v>
      </c>
      <c r="H74" s="17" t="n">
        <v>0</v>
      </c>
      <c r="I74" s="17" t="n">
        <v>57</v>
      </c>
      <c r="J74" s="17" t="n">
        <v>57</v>
      </c>
      <c r="K74" s="18"/>
      <c r="L74" s="34" t="s">
        <v>4473</v>
      </c>
      <c r="M74" s="32" t="s">
        <v>1571</v>
      </c>
      <c r="N74" s="1" t="s">
        <v>1576</v>
      </c>
      <c r="P74" s="1" t="s">
        <v>4242</v>
      </c>
    </row>
    <row r="75" customFormat="false" ht="15" hidden="false" customHeight="false" outlineLevel="0" collapsed="false">
      <c r="A75" s="1" t="s">
        <v>208</v>
      </c>
      <c r="B75" s="1" t="s">
        <v>3464</v>
      </c>
      <c r="C75" s="1" t="s">
        <v>1568</v>
      </c>
      <c r="F75" s="1" t="s">
        <v>4396</v>
      </c>
      <c r="G75" s="1" t="s">
        <v>4397</v>
      </c>
      <c r="H75" s="17" t="n">
        <v>0</v>
      </c>
      <c r="I75" s="17" t="n">
        <v>54</v>
      </c>
      <c r="J75" s="17" t="n">
        <v>54</v>
      </c>
      <c r="K75" s="18"/>
      <c r="L75" s="34" t="s">
        <v>4473</v>
      </c>
      <c r="M75" s="32" t="s">
        <v>1571</v>
      </c>
      <c r="N75" s="1" t="s">
        <v>1572</v>
      </c>
      <c r="P75" s="1" t="s">
        <v>4398</v>
      </c>
    </row>
    <row r="76" customFormat="false" ht="15" hidden="false" customHeight="false" outlineLevel="0" collapsed="false">
      <c r="A76" s="1" t="s">
        <v>208</v>
      </c>
      <c r="B76" s="1" t="s">
        <v>3464</v>
      </c>
      <c r="C76" s="1" t="s">
        <v>1568</v>
      </c>
      <c r="F76" s="1" t="s">
        <v>4323</v>
      </c>
      <c r="G76" s="1" t="s">
        <v>4324</v>
      </c>
      <c r="H76" s="17" t="n">
        <v>0</v>
      </c>
      <c r="I76" s="17" t="n">
        <v>48</v>
      </c>
      <c r="J76" s="17" t="n">
        <v>48</v>
      </c>
      <c r="K76" s="18"/>
      <c r="L76" s="34" t="s">
        <v>4473</v>
      </c>
      <c r="M76" s="32" t="s">
        <v>1571</v>
      </c>
      <c r="N76" s="1" t="s">
        <v>1576</v>
      </c>
      <c r="P76" s="1" t="s">
        <v>4326</v>
      </c>
    </row>
    <row r="77" customFormat="false" ht="15" hidden="false" customHeight="false" outlineLevel="0" collapsed="false">
      <c r="A77" s="1" t="s">
        <v>208</v>
      </c>
      <c r="B77" s="1" t="s">
        <v>3464</v>
      </c>
      <c r="C77" s="1" t="s">
        <v>1568</v>
      </c>
      <c r="F77" s="1" t="s">
        <v>4311</v>
      </c>
      <c r="G77" s="1" t="s">
        <v>4312</v>
      </c>
      <c r="H77" s="17" t="n">
        <v>0</v>
      </c>
      <c r="I77" s="17" t="n">
        <v>46</v>
      </c>
      <c r="J77" s="17" t="n">
        <v>46</v>
      </c>
      <c r="K77" s="18"/>
      <c r="L77" s="34" t="s">
        <v>4473</v>
      </c>
      <c r="M77" s="32" t="s">
        <v>1571</v>
      </c>
      <c r="N77" s="1" t="s">
        <v>1572</v>
      </c>
      <c r="P77" s="1" t="s">
        <v>4313</v>
      </c>
    </row>
    <row r="78" customFormat="false" ht="15" hidden="false" customHeight="false" outlineLevel="0" collapsed="false">
      <c r="A78" s="1" t="s">
        <v>208</v>
      </c>
      <c r="B78" s="1" t="s">
        <v>3464</v>
      </c>
      <c r="C78" s="1" t="s">
        <v>1568</v>
      </c>
      <c r="F78" s="1" t="s">
        <v>2284</v>
      </c>
      <c r="G78" s="1" t="s">
        <v>4378</v>
      </c>
      <c r="H78" s="17" t="n">
        <v>0</v>
      </c>
      <c r="I78" s="17" t="n">
        <v>42</v>
      </c>
      <c r="J78" s="17" t="n">
        <v>42</v>
      </c>
      <c r="K78" s="18"/>
      <c r="L78" s="34" t="s">
        <v>4473</v>
      </c>
      <c r="M78" s="32" t="s">
        <v>1571</v>
      </c>
      <c r="N78" s="1" t="s">
        <v>1576</v>
      </c>
      <c r="P78" s="1" t="s">
        <v>4379</v>
      </c>
    </row>
    <row r="79" customFormat="false" ht="15" hidden="false" customHeight="false" outlineLevel="0" collapsed="false">
      <c r="A79" s="1" t="s">
        <v>208</v>
      </c>
      <c r="B79" s="1" t="s">
        <v>3464</v>
      </c>
      <c r="C79" s="1" t="s">
        <v>1568</v>
      </c>
      <c r="F79" s="1" t="s">
        <v>4402</v>
      </c>
      <c r="G79" s="1" t="s">
        <v>4403</v>
      </c>
      <c r="H79" s="17" t="n">
        <v>0</v>
      </c>
      <c r="I79" s="17" t="n">
        <v>36</v>
      </c>
      <c r="J79" s="17" t="n">
        <v>36</v>
      </c>
      <c r="K79" s="18"/>
      <c r="L79" s="34" t="s">
        <v>4473</v>
      </c>
      <c r="M79" s="32" t="s">
        <v>1571</v>
      </c>
      <c r="N79" s="1" t="s">
        <v>1572</v>
      </c>
      <c r="P79" s="1" t="s">
        <v>4404</v>
      </c>
    </row>
    <row r="80" customFormat="false" ht="15" hidden="false" customHeight="false" outlineLevel="0" collapsed="false">
      <c r="A80" s="1" t="s">
        <v>208</v>
      </c>
      <c r="B80" s="1" t="s">
        <v>3464</v>
      </c>
      <c r="C80" s="1" t="s">
        <v>1568</v>
      </c>
      <c r="F80" s="1" t="s">
        <v>4259</v>
      </c>
      <c r="G80" s="1" t="s">
        <v>4260</v>
      </c>
      <c r="H80" s="17" t="n">
        <v>0</v>
      </c>
      <c r="I80" s="17" t="n">
        <v>35</v>
      </c>
      <c r="J80" s="17" t="n">
        <v>35</v>
      </c>
      <c r="K80" s="18"/>
      <c r="L80" s="34" t="s">
        <v>4473</v>
      </c>
      <c r="M80" s="32" t="s">
        <v>1571</v>
      </c>
      <c r="N80" s="1" t="s">
        <v>1572</v>
      </c>
      <c r="P80" s="1" t="s">
        <v>4261</v>
      </c>
    </row>
    <row r="81" customFormat="false" ht="15" hidden="false" customHeight="false" outlineLevel="0" collapsed="false">
      <c r="A81" s="1" t="s">
        <v>208</v>
      </c>
      <c r="B81" s="1" t="s">
        <v>3464</v>
      </c>
      <c r="C81" s="1" t="s">
        <v>1568</v>
      </c>
      <c r="F81" s="1" t="s">
        <v>4279</v>
      </c>
      <c r="G81" s="1" t="s">
        <v>4280</v>
      </c>
      <c r="H81" s="17" t="n">
        <v>0</v>
      </c>
      <c r="I81" s="17" t="n">
        <v>34</v>
      </c>
      <c r="J81" s="17" t="n">
        <v>34</v>
      </c>
      <c r="K81" s="18"/>
      <c r="L81" s="34" t="s">
        <v>4473</v>
      </c>
      <c r="M81" s="32" t="s">
        <v>1571</v>
      </c>
      <c r="N81" s="1" t="s">
        <v>1572</v>
      </c>
      <c r="P81" s="1" t="s">
        <v>4281</v>
      </c>
    </row>
    <row r="82" customFormat="false" ht="15" hidden="false" customHeight="false" outlineLevel="0" collapsed="false">
      <c r="A82" s="1" t="s">
        <v>208</v>
      </c>
      <c r="B82" s="1" t="s">
        <v>3464</v>
      </c>
      <c r="C82" s="1" t="s">
        <v>1568</v>
      </c>
      <c r="F82" s="1" t="s">
        <v>4228</v>
      </c>
      <c r="G82" s="1" t="s">
        <v>4229</v>
      </c>
      <c r="H82" s="17" t="n">
        <v>0</v>
      </c>
      <c r="I82" s="17" t="n">
        <v>30</v>
      </c>
      <c r="J82" s="17" t="n">
        <v>30</v>
      </c>
      <c r="K82" s="18"/>
      <c r="L82" s="34" t="s">
        <v>4473</v>
      </c>
      <c r="M82" s="32" t="s">
        <v>1571</v>
      </c>
      <c r="N82" s="1" t="s">
        <v>1576</v>
      </c>
      <c r="P82" s="1" t="s">
        <v>4230</v>
      </c>
    </row>
    <row r="83" customFormat="false" ht="15" hidden="false" customHeight="false" outlineLevel="0" collapsed="false">
      <c r="A83" s="1" t="s">
        <v>208</v>
      </c>
      <c r="B83" s="1" t="s">
        <v>3464</v>
      </c>
      <c r="C83" s="1" t="s">
        <v>1568</v>
      </c>
      <c r="F83" s="1" t="s">
        <v>4320</v>
      </c>
      <c r="G83" s="1" t="s">
        <v>4321</v>
      </c>
      <c r="H83" s="17" t="n">
        <v>0</v>
      </c>
      <c r="I83" s="17" t="n">
        <v>30</v>
      </c>
      <c r="J83" s="17" t="n">
        <v>30</v>
      </c>
      <c r="K83" s="18"/>
      <c r="L83" s="34" t="s">
        <v>4473</v>
      </c>
      <c r="M83" s="32" t="s">
        <v>1571</v>
      </c>
      <c r="N83" s="1" t="s">
        <v>1572</v>
      </c>
      <c r="P83" s="1" t="s">
        <v>4322</v>
      </c>
    </row>
    <row r="84" customFormat="false" ht="15" hidden="false" customHeight="false" outlineLevel="0" collapsed="false">
      <c r="A84" s="1" t="s">
        <v>208</v>
      </c>
      <c r="B84" s="1" t="s">
        <v>3464</v>
      </c>
      <c r="C84" s="1" t="s">
        <v>1568</v>
      </c>
      <c r="F84" s="1" t="s">
        <v>4380</v>
      </c>
      <c r="G84" s="1" t="s">
        <v>4381</v>
      </c>
      <c r="H84" s="17" t="n">
        <v>0</v>
      </c>
      <c r="I84" s="17" t="n">
        <v>30</v>
      </c>
      <c r="J84" s="17" t="n">
        <v>30</v>
      </c>
      <c r="K84" s="18"/>
      <c r="L84" s="34" t="s">
        <v>4473</v>
      </c>
      <c r="M84" s="32" t="s">
        <v>1571</v>
      </c>
      <c r="N84" s="1" t="s">
        <v>1572</v>
      </c>
      <c r="P84" s="1" t="s">
        <v>4382</v>
      </c>
    </row>
    <row r="85" customFormat="false" ht="15" hidden="false" customHeight="false" outlineLevel="0" collapsed="false">
      <c r="A85" s="1" t="s">
        <v>208</v>
      </c>
      <c r="B85" s="1" t="s">
        <v>3464</v>
      </c>
      <c r="C85" s="1" t="s">
        <v>1568</v>
      </c>
      <c r="F85" s="1" t="s">
        <v>3378</v>
      </c>
      <c r="G85" s="1" t="s">
        <v>4337</v>
      </c>
      <c r="H85" s="17" t="n">
        <v>0</v>
      </c>
      <c r="I85" s="17" t="n">
        <v>21</v>
      </c>
      <c r="J85" s="17" t="n">
        <v>21</v>
      </c>
      <c r="K85" s="18"/>
      <c r="L85" s="34" t="s">
        <v>4473</v>
      </c>
      <c r="M85" s="32" t="s">
        <v>1571</v>
      </c>
      <c r="N85" s="1" t="s">
        <v>1572</v>
      </c>
      <c r="P85" s="1" t="s">
        <v>4338</v>
      </c>
    </row>
    <row r="86" customFormat="false" ht="15" hidden="false" customHeight="false" outlineLevel="0" collapsed="false">
      <c r="A86" s="1" t="s">
        <v>208</v>
      </c>
      <c r="B86" s="1" t="s">
        <v>3464</v>
      </c>
      <c r="C86" s="1" t="s">
        <v>1568</v>
      </c>
      <c r="F86" s="1" t="s">
        <v>4339</v>
      </c>
      <c r="G86" s="1" t="s">
        <v>4340</v>
      </c>
      <c r="H86" s="17" t="n">
        <v>0</v>
      </c>
      <c r="I86" s="17" t="n">
        <v>21</v>
      </c>
      <c r="J86" s="17" t="n">
        <v>21</v>
      </c>
      <c r="K86" s="18"/>
      <c r="L86" s="34" t="s">
        <v>4473</v>
      </c>
      <c r="M86" s="32" t="s">
        <v>1571</v>
      </c>
      <c r="N86" s="1" t="s">
        <v>1572</v>
      </c>
      <c r="P86" s="1" t="s">
        <v>4341</v>
      </c>
    </row>
    <row r="87" customFormat="false" ht="15" hidden="false" customHeight="false" outlineLevel="0" collapsed="false">
      <c r="A87" s="1" t="s">
        <v>208</v>
      </c>
      <c r="B87" s="1" t="s">
        <v>3464</v>
      </c>
      <c r="C87" s="1" t="s">
        <v>1568</v>
      </c>
      <c r="F87" s="1" t="s">
        <v>3337</v>
      </c>
      <c r="G87" s="1" t="s">
        <v>4282</v>
      </c>
      <c r="H87" s="17" t="n">
        <v>0</v>
      </c>
      <c r="I87" s="17" t="n">
        <v>20</v>
      </c>
      <c r="J87" s="17" t="n">
        <v>20</v>
      </c>
      <c r="K87" s="18"/>
      <c r="L87" s="34" t="s">
        <v>4473</v>
      </c>
      <c r="M87" s="32" t="s">
        <v>1571</v>
      </c>
      <c r="N87" s="1" t="s">
        <v>1576</v>
      </c>
      <c r="P87" s="1" t="s">
        <v>4284</v>
      </c>
    </row>
    <row r="88" customFormat="false" ht="15" hidden="false" customHeight="false" outlineLevel="0" collapsed="false">
      <c r="A88" s="1" t="s">
        <v>208</v>
      </c>
      <c r="B88" s="1" t="s">
        <v>3464</v>
      </c>
      <c r="C88" s="1" t="s">
        <v>1568</v>
      </c>
      <c r="F88" s="1" t="s">
        <v>4308</v>
      </c>
      <c r="G88" s="1" t="s">
        <v>4309</v>
      </c>
      <c r="H88" s="17" t="n">
        <v>0</v>
      </c>
      <c r="I88" s="17" t="n">
        <v>19</v>
      </c>
      <c r="J88" s="17" t="n">
        <v>19</v>
      </c>
      <c r="K88" s="18"/>
      <c r="L88" s="34" t="s">
        <v>4473</v>
      </c>
      <c r="M88" s="32" t="s">
        <v>1571</v>
      </c>
      <c r="N88" s="1" t="s">
        <v>1572</v>
      </c>
      <c r="P88" s="1" t="s">
        <v>4310</v>
      </c>
    </row>
    <row r="89" customFormat="false" ht="15" hidden="false" customHeight="false" outlineLevel="0" collapsed="false">
      <c r="A89" s="1" t="s">
        <v>208</v>
      </c>
      <c r="B89" s="1" t="s">
        <v>3464</v>
      </c>
      <c r="C89" s="1" t="s">
        <v>1568</v>
      </c>
      <c r="F89" s="1" t="s">
        <v>4231</v>
      </c>
      <c r="G89" s="1" t="s">
        <v>4232</v>
      </c>
      <c r="H89" s="17" t="n">
        <v>0</v>
      </c>
      <c r="I89" s="17" t="n">
        <v>17</v>
      </c>
      <c r="J89" s="17" t="n">
        <v>17</v>
      </c>
      <c r="K89" s="18"/>
      <c r="L89" s="34" t="s">
        <v>4473</v>
      </c>
      <c r="M89" s="32" t="s">
        <v>1571</v>
      </c>
      <c r="N89" s="1" t="s">
        <v>1576</v>
      </c>
      <c r="P89" s="1" t="s">
        <v>4233</v>
      </c>
    </row>
    <row r="90" customFormat="false" ht="15" hidden="false" customHeight="false" outlineLevel="0" collapsed="false">
      <c r="A90" s="1" t="s">
        <v>208</v>
      </c>
      <c r="B90" s="1" t="s">
        <v>3464</v>
      </c>
      <c r="C90" s="1" t="s">
        <v>1568</v>
      </c>
      <c r="F90" s="1" t="s">
        <v>4361</v>
      </c>
      <c r="G90" s="1" t="s">
        <v>4362</v>
      </c>
      <c r="H90" s="17" t="n">
        <v>0</v>
      </c>
      <c r="I90" s="17" t="n">
        <v>17</v>
      </c>
      <c r="J90" s="17" t="n">
        <v>17</v>
      </c>
      <c r="K90" s="18"/>
      <c r="L90" s="34" t="s">
        <v>4473</v>
      </c>
      <c r="M90" s="32" t="s">
        <v>1571</v>
      </c>
      <c r="N90" s="1" t="s">
        <v>1572</v>
      </c>
      <c r="P90" s="1" t="s">
        <v>4363</v>
      </c>
    </row>
    <row r="91" customFormat="false" ht="15" hidden="false" customHeight="false" outlineLevel="0" collapsed="false">
      <c r="A91" s="1" t="s">
        <v>208</v>
      </c>
      <c r="B91" s="1" t="s">
        <v>3464</v>
      </c>
      <c r="C91" s="1" t="s">
        <v>1568</v>
      </c>
      <c r="F91" s="1" t="s">
        <v>2849</v>
      </c>
      <c r="G91" s="1" t="s">
        <v>4273</v>
      </c>
      <c r="H91" s="17" t="n">
        <v>0</v>
      </c>
      <c r="I91" s="17" t="n">
        <v>16</v>
      </c>
      <c r="J91" s="17" t="n">
        <v>16</v>
      </c>
      <c r="K91" s="18"/>
      <c r="L91" s="34" t="s">
        <v>4473</v>
      </c>
      <c r="M91" s="32" t="s">
        <v>1571</v>
      </c>
      <c r="N91" s="1" t="s">
        <v>1572</v>
      </c>
      <c r="P91" s="1" t="s">
        <v>4274</v>
      </c>
    </row>
    <row r="92" customFormat="false" ht="15" hidden="false" customHeight="false" outlineLevel="0" collapsed="false">
      <c r="A92" s="1" t="s">
        <v>208</v>
      </c>
      <c r="B92" s="1" t="s">
        <v>3464</v>
      </c>
      <c r="C92" s="1" t="s">
        <v>1568</v>
      </c>
      <c r="F92" s="1" t="s">
        <v>4290</v>
      </c>
      <c r="G92" s="1" t="s">
        <v>4291</v>
      </c>
      <c r="H92" s="17" t="n">
        <v>0</v>
      </c>
      <c r="I92" s="17" t="n">
        <v>16</v>
      </c>
      <c r="J92" s="17" t="n">
        <v>16</v>
      </c>
      <c r="K92" s="18"/>
      <c r="L92" s="34" t="s">
        <v>4473</v>
      </c>
      <c r="M92" s="32" t="s">
        <v>1571</v>
      </c>
      <c r="N92" s="1" t="s">
        <v>1572</v>
      </c>
      <c r="P92" s="1" t="s">
        <v>4292</v>
      </c>
    </row>
    <row r="93" customFormat="false" ht="15" hidden="false" customHeight="false" outlineLevel="0" collapsed="false">
      <c r="A93" s="1" t="s">
        <v>208</v>
      </c>
      <c r="B93" s="1" t="s">
        <v>3464</v>
      </c>
      <c r="C93" s="1" t="s">
        <v>1568</v>
      </c>
      <c r="F93" s="1" t="s">
        <v>4385</v>
      </c>
      <c r="G93" s="1" t="s">
        <v>4386</v>
      </c>
      <c r="H93" s="17" t="n">
        <v>0</v>
      </c>
      <c r="I93" s="17" t="n">
        <v>16</v>
      </c>
      <c r="J93" s="17" t="n">
        <v>16</v>
      </c>
      <c r="K93" s="18"/>
      <c r="L93" s="34" t="s">
        <v>4473</v>
      </c>
      <c r="M93" s="32" t="s">
        <v>1571</v>
      </c>
      <c r="N93" s="1" t="s">
        <v>1576</v>
      </c>
      <c r="P93" s="1" t="s">
        <v>4387</v>
      </c>
    </row>
    <row r="94" customFormat="false" ht="15" hidden="false" customHeight="false" outlineLevel="0" collapsed="false">
      <c r="A94" s="1" t="s">
        <v>208</v>
      </c>
      <c r="B94" s="1" t="s">
        <v>3464</v>
      </c>
      <c r="C94" s="1" t="s">
        <v>1568</v>
      </c>
      <c r="F94" s="1" t="s">
        <v>1980</v>
      </c>
      <c r="G94" s="1" t="s">
        <v>4394</v>
      </c>
      <c r="H94" s="17" t="n">
        <v>0</v>
      </c>
      <c r="I94" s="17" t="n">
        <v>16</v>
      </c>
      <c r="J94" s="17" t="n">
        <v>16</v>
      </c>
      <c r="K94" s="18"/>
      <c r="L94" s="34" t="s">
        <v>4473</v>
      </c>
      <c r="M94" s="32" t="s">
        <v>1571</v>
      </c>
      <c r="N94" s="1" t="s">
        <v>1576</v>
      </c>
      <c r="P94" s="1" t="s">
        <v>4395</v>
      </c>
    </row>
    <row r="95" customFormat="false" ht="15" hidden="false" customHeight="false" outlineLevel="0" collapsed="false">
      <c r="A95" s="1" t="s">
        <v>208</v>
      </c>
      <c r="B95" s="1" t="s">
        <v>3464</v>
      </c>
      <c r="C95" s="1" t="s">
        <v>1568</v>
      </c>
      <c r="F95" s="1" t="s">
        <v>4209</v>
      </c>
      <c r="G95" s="1" t="s">
        <v>4210</v>
      </c>
      <c r="H95" s="17" t="n">
        <v>0</v>
      </c>
      <c r="I95" s="17" t="n">
        <v>15</v>
      </c>
      <c r="J95" s="17" t="n">
        <v>15</v>
      </c>
      <c r="K95" s="18"/>
      <c r="L95" s="34" t="s">
        <v>4473</v>
      </c>
      <c r="M95" s="32" t="s">
        <v>1571</v>
      </c>
      <c r="N95" s="1" t="s">
        <v>1572</v>
      </c>
      <c r="P95" s="1" t="s">
        <v>4211</v>
      </c>
    </row>
    <row r="96" customFormat="false" ht="15" hidden="false" customHeight="false" outlineLevel="0" collapsed="false">
      <c r="A96" s="1" t="s">
        <v>208</v>
      </c>
      <c r="B96" s="1" t="s">
        <v>3464</v>
      </c>
      <c r="C96" s="1" t="s">
        <v>1568</v>
      </c>
      <c r="F96" s="1" t="s">
        <v>4212</v>
      </c>
      <c r="G96" s="1" t="s">
        <v>4213</v>
      </c>
      <c r="H96" s="17" t="n">
        <v>0</v>
      </c>
      <c r="I96" s="17" t="n">
        <v>14</v>
      </c>
      <c r="J96" s="17" t="n">
        <v>14</v>
      </c>
      <c r="K96" s="18"/>
      <c r="L96" s="34" t="s">
        <v>4473</v>
      </c>
      <c r="M96" s="32" t="s">
        <v>1571</v>
      </c>
      <c r="N96" s="1" t="s">
        <v>1572</v>
      </c>
      <c r="P96" s="1" t="s">
        <v>4214</v>
      </c>
    </row>
    <row r="97" customFormat="false" ht="15" hidden="false" customHeight="false" outlineLevel="0" collapsed="false">
      <c r="A97" s="1" t="s">
        <v>208</v>
      </c>
      <c r="B97" s="1" t="s">
        <v>3464</v>
      </c>
      <c r="C97" s="1" t="s">
        <v>1568</v>
      </c>
      <c r="F97" s="1" t="s">
        <v>4221</v>
      </c>
      <c r="G97" s="1" t="s">
        <v>4222</v>
      </c>
      <c r="H97" s="17" t="n">
        <v>0</v>
      </c>
      <c r="I97" s="17" t="n">
        <v>14</v>
      </c>
      <c r="J97" s="17" t="n">
        <v>14</v>
      </c>
      <c r="K97" s="18"/>
      <c r="L97" s="34" t="s">
        <v>4473</v>
      </c>
      <c r="M97" s="32" t="s">
        <v>1571</v>
      </c>
      <c r="N97" s="1" t="s">
        <v>1576</v>
      </c>
      <c r="P97" s="1" t="s">
        <v>4223</v>
      </c>
    </row>
    <row r="98" customFormat="false" ht="15" hidden="false" customHeight="false" outlineLevel="0" collapsed="false">
      <c r="A98" s="1" t="s">
        <v>208</v>
      </c>
      <c r="B98" s="1" t="s">
        <v>3464</v>
      </c>
      <c r="C98" s="1" t="s">
        <v>1568</v>
      </c>
      <c r="F98" s="1" t="s">
        <v>2247</v>
      </c>
      <c r="G98" s="1" t="s">
        <v>4349</v>
      </c>
      <c r="H98" s="17" t="n">
        <v>0</v>
      </c>
      <c r="I98" s="17" t="n">
        <v>14</v>
      </c>
      <c r="J98" s="17" t="n">
        <v>14</v>
      </c>
      <c r="K98" s="18"/>
      <c r="L98" s="34" t="s">
        <v>4473</v>
      </c>
      <c r="M98" s="32" t="s">
        <v>1571</v>
      </c>
      <c r="N98" s="1" t="s">
        <v>1572</v>
      </c>
      <c r="P98" s="1" t="s">
        <v>4350</v>
      </c>
    </row>
    <row r="99" customFormat="false" ht="15" hidden="false" customHeight="false" outlineLevel="0" collapsed="false">
      <c r="A99" s="1" t="s">
        <v>208</v>
      </c>
      <c r="B99" s="1" t="s">
        <v>3464</v>
      </c>
      <c r="C99" s="1" t="s">
        <v>1568</v>
      </c>
      <c r="F99" s="1" t="s">
        <v>1765</v>
      </c>
      <c r="G99" s="1" t="s">
        <v>4204</v>
      </c>
      <c r="H99" s="17" t="n">
        <v>0</v>
      </c>
      <c r="I99" s="17" t="n">
        <v>13</v>
      </c>
      <c r="J99" s="17" t="n">
        <v>13</v>
      </c>
      <c r="K99" s="18"/>
      <c r="L99" s="34" t="s">
        <v>4473</v>
      </c>
      <c r="M99" s="32" t="s">
        <v>1571</v>
      </c>
      <c r="N99" s="1" t="s">
        <v>1576</v>
      </c>
      <c r="P99" s="1" t="s">
        <v>4206</v>
      </c>
    </row>
    <row r="100" customFormat="false" ht="15" hidden="false" customHeight="false" outlineLevel="0" collapsed="false">
      <c r="A100" s="1" t="s">
        <v>208</v>
      </c>
      <c r="B100" s="1" t="s">
        <v>3464</v>
      </c>
      <c r="C100" s="1" t="s">
        <v>1568</v>
      </c>
      <c r="F100" s="1" t="s">
        <v>2579</v>
      </c>
      <c r="G100" s="1" t="s">
        <v>4238</v>
      </c>
      <c r="H100" s="17" t="n">
        <v>0</v>
      </c>
      <c r="I100" s="17" t="n">
        <v>13</v>
      </c>
      <c r="J100" s="17" t="n">
        <v>13</v>
      </c>
      <c r="K100" s="18"/>
      <c r="L100" s="34" t="s">
        <v>4473</v>
      </c>
      <c r="M100" s="32" t="s">
        <v>1571</v>
      </c>
      <c r="N100" s="1" t="s">
        <v>1572</v>
      </c>
      <c r="P100" s="1" t="s">
        <v>4239</v>
      </c>
    </row>
    <row r="101" customFormat="false" ht="15" hidden="false" customHeight="false" outlineLevel="0" collapsed="false">
      <c r="A101" s="1" t="s">
        <v>208</v>
      </c>
      <c r="B101" s="1" t="s">
        <v>3464</v>
      </c>
      <c r="C101" s="1" t="s">
        <v>1568</v>
      </c>
      <c r="F101" s="1" t="s">
        <v>4354</v>
      </c>
      <c r="G101" s="1" t="s">
        <v>4355</v>
      </c>
      <c r="H101" s="17" t="n">
        <v>0</v>
      </c>
      <c r="I101" s="17" t="n">
        <v>12</v>
      </c>
      <c r="J101" s="17" t="n">
        <v>12</v>
      </c>
      <c r="K101" s="18"/>
      <c r="L101" s="34" t="s">
        <v>4473</v>
      </c>
      <c r="M101" s="32" t="s">
        <v>1571</v>
      </c>
      <c r="N101" s="1" t="s">
        <v>1576</v>
      </c>
      <c r="P101" s="1" t="s">
        <v>4357</v>
      </c>
    </row>
    <row r="102" customFormat="false" ht="15" hidden="false" customHeight="false" outlineLevel="0" collapsed="false">
      <c r="A102" s="1" t="s">
        <v>208</v>
      </c>
      <c r="B102" s="1" t="s">
        <v>3464</v>
      </c>
      <c r="C102" s="1" t="s">
        <v>1568</v>
      </c>
      <c r="F102" s="1" t="s">
        <v>4275</v>
      </c>
      <c r="G102" s="1" t="s">
        <v>4276</v>
      </c>
      <c r="H102" s="17" t="n">
        <v>0</v>
      </c>
      <c r="I102" s="17" t="n">
        <v>11</v>
      </c>
      <c r="J102" s="17" t="n">
        <v>11</v>
      </c>
      <c r="K102" s="18"/>
      <c r="L102" s="34" t="s">
        <v>4473</v>
      </c>
      <c r="M102" s="32" t="s">
        <v>1571</v>
      </c>
      <c r="N102" s="1" t="s">
        <v>1576</v>
      </c>
      <c r="P102" s="1" t="s">
        <v>4278</v>
      </c>
    </row>
    <row r="103" customFormat="false" ht="15" hidden="false" customHeight="false" outlineLevel="0" collapsed="false">
      <c r="A103" s="1" t="s">
        <v>208</v>
      </c>
      <c r="B103" s="1" t="s">
        <v>3464</v>
      </c>
      <c r="C103" s="1" t="s">
        <v>1568</v>
      </c>
      <c r="F103" s="1" t="s">
        <v>4262</v>
      </c>
      <c r="G103" s="1" t="s">
        <v>4263</v>
      </c>
      <c r="H103" s="17" t="n">
        <v>0</v>
      </c>
      <c r="I103" s="17" t="n">
        <v>10</v>
      </c>
      <c r="J103" s="17" t="n">
        <v>10</v>
      </c>
      <c r="K103" s="18"/>
      <c r="L103" s="34" t="s">
        <v>4473</v>
      </c>
      <c r="M103" s="32" t="s">
        <v>1571</v>
      </c>
      <c r="N103" s="1" t="s">
        <v>1572</v>
      </c>
      <c r="P103" s="1" t="s">
        <v>4264</v>
      </c>
    </row>
    <row r="104" customFormat="false" ht="15" hidden="false" customHeight="false" outlineLevel="0" collapsed="false">
      <c r="A104" s="1" t="s">
        <v>208</v>
      </c>
      <c r="B104" s="1" t="s">
        <v>3464</v>
      </c>
      <c r="C104" s="1" t="s">
        <v>1568</v>
      </c>
      <c r="F104" s="1" t="s">
        <v>3409</v>
      </c>
      <c r="G104" s="1" t="s">
        <v>4271</v>
      </c>
      <c r="H104" s="17" t="n">
        <v>0</v>
      </c>
      <c r="I104" s="17" t="n">
        <v>10</v>
      </c>
      <c r="J104" s="17" t="n">
        <v>10</v>
      </c>
      <c r="K104" s="18"/>
      <c r="L104" s="34" t="s">
        <v>4473</v>
      </c>
      <c r="M104" s="32" t="s">
        <v>1571</v>
      </c>
      <c r="N104" s="1" t="s">
        <v>1572</v>
      </c>
      <c r="P104" s="1" t="s">
        <v>4272</v>
      </c>
    </row>
    <row r="105" customFormat="false" ht="15" hidden="false" customHeight="false" outlineLevel="0" collapsed="false">
      <c r="A105" s="1" t="s">
        <v>208</v>
      </c>
      <c r="B105" s="1" t="s">
        <v>3464</v>
      </c>
      <c r="C105" s="1" t="s">
        <v>1568</v>
      </c>
      <c r="F105" s="1" t="s">
        <v>4405</v>
      </c>
      <c r="G105" s="1" t="s">
        <v>4406</v>
      </c>
      <c r="H105" s="17" t="n">
        <v>0</v>
      </c>
      <c r="I105" s="17" t="n">
        <v>10</v>
      </c>
      <c r="J105" s="17" t="n">
        <v>10</v>
      </c>
      <c r="K105" s="18"/>
      <c r="L105" s="34" t="s">
        <v>4473</v>
      </c>
      <c r="M105" s="32" t="s">
        <v>1571</v>
      </c>
      <c r="N105" s="1" t="s">
        <v>1572</v>
      </c>
      <c r="P105" s="1" t="s">
        <v>4407</v>
      </c>
    </row>
    <row r="106" customFormat="false" ht="15" hidden="false" customHeight="false" outlineLevel="0" collapsed="false">
      <c r="A106" s="1" t="s">
        <v>208</v>
      </c>
      <c r="B106" s="1" t="s">
        <v>3464</v>
      </c>
      <c r="C106" s="1" t="s">
        <v>1568</v>
      </c>
      <c r="F106" s="1" t="s">
        <v>4415</v>
      </c>
      <c r="G106" s="1" t="s">
        <v>4416</v>
      </c>
      <c r="H106" s="17" t="n">
        <v>0</v>
      </c>
      <c r="I106" s="17" t="n">
        <v>10</v>
      </c>
      <c r="J106" s="17" t="n">
        <v>10</v>
      </c>
      <c r="K106" s="18"/>
      <c r="L106" s="34" t="s">
        <v>4473</v>
      </c>
      <c r="M106" s="32" t="s">
        <v>1571</v>
      </c>
      <c r="N106" s="1" t="s">
        <v>1572</v>
      </c>
      <c r="P106" s="1" t="s">
        <v>4417</v>
      </c>
    </row>
    <row r="107" customFormat="false" ht="15" hidden="false" customHeight="false" outlineLevel="0" collapsed="false">
      <c r="A107" s="1" t="s">
        <v>208</v>
      </c>
      <c r="B107" s="1" t="s">
        <v>3464</v>
      </c>
      <c r="C107" s="1" t="s">
        <v>1568</v>
      </c>
      <c r="F107" s="1" t="s">
        <v>4460</v>
      </c>
      <c r="G107" s="1" t="s">
        <v>4461</v>
      </c>
      <c r="H107" s="17" t="n">
        <v>0</v>
      </c>
      <c r="I107" s="17" t="n">
        <v>10</v>
      </c>
      <c r="J107" s="17" t="n">
        <v>10</v>
      </c>
      <c r="K107" s="18"/>
      <c r="L107" s="34" t="s">
        <v>4473</v>
      </c>
      <c r="M107" s="32" t="s">
        <v>1571</v>
      </c>
      <c r="N107" s="1" t="s">
        <v>1576</v>
      </c>
      <c r="P107" s="1" t="s">
        <v>4463</v>
      </c>
    </row>
    <row r="108" customFormat="false" ht="15" hidden="false" customHeight="false" outlineLevel="0" collapsed="false">
      <c r="A108" s="1" t="s">
        <v>208</v>
      </c>
      <c r="B108" s="1" t="s">
        <v>3464</v>
      </c>
      <c r="C108" s="1" t="s">
        <v>1568</v>
      </c>
      <c r="F108" s="1" t="s">
        <v>4265</v>
      </c>
      <c r="G108" s="1" t="s">
        <v>4266</v>
      </c>
      <c r="H108" s="17" t="n">
        <v>0</v>
      </c>
      <c r="I108" s="17" t="n">
        <v>9</v>
      </c>
      <c r="J108" s="17" t="n">
        <v>9</v>
      </c>
      <c r="K108" s="18"/>
      <c r="L108" s="34" t="s">
        <v>4473</v>
      </c>
      <c r="M108" s="32" t="s">
        <v>1571</v>
      </c>
      <c r="N108" s="1" t="s">
        <v>1572</v>
      </c>
      <c r="P108" s="1" t="s">
        <v>4267</v>
      </c>
    </row>
    <row r="109" customFormat="false" ht="15" hidden="false" customHeight="false" outlineLevel="0" collapsed="false">
      <c r="A109" s="1" t="s">
        <v>208</v>
      </c>
      <c r="B109" s="1" t="s">
        <v>3464</v>
      </c>
      <c r="C109" s="1" t="s">
        <v>1568</v>
      </c>
      <c r="F109" s="1" t="s">
        <v>4421</v>
      </c>
      <c r="G109" s="1" t="s">
        <v>4422</v>
      </c>
      <c r="H109" s="17" t="n">
        <v>0</v>
      </c>
      <c r="I109" s="17" t="n">
        <v>9</v>
      </c>
      <c r="J109" s="17" t="n">
        <v>9</v>
      </c>
      <c r="K109" s="18"/>
      <c r="L109" s="34" t="s">
        <v>4473</v>
      </c>
      <c r="M109" s="32" t="s">
        <v>1571</v>
      </c>
      <c r="N109" s="1" t="s">
        <v>1572</v>
      </c>
      <c r="P109" s="1" t="s">
        <v>4423</v>
      </c>
    </row>
    <row r="110" customFormat="false" ht="15" hidden="false" customHeight="false" outlineLevel="0" collapsed="false">
      <c r="A110" s="1" t="s">
        <v>208</v>
      </c>
      <c r="B110" s="1" t="s">
        <v>3464</v>
      </c>
      <c r="C110" s="1" t="s">
        <v>1568</v>
      </c>
      <c r="F110" s="1" t="s">
        <v>4430</v>
      </c>
      <c r="G110" s="1" t="s">
        <v>4431</v>
      </c>
      <c r="H110" s="17" t="n">
        <v>0</v>
      </c>
      <c r="I110" s="17" t="n">
        <v>9</v>
      </c>
      <c r="J110" s="17" t="n">
        <v>9</v>
      </c>
      <c r="K110" s="18"/>
      <c r="L110" s="34" t="s">
        <v>4473</v>
      </c>
      <c r="M110" s="32" t="s">
        <v>1571</v>
      </c>
      <c r="N110" s="1" t="s">
        <v>1572</v>
      </c>
      <c r="P110" s="1" t="s">
        <v>4432</v>
      </c>
    </row>
    <row r="111" customFormat="false" ht="15" hidden="false" customHeight="false" outlineLevel="0" collapsed="false">
      <c r="A111" s="1" t="s">
        <v>208</v>
      </c>
      <c r="B111" s="1" t="s">
        <v>3464</v>
      </c>
      <c r="C111" s="1" t="s">
        <v>1568</v>
      </c>
      <c r="F111" s="1" t="s">
        <v>4438</v>
      </c>
      <c r="G111" s="1" t="s">
        <v>4439</v>
      </c>
      <c r="H111" s="17" t="n">
        <v>0</v>
      </c>
      <c r="I111" s="17" t="n">
        <v>9</v>
      </c>
      <c r="J111" s="17" t="n">
        <v>9</v>
      </c>
      <c r="K111" s="18"/>
      <c r="L111" s="34" t="s">
        <v>4473</v>
      </c>
      <c r="M111" s="32" t="s">
        <v>1571</v>
      </c>
      <c r="N111" s="1" t="s">
        <v>1576</v>
      </c>
      <c r="P111" s="1" t="s">
        <v>4441</v>
      </c>
    </row>
    <row r="112" customFormat="false" ht="15" hidden="false" customHeight="false" outlineLevel="0" collapsed="false">
      <c r="A112" s="1" t="s">
        <v>208</v>
      </c>
      <c r="B112" s="1" t="s">
        <v>3464</v>
      </c>
      <c r="C112" s="1" t="s">
        <v>1568</v>
      </c>
      <c r="F112" s="1" t="s">
        <v>1788</v>
      </c>
      <c r="G112" s="1" t="s">
        <v>4296</v>
      </c>
      <c r="H112" s="17" t="n">
        <v>0</v>
      </c>
      <c r="I112" s="17" t="n">
        <v>8</v>
      </c>
      <c r="J112" s="17" t="n">
        <v>8</v>
      </c>
      <c r="K112" s="18"/>
      <c r="L112" s="34" t="s">
        <v>4473</v>
      </c>
      <c r="M112" s="32" t="s">
        <v>1571</v>
      </c>
      <c r="N112" s="1" t="s">
        <v>1572</v>
      </c>
      <c r="P112" s="1" t="s">
        <v>4297</v>
      </c>
    </row>
    <row r="113" customFormat="false" ht="15" hidden="false" customHeight="false" outlineLevel="0" collapsed="false">
      <c r="A113" s="1" t="s">
        <v>208</v>
      </c>
      <c r="B113" s="1" t="s">
        <v>3464</v>
      </c>
      <c r="C113" s="1" t="s">
        <v>1568</v>
      </c>
      <c r="F113" s="1" t="s">
        <v>4304</v>
      </c>
      <c r="G113" s="1" t="s">
        <v>4305</v>
      </c>
      <c r="H113" s="17" t="n">
        <v>0</v>
      </c>
      <c r="I113" s="17" t="n">
        <v>8</v>
      </c>
      <c r="J113" s="17" t="n">
        <v>8</v>
      </c>
      <c r="K113" s="18"/>
      <c r="L113" s="34" t="s">
        <v>4473</v>
      </c>
      <c r="M113" s="32" t="s">
        <v>1571</v>
      </c>
      <c r="N113" s="1" t="s">
        <v>1576</v>
      </c>
      <c r="P113" s="1" t="s">
        <v>4307</v>
      </c>
    </row>
    <row r="114" customFormat="false" ht="15" hidden="false" customHeight="false" outlineLevel="0" collapsed="false">
      <c r="A114" s="1" t="s">
        <v>208</v>
      </c>
      <c r="B114" s="1" t="s">
        <v>3464</v>
      </c>
      <c r="C114" s="1" t="s">
        <v>1568</v>
      </c>
      <c r="F114" s="1" t="s">
        <v>4314</v>
      </c>
      <c r="G114" s="1" t="s">
        <v>4315</v>
      </c>
      <c r="H114" s="17" t="n">
        <v>0</v>
      </c>
      <c r="I114" s="17" t="n">
        <v>7</v>
      </c>
      <c r="J114" s="17" t="n">
        <v>7</v>
      </c>
      <c r="K114" s="18"/>
      <c r="L114" s="34" t="s">
        <v>4473</v>
      </c>
      <c r="M114" s="32" t="s">
        <v>1571</v>
      </c>
      <c r="N114" s="1" t="s">
        <v>1572</v>
      </c>
      <c r="P114" s="1" t="s">
        <v>4316</v>
      </c>
    </row>
    <row r="115" customFormat="false" ht="15" hidden="false" customHeight="false" outlineLevel="0" collapsed="false">
      <c r="A115" s="1" t="s">
        <v>208</v>
      </c>
      <c r="B115" s="1" t="s">
        <v>3464</v>
      </c>
      <c r="C115" s="1" t="s">
        <v>1568</v>
      </c>
      <c r="F115" s="1" t="s">
        <v>2038</v>
      </c>
      <c r="G115" s="1" t="s">
        <v>4376</v>
      </c>
      <c r="H115" s="17" t="n">
        <v>0</v>
      </c>
      <c r="I115" s="17" t="n">
        <v>7</v>
      </c>
      <c r="J115" s="17" t="n">
        <v>7</v>
      </c>
      <c r="K115" s="18"/>
      <c r="L115" s="34" t="s">
        <v>4473</v>
      </c>
      <c r="M115" s="32" t="s">
        <v>1571</v>
      </c>
      <c r="N115" s="1" t="s">
        <v>1572</v>
      </c>
      <c r="P115" s="1" t="s">
        <v>4377</v>
      </c>
    </row>
    <row r="116" customFormat="false" ht="15" hidden="false" customHeight="false" outlineLevel="0" collapsed="false">
      <c r="A116" s="1" t="s">
        <v>208</v>
      </c>
      <c r="B116" s="1" t="s">
        <v>3464</v>
      </c>
      <c r="C116" s="1" t="s">
        <v>1568</v>
      </c>
      <c r="F116" s="1" t="s">
        <v>4198</v>
      </c>
      <c r="G116" s="1" t="s">
        <v>4199</v>
      </c>
      <c r="H116" s="17" t="n">
        <v>0</v>
      </c>
      <c r="I116" s="17" t="n">
        <v>6</v>
      </c>
      <c r="J116" s="17" t="n">
        <v>6</v>
      </c>
      <c r="K116" s="18"/>
      <c r="L116" s="34" t="s">
        <v>4473</v>
      </c>
      <c r="M116" s="32" t="s">
        <v>1571</v>
      </c>
      <c r="N116" s="1" t="s">
        <v>1576</v>
      </c>
      <c r="P116" s="1" t="s">
        <v>4200</v>
      </c>
    </row>
    <row r="117" customFormat="false" ht="15" hidden="false" customHeight="false" outlineLevel="0" collapsed="false">
      <c r="A117" s="1" t="s">
        <v>208</v>
      </c>
      <c r="B117" s="1" t="s">
        <v>3464</v>
      </c>
      <c r="C117" s="1" t="s">
        <v>1568</v>
      </c>
      <c r="F117" s="1" t="s">
        <v>4293</v>
      </c>
      <c r="G117" s="1" t="s">
        <v>4294</v>
      </c>
      <c r="H117" s="17" t="n">
        <v>0</v>
      </c>
      <c r="I117" s="17" t="n">
        <v>6</v>
      </c>
      <c r="J117" s="17" t="n">
        <v>6</v>
      </c>
      <c r="K117" s="18"/>
      <c r="L117" s="34" t="s">
        <v>4473</v>
      </c>
      <c r="M117" s="32" t="s">
        <v>1571</v>
      </c>
      <c r="N117" s="1" t="s">
        <v>1572</v>
      </c>
      <c r="P117" s="1" t="s">
        <v>4295</v>
      </c>
    </row>
    <row r="118" customFormat="false" ht="15" hidden="false" customHeight="false" outlineLevel="0" collapsed="false">
      <c r="A118" s="1" t="s">
        <v>208</v>
      </c>
      <c r="B118" s="1" t="s">
        <v>3464</v>
      </c>
      <c r="C118" s="1" t="s">
        <v>1568</v>
      </c>
      <c r="F118" s="1" t="s">
        <v>4301</v>
      </c>
      <c r="G118" s="1" t="s">
        <v>4302</v>
      </c>
      <c r="H118" s="17" t="n">
        <v>0</v>
      </c>
      <c r="I118" s="17" t="n">
        <v>6</v>
      </c>
      <c r="J118" s="17" t="n">
        <v>6</v>
      </c>
      <c r="K118" s="18"/>
      <c r="L118" s="34" t="s">
        <v>4473</v>
      </c>
      <c r="M118" s="32" t="s">
        <v>1571</v>
      </c>
      <c r="N118" s="1" t="s">
        <v>1572</v>
      </c>
      <c r="P118" s="1" t="s">
        <v>4303</v>
      </c>
    </row>
    <row r="119" customFormat="false" ht="15" hidden="false" customHeight="false" outlineLevel="0" collapsed="false">
      <c r="A119" s="1" t="s">
        <v>208</v>
      </c>
      <c r="B119" s="1" t="s">
        <v>3464</v>
      </c>
      <c r="C119" s="1" t="s">
        <v>1568</v>
      </c>
      <c r="F119" s="1" t="s">
        <v>4370</v>
      </c>
      <c r="G119" s="1" t="s">
        <v>4371</v>
      </c>
      <c r="H119" s="17" t="n">
        <v>0</v>
      </c>
      <c r="I119" s="17" t="n">
        <v>6</v>
      </c>
      <c r="J119" s="17" t="n">
        <v>6</v>
      </c>
      <c r="K119" s="18"/>
      <c r="L119" s="34" t="s">
        <v>4473</v>
      </c>
      <c r="M119" s="32" t="s">
        <v>1571</v>
      </c>
      <c r="N119" s="1" t="s">
        <v>1572</v>
      </c>
      <c r="P119" s="1" t="s">
        <v>4372</v>
      </c>
    </row>
    <row r="120" customFormat="false" ht="15" hidden="false" customHeight="false" outlineLevel="0" collapsed="false">
      <c r="A120" s="1" t="s">
        <v>208</v>
      </c>
      <c r="B120" s="1" t="s">
        <v>3464</v>
      </c>
      <c r="C120" s="1" t="s">
        <v>1568</v>
      </c>
      <c r="F120" s="1" t="s">
        <v>4427</v>
      </c>
      <c r="G120" s="1" t="s">
        <v>4428</v>
      </c>
      <c r="H120" s="17" t="n">
        <v>0</v>
      </c>
      <c r="I120" s="17" t="n">
        <v>6</v>
      </c>
      <c r="J120" s="17" t="n">
        <v>6</v>
      </c>
      <c r="K120" s="18"/>
      <c r="L120" s="34" t="s">
        <v>4473</v>
      </c>
      <c r="M120" s="32" t="s">
        <v>1571</v>
      </c>
      <c r="N120" s="1" t="s">
        <v>1572</v>
      </c>
      <c r="P120" s="1" t="s">
        <v>4429</v>
      </c>
    </row>
    <row r="121" customFormat="false" ht="15" hidden="false" customHeight="false" outlineLevel="0" collapsed="false">
      <c r="A121" s="1" t="s">
        <v>208</v>
      </c>
      <c r="B121" s="1" t="s">
        <v>3464</v>
      </c>
      <c r="C121" s="1" t="s">
        <v>1568</v>
      </c>
      <c r="F121" s="1" t="s">
        <v>4457</v>
      </c>
      <c r="G121" s="1" t="s">
        <v>4458</v>
      </c>
      <c r="H121" s="17" t="n">
        <v>0</v>
      </c>
      <c r="I121" s="17" t="n">
        <v>6</v>
      </c>
      <c r="J121" s="17" t="n">
        <v>6</v>
      </c>
      <c r="K121" s="18"/>
      <c r="L121" s="34" t="s">
        <v>4473</v>
      </c>
      <c r="M121" s="32" t="s">
        <v>1571</v>
      </c>
      <c r="N121" s="1" t="s">
        <v>1572</v>
      </c>
      <c r="P121" s="1" t="s">
        <v>4459</v>
      </c>
    </row>
    <row r="122" customFormat="false" ht="15" hidden="false" customHeight="false" outlineLevel="0" collapsed="false">
      <c r="A122" s="1" t="s">
        <v>208</v>
      </c>
      <c r="B122" s="1" t="s">
        <v>3464</v>
      </c>
      <c r="C122" s="1" t="s">
        <v>1568</v>
      </c>
      <c r="F122" s="1" t="s">
        <v>4373</v>
      </c>
      <c r="G122" s="1" t="s">
        <v>4374</v>
      </c>
      <c r="H122" s="17" t="n">
        <v>0</v>
      </c>
      <c r="I122" s="17" t="n">
        <v>5</v>
      </c>
      <c r="J122" s="17" t="n">
        <v>5</v>
      </c>
      <c r="K122" s="18"/>
      <c r="L122" s="34" t="s">
        <v>4473</v>
      </c>
      <c r="M122" s="32" t="s">
        <v>1571</v>
      </c>
      <c r="N122" s="1" t="s">
        <v>1572</v>
      </c>
      <c r="P122" s="1" t="s">
        <v>4375</v>
      </c>
    </row>
    <row r="123" customFormat="false" ht="15" hidden="false" customHeight="false" outlineLevel="0" collapsed="false">
      <c r="A123" s="1" t="s">
        <v>208</v>
      </c>
      <c r="B123" s="1" t="s">
        <v>3464</v>
      </c>
      <c r="C123" s="1" t="s">
        <v>1568</v>
      </c>
      <c r="F123" s="1" t="s">
        <v>4399</v>
      </c>
      <c r="G123" s="1" t="s">
        <v>4400</v>
      </c>
      <c r="H123" s="17" t="n">
        <v>0</v>
      </c>
      <c r="I123" s="17" t="n">
        <v>5</v>
      </c>
      <c r="J123" s="17" t="n">
        <v>5</v>
      </c>
      <c r="K123" s="18"/>
      <c r="L123" s="34" t="s">
        <v>4473</v>
      </c>
      <c r="M123" s="32" t="s">
        <v>1571</v>
      </c>
      <c r="N123" s="1" t="s">
        <v>1572</v>
      </c>
      <c r="P123" s="1" t="s">
        <v>4401</v>
      </c>
    </row>
    <row r="124" customFormat="false" ht="15" hidden="false" customHeight="false" outlineLevel="0" collapsed="false">
      <c r="A124" s="1" t="s">
        <v>208</v>
      </c>
      <c r="B124" s="1" t="s">
        <v>3464</v>
      </c>
      <c r="C124" s="1" t="s">
        <v>1568</v>
      </c>
      <c r="F124" s="1" t="s">
        <v>4410</v>
      </c>
      <c r="G124" s="1" t="s">
        <v>4411</v>
      </c>
      <c r="H124" s="17" t="n">
        <v>0</v>
      </c>
      <c r="I124" s="17" t="n">
        <v>5</v>
      </c>
      <c r="J124" s="17" t="n">
        <v>5</v>
      </c>
      <c r="K124" s="18"/>
      <c r="L124" s="34" t="s">
        <v>4473</v>
      </c>
      <c r="M124" s="32" t="s">
        <v>1571</v>
      </c>
      <c r="N124" s="1" t="s">
        <v>1572</v>
      </c>
      <c r="P124" s="1" t="s">
        <v>4412</v>
      </c>
    </row>
    <row r="125" customFormat="false" ht="15" hidden="false" customHeight="false" outlineLevel="0" collapsed="false">
      <c r="A125" s="1" t="s">
        <v>208</v>
      </c>
      <c r="B125" s="1" t="s">
        <v>3464</v>
      </c>
      <c r="C125" s="1" t="s">
        <v>1568</v>
      </c>
      <c r="F125" s="1" t="s">
        <v>4418</v>
      </c>
      <c r="G125" s="1" t="s">
        <v>4419</v>
      </c>
      <c r="H125" s="17" t="n">
        <v>0</v>
      </c>
      <c r="I125" s="17" t="n">
        <v>5</v>
      </c>
      <c r="J125" s="17" t="n">
        <v>5</v>
      </c>
      <c r="K125" s="18"/>
      <c r="L125" s="34" t="s">
        <v>4473</v>
      </c>
      <c r="M125" s="32" t="s">
        <v>1571</v>
      </c>
      <c r="N125" s="1" t="s">
        <v>1576</v>
      </c>
      <c r="P125" s="1" t="s">
        <v>4420</v>
      </c>
    </row>
    <row r="126" customFormat="false" ht="15" hidden="false" customHeight="false" outlineLevel="0" collapsed="false">
      <c r="A126" s="1" t="s">
        <v>208</v>
      </c>
      <c r="B126" s="1" t="s">
        <v>3464</v>
      </c>
      <c r="C126" s="1" t="s">
        <v>1568</v>
      </c>
      <c r="F126" s="1" t="s">
        <v>4433</v>
      </c>
      <c r="G126" s="1" t="s">
        <v>4434</v>
      </c>
      <c r="H126" s="17" t="n">
        <v>0</v>
      </c>
      <c r="I126" s="17" t="n">
        <v>5</v>
      </c>
      <c r="J126" s="17" t="n">
        <v>5</v>
      </c>
      <c r="K126" s="18"/>
      <c r="L126" s="34" t="s">
        <v>4473</v>
      </c>
      <c r="M126" s="32" t="s">
        <v>1571</v>
      </c>
      <c r="N126" s="1" t="s">
        <v>1576</v>
      </c>
      <c r="P126" s="1" t="s">
        <v>4435</v>
      </c>
    </row>
    <row r="127" customFormat="false" ht="15" hidden="false" customHeight="false" outlineLevel="0" collapsed="false">
      <c r="A127" s="1" t="s">
        <v>208</v>
      </c>
      <c r="B127" s="1" t="s">
        <v>3464</v>
      </c>
      <c r="C127" s="1" t="s">
        <v>1568</v>
      </c>
      <c r="F127" s="1" t="s">
        <v>4253</v>
      </c>
      <c r="G127" s="1" t="s">
        <v>4254</v>
      </c>
      <c r="H127" s="17" t="n">
        <v>0</v>
      </c>
      <c r="I127" s="17" t="n">
        <v>4</v>
      </c>
      <c r="J127" s="17" t="n">
        <v>4</v>
      </c>
      <c r="K127" s="18"/>
      <c r="L127" s="34" t="s">
        <v>4473</v>
      </c>
      <c r="M127" s="32" t="s">
        <v>1571</v>
      </c>
      <c r="N127" s="1" t="s">
        <v>1572</v>
      </c>
      <c r="P127" s="1" t="s">
        <v>4255</v>
      </c>
    </row>
    <row r="128" customFormat="false" ht="15" hidden="false" customHeight="false" outlineLevel="0" collapsed="false">
      <c r="A128" s="1" t="s">
        <v>208</v>
      </c>
      <c r="B128" s="1" t="s">
        <v>3464</v>
      </c>
      <c r="C128" s="1" t="s">
        <v>1568</v>
      </c>
      <c r="F128" s="1" t="s">
        <v>1864</v>
      </c>
      <c r="G128" s="1" t="s">
        <v>4288</v>
      </c>
      <c r="H128" s="17" t="n">
        <v>0</v>
      </c>
      <c r="I128" s="17" t="n">
        <v>4</v>
      </c>
      <c r="J128" s="17" t="n">
        <v>4</v>
      </c>
      <c r="K128" s="18"/>
      <c r="L128" s="34" t="s">
        <v>4473</v>
      </c>
      <c r="M128" s="32" t="s">
        <v>1571</v>
      </c>
      <c r="N128" s="1" t="s">
        <v>1576</v>
      </c>
      <c r="P128" s="1" t="s">
        <v>4289</v>
      </c>
    </row>
    <row r="129" customFormat="false" ht="15" hidden="false" customHeight="false" outlineLevel="0" collapsed="false">
      <c r="A129" s="1" t="s">
        <v>208</v>
      </c>
      <c r="B129" s="1" t="s">
        <v>3464</v>
      </c>
      <c r="C129" s="1" t="s">
        <v>1568</v>
      </c>
      <c r="F129" s="1" t="s">
        <v>4388</v>
      </c>
      <c r="G129" s="1" t="s">
        <v>4389</v>
      </c>
      <c r="H129" s="17" t="n">
        <v>0</v>
      </c>
      <c r="I129" s="17" t="n">
        <v>4</v>
      </c>
      <c r="J129" s="17" t="n">
        <v>4</v>
      </c>
      <c r="K129" s="18"/>
      <c r="L129" s="34" t="s">
        <v>4473</v>
      </c>
      <c r="M129" s="32" t="s">
        <v>1571</v>
      </c>
      <c r="N129" s="1" t="s">
        <v>1572</v>
      </c>
      <c r="P129" s="1" t="s">
        <v>4390</v>
      </c>
    </row>
    <row r="130" customFormat="false" ht="15" hidden="false" customHeight="false" outlineLevel="0" collapsed="false">
      <c r="A130" s="1" t="s">
        <v>208</v>
      </c>
      <c r="B130" s="1" t="s">
        <v>3464</v>
      </c>
      <c r="C130" s="1" t="s">
        <v>1568</v>
      </c>
      <c r="F130" s="1" t="s">
        <v>4215</v>
      </c>
      <c r="G130" s="1" t="s">
        <v>4216</v>
      </c>
      <c r="H130" s="17" t="n">
        <v>0</v>
      </c>
      <c r="I130" s="17" t="n">
        <v>3</v>
      </c>
      <c r="J130" s="17" t="n">
        <v>3</v>
      </c>
      <c r="K130" s="18"/>
      <c r="L130" s="34" t="s">
        <v>4473</v>
      </c>
      <c r="M130" s="32" t="s">
        <v>1571</v>
      </c>
      <c r="N130" s="1" t="s">
        <v>1572</v>
      </c>
      <c r="P130" s="1" t="s">
        <v>4217</v>
      </c>
    </row>
    <row r="131" customFormat="false" ht="15" hidden="false" customHeight="false" outlineLevel="0" collapsed="false">
      <c r="A131" s="1" t="s">
        <v>208</v>
      </c>
      <c r="B131" s="1" t="s">
        <v>3464</v>
      </c>
      <c r="C131" s="1" t="s">
        <v>1568</v>
      </c>
      <c r="F131" s="1" t="s">
        <v>4329</v>
      </c>
      <c r="G131" s="1" t="s">
        <v>4330</v>
      </c>
      <c r="H131" s="17" t="n">
        <v>0</v>
      </c>
      <c r="I131" s="17" t="n">
        <v>3</v>
      </c>
      <c r="J131" s="17" t="n">
        <v>3</v>
      </c>
      <c r="K131" s="18"/>
      <c r="L131" s="34" t="s">
        <v>4473</v>
      </c>
      <c r="M131" s="32" t="s">
        <v>1571</v>
      </c>
      <c r="N131" s="1" t="s">
        <v>1572</v>
      </c>
      <c r="P131" s="1" t="s">
        <v>4331</v>
      </c>
    </row>
    <row r="132" customFormat="false" ht="15" hidden="false" customHeight="false" outlineLevel="0" collapsed="false">
      <c r="A132" s="1" t="s">
        <v>208</v>
      </c>
      <c r="B132" s="1" t="s">
        <v>3464</v>
      </c>
      <c r="C132" s="1" t="s">
        <v>1568</v>
      </c>
      <c r="F132" s="1" t="s">
        <v>4364</v>
      </c>
      <c r="G132" s="1" t="s">
        <v>4365</v>
      </c>
      <c r="H132" s="17" t="n">
        <v>0</v>
      </c>
      <c r="I132" s="17" t="n">
        <v>3</v>
      </c>
      <c r="J132" s="17" t="n">
        <v>3</v>
      </c>
      <c r="K132" s="18"/>
      <c r="L132" s="34" t="s">
        <v>4473</v>
      </c>
      <c r="M132" s="32" t="s">
        <v>1571</v>
      </c>
      <c r="N132" s="1" t="s">
        <v>1572</v>
      </c>
      <c r="P132" s="1" t="s">
        <v>4366</v>
      </c>
    </row>
    <row r="133" customFormat="false" ht="15" hidden="false" customHeight="false" outlineLevel="0" collapsed="false">
      <c r="A133" s="1" t="s">
        <v>208</v>
      </c>
      <c r="B133" s="1" t="s">
        <v>3464</v>
      </c>
      <c r="C133" s="1" t="s">
        <v>1568</v>
      </c>
      <c r="F133" s="1" t="s">
        <v>2057</v>
      </c>
      <c r="G133" s="1" t="s">
        <v>4436</v>
      </c>
      <c r="H133" s="17" t="n">
        <v>0</v>
      </c>
      <c r="I133" s="17" t="n">
        <v>3</v>
      </c>
      <c r="J133" s="17" t="n">
        <v>3</v>
      </c>
      <c r="K133" s="18"/>
      <c r="L133" s="34" t="s">
        <v>4473</v>
      </c>
      <c r="M133" s="32" t="s">
        <v>1571</v>
      </c>
      <c r="N133" s="1" t="s">
        <v>1572</v>
      </c>
      <c r="P133" s="1" t="s">
        <v>4437</v>
      </c>
    </row>
    <row r="134" customFormat="false" ht="15" hidden="false" customHeight="false" outlineLevel="0" collapsed="false">
      <c r="A134" s="1" t="s">
        <v>208</v>
      </c>
      <c r="B134" s="1" t="s">
        <v>3464</v>
      </c>
      <c r="C134" s="1" t="s">
        <v>1568</v>
      </c>
      <c r="F134" s="1" t="s">
        <v>3427</v>
      </c>
      <c r="G134" s="1" t="s">
        <v>4442</v>
      </c>
      <c r="H134" s="17" t="n">
        <v>0</v>
      </c>
      <c r="I134" s="17" t="n">
        <v>3</v>
      </c>
      <c r="J134" s="17" t="n">
        <v>3</v>
      </c>
      <c r="K134" s="18"/>
      <c r="L134" s="34" t="s">
        <v>4473</v>
      </c>
      <c r="M134" s="32" t="s">
        <v>1571</v>
      </c>
      <c r="N134" s="1" t="s">
        <v>1572</v>
      </c>
      <c r="P134" s="1" t="s">
        <v>4443</v>
      </c>
    </row>
    <row r="135" customFormat="false" ht="15" hidden="false" customHeight="false" outlineLevel="0" collapsed="false">
      <c r="A135" s="1" t="s">
        <v>208</v>
      </c>
      <c r="B135" s="1" t="s">
        <v>3464</v>
      </c>
      <c r="C135" s="1" t="s">
        <v>1568</v>
      </c>
      <c r="F135" s="1" t="s">
        <v>4451</v>
      </c>
      <c r="G135" s="1" t="s">
        <v>4452</v>
      </c>
      <c r="H135" s="17" t="n">
        <v>0</v>
      </c>
      <c r="I135" s="17" t="n">
        <v>3</v>
      </c>
      <c r="J135" s="17" t="n">
        <v>3</v>
      </c>
      <c r="K135" s="18"/>
      <c r="L135" s="34" t="s">
        <v>4473</v>
      </c>
      <c r="M135" s="32" t="s">
        <v>1571</v>
      </c>
      <c r="N135" s="1" t="s">
        <v>1572</v>
      </c>
      <c r="P135" s="1" t="s">
        <v>4453</v>
      </c>
    </row>
    <row r="136" customFormat="false" ht="15" hidden="false" customHeight="false" outlineLevel="0" collapsed="false">
      <c r="A136" s="1" t="s">
        <v>208</v>
      </c>
      <c r="B136" s="1" t="s">
        <v>3464</v>
      </c>
      <c r="C136" s="1" t="s">
        <v>1568</v>
      </c>
      <c r="F136" s="1" t="s">
        <v>1776</v>
      </c>
      <c r="G136" s="1" t="s">
        <v>4218</v>
      </c>
      <c r="H136" s="17" t="n">
        <v>0</v>
      </c>
      <c r="I136" s="17" t="n">
        <v>2</v>
      </c>
      <c r="J136" s="17" t="n">
        <v>2</v>
      </c>
      <c r="K136" s="18"/>
      <c r="L136" s="34" t="s">
        <v>4473</v>
      </c>
      <c r="M136" s="32" t="s">
        <v>1571</v>
      </c>
      <c r="N136" s="1" t="s">
        <v>1576</v>
      </c>
      <c r="P136" s="1" t="s">
        <v>4220</v>
      </c>
    </row>
    <row r="137" customFormat="false" ht="15" hidden="false" customHeight="false" outlineLevel="0" collapsed="false">
      <c r="A137" s="1" t="s">
        <v>208</v>
      </c>
      <c r="B137" s="1" t="s">
        <v>3464</v>
      </c>
      <c r="C137" s="1" t="s">
        <v>1568</v>
      </c>
      <c r="F137" s="1" t="s">
        <v>1770</v>
      </c>
      <c r="G137" s="1" t="s">
        <v>4342</v>
      </c>
      <c r="H137" s="17" t="n">
        <v>0</v>
      </c>
      <c r="I137" s="17" t="n">
        <v>2</v>
      </c>
      <c r="J137" s="17" t="n">
        <v>2</v>
      </c>
      <c r="K137" s="18"/>
      <c r="L137" s="34" t="s">
        <v>4473</v>
      </c>
      <c r="M137" s="32" t="s">
        <v>1571</v>
      </c>
      <c r="N137" s="1" t="s">
        <v>1572</v>
      </c>
      <c r="P137" s="1" t="s">
        <v>4343</v>
      </c>
    </row>
    <row r="138" customFormat="false" ht="15" hidden="false" customHeight="false" outlineLevel="0" collapsed="false">
      <c r="A138" s="1" t="s">
        <v>208</v>
      </c>
      <c r="B138" s="1" t="s">
        <v>3464</v>
      </c>
      <c r="C138" s="1" t="s">
        <v>1568</v>
      </c>
      <c r="F138" s="1" t="s">
        <v>2009</v>
      </c>
      <c r="G138" s="1" t="s">
        <v>4207</v>
      </c>
      <c r="H138" s="17" t="n">
        <v>0</v>
      </c>
      <c r="I138" s="17" t="n">
        <v>1</v>
      </c>
      <c r="J138" s="17" t="n">
        <v>1</v>
      </c>
      <c r="K138" s="18"/>
      <c r="L138" s="34" t="s">
        <v>4473</v>
      </c>
      <c r="M138" s="32" t="s">
        <v>1571</v>
      </c>
      <c r="N138" s="1" t="s">
        <v>1572</v>
      </c>
      <c r="P138" s="1" t="s">
        <v>4208</v>
      </c>
    </row>
    <row r="139" customFormat="false" ht="15" hidden="false" customHeight="false" outlineLevel="0" collapsed="false">
      <c r="A139" s="1" t="s">
        <v>208</v>
      </c>
      <c r="B139" s="1" t="s">
        <v>3464</v>
      </c>
      <c r="C139" s="1" t="s">
        <v>1568</v>
      </c>
      <c r="F139" s="1" t="s">
        <v>4243</v>
      </c>
      <c r="G139" s="1" t="s">
        <v>4244</v>
      </c>
      <c r="H139" s="17" t="n">
        <v>0</v>
      </c>
      <c r="I139" s="17" t="n">
        <v>1</v>
      </c>
      <c r="J139" s="17" t="n">
        <v>1</v>
      </c>
      <c r="K139" s="18"/>
      <c r="L139" s="34" t="s">
        <v>4473</v>
      </c>
      <c r="M139" s="32" t="s">
        <v>1571</v>
      </c>
      <c r="N139" s="1" t="s">
        <v>1572</v>
      </c>
      <c r="P139" s="1" t="s">
        <v>4245</v>
      </c>
    </row>
    <row r="140" customFormat="false" ht="15" hidden="false" customHeight="false" outlineLevel="0" collapsed="false">
      <c r="A140" s="1" t="s">
        <v>208</v>
      </c>
      <c r="B140" s="1" t="s">
        <v>3464</v>
      </c>
      <c r="C140" s="1" t="s">
        <v>1568</v>
      </c>
      <c r="F140" s="1" t="s">
        <v>4246</v>
      </c>
      <c r="G140" s="1" t="s">
        <v>4247</v>
      </c>
      <c r="H140" s="17" t="n">
        <v>0</v>
      </c>
      <c r="I140" s="17" t="n">
        <v>1</v>
      </c>
      <c r="J140" s="17" t="n">
        <v>1</v>
      </c>
      <c r="K140" s="18"/>
      <c r="L140" s="34" t="s">
        <v>4473</v>
      </c>
      <c r="M140" s="32" t="s">
        <v>1571</v>
      </c>
      <c r="N140" s="1" t="s">
        <v>1572</v>
      </c>
      <c r="P140" s="1" t="s">
        <v>4248</v>
      </c>
    </row>
    <row r="141" customFormat="false" ht="15" hidden="false" customHeight="false" outlineLevel="0" collapsed="false">
      <c r="A141" s="1" t="s">
        <v>208</v>
      </c>
      <c r="B141" s="1" t="s">
        <v>3464</v>
      </c>
      <c r="C141" s="1" t="s">
        <v>1568</v>
      </c>
      <c r="F141" s="1" t="s">
        <v>4249</v>
      </c>
      <c r="G141" s="1" t="s">
        <v>4250</v>
      </c>
      <c r="H141" s="17" t="n">
        <v>0</v>
      </c>
      <c r="I141" s="17" t="n">
        <v>1</v>
      </c>
      <c r="J141" s="17" t="n">
        <v>1</v>
      </c>
      <c r="K141" s="18"/>
      <c r="L141" s="34" t="s">
        <v>4473</v>
      </c>
      <c r="M141" s="32" t="s">
        <v>1571</v>
      </c>
      <c r="N141" s="1" t="s">
        <v>1572</v>
      </c>
      <c r="P141" s="1" t="s">
        <v>4248</v>
      </c>
    </row>
    <row r="142" customFormat="false" ht="15" hidden="false" customHeight="false" outlineLevel="0" collapsed="false">
      <c r="A142" s="1" t="s">
        <v>208</v>
      </c>
      <c r="B142" s="1" t="s">
        <v>3464</v>
      </c>
      <c r="C142" s="1" t="s">
        <v>1568</v>
      </c>
      <c r="F142" s="1" t="s">
        <v>2818</v>
      </c>
      <c r="G142" s="1" t="s">
        <v>4251</v>
      </c>
      <c r="H142" s="17" t="n">
        <v>0</v>
      </c>
      <c r="I142" s="17" t="n">
        <v>1</v>
      </c>
      <c r="J142" s="17" t="n">
        <v>1</v>
      </c>
      <c r="K142" s="18"/>
      <c r="L142" s="34" t="s">
        <v>4473</v>
      </c>
      <c r="M142" s="32" t="s">
        <v>1571</v>
      </c>
      <c r="N142" s="1" t="s">
        <v>1572</v>
      </c>
      <c r="P142" s="1" t="s">
        <v>4252</v>
      </c>
    </row>
    <row r="143" customFormat="false" ht="15" hidden="false" customHeight="false" outlineLevel="0" collapsed="false">
      <c r="A143" s="1" t="s">
        <v>208</v>
      </c>
      <c r="B143" s="1" t="s">
        <v>3464</v>
      </c>
      <c r="C143" s="1" t="s">
        <v>1568</v>
      </c>
      <c r="F143" s="1" t="s">
        <v>4285</v>
      </c>
      <c r="G143" s="1" t="s">
        <v>4286</v>
      </c>
      <c r="H143" s="17" t="n">
        <v>0</v>
      </c>
      <c r="I143" s="17" t="n">
        <v>1</v>
      </c>
      <c r="J143" s="17" t="n">
        <v>1</v>
      </c>
      <c r="K143" s="18"/>
      <c r="L143" s="34" t="s">
        <v>4473</v>
      </c>
      <c r="M143" s="32" t="s">
        <v>1571</v>
      </c>
      <c r="N143" s="1" t="s">
        <v>1572</v>
      </c>
      <c r="P143" s="1" t="s">
        <v>4287</v>
      </c>
    </row>
    <row r="144" customFormat="false" ht="15" hidden="false" customHeight="false" outlineLevel="0" collapsed="false">
      <c r="A144" s="1" t="s">
        <v>208</v>
      </c>
      <c r="B144" s="1" t="s">
        <v>3464</v>
      </c>
      <c r="C144" s="1" t="s">
        <v>1568</v>
      </c>
      <c r="F144" s="1" t="s">
        <v>2418</v>
      </c>
      <c r="G144" s="1" t="s">
        <v>4344</v>
      </c>
      <c r="H144" s="17" t="n">
        <v>0</v>
      </c>
      <c r="I144" s="17" t="n">
        <v>1</v>
      </c>
      <c r="J144" s="17" t="n">
        <v>1</v>
      </c>
      <c r="K144" s="18"/>
      <c r="L144" s="34" t="s">
        <v>4473</v>
      </c>
      <c r="M144" s="32" t="s">
        <v>1571</v>
      </c>
      <c r="N144" s="1" t="s">
        <v>1572</v>
      </c>
      <c r="P144" s="1" t="s">
        <v>4345</v>
      </c>
    </row>
    <row r="145" customFormat="false" ht="15" hidden="false" customHeight="false" outlineLevel="0" collapsed="false">
      <c r="A145" s="1" t="s">
        <v>208</v>
      </c>
      <c r="B145" s="1" t="s">
        <v>3464</v>
      </c>
      <c r="C145" s="1" t="s">
        <v>1568</v>
      </c>
      <c r="F145" s="1" t="s">
        <v>2090</v>
      </c>
      <c r="G145" s="1" t="s">
        <v>4346</v>
      </c>
      <c r="H145" s="17" t="n">
        <v>0</v>
      </c>
      <c r="I145" s="17" t="n">
        <v>1</v>
      </c>
      <c r="J145" s="17" t="n">
        <v>1</v>
      </c>
      <c r="K145" s="18"/>
      <c r="L145" s="34" t="s">
        <v>4473</v>
      </c>
      <c r="M145" s="32" t="s">
        <v>1571</v>
      </c>
      <c r="N145" s="1" t="s">
        <v>1576</v>
      </c>
      <c r="P145" s="1" t="s">
        <v>4348</v>
      </c>
    </row>
    <row r="146" customFormat="false" ht="15" hidden="false" customHeight="false" outlineLevel="0" collapsed="false">
      <c r="A146" s="1" t="s">
        <v>208</v>
      </c>
      <c r="B146" s="1" t="s">
        <v>3464</v>
      </c>
      <c r="C146" s="1" t="s">
        <v>1568</v>
      </c>
      <c r="F146" s="1" t="s">
        <v>4391</v>
      </c>
      <c r="G146" s="1" t="s">
        <v>4392</v>
      </c>
      <c r="H146" s="17" t="n">
        <v>0</v>
      </c>
      <c r="I146" s="17" t="n">
        <v>1</v>
      </c>
      <c r="J146" s="17" t="n">
        <v>1</v>
      </c>
      <c r="K146" s="18"/>
      <c r="L146" s="34" t="s">
        <v>4473</v>
      </c>
      <c r="M146" s="32" t="s">
        <v>1571</v>
      </c>
      <c r="N146" s="1" t="s">
        <v>1576</v>
      </c>
      <c r="P146" s="1" t="s">
        <v>4393</v>
      </c>
    </row>
    <row r="147" customFormat="false" ht="15" hidden="false" customHeight="false" outlineLevel="0" collapsed="false">
      <c r="A147" s="1" t="s">
        <v>208</v>
      </c>
      <c r="B147" s="1" t="s">
        <v>3464</v>
      </c>
      <c r="C147" s="1" t="s">
        <v>1568</v>
      </c>
      <c r="F147" s="1" t="s">
        <v>4413</v>
      </c>
      <c r="G147" s="1" t="s">
        <v>1663</v>
      </c>
      <c r="H147" s="17" t="n">
        <v>0</v>
      </c>
      <c r="I147" s="17" t="n">
        <v>1</v>
      </c>
      <c r="J147" s="17" t="n">
        <v>1</v>
      </c>
      <c r="K147" s="18"/>
      <c r="L147" s="34" t="s">
        <v>4473</v>
      </c>
      <c r="M147" s="32" t="s">
        <v>1571</v>
      </c>
      <c r="N147" s="1" t="s">
        <v>1572</v>
      </c>
      <c r="P147" s="1" t="s">
        <v>4414</v>
      </c>
    </row>
    <row r="148" customFormat="false" ht="15" hidden="false" customHeight="false" outlineLevel="0" collapsed="false">
      <c r="A148" s="1" t="s">
        <v>208</v>
      </c>
      <c r="B148" s="1" t="s">
        <v>3464</v>
      </c>
      <c r="C148" s="1" t="s">
        <v>1568</v>
      </c>
      <c r="F148" s="1" t="s">
        <v>4448</v>
      </c>
      <c r="G148" s="1" t="s">
        <v>4449</v>
      </c>
      <c r="H148" s="17" t="n">
        <v>0</v>
      </c>
      <c r="I148" s="17" t="n">
        <v>1</v>
      </c>
      <c r="J148" s="17" t="n">
        <v>1</v>
      </c>
      <c r="K148" s="18"/>
      <c r="L148" s="34" t="s">
        <v>4473</v>
      </c>
      <c r="M148" s="32" t="s">
        <v>1571</v>
      </c>
      <c r="N148" s="1" t="s">
        <v>1572</v>
      </c>
      <c r="P148" s="1" t="s">
        <v>4450</v>
      </c>
    </row>
    <row r="149" customFormat="false" ht="15" hidden="false" customHeight="false" outlineLevel="0" collapsed="false">
      <c r="A149" s="1" t="s">
        <v>208</v>
      </c>
      <c r="B149" s="1" t="s">
        <v>3464</v>
      </c>
      <c r="C149" s="1" t="s">
        <v>1568</v>
      </c>
      <c r="F149" s="1" t="s">
        <v>4454</v>
      </c>
      <c r="G149" s="1" t="s">
        <v>4455</v>
      </c>
      <c r="H149" s="17" t="n">
        <v>0</v>
      </c>
      <c r="I149" s="17" t="n">
        <v>1</v>
      </c>
      <c r="J149" s="17" t="n">
        <v>1</v>
      </c>
      <c r="K149" s="18"/>
      <c r="L149" s="34" t="s">
        <v>4473</v>
      </c>
      <c r="M149" s="32" t="s">
        <v>1571</v>
      </c>
      <c r="N149" s="1" t="s">
        <v>1572</v>
      </c>
      <c r="P149" s="1" t="s">
        <v>4456</v>
      </c>
    </row>
    <row r="150" customFormat="false" ht="15" hidden="false" customHeight="false" outlineLevel="0" collapsed="false">
      <c r="A150" s="1" t="s">
        <v>206</v>
      </c>
      <c r="B150" s="1" t="s">
        <v>258</v>
      </c>
      <c r="C150" s="1" t="s">
        <v>1568</v>
      </c>
      <c r="F150" s="1" t="s">
        <v>1579</v>
      </c>
      <c r="G150" s="1" t="s">
        <v>1580</v>
      </c>
      <c r="H150" s="17" t="n">
        <v>0</v>
      </c>
      <c r="I150" s="17" t="n">
        <v>350</v>
      </c>
      <c r="J150" s="17" t="n">
        <v>350</v>
      </c>
      <c r="K150" s="18"/>
      <c r="L150" s="34" t="s">
        <v>4473</v>
      </c>
      <c r="M150" s="32" t="s">
        <v>1571</v>
      </c>
      <c r="N150" s="1" t="s">
        <v>1576</v>
      </c>
      <c r="P150" s="1" t="s">
        <v>1582</v>
      </c>
    </row>
    <row r="151" customFormat="false" ht="15" hidden="false" customHeight="false" outlineLevel="0" collapsed="false">
      <c r="A151" s="1" t="s">
        <v>206</v>
      </c>
      <c r="B151" s="1" t="s">
        <v>258</v>
      </c>
      <c r="C151" s="1" t="s">
        <v>1568</v>
      </c>
      <c r="F151" s="1" t="s">
        <v>1659</v>
      </c>
      <c r="G151" s="1" t="s">
        <v>1660</v>
      </c>
      <c r="H151" s="17" t="n">
        <v>0</v>
      </c>
      <c r="I151" s="17" t="n">
        <v>216</v>
      </c>
      <c r="J151" s="17" t="n">
        <v>216</v>
      </c>
      <c r="K151" s="18"/>
      <c r="L151" s="34" t="s">
        <v>4473</v>
      </c>
      <c r="M151" s="32" t="s">
        <v>1571</v>
      </c>
      <c r="N151" s="1" t="s">
        <v>1572</v>
      </c>
      <c r="P151" s="1" t="s">
        <v>1661</v>
      </c>
    </row>
    <row r="152" customFormat="false" ht="15" hidden="false" customHeight="false" outlineLevel="0" collapsed="false">
      <c r="A152" s="1" t="s">
        <v>206</v>
      </c>
      <c r="B152" s="1" t="s">
        <v>258</v>
      </c>
      <c r="C152" s="1" t="s">
        <v>1568</v>
      </c>
      <c r="F152" s="1" t="s">
        <v>1672</v>
      </c>
      <c r="G152" s="1" t="s">
        <v>1673</v>
      </c>
      <c r="H152" s="17" t="n">
        <v>0</v>
      </c>
      <c r="I152" s="17" t="n">
        <v>100</v>
      </c>
      <c r="J152" s="17" t="n">
        <v>100</v>
      </c>
      <c r="K152" s="18"/>
      <c r="L152" s="34" t="s">
        <v>4473</v>
      </c>
      <c r="M152" s="32" t="s">
        <v>1571</v>
      </c>
      <c r="N152" s="1" t="s">
        <v>1576</v>
      </c>
      <c r="P152" s="1" t="s">
        <v>1675</v>
      </c>
    </row>
    <row r="153" customFormat="false" ht="15" hidden="false" customHeight="false" outlineLevel="0" collapsed="false">
      <c r="A153" s="1" t="s">
        <v>206</v>
      </c>
      <c r="B153" s="1" t="s">
        <v>258</v>
      </c>
      <c r="C153" s="1" t="s">
        <v>1568</v>
      </c>
      <c r="F153" s="1" t="s">
        <v>1715</v>
      </c>
      <c r="G153" s="1" t="s">
        <v>1716</v>
      </c>
      <c r="H153" s="17" t="n">
        <v>0</v>
      </c>
      <c r="I153" s="17" t="n">
        <v>72</v>
      </c>
      <c r="J153" s="17" t="n">
        <v>72</v>
      </c>
      <c r="K153" s="18"/>
      <c r="L153" s="34" t="s">
        <v>4473</v>
      </c>
      <c r="M153" s="32" t="s">
        <v>1571</v>
      </c>
      <c r="N153" s="1" t="s">
        <v>1572</v>
      </c>
      <c r="P153" s="1" t="s">
        <v>1717</v>
      </c>
    </row>
    <row r="154" customFormat="false" ht="15" hidden="false" customHeight="false" outlineLevel="0" collapsed="false">
      <c r="A154" s="1" t="s">
        <v>206</v>
      </c>
      <c r="B154" s="1" t="s">
        <v>258</v>
      </c>
      <c r="C154" s="1" t="s">
        <v>1568</v>
      </c>
      <c r="F154" s="1" t="s">
        <v>1607</v>
      </c>
      <c r="G154" s="1" t="s">
        <v>1608</v>
      </c>
      <c r="H154" s="17" t="n">
        <v>0</v>
      </c>
      <c r="I154" s="17" t="n">
        <v>70</v>
      </c>
      <c r="J154" s="17" t="n">
        <v>70</v>
      </c>
      <c r="K154" s="18"/>
      <c r="L154" s="34" t="s">
        <v>4473</v>
      </c>
      <c r="M154" s="32" t="s">
        <v>1571</v>
      </c>
      <c r="N154" s="1" t="s">
        <v>1576</v>
      </c>
      <c r="P154" s="1" t="s">
        <v>1610</v>
      </c>
    </row>
    <row r="155" customFormat="false" ht="15" hidden="false" customHeight="false" outlineLevel="0" collapsed="false">
      <c r="A155" s="1" t="s">
        <v>206</v>
      </c>
      <c r="B155" s="1" t="s">
        <v>258</v>
      </c>
      <c r="C155" s="1" t="s">
        <v>1568</v>
      </c>
      <c r="F155" s="1" t="s">
        <v>1624</v>
      </c>
      <c r="G155" s="1" t="s">
        <v>1625</v>
      </c>
      <c r="H155" s="17" t="n">
        <v>0</v>
      </c>
      <c r="I155" s="17" t="n">
        <v>31</v>
      </c>
      <c r="J155" s="17" t="n">
        <v>31</v>
      </c>
      <c r="K155" s="18"/>
      <c r="L155" s="34" t="s">
        <v>4473</v>
      </c>
      <c r="M155" s="32" t="s">
        <v>1571</v>
      </c>
      <c r="N155" s="1" t="s">
        <v>1572</v>
      </c>
      <c r="P155" s="1" t="s">
        <v>1626</v>
      </c>
    </row>
    <row r="156" customFormat="false" ht="15" hidden="false" customHeight="false" outlineLevel="0" collapsed="false">
      <c r="A156" s="1" t="s">
        <v>206</v>
      </c>
      <c r="B156" s="1" t="s">
        <v>258</v>
      </c>
      <c r="C156" s="1" t="s">
        <v>1568</v>
      </c>
      <c r="F156" s="1" t="s">
        <v>1569</v>
      </c>
      <c r="G156" s="1" t="s">
        <v>1570</v>
      </c>
      <c r="H156" s="17" t="n">
        <v>0</v>
      </c>
      <c r="I156" s="17" t="n">
        <v>20</v>
      </c>
      <c r="J156" s="17" t="n">
        <v>20</v>
      </c>
      <c r="K156" s="18"/>
      <c r="L156" s="34" t="s">
        <v>4473</v>
      </c>
      <c r="M156" s="32" t="s">
        <v>1571</v>
      </c>
      <c r="N156" s="1" t="s">
        <v>1572</v>
      </c>
      <c r="P156" s="1" t="s">
        <v>1573</v>
      </c>
    </row>
    <row r="157" customFormat="false" ht="15" hidden="false" customHeight="false" outlineLevel="0" collapsed="false">
      <c r="A157" s="1" t="s">
        <v>206</v>
      </c>
      <c r="B157" s="1" t="s">
        <v>258</v>
      </c>
      <c r="C157" s="1" t="s">
        <v>1568</v>
      </c>
      <c r="F157" s="1" t="s">
        <v>1722</v>
      </c>
      <c r="G157" s="1" t="s">
        <v>1723</v>
      </c>
      <c r="H157" s="17" t="n">
        <v>0</v>
      </c>
      <c r="I157" s="17" t="n">
        <v>19</v>
      </c>
      <c r="J157" s="17" t="n">
        <v>19</v>
      </c>
      <c r="K157" s="18"/>
      <c r="L157" s="34" t="s">
        <v>4473</v>
      </c>
      <c r="M157" s="32" t="s">
        <v>1571</v>
      </c>
      <c r="N157" s="1" t="s">
        <v>1572</v>
      </c>
      <c r="P157" s="1" t="s">
        <v>1724</v>
      </c>
    </row>
    <row r="158" customFormat="false" ht="15" hidden="false" customHeight="false" outlineLevel="0" collapsed="false">
      <c r="A158" s="1" t="s">
        <v>206</v>
      </c>
      <c r="B158" s="1" t="s">
        <v>258</v>
      </c>
      <c r="C158" s="1" t="s">
        <v>1568</v>
      </c>
      <c r="F158" s="1" t="s">
        <v>1656</v>
      </c>
      <c r="G158" s="1" t="s">
        <v>1657</v>
      </c>
      <c r="H158" s="17" t="n">
        <v>0</v>
      </c>
      <c r="I158" s="17" t="n">
        <v>13</v>
      </c>
      <c r="J158" s="17" t="n">
        <v>13</v>
      </c>
      <c r="K158" s="18"/>
      <c r="L158" s="34" t="s">
        <v>4473</v>
      </c>
      <c r="M158" s="32" t="s">
        <v>1571</v>
      </c>
      <c r="N158" s="1" t="s">
        <v>1572</v>
      </c>
      <c r="P158" s="1" t="s">
        <v>1658</v>
      </c>
    </row>
    <row r="159" customFormat="false" ht="15" hidden="false" customHeight="false" outlineLevel="0" collapsed="false">
      <c r="A159" s="1" t="s">
        <v>206</v>
      </c>
      <c r="B159" s="1" t="s">
        <v>258</v>
      </c>
      <c r="C159" s="1" t="s">
        <v>1568</v>
      </c>
      <c r="F159" s="1" t="s">
        <v>1665</v>
      </c>
      <c r="G159" s="1" t="s">
        <v>1666</v>
      </c>
      <c r="H159" s="17" t="n">
        <v>0</v>
      </c>
      <c r="I159" s="17" t="n">
        <v>13</v>
      </c>
      <c r="J159" s="17" t="n">
        <v>13</v>
      </c>
      <c r="K159" s="18"/>
      <c r="L159" s="34" t="s">
        <v>4473</v>
      </c>
      <c r="M159" s="32" t="s">
        <v>1571</v>
      </c>
      <c r="N159" s="1" t="s">
        <v>1576</v>
      </c>
      <c r="P159" s="1" t="s">
        <v>1668</v>
      </c>
    </row>
    <row r="160" customFormat="false" ht="15" hidden="false" customHeight="false" outlineLevel="0" collapsed="false">
      <c r="A160" s="1" t="s">
        <v>206</v>
      </c>
      <c r="B160" s="1" t="s">
        <v>258</v>
      </c>
      <c r="C160" s="1" t="s">
        <v>1568</v>
      </c>
      <c r="F160" s="1" t="s">
        <v>1736</v>
      </c>
      <c r="G160" s="1" t="s">
        <v>1737</v>
      </c>
      <c r="H160" s="17" t="n">
        <v>0</v>
      </c>
      <c r="I160" s="17" t="n">
        <v>13</v>
      </c>
      <c r="J160" s="17" t="n">
        <v>13</v>
      </c>
      <c r="K160" s="18"/>
      <c r="L160" s="34" t="s">
        <v>4473</v>
      </c>
      <c r="M160" s="32" t="s">
        <v>1571</v>
      </c>
      <c r="N160" s="1" t="s">
        <v>1572</v>
      </c>
      <c r="P160" s="1" t="s">
        <v>1738</v>
      </c>
    </row>
    <row r="161" customFormat="false" ht="15" hidden="false" customHeight="false" outlineLevel="0" collapsed="false">
      <c r="A161" s="1" t="s">
        <v>206</v>
      </c>
      <c r="B161" s="1" t="s">
        <v>258</v>
      </c>
      <c r="C161" s="1" t="s">
        <v>1568</v>
      </c>
      <c r="F161" s="1" t="s">
        <v>1598</v>
      </c>
      <c r="G161" s="1" t="s">
        <v>1599</v>
      </c>
      <c r="H161" s="17" t="n">
        <v>0</v>
      </c>
      <c r="I161" s="17" t="n">
        <v>12</v>
      </c>
      <c r="J161" s="17" t="n">
        <v>12</v>
      </c>
      <c r="K161" s="18"/>
      <c r="L161" s="34" t="s">
        <v>4473</v>
      </c>
      <c r="M161" s="32" t="s">
        <v>1571</v>
      </c>
      <c r="N161" s="1" t="s">
        <v>1572</v>
      </c>
      <c r="P161" s="1" t="s">
        <v>1600</v>
      </c>
    </row>
    <row r="162" customFormat="false" ht="15" hidden="false" customHeight="false" outlineLevel="0" collapsed="false">
      <c r="A162" s="1" t="s">
        <v>206</v>
      </c>
      <c r="B162" s="1" t="s">
        <v>258</v>
      </c>
      <c r="C162" s="1" t="s">
        <v>1568</v>
      </c>
      <c r="F162" s="1" t="s">
        <v>1669</v>
      </c>
      <c r="G162" s="1" t="s">
        <v>1670</v>
      </c>
      <c r="H162" s="17" t="n">
        <v>0</v>
      </c>
      <c r="I162" s="17" t="n">
        <v>12</v>
      </c>
      <c r="J162" s="17" t="n">
        <v>12</v>
      </c>
      <c r="K162" s="18"/>
      <c r="L162" s="34" t="s">
        <v>4473</v>
      </c>
      <c r="M162" s="32" t="s">
        <v>1571</v>
      </c>
      <c r="N162" s="1" t="s">
        <v>1572</v>
      </c>
      <c r="P162" s="1" t="s">
        <v>1671</v>
      </c>
    </row>
    <row r="163" customFormat="false" ht="15" hidden="false" customHeight="false" outlineLevel="0" collapsed="false">
      <c r="A163" s="1" t="s">
        <v>206</v>
      </c>
      <c r="B163" s="1" t="s">
        <v>258</v>
      </c>
      <c r="C163" s="1" t="s">
        <v>1568</v>
      </c>
      <c r="F163" s="1" t="s">
        <v>1574</v>
      </c>
      <c r="G163" s="1" t="s">
        <v>1575</v>
      </c>
      <c r="H163" s="17" t="n">
        <v>0</v>
      </c>
      <c r="I163" s="17" t="n">
        <v>10</v>
      </c>
      <c r="J163" s="17" t="n">
        <v>10</v>
      </c>
      <c r="K163" s="18"/>
      <c r="L163" s="34" t="s">
        <v>4473</v>
      </c>
      <c r="M163" s="32" t="s">
        <v>1571</v>
      </c>
      <c r="N163" s="1" t="s">
        <v>1576</v>
      </c>
      <c r="P163" s="1" t="s">
        <v>1578</v>
      </c>
    </row>
    <row r="164" customFormat="false" ht="15" hidden="false" customHeight="false" outlineLevel="0" collapsed="false">
      <c r="A164" s="1" t="s">
        <v>206</v>
      </c>
      <c r="B164" s="1" t="s">
        <v>258</v>
      </c>
      <c r="C164" s="1" t="s">
        <v>1568</v>
      </c>
      <c r="F164" s="1" t="s">
        <v>1630</v>
      </c>
      <c r="G164" s="1" t="s">
        <v>1631</v>
      </c>
      <c r="H164" s="17" t="n">
        <v>0</v>
      </c>
      <c r="I164" s="17" t="n">
        <v>10</v>
      </c>
      <c r="J164" s="17" t="n">
        <v>10</v>
      </c>
      <c r="K164" s="18"/>
      <c r="L164" s="34" t="s">
        <v>4473</v>
      </c>
      <c r="M164" s="32" t="s">
        <v>1571</v>
      </c>
      <c r="N164" s="1" t="s">
        <v>1572</v>
      </c>
      <c r="P164" s="1" t="s">
        <v>1632</v>
      </c>
    </row>
    <row r="165" customFormat="false" ht="15" hidden="false" customHeight="false" outlineLevel="0" collapsed="false">
      <c r="A165" s="1" t="s">
        <v>206</v>
      </c>
      <c r="B165" s="1" t="s">
        <v>258</v>
      </c>
      <c r="C165" s="1" t="s">
        <v>1568</v>
      </c>
      <c r="F165" s="1" t="s">
        <v>1725</v>
      </c>
      <c r="G165" s="1" t="s">
        <v>1726</v>
      </c>
      <c r="H165" s="17" t="n">
        <v>0</v>
      </c>
      <c r="I165" s="17" t="n">
        <v>10</v>
      </c>
      <c r="J165" s="17" t="n">
        <v>10</v>
      </c>
      <c r="K165" s="18"/>
      <c r="L165" s="34" t="s">
        <v>4473</v>
      </c>
      <c r="M165" s="32" t="s">
        <v>1571</v>
      </c>
      <c r="N165" s="1" t="s">
        <v>1576</v>
      </c>
      <c r="P165" s="1" t="s">
        <v>1728</v>
      </c>
    </row>
    <row r="166" customFormat="false" ht="15" hidden="false" customHeight="false" outlineLevel="0" collapsed="false">
      <c r="A166" s="1" t="s">
        <v>206</v>
      </c>
      <c r="B166" s="1" t="s">
        <v>258</v>
      </c>
      <c r="C166" s="1" t="s">
        <v>1568</v>
      </c>
      <c r="F166" s="1" t="s">
        <v>1700</v>
      </c>
      <c r="G166" s="1" t="s">
        <v>1701</v>
      </c>
      <c r="H166" s="17" t="n">
        <v>0</v>
      </c>
      <c r="I166" s="17" t="n">
        <v>9</v>
      </c>
      <c r="J166" s="17" t="n">
        <v>9</v>
      </c>
      <c r="K166" s="18"/>
      <c r="L166" s="34" t="s">
        <v>4473</v>
      </c>
      <c r="M166" s="32" t="s">
        <v>1571</v>
      </c>
      <c r="N166" s="1" t="s">
        <v>1572</v>
      </c>
      <c r="P166" s="1" t="s">
        <v>1702</v>
      </c>
    </row>
    <row r="167" customFormat="false" ht="15" hidden="false" customHeight="false" outlineLevel="0" collapsed="false">
      <c r="A167" s="1" t="s">
        <v>206</v>
      </c>
      <c r="B167" s="1" t="s">
        <v>258</v>
      </c>
      <c r="C167" s="1" t="s">
        <v>1568</v>
      </c>
      <c r="F167" s="1" t="s">
        <v>1703</v>
      </c>
      <c r="G167" s="1" t="s">
        <v>1704</v>
      </c>
      <c r="H167" s="17" t="n">
        <v>0</v>
      </c>
      <c r="I167" s="17" t="n">
        <v>7</v>
      </c>
      <c r="J167" s="17" t="n">
        <v>7</v>
      </c>
      <c r="K167" s="18"/>
      <c r="L167" s="34" t="s">
        <v>4473</v>
      </c>
      <c r="M167" s="32" t="s">
        <v>1571</v>
      </c>
      <c r="N167" s="1" t="s">
        <v>1572</v>
      </c>
      <c r="P167" s="1" t="s">
        <v>1705</v>
      </c>
    </row>
    <row r="168" customFormat="false" ht="15" hidden="false" customHeight="false" outlineLevel="0" collapsed="false">
      <c r="A168" s="1" t="s">
        <v>206</v>
      </c>
      <c r="B168" s="1" t="s">
        <v>258</v>
      </c>
      <c r="C168" s="1" t="s">
        <v>1568</v>
      </c>
      <c r="F168" s="1" t="s">
        <v>1709</v>
      </c>
      <c r="G168" s="1" t="s">
        <v>1710</v>
      </c>
      <c r="H168" s="17" t="n">
        <v>0</v>
      </c>
      <c r="I168" s="17" t="n">
        <v>7</v>
      </c>
      <c r="J168" s="17" t="n">
        <v>7</v>
      </c>
      <c r="K168" s="18"/>
      <c r="L168" s="34" t="s">
        <v>4473</v>
      </c>
      <c r="M168" s="32" t="s">
        <v>1571</v>
      </c>
      <c r="N168" s="1" t="s">
        <v>1572</v>
      </c>
      <c r="P168" s="1" t="s">
        <v>1711</v>
      </c>
    </row>
    <row r="169" customFormat="false" ht="15" hidden="false" customHeight="false" outlineLevel="0" collapsed="false">
      <c r="A169" s="1" t="s">
        <v>206</v>
      </c>
      <c r="B169" s="1" t="s">
        <v>258</v>
      </c>
      <c r="C169" s="1" t="s">
        <v>1568</v>
      </c>
      <c r="F169" s="1" t="s">
        <v>1734</v>
      </c>
      <c r="G169" s="1" t="s">
        <v>1735</v>
      </c>
      <c r="H169" s="17" t="n">
        <v>0</v>
      </c>
      <c r="I169" s="17" t="n">
        <v>7</v>
      </c>
      <c r="J169" s="17" t="n">
        <v>7</v>
      </c>
      <c r="K169" s="18"/>
      <c r="L169" s="34" t="s">
        <v>4473</v>
      </c>
      <c r="M169" s="32" t="s">
        <v>1571</v>
      </c>
      <c r="N169" s="1" t="s">
        <v>1572</v>
      </c>
      <c r="P169" s="1" t="s">
        <v>1731</v>
      </c>
    </row>
    <row r="170" customFormat="false" ht="15" hidden="false" customHeight="false" outlineLevel="0" collapsed="false">
      <c r="A170" s="1" t="s">
        <v>206</v>
      </c>
      <c r="B170" s="1" t="s">
        <v>258</v>
      </c>
      <c r="C170" s="1" t="s">
        <v>1568</v>
      </c>
      <c r="F170" s="1" t="s">
        <v>1586</v>
      </c>
      <c r="G170" s="1" t="s">
        <v>1587</v>
      </c>
      <c r="H170" s="17" t="n">
        <v>0</v>
      </c>
      <c r="I170" s="17" t="n">
        <v>6</v>
      </c>
      <c r="J170" s="17" t="n">
        <v>6</v>
      </c>
      <c r="K170" s="18"/>
      <c r="L170" s="34" t="s">
        <v>4473</v>
      </c>
      <c r="M170" s="32" t="s">
        <v>1571</v>
      </c>
      <c r="N170" s="1" t="s">
        <v>1572</v>
      </c>
      <c r="P170" s="1" t="s">
        <v>1588</v>
      </c>
    </row>
    <row r="171" customFormat="false" ht="15" hidden="false" customHeight="false" outlineLevel="0" collapsed="false">
      <c r="A171" s="1" t="s">
        <v>206</v>
      </c>
      <c r="B171" s="1" t="s">
        <v>258</v>
      </c>
      <c r="C171" s="1" t="s">
        <v>1568</v>
      </c>
      <c r="F171" s="1" t="s">
        <v>1646</v>
      </c>
      <c r="G171" s="1" t="s">
        <v>1647</v>
      </c>
      <c r="H171" s="17" t="n">
        <v>0</v>
      </c>
      <c r="I171" s="17" t="n">
        <v>6</v>
      </c>
      <c r="J171" s="17" t="n">
        <v>6</v>
      </c>
      <c r="K171" s="18"/>
      <c r="L171" s="34" t="s">
        <v>4473</v>
      </c>
      <c r="M171" s="32" t="s">
        <v>1571</v>
      </c>
      <c r="N171" s="1" t="s">
        <v>1572</v>
      </c>
      <c r="P171" s="1" t="s">
        <v>1648</v>
      </c>
    </row>
    <row r="172" customFormat="false" ht="15" hidden="false" customHeight="false" outlineLevel="0" collapsed="false">
      <c r="A172" s="1" t="s">
        <v>206</v>
      </c>
      <c r="B172" s="1" t="s">
        <v>258</v>
      </c>
      <c r="C172" s="1" t="s">
        <v>1568</v>
      </c>
      <c r="F172" s="1" t="s">
        <v>1682</v>
      </c>
      <c r="G172" s="1" t="s">
        <v>1683</v>
      </c>
      <c r="H172" s="17" t="n">
        <v>0</v>
      </c>
      <c r="I172" s="17" t="n">
        <v>6</v>
      </c>
      <c r="J172" s="17" t="n">
        <v>6</v>
      </c>
      <c r="K172" s="18"/>
      <c r="L172" s="34" t="s">
        <v>4473</v>
      </c>
      <c r="M172" s="32" t="s">
        <v>1571</v>
      </c>
      <c r="N172" s="1" t="s">
        <v>1576</v>
      </c>
      <c r="P172" s="1" t="s">
        <v>1685</v>
      </c>
    </row>
    <row r="173" customFormat="false" ht="15" hidden="false" customHeight="false" outlineLevel="0" collapsed="false">
      <c r="A173" s="1" t="s">
        <v>206</v>
      </c>
      <c r="B173" s="1" t="s">
        <v>258</v>
      </c>
      <c r="C173" s="1" t="s">
        <v>1568</v>
      </c>
      <c r="F173" s="1" t="s">
        <v>1690</v>
      </c>
      <c r="G173" s="1" t="s">
        <v>1691</v>
      </c>
      <c r="H173" s="17" t="n">
        <v>0</v>
      </c>
      <c r="I173" s="17" t="n">
        <v>6</v>
      </c>
      <c r="J173" s="17" t="n">
        <v>6</v>
      </c>
      <c r="K173" s="18"/>
      <c r="L173" s="34" t="s">
        <v>4473</v>
      </c>
      <c r="M173" s="32" t="s">
        <v>1571</v>
      </c>
      <c r="N173" s="1" t="s">
        <v>1576</v>
      </c>
      <c r="P173" s="1" t="s">
        <v>1693</v>
      </c>
    </row>
    <row r="174" customFormat="false" ht="15" hidden="false" customHeight="false" outlineLevel="0" collapsed="false">
      <c r="A174" s="1" t="s">
        <v>206</v>
      </c>
      <c r="B174" s="1" t="s">
        <v>258</v>
      </c>
      <c r="C174" s="1" t="s">
        <v>1568</v>
      </c>
      <c r="F174" s="1" t="s">
        <v>1592</v>
      </c>
      <c r="G174" s="1" t="s">
        <v>1593</v>
      </c>
      <c r="H174" s="17" t="n">
        <v>0</v>
      </c>
      <c r="I174" s="17" t="n">
        <v>5</v>
      </c>
      <c r="J174" s="17" t="n">
        <v>5</v>
      </c>
      <c r="K174" s="18"/>
      <c r="L174" s="34" t="s">
        <v>4473</v>
      </c>
      <c r="M174" s="32" t="s">
        <v>1571</v>
      </c>
      <c r="N174" s="1" t="s">
        <v>1572</v>
      </c>
      <c r="P174" s="1" t="s">
        <v>1594</v>
      </c>
    </row>
    <row r="175" customFormat="false" ht="15" hidden="false" customHeight="false" outlineLevel="0" collapsed="false">
      <c r="A175" s="1" t="s">
        <v>206</v>
      </c>
      <c r="B175" s="1" t="s">
        <v>258</v>
      </c>
      <c r="C175" s="1" t="s">
        <v>1568</v>
      </c>
      <c r="F175" s="1" t="s">
        <v>1627</v>
      </c>
      <c r="G175" s="1" t="s">
        <v>1628</v>
      </c>
      <c r="H175" s="17" t="n">
        <v>0</v>
      </c>
      <c r="I175" s="17" t="n">
        <v>5</v>
      </c>
      <c r="J175" s="17" t="n">
        <v>5</v>
      </c>
      <c r="K175" s="18"/>
      <c r="L175" s="34" t="s">
        <v>4473</v>
      </c>
      <c r="M175" s="32" t="s">
        <v>1571</v>
      </c>
      <c r="N175" s="1" t="s">
        <v>1572</v>
      </c>
      <c r="P175" s="1" t="s">
        <v>1629</v>
      </c>
    </row>
    <row r="176" customFormat="false" ht="15" hidden="false" customHeight="false" outlineLevel="0" collapsed="false">
      <c r="A176" s="1" t="s">
        <v>206</v>
      </c>
      <c r="B176" s="1" t="s">
        <v>258</v>
      </c>
      <c r="C176" s="1" t="s">
        <v>1568</v>
      </c>
      <c r="F176" s="1" t="s">
        <v>1649</v>
      </c>
      <c r="G176" s="1" t="s">
        <v>1650</v>
      </c>
      <c r="H176" s="17" t="n">
        <v>0</v>
      </c>
      <c r="I176" s="17" t="n">
        <v>5</v>
      </c>
      <c r="J176" s="17" t="n">
        <v>5</v>
      </c>
      <c r="K176" s="18"/>
      <c r="L176" s="34" t="s">
        <v>4473</v>
      </c>
      <c r="M176" s="32" t="s">
        <v>1571</v>
      </c>
      <c r="N176" s="1" t="s">
        <v>1576</v>
      </c>
      <c r="P176" s="1" t="s">
        <v>1652</v>
      </c>
    </row>
    <row r="177" customFormat="false" ht="15" hidden="false" customHeight="false" outlineLevel="0" collapsed="false">
      <c r="A177" s="1" t="s">
        <v>206</v>
      </c>
      <c r="B177" s="1" t="s">
        <v>258</v>
      </c>
      <c r="C177" s="1" t="s">
        <v>1568</v>
      </c>
      <c r="F177" s="1" t="s">
        <v>1636</v>
      </c>
      <c r="G177" s="1" t="s">
        <v>1637</v>
      </c>
      <c r="H177" s="17" t="n">
        <v>0</v>
      </c>
      <c r="I177" s="17" t="n">
        <v>4</v>
      </c>
      <c r="J177" s="17" t="n">
        <v>4</v>
      </c>
      <c r="K177" s="18"/>
      <c r="L177" s="34" t="s">
        <v>4473</v>
      </c>
      <c r="M177" s="32" t="s">
        <v>1571</v>
      </c>
      <c r="N177" s="1" t="s">
        <v>1572</v>
      </c>
      <c r="P177" s="1" t="s">
        <v>1638</v>
      </c>
    </row>
    <row r="178" customFormat="false" ht="15" hidden="false" customHeight="false" outlineLevel="0" collapsed="false">
      <c r="A178" s="1" t="s">
        <v>206</v>
      </c>
      <c r="B178" s="1" t="s">
        <v>258</v>
      </c>
      <c r="C178" s="1" t="s">
        <v>1568</v>
      </c>
      <c r="F178" s="1" t="s">
        <v>1642</v>
      </c>
      <c r="G178" s="1" t="s">
        <v>1643</v>
      </c>
      <c r="H178" s="17" t="n">
        <v>0</v>
      </c>
      <c r="I178" s="17" t="n">
        <v>4</v>
      </c>
      <c r="J178" s="17" t="n">
        <v>4</v>
      </c>
      <c r="K178" s="18"/>
      <c r="L178" s="34" t="s">
        <v>4473</v>
      </c>
      <c r="M178" s="32" t="s">
        <v>1571</v>
      </c>
      <c r="N178" s="1" t="s">
        <v>1576</v>
      </c>
      <c r="P178" s="1" t="s">
        <v>1645</v>
      </c>
    </row>
    <row r="179" customFormat="false" ht="15" hidden="false" customHeight="false" outlineLevel="0" collapsed="false">
      <c r="A179" s="1" t="s">
        <v>206</v>
      </c>
      <c r="B179" s="1" t="s">
        <v>258</v>
      </c>
      <c r="C179" s="1" t="s">
        <v>1568</v>
      </c>
      <c r="F179" s="1" t="s">
        <v>1653</v>
      </c>
      <c r="G179" s="1" t="s">
        <v>1654</v>
      </c>
      <c r="H179" s="17" t="n">
        <v>0</v>
      </c>
      <c r="I179" s="17" t="n">
        <v>4</v>
      </c>
      <c r="J179" s="17" t="n">
        <v>4</v>
      </c>
      <c r="K179" s="18"/>
      <c r="L179" s="34" t="s">
        <v>4473</v>
      </c>
      <c r="M179" s="32" t="s">
        <v>1571</v>
      </c>
      <c r="N179" s="1" t="s">
        <v>1572</v>
      </c>
      <c r="P179" s="1" t="s">
        <v>1655</v>
      </c>
    </row>
    <row r="180" customFormat="false" ht="15" hidden="false" customHeight="false" outlineLevel="0" collapsed="false">
      <c r="A180" s="1" t="s">
        <v>206</v>
      </c>
      <c r="B180" s="1" t="s">
        <v>258</v>
      </c>
      <c r="C180" s="1" t="s">
        <v>1568</v>
      </c>
      <c r="F180" s="1" t="s">
        <v>1676</v>
      </c>
      <c r="G180" s="1" t="s">
        <v>1677</v>
      </c>
      <c r="H180" s="17" t="n">
        <v>0</v>
      </c>
      <c r="I180" s="17" t="n">
        <v>4</v>
      </c>
      <c r="J180" s="17" t="n">
        <v>4</v>
      </c>
      <c r="K180" s="18"/>
      <c r="L180" s="34" t="s">
        <v>4473</v>
      </c>
      <c r="M180" s="32" t="s">
        <v>1571</v>
      </c>
      <c r="N180" s="1" t="s">
        <v>1572</v>
      </c>
      <c r="P180" s="1" t="s">
        <v>1678</v>
      </c>
    </row>
    <row r="181" customFormat="false" ht="15" hidden="false" customHeight="false" outlineLevel="0" collapsed="false">
      <c r="A181" s="1" t="s">
        <v>206</v>
      </c>
      <c r="B181" s="1" t="s">
        <v>258</v>
      </c>
      <c r="C181" s="1" t="s">
        <v>1568</v>
      </c>
      <c r="F181" s="1" t="s">
        <v>1732</v>
      </c>
      <c r="G181" s="1" t="s">
        <v>1733</v>
      </c>
      <c r="H181" s="17" t="n">
        <v>0</v>
      </c>
      <c r="I181" s="17" t="n">
        <v>4</v>
      </c>
      <c r="J181" s="17" t="n">
        <v>4</v>
      </c>
      <c r="K181" s="18"/>
      <c r="L181" s="34" t="s">
        <v>4473</v>
      </c>
      <c r="M181" s="32" t="s">
        <v>1571</v>
      </c>
      <c r="N181" s="1" t="s">
        <v>1572</v>
      </c>
      <c r="P181" s="1" t="s">
        <v>1731</v>
      </c>
    </row>
    <row r="182" customFormat="false" ht="15" hidden="false" customHeight="false" outlineLevel="0" collapsed="false">
      <c r="A182" s="1" t="s">
        <v>206</v>
      </c>
      <c r="B182" s="1" t="s">
        <v>258</v>
      </c>
      <c r="C182" s="1" t="s">
        <v>1568</v>
      </c>
      <c r="F182" s="1" t="s">
        <v>1589</v>
      </c>
      <c r="G182" s="1" t="s">
        <v>1590</v>
      </c>
      <c r="H182" s="17" t="n">
        <v>0</v>
      </c>
      <c r="I182" s="17" t="n">
        <v>3</v>
      </c>
      <c r="J182" s="17" t="n">
        <v>3</v>
      </c>
      <c r="K182" s="18"/>
      <c r="L182" s="34" t="s">
        <v>4473</v>
      </c>
      <c r="M182" s="32" t="s">
        <v>1571</v>
      </c>
      <c r="N182" s="1" t="s">
        <v>1572</v>
      </c>
      <c r="P182" s="1" t="s">
        <v>1591</v>
      </c>
    </row>
    <row r="183" customFormat="false" ht="15" hidden="false" customHeight="false" outlineLevel="0" collapsed="false">
      <c r="A183" s="1" t="s">
        <v>206</v>
      </c>
      <c r="B183" s="1" t="s">
        <v>258</v>
      </c>
      <c r="C183" s="1" t="s">
        <v>1568</v>
      </c>
      <c r="F183" s="1" t="s">
        <v>1639</v>
      </c>
      <c r="G183" s="1" t="s">
        <v>1640</v>
      </c>
      <c r="H183" s="17" t="n">
        <v>0</v>
      </c>
      <c r="I183" s="17" t="n">
        <v>3</v>
      </c>
      <c r="J183" s="17" t="n">
        <v>3</v>
      </c>
      <c r="K183" s="18"/>
      <c r="L183" s="34" t="s">
        <v>4473</v>
      </c>
      <c r="M183" s="32" t="s">
        <v>1571</v>
      </c>
      <c r="N183" s="1" t="s">
        <v>1572</v>
      </c>
      <c r="P183" s="1" t="s">
        <v>1641</v>
      </c>
    </row>
    <row r="184" customFormat="false" ht="15" hidden="false" customHeight="false" outlineLevel="0" collapsed="false">
      <c r="A184" s="1" t="s">
        <v>206</v>
      </c>
      <c r="B184" s="1" t="s">
        <v>258</v>
      </c>
      <c r="C184" s="1" t="s">
        <v>1568</v>
      </c>
      <c r="F184" s="1" t="s">
        <v>1662</v>
      </c>
      <c r="G184" s="1" t="s">
        <v>1663</v>
      </c>
      <c r="H184" s="17" t="n">
        <v>0</v>
      </c>
      <c r="I184" s="17" t="n">
        <v>3</v>
      </c>
      <c r="J184" s="17" t="n">
        <v>3</v>
      </c>
      <c r="K184" s="18"/>
      <c r="L184" s="34" t="s">
        <v>4473</v>
      </c>
      <c r="M184" s="32" t="s">
        <v>1571</v>
      </c>
      <c r="N184" s="1" t="s">
        <v>1572</v>
      </c>
      <c r="P184" s="1" t="s">
        <v>1664</v>
      </c>
    </row>
    <row r="185" customFormat="false" ht="15" hidden="false" customHeight="false" outlineLevel="0" collapsed="false">
      <c r="A185" s="1" t="s">
        <v>206</v>
      </c>
      <c r="B185" s="1" t="s">
        <v>258</v>
      </c>
      <c r="C185" s="1" t="s">
        <v>1568</v>
      </c>
      <c r="F185" s="1" t="s">
        <v>1679</v>
      </c>
      <c r="G185" s="1" t="s">
        <v>1680</v>
      </c>
      <c r="H185" s="17" t="n">
        <v>0</v>
      </c>
      <c r="I185" s="17" t="n">
        <v>3</v>
      </c>
      <c r="J185" s="17" t="n">
        <v>3</v>
      </c>
      <c r="K185" s="18"/>
      <c r="L185" s="34" t="s">
        <v>4473</v>
      </c>
      <c r="M185" s="32" t="s">
        <v>1571</v>
      </c>
      <c r="N185" s="1" t="s">
        <v>1572</v>
      </c>
      <c r="P185" s="1" t="s">
        <v>1681</v>
      </c>
    </row>
    <row r="186" customFormat="false" ht="15" hidden="false" customHeight="false" outlineLevel="0" collapsed="false">
      <c r="A186" s="1" t="s">
        <v>206</v>
      </c>
      <c r="B186" s="1" t="s">
        <v>258</v>
      </c>
      <c r="C186" s="1" t="s">
        <v>1568</v>
      </c>
      <c r="F186" s="1" t="s">
        <v>1694</v>
      </c>
      <c r="G186" s="1" t="s">
        <v>1695</v>
      </c>
      <c r="H186" s="17" t="n">
        <v>0</v>
      </c>
      <c r="I186" s="17" t="n">
        <v>3</v>
      </c>
      <c r="J186" s="17" t="n">
        <v>3</v>
      </c>
      <c r="K186" s="18"/>
      <c r="L186" s="34" t="s">
        <v>4473</v>
      </c>
      <c r="M186" s="32" t="s">
        <v>1571</v>
      </c>
      <c r="N186" s="1" t="s">
        <v>1572</v>
      </c>
      <c r="P186" s="1" t="s">
        <v>1696</v>
      </c>
    </row>
    <row r="187" customFormat="false" ht="15" hidden="false" customHeight="false" outlineLevel="0" collapsed="false">
      <c r="A187" s="1" t="s">
        <v>206</v>
      </c>
      <c r="B187" s="1" t="s">
        <v>258</v>
      </c>
      <c r="C187" s="1" t="s">
        <v>1568</v>
      </c>
      <c r="F187" s="1" t="s">
        <v>1718</v>
      </c>
      <c r="G187" s="1" t="s">
        <v>1719</v>
      </c>
      <c r="H187" s="17" t="n">
        <v>0</v>
      </c>
      <c r="I187" s="17" t="n">
        <v>3</v>
      </c>
      <c r="J187" s="17" t="n">
        <v>3</v>
      </c>
      <c r="K187" s="18"/>
      <c r="L187" s="34" t="s">
        <v>4473</v>
      </c>
      <c r="M187" s="32" t="s">
        <v>1571</v>
      </c>
      <c r="N187" s="1" t="s">
        <v>1576</v>
      </c>
      <c r="P187" s="1" t="s">
        <v>1721</v>
      </c>
    </row>
    <row r="188" customFormat="false" ht="15" hidden="false" customHeight="false" outlineLevel="0" collapsed="false">
      <c r="A188" s="1" t="s">
        <v>206</v>
      </c>
      <c r="B188" s="1" t="s">
        <v>258</v>
      </c>
      <c r="C188" s="1" t="s">
        <v>1568</v>
      </c>
      <c r="F188" s="1" t="s">
        <v>1583</v>
      </c>
      <c r="G188" s="1" t="s">
        <v>1584</v>
      </c>
      <c r="H188" s="17" t="n">
        <v>0</v>
      </c>
      <c r="I188" s="17" t="n">
        <v>2</v>
      </c>
      <c r="J188" s="17" t="n">
        <v>2</v>
      </c>
      <c r="K188" s="18"/>
      <c r="L188" s="34" t="s">
        <v>4473</v>
      </c>
      <c r="M188" s="32" t="s">
        <v>1571</v>
      </c>
      <c r="N188" s="1" t="s">
        <v>1572</v>
      </c>
      <c r="P188" s="1" t="s">
        <v>1585</v>
      </c>
    </row>
    <row r="189" customFormat="false" ht="15" hidden="false" customHeight="false" outlineLevel="0" collapsed="false">
      <c r="A189" s="1" t="s">
        <v>206</v>
      </c>
      <c r="B189" s="1" t="s">
        <v>258</v>
      </c>
      <c r="C189" s="1" t="s">
        <v>1568</v>
      </c>
      <c r="F189" s="1" t="s">
        <v>1595</v>
      </c>
      <c r="G189" s="1" t="s">
        <v>1596</v>
      </c>
      <c r="H189" s="17" t="n">
        <v>0</v>
      </c>
      <c r="I189" s="17" t="n">
        <v>2</v>
      </c>
      <c r="J189" s="17" t="n">
        <v>2</v>
      </c>
      <c r="K189" s="18"/>
      <c r="L189" s="34" t="s">
        <v>4473</v>
      </c>
      <c r="M189" s="32" t="s">
        <v>1571</v>
      </c>
      <c r="N189" s="1" t="s">
        <v>1572</v>
      </c>
      <c r="P189" s="1" t="s">
        <v>1597</v>
      </c>
    </row>
    <row r="190" customFormat="false" ht="15" hidden="false" customHeight="false" outlineLevel="0" collapsed="false">
      <c r="A190" s="1" t="s">
        <v>206</v>
      </c>
      <c r="B190" s="1" t="s">
        <v>258</v>
      </c>
      <c r="C190" s="1" t="s">
        <v>1568</v>
      </c>
      <c r="F190" s="1" t="s">
        <v>1617</v>
      </c>
      <c r="G190" s="1" t="s">
        <v>1618</v>
      </c>
      <c r="H190" s="17" t="n">
        <v>0</v>
      </c>
      <c r="I190" s="17" t="n">
        <v>2</v>
      </c>
      <c r="J190" s="17" t="n">
        <v>2</v>
      </c>
      <c r="K190" s="18"/>
      <c r="L190" s="34" t="s">
        <v>4473</v>
      </c>
      <c r="M190" s="32" t="s">
        <v>1571</v>
      </c>
      <c r="N190" s="1" t="s">
        <v>1576</v>
      </c>
      <c r="P190" s="1" t="s">
        <v>1620</v>
      </c>
    </row>
    <row r="191" customFormat="false" ht="15" hidden="false" customHeight="false" outlineLevel="0" collapsed="false">
      <c r="A191" s="1" t="s">
        <v>206</v>
      </c>
      <c r="B191" s="1" t="s">
        <v>258</v>
      </c>
      <c r="C191" s="1" t="s">
        <v>1568</v>
      </c>
      <c r="F191" s="1" t="s">
        <v>1633</v>
      </c>
      <c r="G191" s="1" t="s">
        <v>1634</v>
      </c>
      <c r="H191" s="17" t="n">
        <v>0</v>
      </c>
      <c r="I191" s="17" t="n">
        <v>2</v>
      </c>
      <c r="J191" s="17" t="n">
        <v>2</v>
      </c>
      <c r="K191" s="18"/>
      <c r="L191" s="34" t="s">
        <v>4473</v>
      </c>
      <c r="M191" s="32" t="s">
        <v>1571</v>
      </c>
      <c r="N191" s="1" t="s">
        <v>1572</v>
      </c>
      <c r="P191" s="1" t="s">
        <v>1635</v>
      </c>
    </row>
    <row r="192" customFormat="false" ht="15" hidden="false" customHeight="false" outlineLevel="0" collapsed="false">
      <c r="A192" s="1" t="s">
        <v>206</v>
      </c>
      <c r="B192" s="1" t="s">
        <v>258</v>
      </c>
      <c r="C192" s="1" t="s">
        <v>1568</v>
      </c>
      <c r="F192" s="1" t="s">
        <v>1729</v>
      </c>
      <c r="G192" s="1" t="s">
        <v>1730</v>
      </c>
      <c r="H192" s="17" t="n">
        <v>0</v>
      </c>
      <c r="I192" s="17" t="n">
        <v>2</v>
      </c>
      <c r="J192" s="17" t="n">
        <v>2</v>
      </c>
      <c r="K192" s="18"/>
      <c r="L192" s="34" t="s">
        <v>4473</v>
      </c>
      <c r="M192" s="32" t="s">
        <v>1571</v>
      </c>
      <c r="N192" s="1" t="s">
        <v>1572</v>
      </c>
      <c r="P192" s="1" t="s">
        <v>1731</v>
      </c>
    </row>
    <row r="193" customFormat="false" ht="15" hidden="false" customHeight="false" outlineLevel="0" collapsed="false">
      <c r="A193" s="1" t="s">
        <v>206</v>
      </c>
      <c r="B193" s="1" t="s">
        <v>258</v>
      </c>
      <c r="C193" s="1" t="s">
        <v>1568</v>
      </c>
      <c r="F193" s="1" t="s">
        <v>1601</v>
      </c>
      <c r="G193" s="1" t="s">
        <v>1602</v>
      </c>
      <c r="H193" s="17" t="n">
        <v>0</v>
      </c>
      <c r="I193" s="17" t="n">
        <v>1</v>
      </c>
      <c r="J193" s="17" t="n">
        <v>1</v>
      </c>
      <c r="K193" s="18"/>
      <c r="L193" s="34" t="s">
        <v>4473</v>
      </c>
      <c r="M193" s="32" t="s">
        <v>1571</v>
      </c>
      <c r="N193" s="1" t="s">
        <v>1572</v>
      </c>
      <c r="P193" s="1" t="s">
        <v>1603</v>
      </c>
    </row>
    <row r="194" customFormat="false" ht="15" hidden="false" customHeight="false" outlineLevel="0" collapsed="false">
      <c r="A194" s="1" t="s">
        <v>206</v>
      </c>
      <c r="B194" s="1" t="s">
        <v>258</v>
      </c>
      <c r="C194" s="1" t="s">
        <v>1568</v>
      </c>
      <c r="F194" s="1" t="s">
        <v>1604</v>
      </c>
      <c r="G194" s="1" t="s">
        <v>1605</v>
      </c>
      <c r="H194" s="17" t="n">
        <v>0</v>
      </c>
      <c r="I194" s="17" t="n">
        <v>1</v>
      </c>
      <c r="J194" s="17" t="n">
        <v>1</v>
      </c>
      <c r="K194" s="18"/>
      <c r="L194" s="34" t="s">
        <v>4473</v>
      </c>
      <c r="M194" s="32" t="s">
        <v>1571</v>
      </c>
      <c r="N194" s="1" t="s">
        <v>1572</v>
      </c>
      <c r="P194" s="1" t="s">
        <v>1606</v>
      </c>
    </row>
    <row r="195" customFormat="false" ht="15" hidden="false" customHeight="false" outlineLevel="0" collapsed="false">
      <c r="A195" s="1" t="s">
        <v>206</v>
      </c>
      <c r="B195" s="1" t="s">
        <v>258</v>
      </c>
      <c r="C195" s="1" t="s">
        <v>1568</v>
      </c>
      <c r="F195" s="1" t="s">
        <v>1611</v>
      </c>
      <c r="G195" s="1" t="s">
        <v>1612</v>
      </c>
      <c r="H195" s="17" t="n">
        <v>0</v>
      </c>
      <c r="I195" s="17" t="n">
        <v>1</v>
      </c>
      <c r="J195" s="17" t="n">
        <v>1</v>
      </c>
      <c r="K195" s="18"/>
      <c r="L195" s="34" t="s">
        <v>4473</v>
      </c>
      <c r="M195" s="32" t="s">
        <v>1571</v>
      </c>
      <c r="N195" s="1" t="s">
        <v>1572</v>
      </c>
      <c r="P195" s="1" t="s">
        <v>1613</v>
      </c>
    </row>
    <row r="196" customFormat="false" ht="15" hidden="false" customHeight="false" outlineLevel="0" collapsed="false">
      <c r="A196" s="1" t="s">
        <v>206</v>
      </c>
      <c r="B196" s="1" t="s">
        <v>258</v>
      </c>
      <c r="C196" s="1" t="s">
        <v>1568</v>
      </c>
      <c r="F196" s="1" t="s">
        <v>1614</v>
      </c>
      <c r="G196" s="1" t="s">
        <v>1615</v>
      </c>
      <c r="H196" s="17" t="n">
        <v>0</v>
      </c>
      <c r="I196" s="17" t="n">
        <v>1</v>
      </c>
      <c r="J196" s="17" t="n">
        <v>1</v>
      </c>
      <c r="K196" s="18"/>
      <c r="L196" s="34" t="s">
        <v>4473</v>
      </c>
      <c r="M196" s="32" t="s">
        <v>1571</v>
      </c>
      <c r="N196" s="1" t="s">
        <v>1572</v>
      </c>
      <c r="P196" s="1" t="s">
        <v>1616</v>
      </c>
    </row>
    <row r="197" customFormat="false" ht="15" hidden="false" customHeight="false" outlineLevel="0" collapsed="false">
      <c r="A197" s="1" t="s">
        <v>206</v>
      </c>
      <c r="B197" s="1" t="s">
        <v>258</v>
      </c>
      <c r="C197" s="1" t="s">
        <v>1568</v>
      </c>
      <c r="F197" s="1" t="s">
        <v>1621</v>
      </c>
      <c r="G197" s="1" t="s">
        <v>1622</v>
      </c>
      <c r="H197" s="17" t="n">
        <v>0</v>
      </c>
      <c r="I197" s="17" t="n">
        <v>1</v>
      </c>
      <c r="J197" s="17" t="n">
        <v>1</v>
      </c>
      <c r="K197" s="18"/>
      <c r="L197" s="34" t="s">
        <v>4473</v>
      </c>
      <c r="M197" s="32" t="s">
        <v>1571</v>
      </c>
      <c r="N197" s="1" t="s">
        <v>1572</v>
      </c>
      <c r="P197" s="1" t="s">
        <v>1623</v>
      </c>
    </row>
    <row r="198" customFormat="false" ht="15" hidden="false" customHeight="false" outlineLevel="0" collapsed="false">
      <c r="A198" s="1" t="s">
        <v>206</v>
      </c>
      <c r="B198" s="1" t="s">
        <v>258</v>
      </c>
      <c r="C198" s="1" t="s">
        <v>1568</v>
      </c>
      <c r="F198" s="1" t="s">
        <v>1686</v>
      </c>
      <c r="G198" s="1" t="s">
        <v>1687</v>
      </c>
      <c r="H198" s="17" t="n">
        <v>0</v>
      </c>
      <c r="I198" s="17" t="n">
        <v>1</v>
      </c>
      <c r="J198" s="17" t="n">
        <v>1</v>
      </c>
      <c r="K198" s="18"/>
      <c r="L198" s="34" t="s">
        <v>4473</v>
      </c>
      <c r="M198" s="32" t="s">
        <v>1571</v>
      </c>
      <c r="N198" s="1" t="s">
        <v>1576</v>
      </c>
      <c r="P198" s="1" t="s">
        <v>1689</v>
      </c>
    </row>
    <row r="199" customFormat="false" ht="15" hidden="false" customHeight="false" outlineLevel="0" collapsed="false">
      <c r="A199" s="1" t="s">
        <v>206</v>
      </c>
      <c r="B199" s="1" t="s">
        <v>258</v>
      </c>
      <c r="C199" s="1" t="s">
        <v>1568</v>
      </c>
      <c r="F199" s="1" t="s">
        <v>1697</v>
      </c>
      <c r="G199" s="1" t="s">
        <v>1698</v>
      </c>
      <c r="H199" s="17" t="n">
        <v>0</v>
      </c>
      <c r="I199" s="17" t="n">
        <v>1</v>
      </c>
      <c r="J199" s="17" t="n">
        <v>1</v>
      </c>
      <c r="K199" s="18"/>
      <c r="L199" s="34" t="s">
        <v>4473</v>
      </c>
      <c r="M199" s="32" t="s">
        <v>1571</v>
      </c>
      <c r="N199" s="1" t="s">
        <v>1572</v>
      </c>
      <c r="P199" s="1" t="s">
        <v>1699</v>
      </c>
    </row>
    <row r="200" customFormat="false" ht="15" hidden="false" customHeight="false" outlineLevel="0" collapsed="false">
      <c r="A200" s="1" t="s">
        <v>206</v>
      </c>
      <c r="B200" s="1" t="s">
        <v>258</v>
      </c>
      <c r="C200" s="1" t="s">
        <v>1568</v>
      </c>
      <c r="F200" s="1" t="s">
        <v>1706</v>
      </c>
      <c r="G200" s="1" t="s">
        <v>1707</v>
      </c>
      <c r="H200" s="17" t="n">
        <v>0</v>
      </c>
      <c r="I200" s="17" t="n">
        <v>1</v>
      </c>
      <c r="J200" s="17" t="n">
        <v>1</v>
      </c>
      <c r="K200" s="18"/>
      <c r="L200" s="34" t="s">
        <v>4473</v>
      </c>
      <c r="M200" s="32" t="s">
        <v>1571</v>
      </c>
      <c r="N200" s="1" t="s">
        <v>1572</v>
      </c>
      <c r="P200" s="1" t="s">
        <v>1708</v>
      </c>
    </row>
    <row r="201" customFormat="false" ht="15" hidden="false" customHeight="false" outlineLevel="0" collapsed="false">
      <c r="A201" s="1" t="s">
        <v>206</v>
      </c>
      <c r="B201" s="1" t="s">
        <v>258</v>
      </c>
      <c r="C201" s="1" t="s">
        <v>1568</v>
      </c>
      <c r="F201" s="1" t="s">
        <v>1712</v>
      </c>
      <c r="G201" s="1" t="s">
        <v>1713</v>
      </c>
      <c r="H201" s="17" t="n">
        <v>0</v>
      </c>
      <c r="I201" s="17" t="n">
        <v>1</v>
      </c>
      <c r="J201" s="17" t="n">
        <v>1</v>
      </c>
      <c r="K201" s="18"/>
      <c r="L201" s="34" t="s">
        <v>4473</v>
      </c>
      <c r="M201" s="32" t="s">
        <v>1571</v>
      </c>
      <c r="N201" s="1" t="s">
        <v>1572</v>
      </c>
      <c r="P201" s="1" t="s">
        <v>1714</v>
      </c>
    </row>
    <row r="202" customFormat="false" ht="15" hidden="false" customHeight="false" outlineLevel="0" collapsed="false">
      <c r="A202" s="19" t="s">
        <v>209</v>
      </c>
      <c r="B202" s="33" t="s">
        <v>4470</v>
      </c>
      <c r="C202" s="19"/>
      <c r="D202" s="19"/>
      <c r="E202" s="19"/>
      <c r="F202" s="19"/>
      <c r="G202" s="19"/>
      <c r="H202" s="19"/>
      <c r="I202" s="19"/>
      <c r="J202" s="20" t="n">
        <f aca="false">SUBTOTAL(109,J6:J201)</f>
        <v>7466</v>
      </c>
      <c r="K202" s="19"/>
      <c r="L202" s="21" t="n">
        <f aca="false">SUBTOTAL(109,L6:L201)</f>
        <v>0</v>
      </c>
      <c r="M202" s="19"/>
      <c r="N202" s="19"/>
      <c r="O202" s="19"/>
      <c r="P202" s="19"/>
    </row>
  </sheetData>
  <autoFilter ref="A5:P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7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3046875" defaultRowHeight="12"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12"/>
    <col collapsed="false" customWidth="true" hidden="false" outlineLevel="0" max="4" min="4" style="1" width="6"/>
    <col collapsed="false" customWidth="true" hidden="false" outlineLevel="0" max="5" min="5" style="1" width="15"/>
    <col collapsed="false" customWidth="true" hidden="false" outlineLevel="0" max="6" min="6" style="1" width="8"/>
    <col collapsed="false" customWidth="true" hidden="false" outlineLevel="0" max="7" min="7" style="1" width="9"/>
    <col collapsed="false" customWidth="true" hidden="false" outlineLevel="0" max="8" min="8" style="1" width="13"/>
    <col collapsed="false" customWidth="true" hidden="false" outlineLevel="0" max="9" min="9" style="1" width="19"/>
    <col collapsed="false" customWidth="true" hidden="false" outlineLevel="0" max="10" min="10" style="1" width="10"/>
    <col collapsed="false" customWidth="true" hidden="false" outlineLevel="0" max="11" min="11" style="1" width="8"/>
    <col collapsed="false" customWidth="true" hidden="false" outlineLevel="0" max="12" min="12" style="1" width="6"/>
    <col collapsed="false" customWidth="true" hidden="false" outlineLevel="0" max="13" min="13" style="1" width="19"/>
    <col collapsed="false" customWidth="true" hidden="false" outlineLevel="0" max="21" min="21" style="1" width="24"/>
    <col collapsed="false" customWidth="true" hidden="false" outlineLevel="0" max="23" min="22" style="1" width="16"/>
    <col collapsed="false" customWidth="true" hidden="false" outlineLevel="0" max="24" min="24" style="1" width="18"/>
    <col collapsed="false" customWidth="true" hidden="false" outlineLevel="0" max="25" min="25" style="1" width="46"/>
    <col collapsed="false" customWidth="true" hidden="false" outlineLevel="0" max="26" min="26" style="1" width="22"/>
    <col collapsed="false" customWidth="true" hidden="false" outlineLevel="0" max="27" min="27" style="1" width="13"/>
    <col collapsed="false" customWidth="true" hidden="false" outlineLevel="0" max="28" min="28" style="1" width="40"/>
    <col collapsed="false" customWidth="true" hidden="false" outlineLevel="0" max="29" min="29" style="1" width="32"/>
    <col collapsed="false" customWidth="true" hidden="false" outlineLevel="0" max="30" min="30" style="1" width="11"/>
    <col collapsed="false" customWidth="true" hidden="false" outlineLevel="0" max="31" min="31" style="1" width="22"/>
    <col collapsed="false" customWidth="true" hidden="false" outlineLevel="0" max="33" min="32" style="1" width="12"/>
    <col collapsed="false" customWidth="true" hidden="false" outlineLevel="0" max="36" min="34" style="1" width="15"/>
    <col collapsed="false" customWidth="true" hidden="false" outlineLevel="0" max="37" min="37" style="1" width="16"/>
    <col collapsed="false" customWidth="true" hidden="false" outlineLevel="0" max="39" min="38" style="1" width="17"/>
    <col collapsed="false" customWidth="true" hidden="false" outlineLevel="0" max="40" min="40" style="1" width="60"/>
    <col collapsed="false" customWidth="true" hidden="false" outlineLevel="0" max="41" min="41" style="1" width="100"/>
  </cols>
  <sheetData>
    <row r="1" customFormat="false" ht="60" hidden="false" customHeight="true" outlineLevel="0" collapsed="false">
      <c r="A1" s="35" t="s">
        <v>146</v>
      </c>
      <c r="B1" s="35" t="s">
        <v>4476</v>
      </c>
      <c r="C1" s="35" t="s">
        <v>4477</v>
      </c>
      <c r="D1" s="36" t="s">
        <v>4478</v>
      </c>
      <c r="E1" s="35" t="s">
        <v>4479</v>
      </c>
      <c r="F1" s="35" t="s">
        <v>236</v>
      </c>
      <c r="G1" s="35" t="s">
        <v>4480</v>
      </c>
      <c r="H1" s="36" t="s">
        <v>4481</v>
      </c>
      <c r="I1" s="35" t="s">
        <v>167</v>
      </c>
      <c r="J1" s="36" t="s">
        <v>4482</v>
      </c>
      <c r="K1" s="35" t="s">
        <v>4483</v>
      </c>
      <c r="L1" s="36" t="s">
        <v>4484</v>
      </c>
      <c r="M1" s="35" t="s">
        <v>4485</v>
      </c>
      <c r="N1" s="36" t="s">
        <v>4486</v>
      </c>
      <c r="O1" s="36" t="s">
        <v>4487</v>
      </c>
      <c r="P1" s="36" t="s">
        <v>179</v>
      </c>
      <c r="Q1" s="37" t="s">
        <v>4488</v>
      </c>
      <c r="R1" s="36" t="s">
        <v>4489</v>
      </c>
      <c r="S1" s="38" t="s">
        <v>4490</v>
      </c>
      <c r="T1" s="36" t="s">
        <v>4491</v>
      </c>
      <c r="U1" s="16" t="s">
        <v>237</v>
      </c>
      <c r="V1" s="16" t="s">
        <v>187</v>
      </c>
      <c r="W1" s="16" t="s">
        <v>239</v>
      </c>
      <c r="X1" s="16" t="s">
        <v>4492</v>
      </c>
      <c r="Y1" s="16" t="s">
        <v>250</v>
      </c>
      <c r="Z1" s="16" t="s">
        <v>251</v>
      </c>
      <c r="AA1" s="16" t="s">
        <v>242</v>
      </c>
      <c r="AB1" s="16" t="s">
        <v>243</v>
      </c>
      <c r="AC1" s="16" t="s">
        <v>252</v>
      </c>
      <c r="AD1" s="16" t="s">
        <v>253</v>
      </c>
      <c r="AE1" s="16" t="s">
        <v>254</v>
      </c>
      <c r="AF1" s="16" t="s">
        <v>255</v>
      </c>
      <c r="AG1" s="16" t="s">
        <v>256</v>
      </c>
      <c r="AH1" s="16" t="s">
        <v>4493</v>
      </c>
      <c r="AI1" s="16" t="s">
        <v>4494</v>
      </c>
      <c r="AJ1" s="16" t="s">
        <v>4495</v>
      </c>
      <c r="AK1" s="16" t="s">
        <v>4496</v>
      </c>
      <c r="AL1" s="16" t="s">
        <v>4497</v>
      </c>
      <c r="AM1" s="16" t="s">
        <v>4498</v>
      </c>
      <c r="AN1" s="16" t="s">
        <v>249</v>
      </c>
      <c r="AO1" s="16" t="s">
        <v>4499</v>
      </c>
    </row>
    <row r="2" customFormat="false" ht="12" hidden="false" customHeight="false" outlineLevel="0" collapsed="false">
      <c r="A2" s="39" t="s">
        <v>275</v>
      </c>
      <c r="B2" s="39" t="s">
        <v>276</v>
      </c>
      <c r="C2" s="39"/>
      <c r="D2" s="39" t="s">
        <v>4500</v>
      </c>
      <c r="E2" s="39" t="s">
        <v>274</v>
      </c>
      <c r="F2" s="39" t="s">
        <v>258</v>
      </c>
      <c r="G2" s="39" t="s">
        <v>4501</v>
      </c>
      <c r="H2" s="39" t="s">
        <v>4502</v>
      </c>
      <c r="I2" s="40" t="n">
        <v>4107</v>
      </c>
      <c r="J2" s="40" t="n">
        <v>0</v>
      </c>
      <c r="K2" s="39" t="s">
        <v>4503</v>
      </c>
      <c r="L2" s="41" t="n">
        <v>0</v>
      </c>
      <c r="M2" s="41" t="n">
        <v>3233000.3</v>
      </c>
      <c r="N2" s="39" t="s">
        <v>4504</v>
      </c>
      <c r="O2" s="42" t="n">
        <f aca="false">M2/SUM($M$2:$M$679)</f>
        <v>0.0245458606931008</v>
      </c>
      <c r="P2" s="43" t="n">
        <f aca="false">IFERROR(M2/I2,0)</f>
        <v>787.192671049428</v>
      </c>
      <c r="Q2" s="17"/>
      <c r="R2" s="44" t="n">
        <f aca="false">I2-Q2</f>
        <v>4107</v>
      </c>
      <c r="S2" s="43" t="n">
        <f aca="false">$AK2*R2</f>
        <v>3233000.3</v>
      </c>
      <c r="U2" s="26" t="s">
        <v>259</v>
      </c>
      <c r="V2" s="26" t="s">
        <v>273</v>
      </c>
      <c r="W2" s="26" t="s">
        <v>262</v>
      </c>
      <c r="X2" s="26"/>
      <c r="Y2" s="26" t="s">
        <v>277</v>
      </c>
      <c r="Z2" s="27" t="s">
        <v>123</v>
      </c>
      <c r="AA2" s="26"/>
      <c r="AB2" s="26"/>
      <c r="AC2" s="26"/>
      <c r="AD2" s="26"/>
      <c r="AE2" s="26"/>
      <c r="AF2" s="26"/>
      <c r="AG2" s="26"/>
      <c r="AH2" s="45" t="n">
        <v>4107</v>
      </c>
      <c r="AI2" s="45" t="n">
        <f aca="false">Q2</f>
        <v>0</v>
      </c>
      <c r="AJ2" s="45" t="n">
        <f aca="false">$AH2-$AI2</f>
        <v>4107</v>
      </c>
      <c r="AK2" s="46" t="n">
        <v>787.192671049428</v>
      </c>
      <c r="AL2" s="46" t="n">
        <f aca="false">$AJ2*$AK2</f>
        <v>3233000.3</v>
      </c>
      <c r="AM2" s="46" t="n">
        <f aca="false">$AI2*$AK2</f>
        <v>0</v>
      </c>
      <c r="AN2" s="26"/>
      <c r="AO2" s="26"/>
    </row>
    <row r="3" customFormat="false" ht="12" hidden="false" customHeight="false" outlineLevel="0" collapsed="false">
      <c r="A3" s="39" t="s">
        <v>286</v>
      </c>
      <c r="B3" s="39" t="s">
        <v>287</v>
      </c>
      <c r="C3" s="39"/>
      <c r="D3" s="39" t="s">
        <v>4505</v>
      </c>
      <c r="E3" s="39" t="s">
        <v>274</v>
      </c>
      <c r="F3" s="39" t="s">
        <v>258</v>
      </c>
      <c r="G3" s="39" t="s">
        <v>4501</v>
      </c>
      <c r="H3" s="39" t="s">
        <v>4502</v>
      </c>
      <c r="I3" s="40" t="n">
        <v>3090</v>
      </c>
      <c r="J3" s="40" t="n">
        <v>0</v>
      </c>
      <c r="K3" s="39" t="s">
        <v>4503</v>
      </c>
      <c r="L3" s="41" t="n">
        <v>0</v>
      </c>
      <c r="M3" s="41" t="n">
        <v>496321.61</v>
      </c>
      <c r="N3" s="39" t="s">
        <v>4504</v>
      </c>
      <c r="O3" s="42" t="n">
        <f aca="false">M3/SUM($M$2:$M$679)</f>
        <v>0.00376821526989513</v>
      </c>
      <c r="P3" s="43" t="n">
        <f aca="false">IFERROR(M3/I3,0)</f>
        <v>160.6218802589</v>
      </c>
      <c r="Q3" s="17" t="n">
        <v>2000</v>
      </c>
      <c r="R3" s="44" t="n">
        <f aca="false">I3-Q3</f>
        <v>1090</v>
      </c>
      <c r="S3" s="43" t="n">
        <f aca="false">$AK3*R3</f>
        <v>175077.849482201</v>
      </c>
      <c r="U3" s="26" t="s">
        <v>259</v>
      </c>
      <c r="V3" s="26" t="s">
        <v>273</v>
      </c>
      <c r="W3" s="26" t="s">
        <v>262</v>
      </c>
      <c r="X3" s="24" t="s">
        <v>226</v>
      </c>
      <c r="Y3" s="26" t="s">
        <v>267</v>
      </c>
      <c r="Z3" s="25" t="s">
        <v>51</v>
      </c>
      <c r="AA3" s="26" t="s">
        <v>288</v>
      </c>
      <c r="AB3" s="26" t="s">
        <v>289</v>
      </c>
      <c r="AC3" s="26" t="s">
        <v>290</v>
      </c>
      <c r="AD3" s="26" t="s">
        <v>269</v>
      </c>
      <c r="AE3" s="26"/>
      <c r="AF3" s="26" t="s">
        <v>270</v>
      </c>
      <c r="AG3" s="26"/>
      <c r="AH3" s="45" t="n">
        <v>3090</v>
      </c>
      <c r="AI3" s="45" t="n">
        <f aca="false">Q3</f>
        <v>2000</v>
      </c>
      <c r="AJ3" s="45" t="n">
        <f aca="false">$AH3-$AI3</f>
        <v>1090</v>
      </c>
      <c r="AK3" s="46" t="n">
        <v>160.6218802589</v>
      </c>
      <c r="AL3" s="46" t="n">
        <f aca="false">$AJ3*$AK3</f>
        <v>175077.849482201</v>
      </c>
      <c r="AM3" s="46" t="n">
        <f aca="false">$AI3*$AK3</f>
        <v>321243.760517799</v>
      </c>
      <c r="AN3" s="26"/>
      <c r="AO3" s="26" t="s">
        <v>291</v>
      </c>
    </row>
    <row r="4" customFormat="false" ht="12" hidden="false" customHeight="false" outlineLevel="0" collapsed="false">
      <c r="A4" s="39" t="s">
        <v>278</v>
      </c>
      <c r="B4" s="39" t="s">
        <v>279</v>
      </c>
      <c r="C4" s="39" t="s">
        <v>4506</v>
      </c>
      <c r="D4" s="39" t="s">
        <v>4505</v>
      </c>
      <c r="E4" s="39" t="s">
        <v>261</v>
      </c>
      <c r="F4" s="39" t="s">
        <v>258</v>
      </c>
      <c r="G4" s="39" t="s">
        <v>4501</v>
      </c>
      <c r="H4" s="39" t="s">
        <v>4502</v>
      </c>
      <c r="I4" s="40" t="n">
        <v>3000</v>
      </c>
      <c r="J4" s="40" t="n">
        <v>0</v>
      </c>
      <c r="K4" s="39" t="s">
        <v>4503</v>
      </c>
      <c r="L4" s="41" t="n">
        <v>0</v>
      </c>
      <c r="M4" s="41" t="n">
        <v>261471.37</v>
      </c>
      <c r="N4" s="39" t="s">
        <v>4507</v>
      </c>
      <c r="O4" s="42" t="n">
        <f aca="false">M4/SUM($M$2:$M$679)</f>
        <v>0.00198516524209856</v>
      </c>
      <c r="P4" s="43" t="n">
        <f aca="false">IFERROR(M4/I4,0)</f>
        <v>87.1571233333333</v>
      </c>
      <c r="Q4" s="17" t="n">
        <v>1048</v>
      </c>
      <c r="R4" s="44" t="n">
        <f aca="false">I4-Q4</f>
        <v>1952</v>
      </c>
      <c r="S4" s="43" t="n">
        <f aca="false">$AK4*R4</f>
        <v>170130.705006526</v>
      </c>
      <c r="U4" s="26" t="s">
        <v>259</v>
      </c>
      <c r="V4" s="26" t="s">
        <v>260</v>
      </c>
      <c r="W4" s="26" t="s">
        <v>262</v>
      </c>
      <c r="X4" s="25" t="s">
        <v>228</v>
      </c>
      <c r="Y4" s="26" t="s">
        <v>282</v>
      </c>
      <c r="Z4" s="25" t="s">
        <v>51</v>
      </c>
      <c r="AA4" s="26" t="s">
        <v>280</v>
      </c>
      <c r="AB4" s="26" t="s">
        <v>281</v>
      </c>
      <c r="AC4" s="26" t="s">
        <v>283</v>
      </c>
      <c r="AD4" s="26" t="s">
        <v>269</v>
      </c>
      <c r="AE4" s="26"/>
      <c r="AF4" s="26" t="s">
        <v>270</v>
      </c>
      <c r="AG4" s="26" t="s">
        <v>284</v>
      </c>
      <c r="AH4" s="45" t="n">
        <v>3831</v>
      </c>
      <c r="AI4" s="45" t="n">
        <f aca="false">Q4</f>
        <v>1048</v>
      </c>
      <c r="AJ4" s="45" t="n">
        <f aca="false">$AH4-$AI4</f>
        <v>2783</v>
      </c>
      <c r="AK4" s="46" t="n">
        <v>87.1571234664578</v>
      </c>
      <c r="AL4" s="46" t="n">
        <f aca="false">$AJ4*$AK4</f>
        <v>242558.274607152</v>
      </c>
      <c r="AM4" s="46" t="n">
        <f aca="false">$AI4*$AK4</f>
        <v>91340.6653928478</v>
      </c>
      <c r="AN4" s="26"/>
      <c r="AO4" s="26" t="s">
        <v>285</v>
      </c>
    </row>
    <row r="5" customFormat="false" ht="12" hidden="false" customHeight="false" outlineLevel="0" collapsed="false">
      <c r="A5" s="39" t="s">
        <v>292</v>
      </c>
      <c r="B5" s="39" t="s">
        <v>293</v>
      </c>
      <c r="C5" s="39"/>
      <c r="D5" s="39" t="s">
        <v>4505</v>
      </c>
      <c r="E5" s="39" t="s">
        <v>274</v>
      </c>
      <c r="F5" s="39" t="s">
        <v>258</v>
      </c>
      <c r="G5" s="39" t="s">
        <v>4501</v>
      </c>
      <c r="H5" s="39" t="s">
        <v>4502</v>
      </c>
      <c r="I5" s="40" t="n">
        <v>2912</v>
      </c>
      <c r="J5" s="40" t="n">
        <v>0</v>
      </c>
      <c r="K5" s="39" t="s">
        <v>4503</v>
      </c>
      <c r="L5" s="41" t="n">
        <v>0</v>
      </c>
      <c r="M5" s="41" t="n">
        <v>4641809.53</v>
      </c>
      <c r="N5" s="39" t="s">
        <v>4504</v>
      </c>
      <c r="O5" s="42" t="n">
        <f aca="false">M5/SUM($M$2:$M$679)</f>
        <v>0.0352419423181891</v>
      </c>
      <c r="P5" s="43" t="n">
        <f aca="false">IFERROR(M5/I5,0)</f>
        <v>1594.02799793956</v>
      </c>
      <c r="Q5" s="17" t="n">
        <v>50</v>
      </c>
      <c r="R5" s="44" t="n">
        <f aca="false">I5-Q5</f>
        <v>2862</v>
      </c>
      <c r="S5" s="43" t="n">
        <f aca="false">$AK5*R5</f>
        <v>4562108.13010302</v>
      </c>
      <c r="U5" s="26" t="s">
        <v>259</v>
      </c>
      <c r="V5" s="26" t="s">
        <v>273</v>
      </c>
      <c r="W5" s="26" t="s">
        <v>262</v>
      </c>
      <c r="X5" s="29" t="s">
        <v>227</v>
      </c>
      <c r="Y5" s="26" t="s">
        <v>297</v>
      </c>
      <c r="Z5" s="25" t="s">
        <v>51</v>
      </c>
      <c r="AA5" s="26" t="s">
        <v>294</v>
      </c>
      <c r="AB5" s="26" t="s">
        <v>295</v>
      </c>
      <c r="AC5" s="26" t="s">
        <v>298</v>
      </c>
      <c r="AD5" s="26" t="s">
        <v>269</v>
      </c>
      <c r="AE5" s="26"/>
      <c r="AF5" s="26" t="s">
        <v>270</v>
      </c>
      <c r="AG5" s="26" t="s">
        <v>299</v>
      </c>
      <c r="AH5" s="45" t="n">
        <v>2912</v>
      </c>
      <c r="AI5" s="45" t="n">
        <f aca="false">Q5</f>
        <v>50</v>
      </c>
      <c r="AJ5" s="45" t="n">
        <f aca="false">$AH5-$AI5</f>
        <v>2862</v>
      </c>
      <c r="AK5" s="46" t="n">
        <v>1594.02799793956</v>
      </c>
      <c r="AL5" s="46" t="n">
        <f aca="false">$AJ5*$AK5</f>
        <v>4562108.13010302</v>
      </c>
      <c r="AM5" s="46" t="n">
        <f aca="false">$AI5*$AK5</f>
        <v>79701.399896978</v>
      </c>
      <c r="AN5" s="28" t="s">
        <v>296</v>
      </c>
      <c r="AO5" s="26" t="s">
        <v>300</v>
      </c>
    </row>
    <row r="6" customFormat="false" ht="12" hidden="false" customHeight="false" outlineLevel="0" collapsed="false">
      <c r="A6" s="39" t="s">
        <v>308</v>
      </c>
      <c r="B6" s="39" t="s">
        <v>309</v>
      </c>
      <c r="C6" s="39"/>
      <c r="D6" s="39" t="s">
        <v>4505</v>
      </c>
      <c r="E6" s="39" t="s">
        <v>274</v>
      </c>
      <c r="F6" s="39" t="s">
        <v>258</v>
      </c>
      <c r="G6" s="39" t="s">
        <v>4501</v>
      </c>
      <c r="H6" s="39" t="s">
        <v>4502</v>
      </c>
      <c r="I6" s="40" t="n">
        <v>2636</v>
      </c>
      <c r="J6" s="40" t="n">
        <v>0</v>
      </c>
      <c r="K6" s="39" t="s">
        <v>4503</v>
      </c>
      <c r="L6" s="41" t="n">
        <v>0</v>
      </c>
      <c r="M6" s="41" t="n">
        <v>88337.75</v>
      </c>
      <c r="N6" s="39" t="s">
        <v>4504</v>
      </c>
      <c r="O6" s="42" t="n">
        <f aca="false">M6/SUM($M$2:$M$679)</f>
        <v>0.000670685401867104</v>
      </c>
      <c r="P6" s="43" t="n">
        <f aca="false">IFERROR(M6/I6,0)</f>
        <v>33.5120447647951</v>
      </c>
      <c r="Q6" s="17" t="n">
        <v>1800</v>
      </c>
      <c r="R6" s="44" t="n">
        <f aca="false">I6-Q6</f>
        <v>836</v>
      </c>
      <c r="S6" s="43" t="n">
        <f aca="false">$AK6*R6</f>
        <v>28016.0694233687</v>
      </c>
      <c r="U6" s="26" t="s">
        <v>259</v>
      </c>
      <c r="V6" s="26" t="s">
        <v>273</v>
      </c>
      <c r="W6" s="26" t="s">
        <v>262</v>
      </c>
      <c r="X6" s="29" t="s">
        <v>227</v>
      </c>
      <c r="Y6" s="26" t="s">
        <v>297</v>
      </c>
      <c r="Z6" s="25" t="s">
        <v>51</v>
      </c>
      <c r="AA6" s="26" t="s">
        <v>310</v>
      </c>
      <c r="AB6" s="26" t="s">
        <v>311</v>
      </c>
      <c r="AC6" s="26" t="s">
        <v>290</v>
      </c>
      <c r="AD6" s="26" t="s">
        <v>269</v>
      </c>
      <c r="AE6" s="26"/>
      <c r="AF6" s="26" t="s">
        <v>269</v>
      </c>
      <c r="AG6" s="26"/>
      <c r="AH6" s="45" t="n">
        <v>2636</v>
      </c>
      <c r="AI6" s="45" t="n">
        <f aca="false">Q6</f>
        <v>1800</v>
      </c>
      <c r="AJ6" s="45" t="n">
        <f aca="false">$AH6-$AI6</f>
        <v>836</v>
      </c>
      <c r="AK6" s="46" t="n">
        <v>33.5120447647951</v>
      </c>
      <c r="AL6" s="46" t="n">
        <f aca="false">$AJ6*$AK6</f>
        <v>28016.0694233687</v>
      </c>
      <c r="AM6" s="46" t="n">
        <f aca="false">$AI6*$AK6</f>
        <v>60321.6805766313</v>
      </c>
      <c r="AN6" s="26"/>
      <c r="AO6" s="26" t="s">
        <v>312</v>
      </c>
    </row>
    <row r="7" customFormat="false" ht="12" hidden="false" customHeight="false" outlineLevel="0" collapsed="false">
      <c r="A7" s="39" t="s">
        <v>313</v>
      </c>
      <c r="B7" s="39" t="s">
        <v>314</v>
      </c>
      <c r="C7" s="39"/>
      <c r="D7" s="39" t="s">
        <v>4505</v>
      </c>
      <c r="E7" s="39" t="s">
        <v>274</v>
      </c>
      <c r="F7" s="39" t="s">
        <v>258</v>
      </c>
      <c r="G7" s="39" t="s">
        <v>4501</v>
      </c>
      <c r="H7" s="39" t="s">
        <v>4502</v>
      </c>
      <c r="I7" s="40" t="n">
        <v>2547</v>
      </c>
      <c r="J7" s="40" t="n">
        <v>0</v>
      </c>
      <c r="K7" s="39" t="s">
        <v>4503</v>
      </c>
      <c r="L7" s="41" t="n">
        <v>0</v>
      </c>
      <c r="M7" s="41" t="n">
        <v>276761.46</v>
      </c>
      <c r="N7" s="39" t="s">
        <v>4504</v>
      </c>
      <c r="O7" s="42" t="n">
        <f aca="false">M7/SUM($M$2:$M$679)</f>
        <v>0.00210125196783285</v>
      </c>
      <c r="P7" s="43" t="n">
        <f aca="false">IFERROR(M7/I7,0)</f>
        <v>108.661743227326</v>
      </c>
      <c r="Q7" s="17" t="n">
        <v>2810</v>
      </c>
      <c r="R7" s="44" t="n">
        <f aca="false">I7-Q7</f>
        <v>-263</v>
      </c>
      <c r="S7" s="43" t="n">
        <f aca="false">$AK7*R7</f>
        <v>-28578.0384687868</v>
      </c>
      <c r="U7" s="26" t="s">
        <v>259</v>
      </c>
      <c r="V7" s="26" t="s">
        <v>273</v>
      </c>
      <c r="W7" s="26" t="s">
        <v>262</v>
      </c>
      <c r="X7" s="29" t="s">
        <v>227</v>
      </c>
      <c r="Y7" s="26" t="s">
        <v>297</v>
      </c>
      <c r="Z7" s="24" t="s">
        <v>54</v>
      </c>
      <c r="AA7" s="26" t="s">
        <v>315</v>
      </c>
      <c r="AB7" s="26" t="s">
        <v>316</v>
      </c>
      <c r="AC7" s="26" t="s">
        <v>317</v>
      </c>
      <c r="AD7" s="26" t="s">
        <v>270</v>
      </c>
      <c r="AE7" s="26" t="s">
        <v>318</v>
      </c>
      <c r="AF7" s="26" t="s">
        <v>270</v>
      </c>
      <c r="AG7" s="26" t="s">
        <v>319</v>
      </c>
      <c r="AH7" s="45" t="n">
        <v>2547</v>
      </c>
      <c r="AI7" s="45" t="n">
        <f aca="false">Q7</f>
        <v>2810</v>
      </c>
      <c r="AJ7" s="45" t="n">
        <f aca="false">$AH7-$AI7</f>
        <v>-263</v>
      </c>
      <c r="AK7" s="46" t="n">
        <v>108.661743227326</v>
      </c>
      <c r="AL7" s="46" t="n">
        <f aca="false">$AJ7*$AK7</f>
        <v>-28578.0384687868</v>
      </c>
      <c r="AM7" s="46" t="n">
        <f aca="false">$AI7*$AK7</f>
        <v>305339.498468787</v>
      </c>
      <c r="AN7" s="26"/>
      <c r="AO7" s="26" t="s">
        <v>320</v>
      </c>
    </row>
    <row r="8" customFormat="false" ht="12" hidden="false" customHeight="false" outlineLevel="0" collapsed="false">
      <c r="A8" s="39" t="s">
        <v>321</v>
      </c>
      <c r="B8" s="39" t="s">
        <v>322</v>
      </c>
      <c r="C8" s="39"/>
      <c r="D8" s="39" t="s">
        <v>4505</v>
      </c>
      <c r="E8" s="39" t="s">
        <v>274</v>
      </c>
      <c r="F8" s="39" t="s">
        <v>258</v>
      </c>
      <c r="G8" s="39" t="s">
        <v>4501</v>
      </c>
      <c r="H8" s="39" t="s">
        <v>4502</v>
      </c>
      <c r="I8" s="40" t="n">
        <v>2117</v>
      </c>
      <c r="J8" s="40" t="n">
        <v>0</v>
      </c>
      <c r="K8" s="39" t="s">
        <v>4503</v>
      </c>
      <c r="L8" s="41" t="n">
        <v>0</v>
      </c>
      <c r="M8" s="41" t="n">
        <v>200907.3</v>
      </c>
      <c r="N8" s="39" t="s">
        <v>4504</v>
      </c>
      <c r="O8" s="42" t="n">
        <f aca="false">M8/SUM($M$2:$M$679)</f>
        <v>0.00152534554297042</v>
      </c>
      <c r="P8" s="43" t="n">
        <f aca="false">IFERROR(M8/I8,0)</f>
        <v>94.9018894662258</v>
      </c>
      <c r="Q8" s="17" t="n">
        <v>918</v>
      </c>
      <c r="R8" s="44" t="n">
        <f aca="false">I8-Q8</f>
        <v>1199</v>
      </c>
      <c r="S8" s="43" t="n">
        <f aca="false">$AK8*R8</f>
        <v>113787.364271229</v>
      </c>
      <c r="U8" s="26" t="s">
        <v>259</v>
      </c>
      <c r="V8" s="26" t="s">
        <v>273</v>
      </c>
      <c r="W8" s="26" t="s">
        <v>262</v>
      </c>
      <c r="X8" s="24" t="s">
        <v>226</v>
      </c>
      <c r="Y8" s="26" t="s">
        <v>267</v>
      </c>
      <c r="Z8" s="25" t="s">
        <v>51</v>
      </c>
      <c r="AA8" s="26" t="s">
        <v>323</v>
      </c>
      <c r="AB8" s="26" t="s">
        <v>324</v>
      </c>
      <c r="AC8" s="26" t="s">
        <v>325</v>
      </c>
      <c r="AD8" s="26" t="s">
        <v>269</v>
      </c>
      <c r="AE8" s="26"/>
      <c r="AF8" s="26" t="s">
        <v>270</v>
      </c>
      <c r="AG8" s="26" t="s">
        <v>326</v>
      </c>
      <c r="AH8" s="45" t="n">
        <v>2367</v>
      </c>
      <c r="AI8" s="45" t="n">
        <f aca="false">Q8</f>
        <v>918</v>
      </c>
      <c r="AJ8" s="45" t="n">
        <f aca="false">$AH8-$AI8</f>
        <v>1449</v>
      </c>
      <c r="AK8" s="46" t="n">
        <v>94.9018884664132</v>
      </c>
      <c r="AL8" s="46" t="n">
        <f aca="false">$AJ8*$AK8</f>
        <v>137512.836387833</v>
      </c>
      <c r="AM8" s="46" t="n">
        <f aca="false">$AI8*$AK8</f>
        <v>87119.9336121673</v>
      </c>
      <c r="AN8" s="26"/>
      <c r="AO8" s="26" t="s">
        <v>327</v>
      </c>
    </row>
    <row r="9" customFormat="false" ht="12" hidden="false" customHeight="false" outlineLevel="0" collapsed="false">
      <c r="A9" s="39" t="s">
        <v>335</v>
      </c>
      <c r="B9" s="39" t="s">
        <v>336</v>
      </c>
      <c r="C9" s="39"/>
      <c r="D9" s="39" t="s">
        <v>4505</v>
      </c>
      <c r="E9" s="39" t="s">
        <v>274</v>
      </c>
      <c r="F9" s="39" t="s">
        <v>258</v>
      </c>
      <c r="G9" s="39" t="s">
        <v>4501</v>
      </c>
      <c r="H9" s="39" t="s">
        <v>4502</v>
      </c>
      <c r="I9" s="40" t="n">
        <v>2094</v>
      </c>
      <c r="J9" s="40" t="n">
        <v>0</v>
      </c>
      <c r="K9" s="39" t="s">
        <v>4503</v>
      </c>
      <c r="L9" s="41" t="n">
        <v>0</v>
      </c>
      <c r="M9" s="41" t="n">
        <v>334520.96</v>
      </c>
      <c r="N9" s="39" t="s">
        <v>4504</v>
      </c>
      <c r="O9" s="42" t="n">
        <f aca="false">M9/SUM($M$2:$M$679)</f>
        <v>0.00253977857134203</v>
      </c>
      <c r="P9" s="43" t="n">
        <f aca="false">IFERROR(M9/I9,0)</f>
        <v>159.752129894938</v>
      </c>
      <c r="Q9" s="17"/>
      <c r="R9" s="44" t="n">
        <f aca="false">I9-Q9</f>
        <v>2094</v>
      </c>
      <c r="S9" s="43" t="n">
        <f aca="false">$AK9*R9</f>
        <v>334520.96</v>
      </c>
      <c r="U9" s="26" t="s">
        <v>259</v>
      </c>
      <c r="V9" s="26" t="s">
        <v>273</v>
      </c>
      <c r="W9" s="26" t="s">
        <v>262</v>
      </c>
      <c r="X9" s="26"/>
      <c r="Y9" s="26" t="s">
        <v>277</v>
      </c>
      <c r="Z9" s="27" t="s">
        <v>123</v>
      </c>
      <c r="AA9" s="26"/>
      <c r="AB9" s="26"/>
      <c r="AC9" s="26"/>
      <c r="AD9" s="26"/>
      <c r="AE9" s="26"/>
      <c r="AF9" s="26"/>
      <c r="AG9" s="26"/>
      <c r="AH9" s="45" t="n">
        <v>2094</v>
      </c>
      <c r="AI9" s="45" t="n">
        <f aca="false">Q9</f>
        <v>0</v>
      </c>
      <c r="AJ9" s="45" t="n">
        <f aca="false">$AH9-$AI9</f>
        <v>2094</v>
      </c>
      <c r="AK9" s="46" t="n">
        <v>159.752129894938</v>
      </c>
      <c r="AL9" s="46" t="n">
        <f aca="false">$AJ9*$AK9</f>
        <v>334520.96</v>
      </c>
      <c r="AM9" s="46" t="n">
        <f aca="false">$AI9*$AK9</f>
        <v>0</v>
      </c>
      <c r="AN9" s="26"/>
      <c r="AO9" s="26"/>
    </row>
    <row r="10" customFormat="false" ht="12" hidden="false" customHeight="false" outlineLevel="0" collapsed="false">
      <c r="A10" s="39" t="s">
        <v>337</v>
      </c>
      <c r="B10" s="39" t="s">
        <v>338</v>
      </c>
      <c r="C10" s="39"/>
      <c r="D10" s="39" t="s">
        <v>4505</v>
      </c>
      <c r="E10" s="39" t="s">
        <v>274</v>
      </c>
      <c r="F10" s="39" t="s">
        <v>258</v>
      </c>
      <c r="G10" s="39" t="s">
        <v>4501</v>
      </c>
      <c r="H10" s="39" t="s">
        <v>4502</v>
      </c>
      <c r="I10" s="40" t="n">
        <v>2075</v>
      </c>
      <c r="J10" s="40" t="n">
        <v>0</v>
      </c>
      <c r="K10" s="39" t="s">
        <v>4503</v>
      </c>
      <c r="L10" s="41" t="n">
        <v>0</v>
      </c>
      <c r="M10" s="41" t="n">
        <v>569620.36</v>
      </c>
      <c r="N10" s="39" t="s">
        <v>4504</v>
      </c>
      <c r="O10" s="42" t="n">
        <f aca="false">M10/SUM($M$2:$M$679)</f>
        <v>0.00432472029294707</v>
      </c>
      <c r="P10" s="43" t="n">
        <f aca="false">IFERROR(M10/I10,0)</f>
        <v>274.515836144578</v>
      </c>
      <c r="Q10" s="17" t="n">
        <v>1090</v>
      </c>
      <c r="R10" s="44" t="n">
        <f aca="false">I10-Q10</f>
        <v>985</v>
      </c>
      <c r="S10" s="43" t="n">
        <f aca="false">$AK10*R10</f>
        <v>270398.09860241</v>
      </c>
      <c r="U10" s="26" t="s">
        <v>259</v>
      </c>
      <c r="V10" s="26" t="s">
        <v>273</v>
      </c>
      <c r="W10" s="26" t="s">
        <v>262</v>
      </c>
      <c r="X10" s="29" t="s">
        <v>227</v>
      </c>
      <c r="Y10" s="26" t="s">
        <v>297</v>
      </c>
      <c r="Z10" s="25" t="s">
        <v>51</v>
      </c>
      <c r="AA10" s="26" t="s">
        <v>339</v>
      </c>
      <c r="AB10" s="26" t="s">
        <v>340</v>
      </c>
      <c r="AC10" s="26" t="s">
        <v>341</v>
      </c>
      <c r="AD10" s="26" t="s">
        <v>269</v>
      </c>
      <c r="AE10" s="26"/>
      <c r="AF10" s="26" t="s">
        <v>270</v>
      </c>
      <c r="AG10" s="26" t="s">
        <v>342</v>
      </c>
      <c r="AH10" s="45" t="n">
        <v>2075</v>
      </c>
      <c r="AI10" s="45" t="n">
        <f aca="false">Q10</f>
        <v>1090</v>
      </c>
      <c r="AJ10" s="45" t="n">
        <f aca="false">$AH10-$AI10</f>
        <v>985</v>
      </c>
      <c r="AK10" s="46" t="n">
        <v>274.515836144578</v>
      </c>
      <c r="AL10" s="46" t="n">
        <f aca="false">$AJ10*$AK10</f>
        <v>270398.09860241</v>
      </c>
      <c r="AM10" s="46" t="n">
        <f aca="false">$AI10*$AK10</f>
        <v>299222.26139759</v>
      </c>
      <c r="AN10" s="26"/>
      <c r="AO10" s="26" t="s">
        <v>343</v>
      </c>
    </row>
    <row r="11" customFormat="false" ht="12" hidden="false" customHeight="false" outlineLevel="0" collapsed="false">
      <c r="A11" s="39" t="s">
        <v>362</v>
      </c>
      <c r="B11" s="39" t="s">
        <v>363</v>
      </c>
      <c r="C11" s="39"/>
      <c r="D11" s="39" t="s">
        <v>4505</v>
      </c>
      <c r="E11" s="39" t="s">
        <v>274</v>
      </c>
      <c r="F11" s="39" t="s">
        <v>258</v>
      </c>
      <c r="G11" s="39" t="s">
        <v>4501</v>
      </c>
      <c r="H11" s="39" t="s">
        <v>4502</v>
      </c>
      <c r="I11" s="40" t="n">
        <v>1548</v>
      </c>
      <c r="J11" s="40" t="n">
        <v>0</v>
      </c>
      <c r="K11" s="39" t="s">
        <v>4503</v>
      </c>
      <c r="L11" s="41" t="n">
        <v>0</v>
      </c>
      <c r="M11" s="41" t="n">
        <v>38660.94</v>
      </c>
      <c r="N11" s="39" t="s">
        <v>4504</v>
      </c>
      <c r="O11" s="42" t="n">
        <f aca="false">M11/SUM($M$2:$M$679)</f>
        <v>0.000293524886930672</v>
      </c>
      <c r="P11" s="43" t="n">
        <f aca="false">IFERROR(M11/I11,0)</f>
        <v>24.9747674418605</v>
      </c>
      <c r="Q11" s="17" t="n">
        <v>975</v>
      </c>
      <c r="R11" s="44" t="n">
        <f aca="false">I11-Q11</f>
        <v>573</v>
      </c>
      <c r="S11" s="43" t="n">
        <f aca="false">$AK11*R11</f>
        <v>14310.5417441861</v>
      </c>
      <c r="U11" s="26" t="s">
        <v>259</v>
      </c>
      <c r="V11" s="26" t="s">
        <v>273</v>
      </c>
      <c r="W11" s="26" t="s">
        <v>262</v>
      </c>
      <c r="X11" s="24" t="s">
        <v>226</v>
      </c>
      <c r="Y11" s="26" t="s">
        <v>267</v>
      </c>
      <c r="Z11" s="25" t="s">
        <v>51</v>
      </c>
      <c r="AA11" s="26" t="s">
        <v>364</v>
      </c>
      <c r="AB11" s="26" t="s">
        <v>365</v>
      </c>
      <c r="AC11" s="26" t="s">
        <v>366</v>
      </c>
      <c r="AD11" s="26" t="s">
        <v>269</v>
      </c>
      <c r="AE11" s="26"/>
      <c r="AF11" s="26" t="s">
        <v>270</v>
      </c>
      <c r="AG11" s="26" t="s">
        <v>367</v>
      </c>
      <c r="AH11" s="45" t="n">
        <v>1548</v>
      </c>
      <c r="AI11" s="45" t="n">
        <f aca="false">Q11</f>
        <v>975</v>
      </c>
      <c r="AJ11" s="45" t="n">
        <f aca="false">$AH11-$AI11</f>
        <v>573</v>
      </c>
      <c r="AK11" s="46" t="n">
        <v>24.9747674418605</v>
      </c>
      <c r="AL11" s="46" t="n">
        <f aca="false">$AJ11*$AK11</f>
        <v>14310.5417441861</v>
      </c>
      <c r="AM11" s="46" t="n">
        <f aca="false">$AI11*$AK11</f>
        <v>24350.398255814</v>
      </c>
      <c r="AN11" s="26"/>
      <c r="AO11" s="26" t="s">
        <v>368</v>
      </c>
    </row>
    <row r="12" customFormat="false" ht="12" hidden="false" customHeight="false" outlineLevel="0" collapsed="false">
      <c r="A12" s="39" t="s">
        <v>369</v>
      </c>
      <c r="B12" s="39" t="s">
        <v>370</v>
      </c>
      <c r="C12" s="39" t="s">
        <v>4506</v>
      </c>
      <c r="D12" s="39" t="s">
        <v>4505</v>
      </c>
      <c r="E12" s="39" t="s">
        <v>261</v>
      </c>
      <c r="F12" s="39" t="s">
        <v>258</v>
      </c>
      <c r="G12" s="39" t="s">
        <v>4501</v>
      </c>
      <c r="H12" s="39" t="s">
        <v>4502</v>
      </c>
      <c r="I12" s="40" t="n">
        <v>1530</v>
      </c>
      <c r="J12" s="40" t="n">
        <v>0</v>
      </c>
      <c r="K12" s="39" t="s">
        <v>4503</v>
      </c>
      <c r="L12" s="41" t="n">
        <v>0</v>
      </c>
      <c r="M12" s="41" t="n">
        <v>115788.86</v>
      </c>
      <c r="N12" s="39" t="s">
        <v>4507</v>
      </c>
      <c r="O12" s="42" t="n">
        <f aca="false">M12/SUM($M$2:$M$679)</f>
        <v>0.000879102061132799</v>
      </c>
      <c r="P12" s="43" t="n">
        <f aca="false">IFERROR(M12/I12,0)</f>
        <v>75.6789934640523</v>
      </c>
      <c r="Q12" s="17" t="n">
        <v>300</v>
      </c>
      <c r="R12" s="44" t="n">
        <f aca="false">I12-Q12</f>
        <v>1230</v>
      </c>
      <c r="S12" s="43" t="n">
        <f aca="false">$AK12*R12</f>
        <v>93085.1619607843</v>
      </c>
      <c r="U12" s="26" t="s">
        <v>259</v>
      </c>
      <c r="V12" s="26" t="s">
        <v>260</v>
      </c>
      <c r="W12" s="26" t="s">
        <v>262</v>
      </c>
      <c r="X12" s="24" t="s">
        <v>226</v>
      </c>
      <c r="Y12" s="26" t="s">
        <v>267</v>
      </c>
      <c r="Z12" s="25" t="s">
        <v>51</v>
      </c>
      <c r="AA12" s="26" t="s">
        <v>371</v>
      </c>
      <c r="AB12" s="26" t="s">
        <v>372</v>
      </c>
      <c r="AC12" s="26" t="s">
        <v>290</v>
      </c>
      <c r="AD12" s="26" t="s">
        <v>269</v>
      </c>
      <c r="AE12" s="26"/>
      <c r="AF12" s="26" t="s">
        <v>269</v>
      </c>
      <c r="AG12" s="26"/>
      <c r="AH12" s="45" t="n">
        <v>1530</v>
      </c>
      <c r="AI12" s="45" t="n">
        <f aca="false">Q12</f>
        <v>300</v>
      </c>
      <c r="AJ12" s="45" t="n">
        <f aca="false">$AH12-$AI12</f>
        <v>1230</v>
      </c>
      <c r="AK12" s="46" t="n">
        <v>75.6789934640523</v>
      </c>
      <c r="AL12" s="46" t="n">
        <f aca="false">$AJ12*$AK12</f>
        <v>93085.1619607843</v>
      </c>
      <c r="AM12" s="46" t="n">
        <f aca="false">$AI12*$AK12</f>
        <v>22703.6980392157</v>
      </c>
      <c r="AN12" s="26"/>
      <c r="AO12" s="26" t="s">
        <v>373</v>
      </c>
    </row>
    <row r="13" customFormat="false" ht="12" hidden="false" customHeight="false" outlineLevel="0" collapsed="false">
      <c r="A13" s="39" t="s">
        <v>263</v>
      </c>
      <c r="B13" s="39" t="s">
        <v>264</v>
      </c>
      <c r="C13" s="39" t="s">
        <v>4508</v>
      </c>
      <c r="D13" s="39" t="s">
        <v>4505</v>
      </c>
      <c r="E13" s="39" t="s">
        <v>261</v>
      </c>
      <c r="F13" s="39" t="s">
        <v>258</v>
      </c>
      <c r="G13" s="39" t="s">
        <v>4501</v>
      </c>
      <c r="H13" s="39" t="s">
        <v>4502</v>
      </c>
      <c r="I13" s="40" t="n">
        <v>1330</v>
      </c>
      <c r="J13" s="40" t="n">
        <v>0</v>
      </c>
      <c r="K13" s="39" t="s">
        <v>4503</v>
      </c>
      <c r="L13" s="41" t="n">
        <v>0</v>
      </c>
      <c r="M13" s="41" t="n">
        <v>83645.45</v>
      </c>
      <c r="N13" s="39" t="s">
        <v>4507</v>
      </c>
      <c r="O13" s="42" t="n">
        <f aca="false">M13/SUM($M$2:$M$679)</f>
        <v>0.000635060121495111</v>
      </c>
      <c r="P13" s="43" t="n">
        <f aca="false">IFERROR(M13/I13,0)</f>
        <v>62.8913157894737</v>
      </c>
      <c r="Q13" s="17" t="n">
        <v>222</v>
      </c>
      <c r="R13" s="44" t="n">
        <f aca="false">I13-Q13</f>
        <v>1108</v>
      </c>
      <c r="S13" s="43" t="n">
        <f aca="false">$AK13*R13</f>
        <v>69683.5805454545</v>
      </c>
      <c r="U13" s="26" t="s">
        <v>259</v>
      </c>
      <c r="V13" s="26" t="s">
        <v>260</v>
      </c>
      <c r="W13" s="26" t="s">
        <v>262</v>
      </c>
      <c r="X13" s="24" t="s">
        <v>226</v>
      </c>
      <c r="Y13" s="26" t="s">
        <v>267</v>
      </c>
      <c r="Z13" s="25" t="s">
        <v>51</v>
      </c>
      <c r="AA13" s="26" t="s">
        <v>265</v>
      </c>
      <c r="AB13" s="26" t="s">
        <v>266</v>
      </c>
      <c r="AC13" s="26" t="s">
        <v>268</v>
      </c>
      <c r="AD13" s="26" t="s">
        <v>269</v>
      </c>
      <c r="AE13" s="26"/>
      <c r="AF13" s="26" t="s">
        <v>270</v>
      </c>
      <c r="AG13" s="26" t="s">
        <v>271</v>
      </c>
      <c r="AH13" s="45" t="n">
        <v>5940</v>
      </c>
      <c r="AI13" s="45" t="n">
        <f aca="false">Q13</f>
        <v>222</v>
      </c>
      <c r="AJ13" s="45" t="n">
        <f aca="false">$AH13-$AI13</f>
        <v>5718</v>
      </c>
      <c r="AK13" s="46" t="n">
        <v>62.8913181818182</v>
      </c>
      <c r="AL13" s="46" t="n">
        <f aca="false">$AJ13*$AK13</f>
        <v>359612.557363636</v>
      </c>
      <c r="AM13" s="46" t="n">
        <f aca="false">$AI13*$AK13</f>
        <v>13961.8726363636</v>
      </c>
      <c r="AN13" s="26"/>
      <c r="AO13" s="26" t="s">
        <v>272</v>
      </c>
    </row>
    <row r="14" customFormat="false" ht="12" hidden="false" customHeight="false" outlineLevel="0" collapsed="false">
      <c r="A14" s="39" t="s">
        <v>263</v>
      </c>
      <c r="B14" s="39" t="s">
        <v>264</v>
      </c>
      <c r="C14" s="39" t="s">
        <v>4506</v>
      </c>
      <c r="D14" s="39" t="s">
        <v>4505</v>
      </c>
      <c r="E14" s="39" t="s">
        <v>261</v>
      </c>
      <c r="F14" s="39" t="s">
        <v>258</v>
      </c>
      <c r="G14" s="39" t="s">
        <v>4501</v>
      </c>
      <c r="H14" s="39" t="s">
        <v>4502</v>
      </c>
      <c r="I14" s="40" t="n">
        <v>1280</v>
      </c>
      <c r="J14" s="40" t="n">
        <v>0</v>
      </c>
      <c r="K14" s="39" t="s">
        <v>4503</v>
      </c>
      <c r="L14" s="41" t="n">
        <v>0</v>
      </c>
      <c r="M14" s="41" t="n">
        <v>80500.89</v>
      </c>
      <c r="N14" s="39" t="s">
        <v>4507</v>
      </c>
      <c r="O14" s="42" t="n">
        <f aca="false">M14/SUM($M$2:$M$679)</f>
        <v>0.000611185724792736</v>
      </c>
      <c r="P14" s="43" t="n">
        <f aca="false">IFERROR(M14/I14,0)</f>
        <v>62.8913203125</v>
      </c>
      <c r="Q14" s="17"/>
      <c r="R14" s="44" t="n">
        <f aca="false">I14-Q14</f>
        <v>1280</v>
      </c>
      <c r="S14" s="43" t="n">
        <f aca="false">$AK14*R14</f>
        <v>80500.8872727273</v>
      </c>
      <c r="U14" s="26" t="s">
        <v>259</v>
      </c>
      <c r="V14" s="26" t="s">
        <v>260</v>
      </c>
      <c r="W14" s="26" t="s">
        <v>262</v>
      </c>
      <c r="X14" s="24" t="s">
        <v>226</v>
      </c>
      <c r="Y14" s="26" t="s">
        <v>267</v>
      </c>
      <c r="Z14" s="25" t="s">
        <v>51</v>
      </c>
      <c r="AA14" s="26" t="s">
        <v>265</v>
      </c>
      <c r="AB14" s="26" t="s">
        <v>266</v>
      </c>
      <c r="AC14" s="26" t="s">
        <v>268</v>
      </c>
      <c r="AD14" s="26" t="s">
        <v>269</v>
      </c>
      <c r="AE14" s="26"/>
      <c r="AF14" s="26" t="s">
        <v>270</v>
      </c>
      <c r="AG14" s="26" t="s">
        <v>271</v>
      </c>
      <c r="AH14" s="45"/>
      <c r="AI14" s="45"/>
      <c r="AJ14" s="45"/>
      <c r="AK14" s="46" t="n">
        <v>62.8913181818182</v>
      </c>
      <c r="AL14" s="46"/>
      <c r="AM14" s="46"/>
      <c r="AN14" s="26"/>
      <c r="AO14" s="26" t="s">
        <v>4509</v>
      </c>
    </row>
    <row r="15" customFormat="false" ht="12" hidden="false" customHeight="false" outlineLevel="0" collapsed="false">
      <c r="A15" s="39" t="s">
        <v>384</v>
      </c>
      <c r="B15" s="39" t="s">
        <v>385</v>
      </c>
      <c r="C15" s="39"/>
      <c r="D15" s="39" t="s">
        <v>4505</v>
      </c>
      <c r="E15" s="39" t="s">
        <v>274</v>
      </c>
      <c r="F15" s="39" t="s">
        <v>258</v>
      </c>
      <c r="G15" s="39" t="s">
        <v>4501</v>
      </c>
      <c r="H15" s="39" t="s">
        <v>4502</v>
      </c>
      <c r="I15" s="40" t="n">
        <v>1229</v>
      </c>
      <c r="J15" s="40" t="n">
        <v>0</v>
      </c>
      <c r="K15" s="39" t="s">
        <v>4503</v>
      </c>
      <c r="L15" s="41" t="n">
        <v>0</v>
      </c>
      <c r="M15" s="41" t="n">
        <v>68561.82</v>
      </c>
      <c r="N15" s="39" t="s">
        <v>4504</v>
      </c>
      <c r="O15" s="42" t="n">
        <f aca="false">M15/SUM($M$2:$M$679)</f>
        <v>0.000520540898986448</v>
      </c>
      <c r="P15" s="43" t="n">
        <f aca="false">IFERROR(M15/I15,0)</f>
        <v>55.786672091131</v>
      </c>
      <c r="Q15" s="17" t="n">
        <v>100</v>
      </c>
      <c r="R15" s="44" t="n">
        <f aca="false">I15-Q15</f>
        <v>1129</v>
      </c>
      <c r="S15" s="43" t="n">
        <f aca="false">$AK15*R15</f>
        <v>62983.1527908869</v>
      </c>
      <c r="U15" s="26" t="s">
        <v>259</v>
      </c>
      <c r="V15" s="26" t="s">
        <v>273</v>
      </c>
      <c r="W15" s="26" t="s">
        <v>262</v>
      </c>
      <c r="X15" s="24" t="s">
        <v>226</v>
      </c>
      <c r="Y15" s="26" t="s">
        <v>267</v>
      </c>
      <c r="Z15" s="25" t="s">
        <v>51</v>
      </c>
      <c r="AA15" s="26" t="s">
        <v>386</v>
      </c>
      <c r="AB15" s="26" t="s">
        <v>387</v>
      </c>
      <c r="AC15" s="26" t="s">
        <v>388</v>
      </c>
      <c r="AD15" s="26" t="s">
        <v>269</v>
      </c>
      <c r="AE15" s="26"/>
      <c r="AF15" s="26" t="s">
        <v>270</v>
      </c>
      <c r="AG15" s="26" t="s">
        <v>389</v>
      </c>
      <c r="AH15" s="45" t="n">
        <v>1229</v>
      </c>
      <c r="AI15" s="45" t="n">
        <f aca="false">Q15</f>
        <v>100</v>
      </c>
      <c r="AJ15" s="45" t="n">
        <f aca="false">$AH15-$AI15</f>
        <v>1129</v>
      </c>
      <c r="AK15" s="46" t="n">
        <v>55.786672091131</v>
      </c>
      <c r="AL15" s="46" t="n">
        <f aca="false">$AJ15*$AK15</f>
        <v>62983.1527908869</v>
      </c>
      <c r="AM15" s="46" t="n">
        <f aca="false">$AI15*$AK15</f>
        <v>5578.6672091131</v>
      </c>
      <c r="AN15" s="26"/>
      <c r="AO15" s="26" t="s">
        <v>368</v>
      </c>
    </row>
    <row r="16" customFormat="false" ht="12" hidden="false" customHeight="false" outlineLevel="0" collapsed="false">
      <c r="A16" s="39" t="s">
        <v>301</v>
      </c>
      <c r="B16" s="39" t="s">
        <v>302</v>
      </c>
      <c r="C16" s="39" t="s">
        <v>4506</v>
      </c>
      <c r="D16" s="39" t="s">
        <v>4505</v>
      </c>
      <c r="E16" s="39" t="s">
        <v>261</v>
      </c>
      <c r="F16" s="39" t="s">
        <v>258</v>
      </c>
      <c r="G16" s="39" t="s">
        <v>4501</v>
      </c>
      <c r="H16" s="39" t="s">
        <v>4502</v>
      </c>
      <c r="I16" s="40" t="n">
        <v>1201</v>
      </c>
      <c r="J16" s="40" t="n">
        <v>0</v>
      </c>
      <c r="K16" s="39" t="s">
        <v>4503</v>
      </c>
      <c r="L16" s="41" t="n">
        <v>0</v>
      </c>
      <c r="M16" s="41" t="n">
        <v>843947.64</v>
      </c>
      <c r="N16" s="39" t="s">
        <v>4507</v>
      </c>
      <c r="O16" s="42" t="n">
        <f aca="false">M16/SUM($M$2:$M$679)</f>
        <v>0.00640749127171786</v>
      </c>
      <c r="P16" s="43" t="n">
        <f aca="false">IFERROR(M16/I16,0)</f>
        <v>702.704113238968</v>
      </c>
      <c r="Q16" s="17" t="n">
        <v>100</v>
      </c>
      <c r="R16" s="44" t="n">
        <f aca="false">I16-Q16</f>
        <v>1101</v>
      </c>
      <c r="S16" s="43" t="n">
        <f aca="false">$AK16*R16</f>
        <v>773677.219001052</v>
      </c>
      <c r="U16" s="26" t="s">
        <v>259</v>
      </c>
      <c r="V16" s="26" t="s">
        <v>260</v>
      </c>
      <c r="W16" s="26" t="s">
        <v>262</v>
      </c>
      <c r="X16" s="24" t="s">
        <v>226</v>
      </c>
      <c r="Y16" s="26" t="s">
        <v>267</v>
      </c>
      <c r="Z16" s="25" t="s">
        <v>51</v>
      </c>
      <c r="AA16" s="26" t="s">
        <v>303</v>
      </c>
      <c r="AB16" s="26" t="s">
        <v>304</v>
      </c>
      <c r="AC16" s="26" t="s">
        <v>305</v>
      </c>
      <c r="AD16" s="26" t="s">
        <v>269</v>
      </c>
      <c r="AE16" s="26"/>
      <c r="AF16" s="26" t="s">
        <v>270</v>
      </c>
      <c r="AG16" s="26" t="s">
        <v>306</v>
      </c>
      <c r="AH16" s="45" t="n">
        <v>2853</v>
      </c>
      <c r="AI16" s="45" t="n">
        <f aca="false">Q16</f>
        <v>100</v>
      </c>
      <c r="AJ16" s="45" t="n">
        <f aca="false">$AH16-$AI16</f>
        <v>2753</v>
      </c>
      <c r="AK16" s="46" t="n">
        <v>702.704104451455</v>
      </c>
      <c r="AL16" s="46" t="n">
        <f aca="false">$AJ16*$AK16</f>
        <v>1934544.39955485</v>
      </c>
      <c r="AM16" s="46" t="n">
        <f aca="false">$AI16*$AK16</f>
        <v>70270.4104451455</v>
      </c>
      <c r="AN16" s="26"/>
      <c r="AO16" s="26" t="s">
        <v>307</v>
      </c>
    </row>
    <row r="17" customFormat="false" ht="12" hidden="false" customHeight="false" outlineLevel="0" collapsed="false">
      <c r="A17" s="39" t="s">
        <v>350</v>
      </c>
      <c r="B17" s="39" t="s">
        <v>351</v>
      </c>
      <c r="C17" s="39" t="s">
        <v>4506</v>
      </c>
      <c r="D17" s="39" t="s">
        <v>4505</v>
      </c>
      <c r="E17" s="39" t="s">
        <v>261</v>
      </c>
      <c r="F17" s="39" t="s">
        <v>258</v>
      </c>
      <c r="G17" s="39" t="s">
        <v>4501</v>
      </c>
      <c r="H17" s="39" t="s">
        <v>4502</v>
      </c>
      <c r="I17" s="40" t="n">
        <v>1195</v>
      </c>
      <c r="J17" s="40" t="n">
        <v>0</v>
      </c>
      <c r="K17" s="39" t="s">
        <v>4503</v>
      </c>
      <c r="L17" s="41" t="n">
        <v>0</v>
      </c>
      <c r="M17" s="41" t="n">
        <v>509475.96</v>
      </c>
      <c r="N17" s="39" t="s">
        <v>4507</v>
      </c>
      <c r="O17" s="42" t="n">
        <f aca="false">M17/SUM($M$2:$M$679)</f>
        <v>0.00386808684819603</v>
      </c>
      <c r="P17" s="43" t="n">
        <f aca="false">IFERROR(M17/I17,0)</f>
        <v>426.339715481172</v>
      </c>
      <c r="Q17" s="17" t="n">
        <v>451</v>
      </c>
      <c r="R17" s="44" t="n">
        <f aca="false">I17-Q17</f>
        <v>744</v>
      </c>
      <c r="S17" s="43" t="n">
        <f aca="false">$AK17*R17</f>
        <v>317196.750308943</v>
      </c>
      <c r="U17" s="26" t="s">
        <v>259</v>
      </c>
      <c r="V17" s="26" t="s">
        <v>260</v>
      </c>
      <c r="W17" s="26" t="s">
        <v>262</v>
      </c>
      <c r="X17" s="24" t="s">
        <v>226</v>
      </c>
      <c r="Y17" s="26" t="s">
        <v>267</v>
      </c>
      <c r="Z17" s="25" t="s">
        <v>51</v>
      </c>
      <c r="AA17" s="26" t="s">
        <v>352</v>
      </c>
      <c r="AB17" s="26" t="s">
        <v>353</v>
      </c>
      <c r="AC17" s="26" t="s">
        <v>354</v>
      </c>
      <c r="AD17" s="26" t="s">
        <v>269</v>
      </c>
      <c r="AE17" s="26"/>
      <c r="AF17" s="26" t="s">
        <v>270</v>
      </c>
      <c r="AG17" s="26" t="s">
        <v>355</v>
      </c>
      <c r="AH17" s="45" t="n">
        <v>1845</v>
      </c>
      <c r="AI17" s="45" t="n">
        <f aca="false">Q17</f>
        <v>451</v>
      </c>
      <c r="AJ17" s="45" t="n">
        <f aca="false">$AH17-$AI17</f>
        <v>1394</v>
      </c>
      <c r="AK17" s="46" t="n">
        <v>426.339718157182</v>
      </c>
      <c r="AL17" s="46" t="n">
        <f aca="false">$AJ17*$AK17</f>
        <v>594317.567111111</v>
      </c>
      <c r="AM17" s="46" t="n">
        <f aca="false">$AI17*$AK17</f>
        <v>192279.212888889</v>
      </c>
      <c r="AN17" s="26"/>
      <c r="AO17" s="26" t="s">
        <v>334</v>
      </c>
    </row>
    <row r="18" customFormat="false" ht="12" hidden="false" customHeight="false" outlineLevel="0" collapsed="false">
      <c r="A18" s="39" t="s">
        <v>390</v>
      </c>
      <c r="B18" s="39" t="s">
        <v>391</v>
      </c>
      <c r="C18" s="39" t="s">
        <v>4506</v>
      </c>
      <c r="D18" s="39" t="s">
        <v>4505</v>
      </c>
      <c r="E18" s="39" t="s">
        <v>261</v>
      </c>
      <c r="F18" s="39" t="s">
        <v>258</v>
      </c>
      <c r="G18" s="39" t="s">
        <v>4501</v>
      </c>
      <c r="H18" s="39" t="s">
        <v>4502</v>
      </c>
      <c r="I18" s="40" t="n">
        <v>1120</v>
      </c>
      <c r="J18" s="40" t="n">
        <v>0</v>
      </c>
      <c r="K18" s="39" t="s">
        <v>4503</v>
      </c>
      <c r="L18" s="41" t="n">
        <v>0</v>
      </c>
      <c r="M18" s="41" t="n">
        <v>50620.69</v>
      </c>
      <c r="N18" s="39" t="s">
        <v>4507</v>
      </c>
      <c r="O18" s="42" t="n">
        <f aca="false">M18/SUM($M$2:$M$679)</f>
        <v>0.000384326721197224</v>
      </c>
      <c r="P18" s="43" t="n">
        <f aca="false">IFERROR(M18/I18,0)</f>
        <v>45.1970446428571</v>
      </c>
      <c r="Q18" s="17"/>
      <c r="R18" s="44" t="n">
        <f aca="false">I18-Q18</f>
        <v>1120</v>
      </c>
      <c r="S18" s="43" t="n">
        <f aca="false">$AK18*R18</f>
        <v>50620.6878632479</v>
      </c>
      <c r="U18" s="26" t="s">
        <v>259</v>
      </c>
      <c r="V18" s="26" t="s">
        <v>260</v>
      </c>
      <c r="W18" s="26" t="s">
        <v>262</v>
      </c>
      <c r="X18" s="26"/>
      <c r="Y18" s="26" t="s">
        <v>277</v>
      </c>
      <c r="Z18" s="27" t="s">
        <v>123</v>
      </c>
      <c r="AA18" s="26"/>
      <c r="AB18" s="26"/>
      <c r="AC18" s="26"/>
      <c r="AD18" s="26"/>
      <c r="AE18" s="26"/>
      <c r="AF18" s="26"/>
      <c r="AG18" s="26"/>
      <c r="AH18" s="45" t="n">
        <v>1170</v>
      </c>
      <c r="AI18" s="45" t="n">
        <f aca="false">Q18</f>
        <v>0</v>
      </c>
      <c r="AJ18" s="45" t="n">
        <f aca="false">$AH18-$AI18</f>
        <v>1170</v>
      </c>
      <c r="AK18" s="46" t="n">
        <v>45.1970427350427</v>
      </c>
      <c r="AL18" s="46" t="n">
        <f aca="false">$AJ18*$AK18</f>
        <v>52880.54</v>
      </c>
      <c r="AM18" s="46" t="n">
        <f aca="false">$AI18*$AK18</f>
        <v>0</v>
      </c>
      <c r="AN18" s="26"/>
      <c r="AO18" s="26" t="s">
        <v>376</v>
      </c>
    </row>
    <row r="19" customFormat="false" ht="12" hidden="false" customHeight="false" outlineLevel="0" collapsed="false">
      <c r="A19" s="39" t="s">
        <v>356</v>
      </c>
      <c r="B19" s="39" t="s">
        <v>357</v>
      </c>
      <c r="C19" s="39" t="s">
        <v>4506</v>
      </c>
      <c r="D19" s="39" t="s">
        <v>4505</v>
      </c>
      <c r="E19" s="39" t="s">
        <v>261</v>
      </c>
      <c r="F19" s="39" t="s">
        <v>258</v>
      </c>
      <c r="G19" s="39" t="s">
        <v>4501</v>
      </c>
      <c r="H19" s="39" t="s">
        <v>4502</v>
      </c>
      <c r="I19" s="40" t="n">
        <v>1100</v>
      </c>
      <c r="J19" s="40" t="n">
        <v>0</v>
      </c>
      <c r="K19" s="39" t="s">
        <v>4503</v>
      </c>
      <c r="L19" s="41" t="n">
        <v>0</v>
      </c>
      <c r="M19" s="41" t="n">
        <v>69770.68</v>
      </c>
      <c r="N19" s="39" t="s">
        <v>4507</v>
      </c>
      <c r="O19" s="42" t="n">
        <f aca="false">M19/SUM($M$2:$M$679)</f>
        <v>0.000529718909009355</v>
      </c>
      <c r="P19" s="43" t="n">
        <f aca="false">IFERROR(M19/I19,0)</f>
        <v>63.4278909090909</v>
      </c>
      <c r="Q19" s="17" t="n">
        <v>920</v>
      </c>
      <c r="R19" s="44" t="n">
        <f aca="false">I19-Q19</f>
        <v>180</v>
      </c>
      <c r="S19" s="43" t="n">
        <f aca="false">$AK19*R19</f>
        <v>11417.0183106911</v>
      </c>
      <c r="U19" s="26" t="s">
        <v>259</v>
      </c>
      <c r="V19" s="26" t="s">
        <v>260</v>
      </c>
      <c r="W19" s="26" t="s">
        <v>262</v>
      </c>
      <c r="X19" s="24" t="s">
        <v>226</v>
      </c>
      <c r="Y19" s="26" t="s">
        <v>267</v>
      </c>
      <c r="Z19" s="25" t="s">
        <v>51</v>
      </c>
      <c r="AA19" s="26" t="s">
        <v>358</v>
      </c>
      <c r="AB19" s="26" t="s">
        <v>359</v>
      </c>
      <c r="AC19" s="26" t="s">
        <v>360</v>
      </c>
      <c r="AD19" s="26" t="s">
        <v>269</v>
      </c>
      <c r="AE19" s="26"/>
      <c r="AF19" s="26" t="s">
        <v>270</v>
      </c>
      <c r="AG19" s="26" t="s">
        <v>361</v>
      </c>
      <c r="AH19" s="45" t="n">
        <v>1693</v>
      </c>
      <c r="AI19" s="45" t="n">
        <f aca="false">Q19</f>
        <v>920</v>
      </c>
      <c r="AJ19" s="45" t="n">
        <f aca="false">$AH19-$AI19</f>
        <v>773</v>
      </c>
      <c r="AK19" s="46" t="n">
        <v>63.4278795038393</v>
      </c>
      <c r="AL19" s="46" t="n">
        <f aca="false">$AJ19*$AK19</f>
        <v>49029.7508564678</v>
      </c>
      <c r="AM19" s="46" t="n">
        <f aca="false">$AI19*$AK19</f>
        <v>58353.6491435322</v>
      </c>
      <c r="AN19" s="26"/>
      <c r="AO19" s="26" t="s">
        <v>334</v>
      </c>
    </row>
    <row r="20" customFormat="false" ht="12" hidden="false" customHeight="false" outlineLevel="0" collapsed="false">
      <c r="A20" s="39" t="s">
        <v>397</v>
      </c>
      <c r="B20" s="39" t="s">
        <v>398</v>
      </c>
      <c r="C20" s="39"/>
      <c r="D20" s="39" t="s">
        <v>4505</v>
      </c>
      <c r="E20" s="39" t="s">
        <v>274</v>
      </c>
      <c r="F20" s="39" t="s">
        <v>258</v>
      </c>
      <c r="G20" s="39" t="s">
        <v>4501</v>
      </c>
      <c r="H20" s="39" t="s">
        <v>4502</v>
      </c>
      <c r="I20" s="40" t="n">
        <v>1020</v>
      </c>
      <c r="J20" s="40" t="n">
        <v>0</v>
      </c>
      <c r="K20" s="39" t="s">
        <v>4503</v>
      </c>
      <c r="L20" s="41" t="n">
        <v>0</v>
      </c>
      <c r="M20" s="41" t="n">
        <v>28280.46</v>
      </c>
      <c r="N20" s="39" t="s">
        <v>4504</v>
      </c>
      <c r="O20" s="42" t="n">
        <f aca="false">M20/SUM($M$2:$M$679)</f>
        <v>0.000214713321089643</v>
      </c>
      <c r="P20" s="43" t="n">
        <f aca="false">IFERROR(M20/I20,0)</f>
        <v>27.7259411764706</v>
      </c>
      <c r="Q20" s="17" t="n">
        <v>300</v>
      </c>
      <c r="R20" s="44" t="n">
        <f aca="false">I20-Q20</f>
        <v>720</v>
      </c>
      <c r="S20" s="43" t="n">
        <f aca="false">$AK20*R20</f>
        <v>19962.6776470588</v>
      </c>
      <c r="U20" s="26" t="s">
        <v>259</v>
      </c>
      <c r="V20" s="26" t="s">
        <v>273</v>
      </c>
      <c r="W20" s="26" t="s">
        <v>262</v>
      </c>
      <c r="X20" s="24" t="s">
        <v>226</v>
      </c>
      <c r="Y20" s="26" t="s">
        <v>267</v>
      </c>
      <c r="Z20" s="25" t="s">
        <v>51</v>
      </c>
      <c r="AA20" s="26" t="s">
        <v>399</v>
      </c>
      <c r="AB20" s="26" t="s">
        <v>400</v>
      </c>
      <c r="AC20" s="26" t="s">
        <v>401</v>
      </c>
      <c r="AD20" s="26" t="s">
        <v>269</v>
      </c>
      <c r="AE20" s="26"/>
      <c r="AF20" s="26" t="s">
        <v>270</v>
      </c>
      <c r="AG20" s="26" t="s">
        <v>402</v>
      </c>
      <c r="AH20" s="45" t="n">
        <v>1020</v>
      </c>
      <c r="AI20" s="45" t="n">
        <f aca="false">Q20</f>
        <v>300</v>
      </c>
      <c r="AJ20" s="45" t="n">
        <f aca="false">$AH20-$AI20</f>
        <v>720</v>
      </c>
      <c r="AK20" s="46" t="n">
        <v>27.7259411764706</v>
      </c>
      <c r="AL20" s="46" t="n">
        <f aca="false">$AJ20*$AK20</f>
        <v>19962.6776470588</v>
      </c>
      <c r="AM20" s="46" t="n">
        <f aca="false">$AI20*$AK20</f>
        <v>8317.78235294118</v>
      </c>
      <c r="AN20" s="26"/>
      <c r="AO20" s="26" t="s">
        <v>368</v>
      </c>
    </row>
    <row r="21" customFormat="false" ht="12" hidden="false" customHeight="false" outlineLevel="0" collapsed="false">
      <c r="A21" s="39" t="s">
        <v>328</v>
      </c>
      <c r="B21" s="39" t="s">
        <v>329</v>
      </c>
      <c r="C21" s="39" t="s">
        <v>4510</v>
      </c>
      <c r="D21" s="39" t="s">
        <v>4505</v>
      </c>
      <c r="E21" s="39" t="s">
        <v>261</v>
      </c>
      <c r="F21" s="39" t="s">
        <v>258</v>
      </c>
      <c r="G21" s="39" t="s">
        <v>4501</v>
      </c>
      <c r="H21" s="39" t="s">
        <v>4502</v>
      </c>
      <c r="I21" s="40" t="n">
        <v>1005</v>
      </c>
      <c r="J21" s="40" t="n">
        <v>0</v>
      </c>
      <c r="K21" s="39" t="s">
        <v>4503</v>
      </c>
      <c r="L21" s="41" t="n">
        <v>0</v>
      </c>
      <c r="M21" s="41" t="n">
        <v>102983.23</v>
      </c>
      <c r="N21" s="39" t="s">
        <v>4507</v>
      </c>
      <c r="O21" s="42" t="n">
        <f aca="false">M21/SUM($M$2:$M$679)</f>
        <v>0.000781878064566082</v>
      </c>
      <c r="P21" s="43" t="n">
        <f aca="false">IFERROR(M21/I21,0)</f>
        <v>102.470875621891</v>
      </c>
      <c r="Q21" s="17" t="n">
        <v>945</v>
      </c>
      <c r="R21" s="44" t="n">
        <f aca="false">I21-Q21</f>
        <v>60</v>
      </c>
      <c r="S21" s="43" t="n">
        <f aca="false">$AK21*R21</f>
        <v>6148.25296477931</v>
      </c>
      <c r="U21" s="26" t="s">
        <v>259</v>
      </c>
      <c r="V21" s="26" t="s">
        <v>260</v>
      </c>
      <c r="W21" s="26" t="s">
        <v>262</v>
      </c>
      <c r="X21" s="24" t="s">
        <v>226</v>
      </c>
      <c r="Y21" s="26" t="s">
        <v>267</v>
      </c>
      <c r="Z21" s="25" t="s">
        <v>51</v>
      </c>
      <c r="AA21" s="26" t="s">
        <v>330</v>
      </c>
      <c r="AB21" s="26" t="s">
        <v>331</v>
      </c>
      <c r="AC21" s="26" t="s">
        <v>332</v>
      </c>
      <c r="AD21" s="26" t="s">
        <v>269</v>
      </c>
      <c r="AE21" s="26"/>
      <c r="AF21" s="26" t="s">
        <v>270</v>
      </c>
      <c r="AG21" s="26" t="s">
        <v>333</v>
      </c>
      <c r="AH21" s="45" t="n">
        <v>2243</v>
      </c>
      <c r="AI21" s="45" t="n">
        <f aca="false">Q21</f>
        <v>945</v>
      </c>
      <c r="AJ21" s="45" t="n">
        <f aca="false">$AH21-$AI21</f>
        <v>1298</v>
      </c>
      <c r="AK21" s="46" t="n">
        <v>102.470882746322</v>
      </c>
      <c r="AL21" s="46" t="n">
        <f aca="false">$AJ21*$AK21</f>
        <v>133007.205804726</v>
      </c>
      <c r="AM21" s="46" t="n">
        <f aca="false">$AI21*$AK21</f>
        <v>96834.9841952742</v>
      </c>
      <c r="AN21" s="26"/>
      <c r="AO21" s="26" t="s">
        <v>334</v>
      </c>
    </row>
    <row r="22" customFormat="false" ht="12" hidden="false" customHeight="false" outlineLevel="0" collapsed="false">
      <c r="A22" s="39" t="s">
        <v>263</v>
      </c>
      <c r="B22" s="39" t="s">
        <v>264</v>
      </c>
      <c r="C22" s="39" t="s">
        <v>4511</v>
      </c>
      <c r="D22" s="39" t="s">
        <v>4505</v>
      </c>
      <c r="E22" s="39" t="s">
        <v>261</v>
      </c>
      <c r="F22" s="39" t="s">
        <v>258</v>
      </c>
      <c r="G22" s="39" t="s">
        <v>4512</v>
      </c>
      <c r="H22" s="39" t="s">
        <v>4502</v>
      </c>
      <c r="I22" s="40" t="n">
        <v>1000</v>
      </c>
      <c r="J22" s="40" t="n">
        <v>0</v>
      </c>
      <c r="K22" s="39" t="s">
        <v>4503</v>
      </c>
      <c r="L22" s="41" t="n">
        <v>0</v>
      </c>
      <c r="M22" s="41" t="n">
        <v>62891.32</v>
      </c>
      <c r="N22" s="39" t="s">
        <v>4507</v>
      </c>
      <c r="O22" s="42" t="n">
        <f aca="false">M22/SUM($M$2:$M$679)</f>
        <v>0.000477488845121736</v>
      </c>
      <c r="P22" s="43" t="n">
        <f aca="false">IFERROR(M22/I22,0)</f>
        <v>62.89132</v>
      </c>
      <c r="Q22" s="17"/>
      <c r="R22" s="44" t="n">
        <f aca="false">I22-Q22</f>
        <v>1000</v>
      </c>
      <c r="S22" s="43" t="n">
        <f aca="false">$AK22*R22</f>
        <v>62891.3181818182</v>
      </c>
      <c r="U22" s="26" t="s">
        <v>259</v>
      </c>
      <c r="V22" s="26" t="s">
        <v>260</v>
      </c>
      <c r="W22" s="26" t="s">
        <v>262</v>
      </c>
      <c r="X22" s="24" t="s">
        <v>226</v>
      </c>
      <c r="Y22" s="26" t="s">
        <v>267</v>
      </c>
      <c r="Z22" s="25" t="s">
        <v>51</v>
      </c>
      <c r="AA22" s="26" t="s">
        <v>265</v>
      </c>
      <c r="AB22" s="26" t="s">
        <v>266</v>
      </c>
      <c r="AC22" s="26" t="s">
        <v>268</v>
      </c>
      <c r="AD22" s="26" t="s">
        <v>269</v>
      </c>
      <c r="AE22" s="26"/>
      <c r="AF22" s="26" t="s">
        <v>270</v>
      </c>
      <c r="AG22" s="26" t="s">
        <v>271</v>
      </c>
      <c r="AH22" s="45"/>
      <c r="AI22" s="45"/>
      <c r="AJ22" s="45"/>
      <c r="AK22" s="46" t="n">
        <v>62.8913181818182</v>
      </c>
      <c r="AL22" s="46"/>
      <c r="AM22" s="46"/>
      <c r="AN22" s="26"/>
      <c r="AO22" s="26" t="s">
        <v>4509</v>
      </c>
    </row>
    <row r="23" customFormat="false" ht="12" hidden="false" customHeight="false" outlineLevel="0" collapsed="false">
      <c r="A23" s="39" t="s">
        <v>374</v>
      </c>
      <c r="B23" s="39" t="s">
        <v>375</v>
      </c>
      <c r="C23" s="39" t="s">
        <v>4506</v>
      </c>
      <c r="D23" s="39" t="s">
        <v>4505</v>
      </c>
      <c r="E23" s="39" t="s">
        <v>261</v>
      </c>
      <c r="F23" s="39" t="s">
        <v>258</v>
      </c>
      <c r="G23" s="39" t="s">
        <v>4501</v>
      </c>
      <c r="H23" s="39" t="s">
        <v>4502</v>
      </c>
      <c r="I23" s="40" t="n">
        <v>916</v>
      </c>
      <c r="J23" s="40" t="n">
        <v>0</v>
      </c>
      <c r="K23" s="39" t="s">
        <v>4503</v>
      </c>
      <c r="L23" s="41" t="n">
        <v>0</v>
      </c>
      <c r="M23" s="41" t="n">
        <v>1020315.98</v>
      </c>
      <c r="N23" s="39" t="s">
        <v>4507</v>
      </c>
      <c r="O23" s="42" t="n">
        <f aca="false">M23/SUM($M$2:$M$679)</f>
        <v>0.00774653002909547</v>
      </c>
      <c r="P23" s="43" t="n">
        <f aca="false">IFERROR(M23/I23,0)</f>
        <v>1113.88207423581</v>
      </c>
      <c r="Q23" s="17"/>
      <c r="R23" s="44" t="n">
        <f aca="false">I23-Q23</f>
        <v>916</v>
      </c>
      <c r="S23" s="43" t="n">
        <f aca="false">$AK23*R23</f>
        <v>1020315.97919162</v>
      </c>
      <c r="U23" s="26" t="s">
        <v>259</v>
      </c>
      <c r="V23" s="26" t="s">
        <v>260</v>
      </c>
      <c r="W23" s="26" t="s">
        <v>262</v>
      </c>
      <c r="X23" s="26"/>
      <c r="Y23" s="26" t="s">
        <v>277</v>
      </c>
      <c r="Z23" s="27" t="s">
        <v>123</v>
      </c>
      <c r="AA23" s="26"/>
      <c r="AB23" s="26"/>
      <c r="AC23" s="26"/>
      <c r="AD23" s="26"/>
      <c r="AE23" s="26"/>
      <c r="AF23" s="26"/>
      <c r="AG23" s="26"/>
      <c r="AH23" s="45" t="n">
        <v>1336</v>
      </c>
      <c r="AI23" s="45" t="n">
        <f aca="false">Q23</f>
        <v>0</v>
      </c>
      <c r="AJ23" s="45" t="n">
        <f aca="false">$AH23-$AI23</f>
        <v>1336</v>
      </c>
      <c r="AK23" s="46" t="n">
        <v>1113.88207335329</v>
      </c>
      <c r="AL23" s="46" t="n">
        <f aca="false">$AJ23*$AK23</f>
        <v>1488146.45</v>
      </c>
      <c r="AM23" s="46" t="n">
        <f aca="false">$AI23*$AK23</f>
        <v>0</v>
      </c>
      <c r="AN23" s="26"/>
      <c r="AO23" s="26" t="s">
        <v>376</v>
      </c>
    </row>
    <row r="24" customFormat="false" ht="12" hidden="false" customHeight="false" outlineLevel="0" collapsed="false">
      <c r="A24" s="39" t="s">
        <v>420</v>
      </c>
      <c r="B24" s="39" t="s">
        <v>421</v>
      </c>
      <c r="C24" s="39" t="s">
        <v>4506</v>
      </c>
      <c r="D24" s="39" t="s">
        <v>4505</v>
      </c>
      <c r="E24" s="39" t="s">
        <v>261</v>
      </c>
      <c r="F24" s="39" t="s">
        <v>258</v>
      </c>
      <c r="G24" s="39" t="s">
        <v>4501</v>
      </c>
      <c r="H24" s="39" t="s">
        <v>4502</v>
      </c>
      <c r="I24" s="40" t="n">
        <v>900</v>
      </c>
      <c r="J24" s="40" t="n">
        <v>0</v>
      </c>
      <c r="K24" s="39" t="s">
        <v>4503</v>
      </c>
      <c r="L24" s="41" t="n">
        <v>0</v>
      </c>
      <c r="M24" s="41" t="n">
        <v>527701.2</v>
      </c>
      <c r="N24" s="39" t="s">
        <v>4507</v>
      </c>
      <c r="O24" s="42" t="n">
        <f aca="false">M24/SUM($M$2:$M$679)</f>
        <v>0.0040064580701654</v>
      </c>
      <c r="P24" s="43" t="n">
        <f aca="false">IFERROR(M24/I24,0)</f>
        <v>586.334666666667</v>
      </c>
      <c r="Q24" s="17" t="n">
        <v>83</v>
      </c>
      <c r="R24" s="44" t="n">
        <f aca="false">I24-Q24</f>
        <v>817</v>
      </c>
      <c r="S24" s="43" t="n">
        <f aca="false">$AK24*R24</f>
        <v>479035.42625</v>
      </c>
      <c r="U24" s="26" t="s">
        <v>259</v>
      </c>
      <c r="V24" s="26" t="s">
        <v>260</v>
      </c>
      <c r="W24" s="26" t="s">
        <v>262</v>
      </c>
      <c r="X24" s="24" t="s">
        <v>226</v>
      </c>
      <c r="Y24" s="26" t="s">
        <v>267</v>
      </c>
      <c r="Z24" s="25" t="s">
        <v>51</v>
      </c>
      <c r="AA24" s="26" t="s">
        <v>422</v>
      </c>
      <c r="AB24" s="26" t="s">
        <v>423</v>
      </c>
      <c r="AC24" s="26" t="s">
        <v>424</v>
      </c>
      <c r="AD24" s="26" t="s">
        <v>269</v>
      </c>
      <c r="AE24" s="26"/>
      <c r="AF24" s="26" t="s">
        <v>270</v>
      </c>
      <c r="AG24" s="26" t="s">
        <v>425</v>
      </c>
      <c r="AH24" s="45" t="n">
        <v>912</v>
      </c>
      <c r="AI24" s="45" t="n">
        <f aca="false">Q24</f>
        <v>83</v>
      </c>
      <c r="AJ24" s="45" t="n">
        <f aca="false">$AH24-$AI24</f>
        <v>829</v>
      </c>
      <c r="AK24" s="46" t="n">
        <v>586.334671052632</v>
      </c>
      <c r="AL24" s="46" t="n">
        <f aca="false">$AJ24*$AK24</f>
        <v>486071.442302632</v>
      </c>
      <c r="AM24" s="46" t="n">
        <f aca="false">$AI24*$AK24</f>
        <v>48665.7776973684</v>
      </c>
      <c r="AN24" s="26"/>
      <c r="AO24" s="26" t="s">
        <v>327</v>
      </c>
    </row>
    <row r="25" customFormat="false" ht="12" hidden="false" customHeight="false" outlineLevel="0" collapsed="false">
      <c r="A25" s="39" t="s">
        <v>426</v>
      </c>
      <c r="B25" s="39" t="s">
        <v>427</v>
      </c>
      <c r="C25" s="39"/>
      <c r="D25" s="39" t="s">
        <v>4505</v>
      </c>
      <c r="E25" s="39" t="s">
        <v>274</v>
      </c>
      <c r="F25" s="39" t="s">
        <v>258</v>
      </c>
      <c r="G25" s="39" t="s">
        <v>4501</v>
      </c>
      <c r="H25" s="39" t="s">
        <v>4502</v>
      </c>
      <c r="I25" s="40" t="n">
        <v>870</v>
      </c>
      <c r="J25" s="40" t="n">
        <v>0</v>
      </c>
      <c r="K25" s="39" t="s">
        <v>4503</v>
      </c>
      <c r="L25" s="41" t="n">
        <v>0</v>
      </c>
      <c r="M25" s="41" t="n">
        <v>153631.22</v>
      </c>
      <c r="N25" s="39" t="s">
        <v>4504</v>
      </c>
      <c r="O25" s="42" t="n">
        <f aca="false">M25/SUM($M$2:$M$679)</f>
        <v>0.00116641205515234</v>
      </c>
      <c r="P25" s="43" t="n">
        <f aca="false">IFERROR(M25/I25,0)</f>
        <v>176.587609195402</v>
      </c>
      <c r="Q25" s="17" t="n">
        <v>272</v>
      </c>
      <c r="R25" s="44" t="n">
        <f aca="false">I25-Q25</f>
        <v>598</v>
      </c>
      <c r="S25" s="43" t="n">
        <f aca="false">$AK25*R25</f>
        <v>105599.390298851</v>
      </c>
      <c r="U25" s="26" t="s">
        <v>259</v>
      </c>
      <c r="V25" s="26" t="s">
        <v>273</v>
      </c>
      <c r="W25" s="26" t="s">
        <v>262</v>
      </c>
      <c r="X25" s="24" t="s">
        <v>226</v>
      </c>
      <c r="Y25" s="26" t="s">
        <v>267</v>
      </c>
      <c r="Z25" s="25" t="s">
        <v>51</v>
      </c>
      <c r="AA25" s="26" t="s">
        <v>428</v>
      </c>
      <c r="AB25" s="26" t="s">
        <v>429</v>
      </c>
      <c r="AC25" s="26" t="s">
        <v>430</v>
      </c>
      <c r="AD25" s="26" t="s">
        <v>269</v>
      </c>
      <c r="AE25" s="26"/>
      <c r="AF25" s="26" t="s">
        <v>270</v>
      </c>
      <c r="AG25" s="26" t="s">
        <v>431</v>
      </c>
      <c r="AH25" s="45" t="n">
        <v>870</v>
      </c>
      <c r="AI25" s="45" t="n">
        <f aca="false">Q25</f>
        <v>272</v>
      </c>
      <c r="AJ25" s="45" t="n">
        <f aca="false">$AH25-$AI25</f>
        <v>598</v>
      </c>
      <c r="AK25" s="46" t="n">
        <v>176.587609195402</v>
      </c>
      <c r="AL25" s="46" t="n">
        <f aca="false">$AJ25*$AK25</f>
        <v>105599.390298851</v>
      </c>
      <c r="AM25" s="46" t="n">
        <f aca="false">$AI25*$AK25</f>
        <v>48031.8297011494</v>
      </c>
      <c r="AN25" s="26"/>
      <c r="AO25" s="26" t="s">
        <v>368</v>
      </c>
    </row>
    <row r="26" customFormat="false" ht="12" hidden="false" customHeight="false" outlineLevel="0" collapsed="false">
      <c r="A26" s="39" t="s">
        <v>278</v>
      </c>
      <c r="B26" s="39" t="s">
        <v>279</v>
      </c>
      <c r="C26" s="39" t="s">
        <v>4513</v>
      </c>
      <c r="D26" s="39" t="s">
        <v>4505</v>
      </c>
      <c r="E26" s="39" t="s">
        <v>261</v>
      </c>
      <c r="F26" s="39" t="s">
        <v>258</v>
      </c>
      <c r="G26" s="39" t="s">
        <v>4501</v>
      </c>
      <c r="H26" s="39" t="s">
        <v>4502</v>
      </c>
      <c r="I26" s="40" t="n">
        <v>800</v>
      </c>
      <c r="J26" s="40" t="n">
        <v>0</v>
      </c>
      <c r="K26" s="39" t="s">
        <v>4503</v>
      </c>
      <c r="L26" s="41" t="n">
        <v>0</v>
      </c>
      <c r="M26" s="41" t="n">
        <v>69725.7</v>
      </c>
      <c r="N26" s="39" t="s">
        <v>4507</v>
      </c>
      <c r="O26" s="42" t="n">
        <f aca="false">M26/SUM($M$2:$M$679)</f>
        <v>0.000529377408015997</v>
      </c>
      <c r="P26" s="43" t="n">
        <f aca="false">IFERROR(M26/I26,0)</f>
        <v>87.157125</v>
      </c>
      <c r="Q26" s="17"/>
      <c r="R26" s="44" t="n">
        <f aca="false">I26-Q26</f>
        <v>800</v>
      </c>
      <c r="S26" s="43" t="n">
        <f aca="false">$AK26*R26</f>
        <v>69725.6987731663</v>
      </c>
      <c r="U26" s="26" t="s">
        <v>259</v>
      </c>
      <c r="V26" s="26" t="s">
        <v>260</v>
      </c>
      <c r="W26" s="26" t="s">
        <v>262</v>
      </c>
      <c r="X26" s="25" t="s">
        <v>228</v>
      </c>
      <c r="Y26" s="26" t="s">
        <v>282</v>
      </c>
      <c r="Z26" s="25" t="s">
        <v>51</v>
      </c>
      <c r="AA26" s="26" t="s">
        <v>280</v>
      </c>
      <c r="AB26" s="26" t="s">
        <v>281</v>
      </c>
      <c r="AC26" s="26" t="s">
        <v>283</v>
      </c>
      <c r="AD26" s="26" t="s">
        <v>269</v>
      </c>
      <c r="AE26" s="26"/>
      <c r="AF26" s="26" t="s">
        <v>270</v>
      </c>
      <c r="AG26" s="26" t="s">
        <v>284</v>
      </c>
      <c r="AH26" s="45"/>
      <c r="AI26" s="45"/>
      <c r="AJ26" s="45"/>
      <c r="AK26" s="46" t="n">
        <v>87.1571234664578</v>
      </c>
      <c r="AL26" s="46"/>
      <c r="AM26" s="46"/>
      <c r="AN26" s="26"/>
      <c r="AO26" s="26" t="s">
        <v>4514</v>
      </c>
    </row>
    <row r="27" customFormat="false" ht="12" hidden="false" customHeight="false" outlineLevel="0" collapsed="false">
      <c r="A27" s="39" t="s">
        <v>263</v>
      </c>
      <c r="B27" s="39" t="s">
        <v>264</v>
      </c>
      <c r="C27" s="39" t="s">
        <v>2518</v>
      </c>
      <c r="D27" s="39" t="s">
        <v>4505</v>
      </c>
      <c r="E27" s="39" t="s">
        <v>261</v>
      </c>
      <c r="F27" s="39" t="s">
        <v>258</v>
      </c>
      <c r="G27" s="39" t="s">
        <v>4501</v>
      </c>
      <c r="H27" s="39" t="s">
        <v>4502</v>
      </c>
      <c r="I27" s="40" t="n">
        <v>785</v>
      </c>
      <c r="J27" s="40" t="n">
        <v>0</v>
      </c>
      <c r="K27" s="39" t="s">
        <v>4503</v>
      </c>
      <c r="L27" s="41" t="n">
        <v>0</v>
      </c>
      <c r="M27" s="41" t="n">
        <v>49369.68</v>
      </c>
      <c r="N27" s="39" t="s">
        <v>4507</v>
      </c>
      <c r="O27" s="42" t="n">
        <f aca="false">M27/SUM($M$2:$M$679)</f>
        <v>0.000374828696348394</v>
      </c>
      <c r="P27" s="43" t="n">
        <f aca="false">IFERROR(M27/I27,0)</f>
        <v>62.8913121019108</v>
      </c>
      <c r="Q27" s="17"/>
      <c r="R27" s="44" t="n">
        <f aca="false">I27-Q27</f>
        <v>785</v>
      </c>
      <c r="S27" s="43" t="n">
        <f aca="false">$AK27*R27</f>
        <v>49369.6847727273</v>
      </c>
      <c r="U27" s="26" t="s">
        <v>259</v>
      </c>
      <c r="V27" s="26" t="s">
        <v>260</v>
      </c>
      <c r="W27" s="26" t="s">
        <v>262</v>
      </c>
      <c r="X27" s="24" t="s">
        <v>226</v>
      </c>
      <c r="Y27" s="26" t="s">
        <v>267</v>
      </c>
      <c r="Z27" s="25" t="s">
        <v>51</v>
      </c>
      <c r="AA27" s="26" t="s">
        <v>265</v>
      </c>
      <c r="AB27" s="26" t="s">
        <v>266</v>
      </c>
      <c r="AC27" s="26" t="s">
        <v>268</v>
      </c>
      <c r="AD27" s="26" t="s">
        <v>269</v>
      </c>
      <c r="AE27" s="26"/>
      <c r="AF27" s="26" t="s">
        <v>270</v>
      </c>
      <c r="AG27" s="26" t="s">
        <v>271</v>
      </c>
      <c r="AH27" s="45"/>
      <c r="AI27" s="45"/>
      <c r="AJ27" s="45"/>
      <c r="AK27" s="46" t="n">
        <v>62.8913181818182</v>
      </c>
      <c r="AL27" s="46"/>
      <c r="AM27" s="46"/>
      <c r="AN27" s="26"/>
      <c r="AO27" s="26" t="s">
        <v>4509</v>
      </c>
    </row>
    <row r="28" customFormat="false" ht="12" hidden="false" customHeight="false" outlineLevel="0" collapsed="false">
      <c r="A28" s="39" t="s">
        <v>435</v>
      </c>
      <c r="B28" s="39" t="s">
        <v>436</v>
      </c>
      <c r="C28" s="39"/>
      <c r="D28" s="39" t="s">
        <v>4505</v>
      </c>
      <c r="E28" s="39" t="s">
        <v>274</v>
      </c>
      <c r="F28" s="39" t="s">
        <v>258</v>
      </c>
      <c r="G28" s="39" t="s">
        <v>4501</v>
      </c>
      <c r="H28" s="39" t="s">
        <v>4502</v>
      </c>
      <c r="I28" s="40" t="n">
        <v>760</v>
      </c>
      <c r="J28" s="40" t="n">
        <v>0</v>
      </c>
      <c r="K28" s="39" t="s">
        <v>4503</v>
      </c>
      <c r="L28" s="41" t="n">
        <v>0</v>
      </c>
      <c r="M28" s="41" t="n">
        <v>631675.51</v>
      </c>
      <c r="N28" s="39" t="s">
        <v>4504</v>
      </c>
      <c r="O28" s="42" t="n">
        <f aca="false">M28/SUM($M$2:$M$679)</f>
        <v>0.00479586069685902</v>
      </c>
      <c r="P28" s="43" t="n">
        <f aca="false">IFERROR(M28/I28,0)</f>
        <v>831.151986842105</v>
      </c>
      <c r="Q28" s="17"/>
      <c r="R28" s="44" t="n">
        <f aca="false">I28-Q28</f>
        <v>760</v>
      </c>
      <c r="S28" s="43" t="n">
        <f aca="false">$AK28*R28</f>
        <v>631675.51</v>
      </c>
      <c r="U28" s="26" t="s">
        <v>259</v>
      </c>
      <c r="V28" s="26" t="s">
        <v>273</v>
      </c>
      <c r="W28" s="26" t="s">
        <v>262</v>
      </c>
      <c r="X28" s="26"/>
      <c r="Y28" s="26" t="s">
        <v>277</v>
      </c>
      <c r="Z28" s="27" t="s">
        <v>123</v>
      </c>
      <c r="AA28" s="26"/>
      <c r="AB28" s="26"/>
      <c r="AC28" s="26"/>
      <c r="AD28" s="26"/>
      <c r="AE28" s="26"/>
      <c r="AF28" s="26"/>
      <c r="AG28" s="26"/>
      <c r="AH28" s="45" t="n">
        <v>760</v>
      </c>
      <c r="AI28" s="45" t="n">
        <f aca="false">Q28</f>
        <v>0</v>
      </c>
      <c r="AJ28" s="45" t="n">
        <f aca="false">$AH28-$AI28</f>
        <v>760</v>
      </c>
      <c r="AK28" s="46" t="n">
        <v>831.151986842105</v>
      </c>
      <c r="AL28" s="46" t="n">
        <f aca="false">$AJ28*$AK28</f>
        <v>631675.51</v>
      </c>
      <c r="AM28" s="46" t="n">
        <f aca="false">$AI28*$AK28</f>
        <v>0</v>
      </c>
      <c r="AN28" s="26"/>
      <c r="AO28" s="26"/>
    </row>
    <row r="29" customFormat="false" ht="12" hidden="false" customHeight="false" outlineLevel="0" collapsed="false">
      <c r="A29" s="39" t="s">
        <v>437</v>
      </c>
      <c r="B29" s="39" t="s">
        <v>438</v>
      </c>
      <c r="C29" s="39"/>
      <c r="D29" s="39" t="s">
        <v>4505</v>
      </c>
      <c r="E29" s="39" t="s">
        <v>274</v>
      </c>
      <c r="F29" s="39" t="s">
        <v>258</v>
      </c>
      <c r="G29" s="39" t="s">
        <v>4501</v>
      </c>
      <c r="H29" s="39" t="s">
        <v>4502</v>
      </c>
      <c r="I29" s="40" t="n">
        <v>758</v>
      </c>
      <c r="J29" s="40" t="n">
        <v>0</v>
      </c>
      <c r="K29" s="39" t="s">
        <v>4503</v>
      </c>
      <c r="L29" s="41" t="n">
        <v>0</v>
      </c>
      <c r="M29" s="41" t="n">
        <v>113959.23</v>
      </c>
      <c r="N29" s="39" t="s">
        <v>4504</v>
      </c>
      <c r="O29" s="42" t="n">
        <f aca="false">M29/SUM($M$2:$M$679)</f>
        <v>0.000865210988156431</v>
      </c>
      <c r="P29" s="43" t="n">
        <f aca="false">IFERROR(M29/I29,0)</f>
        <v>150.341992084433</v>
      </c>
      <c r="Q29" s="17" t="n">
        <v>105</v>
      </c>
      <c r="R29" s="44" t="n">
        <f aca="false">I29-Q29</f>
        <v>653</v>
      </c>
      <c r="S29" s="43" t="n">
        <f aca="false">$AK29*R29</f>
        <v>98173.3208311346</v>
      </c>
      <c r="U29" s="26" t="s">
        <v>259</v>
      </c>
      <c r="V29" s="26" t="s">
        <v>273</v>
      </c>
      <c r="W29" s="26" t="s">
        <v>262</v>
      </c>
      <c r="X29" s="24" t="s">
        <v>226</v>
      </c>
      <c r="Y29" s="26" t="s">
        <v>267</v>
      </c>
      <c r="Z29" s="25" t="s">
        <v>51</v>
      </c>
      <c r="AA29" s="26" t="s">
        <v>439</v>
      </c>
      <c r="AB29" s="26" t="s">
        <v>440</v>
      </c>
      <c r="AC29" s="26" t="s">
        <v>441</v>
      </c>
      <c r="AD29" s="26" t="s">
        <v>269</v>
      </c>
      <c r="AE29" s="26"/>
      <c r="AF29" s="26" t="s">
        <v>270</v>
      </c>
      <c r="AG29" s="26" t="s">
        <v>442</v>
      </c>
      <c r="AH29" s="45" t="n">
        <v>758</v>
      </c>
      <c r="AI29" s="45" t="n">
        <f aca="false">Q29</f>
        <v>105</v>
      </c>
      <c r="AJ29" s="45" t="n">
        <f aca="false">$AH29-$AI29</f>
        <v>653</v>
      </c>
      <c r="AK29" s="46" t="n">
        <v>150.341992084433</v>
      </c>
      <c r="AL29" s="46" t="n">
        <f aca="false">$AJ29*$AK29</f>
        <v>98173.3208311346</v>
      </c>
      <c r="AM29" s="46" t="n">
        <f aca="false">$AI29*$AK29</f>
        <v>15785.9091688654</v>
      </c>
      <c r="AN29" s="26"/>
      <c r="AO29" s="26" t="s">
        <v>368</v>
      </c>
    </row>
    <row r="30" customFormat="false" ht="12" hidden="false" customHeight="false" outlineLevel="0" collapsed="false">
      <c r="A30" s="39" t="s">
        <v>403</v>
      </c>
      <c r="B30" s="39" t="s">
        <v>404</v>
      </c>
      <c r="C30" s="39" t="s">
        <v>4506</v>
      </c>
      <c r="D30" s="39" t="s">
        <v>4515</v>
      </c>
      <c r="E30" s="39" t="s">
        <v>261</v>
      </c>
      <c r="F30" s="39" t="s">
        <v>258</v>
      </c>
      <c r="G30" s="39" t="s">
        <v>4501</v>
      </c>
      <c r="H30" s="39" t="s">
        <v>4502</v>
      </c>
      <c r="I30" s="40" t="n">
        <v>711</v>
      </c>
      <c r="J30" s="40" t="n">
        <v>0</v>
      </c>
      <c r="K30" s="39" t="s">
        <v>4503</v>
      </c>
      <c r="L30" s="41" t="n">
        <v>0</v>
      </c>
      <c r="M30" s="41" t="n">
        <v>264169.31</v>
      </c>
      <c r="N30" s="39" t="s">
        <v>4507</v>
      </c>
      <c r="O30" s="42" t="n">
        <f aca="false">M30/SUM($M$2:$M$679)</f>
        <v>0.00200564877233465</v>
      </c>
      <c r="P30" s="43" t="n">
        <f aca="false">IFERROR(M30/I30,0)</f>
        <v>371.546146272855</v>
      </c>
      <c r="Q30" s="17"/>
      <c r="R30" s="44" t="n">
        <f aca="false">I30-Q30</f>
        <v>711</v>
      </c>
      <c r="S30" s="43" t="n">
        <f aca="false">$AK30*R30</f>
        <v>264169.313727273</v>
      </c>
      <c r="U30" s="26" t="s">
        <v>259</v>
      </c>
      <c r="V30" s="26" t="s">
        <v>260</v>
      </c>
      <c r="W30" s="26" t="s">
        <v>262</v>
      </c>
      <c r="X30" s="26"/>
      <c r="Y30" s="26" t="s">
        <v>277</v>
      </c>
      <c r="Z30" s="27" t="s">
        <v>123</v>
      </c>
      <c r="AA30" s="26"/>
      <c r="AB30" s="26"/>
      <c r="AC30" s="26"/>
      <c r="AD30" s="26"/>
      <c r="AE30" s="26"/>
      <c r="AF30" s="26"/>
      <c r="AG30" s="26"/>
      <c r="AH30" s="45" t="n">
        <v>990</v>
      </c>
      <c r="AI30" s="45" t="n">
        <f aca="false">Q30</f>
        <v>0</v>
      </c>
      <c r="AJ30" s="45" t="n">
        <f aca="false">$AH30-$AI30</f>
        <v>990</v>
      </c>
      <c r="AK30" s="46" t="n">
        <v>371.546151515152</v>
      </c>
      <c r="AL30" s="46" t="n">
        <f aca="false">$AJ30*$AK30</f>
        <v>367830.69</v>
      </c>
      <c r="AM30" s="46" t="n">
        <f aca="false">$AI30*$AK30</f>
        <v>0</v>
      </c>
      <c r="AN30" s="26"/>
      <c r="AO30" s="26" t="s">
        <v>405</v>
      </c>
    </row>
    <row r="31" customFormat="false" ht="12" hidden="false" customHeight="false" outlineLevel="0" collapsed="false">
      <c r="A31" s="39" t="s">
        <v>443</v>
      </c>
      <c r="B31" s="39" t="s">
        <v>444</v>
      </c>
      <c r="C31" s="39" t="s">
        <v>4506</v>
      </c>
      <c r="D31" s="39" t="s">
        <v>4515</v>
      </c>
      <c r="E31" s="39" t="s">
        <v>261</v>
      </c>
      <c r="F31" s="39" t="s">
        <v>258</v>
      </c>
      <c r="G31" s="39" t="s">
        <v>4501</v>
      </c>
      <c r="H31" s="39" t="s">
        <v>4502</v>
      </c>
      <c r="I31" s="40" t="n">
        <v>646</v>
      </c>
      <c r="J31" s="40" t="n">
        <v>0</v>
      </c>
      <c r="K31" s="39" t="s">
        <v>4503</v>
      </c>
      <c r="L31" s="41" t="n">
        <v>0</v>
      </c>
      <c r="M31" s="41" t="n">
        <v>976482.38</v>
      </c>
      <c r="N31" s="39" t="s">
        <v>4507</v>
      </c>
      <c r="O31" s="42" t="n">
        <f aca="false">M31/SUM($M$2:$M$679)</f>
        <v>0.00741373283162008</v>
      </c>
      <c r="P31" s="43" t="n">
        <f aca="false">IFERROR(M31/I31,0)</f>
        <v>1511.58263157895</v>
      </c>
      <c r="Q31" s="17" t="n">
        <v>60</v>
      </c>
      <c r="R31" s="44" t="n">
        <f aca="false">I31-Q31</f>
        <v>586</v>
      </c>
      <c r="S31" s="43" t="n">
        <f aca="false">$AK31*R31</f>
        <v>885787.423482143</v>
      </c>
      <c r="U31" s="26" t="s">
        <v>259</v>
      </c>
      <c r="V31" s="26" t="s">
        <v>260</v>
      </c>
      <c r="W31" s="26" t="s">
        <v>262</v>
      </c>
      <c r="X31" s="29" t="s">
        <v>227</v>
      </c>
      <c r="Y31" s="26" t="s">
        <v>297</v>
      </c>
      <c r="Z31" s="25" t="s">
        <v>51</v>
      </c>
      <c r="AA31" s="26" t="s">
        <v>445</v>
      </c>
      <c r="AB31" s="26" t="s">
        <v>446</v>
      </c>
      <c r="AC31" s="26" t="s">
        <v>290</v>
      </c>
      <c r="AD31" s="26" t="s">
        <v>269</v>
      </c>
      <c r="AE31" s="26"/>
      <c r="AF31" s="26" t="s">
        <v>269</v>
      </c>
      <c r="AG31" s="26"/>
      <c r="AH31" s="45" t="n">
        <v>672</v>
      </c>
      <c r="AI31" s="45" t="n">
        <f aca="false">Q31</f>
        <v>60</v>
      </c>
      <c r="AJ31" s="45" t="n">
        <f aca="false">$AH31-$AI31</f>
        <v>612</v>
      </c>
      <c r="AK31" s="46" t="n">
        <v>1511.58263392857</v>
      </c>
      <c r="AL31" s="46" t="n">
        <f aca="false">$AJ31*$AK31</f>
        <v>925088.571964286</v>
      </c>
      <c r="AM31" s="46" t="n">
        <f aca="false">$AI31*$AK31</f>
        <v>90694.9580357143</v>
      </c>
      <c r="AN31" s="26"/>
      <c r="AO31" s="26" t="s">
        <v>447</v>
      </c>
    </row>
    <row r="32" customFormat="false" ht="12" hidden="false" customHeight="false" outlineLevel="0" collapsed="false">
      <c r="A32" s="39" t="s">
        <v>344</v>
      </c>
      <c r="B32" s="39" t="s">
        <v>345</v>
      </c>
      <c r="C32" s="39" t="s">
        <v>4516</v>
      </c>
      <c r="D32" s="39" t="s">
        <v>4505</v>
      </c>
      <c r="E32" s="39" t="s">
        <v>261</v>
      </c>
      <c r="F32" s="39" t="s">
        <v>258</v>
      </c>
      <c r="G32" s="39" t="s">
        <v>4501</v>
      </c>
      <c r="H32" s="39" t="s">
        <v>4502</v>
      </c>
      <c r="I32" s="40" t="n">
        <v>600</v>
      </c>
      <c r="J32" s="40" t="n">
        <v>0</v>
      </c>
      <c r="K32" s="39" t="s">
        <v>4503</v>
      </c>
      <c r="L32" s="41" t="n">
        <v>0</v>
      </c>
      <c r="M32" s="41" t="n">
        <v>316733.97</v>
      </c>
      <c r="N32" s="39" t="s">
        <v>4507</v>
      </c>
      <c r="O32" s="42" t="n">
        <f aca="false">M32/SUM($M$2:$M$679)</f>
        <v>0.00240473466841088</v>
      </c>
      <c r="P32" s="43" t="n">
        <f aca="false">IFERROR(M32/I32,0)</f>
        <v>527.88995</v>
      </c>
      <c r="Q32" s="17" t="n">
        <v>400</v>
      </c>
      <c r="R32" s="44" t="n">
        <f aca="false">I32-Q32</f>
        <v>200</v>
      </c>
      <c r="S32" s="43" t="n">
        <f aca="false">$AK32*R32</f>
        <v>105577.98979071</v>
      </c>
      <c r="U32" s="26" t="s">
        <v>259</v>
      </c>
      <c r="V32" s="26" t="s">
        <v>260</v>
      </c>
      <c r="W32" s="26" t="s">
        <v>262</v>
      </c>
      <c r="X32" s="24" t="s">
        <v>226</v>
      </c>
      <c r="Y32" s="26" t="s">
        <v>267</v>
      </c>
      <c r="Z32" s="25" t="s">
        <v>51</v>
      </c>
      <c r="AA32" s="26" t="s">
        <v>346</v>
      </c>
      <c r="AB32" s="26" t="s">
        <v>347</v>
      </c>
      <c r="AC32" s="26" t="s">
        <v>348</v>
      </c>
      <c r="AD32" s="26" t="s">
        <v>269</v>
      </c>
      <c r="AE32" s="26"/>
      <c r="AF32" s="26" t="s">
        <v>270</v>
      </c>
      <c r="AG32" s="26" t="s">
        <v>349</v>
      </c>
      <c r="AH32" s="45" t="n">
        <v>1959</v>
      </c>
      <c r="AI32" s="45" t="n">
        <f aca="false">Q32</f>
        <v>400</v>
      </c>
      <c r="AJ32" s="45" t="n">
        <f aca="false">$AH32-$AI32</f>
        <v>1559</v>
      </c>
      <c r="AK32" s="46" t="n">
        <v>527.889948953548</v>
      </c>
      <c r="AL32" s="46" t="n">
        <f aca="false">$AJ32*$AK32</f>
        <v>822980.430418581</v>
      </c>
      <c r="AM32" s="46" t="n">
        <f aca="false">$AI32*$AK32</f>
        <v>211155.979581419</v>
      </c>
      <c r="AN32" s="26"/>
      <c r="AO32" s="26" t="s">
        <v>334</v>
      </c>
    </row>
    <row r="33" customFormat="false" ht="12" hidden="false" customHeight="false" outlineLevel="0" collapsed="false">
      <c r="A33" s="39" t="s">
        <v>469</v>
      </c>
      <c r="B33" s="39" t="s">
        <v>470</v>
      </c>
      <c r="C33" s="39"/>
      <c r="D33" s="39" t="s">
        <v>4500</v>
      </c>
      <c r="E33" s="39" t="s">
        <v>274</v>
      </c>
      <c r="F33" s="39" t="s">
        <v>258</v>
      </c>
      <c r="G33" s="39" t="s">
        <v>4501</v>
      </c>
      <c r="H33" s="39" t="s">
        <v>4502</v>
      </c>
      <c r="I33" s="40" t="n">
        <v>600</v>
      </c>
      <c r="J33" s="40" t="n">
        <v>0</v>
      </c>
      <c r="K33" s="39" t="s">
        <v>4503</v>
      </c>
      <c r="L33" s="41" t="n">
        <v>0</v>
      </c>
      <c r="M33" s="41" t="n">
        <v>140442</v>
      </c>
      <c r="N33" s="39" t="s">
        <v>4504</v>
      </c>
      <c r="O33" s="42" t="n">
        <f aca="false">M33/SUM($M$2:$M$679)</f>
        <v>0.00106627573386259</v>
      </c>
      <c r="P33" s="43" t="n">
        <f aca="false">IFERROR(M33/I33,0)</f>
        <v>234.07</v>
      </c>
      <c r="Q33" s="17"/>
      <c r="R33" s="44" t="n">
        <f aca="false">I33-Q33</f>
        <v>600</v>
      </c>
      <c r="S33" s="43" t="n">
        <f aca="false">$AK33*R33</f>
        <v>140442</v>
      </c>
      <c r="U33" s="26" t="s">
        <v>259</v>
      </c>
      <c r="V33" s="26" t="s">
        <v>273</v>
      </c>
      <c r="W33" s="26" t="s">
        <v>262</v>
      </c>
      <c r="X33" s="26"/>
      <c r="Y33" s="26" t="s">
        <v>277</v>
      </c>
      <c r="Z33" s="27" t="s">
        <v>123</v>
      </c>
      <c r="AA33" s="26"/>
      <c r="AB33" s="26"/>
      <c r="AC33" s="26"/>
      <c r="AD33" s="26"/>
      <c r="AE33" s="26"/>
      <c r="AF33" s="26"/>
      <c r="AG33" s="26"/>
      <c r="AH33" s="45" t="n">
        <v>600</v>
      </c>
      <c r="AI33" s="45" t="n">
        <f aca="false">Q33</f>
        <v>0</v>
      </c>
      <c r="AJ33" s="45" t="n">
        <f aca="false">$AH33-$AI33</f>
        <v>600</v>
      </c>
      <c r="AK33" s="46" t="n">
        <v>234.07</v>
      </c>
      <c r="AL33" s="46" t="n">
        <f aca="false">$AJ33*$AK33</f>
        <v>140442</v>
      </c>
      <c r="AM33" s="46" t="n">
        <f aca="false">$AI33*$AK33</f>
        <v>0</v>
      </c>
      <c r="AN33" s="26"/>
      <c r="AO33" s="26"/>
    </row>
    <row r="34" customFormat="false" ht="12" hidden="false" customHeight="false" outlineLevel="0" collapsed="false">
      <c r="A34" s="39" t="s">
        <v>344</v>
      </c>
      <c r="B34" s="39" t="s">
        <v>345</v>
      </c>
      <c r="C34" s="39" t="s">
        <v>4506</v>
      </c>
      <c r="D34" s="39" t="s">
        <v>4505</v>
      </c>
      <c r="E34" s="39" t="s">
        <v>261</v>
      </c>
      <c r="F34" s="39" t="s">
        <v>258</v>
      </c>
      <c r="G34" s="39" t="s">
        <v>4501</v>
      </c>
      <c r="H34" s="39" t="s">
        <v>4502</v>
      </c>
      <c r="I34" s="40" t="n">
        <v>594</v>
      </c>
      <c r="J34" s="40" t="n">
        <v>0</v>
      </c>
      <c r="K34" s="39" t="s">
        <v>4503</v>
      </c>
      <c r="L34" s="41" t="n">
        <v>0</v>
      </c>
      <c r="M34" s="41" t="n">
        <v>313566.63</v>
      </c>
      <c r="N34" s="39" t="s">
        <v>4507</v>
      </c>
      <c r="O34" s="42" t="n">
        <f aca="false">M34/SUM($M$2:$M$679)</f>
        <v>0.00238068731944909</v>
      </c>
      <c r="P34" s="43" t="n">
        <f aca="false">IFERROR(M34/I34,0)</f>
        <v>527.88994949495</v>
      </c>
      <c r="Q34" s="17"/>
      <c r="R34" s="44" t="n">
        <f aca="false">I34-Q34</f>
        <v>594</v>
      </c>
      <c r="S34" s="43" t="n">
        <f aca="false">$AK34*R34</f>
        <v>313566.629678407</v>
      </c>
      <c r="U34" s="26" t="s">
        <v>259</v>
      </c>
      <c r="V34" s="26" t="s">
        <v>260</v>
      </c>
      <c r="W34" s="26" t="s">
        <v>262</v>
      </c>
      <c r="X34" s="24" t="s">
        <v>226</v>
      </c>
      <c r="Y34" s="26" t="s">
        <v>267</v>
      </c>
      <c r="Z34" s="25" t="s">
        <v>51</v>
      </c>
      <c r="AA34" s="26" t="s">
        <v>346</v>
      </c>
      <c r="AB34" s="26" t="s">
        <v>347</v>
      </c>
      <c r="AC34" s="26" t="s">
        <v>348</v>
      </c>
      <c r="AD34" s="26" t="s">
        <v>269</v>
      </c>
      <c r="AE34" s="26"/>
      <c r="AF34" s="26" t="s">
        <v>270</v>
      </c>
      <c r="AG34" s="26" t="s">
        <v>349</v>
      </c>
      <c r="AH34" s="45"/>
      <c r="AI34" s="45"/>
      <c r="AJ34" s="45"/>
      <c r="AK34" s="46" t="n">
        <v>527.889948953548</v>
      </c>
      <c r="AL34" s="46"/>
      <c r="AM34" s="46"/>
      <c r="AN34" s="26"/>
      <c r="AO34" s="26" t="s">
        <v>4517</v>
      </c>
    </row>
    <row r="35" customFormat="false" ht="12" hidden="false" customHeight="false" outlineLevel="0" collapsed="false">
      <c r="A35" s="39" t="s">
        <v>473</v>
      </c>
      <c r="B35" s="39" t="s">
        <v>474</v>
      </c>
      <c r="C35" s="39"/>
      <c r="D35" s="39" t="s">
        <v>4505</v>
      </c>
      <c r="E35" s="39" t="s">
        <v>274</v>
      </c>
      <c r="F35" s="39" t="s">
        <v>258</v>
      </c>
      <c r="G35" s="39" t="s">
        <v>4501</v>
      </c>
      <c r="H35" s="39" t="s">
        <v>4502</v>
      </c>
      <c r="I35" s="40" t="n">
        <v>563</v>
      </c>
      <c r="J35" s="40" t="n">
        <v>0</v>
      </c>
      <c r="K35" s="39" t="s">
        <v>4503</v>
      </c>
      <c r="L35" s="41" t="n">
        <v>0</v>
      </c>
      <c r="M35" s="41" t="n">
        <v>300346.59</v>
      </c>
      <c r="N35" s="39" t="s">
        <v>4504</v>
      </c>
      <c r="O35" s="42" t="n">
        <f aca="false">M35/SUM($M$2:$M$679)</f>
        <v>0.002280317003926</v>
      </c>
      <c r="P35" s="43" t="n">
        <f aca="false">IFERROR(M35/I35,0)</f>
        <v>533.475293072824</v>
      </c>
      <c r="Q35" s="17"/>
      <c r="R35" s="44" t="n">
        <f aca="false">I35-Q35</f>
        <v>563</v>
      </c>
      <c r="S35" s="43" t="n">
        <f aca="false">$AK35*R35</f>
        <v>300346.59</v>
      </c>
      <c r="U35" s="26" t="s">
        <v>259</v>
      </c>
      <c r="V35" s="26" t="s">
        <v>273</v>
      </c>
      <c r="W35" s="26" t="s">
        <v>262</v>
      </c>
      <c r="X35" s="26"/>
      <c r="Y35" s="26" t="s">
        <v>277</v>
      </c>
      <c r="Z35" s="27" t="s">
        <v>123</v>
      </c>
      <c r="AA35" s="26"/>
      <c r="AB35" s="26"/>
      <c r="AC35" s="26"/>
      <c r="AD35" s="26"/>
      <c r="AE35" s="26"/>
      <c r="AF35" s="26"/>
      <c r="AG35" s="26"/>
      <c r="AH35" s="45" t="n">
        <v>563</v>
      </c>
      <c r="AI35" s="45" t="n">
        <f aca="false">Q35</f>
        <v>0</v>
      </c>
      <c r="AJ35" s="45" t="n">
        <f aca="false">$AH35-$AI35</f>
        <v>563</v>
      </c>
      <c r="AK35" s="46" t="n">
        <v>533.475293072824</v>
      </c>
      <c r="AL35" s="46" t="n">
        <f aca="false">$AJ35*$AK35</f>
        <v>300346.59</v>
      </c>
      <c r="AM35" s="46" t="n">
        <f aca="false">$AI35*$AK35</f>
        <v>0</v>
      </c>
      <c r="AN35" s="26"/>
      <c r="AO35" s="26"/>
    </row>
    <row r="36" customFormat="false" ht="12" hidden="false" customHeight="false" outlineLevel="0" collapsed="false">
      <c r="A36" s="39" t="s">
        <v>448</v>
      </c>
      <c r="B36" s="39" t="s">
        <v>449</v>
      </c>
      <c r="C36" s="39" t="s">
        <v>4506</v>
      </c>
      <c r="D36" s="39" t="s">
        <v>4505</v>
      </c>
      <c r="E36" s="39" t="s">
        <v>261</v>
      </c>
      <c r="F36" s="39" t="s">
        <v>258</v>
      </c>
      <c r="G36" s="39" t="s">
        <v>4501</v>
      </c>
      <c r="H36" s="39" t="s">
        <v>4502</v>
      </c>
      <c r="I36" s="40" t="n">
        <v>555</v>
      </c>
      <c r="J36" s="40" t="n">
        <v>0</v>
      </c>
      <c r="K36" s="39" t="s">
        <v>4503</v>
      </c>
      <c r="L36" s="41" t="n">
        <v>0</v>
      </c>
      <c r="M36" s="41" t="n">
        <v>327614.39</v>
      </c>
      <c r="N36" s="39" t="s">
        <v>4507</v>
      </c>
      <c r="O36" s="42" t="n">
        <f aca="false">M36/SUM($M$2:$M$679)</f>
        <v>0.00248734192137106</v>
      </c>
      <c r="P36" s="43" t="n">
        <f aca="false">IFERROR(M36/I36,0)</f>
        <v>590.296198198198</v>
      </c>
      <c r="Q36" s="17" t="n">
        <v>93</v>
      </c>
      <c r="R36" s="44" t="n">
        <f aca="false">I36-Q36</f>
        <v>462</v>
      </c>
      <c r="S36" s="43" t="n">
        <f aca="false">$AK36*R36</f>
        <v>272716.841641791</v>
      </c>
      <c r="U36" s="26" t="s">
        <v>259</v>
      </c>
      <c r="V36" s="26" t="s">
        <v>260</v>
      </c>
      <c r="W36" s="26" t="s">
        <v>262</v>
      </c>
      <c r="X36" s="24" t="s">
        <v>226</v>
      </c>
      <c r="Y36" s="26" t="s">
        <v>267</v>
      </c>
      <c r="Z36" s="25" t="s">
        <v>51</v>
      </c>
      <c r="AA36" s="26" t="s">
        <v>450</v>
      </c>
      <c r="AB36" s="26" t="s">
        <v>451</v>
      </c>
      <c r="AC36" s="26" t="s">
        <v>290</v>
      </c>
      <c r="AD36" s="26" t="s">
        <v>269</v>
      </c>
      <c r="AE36" s="26"/>
      <c r="AF36" s="26" t="s">
        <v>270</v>
      </c>
      <c r="AG36" s="26"/>
      <c r="AH36" s="45" t="n">
        <v>670</v>
      </c>
      <c r="AI36" s="45" t="n">
        <f aca="false">Q36</f>
        <v>93</v>
      </c>
      <c r="AJ36" s="45" t="n">
        <f aca="false">$AH36-$AI36</f>
        <v>577</v>
      </c>
      <c r="AK36" s="46" t="n">
        <v>590.296194029851</v>
      </c>
      <c r="AL36" s="46" t="n">
        <f aca="false">$AJ36*$AK36</f>
        <v>340600.903955224</v>
      </c>
      <c r="AM36" s="46" t="n">
        <f aca="false">$AI36*$AK36</f>
        <v>54897.5460447761</v>
      </c>
      <c r="AN36" s="26"/>
      <c r="AO36" s="26" t="s">
        <v>452</v>
      </c>
    </row>
    <row r="37" customFormat="false" ht="12" hidden="false" customHeight="false" outlineLevel="0" collapsed="false">
      <c r="A37" s="39" t="s">
        <v>475</v>
      </c>
      <c r="B37" s="39" t="s">
        <v>476</v>
      </c>
      <c r="C37" s="39"/>
      <c r="D37" s="39" t="s">
        <v>4505</v>
      </c>
      <c r="E37" s="39" t="s">
        <v>274</v>
      </c>
      <c r="F37" s="39" t="s">
        <v>258</v>
      </c>
      <c r="G37" s="39" t="s">
        <v>4501</v>
      </c>
      <c r="H37" s="39" t="s">
        <v>4502</v>
      </c>
      <c r="I37" s="40" t="n">
        <v>550</v>
      </c>
      <c r="J37" s="40" t="n">
        <v>0</v>
      </c>
      <c r="K37" s="39" t="s">
        <v>4503</v>
      </c>
      <c r="L37" s="41" t="n">
        <v>0</v>
      </c>
      <c r="M37" s="41" t="n">
        <v>122037.5</v>
      </c>
      <c r="N37" s="39" t="s">
        <v>4504</v>
      </c>
      <c r="O37" s="42" t="n">
        <f aca="false">M37/SUM($M$2:$M$679)</f>
        <v>0.000926543518828097</v>
      </c>
      <c r="P37" s="43" t="n">
        <f aca="false">IFERROR(M37/I37,0)</f>
        <v>221.886363636364</v>
      </c>
      <c r="Q37" s="17"/>
      <c r="R37" s="44" t="n">
        <f aca="false">I37-Q37</f>
        <v>550</v>
      </c>
      <c r="S37" s="43" t="n">
        <f aca="false">$AK37*R37</f>
        <v>122037.5</v>
      </c>
      <c r="U37" s="26" t="s">
        <v>259</v>
      </c>
      <c r="V37" s="26" t="s">
        <v>273</v>
      </c>
      <c r="W37" s="26" t="s">
        <v>262</v>
      </c>
      <c r="X37" s="26"/>
      <c r="Y37" s="26" t="s">
        <v>277</v>
      </c>
      <c r="Z37" s="27" t="s">
        <v>123</v>
      </c>
      <c r="AA37" s="26"/>
      <c r="AB37" s="26"/>
      <c r="AC37" s="26"/>
      <c r="AD37" s="26"/>
      <c r="AE37" s="26"/>
      <c r="AF37" s="26"/>
      <c r="AG37" s="26"/>
      <c r="AH37" s="45" t="n">
        <v>550</v>
      </c>
      <c r="AI37" s="45" t="n">
        <f aca="false">Q37</f>
        <v>0</v>
      </c>
      <c r="AJ37" s="45" t="n">
        <f aca="false">$AH37-$AI37</f>
        <v>550</v>
      </c>
      <c r="AK37" s="46" t="n">
        <v>221.886363636364</v>
      </c>
      <c r="AL37" s="46" t="n">
        <f aca="false">$AJ37*$AK37</f>
        <v>122037.5</v>
      </c>
      <c r="AM37" s="46" t="n">
        <f aca="false">$AI37*$AK37</f>
        <v>0</v>
      </c>
      <c r="AN37" s="26"/>
      <c r="AO37" s="26"/>
    </row>
    <row r="38" customFormat="false" ht="12" hidden="false" customHeight="false" outlineLevel="0" collapsed="false">
      <c r="A38" s="39" t="s">
        <v>477</v>
      </c>
      <c r="B38" s="39" t="s">
        <v>478</v>
      </c>
      <c r="C38" s="39"/>
      <c r="D38" s="39" t="s">
        <v>4500</v>
      </c>
      <c r="E38" s="39" t="s">
        <v>274</v>
      </c>
      <c r="F38" s="39" t="s">
        <v>258</v>
      </c>
      <c r="G38" s="39" t="s">
        <v>4501</v>
      </c>
      <c r="H38" s="39" t="s">
        <v>4502</v>
      </c>
      <c r="I38" s="40" t="n">
        <v>550</v>
      </c>
      <c r="J38" s="40" t="n">
        <v>0</v>
      </c>
      <c r="K38" s="39" t="s">
        <v>4503</v>
      </c>
      <c r="L38" s="41" t="n">
        <v>0</v>
      </c>
      <c r="M38" s="41" t="n">
        <v>131142</v>
      </c>
      <c r="N38" s="39" t="s">
        <v>4504</v>
      </c>
      <c r="O38" s="42" t="n">
        <f aca="false">M38/SUM($M$2:$M$679)</f>
        <v>0.000995667480456043</v>
      </c>
      <c r="P38" s="43" t="n">
        <f aca="false">IFERROR(M38/I38,0)</f>
        <v>238.44</v>
      </c>
      <c r="Q38" s="17"/>
      <c r="R38" s="44" t="n">
        <f aca="false">I38-Q38</f>
        <v>550</v>
      </c>
      <c r="S38" s="43" t="n">
        <f aca="false">$AK38*R38</f>
        <v>131142</v>
      </c>
      <c r="U38" s="26" t="s">
        <v>259</v>
      </c>
      <c r="V38" s="26" t="s">
        <v>273</v>
      </c>
      <c r="W38" s="26" t="s">
        <v>262</v>
      </c>
      <c r="X38" s="26"/>
      <c r="Y38" s="26" t="s">
        <v>277</v>
      </c>
      <c r="Z38" s="27" t="s">
        <v>123</v>
      </c>
      <c r="AA38" s="26"/>
      <c r="AB38" s="26"/>
      <c r="AC38" s="26"/>
      <c r="AD38" s="26"/>
      <c r="AE38" s="26"/>
      <c r="AF38" s="26"/>
      <c r="AG38" s="26"/>
      <c r="AH38" s="45" t="n">
        <v>550</v>
      </c>
      <c r="AI38" s="45" t="n">
        <f aca="false">Q38</f>
        <v>0</v>
      </c>
      <c r="AJ38" s="45" t="n">
        <f aca="false">$AH38-$AI38</f>
        <v>550</v>
      </c>
      <c r="AK38" s="46" t="n">
        <v>238.44</v>
      </c>
      <c r="AL38" s="46" t="n">
        <f aca="false">$AJ38*$AK38</f>
        <v>131142</v>
      </c>
      <c r="AM38" s="46" t="n">
        <f aca="false">$AI38*$AK38</f>
        <v>0</v>
      </c>
      <c r="AN38" s="26"/>
      <c r="AO38" s="26"/>
    </row>
    <row r="39" customFormat="false" ht="12" hidden="false" customHeight="false" outlineLevel="0" collapsed="false">
      <c r="A39" s="39" t="s">
        <v>479</v>
      </c>
      <c r="B39" s="39" t="s">
        <v>480</v>
      </c>
      <c r="C39" s="39"/>
      <c r="D39" s="39" t="s">
        <v>4518</v>
      </c>
      <c r="E39" s="39" t="s">
        <v>274</v>
      </c>
      <c r="F39" s="39" t="s">
        <v>258</v>
      </c>
      <c r="G39" s="39" t="s">
        <v>4501</v>
      </c>
      <c r="H39" s="39" t="s">
        <v>4502</v>
      </c>
      <c r="I39" s="40" t="n">
        <v>550</v>
      </c>
      <c r="J39" s="40" t="n">
        <v>0</v>
      </c>
      <c r="K39" s="39" t="s">
        <v>4503</v>
      </c>
      <c r="L39" s="41" t="n">
        <v>0</v>
      </c>
      <c r="M39" s="41" t="n">
        <v>795837</v>
      </c>
      <c r="N39" s="39" t="s">
        <v>4504</v>
      </c>
      <c r="O39" s="42" t="n">
        <f aca="false">M39/SUM($M$2:$M$679)</f>
        <v>0.00604222156626936</v>
      </c>
      <c r="P39" s="43" t="n">
        <f aca="false">IFERROR(M39/I39,0)</f>
        <v>1446.97636363636</v>
      </c>
      <c r="Q39" s="17"/>
      <c r="R39" s="44" t="n">
        <f aca="false">I39-Q39</f>
        <v>550</v>
      </c>
      <c r="S39" s="43" t="n">
        <f aca="false">$AK39*R39</f>
        <v>795837</v>
      </c>
      <c r="U39" s="26" t="s">
        <v>259</v>
      </c>
      <c r="V39" s="26" t="s">
        <v>273</v>
      </c>
      <c r="W39" s="26" t="s">
        <v>262</v>
      </c>
      <c r="X39" s="26"/>
      <c r="Y39" s="26" t="s">
        <v>277</v>
      </c>
      <c r="Z39" s="27" t="s">
        <v>123</v>
      </c>
      <c r="AA39" s="26"/>
      <c r="AB39" s="26"/>
      <c r="AC39" s="26"/>
      <c r="AD39" s="26"/>
      <c r="AE39" s="26"/>
      <c r="AF39" s="26"/>
      <c r="AG39" s="26"/>
      <c r="AH39" s="45" t="n">
        <v>550</v>
      </c>
      <c r="AI39" s="45" t="n">
        <f aca="false">Q39</f>
        <v>0</v>
      </c>
      <c r="AJ39" s="45" t="n">
        <f aca="false">$AH39-$AI39</f>
        <v>550</v>
      </c>
      <c r="AK39" s="46" t="n">
        <v>1446.97636363636</v>
      </c>
      <c r="AL39" s="46" t="n">
        <f aca="false">$AJ39*$AK39</f>
        <v>795837</v>
      </c>
      <c r="AM39" s="46" t="n">
        <f aca="false">$AI39*$AK39</f>
        <v>0</v>
      </c>
      <c r="AN39" s="26"/>
      <c r="AO39" s="26"/>
    </row>
    <row r="40" customFormat="false" ht="12" hidden="false" customHeight="false" outlineLevel="0" collapsed="false">
      <c r="A40" s="39" t="s">
        <v>481</v>
      </c>
      <c r="B40" s="39" t="s">
        <v>482</v>
      </c>
      <c r="C40" s="39" t="s">
        <v>3213</v>
      </c>
      <c r="D40" s="39" t="s">
        <v>4505</v>
      </c>
      <c r="E40" s="39" t="s">
        <v>261</v>
      </c>
      <c r="F40" s="39" t="s">
        <v>258</v>
      </c>
      <c r="G40" s="39" t="s">
        <v>4501</v>
      </c>
      <c r="H40" s="39" t="s">
        <v>4502</v>
      </c>
      <c r="I40" s="40" t="n">
        <v>510</v>
      </c>
      <c r="J40" s="40" t="n">
        <v>0</v>
      </c>
      <c r="K40" s="39" t="s">
        <v>4503</v>
      </c>
      <c r="L40" s="41" t="n">
        <v>0</v>
      </c>
      <c r="M40" s="41" t="n">
        <v>55791.76</v>
      </c>
      <c r="N40" s="39" t="s">
        <v>4507</v>
      </c>
      <c r="O40" s="42" t="n">
        <f aca="false">M40/SUM($M$2:$M$679)</f>
        <v>0.000423586960008298</v>
      </c>
      <c r="P40" s="43" t="n">
        <f aca="false">IFERROR(M40/I40,0)</f>
        <v>109.395607843137</v>
      </c>
      <c r="Q40" s="17"/>
      <c r="R40" s="44" t="n">
        <f aca="false">I40-Q40</f>
        <v>510</v>
      </c>
      <c r="S40" s="43" t="n">
        <f aca="false">$AK40*R40</f>
        <v>55791.76</v>
      </c>
      <c r="U40" s="26" t="s">
        <v>259</v>
      </c>
      <c r="V40" s="26" t="s">
        <v>260</v>
      </c>
      <c r="W40" s="26" t="s">
        <v>262</v>
      </c>
      <c r="X40" s="26"/>
      <c r="Y40" s="26" t="s">
        <v>277</v>
      </c>
      <c r="Z40" s="27" t="s">
        <v>123</v>
      </c>
      <c r="AA40" s="26"/>
      <c r="AB40" s="26"/>
      <c r="AC40" s="26"/>
      <c r="AD40" s="26"/>
      <c r="AE40" s="26"/>
      <c r="AF40" s="26"/>
      <c r="AG40" s="26"/>
      <c r="AH40" s="45" t="n">
        <v>510</v>
      </c>
      <c r="AI40" s="45" t="n">
        <f aca="false">Q40</f>
        <v>0</v>
      </c>
      <c r="AJ40" s="45" t="n">
        <f aca="false">$AH40-$AI40</f>
        <v>510</v>
      </c>
      <c r="AK40" s="46" t="n">
        <v>109.395607843137</v>
      </c>
      <c r="AL40" s="46" t="n">
        <f aca="false">$AJ40*$AK40</f>
        <v>55791.76</v>
      </c>
      <c r="AM40" s="46" t="n">
        <f aca="false">$AI40*$AK40</f>
        <v>0</v>
      </c>
      <c r="AN40" s="26"/>
      <c r="AO40" s="26"/>
    </row>
    <row r="41" customFormat="false" ht="12" hidden="false" customHeight="false" outlineLevel="0" collapsed="false">
      <c r="A41" s="39" t="s">
        <v>344</v>
      </c>
      <c r="B41" s="39" t="s">
        <v>345</v>
      </c>
      <c r="C41" s="39" t="s">
        <v>4519</v>
      </c>
      <c r="D41" s="39" t="s">
        <v>4505</v>
      </c>
      <c r="E41" s="39" t="s">
        <v>261</v>
      </c>
      <c r="F41" s="39" t="s">
        <v>258</v>
      </c>
      <c r="G41" s="39" t="s">
        <v>4501</v>
      </c>
      <c r="H41" s="39" t="s">
        <v>4502</v>
      </c>
      <c r="I41" s="40" t="n">
        <v>500</v>
      </c>
      <c r="J41" s="40" t="n">
        <v>0</v>
      </c>
      <c r="K41" s="39" t="s">
        <v>4503</v>
      </c>
      <c r="L41" s="41" t="n">
        <v>0</v>
      </c>
      <c r="M41" s="41" t="n">
        <v>263944.97</v>
      </c>
      <c r="N41" s="39" t="s">
        <v>4507</v>
      </c>
      <c r="O41" s="42" t="n">
        <f aca="false">M41/SUM($M$2:$M$679)</f>
        <v>0.00200394551904764</v>
      </c>
      <c r="P41" s="43" t="n">
        <f aca="false">IFERROR(M41/I41,0)</f>
        <v>527.88994</v>
      </c>
      <c r="Q41" s="17"/>
      <c r="R41" s="44" t="n">
        <f aca="false">I41-Q41</f>
        <v>500</v>
      </c>
      <c r="S41" s="43" t="n">
        <f aca="false">$AK41*R41</f>
        <v>263944.974476774</v>
      </c>
      <c r="U41" s="26" t="s">
        <v>259</v>
      </c>
      <c r="V41" s="26" t="s">
        <v>260</v>
      </c>
      <c r="W41" s="26" t="s">
        <v>262</v>
      </c>
      <c r="X41" s="24" t="s">
        <v>226</v>
      </c>
      <c r="Y41" s="26" t="s">
        <v>267</v>
      </c>
      <c r="Z41" s="25" t="s">
        <v>51</v>
      </c>
      <c r="AA41" s="26" t="s">
        <v>346</v>
      </c>
      <c r="AB41" s="26" t="s">
        <v>347</v>
      </c>
      <c r="AC41" s="26" t="s">
        <v>348</v>
      </c>
      <c r="AD41" s="26" t="s">
        <v>269</v>
      </c>
      <c r="AE41" s="26"/>
      <c r="AF41" s="26" t="s">
        <v>270</v>
      </c>
      <c r="AG41" s="26" t="s">
        <v>349</v>
      </c>
      <c r="AH41" s="45"/>
      <c r="AI41" s="45"/>
      <c r="AJ41" s="45"/>
      <c r="AK41" s="46" t="n">
        <v>527.889948953548</v>
      </c>
      <c r="AL41" s="46"/>
      <c r="AM41" s="46"/>
      <c r="AN41" s="26"/>
      <c r="AO41" s="26" t="s">
        <v>4517</v>
      </c>
    </row>
    <row r="42" customFormat="false" ht="12" hidden="false" customHeight="false" outlineLevel="0" collapsed="false">
      <c r="A42" s="39" t="s">
        <v>263</v>
      </c>
      <c r="B42" s="39" t="s">
        <v>264</v>
      </c>
      <c r="C42" s="39" t="s">
        <v>1803</v>
      </c>
      <c r="D42" s="39" t="s">
        <v>4505</v>
      </c>
      <c r="E42" s="39" t="s">
        <v>261</v>
      </c>
      <c r="F42" s="39" t="s">
        <v>258</v>
      </c>
      <c r="G42" s="39" t="s">
        <v>4501</v>
      </c>
      <c r="H42" s="39" t="s">
        <v>4502</v>
      </c>
      <c r="I42" s="40" t="n">
        <v>500</v>
      </c>
      <c r="J42" s="40" t="n">
        <v>0</v>
      </c>
      <c r="K42" s="39" t="s">
        <v>4503</v>
      </c>
      <c r="L42" s="41" t="n">
        <v>0</v>
      </c>
      <c r="M42" s="41" t="n">
        <v>31445.66</v>
      </c>
      <c r="N42" s="39" t="s">
        <v>4507</v>
      </c>
      <c r="O42" s="42" t="n">
        <f aca="false">M42/SUM($M$2:$M$679)</f>
        <v>0.000238744422560868</v>
      </c>
      <c r="P42" s="43" t="n">
        <f aca="false">IFERROR(M42/I42,0)</f>
        <v>62.89132</v>
      </c>
      <c r="Q42" s="17"/>
      <c r="R42" s="44" t="n">
        <f aca="false">I42-Q42</f>
        <v>500</v>
      </c>
      <c r="S42" s="43" t="n">
        <f aca="false">$AK42*R42</f>
        <v>31445.6590909091</v>
      </c>
      <c r="U42" s="26" t="s">
        <v>259</v>
      </c>
      <c r="V42" s="26" t="s">
        <v>260</v>
      </c>
      <c r="W42" s="26" t="s">
        <v>262</v>
      </c>
      <c r="X42" s="24" t="s">
        <v>226</v>
      </c>
      <c r="Y42" s="26" t="s">
        <v>267</v>
      </c>
      <c r="Z42" s="25" t="s">
        <v>51</v>
      </c>
      <c r="AA42" s="26" t="s">
        <v>265</v>
      </c>
      <c r="AB42" s="26" t="s">
        <v>266</v>
      </c>
      <c r="AC42" s="26" t="s">
        <v>268</v>
      </c>
      <c r="AD42" s="26" t="s">
        <v>269</v>
      </c>
      <c r="AE42" s="26"/>
      <c r="AF42" s="26" t="s">
        <v>270</v>
      </c>
      <c r="AG42" s="26" t="s">
        <v>271</v>
      </c>
      <c r="AH42" s="45"/>
      <c r="AI42" s="45"/>
      <c r="AJ42" s="45"/>
      <c r="AK42" s="46" t="n">
        <v>62.8913181818182</v>
      </c>
      <c r="AL42" s="46"/>
      <c r="AM42" s="46"/>
      <c r="AN42" s="26"/>
      <c r="AO42" s="26" t="s">
        <v>4509</v>
      </c>
    </row>
    <row r="43" customFormat="false" ht="12" hidden="false" customHeight="false" outlineLevel="0" collapsed="false">
      <c r="A43" s="39" t="s">
        <v>263</v>
      </c>
      <c r="B43" s="39" t="s">
        <v>264</v>
      </c>
      <c r="C43" s="39" t="s">
        <v>4520</v>
      </c>
      <c r="D43" s="39" t="s">
        <v>4505</v>
      </c>
      <c r="E43" s="39" t="s">
        <v>261</v>
      </c>
      <c r="F43" s="39" t="s">
        <v>258</v>
      </c>
      <c r="G43" s="39" t="s">
        <v>4501</v>
      </c>
      <c r="H43" s="39" t="s">
        <v>4502</v>
      </c>
      <c r="I43" s="40" t="n">
        <v>500</v>
      </c>
      <c r="J43" s="40" t="n">
        <v>0</v>
      </c>
      <c r="K43" s="39" t="s">
        <v>4503</v>
      </c>
      <c r="L43" s="41" t="n">
        <v>0</v>
      </c>
      <c r="M43" s="41" t="n">
        <v>31445.66</v>
      </c>
      <c r="N43" s="39" t="s">
        <v>4507</v>
      </c>
      <c r="O43" s="42" t="n">
        <f aca="false">M43/SUM($M$2:$M$679)</f>
        <v>0.000238744422560868</v>
      </c>
      <c r="P43" s="43" t="n">
        <f aca="false">IFERROR(M43/I43,0)</f>
        <v>62.89132</v>
      </c>
      <c r="Q43" s="17"/>
      <c r="R43" s="44" t="n">
        <f aca="false">I43-Q43</f>
        <v>500</v>
      </c>
      <c r="S43" s="43" t="n">
        <f aca="false">$AK43*R43</f>
        <v>31445.6590909091</v>
      </c>
      <c r="U43" s="26" t="s">
        <v>259</v>
      </c>
      <c r="V43" s="26" t="s">
        <v>260</v>
      </c>
      <c r="W43" s="26" t="s">
        <v>262</v>
      </c>
      <c r="X43" s="24" t="s">
        <v>226</v>
      </c>
      <c r="Y43" s="26" t="s">
        <v>267</v>
      </c>
      <c r="Z43" s="25" t="s">
        <v>51</v>
      </c>
      <c r="AA43" s="26" t="s">
        <v>265</v>
      </c>
      <c r="AB43" s="26" t="s">
        <v>266</v>
      </c>
      <c r="AC43" s="26" t="s">
        <v>268</v>
      </c>
      <c r="AD43" s="26" t="s">
        <v>269</v>
      </c>
      <c r="AE43" s="26"/>
      <c r="AF43" s="26" t="s">
        <v>270</v>
      </c>
      <c r="AG43" s="26" t="s">
        <v>271</v>
      </c>
      <c r="AH43" s="45"/>
      <c r="AI43" s="45"/>
      <c r="AJ43" s="45"/>
      <c r="AK43" s="46" t="n">
        <v>62.8913181818182</v>
      </c>
      <c r="AL43" s="46"/>
      <c r="AM43" s="46"/>
      <c r="AN43" s="26"/>
      <c r="AO43" s="26" t="s">
        <v>4509</v>
      </c>
    </row>
    <row r="44" customFormat="false" ht="12" hidden="false" customHeight="false" outlineLevel="0" collapsed="false">
      <c r="A44" s="39" t="s">
        <v>486</v>
      </c>
      <c r="B44" s="39" t="s">
        <v>487</v>
      </c>
      <c r="C44" s="39"/>
      <c r="D44" s="39" t="s">
        <v>4505</v>
      </c>
      <c r="E44" s="39" t="s">
        <v>274</v>
      </c>
      <c r="F44" s="39" t="s">
        <v>258</v>
      </c>
      <c r="G44" s="39" t="s">
        <v>4501</v>
      </c>
      <c r="H44" s="39" t="s">
        <v>4502</v>
      </c>
      <c r="I44" s="40" t="n">
        <v>500</v>
      </c>
      <c r="J44" s="40" t="n">
        <v>0</v>
      </c>
      <c r="K44" s="39" t="s">
        <v>4503</v>
      </c>
      <c r="L44" s="41" t="n">
        <v>0</v>
      </c>
      <c r="M44" s="41" t="n">
        <v>85251.33</v>
      </c>
      <c r="N44" s="39" t="s">
        <v>4504</v>
      </c>
      <c r="O44" s="42" t="n">
        <f aca="false">M44/SUM($M$2:$M$679)</f>
        <v>0.0006472524206328</v>
      </c>
      <c r="P44" s="43" t="n">
        <f aca="false">IFERROR(M44/I44,0)</f>
        <v>170.50266</v>
      </c>
      <c r="Q44" s="17" t="n">
        <v>217</v>
      </c>
      <c r="R44" s="44" t="n">
        <f aca="false">I44-Q44</f>
        <v>283</v>
      </c>
      <c r="S44" s="43" t="n">
        <f aca="false">$AK44*R44</f>
        <v>48252.25278</v>
      </c>
      <c r="U44" s="26" t="s">
        <v>259</v>
      </c>
      <c r="V44" s="26" t="s">
        <v>273</v>
      </c>
      <c r="W44" s="26" t="s">
        <v>262</v>
      </c>
      <c r="X44" s="29" t="s">
        <v>227</v>
      </c>
      <c r="Y44" s="26" t="s">
        <v>297</v>
      </c>
      <c r="Z44" s="25" t="s">
        <v>51</v>
      </c>
      <c r="AA44" s="26" t="s">
        <v>488</v>
      </c>
      <c r="AB44" s="26" t="s">
        <v>489</v>
      </c>
      <c r="AC44" s="26" t="s">
        <v>490</v>
      </c>
      <c r="AD44" s="26" t="s">
        <v>269</v>
      </c>
      <c r="AE44" s="26"/>
      <c r="AF44" s="26" t="s">
        <v>270</v>
      </c>
      <c r="AG44" s="26" t="s">
        <v>491</v>
      </c>
      <c r="AH44" s="45" t="n">
        <v>500</v>
      </c>
      <c r="AI44" s="45" t="n">
        <f aca="false">Q44</f>
        <v>217</v>
      </c>
      <c r="AJ44" s="45" t="n">
        <f aca="false">$AH44-$AI44</f>
        <v>283</v>
      </c>
      <c r="AK44" s="46" t="n">
        <v>170.50266</v>
      </c>
      <c r="AL44" s="46" t="n">
        <f aca="false">$AJ44*$AK44</f>
        <v>48252.25278</v>
      </c>
      <c r="AM44" s="46" t="n">
        <f aca="false">$AI44*$AK44</f>
        <v>36999.07722</v>
      </c>
      <c r="AN44" s="26"/>
      <c r="AO44" s="26" t="s">
        <v>343</v>
      </c>
    </row>
    <row r="45" customFormat="false" ht="12" hidden="false" customHeight="false" outlineLevel="0" collapsed="false">
      <c r="A45" s="39" t="s">
        <v>492</v>
      </c>
      <c r="B45" s="39" t="s">
        <v>493</v>
      </c>
      <c r="C45" s="39"/>
      <c r="D45" s="39" t="s">
        <v>4505</v>
      </c>
      <c r="E45" s="39" t="s">
        <v>274</v>
      </c>
      <c r="F45" s="39" t="s">
        <v>258</v>
      </c>
      <c r="G45" s="39" t="s">
        <v>4501</v>
      </c>
      <c r="H45" s="39" t="s">
        <v>4502</v>
      </c>
      <c r="I45" s="40" t="n">
        <v>500</v>
      </c>
      <c r="J45" s="40" t="n">
        <v>0</v>
      </c>
      <c r="K45" s="39" t="s">
        <v>4503</v>
      </c>
      <c r="L45" s="41" t="n">
        <v>0</v>
      </c>
      <c r="M45" s="41" t="n">
        <v>93256.55</v>
      </c>
      <c r="N45" s="39" t="s">
        <v>4504</v>
      </c>
      <c r="O45" s="42" t="n">
        <f aca="false">M45/SUM($M$2:$M$679)</f>
        <v>0.000708030334862386</v>
      </c>
      <c r="P45" s="43" t="n">
        <f aca="false">IFERROR(M45/I45,0)</f>
        <v>186.5131</v>
      </c>
      <c r="Q45" s="17"/>
      <c r="R45" s="44" t="n">
        <f aca="false">I45-Q45</f>
        <v>500</v>
      </c>
      <c r="S45" s="43" t="n">
        <f aca="false">$AK45*R45</f>
        <v>93256.55</v>
      </c>
      <c r="U45" s="26" t="s">
        <v>259</v>
      </c>
      <c r="V45" s="26" t="s">
        <v>273</v>
      </c>
      <c r="W45" s="26" t="s">
        <v>262</v>
      </c>
      <c r="X45" s="26"/>
      <c r="Y45" s="26" t="s">
        <v>277</v>
      </c>
      <c r="Z45" s="27" t="s">
        <v>123</v>
      </c>
      <c r="AA45" s="26"/>
      <c r="AB45" s="26"/>
      <c r="AC45" s="26"/>
      <c r="AD45" s="26"/>
      <c r="AE45" s="26"/>
      <c r="AF45" s="26"/>
      <c r="AG45" s="26"/>
      <c r="AH45" s="45" t="n">
        <v>500</v>
      </c>
      <c r="AI45" s="45" t="n">
        <f aca="false">Q45</f>
        <v>0</v>
      </c>
      <c r="AJ45" s="45" t="n">
        <f aca="false">$AH45-$AI45</f>
        <v>500</v>
      </c>
      <c r="AK45" s="46" t="n">
        <v>186.5131</v>
      </c>
      <c r="AL45" s="46" t="n">
        <f aca="false">$AJ45*$AK45</f>
        <v>93256.55</v>
      </c>
      <c r="AM45" s="46" t="n">
        <f aca="false">$AI45*$AK45</f>
        <v>0</v>
      </c>
      <c r="AN45" s="26"/>
      <c r="AO45" s="26"/>
    </row>
    <row r="46" customFormat="false" ht="12" hidden="false" customHeight="false" outlineLevel="0" collapsed="false">
      <c r="A46" s="39" t="s">
        <v>494</v>
      </c>
      <c r="B46" s="39" t="s">
        <v>495</v>
      </c>
      <c r="C46" s="39"/>
      <c r="D46" s="39" t="s">
        <v>4505</v>
      </c>
      <c r="E46" s="39" t="s">
        <v>274</v>
      </c>
      <c r="F46" s="39" t="s">
        <v>258</v>
      </c>
      <c r="G46" s="39" t="s">
        <v>4501</v>
      </c>
      <c r="H46" s="39" t="s">
        <v>4502</v>
      </c>
      <c r="I46" s="40" t="n">
        <v>500</v>
      </c>
      <c r="J46" s="40" t="n">
        <v>0</v>
      </c>
      <c r="K46" s="39" t="s">
        <v>4503</v>
      </c>
      <c r="L46" s="41" t="n">
        <v>0</v>
      </c>
      <c r="M46" s="41" t="n">
        <v>101122.58</v>
      </c>
      <c r="N46" s="39" t="s">
        <v>4504</v>
      </c>
      <c r="O46" s="42" t="n">
        <f aca="false">M46/SUM($M$2:$M$679)</f>
        <v>0.00076775147889932</v>
      </c>
      <c r="P46" s="43" t="n">
        <f aca="false">IFERROR(M46/I46,0)</f>
        <v>202.24516</v>
      </c>
      <c r="Q46" s="17"/>
      <c r="R46" s="44" t="n">
        <f aca="false">I46-Q46</f>
        <v>500</v>
      </c>
      <c r="S46" s="43" t="n">
        <f aca="false">$AK46*R46</f>
        <v>101122.58</v>
      </c>
      <c r="U46" s="26" t="s">
        <v>259</v>
      </c>
      <c r="V46" s="26" t="s">
        <v>273</v>
      </c>
      <c r="W46" s="26" t="s">
        <v>262</v>
      </c>
      <c r="X46" s="26"/>
      <c r="Y46" s="26" t="s">
        <v>277</v>
      </c>
      <c r="Z46" s="27" t="s">
        <v>123</v>
      </c>
      <c r="AA46" s="26"/>
      <c r="AB46" s="26"/>
      <c r="AC46" s="26"/>
      <c r="AD46" s="26"/>
      <c r="AE46" s="26"/>
      <c r="AF46" s="26"/>
      <c r="AG46" s="26"/>
      <c r="AH46" s="45" t="n">
        <v>500</v>
      </c>
      <c r="AI46" s="45" t="n">
        <f aca="false">Q46</f>
        <v>0</v>
      </c>
      <c r="AJ46" s="45" t="n">
        <f aca="false">$AH46-$AI46</f>
        <v>500</v>
      </c>
      <c r="AK46" s="46" t="n">
        <v>202.24516</v>
      </c>
      <c r="AL46" s="46" t="n">
        <f aca="false">$AJ46*$AK46</f>
        <v>101122.58</v>
      </c>
      <c r="AM46" s="46" t="n">
        <f aca="false">$AI46*$AK46</f>
        <v>0</v>
      </c>
      <c r="AN46" s="26"/>
      <c r="AO46" s="26"/>
    </row>
    <row r="47" customFormat="false" ht="12" hidden="false" customHeight="false" outlineLevel="0" collapsed="false">
      <c r="A47" s="39" t="s">
        <v>392</v>
      </c>
      <c r="B47" s="39" t="s">
        <v>393</v>
      </c>
      <c r="C47" s="39" t="s">
        <v>4506</v>
      </c>
      <c r="D47" s="39" t="s">
        <v>4505</v>
      </c>
      <c r="E47" s="39" t="s">
        <v>261</v>
      </c>
      <c r="F47" s="39" t="s">
        <v>258</v>
      </c>
      <c r="G47" s="39" t="s">
        <v>4501</v>
      </c>
      <c r="H47" s="39" t="s">
        <v>4502</v>
      </c>
      <c r="I47" s="40" t="n">
        <v>450</v>
      </c>
      <c r="J47" s="40" t="n">
        <v>0</v>
      </c>
      <c r="K47" s="39" t="s">
        <v>4503</v>
      </c>
      <c r="L47" s="41" t="n">
        <v>0</v>
      </c>
      <c r="M47" s="41" t="n">
        <v>16884.31</v>
      </c>
      <c r="N47" s="39" t="s">
        <v>4507</v>
      </c>
      <c r="O47" s="42" t="n">
        <f aca="false">M47/SUM($M$2:$M$679)</f>
        <v>0.000128190498825233</v>
      </c>
      <c r="P47" s="43" t="n">
        <f aca="false">IFERROR(M47/I47,0)</f>
        <v>37.5206888888889</v>
      </c>
      <c r="Q47" s="17" t="n">
        <v>23</v>
      </c>
      <c r="R47" s="44" t="n">
        <f aca="false">I47-Q47</f>
        <v>427</v>
      </c>
      <c r="S47" s="43" t="n">
        <f aca="false">$AK47*R47</f>
        <v>16021.3368666667</v>
      </c>
      <c r="U47" s="26" t="s">
        <v>259</v>
      </c>
      <c r="V47" s="26" t="s">
        <v>260</v>
      </c>
      <c r="W47" s="26" t="s">
        <v>262</v>
      </c>
      <c r="X47" s="24" t="s">
        <v>226</v>
      </c>
      <c r="Y47" s="26" t="s">
        <v>267</v>
      </c>
      <c r="Z47" s="25" t="s">
        <v>51</v>
      </c>
      <c r="AA47" s="26" t="s">
        <v>394</v>
      </c>
      <c r="AB47" s="26" t="s">
        <v>395</v>
      </c>
      <c r="AC47" s="26" t="s">
        <v>290</v>
      </c>
      <c r="AD47" s="26" t="s">
        <v>269</v>
      </c>
      <c r="AE47" s="26"/>
      <c r="AF47" s="26" t="s">
        <v>270</v>
      </c>
      <c r="AG47" s="26"/>
      <c r="AH47" s="45" t="n">
        <v>1050</v>
      </c>
      <c r="AI47" s="45" t="n">
        <f aca="false">Q47</f>
        <v>23</v>
      </c>
      <c r="AJ47" s="45" t="n">
        <f aca="false">$AH47-$AI47</f>
        <v>1027</v>
      </c>
      <c r="AK47" s="46" t="n">
        <v>37.5206952380952</v>
      </c>
      <c r="AL47" s="46" t="n">
        <f aca="false">$AJ47*$AK47</f>
        <v>38533.7540095238</v>
      </c>
      <c r="AM47" s="46" t="n">
        <f aca="false">$AI47*$AK47</f>
        <v>862.975990476191</v>
      </c>
      <c r="AN47" s="26"/>
      <c r="AO47" s="26" t="s">
        <v>396</v>
      </c>
    </row>
    <row r="48" customFormat="false" ht="12" hidden="false" customHeight="false" outlineLevel="0" collapsed="false">
      <c r="A48" s="39" t="s">
        <v>406</v>
      </c>
      <c r="B48" s="39" t="s">
        <v>407</v>
      </c>
      <c r="C48" s="39" t="s">
        <v>4506</v>
      </c>
      <c r="D48" s="39" t="s">
        <v>4515</v>
      </c>
      <c r="E48" s="39" t="s">
        <v>261</v>
      </c>
      <c r="F48" s="39" t="s">
        <v>258</v>
      </c>
      <c r="G48" s="39" t="s">
        <v>4501</v>
      </c>
      <c r="H48" s="39" t="s">
        <v>4502</v>
      </c>
      <c r="I48" s="40" t="n">
        <v>441</v>
      </c>
      <c r="J48" s="40" t="n">
        <v>0</v>
      </c>
      <c r="K48" s="39" t="s">
        <v>4503</v>
      </c>
      <c r="L48" s="41" t="n">
        <v>0</v>
      </c>
      <c r="M48" s="41" t="n">
        <v>1307128.9</v>
      </c>
      <c r="N48" s="39" t="s">
        <v>4507</v>
      </c>
      <c r="O48" s="42" t="n">
        <f aca="false">M48/SUM($M$2:$M$679)</f>
        <v>0.00992409554905582</v>
      </c>
      <c r="P48" s="43" t="n">
        <f aca="false">IFERROR(M48/I48,0)</f>
        <v>2964.01111111111</v>
      </c>
      <c r="Q48" s="17" t="n">
        <v>351</v>
      </c>
      <c r="R48" s="44" t="n">
        <f aca="false">I48-Q48</f>
        <v>90</v>
      </c>
      <c r="S48" s="43" t="n">
        <f aca="false">$AK48*R48</f>
        <v>266760.998962656</v>
      </c>
      <c r="U48" s="26" t="s">
        <v>259</v>
      </c>
      <c r="V48" s="26" t="s">
        <v>260</v>
      </c>
      <c r="W48" s="26" t="s">
        <v>262</v>
      </c>
      <c r="X48" s="25" t="s">
        <v>228</v>
      </c>
      <c r="Y48" s="26" t="s">
        <v>282</v>
      </c>
      <c r="Z48" s="25" t="s">
        <v>51</v>
      </c>
      <c r="AA48" s="26" t="s">
        <v>408</v>
      </c>
      <c r="AB48" s="26" t="s">
        <v>409</v>
      </c>
      <c r="AC48" s="26" t="s">
        <v>410</v>
      </c>
      <c r="AD48" s="26" t="s">
        <v>269</v>
      </c>
      <c r="AE48" s="26"/>
      <c r="AF48" s="26" t="s">
        <v>270</v>
      </c>
      <c r="AG48" s="26" t="s">
        <v>411</v>
      </c>
      <c r="AH48" s="45" t="n">
        <v>964</v>
      </c>
      <c r="AI48" s="45" t="n">
        <f aca="false">Q48</f>
        <v>351</v>
      </c>
      <c r="AJ48" s="45" t="n">
        <f aca="false">$AH48-$AI48</f>
        <v>613</v>
      </c>
      <c r="AK48" s="46" t="n">
        <v>2964.01109958506</v>
      </c>
      <c r="AL48" s="46" t="n">
        <f aca="false">$AJ48*$AK48</f>
        <v>1816938.80404564</v>
      </c>
      <c r="AM48" s="46" t="n">
        <f aca="false">$AI48*$AK48</f>
        <v>1040367.89595436</v>
      </c>
      <c r="AN48" s="26"/>
      <c r="AO48" s="26" t="s">
        <v>412</v>
      </c>
    </row>
    <row r="49" customFormat="false" ht="12" hidden="false" customHeight="false" outlineLevel="0" collapsed="false">
      <c r="A49" s="39" t="s">
        <v>501</v>
      </c>
      <c r="B49" s="39" t="s">
        <v>502</v>
      </c>
      <c r="C49" s="39" t="s">
        <v>4506</v>
      </c>
      <c r="D49" s="39" t="s">
        <v>4505</v>
      </c>
      <c r="E49" s="39" t="s">
        <v>261</v>
      </c>
      <c r="F49" s="39" t="s">
        <v>258</v>
      </c>
      <c r="G49" s="39" t="s">
        <v>4501</v>
      </c>
      <c r="H49" s="39" t="s">
        <v>4502</v>
      </c>
      <c r="I49" s="40" t="n">
        <v>431</v>
      </c>
      <c r="J49" s="40" t="n">
        <v>0</v>
      </c>
      <c r="K49" s="39" t="s">
        <v>4503</v>
      </c>
      <c r="L49" s="41" t="n">
        <v>0</v>
      </c>
      <c r="M49" s="41" t="n">
        <v>84067.98</v>
      </c>
      <c r="N49" s="39" t="s">
        <v>4507</v>
      </c>
      <c r="O49" s="42" t="n">
        <f aca="false">M49/SUM($M$2:$M$679)</f>
        <v>0.000638268089808215</v>
      </c>
      <c r="P49" s="43" t="n">
        <f aca="false">IFERROR(M49/I49,0)</f>
        <v>195.053317865429</v>
      </c>
      <c r="Q49" s="17" t="n">
        <v>240</v>
      </c>
      <c r="R49" s="44" t="n">
        <f aca="false">I49-Q49</f>
        <v>191</v>
      </c>
      <c r="S49" s="43" t="n">
        <f aca="false">$AK49*R49</f>
        <v>37255.1823356009</v>
      </c>
      <c r="U49" s="26" t="s">
        <v>259</v>
      </c>
      <c r="V49" s="26" t="s">
        <v>260</v>
      </c>
      <c r="W49" s="26" t="s">
        <v>262</v>
      </c>
      <c r="X49" s="24" t="s">
        <v>226</v>
      </c>
      <c r="Y49" s="26" t="s">
        <v>267</v>
      </c>
      <c r="Z49" s="25" t="s">
        <v>51</v>
      </c>
      <c r="AA49" s="26" t="s">
        <v>503</v>
      </c>
      <c r="AB49" s="26" t="s">
        <v>504</v>
      </c>
      <c r="AC49" s="26" t="s">
        <v>505</v>
      </c>
      <c r="AD49" s="26" t="s">
        <v>269</v>
      </c>
      <c r="AE49" s="26"/>
      <c r="AF49" s="26" t="s">
        <v>270</v>
      </c>
      <c r="AG49" s="26" t="s">
        <v>506</v>
      </c>
      <c r="AH49" s="45" t="n">
        <v>441</v>
      </c>
      <c r="AI49" s="45" t="n">
        <f aca="false">Q49</f>
        <v>240</v>
      </c>
      <c r="AJ49" s="45" t="n">
        <f aca="false">$AH49-$AI49</f>
        <v>201</v>
      </c>
      <c r="AK49" s="46" t="n">
        <v>195.053310657596</v>
      </c>
      <c r="AL49" s="46" t="n">
        <f aca="false">$AJ49*$AK49</f>
        <v>39205.7154421769</v>
      </c>
      <c r="AM49" s="46" t="n">
        <f aca="false">$AI49*$AK49</f>
        <v>46812.7945578231</v>
      </c>
      <c r="AN49" s="26"/>
      <c r="AO49" s="26" t="s">
        <v>327</v>
      </c>
    </row>
    <row r="50" customFormat="false" ht="12" hidden="false" customHeight="false" outlineLevel="0" collapsed="false">
      <c r="A50" s="39" t="s">
        <v>374</v>
      </c>
      <c r="B50" s="39" t="s">
        <v>375</v>
      </c>
      <c r="C50" s="39" t="s">
        <v>4521</v>
      </c>
      <c r="D50" s="39" t="s">
        <v>4505</v>
      </c>
      <c r="E50" s="39" t="s">
        <v>261</v>
      </c>
      <c r="F50" s="39" t="s">
        <v>258</v>
      </c>
      <c r="G50" s="39" t="s">
        <v>4501</v>
      </c>
      <c r="H50" s="39" t="s">
        <v>4502</v>
      </c>
      <c r="I50" s="40" t="n">
        <v>420</v>
      </c>
      <c r="J50" s="40" t="n">
        <v>0</v>
      </c>
      <c r="K50" s="39" t="s">
        <v>4503</v>
      </c>
      <c r="L50" s="41" t="n">
        <v>0</v>
      </c>
      <c r="M50" s="41" t="n">
        <v>467830.47</v>
      </c>
      <c r="N50" s="39" t="s">
        <v>4507</v>
      </c>
      <c r="O50" s="42" t="n">
        <f aca="false">M50/SUM($M$2:$M$679)</f>
        <v>0.00355190240613584</v>
      </c>
      <c r="P50" s="43" t="n">
        <f aca="false">IFERROR(M50/I50,0)</f>
        <v>1113.88207142857</v>
      </c>
      <c r="Q50" s="17"/>
      <c r="R50" s="44" t="n">
        <f aca="false">I50-Q50</f>
        <v>420</v>
      </c>
      <c r="S50" s="43" t="n">
        <f aca="false">$AK50*R50</f>
        <v>467830.470808383</v>
      </c>
      <c r="U50" s="26" t="s">
        <v>259</v>
      </c>
      <c r="V50" s="26" t="s">
        <v>260</v>
      </c>
      <c r="W50" s="26" t="s">
        <v>262</v>
      </c>
      <c r="X50" s="26"/>
      <c r="Y50" s="26" t="s">
        <v>277</v>
      </c>
      <c r="Z50" s="27" t="s">
        <v>123</v>
      </c>
      <c r="AA50" s="26"/>
      <c r="AB50" s="26"/>
      <c r="AC50" s="26"/>
      <c r="AD50" s="26"/>
      <c r="AE50" s="26"/>
      <c r="AF50" s="26"/>
      <c r="AG50" s="26"/>
      <c r="AH50" s="45"/>
      <c r="AI50" s="45"/>
      <c r="AJ50" s="45"/>
      <c r="AK50" s="46" t="n">
        <v>1113.88207335329</v>
      </c>
      <c r="AL50" s="46"/>
      <c r="AM50" s="46"/>
      <c r="AN50" s="26"/>
      <c r="AO50" s="26" t="s">
        <v>376</v>
      </c>
    </row>
    <row r="51" customFormat="false" ht="12" hidden="false" customHeight="false" outlineLevel="0" collapsed="false">
      <c r="A51" s="39" t="s">
        <v>413</v>
      </c>
      <c r="B51" s="39" t="s">
        <v>414</v>
      </c>
      <c r="C51" s="39" t="s">
        <v>4506</v>
      </c>
      <c r="D51" s="39" t="s">
        <v>4505</v>
      </c>
      <c r="E51" s="39" t="s">
        <v>261</v>
      </c>
      <c r="F51" s="39" t="s">
        <v>258</v>
      </c>
      <c r="G51" s="39" t="s">
        <v>4501</v>
      </c>
      <c r="H51" s="39" t="s">
        <v>4502</v>
      </c>
      <c r="I51" s="40" t="n">
        <v>415</v>
      </c>
      <c r="J51" s="40" t="n">
        <v>0</v>
      </c>
      <c r="K51" s="39" t="s">
        <v>4503</v>
      </c>
      <c r="L51" s="41" t="n">
        <v>0</v>
      </c>
      <c r="M51" s="41" t="n">
        <v>220072.2</v>
      </c>
      <c r="N51" s="39" t="s">
        <v>4507</v>
      </c>
      <c r="O51" s="42" t="n">
        <f aca="false">M51/SUM($M$2:$M$679)</f>
        <v>0.00167085093175656</v>
      </c>
      <c r="P51" s="43" t="n">
        <f aca="false">IFERROR(M51/I51,0)</f>
        <v>530.294457831325</v>
      </c>
      <c r="Q51" s="17" t="n">
        <v>130</v>
      </c>
      <c r="R51" s="44" t="n">
        <f aca="false">I51-Q51</f>
        <v>285</v>
      </c>
      <c r="S51" s="43" t="n">
        <f aca="false">$AK51*R51</f>
        <v>151133.917704918</v>
      </c>
      <c r="U51" s="26" t="s">
        <v>259</v>
      </c>
      <c r="V51" s="26" t="s">
        <v>260</v>
      </c>
      <c r="W51" s="26" t="s">
        <v>262</v>
      </c>
      <c r="X51" s="24" t="s">
        <v>226</v>
      </c>
      <c r="Y51" s="26" t="s">
        <v>267</v>
      </c>
      <c r="Z51" s="25" t="s">
        <v>51</v>
      </c>
      <c r="AA51" s="26" t="s">
        <v>415</v>
      </c>
      <c r="AB51" s="26" t="s">
        <v>416</v>
      </c>
      <c r="AC51" s="26" t="s">
        <v>417</v>
      </c>
      <c r="AD51" s="26" t="s">
        <v>269</v>
      </c>
      <c r="AE51" s="26"/>
      <c r="AF51" s="26" t="s">
        <v>270</v>
      </c>
      <c r="AG51" s="26" t="s">
        <v>418</v>
      </c>
      <c r="AH51" s="45" t="n">
        <v>915</v>
      </c>
      <c r="AI51" s="45" t="n">
        <f aca="false">Q51</f>
        <v>130</v>
      </c>
      <c r="AJ51" s="45" t="n">
        <f aca="false">$AH51-$AI51</f>
        <v>785</v>
      </c>
      <c r="AK51" s="46" t="n">
        <v>530.294448087432</v>
      </c>
      <c r="AL51" s="46" t="n">
        <f aca="false">$AJ51*$AK51</f>
        <v>416281.141748634</v>
      </c>
      <c r="AM51" s="46" t="n">
        <f aca="false">$AI51*$AK51</f>
        <v>68938.2782513661</v>
      </c>
      <c r="AN51" s="26"/>
      <c r="AO51" s="26" t="s">
        <v>419</v>
      </c>
    </row>
    <row r="52" customFormat="false" ht="12" hidden="false" customHeight="false" outlineLevel="0" collapsed="false">
      <c r="A52" s="39" t="s">
        <v>356</v>
      </c>
      <c r="B52" s="39" t="s">
        <v>357</v>
      </c>
      <c r="C52" s="39" t="s">
        <v>4522</v>
      </c>
      <c r="D52" s="39" t="s">
        <v>4505</v>
      </c>
      <c r="E52" s="39" t="s">
        <v>261</v>
      </c>
      <c r="F52" s="39" t="s">
        <v>258</v>
      </c>
      <c r="G52" s="39" t="s">
        <v>4501</v>
      </c>
      <c r="H52" s="39" t="s">
        <v>4502</v>
      </c>
      <c r="I52" s="40" t="n">
        <v>415</v>
      </c>
      <c r="J52" s="40" t="n">
        <v>0</v>
      </c>
      <c r="K52" s="39" t="s">
        <v>4503</v>
      </c>
      <c r="L52" s="41" t="n">
        <v>0</v>
      </c>
      <c r="M52" s="41" t="n">
        <v>26322.57</v>
      </c>
      <c r="N52" s="39" t="s">
        <v>4507</v>
      </c>
      <c r="O52" s="42" t="n">
        <f aca="false">M52/SUM($M$2:$M$679)</f>
        <v>0.00019984846159909</v>
      </c>
      <c r="P52" s="43" t="n">
        <f aca="false">IFERROR(M52/I52,0)</f>
        <v>63.4278795180723</v>
      </c>
      <c r="Q52" s="17"/>
      <c r="R52" s="44" t="n">
        <f aca="false">I52-Q52</f>
        <v>415</v>
      </c>
      <c r="S52" s="43" t="n">
        <f aca="false">$AK52*R52</f>
        <v>26322.5699940933</v>
      </c>
      <c r="U52" s="26" t="s">
        <v>259</v>
      </c>
      <c r="V52" s="26" t="s">
        <v>260</v>
      </c>
      <c r="W52" s="26" t="s">
        <v>262</v>
      </c>
      <c r="X52" s="24" t="s">
        <v>226</v>
      </c>
      <c r="Y52" s="26" t="s">
        <v>267</v>
      </c>
      <c r="Z52" s="25" t="s">
        <v>51</v>
      </c>
      <c r="AA52" s="26" t="s">
        <v>358</v>
      </c>
      <c r="AB52" s="26" t="s">
        <v>359</v>
      </c>
      <c r="AC52" s="26" t="s">
        <v>360</v>
      </c>
      <c r="AD52" s="26" t="s">
        <v>269</v>
      </c>
      <c r="AE52" s="26"/>
      <c r="AF52" s="26" t="s">
        <v>270</v>
      </c>
      <c r="AG52" s="26" t="s">
        <v>361</v>
      </c>
      <c r="AH52" s="45"/>
      <c r="AI52" s="45"/>
      <c r="AJ52" s="45"/>
      <c r="AK52" s="46" t="n">
        <v>63.4278795038393</v>
      </c>
      <c r="AL52" s="46"/>
      <c r="AM52" s="46"/>
      <c r="AN52" s="26"/>
      <c r="AO52" s="26" t="s">
        <v>4523</v>
      </c>
    </row>
    <row r="53" customFormat="false" ht="12" hidden="false" customHeight="false" outlineLevel="0" collapsed="false">
      <c r="A53" s="39" t="s">
        <v>328</v>
      </c>
      <c r="B53" s="39" t="s">
        <v>329</v>
      </c>
      <c r="C53" s="39" t="s">
        <v>4506</v>
      </c>
      <c r="D53" s="39" t="s">
        <v>4505</v>
      </c>
      <c r="E53" s="39" t="s">
        <v>261</v>
      </c>
      <c r="F53" s="39" t="s">
        <v>258</v>
      </c>
      <c r="G53" s="39" t="s">
        <v>4501</v>
      </c>
      <c r="H53" s="39" t="s">
        <v>4502</v>
      </c>
      <c r="I53" s="40" t="n">
        <v>348</v>
      </c>
      <c r="J53" s="40" t="n">
        <v>0</v>
      </c>
      <c r="K53" s="39" t="s">
        <v>4503</v>
      </c>
      <c r="L53" s="41" t="n">
        <v>0</v>
      </c>
      <c r="M53" s="41" t="n">
        <v>35659.87</v>
      </c>
      <c r="N53" s="39" t="s">
        <v>4507</v>
      </c>
      <c r="O53" s="42" t="n">
        <f aca="false">M53/SUM($M$2:$M$679)</f>
        <v>0.000270739907247793</v>
      </c>
      <c r="P53" s="43" t="n">
        <f aca="false">IFERROR(M53/I53,0)</f>
        <v>102.470890804598</v>
      </c>
      <c r="Q53" s="17"/>
      <c r="R53" s="44" t="n">
        <f aca="false">I53-Q53</f>
        <v>348</v>
      </c>
      <c r="S53" s="43" t="n">
        <f aca="false">$AK53*R53</f>
        <v>35659.86719572</v>
      </c>
      <c r="U53" s="26" t="s">
        <v>259</v>
      </c>
      <c r="V53" s="26" t="s">
        <v>260</v>
      </c>
      <c r="W53" s="26" t="s">
        <v>262</v>
      </c>
      <c r="X53" s="24" t="s">
        <v>226</v>
      </c>
      <c r="Y53" s="26" t="s">
        <v>267</v>
      </c>
      <c r="Z53" s="25" t="s">
        <v>51</v>
      </c>
      <c r="AA53" s="26" t="s">
        <v>330</v>
      </c>
      <c r="AB53" s="26" t="s">
        <v>331</v>
      </c>
      <c r="AC53" s="26" t="s">
        <v>332</v>
      </c>
      <c r="AD53" s="26" t="s">
        <v>269</v>
      </c>
      <c r="AE53" s="26"/>
      <c r="AF53" s="26" t="s">
        <v>270</v>
      </c>
      <c r="AG53" s="26" t="s">
        <v>333</v>
      </c>
      <c r="AH53" s="45"/>
      <c r="AI53" s="45"/>
      <c r="AJ53" s="45"/>
      <c r="AK53" s="46" t="n">
        <v>102.470882746322</v>
      </c>
      <c r="AL53" s="46"/>
      <c r="AM53" s="46"/>
      <c r="AN53" s="26"/>
      <c r="AO53" s="26" t="s">
        <v>4524</v>
      </c>
    </row>
    <row r="54" customFormat="false" ht="12" hidden="false" customHeight="false" outlineLevel="0" collapsed="false">
      <c r="A54" s="39" t="s">
        <v>328</v>
      </c>
      <c r="B54" s="39" t="s">
        <v>329</v>
      </c>
      <c r="C54" s="39" t="s">
        <v>4525</v>
      </c>
      <c r="D54" s="39" t="s">
        <v>4505</v>
      </c>
      <c r="E54" s="39" t="s">
        <v>261</v>
      </c>
      <c r="F54" s="39" t="s">
        <v>258</v>
      </c>
      <c r="G54" s="39" t="s">
        <v>4501</v>
      </c>
      <c r="H54" s="39" t="s">
        <v>4502</v>
      </c>
      <c r="I54" s="40" t="n">
        <v>330</v>
      </c>
      <c r="J54" s="40" t="n">
        <v>0</v>
      </c>
      <c r="K54" s="39" t="s">
        <v>4503</v>
      </c>
      <c r="L54" s="41" t="n">
        <v>0</v>
      </c>
      <c r="M54" s="41" t="n">
        <v>33815.39</v>
      </c>
      <c r="N54" s="39" t="s">
        <v>4507</v>
      </c>
      <c r="O54" s="42" t="n">
        <f aca="false">M54/SUM($M$2:$M$679)</f>
        <v>0.000256736088834534</v>
      </c>
      <c r="P54" s="43" t="n">
        <f aca="false">IFERROR(M54/I54,0)</f>
        <v>102.470878787879</v>
      </c>
      <c r="Q54" s="17"/>
      <c r="R54" s="44" t="n">
        <f aca="false">I54-Q54</f>
        <v>330</v>
      </c>
      <c r="S54" s="43" t="n">
        <f aca="false">$AK54*R54</f>
        <v>33815.3913062862</v>
      </c>
      <c r="U54" s="26" t="s">
        <v>259</v>
      </c>
      <c r="V54" s="26" t="s">
        <v>260</v>
      </c>
      <c r="W54" s="26" t="s">
        <v>262</v>
      </c>
      <c r="X54" s="24" t="s">
        <v>226</v>
      </c>
      <c r="Y54" s="26" t="s">
        <v>267</v>
      </c>
      <c r="Z54" s="25" t="s">
        <v>51</v>
      </c>
      <c r="AA54" s="26" t="s">
        <v>330</v>
      </c>
      <c r="AB54" s="26" t="s">
        <v>331</v>
      </c>
      <c r="AC54" s="26" t="s">
        <v>332</v>
      </c>
      <c r="AD54" s="26" t="s">
        <v>269</v>
      </c>
      <c r="AE54" s="26"/>
      <c r="AF54" s="26" t="s">
        <v>270</v>
      </c>
      <c r="AG54" s="26" t="s">
        <v>333</v>
      </c>
      <c r="AH54" s="45"/>
      <c r="AI54" s="45"/>
      <c r="AJ54" s="45"/>
      <c r="AK54" s="46" t="n">
        <v>102.470882746322</v>
      </c>
      <c r="AL54" s="46"/>
      <c r="AM54" s="46"/>
      <c r="AN54" s="26"/>
      <c r="AO54" s="26" t="s">
        <v>4524</v>
      </c>
    </row>
    <row r="55" customFormat="false" ht="12" hidden="false" customHeight="false" outlineLevel="0" collapsed="false">
      <c r="A55" s="39" t="s">
        <v>471</v>
      </c>
      <c r="B55" s="39" t="s">
        <v>472</v>
      </c>
      <c r="C55" s="39" t="s">
        <v>4506</v>
      </c>
      <c r="D55" s="39" t="s">
        <v>4505</v>
      </c>
      <c r="E55" s="39" t="s">
        <v>261</v>
      </c>
      <c r="F55" s="39" t="s">
        <v>258</v>
      </c>
      <c r="G55" s="39" t="s">
        <v>4501</v>
      </c>
      <c r="H55" s="39" t="s">
        <v>4502</v>
      </c>
      <c r="I55" s="40" t="n">
        <v>305</v>
      </c>
      <c r="J55" s="40" t="n">
        <v>0</v>
      </c>
      <c r="K55" s="39" t="s">
        <v>4503</v>
      </c>
      <c r="L55" s="41" t="n">
        <v>0</v>
      </c>
      <c r="M55" s="41" t="n">
        <v>13027.24</v>
      </c>
      <c r="N55" s="39" t="s">
        <v>4507</v>
      </c>
      <c r="O55" s="42" t="n">
        <f aca="false">M55/SUM($M$2:$M$679)</f>
        <v>9.89065229148265E-005</v>
      </c>
      <c r="P55" s="43" t="n">
        <f aca="false">IFERROR(M55/I55,0)</f>
        <v>42.712262295082</v>
      </c>
      <c r="Q55" s="17"/>
      <c r="R55" s="44" t="n">
        <f aca="false">I55-Q55</f>
        <v>305</v>
      </c>
      <c r="S55" s="43" t="n">
        <f aca="false">$AK55*R55</f>
        <v>13027.2420168067</v>
      </c>
      <c r="U55" s="26" t="s">
        <v>259</v>
      </c>
      <c r="V55" s="26" t="s">
        <v>260</v>
      </c>
      <c r="W55" s="26" t="s">
        <v>262</v>
      </c>
      <c r="X55" s="26"/>
      <c r="Y55" s="26" t="s">
        <v>277</v>
      </c>
      <c r="Z55" s="27" t="s">
        <v>123</v>
      </c>
      <c r="AA55" s="26"/>
      <c r="AB55" s="26"/>
      <c r="AC55" s="26"/>
      <c r="AD55" s="26"/>
      <c r="AE55" s="26"/>
      <c r="AF55" s="26"/>
      <c r="AG55" s="26"/>
      <c r="AH55" s="45" t="n">
        <v>595</v>
      </c>
      <c r="AI55" s="45" t="n">
        <f aca="false">Q55</f>
        <v>0</v>
      </c>
      <c r="AJ55" s="45" t="n">
        <f aca="false">$AH55-$AI55</f>
        <v>595</v>
      </c>
      <c r="AK55" s="46" t="n">
        <v>42.712268907563</v>
      </c>
      <c r="AL55" s="46" t="n">
        <f aca="false">$AJ55*$AK55</f>
        <v>25413.8</v>
      </c>
      <c r="AM55" s="46" t="n">
        <f aca="false">$AI55*$AK55</f>
        <v>0</v>
      </c>
      <c r="AN55" s="26"/>
      <c r="AO55" s="26" t="s">
        <v>376</v>
      </c>
    </row>
    <row r="56" customFormat="false" ht="12" hidden="false" customHeight="false" outlineLevel="0" collapsed="false">
      <c r="A56" s="39" t="s">
        <v>460</v>
      </c>
      <c r="B56" s="39" t="s">
        <v>461</v>
      </c>
      <c r="C56" s="39" t="s">
        <v>4506</v>
      </c>
      <c r="D56" s="39" t="s">
        <v>4505</v>
      </c>
      <c r="E56" s="39" t="s">
        <v>261</v>
      </c>
      <c r="F56" s="39" t="s">
        <v>258</v>
      </c>
      <c r="G56" s="39" t="s">
        <v>4501</v>
      </c>
      <c r="H56" s="39" t="s">
        <v>4502</v>
      </c>
      <c r="I56" s="40" t="n">
        <v>300</v>
      </c>
      <c r="J56" s="40" t="n">
        <v>0</v>
      </c>
      <c r="K56" s="39" t="s">
        <v>4503</v>
      </c>
      <c r="L56" s="41" t="n">
        <v>0</v>
      </c>
      <c r="M56" s="41" t="n">
        <v>161227.23</v>
      </c>
      <c r="N56" s="39" t="s">
        <v>4507</v>
      </c>
      <c r="O56" s="42" t="n">
        <f aca="false">M56/SUM($M$2:$M$679)</f>
        <v>0.00122408313030918</v>
      </c>
      <c r="P56" s="43" t="n">
        <f aca="false">IFERROR(M56/I56,0)</f>
        <v>537.4241</v>
      </c>
      <c r="Q56" s="17" t="n">
        <v>117</v>
      </c>
      <c r="R56" s="44" t="n">
        <f aca="false">I56-Q56</f>
        <v>183</v>
      </c>
      <c r="S56" s="43" t="n">
        <f aca="false">$AK56*R56</f>
        <v>98348.61335</v>
      </c>
      <c r="U56" s="26" t="s">
        <v>259</v>
      </c>
      <c r="V56" s="26" t="s">
        <v>260</v>
      </c>
      <c r="W56" s="26" t="s">
        <v>262</v>
      </c>
      <c r="X56" s="29" t="s">
        <v>227</v>
      </c>
      <c r="Y56" s="26" t="s">
        <v>297</v>
      </c>
      <c r="Z56" s="25" t="s">
        <v>51</v>
      </c>
      <c r="AA56" s="26" t="s">
        <v>462</v>
      </c>
      <c r="AB56" s="26" t="s">
        <v>463</v>
      </c>
      <c r="AC56" s="26" t="s">
        <v>464</v>
      </c>
      <c r="AD56" s="26" t="s">
        <v>269</v>
      </c>
      <c r="AE56" s="26"/>
      <c r="AF56" s="26" t="s">
        <v>270</v>
      </c>
      <c r="AG56" s="26" t="s">
        <v>465</v>
      </c>
      <c r="AH56" s="45" t="n">
        <v>600</v>
      </c>
      <c r="AI56" s="45" t="n">
        <f aca="false">Q56</f>
        <v>117</v>
      </c>
      <c r="AJ56" s="45" t="n">
        <f aca="false">$AH56-$AI56</f>
        <v>483</v>
      </c>
      <c r="AK56" s="46" t="n">
        <v>537.424116666667</v>
      </c>
      <c r="AL56" s="46" t="n">
        <f aca="false">$AJ56*$AK56</f>
        <v>259575.84835</v>
      </c>
      <c r="AM56" s="46" t="n">
        <f aca="false">$AI56*$AK56</f>
        <v>62878.62165</v>
      </c>
      <c r="AN56" s="26"/>
      <c r="AO56" s="26" t="s">
        <v>466</v>
      </c>
    </row>
    <row r="57" customFormat="false" ht="12" hidden="false" customHeight="false" outlineLevel="0" collapsed="false">
      <c r="A57" s="39" t="s">
        <v>377</v>
      </c>
      <c r="B57" s="39" t="s">
        <v>378</v>
      </c>
      <c r="C57" s="39" t="s">
        <v>4526</v>
      </c>
      <c r="D57" s="39" t="s">
        <v>4505</v>
      </c>
      <c r="E57" s="39" t="s">
        <v>261</v>
      </c>
      <c r="F57" s="39" t="s">
        <v>258</v>
      </c>
      <c r="G57" s="39" t="s">
        <v>4501</v>
      </c>
      <c r="H57" s="39" t="s">
        <v>4502</v>
      </c>
      <c r="I57" s="40" t="n">
        <v>300</v>
      </c>
      <c r="J57" s="40" t="n">
        <v>0</v>
      </c>
      <c r="K57" s="39" t="s">
        <v>4503</v>
      </c>
      <c r="L57" s="41" t="n">
        <v>0</v>
      </c>
      <c r="M57" s="41" t="n">
        <v>434255.17</v>
      </c>
      <c r="N57" s="39" t="s">
        <v>4507</v>
      </c>
      <c r="O57" s="42" t="n">
        <f aca="false">M57/SUM($M$2:$M$679)</f>
        <v>0.00329698914908199</v>
      </c>
      <c r="P57" s="43" t="n">
        <f aca="false">IFERROR(M57/I57,0)</f>
        <v>1447.51723333333</v>
      </c>
      <c r="Q57" s="17" t="n">
        <v>249</v>
      </c>
      <c r="R57" s="44" t="n">
        <f aca="false">I57-Q57</f>
        <v>51</v>
      </c>
      <c r="S57" s="43" t="n">
        <f aca="false">$AK57*R57</f>
        <v>73823.379559402</v>
      </c>
      <c r="U57" s="26" t="s">
        <v>259</v>
      </c>
      <c r="V57" s="26" t="s">
        <v>260</v>
      </c>
      <c r="W57" s="26" t="s">
        <v>262</v>
      </c>
      <c r="X57" s="29" t="s">
        <v>227</v>
      </c>
      <c r="Y57" s="26" t="s">
        <v>297</v>
      </c>
      <c r="Z57" s="25" t="s">
        <v>51</v>
      </c>
      <c r="AA57" s="26" t="s">
        <v>379</v>
      </c>
      <c r="AB57" s="26" t="s">
        <v>380</v>
      </c>
      <c r="AC57" s="26" t="s">
        <v>381</v>
      </c>
      <c r="AD57" s="26" t="s">
        <v>269</v>
      </c>
      <c r="AE57" s="26"/>
      <c r="AF57" s="26" t="s">
        <v>270</v>
      </c>
      <c r="AG57" s="26" t="s">
        <v>382</v>
      </c>
      <c r="AH57" s="45" t="n">
        <v>1271</v>
      </c>
      <c r="AI57" s="45" t="n">
        <f aca="false">Q57</f>
        <v>249</v>
      </c>
      <c r="AJ57" s="45" t="n">
        <f aca="false">$AH57-$AI57</f>
        <v>1022</v>
      </c>
      <c r="AK57" s="46" t="n">
        <v>1447.51724626279</v>
      </c>
      <c r="AL57" s="46" t="n">
        <f aca="false">$AJ57*$AK57</f>
        <v>1479362.62568057</v>
      </c>
      <c r="AM57" s="46" t="n">
        <f aca="false">$AI57*$AK57</f>
        <v>360431.794319433</v>
      </c>
      <c r="AN57" s="26"/>
      <c r="AO57" s="26" t="s">
        <v>383</v>
      </c>
    </row>
    <row r="58" customFormat="false" ht="12" hidden="false" customHeight="false" outlineLevel="0" collapsed="false">
      <c r="A58" s="39" t="s">
        <v>350</v>
      </c>
      <c r="B58" s="39" t="s">
        <v>351</v>
      </c>
      <c r="C58" s="39" t="s">
        <v>4527</v>
      </c>
      <c r="D58" s="39" t="s">
        <v>4505</v>
      </c>
      <c r="E58" s="39" t="s">
        <v>261</v>
      </c>
      <c r="F58" s="39" t="s">
        <v>258</v>
      </c>
      <c r="G58" s="39" t="s">
        <v>4501</v>
      </c>
      <c r="H58" s="39" t="s">
        <v>4502</v>
      </c>
      <c r="I58" s="40" t="n">
        <v>300</v>
      </c>
      <c r="J58" s="40" t="n">
        <v>0</v>
      </c>
      <c r="K58" s="39" t="s">
        <v>4503</v>
      </c>
      <c r="L58" s="41" t="n">
        <v>0</v>
      </c>
      <c r="M58" s="41" t="n">
        <v>127901.92</v>
      </c>
      <c r="N58" s="39" t="s">
        <v>4507</v>
      </c>
      <c r="O58" s="42" t="n">
        <f aca="false">M58/SUM($M$2:$M$679)</f>
        <v>0.000971067868660615</v>
      </c>
      <c r="P58" s="43" t="n">
        <f aca="false">IFERROR(M58/I58,0)</f>
        <v>426.339733333333</v>
      </c>
      <c r="Q58" s="17"/>
      <c r="R58" s="44" t="n">
        <f aca="false">I58-Q58</f>
        <v>300</v>
      </c>
      <c r="S58" s="43" t="n">
        <f aca="false">$AK58*R58</f>
        <v>127901.915447154</v>
      </c>
      <c r="U58" s="26" t="s">
        <v>259</v>
      </c>
      <c r="V58" s="26" t="s">
        <v>260</v>
      </c>
      <c r="W58" s="26" t="s">
        <v>262</v>
      </c>
      <c r="X58" s="24" t="s">
        <v>226</v>
      </c>
      <c r="Y58" s="26" t="s">
        <v>267</v>
      </c>
      <c r="Z58" s="25" t="s">
        <v>51</v>
      </c>
      <c r="AA58" s="26" t="s">
        <v>352</v>
      </c>
      <c r="AB58" s="26" t="s">
        <v>353</v>
      </c>
      <c r="AC58" s="26" t="s">
        <v>354</v>
      </c>
      <c r="AD58" s="26" t="s">
        <v>269</v>
      </c>
      <c r="AE58" s="26"/>
      <c r="AF58" s="26" t="s">
        <v>270</v>
      </c>
      <c r="AG58" s="26" t="s">
        <v>355</v>
      </c>
      <c r="AH58" s="45"/>
      <c r="AI58" s="45"/>
      <c r="AJ58" s="45"/>
      <c r="AK58" s="46" t="n">
        <v>426.339718157182</v>
      </c>
      <c r="AL58" s="46"/>
      <c r="AM58" s="46"/>
      <c r="AN58" s="26"/>
      <c r="AO58" s="26" t="s">
        <v>4528</v>
      </c>
    </row>
    <row r="59" customFormat="false" ht="12" hidden="false" customHeight="false" outlineLevel="0" collapsed="false">
      <c r="A59" s="39" t="s">
        <v>413</v>
      </c>
      <c r="B59" s="39" t="s">
        <v>414</v>
      </c>
      <c r="C59" s="39" t="s">
        <v>4529</v>
      </c>
      <c r="D59" s="39" t="s">
        <v>4505</v>
      </c>
      <c r="E59" s="39" t="s">
        <v>261</v>
      </c>
      <c r="F59" s="39" t="s">
        <v>258</v>
      </c>
      <c r="G59" s="39" t="s">
        <v>4501</v>
      </c>
      <c r="H59" s="39" t="s">
        <v>4502</v>
      </c>
      <c r="I59" s="40" t="n">
        <v>300</v>
      </c>
      <c r="J59" s="40" t="n">
        <v>0</v>
      </c>
      <c r="K59" s="39" t="s">
        <v>4503</v>
      </c>
      <c r="L59" s="41" t="n">
        <v>0</v>
      </c>
      <c r="M59" s="41" t="n">
        <v>159088.33</v>
      </c>
      <c r="N59" s="39" t="s">
        <v>4507</v>
      </c>
      <c r="O59" s="42" t="n">
        <f aca="false">M59/SUM($M$2:$M$679)</f>
        <v>0.00120784399125421</v>
      </c>
      <c r="P59" s="43" t="n">
        <f aca="false">IFERROR(M59/I59,0)</f>
        <v>530.294433333333</v>
      </c>
      <c r="Q59" s="17"/>
      <c r="R59" s="44" t="n">
        <f aca="false">I59-Q59</f>
        <v>300</v>
      </c>
      <c r="S59" s="43" t="n">
        <f aca="false">$AK59*R59</f>
        <v>159088.33442623</v>
      </c>
      <c r="U59" s="26" t="s">
        <v>259</v>
      </c>
      <c r="V59" s="26" t="s">
        <v>260</v>
      </c>
      <c r="W59" s="26" t="s">
        <v>262</v>
      </c>
      <c r="X59" s="24" t="s">
        <v>226</v>
      </c>
      <c r="Y59" s="26" t="s">
        <v>267</v>
      </c>
      <c r="Z59" s="25" t="s">
        <v>51</v>
      </c>
      <c r="AA59" s="26" t="s">
        <v>415</v>
      </c>
      <c r="AB59" s="26" t="s">
        <v>416</v>
      </c>
      <c r="AC59" s="26" t="s">
        <v>417</v>
      </c>
      <c r="AD59" s="26" t="s">
        <v>269</v>
      </c>
      <c r="AE59" s="26"/>
      <c r="AF59" s="26" t="s">
        <v>270</v>
      </c>
      <c r="AG59" s="26" t="s">
        <v>418</v>
      </c>
      <c r="AH59" s="45"/>
      <c r="AI59" s="45"/>
      <c r="AJ59" s="45"/>
      <c r="AK59" s="46" t="n">
        <v>530.294448087432</v>
      </c>
      <c r="AL59" s="46"/>
      <c r="AM59" s="46"/>
      <c r="AN59" s="26"/>
      <c r="AO59" s="26" t="s">
        <v>4530</v>
      </c>
    </row>
    <row r="60" customFormat="false" ht="12" hidden="false" customHeight="false" outlineLevel="0" collapsed="false">
      <c r="A60" s="39" t="s">
        <v>328</v>
      </c>
      <c r="B60" s="39" t="s">
        <v>329</v>
      </c>
      <c r="C60" s="39" t="s">
        <v>4531</v>
      </c>
      <c r="D60" s="39" t="s">
        <v>4505</v>
      </c>
      <c r="E60" s="39" t="s">
        <v>261</v>
      </c>
      <c r="F60" s="39" t="s">
        <v>258</v>
      </c>
      <c r="G60" s="39" t="s">
        <v>4501</v>
      </c>
      <c r="H60" s="39" t="s">
        <v>4502</v>
      </c>
      <c r="I60" s="40" t="n">
        <v>300</v>
      </c>
      <c r="J60" s="40" t="n">
        <v>0</v>
      </c>
      <c r="K60" s="39" t="s">
        <v>4503</v>
      </c>
      <c r="L60" s="41" t="n">
        <v>0</v>
      </c>
      <c r="M60" s="41" t="n">
        <v>30741.26</v>
      </c>
      <c r="N60" s="39" t="s">
        <v>4507</v>
      </c>
      <c r="O60" s="42" t="n">
        <f aca="false">M60/SUM($M$2:$M$679)</f>
        <v>0.000233396416786721</v>
      </c>
      <c r="P60" s="43" t="n">
        <f aca="false">IFERROR(M60/I60,0)</f>
        <v>102.470866666667</v>
      </c>
      <c r="Q60" s="17"/>
      <c r="R60" s="44" t="n">
        <f aca="false">I60-Q60</f>
        <v>300</v>
      </c>
      <c r="S60" s="43" t="n">
        <f aca="false">$AK60*R60</f>
        <v>30741.2648238966</v>
      </c>
      <c r="U60" s="26" t="s">
        <v>259</v>
      </c>
      <c r="V60" s="26" t="s">
        <v>260</v>
      </c>
      <c r="W60" s="26" t="s">
        <v>262</v>
      </c>
      <c r="X60" s="24" t="s">
        <v>226</v>
      </c>
      <c r="Y60" s="26" t="s">
        <v>267</v>
      </c>
      <c r="Z60" s="25" t="s">
        <v>51</v>
      </c>
      <c r="AA60" s="26" t="s">
        <v>330</v>
      </c>
      <c r="AB60" s="26" t="s">
        <v>331</v>
      </c>
      <c r="AC60" s="26" t="s">
        <v>332</v>
      </c>
      <c r="AD60" s="26" t="s">
        <v>269</v>
      </c>
      <c r="AE60" s="26"/>
      <c r="AF60" s="26" t="s">
        <v>270</v>
      </c>
      <c r="AG60" s="26" t="s">
        <v>333</v>
      </c>
      <c r="AH60" s="45"/>
      <c r="AI60" s="45"/>
      <c r="AJ60" s="45"/>
      <c r="AK60" s="46" t="n">
        <v>102.470882746322</v>
      </c>
      <c r="AL60" s="46"/>
      <c r="AM60" s="46"/>
      <c r="AN60" s="26"/>
      <c r="AO60" s="26" t="s">
        <v>4524</v>
      </c>
    </row>
    <row r="61" customFormat="false" ht="12" hidden="false" customHeight="false" outlineLevel="0" collapsed="false">
      <c r="A61" s="39" t="s">
        <v>301</v>
      </c>
      <c r="B61" s="39" t="s">
        <v>302</v>
      </c>
      <c r="C61" s="39" t="s">
        <v>4532</v>
      </c>
      <c r="D61" s="39" t="s">
        <v>4505</v>
      </c>
      <c r="E61" s="39" t="s">
        <v>261</v>
      </c>
      <c r="F61" s="39" t="s">
        <v>258</v>
      </c>
      <c r="G61" s="39" t="s">
        <v>4501</v>
      </c>
      <c r="H61" s="39" t="s">
        <v>4502</v>
      </c>
      <c r="I61" s="40" t="n">
        <v>300</v>
      </c>
      <c r="J61" s="40" t="n">
        <v>0</v>
      </c>
      <c r="K61" s="39" t="s">
        <v>4503</v>
      </c>
      <c r="L61" s="41" t="n">
        <v>0</v>
      </c>
      <c r="M61" s="41" t="n">
        <v>210811.23</v>
      </c>
      <c r="N61" s="39" t="s">
        <v>4507</v>
      </c>
      <c r="O61" s="42" t="n">
        <f aca="false">M61/SUM($M$2:$M$679)</f>
        <v>0.00160053900524576</v>
      </c>
      <c r="P61" s="43" t="n">
        <f aca="false">IFERROR(M61/I61,0)</f>
        <v>702.7041</v>
      </c>
      <c r="Q61" s="17"/>
      <c r="R61" s="44" t="n">
        <f aca="false">I61-Q61</f>
        <v>300</v>
      </c>
      <c r="S61" s="43" t="n">
        <f aca="false">$AK61*R61</f>
        <v>210811.231335436</v>
      </c>
      <c r="U61" s="26" t="s">
        <v>259</v>
      </c>
      <c r="V61" s="26" t="s">
        <v>260</v>
      </c>
      <c r="W61" s="26" t="s">
        <v>262</v>
      </c>
      <c r="X61" s="24" t="s">
        <v>226</v>
      </c>
      <c r="Y61" s="26" t="s">
        <v>267</v>
      </c>
      <c r="Z61" s="25" t="s">
        <v>51</v>
      </c>
      <c r="AA61" s="26" t="s">
        <v>303</v>
      </c>
      <c r="AB61" s="26" t="s">
        <v>304</v>
      </c>
      <c r="AC61" s="26" t="s">
        <v>305</v>
      </c>
      <c r="AD61" s="26" t="s">
        <v>269</v>
      </c>
      <c r="AE61" s="26"/>
      <c r="AF61" s="26" t="s">
        <v>270</v>
      </c>
      <c r="AG61" s="26" t="s">
        <v>306</v>
      </c>
      <c r="AH61" s="45"/>
      <c r="AI61" s="45"/>
      <c r="AJ61" s="45"/>
      <c r="AK61" s="46" t="n">
        <v>702.704104451455</v>
      </c>
      <c r="AL61" s="46"/>
      <c r="AM61" s="46"/>
      <c r="AN61" s="26"/>
      <c r="AO61" s="26" t="s">
        <v>4533</v>
      </c>
    </row>
    <row r="62" customFormat="false" ht="12" hidden="false" customHeight="false" outlineLevel="0" collapsed="false">
      <c r="A62" s="39" t="s">
        <v>467</v>
      </c>
      <c r="B62" s="39" t="s">
        <v>468</v>
      </c>
      <c r="C62" s="39" t="s">
        <v>4534</v>
      </c>
      <c r="D62" s="39" t="s">
        <v>4505</v>
      </c>
      <c r="E62" s="39" t="s">
        <v>261</v>
      </c>
      <c r="F62" s="39" t="s">
        <v>258</v>
      </c>
      <c r="G62" s="39" t="s">
        <v>4501</v>
      </c>
      <c r="H62" s="39" t="s">
        <v>4502</v>
      </c>
      <c r="I62" s="40" t="n">
        <v>300</v>
      </c>
      <c r="J62" s="40" t="n">
        <v>0</v>
      </c>
      <c r="K62" s="39" t="s">
        <v>4503</v>
      </c>
      <c r="L62" s="41" t="n">
        <v>0</v>
      </c>
      <c r="M62" s="41" t="n">
        <v>13687.5</v>
      </c>
      <c r="N62" s="39" t="s">
        <v>4507</v>
      </c>
      <c r="O62" s="42" t="n">
        <f aca="false">M62/SUM($M$2:$M$679)</f>
        <v>0.000103919405215279</v>
      </c>
      <c r="P62" s="43" t="n">
        <f aca="false">IFERROR(M62/I62,0)</f>
        <v>45.625</v>
      </c>
      <c r="Q62" s="17"/>
      <c r="R62" s="44" t="n">
        <f aca="false">I62-Q62</f>
        <v>300</v>
      </c>
      <c r="S62" s="43" t="n">
        <f aca="false">$AK62*R62</f>
        <v>13687.5</v>
      </c>
      <c r="U62" s="26" t="s">
        <v>259</v>
      </c>
      <c r="V62" s="26" t="s">
        <v>260</v>
      </c>
      <c r="W62" s="26" t="s">
        <v>262</v>
      </c>
      <c r="X62" s="26"/>
      <c r="Y62" s="26" t="s">
        <v>277</v>
      </c>
      <c r="Z62" s="27" t="s">
        <v>123</v>
      </c>
      <c r="AA62" s="26"/>
      <c r="AB62" s="26"/>
      <c r="AC62" s="26"/>
      <c r="AD62" s="26"/>
      <c r="AE62" s="26"/>
      <c r="AF62" s="26"/>
      <c r="AG62" s="26"/>
      <c r="AH62" s="45" t="n">
        <v>600</v>
      </c>
      <c r="AI62" s="45" t="n">
        <f aca="false">Q62</f>
        <v>0</v>
      </c>
      <c r="AJ62" s="45" t="n">
        <f aca="false">$AH62-$AI62</f>
        <v>600</v>
      </c>
      <c r="AK62" s="46" t="n">
        <v>45.625</v>
      </c>
      <c r="AL62" s="46" t="n">
        <f aca="false">$AJ62*$AK62</f>
        <v>27375</v>
      </c>
      <c r="AM62" s="46" t="n">
        <f aca="false">$AI62*$AK62</f>
        <v>0</v>
      </c>
      <c r="AN62" s="26"/>
      <c r="AO62" s="26" t="s">
        <v>376</v>
      </c>
    </row>
    <row r="63" customFormat="false" ht="12" hidden="false" customHeight="false" outlineLevel="0" collapsed="false">
      <c r="A63" s="39" t="s">
        <v>467</v>
      </c>
      <c r="B63" s="39" t="s">
        <v>468</v>
      </c>
      <c r="C63" s="39" t="s">
        <v>4535</v>
      </c>
      <c r="D63" s="39" t="s">
        <v>4505</v>
      </c>
      <c r="E63" s="39" t="s">
        <v>261</v>
      </c>
      <c r="F63" s="39" t="s">
        <v>258</v>
      </c>
      <c r="G63" s="39" t="s">
        <v>4501</v>
      </c>
      <c r="H63" s="39" t="s">
        <v>4502</v>
      </c>
      <c r="I63" s="40" t="n">
        <v>300</v>
      </c>
      <c r="J63" s="40" t="n">
        <v>0</v>
      </c>
      <c r="K63" s="39" t="s">
        <v>4503</v>
      </c>
      <c r="L63" s="41" t="n">
        <v>0</v>
      </c>
      <c r="M63" s="41" t="n">
        <v>13687.5</v>
      </c>
      <c r="N63" s="39" t="s">
        <v>4507</v>
      </c>
      <c r="O63" s="42" t="n">
        <f aca="false">M63/SUM($M$2:$M$679)</f>
        <v>0.000103919405215279</v>
      </c>
      <c r="P63" s="43" t="n">
        <f aca="false">IFERROR(M63/I63,0)</f>
        <v>45.625</v>
      </c>
      <c r="Q63" s="17"/>
      <c r="R63" s="44" t="n">
        <f aca="false">I63-Q63</f>
        <v>300</v>
      </c>
      <c r="S63" s="43" t="n">
        <f aca="false">$AK63*R63</f>
        <v>13687.5</v>
      </c>
      <c r="U63" s="26" t="s">
        <v>259</v>
      </c>
      <c r="V63" s="26" t="s">
        <v>260</v>
      </c>
      <c r="W63" s="26" t="s">
        <v>262</v>
      </c>
      <c r="X63" s="26"/>
      <c r="Y63" s="26" t="s">
        <v>277</v>
      </c>
      <c r="Z63" s="27" t="s">
        <v>123</v>
      </c>
      <c r="AA63" s="26"/>
      <c r="AB63" s="26"/>
      <c r="AC63" s="26"/>
      <c r="AD63" s="26"/>
      <c r="AE63" s="26"/>
      <c r="AF63" s="26"/>
      <c r="AG63" s="26"/>
      <c r="AH63" s="45"/>
      <c r="AI63" s="45"/>
      <c r="AJ63" s="45"/>
      <c r="AK63" s="46" t="n">
        <v>45.625</v>
      </c>
      <c r="AL63" s="46"/>
      <c r="AM63" s="46"/>
      <c r="AN63" s="26"/>
      <c r="AO63" s="26" t="s">
        <v>376</v>
      </c>
    </row>
    <row r="64" customFormat="false" ht="12" hidden="false" customHeight="false" outlineLevel="0" collapsed="false">
      <c r="A64" s="39" t="s">
        <v>516</v>
      </c>
      <c r="B64" s="39" t="s">
        <v>517</v>
      </c>
      <c r="C64" s="39" t="s">
        <v>4506</v>
      </c>
      <c r="D64" s="39" t="s">
        <v>4505</v>
      </c>
      <c r="E64" s="39" t="s">
        <v>261</v>
      </c>
      <c r="F64" s="39" t="s">
        <v>258</v>
      </c>
      <c r="G64" s="39" t="s">
        <v>4501</v>
      </c>
      <c r="H64" s="39" t="s">
        <v>4502</v>
      </c>
      <c r="I64" s="40" t="n">
        <v>300</v>
      </c>
      <c r="J64" s="40" t="n">
        <v>0</v>
      </c>
      <c r="K64" s="39" t="s">
        <v>4503</v>
      </c>
      <c r="L64" s="41" t="n">
        <v>0</v>
      </c>
      <c r="M64" s="41" t="n">
        <v>2286900</v>
      </c>
      <c r="N64" s="39" t="s">
        <v>4507</v>
      </c>
      <c r="O64" s="42" t="n">
        <f aca="false">M64/SUM($M$2:$M$679)</f>
        <v>0.0173627972812289</v>
      </c>
      <c r="P64" s="43" t="n">
        <f aca="false">IFERROR(M64/I64,0)</f>
        <v>7623</v>
      </c>
      <c r="Q64" s="17"/>
      <c r="R64" s="44" t="n">
        <f aca="false">I64-Q64</f>
        <v>300</v>
      </c>
      <c r="S64" s="43" t="n">
        <f aca="false">$AK64*R64</f>
        <v>2286900</v>
      </c>
      <c r="U64" s="26" t="s">
        <v>259</v>
      </c>
      <c r="V64" s="26" t="s">
        <v>260</v>
      </c>
      <c r="W64" s="26" t="s">
        <v>262</v>
      </c>
      <c r="X64" s="26"/>
      <c r="Y64" s="26" t="s">
        <v>277</v>
      </c>
      <c r="Z64" s="27" t="s">
        <v>123</v>
      </c>
      <c r="AA64" s="26"/>
      <c r="AB64" s="26"/>
      <c r="AC64" s="26"/>
      <c r="AD64" s="26"/>
      <c r="AE64" s="26"/>
      <c r="AF64" s="26"/>
      <c r="AG64" s="26"/>
      <c r="AH64" s="45" t="n">
        <v>300</v>
      </c>
      <c r="AI64" s="45" t="n">
        <f aca="false">Q64</f>
        <v>0</v>
      </c>
      <c r="AJ64" s="45" t="n">
        <f aca="false">$AH64-$AI64</f>
        <v>300</v>
      </c>
      <c r="AK64" s="46" t="n">
        <v>7623</v>
      </c>
      <c r="AL64" s="46" t="n">
        <f aca="false">$AJ64*$AK64</f>
        <v>2286900</v>
      </c>
      <c r="AM64" s="46" t="n">
        <f aca="false">$AI64*$AK64</f>
        <v>0</v>
      </c>
      <c r="AN64" s="26"/>
      <c r="AO64" s="26"/>
    </row>
    <row r="65" customFormat="false" ht="12" hidden="false" customHeight="false" outlineLevel="0" collapsed="false">
      <c r="A65" s="39" t="s">
        <v>432</v>
      </c>
      <c r="B65" s="39" t="s">
        <v>433</v>
      </c>
      <c r="C65" s="39" t="s">
        <v>4536</v>
      </c>
      <c r="D65" s="39" t="s">
        <v>4515</v>
      </c>
      <c r="E65" s="39" t="s">
        <v>261</v>
      </c>
      <c r="F65" s="39" t="s">
        <v>258</v>
      </c>
      <c r="G65" s="39" t="s">
        <v>4501</v>
      </c>
      <c r="H65" s="39" t="s">
        <v>4502</v>
      </c>
      <c r="I65" s="40" t="n">
        <v>300</v>
      </c>
      <c r="J65" s="40" t="n">
        <v>0</v>
      </c>
      <c r="K65" s="39" t="s">
        <v>4503</v>
      </c>
      <c r="L65" s="41" t="n">
        <v>0</v>
      </c>
      <c r="M65" s="41" t="n">
        <v>124772.73</v>
      </c>
      <c r="N65" s="39" t="s">
        <v>4507</v>
      </c>
      <c r="O65" s="42" t="n">
        <f aca="false">M65/SUM($M$2:$M$679)</f>
        <v>0.000947310165383493</v>
      </c>
      <c r="P65" s="43" t="n">
        <f aca="false">IFERROR(M65/I65,0)</f>
        <v>415.9091</v>
      </c>
      <c r="Q65" s="17"/>
      <c r="R65" s="44" t="n">
        <f aca="false">I65-Q65</f>
        <v>300</v>
      </c>
      <c r="S65" s="43" t="n">
        <f aca="false">$AK65*R65</f>
        <v>124772.73</v>
      </c>
      <c r="U65" s="26" t="s">
        <v>259</v>
      </c>
      <c r="V65" s="26" t="s">
        <v>260</v>
      </c>
      <c r="W65" s="26" t="s">
        <v>262</v>
      </c>
      <c r="X65" s="26"/>
      <c r="Y65" s="26" t="s">
        <v>277</v>
      </c>
      <c r="Z65" s="27" t="s">
        <v>123</v>
      </c>
      <c r="AA65" s="26"/>
      <c r="AB65" s="26"/>
      <c r="AC65" s="26"/>
      <c r="AD65" s="26"/>
      <c r="AE65" s="26"/>
      <c r="AF65" s="26"/>
      <c r="AG65" s="26"/>
      <c r="AH65" s="45" t="n">
        <v>800</v>
      </c>
      <c r="AI65" s="45" t="n">
        <f aca="false">Q65</f>
        <v>0</v>
      </c>
      <c r="AJ65" s="45" t="n">
        <f aca="false">$AH65-$AI65</f>
        <v>800</v>
      </c>
      <c r="AK65" s="46" t="n">
        <v>415.9091</v>
      </c>
      <c r="AL65" s="46" t="n">
        <f aca="false">$AJ65*$AK65</f>
        <v>332727.28</v>
      </c>
      <c r="AM65" s="46" t="n">
        <f aca="false">$AI65*$AK65</f>
        <v>0</v>
      </c>
      <c r="AN65" s="26"/>
      <c r="AO65" s="26" t="s">
        <v>434</v>
      </c>
    </row>
    <row r="66" customFormat="false" ht="12" hidden="false" customHeight="false" outlineLevel="0" collapsed="false">
      <c r="A66" s="39" t="s">
        <v>518</v>
      </c>
      <c r="B66" s="39" t="s">
        <v>519</v>
      </c>
      <c r="C66" s="39"/>
      <c r="D66" s="39" t="s">
        <v>4505</v>
      </c>
      <c r="E66" s="39" t="s">
        <v>274</v>
      </c>
      <c r="F66" s="39" t="s">
        <v>258</v>
      </c>
      <c r="G66" s="39" t="s">
        <v>4501</v>
      </c>
      <c r="H66" s="39" t="s">
        <v>4502</v>
      </c>
      <c r="I66" s="40" t="n">
        <v>300</v>
      </c>
      <c r="J66" s="40" t="n">
        <v>0</v>
      </c>
      <c r="K66" s="39" t="s">
        <v>4503</v>
      </c>
      <c r="L66" s="41" t="n">
        <v>0</v>
      </c>
      <c r="M66" s="41" t="n">
        <v>5714.88</v>
      </c>
      <c r="N66" s="39" t="s">
        <v>4504</v>
      </c>
      <c r="O66" s="42" t="n">
        <f aca="false">M66/SUM($M$2:$M$679)</f>
        <v>4.33889994868816E-005</v>
      </c>
      <c r="P66" s="43" t="n">
        <f aca="false">IFERROR(M66/I66,0)</f>
        <v>19.0496</v>
      </c>
      <c r="Q66" s="17"/>
      <c r="R66" s="44" t="n">
        <f aca="false">I66-Q66</f>
        <v>300</v>
      </c>
      <c r="S66" s="43" t="n">
        <f aca="false">$AK66*R66</f>
        <v>5714.88</v>
      </c>
      <c r="U66" s="26" t="s">
        <v>259</v>
      </c>
      <c r="V66" s="26" t="s">
        <v>273</v>
      </c>
      <c r="W66" s="26" t="s">
        <v>262</v>
      </c>
      <c r="X66" s="26"/>
      <c r="Y66" s="26" t="s">
        <v>277</v>
      </c>
      <c r="Z66" s="27" t="s">
        <v>123</v>
      </c>
      <c r="AA66" s="26"/>
      <c r="AB66" s="26"/>
      <c r="AC66" s="26"/>
      <c r="AD66" s="26"/>
      <c r="AE66" s="26"/>
      <c r="AF66" s="26"/>
      <c r="AG66" s="26"/>
      <c r="AH66" s="45" t="n">
        <v>300</v>
      </c>
      <c r="AI66" s="45" t="n">
        <f aca="false">Q66</f>
        <v>0</v>
      </c>
      <c r="AJ66" s="45" t="n">
        <f aca="false">$AH66-$AI66</f>
        <v>300</v>
      </c>
      <c r="AK66" s="46" t="n">
        <v>19.0496</v>
      </c>
      <c r="AL66" s="46" t="n">
        <f aca="false">$AJ66*$AK66</f>
        <v>5714.88</v>
      </c>
      <c r="AM66" s="46" t="n">
        <f aca="false">$AI66*$AK66</f>
        <v>0</v>
      </c>
      <c r="AN66" s="26"/>
      <c r="AO66" s="26"/>
    </row>
    <row r="67" customFormat="false" ht="12" hidden="false" customHeight="false" outlineLevel="0" collapsed="false">
      <c r="A67" s="39" t="s">
        <v>301</v>
      </c>
      <c r="B67" s="39" t="s">
        <v>302</v>
      </c>
      <c r="C67" s="39" t="s">
        <v>4537</v>
      </c>
      <c r="D67" s="39" t="s">
        <v>4505</v>
      </c>
      <c r="E67" s="39" t="s">
        <v>261</v>
      </c>
      <c r="F67" s="39" t="s">
        <v>258</v>
      </c>
      <c r="G67" s="39" t="s">
        <v>4501</v>
      </c>
      <c r="H67" s="39" t="s">
        <v>4502</v>
      </c>
      <c r="I67" s="40" t="n">
        <v>290</v>
      </c>
      <c r="J67" s="40" t="n">
        <v>0</v>
      </c>
      <c r="K67" s="39" t="s">
        <v>4503</v>
      </c>
      <c r="L67" s="41" t="n">
        <v>0</v>
      </c>
      <c r="M67" s="41" t="n">
        <v>203784.19</v>
      </c>
      <c r="N67" s="39" t="s">
        <v>4507</v>
      </c>
      <c r="O67" s="42" t="n">
        <f aca="false">M67/SUM($M$2:$M$679)</f>
        <v>0.00154718771266319</v>
      </c>
      <c r="P67" s="43" t="n">
        <f aca="false">IFERROR(M67/I67,0)</f>
        <v>702.704103448276</v>
      </c>
      <c r="Q67" s="17"/>
      <c r="R67" s="44" t="n">
        <f aca="false">I67-Q67</f>
        <v>290</v>
      </c>
      <c r="S67" s="43" t="n">
        <f aca="false">$AK67*R67</f>
        <v>203784.190290922</v>
      </c>
      <c r="U67" s="26" t="s">
        <v>259</v>
      </c>
      <c r="V67" s="26" t="s">
        <v>260</v>
      </c>
      <c r="W67" s="26" t="s">
        <v>262</v>
      </c>
      <c r="X67" s="24" t="s">
        <v>226</v>
      </c>
      <c r="Y67" s="26" t="s">
        <v>267</v>
      </c>
      <c r="Z67" s="25" t="s">
        <v>51</v>
      </c>
      <c r="AA67" s="26" t="s">
        <v>303</v>
      </c>
      <c r="AB67" s="26" t="s">
        <v>304</v>
      </c>
      <c r="AC67" s="26" t="s">
        <v>305</v>
      </c>
      <c r="AD67" s="26" t="s">
        <v>269</v>
      </c>
      <c r="AE67" s="26"/>
      <c r="AF67" s="26" t="s">
        <v>270</v>
      </c>
      <c r="AG67" s="26" t="s">
        <v>306</v>
      </c>
      <c r="AH67" s="45"/>
      <c r="AI67" s="45"/>
      <c r="AJ67" s="45"/>
      <c r="AK67" s="46" t="n">
        <v>702.704104451455</v>
      </c>
      <c r="AL67" s="46"/>
      <c r="AM67" s="46"/>
      <c r="AN67" s="26"/>
      <c r="AO67" s="26" t="s">
        <v>4533</v>
      </c>
    </row>
    <row r="68" customFormat="false" ht="12" hidden="false" customHeight="false" outlineLevel="0" collapsed="false">
      <c r="A68" s="39" t="s">
        <v>471</v>
      </c>
      <c r="B68" s="39" t="s">
        <v>472</v>
      </c>
      <c r="C68" s="39" t="s">
        <v>4538</v>
      </c>
      <c r="D68" s="39" t="s">
        <v>4505</v>
      </c>
      <c r="E68" s="39" t="s">
        <v>261</v>
      </c>
      <c r="F68" s="39" t="s">
        <v>258</v>
      </c>
      <c r="G68" s="39" t="s">
        <v>4501</v>
      </c>
      <c r="H68" s="39" t="s">
        <v>4502</v>
      </c>
      <c r="I68" s="40" t="n">
        <v>290</v>
      </c>
      <c r="J68" s="40" t="n">
        <v>0</v>
      </c>
      <c r="K68" s="39" t="s">
        <v>4503</v>
      </c>
      <c r="L68" s="41" t="n">
        <v>0</v>
      </c>
      <c r="M68" s="41" t="n">
        <v>12386.56</v>
      </c>
      <c r="N68" s="39" t="s">
        <v>4507</v>
      </c>
      <c r="O68" s="42" t="n">
        <f aca="false">M68/SUM($M$2:$M$679)</f>
        <v>9.40422975607937E-005</v>
      </c>
      <c r="P68" s="43" t="n">
        <f aca="false">IFERROR(M68/I68,0)</f>
        <v>42.712275862069</v>
      </c>
      <c r="Q68" s="17"/>
      <c r="R68" s="44" t="n">
        <f aca="false">I68-Q68</f>
        <v>290</v>
      </c>
      <c r="S68" s="43" t="n">
        <f aca="false">$AK68*R68</f>
        <v>12386.5579831933</v>
      </c>
      <c r="U68" s="26" t="s">
        <v>259</v>
      </c>
      <c r="V68" s="26" t="s">
        <v>260</v>
      </c>
      <c r="W68" s="26" t="s">
        <v>262</v>
      </c>
      <c r="X68" s="26"/>
      <c r="Y68" s="26" t="s">
        <v>277</v>
      </c>
      <c r="Z68" s="27" t="s">
        <v>123</v>
      </c>
      <c r="AA68" s="26"/>
      <c r="AB68" s="26"/>
      <c r="AC68" s="26"/>
      <c r="AD68" s="26"/>
      <c r="AE68" s="26"/>
      <c r="AF68" s="26"/>
      <c r="AG68" s="26"/>
      <c r="AH68" s="45"/>
      <c r="AI68" s="45"/>
      <c r="AJ68" s="45"/>
      <c r="AK68" s="46" t="n">
        <v>42.712268907563</v>
      </c>
      <c r="AL68" s="46"/>
      <c r="AM68" s="46"/>
      <c r="AN68" s="26"/>
      <c r="AO68" s="26" t="s">
        <v>376</v>
      </c>
    </row>
    <row r="69" customFormat="false" ht="12" hidden="false" customHeight="false" outlineLevel="0" collapsed="false">
      <c r="A69" s="39" t="s">
        <v>527</v>
      </c>
      <c r="B69" s="39" t="s">
        <v>528</v>
      </c>
      <c r="C69" s="39"/>
      <c r="D69" s="39" t="s">
        <v>4505</v>
      </c>
      <c r="E69" s="39" t="s">
        <v>274</v>
      </c>
      <c r="F69" s="39" t="s">
        <v>258</v>
      </c>
      <c r="G69" s="39" t="s">
        <v>4501</v>
      </c>
      <c r="H69" s="39" t="s">
        <v>4502</v>
      </c>
      <c r="I69" s="40" t="n">
        <v>286</v>
      </c>
      <c r="J69" s="40" t="n">
        <v>0</v>
      </c>
      <c r="K69" s="39" t="s">
        <v>4503</v>
      </c>
      <c r="L69" s="41" t="n">
        <v>0</v>
      </c>
      <c r="M69" s="41" t="n">
        <v>194150.57</v>
      </c>
      <c r="N69" s="39" t="s">
        <v>4504</v>
      </c>
      <c r="O69" s="42" t="n">
        <f aca="false">M69/SUM($M$2:$M$679)</f>
        <v>0.00147404652103067</v>
      </c>
      <c r="P69" s="43" t="n">
        <f aca="false">IFERROR(M69/I69,0)</f>
        <v>678.848146853147</v>
      </c>
      <c r="Q69" s="17" t="n">
        <v>1316</v>
      </c>
      <c r="R69" s="44" t="n">
        <f aca="false">I69-Q69</f>
        <v>-1030</v>
      </c>
      <c r="S69" s="43" t="n">
        <f aca="false">$AK69*R69</f>
        <v>-699213.591258741</v>
      </c>
      <c r="U69" s="26" t="s">
        <v>259</v>
      </c>
      <c r="V69" s="26" t="s">
        <v>273</v>
      </c>
      <c r="W69" s="26" t="s">
        <v>262</v>
      </c>
      <c r="X69" s="25" t="s">
        <v>228</v>
      </c>
      <c r="Y69" s="26" t="s">
        <v>282</v>
      </c>
      <c r="Z69" s="24" t="s">
        <v>54</v>
      </c>
      <c r="AA69" s="26" t="s">
        <v>529</v>
      </c>
      <c r="AB69" s="26" t="s">
        <v>530</v>
      </c>
      <c r="AC69" s="26" t="s">
        <v>531</v>
      </c>
      <c r="AD69" s="26" t="s">
        <v>269</v>
      </c>
      <c r="AE69" s="26"/>
      <c r="AF69" s="26" t="s">
        <v>270</v>
      </c>
      <c r="AG69" s="26" t="s">
        <v>532</v>
      </c>
      <c r="AH69" s="45" t="n">
        <v>286</v>
      </c>
      <c r="AI69" s="45" t="n">
        <f aca="false">Q69</f>
        <v>1316</v>
      </c>
      <c r="AJ69" s="45" t="n">
        <f aca="false">$AH69-$AI69</f>
        <v>-1030</v>
      </c>
      <c r="AK69" s="46" t="n">
        <v>678.848146853147</v>
      </c>
      <c r="AL69" s="46" t="n">
        <f aca="false">$AJ69*$AK69</f>
        <v>-699213.591258741</v>
      </c>
      <c r="AM69" s="46" t="n">
        <f aca="false">$AI69*$AK69</f>
        <v>893364.161258741</v>
      </c>
      <c r="AN69" s="26"/>
      <c r="AO69" s="26" t="s">
        <v>533</v>
      </c>
    </row>
    <row r="70" customFormat="false" ht="12" hidden="false" customHeight="false" outlineLevel="0" collapsed="false">
      <c r="A70" s="39" t="s">
        <v>541</v>
      </c>
      <c r="B70" s="39" t="s">
        <v>542</v>
      </c>
      <c r="C70" s="39" t="s">
        <v>4506</v>
      </c>
      <c r="D70" s="39" t="s">
        <v>4505</v>
      </c>
      <c r="E70" s="39" t="s">
        <v>261</v>
      </c>
      <c r="F70" s="39" t="s">
        <v>258</v>
      </c>
      <c r="G70" s="39" t="s">
        <v>4501</v>
      </c>
      <c r="H70" s="39" t="s">
        <v>4502</v>
      </c>
      <c r="I70" s="40" t="n">
        <v>260</v>
      </c>
      <c r="J70" s="40" t="n">
        <v>0</v>
      </c>
      <c r="K70" s="39" t="s">
        <v>4503</v>
      </c>
      <c r="L70" s="41" t="n">
        <v>0</v>
      </c>
      <c r="M70" s="41" t="n">
        <v>11225</v>
      </c>
      <c r="N70" s="39" t="s">
        <v>4507</v>
      </c>
      <c r="O70" s="42" t="n">
        <f aca="false">M70/SUM($M$2:$M$679)</f>
        <v>8.52234026331692E-005</v>
      </c>
      <c r="P70" s="43" t="n">
        <f aca="false">IFERROR(M70/I70,0)</f>
        <v>43.1730769230769</v>
      </c>
      <c r="Q70" s="17"/>
      <c r="R70" s="44" t="n">
        <f aca="false">I70-Q70</f>
        <v>260</v>
      </c>
      <c r="S70" s="43" t="n">
        <f aca="false">$AK70*R70</f>
        <v>11225</v>
      </c>
      <c r="U70" s="26" t="s">
        <v>259</v>
      </c>
      <c r="V70" s="26" t="s">
        <v>260</v>
      </c>
      <c r="W70" s="26" t="s">
        <v>262</v>
      </c>
      <c r="X70" s="26"/>
      <c r="Y70" s="26" t="s">
        <v>277</v>
      </c>
      <c r="Z70" s="27" t="s">
        <v>123</v>
      </c>
      <c r="AA70" s="26"/>
      <c r="AB70" s="26"/>
      <c r="AC70" s="26"/>
      <c r="AD70" s="26"/>
      <c r="AE70" s="26"/>
      <c r="AF70" s="26"/>
      <c r="AG70" s="26"/>
      <c r="AH70" s="45" t="n">
        <v>260</v>
      </c>
      <c r="AI70" s="45" t="n">
        <f aca="false">Q70</f>
        <v>0</v>
      </c>
      <c r="AJ70" s="45" t="n">
        <f aca="false">$AH70-$AI70</f>
        <v>260</v>
      </c>
      <c r="AK70" s="46" t="n">
        <v>43.1730769230769</v>
      </c>
      <c r="AL70" s="46" t="n">
        <f aca="false">$AJ70*$AK70</f>
        <v>11225</v>
      </c>
      <c r="AM70" s="46" t="n">
        <f aca="false">$AI70*$AK70</f>
        <v>0</v>
      </c>
      <c r="AN70" s="26"/>
      <c r="AO70" s="26"/>
    </row>
    <row r="71" customFormat="false" ht="12" hidden="false" customHeight="false" outlineLevel="0" collapsed="false">
      <c r="A71" s="39" t="s">
        <v>536</v>
      </c>
      <c r="B71" s="39" t="s">
        <v>537</v>
      </c>
      <c r="C71" s="39" t="s">
        <v>4539</v>
      </c>
      <c r="D71" s="39" t="s">
        <v>4505</v>
      </c>
      <c r="E71" s="39" t="s">
        <v>261</v>
      </c>
      <c r="F71" s="39" t="s">
        <v>258</v>
      </c>
      <c r="G71" s="39" t="s">
        <v>4501</v>
      </c>
      <c r="H71" s="39" t="s">
        <v>4502</v>
      </c>
      <c r="I71" s="40" t="n">
        <v>260</v>
      </c>
      <c r="J71" s="40" t="n">
        <v>0</v>
      </c>
      <c r="K71" s="39" t="s">
        <v>4503</v>
      </c>
      <c r="L71" s="41" t="n">
        <v>0</v>
      </c>
      <c r="M71" s="41" t="n">
        <v>51233.96</v>
      </c>
      <c r="N71" s="39" t="s">
        <v>4507</v>
      </c>
      <c r="O71" s="42" t="n">
        <f aca="false">M71/SUM($M$2:$M$679)</f>
        <v>0.000388982842010841</v>
      </c>
      <c r="P71" s="43" t="n">
        <f aca="false">IFERROR(M71/I71,0)</f>
        <v>197.053692307692</v>
      </c>
      <c r="Q71" s="17" t="n">
        <v>50</v>
      </c>
      <c r="R71" s="44" t="n">
        <f aca="false">I71-Q71</f>
        <v>210</v>
      </c>
      <c r="S71" s="43" t="n">
        <f aca="false">$AK71*R71</f>
        <v>41381.2745247148</v>
      </c>
      <c r="U71" s="26" t="s">
        <v>259</v>
      </c>
      <c r="V71" s="26" t="s">
        <v>260</v>
      </c>
      <c r="W71" s="26" t="s">
        <v>262</v>
      </c>
      <c r="X71" s="24" t="s">
        <v>226</v>
      </c>
      <c r="Y71" s="26" t="s">
        <v>267</v>
      </c>
      <c r="Z71" s="25" t="s">
        <v>51</v>
      </c>
      <c r="AA71" s="26" t="s">
        <v>538</v>
      </c>
      <c r="AB71" s="26" t="s">
        <v>539</v>
      </c>
      <c r="AC71" s="26" t="s">
        <v>290</v>
      </c>
      <c r="AD71" s="26" t="s">
        <v>269</v>
      </c>
      <c r="AE71" s="26"/>
      <c r="AF71" s="26" t="s">
        <v>269</v>
      </c>
      <c r="AG71" s="26"/>
      <c r="AH71" s="45" t="n">
        <v>263</v>
      </c>
      <c r="AI71" s="45" t="n">
        <f aca="false">Q71</f>
        <v>50</v>
      </c>
      <c r="AJ71" s="45" t="n">
        <f aca="false">$AH71-$AI71</f>
        <v>213</v>
      </c>
      <c r="AK71" s="46" t="n">
        <v>197.053688212928</v>
      </c>
      <c r="AL71" s="46" t="n">
        <f aca="false">$AJ71*$AK71</f>
        <v>41972.4355893536</v>
      </c>
      <c r="AM71" s="46" t="n">
        <f aca="false">$AI71*$AK71</f>
        <v>9852.68441064639</v>
      </c>
      <c r="AN71" s="26"/>
      <c r="AO71" s="26" t="s">
        <v>540</v>
      </c>
    </row>
    <row r="72" customFormat="false" ht="12" hidden="false" customHeight="false" outlineLevel="0" collapsed="false">
      <c r="A72" s="39" t="s">
        <v>550</v>
      </c>
      <c r="B72" s="39" t="s">
        <v>551</v>
      </c>
      <c r="C72" s="39" t="s">
        <v>4506</v>
      </c>
      <c r="D72" s="39" t="s">
        <v>4505</v>
      </c>
      <c r="E72" s="39" t="s">
        <v>261</v>
      </c>
      <c r="F72" s="39" t="s">
        <v>258</v>
      </c>
      <c r="G72" s="39" t="s">
        <v>4501</v>
      </c>
      <c r="H72" s="39" t="s">
        <v>4502</v>
      </c>
      <c r="I72" s="40" t="n">
        <v>250</v>
      </c>
      <c r="J72" s="40" t="n">
        <v>0</v>
      </c>
      <c r="K72" s="39" t="s">
        <v>4503</v>
      </c>
      <c r="L72" s="41" t="n">
        <v>0</v>
      </c>
      <c r="M72" s="41" t="n">
        <v>76740</v>
      </c>
      <c r="N72" s="39" t="s">
        <v>4507</v>
      </c>
      <c r="O72" s="42" t="n">
        <f aca="false">M72/SUM($M$2:$M$679)</f>
        <v>0.000582631974883689</v>
      </c>
      <c r="P72" s="43" t="n">
        <f aca="false">IFERROR(M72/I72,0)</f>
        <v>306.96</v>
      </c>
      <c r="Q72" s="17"/>
      <c r="R72" s="44" t="n">
        <f aca="false">I72-Q72</f>
        <v>250</v>
      </c>
      <c r="S72" s="43" t="n">
        <f aca="false">$AK72*R72</f>
        <v>76740</v>
      </c>
      <c r="U72" s="26" t="s">
        <v>259</v>
      </c>
      <c r="V72" s="26" t="s">
        <v>260</v>
      </c>
      <c r="W72" s="26" t="s">
        <v>262</v>
      </c>
      <c r="X72" s="26"/>
      <c r="Y72" s="26" t="s">
        <v>277</v>
      </c>
      <c r="Z72" s="27" t="s">
        <v>123</v>
      </c>
      <c r="AA72" s="26"/>
      <c r="AB72" s="26"/>
      <c r="AC72" s="26"/>
      <c r="AD72" s="26"/>
      <c r="AE72" s="26"/>
      <c r="AF72" s="26"/>
      <c r="AG72" s="26"/>
      <c r="AH72" s="45" t="n">
        <v>250</v>
      </c>
      <c r="AI72" s="45" t="n">
        <f aca="false">Q72</f>
        <v>0</v>
      </c>
      <c r="AJ72" s="45" t="n">
        <f aca="false">$AH72-$AI72</f>
        <v>250</v>
      </c>
      <c r="AK72" s="46" t="n">
        <v>306.96</v>
      </c>
      <c r="AL72" s="46" t="n">
        <f aca="false">$AJ72*$AK72</f>
        <v>76740</v>
      </c>
      <c r="AM72" s="46" t="n">
        <f aca="false">$AI72*$AK72</f>
        <v>0</v>
      </c>
      <c r="AN72" s="26"/>
      <c r="AO72" s="26"/>
    </row>
    <row r="73" customFormat="false" ht="12" hidden="false" customHeight="false" outlineLevel="0" collapsed="false">
      <c r="A73" s="39" t="s">
        <v>321</v>
      </c>
      <c r="B73" s="39" t="s">
        <v>322</v>
      </c>
      <c r="C73" s="39"/>
      <c r="D73" s="39" t="s">
        <v>4505</v>
      </c>
      <c r="E73" s="39" t="s">
        <v>274</v>
      </c>
      <c r="F73" s="39" t="s">
        <v>258</v>
      </c>
      <c r="G73" s="39" t="s">
        <v>4512</v>
      </c>
      <c r="H73" s="39" t="s">
        <v>4502</v>
      </c>
      <c r="I73" s="40" t="n">
        <v>250</v>
      </c>
      <c r="J73" s="40" t="n">
        <v>0</v>
      </c>
      <c r="K73" s="39" t="s">
        <v>4503</v>
      </c>
      <c r="L73" s="41" t="n">
        <v>0</v>
      </c>
      <c r="M73" s="41" t="n">
        <v>23725.47</v>
      </c>
      <c r="N73" s="39" t="s">
        <v>4504</v>
      </c>
      <c r="O73" s="42" t="n">
        <f aca="false">M73/SUM($M$2:$M$679)</f>
        <v>0.000180130537413913</v>
      </c>
      <c r="P73" s="43" t="n">
        <f aca="false">IFERROR(M73/I73,0)</f>
        <v>94.90188</v>
      </c>
      <c r="Q73" s="17"/>
      <c r="R73" s="44" t="n">
        <f aca="false">I73-Q73</f>
        <v>250</v>
      </c>
      <c r="S73" s="43" t="n">
        <f aca="false">$AK73*R73</f>
        <v>23725.4721166033</v>
      </c>
      <c r="U73" s="26" t="s">
        <v>259</v>
      </c>
      <c r="V73" s="26" t="s">
        <v>273</v>
      </c>
      <c r="W73" s="26" t="s">
        <v>262</v>
      </c>
      <c r="X73" s="24" t="s">
        <v>226</v>
      </c>
      <c r="Y73" s="26" t="s">
        <v>267</v>
      </c>
      <c r="Z73" s="25" t="s">
        <v>51</v>
      </c>
      <c r="AA73" s="26" t="s">
        <v>323</v>
      </c>
      <c r="AB73" s="26" t="s">
        <v>324</v>
      </c>
      <c r="AC73" s="26" t="s">
        <v>325</v>
      </c>
      <c r="AD73" s="26" t="s">
        <v>269</v>
      </c>
      <c r="AE73" s="26"/>
      <c r="AF73" s="26" t="s">
        <v>270</v>
      </c>
      <c r="AG73" s="26" t="s">
        <v>326</v>
      </c>
      <c r="AH73" s="45"/>
      <c r="AI73" s="45"/>
      <c r="AJ73" s="45"/>
      <c r="AK73" s="46" t="n">
        <v>94.9018884664132</v>
      </c>
      <c r="AL73" s="46"/>
      <c r="AM73" s="46"/>
      <c r="AN73" s="26"/>
      <c r="AO73" s="26" t="s">
        <v>4540</v>
      </c>
    </row>
    <row r="74" customFormat="false" ht="12" hidden="false" customHeight="false" outlineLevel="0" collapsed="false">
      <c r="A74" s="39" t="s">
        <v>552</v>
      </c>
      <c r="B74" s="39" t="s">
        <v>553</v>
      </c>
      <c r="C74" s="39"/>
      <c r="D74" s="39" t="s">
        <v>4500</v>
      </c>
      <c r="E74" s="39" t="s">
        <v>274</v>
      </c>
      <c r="F74" s="39" t="s">
        <v>258</v>
      </c>
      <c r="G74" s="39" t="s">
        <v>4501</v>
      </c>
      <c r="H74" s="39" t="s">
        <v>4502</v>
      </c>
      <c r="I74" s="40" t="n">
        <v>250</v>
      </c>
      <c r="J74" s="40" t="n">
        <v>0</v>
      </c>
      <c r="K74" s="39" t="s">
        <v>4503</v>
      </c>
      <c r="L74" s="41" t="n">
        <v>0</v>
      </c>
      <c r="M74" s="41" t="n">
        <v>52032.5</v>
      </c>
      <c r="N74" s="39" t="s">
        <v>4504</v>
      </c>
      <c r="O74" s="42" t="n">
        <f aca="false">M74/SUM($M$2:$M$679)</f>
        <v>0.00039504558552431</v>
      </c>
      <c r="P74" s="43" t="n">
        <f aca="false">IFERROR(M74/I74,0)</f>
        <v>208.13</v>
      </c>
      <c r="Q74" s="17"/>
      <c r="R74" s="44" t="n">
        <f aca="false">I74-Q74</f>
        <v>250</v>
      </c>
      <c r="S74" s="43" t="n">
        <f aca="false">$AK74*R74</f>
        <v>52032.5</v>
      </c>
      <c r="U74" s="26" t="s">
        <v>259</v>
      </c>
      <c r="V74" s="26" t="s">
        <v>273</v>
      </c>
      <c r="W74" s="26" t="s">
        <v>262</v>
      </c>
      <c r="X74" s="26"/>
      <c r="Y74" s="26" t="s">
        <v>277</v>
      </c>
      <c r="Z74" s="27" t="s">
        <v>123</v>
      </c>
      <c r="AA74" s="26"/>
      <c r="AB74" s="26"/>
      <c r="AC74" s="26"/>
      <c r="AD74" s="26"/>
      <c r="AE74" s="26"/>
      <c r="AF74" s="26"/>
      <c r="AG74" s="26"/>
      <c r="AH74" s="45" t="n">
        <v>250</v>
      </c>
      <c r="AI74" s="45" t="n">
        <f aca="false">Q74</f>
        <v>0</v>
      </c>
      <c r="AJ74" s="45" t="n">
        <f aca="false">$AH74-$AI74</f>
        <v>250</v>
      </c>
      <c r="AK74" s="46" t="n">
        <v>208.13</v>
      </c>
      <c r="AL74" s="46" t="n">
        <f aca="false">$AJ74*$AK74</f>
        <v>52032.5</v>
      </c>
      <c r="AM74" s="46" t="n">
        <f aca="false">$AI74*$AK74</f>
        <v>0</v>
      </c>
      <c r="AN74" s="26"/>
      <c r="AO74" s="26"/>
    </row>
    <row r="75" customFormat="false" ht="12" hidden="false" customHeight="false" outlineLevel="0" collapsed="false">
      <c r="A75" s="39" t="s">
        <v>554</v>
      </c>
      <c r="B75" s="39" t="s">
        <v>555</v>
      </c>
      <c r="C75" s="39" t="s">
        <v>4541</v>
      </c>
      <c r="D75" s="39" t="s">
        <v>4515</v>
      </c>
      <c r="E75" s="39" t="s">
        <v>261</v>
      </c>
      <c r="F75" s="39" t="s">
        <v>258</v>
      </c>
      <c r="G75" s="39" t="s">
        <v>4501</v>
      </c>
      <c r="H75" s="39" t="s">
        <v>4502</v>
      </c>
      <c r="I75" s="40" t="n">
        <v>240</v>
      </c>
      <c r="J75" s="40" t="n">
        <v>0</v>
      </c>
      <c r="K75" s="39" t="s">
        <v>4503</v>
      </c>
      <c r="L75" s="41" t="n">
        <v>0</v>
      </c>
      <c r="M75" s="41" t="n">
        <v>26296</v>
      </c>
      <c r="N75" s="39" t="s">
        <v>4507</v>
      </c>
      <c r="O75" s="42" t="n">
        <f aca="false">M75/SUM($M$2:$M$679)</f>
        <v>0.000199646734578336</v>
      </c>
      <c r="P75" s="43" t="n">
        <f aca="false">IFERROR(M75/I75,0)</f>
        <v>109.566666666667</v>
      </c>
      <c r="Q75" s="17" t="n">
        <v>100</v>
      </c>
      <c r="R75" s="44" t="n">
        <f aca="false">I75-Q75</f>
        <v>140</v>
      </c>
      <c r="S75" s="43" t="n">
        <f aca="false">$AK75*R75</f>
        <v>15339.3333333333</v>
      </c>
      <c r="U75" s="26" t="s">
        <v>259</v>
      </c>
      <c r="V75" s="26" t="s">
        <v>260</v>
      </c>
      <c r="W75" s="26" t="s">
        <v>262</v>
      </c>
      <c r="X75" s="24" t="s">
        <v>226</v>
      </c>
      <c r="Y75" s="26" t="s">
        <v>267</v>
      </c>
      <c r="Z75" s="25" t="s">
        <v>51</v>
      </c>
      <c r="AA75" s="26" t="s">
        <v>556</v>
      </c>
      <c r="AB75" s="26" t="s">
        <v>557</v>
      </c>
      <c r="AC75" s="26" t="s">
        <v>290</v>
      </c>
      <c r="AD75" s="26" t="s">
        <v>269</v>
      </c>
      <c r="AE75" s="26"/>
      <c r="AF75" s="26" t="s">
        <v>270</v>
      </c>
      <c r="AG75" s="26"/>
      <c r="AH75" s="45" t="n">
        <v>240</v>
      </c>
      <c r="AI75" s="45" t="n">
        <f aca="false">Q75</f>
        <v>100</v>
      </c>
      <c r="AJ75" s="45" t="n">
        <f aca="false">$AH75-$AI75</f>
        <v>140</v>
      </c>
      <c r="AK75" s="46" t="n">
        <v>109.566666666667</v>
      </c>
      <c r="AL75" s="46" t="n">
        <f aca="false">$AJ75*$AK75</f>
        <v>15339.3333333333</v>
      </c>
      <c r="AM75" s="46" t="n">
        <f aca="false">$AI75*$AK75</f>
        <v>10956.6666666667</v>
      </c>
      <c r="AN75" s="26"/>
      <c r="AO75" s="26" t="s">
        <v>558</v>
      </c>
    </row>
    <row r="76" customFormat="false" ht="12" hidden="false" customHeight="false" outlineLevel="0" collapsed="false">
      <c r="A76" s="39" t="s">
        <v>496</v>
      </c>
      <c r="B76" s="39" t="s">
        <v>497</v>
      </c>
      <c r="C76" s="39" t="s">
        <v>4506</v>
      </c>
      <c r="D76" s="39" t="s">
        <v>4505</v>
      </c>
      <c r="E76" s="39" t="s">
        <v>261</v>
      </c>
      <c r="F76" s="39" t="s">
        <v>258</v>
      </c>
      <c r="G76" s="39" t="s">
        <v>4501</v>
      </c>
      <c r="H76" s="39" t="s">
        <v>4502</v>
      </c>
      <c r="I76" s="40" t="n">
        <v>224</v>
      </c>
      <c r="J76" s="40" t="n">
        <v>0</v>
      </c>
      <c r="K76" s="39" t="s">
        <v>4503</v>
      </c>
      <c r="L76" s="41" t="n">
        <v>0</v>
      </c>
      <c r="M76" s="41" t="n">
        <v>238358.23</v>
      </c>
      <c r="N76" s="39" t="s">
        <v>4507</v>
      </c>
      <c r="O76" s="42" t="n">
        <f aca="false">M76/SUM($M$2:$M$679)</f>
        <v>0.00180968368875007</v>
      </c>
      <c r="P76" s="43" t="n">
        <f aca="false">IFERROR(M76/I76,0)</f>
        <v>1064.09924107143</v>
      </c>
      <c r="Q76" s="17"/>
      <c r="R76" s="44" t="n">
        <f aca="false">I76-Q76</f>
        <v>224</v>
      </c>
      <c r="S76" s="43" t="n">
        <f aca="false">$AK76*R76</f>
        <v>238358.230163935</v>
      </c>
      <c r="U76" s="26" t="s">
        <v>259</v>
      </c>
      <c r="V76" s="26" t="s">
        <v>260</v>
      </c>
      <c r="W76" s="26" t="s">
        <v>262</v>
      </c>
      <c r="X76" s="26"/>
      <c r="Y76" s="26" t="s">
        <v>277</v>
      </c>
      <c r="Z76" s="27" t="s">
        <v>123</v>
      </c>
      <c r="AA76" s="26"/>
      <c r="AB76" s="26"/>
      <c r="AC76" s="26"/>
      <c r="AD76" s="26"/>
      <c r="AE76" s="26"/>
      <c r="AF76" s="26"/>
      <c r="AG76" s="26"/>
      <c r="AH76" s="45" t="n">
        <v>488</v>
      </c>
      <c r="AI76" s="45" t="n">
        <f aca="false">Q76</f>
        <v>0</v>
      </c>
      <c r="AJ76" s="45" t="n">
        <f aca="false">$AH76-$AI76</f>
        <v>488</v>
      </c>
      <c r="AK76" s="46" t="n">
        <v>1064.09924180328</v>
      </c>
      <c r="AL76" s="46" t="n">
        <f aca="false">$AJ76*$AK76</f>
        <v>519280.43</v>
      </c>
      <c r="AM76" s="46" t="n">
        <f aca="false">$AI76*$AK76</f>
        <v>0</v>
      </c>
      <c r="AN76" s="26"/>
      <c r="AO76" s="26" t="s">
        <v>485</v>
      </c>
    </row>
    <row r="77" customFormat="false" ht="12" hidden="false" customHeight="false" outlineLevel="0" collapsed="false">
      <c r="A77" s="39" t="s">
        <v>571</v>
      </c>
      <c r="B77" s="39" t="s">
        <v>572</v>
      </c>
      <c r="C77" s="39" t="s">
        <v>4506</v>
      </c>
      <c r="D77" s="39" t="s">
        <v>4505</v>
      </c>
      <c r="E77" s="39" t="s">
        <v>261</v>
      </c>
      <c r="F77" s="39" t="s">
        <v>258</v>
      </c>
      <c r="G77" s="39" t="s">
        <v>4501</v>
      </c>
      <c r="H77" s="39" t="s">
        <v>4502</v>
      </c>
      <c r="I77" s="40" t="n">
        <v>220</v>
      </c>
      <c r="J77" s="40" t="n">
        <v>0</v>
      </c>
      <c r="K77" s="39" t="s">
        <v>4503</v>
      </c>
      <c r="L77" s="41" t="n">
        <v>0</v>
      </c>
      <c r="M77" s="41" t="n">
        <v>15183.6</v>
      </c>
      <c r="N77" s="39" t="s">
        <v>4507</v>
      </c>
      <c r="O77" s="42" t="n">
        <f aca="false">M77/SUM($M$2:$M$679)</f>
        <v>0.000115278223271358</v>
      </c>
      <c r="P77" s="43" t="n">
        <f aca="false">IFERROR(M77/I77,0)</f>
        <v>69.0163636363636</v>
      </c>
      <c r="Q77" s="17" t="n">
        <v>10</v>
      </c>
      <c r="R77" s="44" t="n">
        <f aca="false">I77-Q77</f>
        <v>210</v>
      </c>
      <c r="S77" s="43" t="n">
        <f aca="false">$AK77*R77</f>
        <v>14493.4363636364</v>
      </c>
      <c r="U77" s="26" t="s">
        <v>259</v>
      </c>
      <c r="V77" s="26" t="s">
        <v>260</v>
      </c>
      <c r="W77" s="26" t="s">
        <v>262</v>
      </c>
      <c r="X77" s="24" t="s">
        <v>226</v>
      </c>
      <c r="Y77" s="26" t="s">
        <v>267</v>
      </c>
      <c r="Z77" s="25" t="s">
        <v>51</v>
      </c>
      <c r="AA77" s="26" t="s">
        <v>573</v>
      </c>
      <c r="AB77" s="26" t="s">
        <v>574</v>
      </c>
      <c r="AC77" s="26" t="s">
        <v>575</v>
      </c>
      <c r="AD77" s="26" t="s">
        <v>269</v>
      </c>
      <c r="AE77" s="26"/>
      <c r="AF77" s="26" t="s">
        <v>270</v>
      </c>
      <c r="AG77" s="26" t="s">
        <v>576</v>
      </c>
      <c r="AH77" s="45" t="n">
        <v>220</v>
      </c>
      <c r="AI77" s="45" t="n">
        <f aca="false">Q77</f>
        <v>10</v>
      </c>
      <c r="AJ77" s="45" t="n">
        <f aca="false">$AH77-$AI77</f>
        <v>210</v>
      </c>
      <c r="AK77" s="46" t="n">
        <v>69.0163636363636</v>
      </c>
      <c r="AL77" s="46" t="n">
        <f aca="false">$AJ77*$AK77</f>
        <v>14493.4363636364</v>
      </c>
      <c r="AM77" s="46" t="n">
        <f aca="false">$AI77*$AK77</f>
        <v>690.163636363636</v>
      </c>
      <c r="AN77" s="26"/>
      <c r="AO77" s="26" t="s">
        <v>368</v>
      </c>
    </row>
    <row r="78" customFormat="false" ht="12" hidden="false" customHeight="false" outlineLevel="0" collapsed="false">
      <c r="A78" s="39" t="s">
        <v>496</v>
      </c>
      <c r="B78" s="39" t="s">
        <v>497</v>
      </c>
      <c r="C78" s="39" t="s">
        <v>4506</v>
      </c>
      <c r="D78" s="39" t="s">
        <v>4505</v>
      </c>
      <c r="E78" s="39" t="s">
        <v>261</v>
      </c>
      <c r="F78" s="39" t="s">
        <v>258</v>
      </c>
      <c r="G78" s="39" t="s">
        <v>4512</v>
      </c>
      <c r="H78" s="39" t="s">
        <v>4502</v>
      </c>
      <c r="I78" s="40" t="n">
        <v>216</v>
      </c>
      <c r="J78" s="40" t="n">
        <v>0</v>
      </c>
      <c r="K78" s="39" t="s">
        <v>4503</v>
      </c>
      <c r="L78" s="41" t="n">
        <v>0</v>
      </c>
      <c r="M78" s="41" t="n">
        <v>229845.44</v>
      </c>
      <c r="N78" s="39" t="s">
        <v>4507</v>
      </c>
      <c r="O78" s="42" t="n">
        <f aca="false">M78/SUM($M$2:$M$679)</f>
        <v>0.0017450521582644</v>
      </c>
      <c r="P78" s="43" t="n">
        <f aca="false">IFERROR(M78/I78,0)</f>
        <v>1064.09925925926</v>
      </c>
      <c r="Q78" s="17"/>
      <c r="R78" s="44" t="n">
        <f aca="false">I78-Q78</f>
        <v>216</v>
      </c>
      <c r="S78" s="43" t="n">
        <f aca="false">$AK78*R78</f>
        <v>229845.436229508</v>
      </c>
      <c r="U78" s="26" t="s">
        <v>259</v>
      </c>
      <c r="V78" s="26" t="s">
        <v>260</v>
      </c>
      <c r="W78" s="26" t="s">
        <v>262</v>
      </c>
      <c r="X78" s="26"/>
      <c r="Y78" s="26" t="s">
        <v>277</v>
      </c>
      <c r="Z78" s="27" t="s">
        <v>123</v>
      </c>
      <c r="AA78" s="26"/>
      <c r="AB78" s="26"/>
      <c r="AC78" s="26"/>
      <c r="AD78" s="26"/>
      <c r="AE78" s="26"/>
      <c r="AF78" s="26"/>
      <c r="AG78" s="26"/>
      <c r="AH78" s="45"/>
      <c r="AI78" s="45"/>
      <c r="AJ78" s="45"/>
      <c r="AK78" s="46" t="n">
        <v>1064.09924180328</v>
      </c>
      <c r="AL78" s="46"/>
      <c r="AM78" s="46"/>
      <c r="AN78" s="26"/>
      <c r="AO78" s="26" t="s">
        <v>485</v>
      </c>
    </row>
    <row r="79" customFormat="false" ht="12" hidden="false" customHeight="false" outlineLevel="0" collapsed="false">
      <c r="A79" s="39" t="s">
        <v>566</v>
      </c>
      <c r="B79" s="39" t="s">
        <v>567</v>
      </c>
      <c r="C79" s="39" t="s">
        <v>4506</v>
      </c>
      <c r="D79" s="39" t="s">
        <v>4505</v>
      </c>
      <c r="E79" s="39" t="s">
        <v>261</v>
      </c>
      <c r="F79" s="39" t="s">
        <v>258</v>
      </c>
      <c r="G79" s="39" t="s">
        <v>4501</v>
      </c>
      <c r="H79" s="39" t="s">
        <v>4502</v>
      </c>
      <c r="I79" s="40" t="n">
        <v>215</v>
      </c>
      <c r="J79" s="40" t="n">
        <v>0</v>
      </c>
      <c r="K79" s="39" t="s">
        <v>4503</v>
      </c>
      <c r="L79" s="41" t="n">
        <v>0</v>
      </c>
      <c r="M79" s="41" t="n">
        <v>196962.83</v>
      </c>
      <c r="N79" s="39" t="s">
        <v>4507</v>
      </c>
      <c r="O79" s="42" t="n">
        <f aca="false">M79/SUM($M$2:$M$679)</f>
        <v>0.00149539800132369</v>
      </c>
      <c r="P79" s="43" t="n">
        <f aca="false">IFERROR(M79/I79,0)</f>
        <v>916.106186046512</v>
      </c>
      <c r="Q79" s="17" t="n">
        <v>9</v>
      </c>
      <c r="R79" s="44" t="n">
        <f aca="false">I79-Q79</f>
        <v>206</v>
      </c>
      <c r="S79" s="43" t="n">
        <f aca="false">$AK79*R79</f>
        <v>188717.876106195</v>
      </c>
      <c r="U79" s="26" t="s">
        <v>259</v>
      </c>
      <c r="V79" s="26" t="s">
        <v>260</v>
      </c>
      <c r="W79" s="26" t="s">
        <v>262</v>
      </c>
      <c r="X79" s="25" t="s">
        <v>228</v>
      </c>
      <c r="Y79" s="26" t="s">
        <v>282</v>
      </c>
      <c r="Z79" s="25" t="s">
        <v>51</v>
      </c>
      <c r="AA79" s="26" t="s">
        <v>568</v>
      </c>
      <c r="AB79" s="26" t="s">
        <v>569</v>
      </c>
      <c r="AC79" s="26" t="s">
        <v>290</v>
      </c>
      <c r="AD79" s="26" t="s">
        <v>269</v>
      </c>
      <c r="AE79" s="26"/>
      <c r="AF79" s="26" t="s">
        <v>269</v>
      </c>
      <c r="AG79" s="26"/>
      <c r="AH79" s="45" t="n">
        <v>226</v>
      </c>
      <c r="AI79" s="45" t="n">
        <f aca="false">Q79</f>
        <v>9</v>
      </c>
      <c r="AJ79" s="45" t="n">
        <f aca="false">$AH79-$AI79</f>
        <v>217</v>
      </c>
      <c r="AK79" s="46" t="n">
        <v>916.106194690266</v>
      </c>
      <c r="AL79" s="46" t="n">
        <f aca="false">$AJ79*$AK79</f>
        <v>198795.044247788</v>
      </c>
      <c r="AM79" s="46" t="n">
        <f aca="false">$AI79*$AK79</f>
        <v>8244.95575221239</v>
      </c>
      <c r="AN79" s="26"/>
      <c r="AO79" s="26" t="s">
        <v>570</v>
      </c>
    </row>
    <row r="80" customFormat="false" ht="12" hidden="false" customHeight="false" outlineLevel="0" collapsed="false">
      <c r="A80" s="39" t="s">
        <v>579</v>
      </c>
      <c r="B80" s="39" t="s">
        <v>580</v>
      </c>
      <c r="C80" s="39" t="s">
        <v>4506</v>
      </c>
      <c r="D80" s="39" t="s">
        <v>4505</v>
      </c>
      <c r="E80" s="39" t="s">
        <v>261</v>
      </c>
      <c r="F80" s="39" t="s">
        <v>258</v>
      </c>
      <c r="G80" s="39" t="s">
        <v>4501</v>
      </c>
      <c r="H80" s="39" t="s">
        <v>4502</v>
      </c>
      <c r="I80" s="40" t="n">
        <v>210</v>
      </c>
      <c r="J80" s="40" t="n">
        <v>0</v>
      </c>
      <c r="K80" s="39" t="s">
        <v>4503</v>
      </c>
      <c r="L80" s="41" t="n">
        <v>0</v>
      </c>
      <c r="M80" s="41" t="n">
        <v>27930</v>
      </c>
      <c r="N80" s="39" t="s">
        <v>4507</v>
      </c>
      <c r="O80" s="42" t="n">
        <f aca="false">M80/SUM($M$2:$M$679)</f>
        <v>0.000212052528779013</v>
      </c>
      <c r="P80" s="43" t="n">
        <f aca="false">IFERROR(M80/I80,0)</f>
        <v>133</v>
      </c>
      <c r="Q80" s="17"/>
      <c r="R80" s="44" t="n">
        <f aca="false">I80-Q80</f>
        <v>210</v>
      </c>
      <c r="S80" s="43" t="n">
        <f aca="false">$AK80*R80</f>
        <v>27930</v>
      </c>
      <c r="U80" s="26" t="s">
        <v>259</v>
      </c>
      <c r="V80" s="26" t="s">
        <v>260</v>
      </c>
      <c r="W80" s="26" t="s">
        <v>262</v>
      </c>
      <c r="X80" s="26"/>
      <c r="Y80" s="26" t="s">
        <v>277</v>
      </c>
      <c r="Z80" s="27" t="s">
        <v>123</v>
      </c>
      <c r="AA80" s="26"/>
      <c r="AB80" s="26"/>
      <c r="AC80" s="26"/>
      <c r="AD80" s="26"/>
      <c r="AE80" s="26"/>
      <c r="AF80" s="26"/>
      <c r="AG80" s="26"/>
      <c r="AH80" s="45" t="n">
        <v>210</v>
      </c>
      <c r="AI80" s="45" t="n">
        <f aca="false">Q80</f>
        <v>0</v>
      </c>
      <c r="AJ80" s="45" t="n">
        <f aca="false">$AH80-$AI80</f>
        <v>210</v>
      </c>
      <c r="AK80" s="46" t="n">
        <v>133</v>
      </c>
      <c r="AL80" s="46" t="n">
        <f aca="false">$AJ80*$AK80</f>
        <v>27930</v>
      </c>
      <c r="AM80" s="46" t="n">
        <f aca="false">$AI80*$AK80</f>
        <v>0</v>
      </c>
      <c r="AN80" s="26"/>
      <c r="AO80" s="26"/>
    </row>
    <row r="81" customFormat="false" ht="12" hidden="false" customHeight="false" outlineLevel="0" collapsed="false">
      <c r="A81" s="39" t="s">
        <v>581</v>
      </c>
      <c r="B81" s="39" t="s">
        <v>582</v>
      </c>
      <c r="C81" s="39" t="s">
        <v>4506</v>
      </c>
      <c r="D81" s="39" t="s">
        <v>4505</v>
      </c>
      <c r="E81" s="39" t="s">
        <v>261</v>
      </c>
      <c r="F81" s="39" t="s">
        <v>258</v>
      </c>
      <c r="G81" s="39" t="s">
        <v>4501</v>
      </c>
      <c r="H81" s="39" t="s">
        <v>4502</v>
      </c>
      <c r="I81" s="40" t="n">
        <v>210</v>
      </c>
      <c r="J81" s="40" t="n">
        <v>0</v>
      </c>
      <c r="K81" s="39" t="s">
        <v>4503</v>
      </c>
      <c r="L81" s="41" t="n">
        <v>0</v>
      </c>
      <c r="M81" s="41" t="n">
        <v>30870</v>
      </c>
      <c r="N81" s="39" t="s">
        <v>4507</v>
      </c>
      <c r="O81" s="42" t="n">
        <f aca="false">M81/SUM($M$2:$M$679)</f>
        <v>0.000234373847597856</v>
      </c>
      <c r="P81" s="43" t="n">
        <f aca="false">IFERROR(M81/I81,0)</f>
        <v>147</v>
      </c>
      <c r="Q81" s="17"/>
      <c r="R81" s="44" t="n">
        <f aca="false">I81-Q81</f>
        <v>210</v>
      </c>
      <c r="S81" s="43" t="n">
        <f aca="false">$AK81*R81</f>
        <v>30870</v>
      </c>
      <c r="U81" s="26" t="s">
        <v>259</v>
      </c>
      <c r="V81" s="26" t="s">
        <v>260</v>
      </c>
      <c r="W81" s="26" t="s">
        <v>262</v>
      </c>
      <c r="X81" s="26"/>
      <c r="Y81" s="26" t="s">
        <v>277</v>
      </c>
      <c r="Z81" s="27" t="s">
        <v>123</v>
      </c>
      <c r="AA81" s="26"/>
      <c r="AB81" s="26"/>
      <c r="AC81" s="26"/>
      <c r="AD81" s="26"/>
      <c r="AE81" s="26"/>
      <c r="AF81" s="26"/>
      <c r="AG81" s="26"/>
      <c r="AH81" s="45" t="n">
        <v>210</v>
      </c>
      <c r="AI81" s="45" t="n">
        <f aca="false">Q81</f>
        <v>0</v>
      </c>
      <c r="AJ81" s="45" t="n">
        <f aca="false">$AH81-$AI81</f>
        <v>210</v>
      </c>
      <c r="AK81" s="46" t="n">
        <v>147</v>
      </c>
      <c r="AL81" s="46" t="n">
        <f aca="false">$AJ81*$AK81</f>
        <v>30870</v>
      </c>
      <c r="AM81" s="46" t="n">
        <f aca="false">$AI81*$AK81</f>
        <v>0</v>
      </c>
      <c r="AN81" s="26"/>
      <c r="AO81" s="26"/>
    </row>
    <row r="82" customFormat="false" ht="12" hidden="false" customHeight="false" outlineLevel="0" collapsed="false">
      <c r="A82" s="39" t="s">
        <v>377</v>
      </c>
      <c r="B82" s="39" t="s">
        <v>378</v>
      </c>
      <c r="C82" s="39" t="s">
        <v>4542</v>
      </c>
      <c r="D82" s="39" t="s">
        <v>4505</v>
      </c>
      <c r="E82" s="39" t="s">
        <v>261</v>
      </c>
      <c r="F82" s="39" t="s">
        <v>258</v>
      </c>
      <c r="G82" s="39" t="s">
        <v>4501</v>
      </c>
      <c r="H82" s="39" t="s">
        <v>4502</v>
      </c>
      <c r="I82" s="40" t="n">
        <v>204</v>
      </c>
      <c r="J82" s="40" t="n">
        <v>0</v>
      </c>
      <c r="K82" s="39" t="s">
        <v>4503</v>
      </c>
      <c r="L82" s="41" t="n">
        <v>0</v>
      </c>
      <c r="M82" s="41" t="n">
        <v>295293.52</v>
      </c>
      <c r="N82" s="39" t="s">
        <v>4507</v>
      </c>
      <c r="O82" s="42" t="n">
        <f aca="false">M82/SUM($M$2:$M$679)</f>
        <v>0.00224195265478181</v>
      </c>
      <c r="P82" s="43" t="n">
        <f aca="false">IFERROR(M82/I82,0)</f>
        <v>1447.51725490196</v>
      </c>
      <c r="Q82" s="17"/>
      <c r="R82" s="44" t="n">
        <f aca="false">I82-Q82</f>
        <v>204</v>
      </c>
      <c r="S82" s="43" t="n">
        <f aca="false">$AK82*R82</f>
        <v>295293.518237608</v>
      </c>
      <c r="U82" s="26" t="s">
        <v>259</v>
      </c>
      <c r="V82" s="26" t="s">
        <v>260</v>
      </c>
      <c r="W82" s="26" t="s">
        <v>262</v>
      </c>
      <c r="X82" s="29" t="s">
        <v>227</v>
      </c>
      <c r="Y82" s="26" t="s">
        <v>297</v>
      </c>
      <c r="Z82" s="25" t="s">
        <v>51</v>
      </c>
      <c r="AA82" s="26" t="s">
        <v>379</v>
      </c>
      <c r="AB82" s="26" t="s">
        <v>380</v>
      </c>
      <c r="AC82" s="26" t="s">
        <v>381</v>
      </c>
      <c r="AD82" s="26" t="s">
        <v>269</v>
      </c>
      <c r="AE82" s="26"/>
      <c r="AF82" s="26" t="s">
        <v>270</v>
      </c>
      <c r="AG82" s="26" t="s">
        <v>382</v>
      </c>
      <c r="AH82" s="45"/>
      <c r="AI82" s="45"/>
      <c r="AJ82" s="45"/>
      <c r="AK82" s="46" t="n">
        <v>1447.51724626279</v>
      </c>
      <c r="AL82" s="46"/>
      <c r="AM82" s="46"/>
      <c r="AN82" s="26"/>
      <c r="AO82" s="26" t="s">
        <v>4543</v>
      </c>
    </row>
    <row r="83" customFormat="false" ht="12" hidden="false" customHeight="false" outlineLevel="0" collapsed="false">
      <c r="A83" s="39" t="s">
        <v>453</v>
      </c>
      <c r="B83" s="39" t="s">
        <v>454</v>
      </c>
      <c r="C83" s="39" t="s">
        <v>4506</v>
      </c>
      <c r="D83" s="39" t="s">
        <v>4505</v>
      </c>
      <c r="E83" s="39" t="s">
        <v>261</v>
      </c>
      <c r="F83" s="39" t="s">
        <v>258</v>
      </c>
      <c r="G83" s="39" t="s">
        <v>4501</v>
      </c>
      <c r="H83" s="39" t="s">
        <v>4502</v>
      </c>
      <c r="I83" s="40" t="n">
        <v>200</v>
      </c>
      <c r="J83" s="40" t="n">
        <v>0</v>
      </c>
      <c r="K83" s="39" t="s">
        <v>4503</v>
      </c>
      <c r="L83" s="41" t="n">
        <v>0</v>
      </c>
      <c r="M83" s="41" t="n">
        <v>431095.81</v>
      </c>
      <c r="N83" s="39" t="s">
        <v>4507</v>
      </c>
      <c r="O83" s="42" t="n">
        <f aca="false">M83/SUM($M$2:$M$679)</f>
        <v>0.00327300238655699</v>
      </c>
      <c r="P83" s="43" t="n">
        <f aca="false">IFERROR(M83/I83,0)</f>
        <v>2155.47905</v>
      </c>
      <c r="Q83" s="17" t="n">
        <v>292</v>
      </c>
      <c r="R83" s="44" t="n">
        <f aca="false">I83-Q83</f>
        <v>-92</v>
      </c>
      <c r="S83" s="43" t="n">
        <f aca="false">$AK83*R83</f>
        <v>-198304.070920635</v>
      </c>
      <c r="U83" s="26" t="s">
        <v>259</v>
      </c>
      <c r="V83" s="26" t="s">
        <v>260</v>
      </c>
      <c r="W83" s="26" t="s">
        <v>262</v>
      </c>
      <c r="X83" s="24" t="s">
        <v>226</v>
      </c>
      <c r="Y83" s="26" t="s">
        <v>267</v>
      </c>
      <c r="Z83" s="25" t="s">
        <v>51</v>
      </c>
      <c r="AA83" s="26" t="s">
        <v>455</v>
      </c>
      <c r="AB83" s="26" t="s">
        <v>456</v>
      </c>
      <c r="AC83" s="26" t="s">
        <v>457</v>
      </c>
      <c r="AD83" s="26" t="s">
        <v>269</v>
      </c>
      <c r="AE83" s="26"/>
      <c r="AF83" s="26" t="s">
        <v>270</v>
      </c>
      <c r="AG83" s="26" t="s">
        <v>458</v>
      </c>
      <c r="AH83" s="45" t="n">
        <v>630</v>
      </c>
      <c r="AI83" s="45" t="n">
        <f aca="false">Q83</f>
        <v>292</v>
      </c>
      <c r="AJ83" s="45" t="n">
        <f aca="false">$AH83-$AI83</f>
        <v>338</v>
      </c>
      <c r="AK83" s="46" t="n">
        <v>2155.47903174603</v>
      </c>
      <c r="AL83" s="46" t="n">
        <f aca="false">$AJ83*$AK83</f>
        <v>728551.912730159</v>
      </c>
      <c r="AM83" s="46" t="n">
        <f aca="false">$AI83*$AK83</f>
        <v>629399.877269841</v>
      </c>
      <c r="AN83" s="26"/>
      <c r="AO83" s="26" t="s">
        <v>459</v>
      </c>
    </row>
    <row r="84" customFormat="false" ht="12" hidden="false" customHeight="false" outlineLevel="0" collapsed="false">
      <c r="A84" s="39" t="s">
        <v>453</v>
      </c>
      <c r="B84" s="39" t="s">
        <v>454</v>
      </c>
      <c r="C84" s="39" t="s">
        <v>4544</v>
      </c>
      <c r="D84" s="39" t="s">
        <v>4505</v>
      </c>
      <c r="E84" s="39" t="s">
        <v>261</v>
      </c>
      <c r="F84" s="39" t="s">
        <v>258</v>
      </c>
      <c r="G84" s="39" t="s">
        <v>4501</v>
      </c>
      <c r="H84" s="39" t="s">
        <v>4502</v>
      </c>
      <c r="I84" s="40" t="n">
        <v>200</v>
      </c>
      <c r="J84" s="40" t="n">
        <v>0</v>
      </c>
      <c r="K84" s="39" t="s">
        <v>4503</v>
      </c>
      <c r="L84" s="41" t="n">
        <v>0</v>
      </c>
      <c r="M84" s="41" t="n">
        <v>431095.81</v>
      </c>
      <c r="N84" s="39" t="s">
        <v>4507</v>
      </c>
      <c r="O84" s="42" t="n">
        <f aca="false">M84/SUM($M$2:$M$679)</f>
        <v>0.00327300238655699</v>
      </c>
      <c r="P84" s="43" t="n">
        <f aca="false">IFERROR(M84/I84,0)</f>
        <v>2155.47905</v>
      </c>
      <c r="Q84" s="17"/>
      <c r="R84" s="44" t="n">
        <f aca="false">I84-Q84</f>
        <v>200</v>
      </c>
      <c r="S84" s="43" t="n">
        <f aca="false">$AK84*R84</f>
        <v>431095.806349206</v>
      </c>
      <c r="U84" s="26" t="s">
        <v>259</v>
      </c>
      <c r="V84" s="26" t="s">
        <v>260</v>
      </c>
      <c r="W84" s="26" t="s">
        <v>262</v>
      </c>
      <c r="X84" s="24" t="s">
        <v>226</v>
      </c>
      <c r="Y84" s="26" t="s">
        <v>267</v>
      </c>
      <c r="Z84" s="25" t="s">
        <v>51</v>
      </c>
      <c r="AA84" s="26" t="s">
        <v>455</v>
      </c>
      <c r="AB84" s="26" t="s">
        <v>456</v>
      </c>
      <c r="AC84" s="26" t="s">
        <v>457</v>
      </c>
      <c r="AD84" s="26" t="s">
        <v>269</v>
      </c>
      <c r="AE84" s="26"/>
      <c r="AF84" s="26" t="s">
        <v>270</v>
      </c>
      <c r="AG84" s="26" t="s">
        <v>458</v>
      </c>
      <c r="AH84" s="45"/>
      <c r="AI84" s="45"/>
      <c r="AJ84" s="45"/>
      <c r="AK84" s="46" t="n">
        <v>2155.47903174603</v>
      </c>
      <c r="AL84" s="46"/>
      <c r="AM84" s="46"/>
      <c r="AN84" s="26"/>
      <c r="AO84" s="26" t="s">
        <v>4545</v>
      </c>
    </row>
    <row r="85" customFormat="false" ht="12" hidden="false" customHeight="false" outlineLevel="0" collapsed="false">
      <c r="A85" s="39" t="s">
        <v>344</v>
      </c>
      <c r="B85" s="39" t="s">
        <v>345</v>
      </c>
      <c r="C85" s="39" t="s">
        <v>4546</v>
      </c>
      <c r="D85" s="39" t="s">
        <v>4505</v>
      </c>
      <c r="E85" s="39" t="s">
        <v>261</v>
      </c>
      <c r="F85" s="39" t="s">
        <v>258</v>
      </c>
      <c r="G85" s="39" t="s">
        <v>4501</v>
      </c>
      <c r="H85" s="39" t="s">
        <v>4502</v>
      </c>
      <c r="I85" s="40" t="n">
        <v>200</v>
      </c>
      <c r="J85" s="40" t="n">
        <v>0</v>
      </c>
      <c r="K85" s="39" t="s">
        <v>4503</v>
      </c>
      <c r="L85" s="41" t="n">
        <v>0</v>
      </c>
      <c r="M85" s="41" t="n">
        <v>105577.99</v>
      </c>
      <c r="N85" s="39" t="s">
        <v>4507</v>
      </c>
      <c r="O85" s="42" t="n">
        <f aca="false">M85/SUM($M$2:$M$679)</f>
        <v>0.000801578222803627</v>
      </c>
      <c r="P85" s="43" t="n">
        <f aca="false">IFERROR(M85/I85,0)</f>
        <v>527.88995</v>
      </c>
      <c r="Q85" s="17"/>
      <c r="R85" s="44" t="n">
        <f aca="false">I85-Q85</f>
        <v>200</v>
      </c>
      <c r="S85" s="43" t="n">
        <f aca="false">$AK85*R85</f>
        <v>105577.98979071</v>
      </c>
      <c r="U85" s="26" t="s">
        <v>259</v>
      </c>
      <c r="V85" s="26" t="s">
        <v>260</v>
      </c>
      <c r="W85" s="26" t="s">
        <v>262</v>
      </c>
      <c r="X85" s="24" t="s">
        <v>226</v>
      </c>
      <c r="Y85" s="26" t="s">
        <v>267</v>
      </c>
      <c r="Z85" s="25" t="s">
        <v>51</v>
      </c>
      <c r="AA85" s="26" t="s">
        <v>346</v>
      </c>
      <c r="AB85" s="26" t="s">
        <v>347</v>
      </c>
      <c r="AC85" s="26" t="s">
        <v>348</v>
      </c>
      <c r="AD85" s="26" t="s">
        <v>269</v>
      </c>
      <c r="AE85" s="26"/>
      <c r="AF85" s="26" t="s">
        <v>270</v>
      </c>
      <c r="AG85" s="26" t="s">
        <v>349</v>
      </c>
      <c r="AH85" s="45"/>
      <c r="AI85" s="45"/>
      <c r="AJ85" s="45"/>
      <c r="AK85" s="46" t="n">
        <v>527.889948953548</v>
      </c>
      <c r="AL85" s="46"/>
      <c r="AM85" s="46"/>
      <c r="AN85" s="26"/>
      <c r="AO85" s="26" t="s">
        <v>4517</v>
      </c>
    </row>
    <row r="86" customFormat="false" ht="12" hidden="false" customHeight="false" outlineLevel="0" collapsed="false">
      <c r="A86" s="39" t="s">
        <v>483</v>
      </c>
      <c r="B86" s="39" t="s">
        <v>484</v>
      </c>
      <c r="C86" s="39" t="s">
        <v>4547</v>
      </c>
      <c r="D86" s="39" t="s">
        <v>4505</v>
      </c>
      <c r="E86" s="39" t="s">
        <v>261</v>
      </c>
      <c r="F86" s="39" t="s">
        <v>258</v>
      </c>
      <c r="G86" s="39" t="s">
        <v>4501</v>
      </c>
      <c r="H86" s="39" t="s">
        <v>4502</v>
      </c>
      <c r="I86" s="40" t="n">
        <v>200</v>
      </c>
      <c r="J86" s="40" t="n">
        <v>0</v>
      </c>
      <c r="K86" s="39" t="s">
        <v>4503</v>
      </c>
      <c r="L86" s="41" t="n">
        <v>0</v>
      </c>
      <c r="M86" s="41" t="n">
        <v>89000</v>
      </c>
      <c r="N86" s="39" t="s">
        <v>4507</v>
      </c>
      <c r="O86" s="42" t="n">
        <f aca="false">M86/SUM($M$2:$M$679)</f>
        <v>0.000675713392815328</v>
      </c>
      <c r="P86" s="43" t="n">
        <f aca="false">IFERROR(M86/I86,0)</f>
        <v>445</v>
      </c>
      <c r="Q86" s="17"/>
      <c r="R86" s="44" t="n">
        <f aca="false">I86-Q86</f>
        <v>200</v>
      </c>
      <c r="S86" s="43" t="n">
        <f aca="false">$AK86*R86</f>
        <v>89000</v>
      </c>
      <c r="U86" s="26" t="s">
        <v>259</v>
      </c>
      <c r="V86" s="26" t="s">
        <v>260</v>
      </c>
      <c r="W86" s="26" t="s">
        <v>262</v>
      </c>
      <c r="X86" s="26"/>
      <c r="Y86" s="26" t="s">
        <v>277</v>
      </c>
      <c r="Z86" s="27" t="s">
        <v>123</v>
      </c>
      <c r="AA86" s="26"/>
      <c r="AB86" s="26"/>
      <c r="AC86" s="26"/>
      <c r="AD86" s="26"/>
      <c r="AE86" s="26"/>
      <c r="AF86" s="26"/>
      <c r="AG86" s="26"/>
      <c r="AH86" s="45" t="n">
        <v>500</v>
      </c>
      <c r="AI86" s="45" t="n">
        <f aca="false">Q86</f>
        <v>0</v>
      </c>
      <c r="AJ86" s="45" t="n">
        <f aca="false">$AH86-$AI86</f>
        <v>500</v>
      </c>
      <c r="AK86" s="46" t="n">
        <v>445</v>
      </c>
      <c r="AL86" s="46" t="n">
        <f aca="false">$AJ86*$AK86</f>
        <v>222500</v>
      </c>
      <c r="AM86" s="46" t="n">
        <f aca="false">$AI86*$AK86</f>
        <v>0</v>
      </c>
      <c r="AN86" s="26"/>
      <c r="AO86" s="26" t="s">
        <v>485</v>
      </c>
    </row>
    <row r="87" customFormat="false" ht="12" hidden="false" customHeight="false" outlineLevel="0" collapsed="false">
      <c r="A87" s="39" t="s">
        <v>483</v>
      </c>
      <c r="B87" s="39" t="s">
        <v>484</v>
      </c>
      <c r="C87" s="39" t="s">
        <v>4532</v>
      </c>
      <c r="D87" s="39" t="s">
        <v>4505</v>
      </c>
      <c r="E87" s="39" t="s">
        <v>261</v>
      </c>
      <c r="F87" s="39" t="s">
        <v>258</v>
      </c>
      <c r="G87" s="39" t="s">
        <v>4501</v>
      </c>
      <c r="H87" s="39" t="s">
        <v>4502</v>
      </c>
      <c r="I87" s="40" t="n">
        <v>200</v>
      </c>
      <c r="J87" s="40" t="n">
        <v>0</v>
      </c>
      <c r="K87" s="39" t="s">
        <v>4503</v>
      </c>
      <c r="L87" s="41" t="n">
        <v>0</v>
      </c>
      <c r="M87" s="41" t="n">
        <v>89000</v>
      </c>
      <c r="N87" s="39" t="s">
        <v>4507</v>
      </c>
      <c r="O87" s="42" t="n">
        <f aca="false">M87/SUM($M$2:$M$679)</f>
        <v>0.000675713392815328</v>
      </c>
      <c r="P87" s="43" t="n">
        <f aca="false">IFERROR(M87/I87,0)</f>
        <v>445</v>
      </c>
      <c r="Q87" s="17"/>
      <c r="R87" s="44" t="n">
        <f aca="false">I87-Q87</f>
        <v>200</v>
      </c>
      <c r="S87" s="43" t="n">
        <f aca="false">$AK87*R87</f>
        <v>89000</v>
      </c>
      <c r="U87" s="26" t="s">
        <v>259</v>
      </c>
      <c r="V87" s="26" t="s">
        <v>260</v>
      </c>
      <c r="W87" s="26" t="s">
        <v>262</v>
      </c>
      <c r="X87" s="26"/>
      <c r="Y87" s="26" t="s">
        <v>277</v>
      </c>
      <c r="Z87" s="27" t="s">
        <v>123</v>
      </c>
      <c r="AA87" s="26"/>
      <c r="AB87" s="26"/>
      <c r="AC87" s="26"/>
      <c r="AD87" s="26"/>
      <c r="AE87" s="26"/>
      <c r="AF87" s="26"/>
      <c r="AG87" s="26"/>
      <c r="AH87" s="45"/>
      <c r="AI87" s="45"/>
      <c r="AJ87" s="45"/>
      <c r="AK87" s="46" t="n">
        <v>445</v>
      </c>
      <c r="AL87" s="46"/>
      <c r="AM87" s="46"/>
      <c r="AN87" s="26"/>
      <c r="AO87" s="26" t="s">
        <v>485</v>
      </c>
    </row>
    <row r="88" customFormat="false" ht="12" hidden="false" customHeight="false" outlineLevel="0" collapsed="false">
      <c r="A88" s="39" t="s">
        <v>514</v>
      </c>
      <c r="B88" s="39" t="s">
        <v>515</v>
      </c>
      <c r="C88" s="39" t="s">
        <v>4548</v>
      </c>
      <c r="D88" s="39" t="s">
        <v>4505</v>
      </c>
      <c r="E88" s="39" t="s">
        <v>261</v>
      </c>
      <c r="F88" s="39" t="s">
        <v>258</v>
      </c>
      <c r="G88" s="39" t="s">
        <v>4501</v>
      </c>
      <c r="H88" s="39" t="s">
        <v>4502</v>
      </c>
      <c r="I88" s="40" t="n">
        <v>200</v>
      </c>
      <c r="J88" s="40" t="n">
        <v>0</v>
      </c>
      <c r="K88" s="39" t="s">
        <v>4503</v>
      </c>
      <c r="L88" s="41" t="n">
        <v>0</v>
      </c>
      <c r="M88" s="41" t="n">
        <v>104176.23</v>
      </c>
      <c r="N88" s="39" t="s">
        <v>4507</v>
      </c>
      <c r="O88" s="42" t="n">
        <f aca="false">M88/SUM($M$2:$M$679)</f>
        <v>0.000790935660943933</v>
      </c>
      <c r="P88" s="43" t="n">
        <f aca="false">IFERROR(M88/I88,0)</f>
        <v>520.88115</v>
      </c>
      <c r="Q88" s="17"/>
      <c r="R88" s="44" t="n">
        <f aca="false">I88-Q88</f>
        <v>200</v>
      </c>
      <c r="S88" s="43" t="n">
        <f aca="false">$AK88*R88</f>
        <v>104176.233333333</v>
      </c>
      <c r="U88" s="26" t="s">
        <v>259</v>
      </c>
      <c r="V88" s="26" t="s">
        <v>260</v>
      </c>
      <c r="W88" s="26" t="s">
        <v>262</v>
      </c>
      <c r="X88" s="26"/>
      <c r="Y88" s="26" t="s">
        <v>277</v>
      </c>
      <c r="Z88" s="27" t="s">
        <v>123</v>
      </c>
      <c r="AA88" s="26"/>
      <c r="AB88" s="26"/>
      <c r="AC88" s="26"/>
      <c r="AD88" s="26"/>
      <c r="AE88" s="26"/>
      <c r="AF88" s="26"/>
      <c r="AG88" s="26"/>
      <c r="AH88" s="45" t="n">
        <v>300</v>
      </c>
      <c r="AI88" s="45" t="n">
        <f aca="false">Q88</f>
        <v>0</v>
      </c>
      <c r="AJ88" s="45" t="n">
        <f aca="false">$AH88-$AI88</f>
        <v>300</v>
      </c>
      <c r="AK88" s="46" t="n">
        <v>520.881166666667</v>
      </c>
      <c r="AL88" s="46" t="n">
        <f aca="false">$AJ88*$AK88</f>
        <v>156264.35</v>
      </c>
      <c r="AM88" s="46" t="n">
        <f aca="false">$AI88*$AK88</f>
        <v>0</v>
      </c>
      <c r="AN88" s="26"/>
      <c r="AO88" s="26" t="s">
        <v>376</v>
      </c>
    </row>
    <row r="89" customFormat="false" ht="12" hidden="false" customHeight="false" outlineLevel="0" collapsed="false">
      <c r="A89" s="39" t="s">
        <v>413</v>
      </c>
      <c r="B89" s="39" t="s">
        <v>414</v>
      </c>
      <c r="C89" s="39" t="s">
        <v>4549</v>
      </c>
      <c r="D89" s="39" t="s">
        <v>4505</v>
      </c>
      <c r="E89" s="39" t="s">
        <v>261</v>
      </c>
      <c r="F89" s="39" t="s">
        <v>258</v>
      </c>
      <c r="G89" s="39" t="s">
        <v>4501</v>
      </c>
      <c r="H89" s="39" t="s">
        <v>4502</v>
      </c>
      <c r="I89" s="40" t="n">
        <v>200</v>
      </c>
      <c r="J89" s="40" t="n">
        <v>0</v>
      </c>
      <c r="K89" s="39" t="s">
        <v>4503</v>
      </c>
      <c r="L89" s="41" t="n">
        <v>0</v>
      </c>
      <c r="M89" s="41" t="n">
        <v>106058.89</v>
      </c>
      <c r="N89" s="39" t="s">
        <v>4507</v>
      </c>
      <c r="O89" s="42" t="n">
        <f aca="false">M89/SUM($M$2:$M$679)</f>
        <v>0.000805229352810424</v>
      </c>
      <c r="P89" s="43" t="n">
        <f aca="false">IFERROR(M89/I89,0)</f>
        <v>530.29445</v>
      </c>
      <c r="Q89" s="17"/>
      <c r="R89" s="44" t="n">
        <f aca="false">I89-Q89</f>
        <v>200</v>
      </c>
      <c r="S89" s="43" t="n">
        <f aca="false">$AK89*R89</f>
        <v>106058.889617486</v>
      </c>
      <c r="U89" s="26" t="s">
        <v>259</v>
      </c>
      <c r="V89" s="26" t="s">
        <v>260</v>
      </c>
      <c r="W89" s="26" t="s">
        <v>262</v>
      </c>
      <c r="X89" s="24" t="s">
        <v>226</v>
      </c>
      <c r="Y89" s="26" t="s">
        <v>267</v>
      </c>
      <c r="Z89" s="25" t="s">
        <v>51</v>
      </c>
      <c r="AA89" s="26" t="s">
        <v>415</v>
      </c>
      <c r="AB89" s="26" t="s">
        <v>416</v>
      </c>
      <c r="AC89" s="26" t="s">
        <v>417</v>
      </c>
      <c r="AD89" s="26" t="s">
        <v>269</v>
      </c>
      <c r="AE89" s="26"/>
      <c r="AF89" s="26" t="s">
        <v>270</v>
      </c>
      <c r="AG89" s="26" t="s">
        <v>418</v>
      </c>
      <c r="AH89" s="45"/>
      <c r="AI89" s="45"/>
      <c r="AJ89" s="45"/>
      <c r="AK89" s="46" t="n">
        <v>530.294448087432</v>
      </c>
      <c r="AL89" s="46"/>
      <c r="AM89" s="46"/>
      <c r="AN89" s="26"/>
      <c r="AO89" s="26" t="s">
        <v>4530</v>
      </c>
    </row>
    <row r="90" customFormat="false" ht="12" hidden="false" customHeight="false" outlineLevel="0" collapsed="false">
      <c r="A90" s="39" t="s">
        <v>328</v>
      </c>
      <c r="B90" s="39" t="s">
        <v>329</v>
      </c>
      <c r="C90" s="39" t="s">
        <v>4550</v>
      </c>
      <c r="D90" s="39" t="s">
        <v>4505</v>
      </c>
      <c r="E90" s="39" t="s">
        <v>261</v>
      </c>
      <c r="F90" s="39" t="s">
        <v>258</v>
      </c>
      <c r="G90" s="39" t="s">
        <v>4501</v>
      </c>
      <c r="H90" s="39" t="s">
        <v>4502</v>
      </c>
      <c r="I90" s="40" t="n">
        <v>200</v>
      </c>
      <c r="J90" s="40" t="n">
        <v>0</v>
      </c>
      <c r="K90" s="39" t="s">
        <v>4503</v>
      </c>
      <c r="L90" s="41" t="n">
        <v>0</v>
      </c>
      <c r="M90" s="41" t="n">
        <v>20494.18</v>
      </c>
      <c r="N90" s="39" t="s">
        <v>4507</v>
      </c>
      <c r="O90" s="42" t="n">
        <f aca="false">M90/SUM($M$2:$M$679)</f>
        <v>0.000155597661806383</v>
      </c>
      <c r="P90" s="43" t="n">
        <f aca="false">IFERROR(M90/I90,0)</f>
        <v>102.4709</v>
      </c>
      <c r="Q90" s="17"/>
      <c r="R90" s="44" t="n">
        <f aca="false">I90-Q90</f>
        <v>200</v>
      </c>
      <c r="S90" s="43" t="n">
        <f aca="false">$AK90*R90</f>
        <v>20494.1765492644</v>
      </c>
      <c r="U90" s="26" t="s">
        <v>259</v>
      </c>
      <c r="V90" s="26" t="s">
        <v>260</v>
      </c>
      <c r="W90" s="26" t="s">
        <v>262</v>
      </c>
      <c r="X90" s="24" t="s">
        <v>226</v>
      </c>
      <c r="Y90" s="26" t="s">
        <v>267</v>
      </c>
      <c r="Z90" s="25" t="s">
        <v>51</v>
      </c>
      <c r="AA90" s="26" t="s">
        <v>330</v>
      </c>
      <c r="AB90" s="26" t="s">
        <v>331</v>
      </c>
      <c r="AC90" s="26" t="s">
        <v>332</v>
      </c>
      <c r="AD90" s="26" t="s">
        <v>269</v>
      </c>
      <c r="AE90" s="26"/>
      <c r="AF90" s="26" t="s">
        <v>270</v>
      </c>
      <c r="AG90" s="26" t="s">
        <v>333</v>
      </c>
      <c r="AH90" s="45"/>
      <c r="AI90" s="45"/>
      <c r="AJ90" s="45"/>
      <c r="AK90" s="46" t="n">
        <v>102.470882746322</v>
      </c>
      <c r="AL90" s="46"/>
      <c r="AM90" s="46"/>
      <c r="AN90" s="26"/>
      <c r="AO90" s="26" t="s">
        <v>4524</v>
      </c>
    </row>
    <row r="91" customFormat="false" ht="12" hidden="false" customHeight="false" outlineLevel="0" collapsed="false">
      <c r="A91" s="39" t="s">
        <v>301</v>
      </c>
      <c r="B91" s="39" t="s">
        <v>302</v>
      </c>
      <c r="C91" s="39" t="s">
        <v>4551</v>
      </c>
      <c r="D91" s="39" t="s">
        <v>4505</v>
      </c>
      <c r="E91" s="39" t="s">
        <v>261</v>
      </c>
      <c r="F91" s="39" t="s">
        <v>258</v>
      </c>
      <c r="G91" s="39" t="s">
        <v>4501</v>
      </c>
      <c r="H91" s="39" t="s">
        <v>4502</v>
      </c>
      <c r="I91" s="40" t="n">
        <v>200</v>
      </c>
      <c r="J91" s="40" t="n">
        <v>0</v>
      </c>
      <c r="K91" s="39" t="s">
        <v>4503</v>
      </c>
      <c r="L91" s="41" t="n">
        <v>0</v>
      </c>
      <c r="M91" s="41" t="n">
        <v>140540.82</v>
      </c>
      <c r="N91" s="39" t="s">
        <v>4507</v>
      </c>
      <c r="O91" s="42" t="n">
        <f aca="false">M91/SUM($M$2:$M$679)</f>
        <v>0.00106702600349717</v>
      </c>
      <c r="P91" s="43" t="n">
        <f aca="false">IFERROR(M91/I91,0)</f>
        <v>702.7041</v>
      </c>
      <c r="Q91" s="17"/>
      <c r="R91" s="44" t="n">
        <f aca="false">I91-Q91</f>
        <v>200</v>
      </c>
      <c r="S91" s="43" t="n">
        <f aca="false">$AK91*R91</f>
        <v>140540.820890291</v>
      </c>
      <c r="U91" s="26" t="s">
        <v>259</v>
      </c>
      <c r="V91" s="26" t="s">
        <v>260</v>
      </c>
      <c r="W91" s="26" t="s">
        <v>262</v>
      </c>
      <c r="X91" s="24" t="s">
        <v>226</v>
      </c>
      <c r="Y91" s="26" t="s">
        <v>267</v>
      </c>
      <c r="Z91" s="25" t="s">
        <v>51</v>
      </c>
      <c r="AA91" s="26" t="s">
        <v>303</v>
      </c>
      <c r="AB91" s="26" t="s">
        <v>304</v>
      </c>
      <c r="AC91" s="26" t="s">
        <v>305</v>
      </c>
      <c r="AD91" s="26" t="s">
        <v>269</v>
      </c>
      <c r="AE91" s="26"/>
      <c r="AF91" s="26" t="s">
        <v>270</v>
      </c>
      <c r="AG91" s="26" t="s">
        <v>306</v>
      </c>
      <c r="AH91" s="45"/>
      <c r="AI91" s="45"/>
      <c r="AJ91" s="45"/>
      <c r="AK91" s="46" t="n">
        <v>702.704104451455</v>
      </c>
      <c r="AL91" s="46"/>
      <c r="AM91" s="46"/>
      <c r="AN91" s="26"/>
      <c r="AO91" s="26" t="s">
        <v>4533</v>
      </c>
    </row>
    <row r="92" customFormat="false" ht="12" hidden="false" customHeight="false" outlineLevel="0" collapsed="false">
      <c r="A92" s="39" t="s">
        <v>301</v>
      </c>
      <c r="B92" s="39" t="s">
        <v>302</v>
      </c>
      <c r="C92" s="39" t="s">
        <v>4552</v>
      </c>
      <c r="D92" s="39" t="s">
        <v>4505</v>
      </c>
      <c r="E92" s="39" t="s">
        <v>261</v>
      </c>
      <c r="F92" s="39" t="s">
        <v>258</v>
      </c>
      <c r="G92" s="39" t="s">
        <v>4501</v>
      </c>
      <c r="H92" s="39" t="s">
        <v>4502</v>
      </c>
      <c r="I92" s="40" t="n">
        <v>200</v>
      </c>
      <c r="J92" s="40" t="n">
        <v>0</v>
      </c>
      <c r="K92" s="39" t="s">
        <v>4503</v>
      </c>
      <c r="L92" s="41" t="n">
        <v>0</v>
      </c>
      <c r="M92" s="41" t="n">
        <v>140540.82</v>
      </c>
      <c r="N92" s="39" t="s">
        <v>4507</v>
      </c>
      <c r="O92" s="42" t="n">
        <f aca="false">M92/SUM($M$2:$M$679)</f>
        <v>0.00106702600349717</v>
      </c>
      <c r="P92" s="43" t="n">
        <f aca="false">IFERROR(M92/I92,0)</f>
        <v>702.7041</v>
      </c>
      <c r="Q92" s="17"/>
      <c r="R92" s="44" t="n">
        <f aca="false">I92-Q92</f>
        <v>200</v>
      </c>
      <c r="S92" s="43" t="n">
        <f aca="false">$AK92*R92</f>
        <v>140540.820890291</v>
      </c>
      <c r="U92" s="26" t="s">
        <v>259</v>
      </c>
      <c r="V92" s="26" t="s">
        <v>260</v>
      </c>
      <c r="W92" s="26" t="s">
        <v>262</v>
      </c>
      <c r="X92" s="24" t="s">
        <v>226</v>
      </c>
      <c r="Y92" s="26" t="s">
        <v>267</v>
      </c>
      <c r="Z92" s="25" t="s">
        <v>51</v>
      </c>
      <c r="AA92" s="26" t="s">
        <v>303</v>
      </c>
      <c r="AB92" s="26" t="s">
        <v>304</v>
      </c>
      <c r="AC92" s="26" t="s">
        <v>305</v>
      </c>
      <c r="AD92" s="26" t="s">
        <v>269</v>
      </c>
      <c r="AE92" s="26"/>
      <c r="AF92" s="26" t="s">
        <v>270</v>
      </c>
      <c r="AG92" s="26" t="s">
        <v>306</v>
      </c>
      <c r="AH92" s="45"/>
      <c r="AI92" s="45"/>
      <c r="AJ92" s="45"/>
      <c r="AK92" s="46" t="n">
        <v>702.704104451455</v>
      </c>
      <c r="AL92" s="46"/>
      <c r="AM92" s="46"/>
      <c r="AN92" s="26"/>
      <c r="AO92" s="26" t="s">
        <v>4533</v>
      </c>
    </row>
    <row r="93" customFormat="false" ht="12" hidden="false" customHeight="false" outlineLevel="0" collapsed="false">
      <c r="A93" s="39" t="s">
        <v>301</v>
      </c>
      <c r="B93" s="39" t="s">
        <v>302</v>
      </c>
      <c r="C93" s="39" t="s">
        <v>4553</v>
      </c>
      <c r="D93" s="39" t="s">
        <v>4505</v>
      </c>
      <c r="E93" s="39" t="s">
        <v>261</v>
      </c>
      <c r="F93" s="39" t="s">
        <v>258</v>
      </c>
      <c r="G93" s="39" t="s">
        <v>4501</v>
      </c>
      <c r="H93" s="39" t="s">
        <v>4502</v>
      </c>
      <c r="I93" s="40" t="n">
        <v>200</v>
      </c>
      <c r="J93" s="40" t="n">
        <v>0</v>
      </c>
      <c r="K93" s="39" t="s">
        <v>4503</v>
      </c>
      <c r="L93" s="41" t="n">
        <v>0</v>
      </c>
      <c r="M93" s="41" t="n">
        <v>140540.82</v>
      </c>
      <c r="N93" s="39" t="s">
        <v>4507</v>
      </c>
      <c r="O93" s="42" t="n">
        <f aca="false">M93/SUM($M$2:$M$679)</f>
        <v>0.00106702600349717</v>
      </c>
      <c r="P93" s="43" t="n">
        <f aca="false">IFERROR(M93/I93,0)</f>
        <v>702.7041</v>
      </c>
      <c r="Q93" s="17"/>
      <c r="R93" s="44" t="n">
        <f aca="false">I93-Q93</f>
        <v>200</v>
      </c>
      <c r="S93" s="43" t="n">
        <f aca="false">$AK93*R93</f>
        <v>140540.820890291</v>
      </c>
      <c r="U93" s="26" t="s">
        <v>259</v>
      </c>
      <c r="V93" s="26" t="s">
        <v>260</v>
      </c>
      <c r="W93" s="26" t="s">
        <v>262</v>
      </c>
      <c r="X93" s="24" t="s">
        <v>226</v>
      </c>
      <c r="Y93" s="26" t="s">
        <v>267</v>
      </c>
      <c r="Z93" s="25" t="s">
        <v>51</v>
      </c>
      <c r="AA93" s="26" t="s">
        <v>303</v>
      </c>
      <c r="AB93" s="26" t="s">
        <v>304</v>
      </c>
      <c r="AC93" s="26" t="s">
        <v>305</v>
      </c>
      <c r="AD93" s="26" t="s">
        <v>269</v>
      </c>
      <c r="AE93" s="26"/>
      <c r="AF93" s="26" t="s">
        <v>270</v>
      </c>
      <c r="AG93" s="26" t="s">
        <v>306</v>
      </c>
      <c r="AH93" s="45"/>
      <c r="AI93" s="45"/>
      <c r="AJ93" s="45"/>
      <c r="AK93" s="46" t="n">
        <v>702.704104451455</v>
      </c>
      <c r="AL93" s="46"/>
      <c r="AM93" s="46"/>
      <c r="AN93" s="26"/>
      <c r="AO93" s="26" t="s">
        <v>4533</v>
      </c>
    </row>
    <row r="94" customFormat="false" ht="12" hidden="false" customHeight="false" outlineLevel="0" collapsed="false">
      <c r="A94" s="39" t="s">
        <v>543</v>
      </c>
      <c r="B94" s="39" t="s">
        <v>544</v>
      </c>
      <c r="C94" s="39" t="s">
        <v>4554</v>
      </c>
      <c r="D94" s="39" t="s">
        <v>4505</v>
      </c>
      <c r="E94" s="39" t="s">
        <v>261</v>
      </c>
      <c r="F94" s="39" t="s">
        <v>258</v>
      </c>
      <c r="G94" s="39" t="s">
        <v>4501</v>
      </c>
      <c r="H94" s="39" t="s">
        <v>4502</v>
      </c>
      <c r="I94" s="40" t="n">
        <v>200</v>
      </c>
      <c r="J94" s="40" t="n">
        <v>0</v>
      </c>
      <c r="K94" s="39" t="s">
        <v>4503</v>
      </c>
      <c r="L94" s="41" t="n">
        <v>0</v>
      </c>
      <c r="M94" s="41" t="n">
        <v>86065.38</v>
      </c>
      <c r="N94" s="39" t="s">
        <v>4507</v>
      </c>
      <c r="O94" s="42" t="n">
        <f aca="false">M94/SUM($M$2:$M$679)</f>
        <v>0.000653432920491467</v>
      </c>
      <c r="P94" s="43" t="n">
        <f aca="false">IFERROR(M94/I94,0)</f>
        <v>430.3269</v>
      </c>
      <c r="Q94" s="17" t="n">
        <v>40</v>
      </c>
      <c r="R94" s="44" t="n">
        <f aca="false">I94-Q94</f>
        <v>160</v>
      </c>
      <c r="S94" s="43" t="n">
        <f aca="false">$AK94*R94</f>
        <v>68852.3072</v>
      </c>
      <c r="U94" s="26" t="s">
        <v>259</v>
      </c>
      <c r="V94" s="26" t="s">
        <v>260</v>
      </c>
      <c r="W94" s="26" t="s">
        <v>262</v>
      </c>
      <c r="X94" s="24" t="s">
        <v>226</v>
      </c>
      <c r="Y94" s="26" t="s">
        <v>267</v>
      </c>
      <c r="Z94" s="25" t="s">
        <v>51</v>
      </c>
      <c r="AA94" s="26" t="s">
        <v>545</v>
      </c>
      <c r="AB94" s="26" t="s">
        <v>546</v>
      </c>
      <c r="AC94" s="26" t="s">
        <v>547</v>
      </c>
      <c r="AD94" s="26" t="s">
        <v>269</v>
      </c>
      <c r="AE94" s="26"/>
      <c r="AF94" s="26" t="s">
        <v>270</v>
      </c>
      <c r="AG94" s="26" t="s">
        <v>548</v>
      </c>
      <c r="AH94" s="45" t="n">
        <v>250</v>
      </c>
      <c r="AI94" s="45" t="n">
        <f aca="false">Q94</f>
        <v>40</v>
      </c>
      <c r="AJ94" s="45" t="n">
        <f aca="false">$AH94-$AI94</f>
        <v>210</v>
      </c>
      <c r="AK94" s="46" t="n">
        <v>430.32692</v>
      </c>
      <c r="AL94" s="46" t="n">
        <f aca="false">$AJ94*$AK94</f>
        <v>90368.6532</v>
      </c>
      <c r="AM94" s="46" t="n">
        <f aca="false">$AI94*$AK94</f>
        <v>17213.0768</v>
      </c>
      <c r="AN94" s="26"/>
      <c r="AO94" s="26" t="s">
        <v>549</v>
      </c>
    </row>
    <row r="95" customFormat="false" ht="12" hidden="false" customHeight="false" outlineLevel="0" collapsed="false">
      <c r="A95" s="39" t="s">
        <v>403</v>
      </c>
      <c r="B95" s="39" t="s">
        <v>404</v>
      </c>
      <c r="C95" s="39" t="s">
        <v>4555</v>
      </c>
      <c r="D95" s="39" t="s">
        <v>4515</v>
      </c>
      <c r="E95" s="39" t="s">
        <v>261</v>
      </c>
      <c r="F95" s="39" t="s">
        <v>258</v>
      </c>
      <c r="G95" s="39" t="s">
        <v>4501</v>
      </c>
      <c r="H95" s="39" t="s">
        <v>4502</v>
      </c>
      <c r="I95" s="40" t="n">
        <v>200</v>
      </c>
      <c r="J95" s="40" t="n">
        <v>0</v>
      </c>
      <c r="K95" s="39" t="s">
        <v>4503</v>
      </c>
      <c r="L95" s="41" t="n">
        <v>0</v>
      </c>
      <c r="M95" s="41" t="n">
        <v>74309.23</v>
      </c>
      <c r="N95" s="39" t="s">
        <v>4507</v>
      </c>
      <c r="O95" s="42" t="n">
        <f aca="false">M95/SUM($M$2:$M$679)</f>
        <v>0.000564176875514546</v>
      </c>
      <c r="P95" s="43" t="n">
        <f aca="false">IFERROR(M95/I95,0)</f>
        <v>371.54615</v>
      </c>
      <c r="Q95" s="17"/>
      <c r="R95" s="44" t="n">
        <f aca="false">I95-Q95</f>
        <v>200</v>
      </c>
      <c r="S95" s="43" t="n">
        <f aca="false">$AK95*R95</f>
        <v>74309.2303030303</v>
      </c>
      <c r="U95" s="26" t="s">
        <v>259</v>
      </c>
      <c r="V95" s="26" t="s">
        <v>260</v>
      </c>
      <c r="W95" s="26" t="s">
        <v>262</v>
      </c>
      <c r="X95" s="26"/>
      <c r="Y95" s="26" t="s">
        <v>277</v>
      </c>
      <c r="Z95" s="27" t="s">
        <v>123</v>
      </c>
      <c r="AA95" s="26"/>
      <c r="AB95" s="26"/>
      <c r="AC95" s="26"/>
      <c r="AD95" s="26"/>
      <c r="AE95" s="26"/>
      <c r="AF95" s="26"/>
      <c r="AG95" s="26"/>
      <c r="AH95" s="45"/>
      <c r="AI95" s="45"/>
      <c r="AJ95" s="45"/>
      <c r="AK95" s="46" t="n">
        <v>371.546151515152</v>
      </c>
      <c r="AL95" s="46"/>
      <c r="AM95" s="46"/>
      <c r="AN95" s="26"/>
      <c r="AO95" s="26" t="s">
        <v>405</v>
      </c>
    </row>
    <row r="96" customFormat="false" ht="12" hidden="false" customHeight="false" outlineLevel="0" collapsed="false">
      <c r="A96" s="39" t="s">
        <v>392</v>
      </c>
      <c r="B96" s="39" t="s">
        <v>393</v>
      </c>
      <c r="C96" s="39" t="s">
        <v>4556</v>
      </c>
      <c r="D96" s="39" t="s">
        <v>4505</v>
      </c>
      <c r="E96" s="39" t="s">
        <v>261</v>
      </c>
      <c r="F96" s="39" t="s">
        <v>258</v>
      </c>
      <c r="G96" s="39" t="s">
        <v>4501</v>
      </c>
      <c r="H96" s="39" t="s">
        <v>4502</v>
      </c>
      <c r="I96" s="40" t="n">
        <v>200</v>
      </c>
      <c r="J96" s="40" t="n">
        <v>0</v>
      </c>
      <c r="K96" s="39" t="s">
        <v>4503</v>
      </c>
      <c r="L96" s="41" t="n">
        <v>0</v>
      </c>
      <c r="M96" s="41" t="n">
        <v>7504.14</v>
      </c>
      <c r="N96" s="39" t="s">
        <v>4507</v>
      </c>
      <c r="O96" s="42" t="n">
        <f aca="false">M96/SUM($M$2:$M$679)</f>
        <v>5.69735719051822E-005</v>
      </c>
      <c r="P96" s="43" t="n">
        <f aca="false">IFERROR(M96/I96,0)</f>
        <v>37.5207</v>
      </c>
      <c r="Q96" s="17"/>
      <c r="R96" s="44" t="n">
        <f aca="false">I96-Q96</f>
        <v>200</v>
      </c>
      <c r="S96" s="43" t="n">
        <f aca="false">$AK96*R96</f>
        <v>7504.13904761905</v>
      </c>
      <c r="U96" s="26" t="s">
        <v>259</v>
      </c>
      <c r="V96" s="26" t="s">
        <v>260</v>
      </c>
      <c r="W96" s="26" t="s">
        <v>262</v>
      </c>
      <c r="X96" s="24" t="s">
        <v>226</v>
      </c>
      <c r="Y96" s="26" t="s">
        <v>267</v>
      </c>
      <c r="Z96" s="25" t="s">
        <v>51</v>
      </c>
      <c r="AA96" s="26" t="s">
        <v>394</v>
      </c>
      <c r="AB96" s="26" t="s">
        <v>395</v>
      </c>
      <c r="AC96" s="26" t="s">
        <v>290</v>
      </c>
      <c r="AD96" s="26" t="s">
        <v>269</v>
      </c>
      <c r="AE96" s="26"/>
      <c r="AF96" s="26" t="s">
        <v>270</v>
      </c>
      <c r="AG96" s="26"/>
      <c r="AH96" s="45"/>
      <c r="AI96" s="45"/>
      <c r="AJ96" s="45"/>
      <c r="AK96" s="46" t="n">
        <v>37.5206952380952</v>
      </c>
      <c r="AL96" s="46"/>
      <c r="AM96" s="46"/>
      <c r="AN96" s="26"/>
      <c r="AO96" s="26" t="s">
        <v>4557</v>
      </c>
    </row>
    <row r="97" customFormat="false" ht="12" hidden="false" customHeight="false" outlineLevel="0" collapsed="false">
      <c r="A97" s="39" t="s">
        <v>392</v>
      </c>
      <c r="B97" s="39" t="s">
        <v>393</v>
      </c>
      <c r="C97" s="39" t="s">
        <v>4558</v>
      </c>
      <c r="D97" s="39" t="s">
        <v>4505</v>
      </c>
      <c r="E97" s="39" t="s">
        <v>261</v>
      </c>
      <c r="F97" s="39" t="s">
        <v>258</v>
      </c>
      <c r="G97" s="39" t="s">
        <v>4501</v>
      </c>
      <c r="H97" s="39" t="s">
        <v>4502</v>
      </c>
      <c r="I97" s="40" t="n">
        <v>200</v>
      </c>
      <c r="J97" s="40" t="n">
        <v>0</v>
      </c>
      <c r="K97" s="39" t="s">
        <v>4503</v>
      </c>
      <c r="L97" s="41" t="n">
        <v>0</v>
      </c>
      <c r="M97" s="41" t="n">
        <v>7504.14</v>
      </c>
      <c r="N97" s="39" t="s">
        <v>4507</v>
      </c>
      <c r="O97" s="42" t="n">
        <f aca="false">M97/SUM($M$2:$M$679)</f>
        <v>5.69735719051822E-005</v>
      </c>
      <c r="P97" s="43" t="n">
        <f aca="false">IFERROR(M97/I97,0)</f>
        <v>37.5207</v>
      </c>
      <c r="Q97" s="17"/>
      <c r="R97" s="44" t="n">
        <f aca="false">I97-Q97</f>
        <v>200</v>
      </c>
      <c r="S97" s="43" t="n">
        <f aca="false">$AK97*R97</f>
        <v>7504.13904761905</v>
      </c>
      <c r="U97" s="26" t="s">
        <v>259</v>
      </c>
      <c r="V97" s="26" t="s">
        <v>260</v>
      </c>
      <c r="W97" s="26" t="s">
        <v>262</v>
      </c>
      <c r="X97" s="24" t="s">
        <v>226</v>
      </c>
      <c r="Y97" s="26" t="s">
        <v>267</v>
      </c>
      <c r="Z97" s="25" t="s">
        <v>51</v>
      </c>
      <c r="AA97" s="26" t="s">
        <v>394</v>
      </c>
      <c r="AB97" s="26" t="s">
        <v>395</v>
      </c>
      <c r="AC97" s="26" t="s">
        <v>290</v>
      </c>
      <c r="AD97" s="26" t="s">
        <v>269</v>
      </c>
      <c r="AE97" s="26"/>
      <c r="AF97" s="26" t="s">
        <v>270</v>
      </c>
      <c r="AG97" s="26"/>
      <c r="AH97" s="45"/>
      <c r="AI97" s="45"/>
      <c r="AJ97" s="45"/>
      <c r="AK97" s="46" t="n">
        <v>37.5206952380952</v>
      </c>
      <c r="AL97" s="46"/>
      <c r="AM97" s="46"/>
      <c r="AN97" s="26"/>
      <c r="AO97" s="26" t="s">
        <v>4557</v>
      </c>
    </row>
    <row r="98" customFormat="false" ht="12" hidden="false" customHeight="false" outlineLevel="0" collapsed="false">
      <c r="A98" s="39" t="s">
        <v>507</v>
      </c>
      <c r="B98" s="39" t="s">
        <v>508</v>
      </c>
      <c r="C98" s="39" t="s">
        <v>4506</v>
      </c>
      <c r="D98" s="39" t="s">
        <v>4505</v>
      </c>
      <c r="E98" s="39" t="s">
        <v>261</v>
      </c>
      <c r="F98" s="39" t="s">
        <v>258</v>
      </c>
      <c r="G98" s="39" t="s">
        <v>4501</v>
      </c>
      <c r="H98" s="39" t="s">
        <v>4502</v>
      </c>
      <c r="I98" s="40" t="n">
        <v>200</v>
      </c>
      <c r="J98" s="40" t="n">
        <v>0</v>
      </c>
      <c r="K98" s="39" t="s">
        <v>4503</v>
      </c>
      <c r="L98" s="41" t="n">
        <v>0</v>
      </c>
      <c r="M98" s="41" t="n">
        <v>21854.88</v>
      </c>
      <c r="N98" s="39" t="s">
        <v>4507</v>
      </c>
      <c r="O98" s="42" t="n">
        <f aca="false">M98/SUM($M$2:$M$679)</f>
        <v>0.000165928484431145</v>
      </c>
      <c r="P98" s="43" t="n">
        <f aca="false">IFERROR(M98/I98,0)</f>
        <v>109.2744</v>
      </c>
      <c r="Q98" s="17" t="n">
        <v>5</v>
      </c>
      <c r="R98" s="44" t="n">
        <f aca="false">I98-Q98</f>
        <v>195</v>
      </c>
      <c r="S98" s="43" t="n">
        <f aca="false">$AK98*R98</f>
        <v>21308.5088082902</v>
      </c>
      <c r="U98" s="26" t="s">
        <v>259</v>
      </c>
      <c r="V98" s="26" t="s">
        <v>260</v>
      </c>
      <c r="W98" s="26" t="s">
        <v>262</v>
      </c>
      <c r="X98" s="24" t="s">
        <v>226</v>
      </c>
      <c r="Y98" s="26" t="s">
        <v>267</v>
      </c>
      <c r="Z98" s="25" t="s">
        <v>51</v>
      </c>
      <c r="AA98" s="26" t="s">
        <v>509</v>
      </c>
      <c r="AB98" s="26" t="s">
        <v>510</v>
      </c>
      <c r="AC98" s="26" t="s">
        <v>512</v>
      </c>
      <c r="AD98" s="26" t="s">
        <v>269</v>
      </c>
      <c r="AE98" s="26"/>
      <c r="AF98" s="26" t="s">
        <v>270</v>
      </c>
      <c r="AG98" s="26" t="s">
        <v>513</v>
      </c>
      <c r="AH98" s="45" t="n">
        <v>386</v>
      </c>
      <c r="AI98" s="45" t="n">
        <f aca="false">Q98</f>
        <v>5</v>
      </c>
      <c r="AJ98" s="45" t="n">
        <f aca="false">$AH98-$AI98</f>
        <v>381</v>
      </c>
      <c r="AK98" s="46" t="n">
        <v>109.274404145078</v>
      </c>
      <c r="AL98" s="46" t="n">
        <f aca="false">$AJ98*$AK98</f>
        <v>41633.5479792746</v>
      </c>
      <c r="AM98" s="46" t="n">
        <f aca="false">$AI98*$AK98</f>
        <v>546.372020725388</v>
      </c>
      <c r="AN98" s="28" t="s">
        <v>511</v>
      </c>
      <c r="AO98" s="26" t="s">
        <v>419</v>
      </c>
    </row>
    <row r="99" customFormat="false" ht="12" hidden="false" customHeight="false" outlineLevel="0" collapsed="false">
      <c r="A99" s="39" t="s">
        <v>432</v>
      </c>
      <c r="B99" s="39" t="s">
        <v>433</v>
      </c>
      <c r="C99" s="39" t="s">
        <v>4506</v>
      </c>
      <c r="D99" s="39" t="s">
        <v>4515</v>
      </c>
      <c r="E99" s="39" t="s">
        <v>261</v>
      </c>
      <c r="F99" s="39" t="s">
        <v>258</v>
      </c>
      <c r="G99" s="39" t="s">
        <v>4501</v>
      </c>
      <c r="H99" s="39" t="s">
        <v>4502</v>
      </c>
      <c r="I99" s="40" t="n">
        <v>200</v>
      </c>
      <c r="J99" s="40" t="n">
        <v>0</v>
      </c>
      <c r="K99" s="39" t="s">
        <v>4503</v>
      </c>
      <c r="L99" s="41" t="n">
        <v>0</v>
      </c>
      <c r="M99" s="41" t="n">
        <v>83181.82</v>
      </c>
      <c r="N99" s="39" t="s">
        <v>4507</v>
      </c>
      <c r="O99" s="42" t="n">
        <f aca="false">M99/SUM($M$2:$M$679)</f>
        <v>0.000631540110255662</v>
      </c>
      <c r="P99" s="43" t="n">
        <f aca="false">IFERROR(M99/I99,0)</f>
        <v>415.9091</v>
      </c>
      <c r="Q99" s="17"/>
      <c r="R99" s="44" t="n">
        <f aca="false">I99-Q99</f>
        <v>200</v>
      </c>
      <c r="S99" s="43" t="n">
        <f aca="false">$AK99*R99</f>
        <v>83181.82</v>
      </c>
      <c r="U99" s="26" t="s">
        <v>259</v>
      </c>
      <c r="V99" s="26" t="s">
        <v>260</v>
      </c>
      <c r="W99" s="26" t="s">
        <v>262</v>
      </c>
      <c r="X99" s="26"/>
      <c r="Y99" s="26" t="s">
        <v>277</v>
      </c>
      <c r="Z99" s="27" t="s">
        <v>123</v>
      </c>
      <c r="AA99" s="26"/>
      <c r="AB99" s="26"/>
      <c r="AC99" s="26"/>
      <c r="AD99" s="26"/>
      <c r="AE99" s="26"/>
      <c r="AF99" s="26"/>
      <c r="AG99" s="26"/>
      <c r="AH99" s="45"/>
      <c r="AI99" s="45"/>
      <c r="AJ99" s="45"/>
      <c r="AK99" s="46" t="n">
        <v>415.9091</v>
      </c>
      <c r="AL99" s="46"/>
      <c r="AM99" s="46"/>
      <c r="AN99" s="26"/>
      <c r="AO99" s="26" t="s">
        <v>434</v>
      </c>
    </row>
    <row r="100" customFormat="false" ht="12" hidden="false" customHeight="false" outlineLevel="0" collapsed="false">
      <c r="A100" s="39" t="s">
        <v>432</v>
      </c>
      <c r="B100" s="39" t="s">
        <v>433</v>
      </c>
      <c r="C100" s="39" t="s">
        <v>4559</v>
      </c>
      <c r="D100" s="39" t="s">
        <v>4515</v>
      </c>
      <c r="E100" s="39" t="s">
        <v>261</v>
      </c>
      <c r="F100" s="39" t="s">
        <v>258</v>
      </c>
      <c r="G100" s="39" t="s">
        <v>4501</v>
      </c>
      <c r="H100" s="39" t="s">
        <v>4502</v>
      </c>
      <c r="I100" s="40" t="n">
        <v>200</v>
      </c>
      <c r="J100" s="40" t="n">
        <v>0</v>
      </c>
      <c r="K100" s="39" t="s">
        <v>4503</v>
      </c>
      <c r="L100" s="41" t="n">
        <v>0</v>
      </c>
      <c r="M100" s="41" t="n">
        <v>83181.82</v>
      </c>
      <c r="N100" s="39" t="s">
        <v>4507</v>
      </c>
      <c r="O100" s="42" t="n">
        <f aca="false">M100/SUM($M$2:$M$679)</f>
        <v>0.000631540110255662</v>
      </c>
      <c r="P100" s="43" t="n">
        <f aca="false">IFERROR(M100/I100,0)</f>
        <v>415.9091</v>
      </c>
      <c r="Q100" s="17"/>
      <c r="R100" s="44" t="n">
        <f aca="false">I100-Q100</f>
        <v>200</v>
      </c>
      <c r="S100" s="43" t="n">
        <f aca="false">$AK100*R100</f>
        <v>83181.82</v>
      </c>
      <c r="U100" s="26" t="s">
        <v>259</v>
      </c>
      <c r="V100" s="26" t="s">
        <v>260</v>
      </c>
      <c r="W100" s="26" t="s">
        <v>262</v>
      </c>
      <c r="X100" s="26"/>
      <c r="Y100" s="26" t="s">
        <v>277</v>
      </c>
      <c r="Z100" s="27" t="s">
        <v>123</v>
      </c>
      <c r="AA100" s="26"/>
      <c r="AB100" s="26"/>
      <c r="AC100" s="26"/>
      <c r="AD100" s="26"/>
      <c r="AE100" s="26"/>
      <c r="AF100" s="26"/>
      <c r="AG100" s="26"/>
      <c r="AH100" s="45"/>
      <c r="AI100" s="45"/>
      <c r="AJ100" s="45"/>
      <c r="AK100" s="46" t="n">
        <v>415.9091</v>
      </c>
      <c r="AL100" s="46"/>
      <c r="AM100" s="46"/>
      <c r="AN100" s="26"/>
      <c r="AO100" s="26" t="s">
        <v>434</v>
      </c>
    </row>
    <row r="101" customFormat="false" ht="12" hidden="false" customHeight="false" outlineLevel="0" collapsed="false">
      <c r="A101" s="39" t="s">
        <v>585</v>
      </c>
      <c r="B101" s="39" t="s">
        <v>586</v>
      </c>
      <c r="C101" s="39" t="s">
        <v>4560</v>
      </c>
      <c r="D101" s="39" t="s">
        <v>4505</v>
      </c>
      <c r="E101" s="39" t="s">
        <v>261</v>
      </c>
      <c r="F101" s="39" t="s">
        <v>258</v>
      </c>
      <c r="G101" s="39" t="s">
        <v>4501</v>
      </c>
      <c r="H101" s="39" t="s">
        <v>4502</v>
      </c>
      <c r="I101" s="40" t="n">
        <v>200</v>
      </c>
      <c r="J101" s="40" t="n">
        <v>0</v>
      </c>
      <c r="K101" s="39" t="s">
        <v>4503</v>
      </c>
      <c r="L101" s="41" t="n">
        <v>0</v>
      </c>
      <c r="M101" s="41" t="n">
        <v>15220</v>
      </c>
      <c r="N101" s="39" t="s">
        <v>4507</v>
      </c>
      <c r="O101" s="42" t="n">
        <f aca="false">M101/SUM($M$2:$M$679)</f>
        <v>0.000115554582456734</v>
      </c>
      <c r="P101" s="43" t="n">
        <f aca="false">IFERROR(M101/I101,0)</f>
        <v>76.1</v>
      </c>
      <c r="Q101" s="17"/>
      <c r="R101" s="44" t="n">
        <f aca="false">I101-Q101</f>
        <v>200</v>
      </c>
      <c r="S101" s="43" t="n">
        <f aca="false">$AK101*R101</f>
        <v>15220</v>
      </c>
      <c r="U101" s="26" t="s">
        <v>259</v>
      </c>
      <c r="V101" s="26" t="s">
        <v>260</v>
      </c>
      <c r="W101" s="26" t="s">
        <v>262</v>
      </c>
      <c r="X101" s="26"/>
      <c r="Y101" s="26" t="s">
        <v>277</v>
      </c>
      <c r="Z101" s="27" t="s">
        <v>123</v>
      </c>
      <c r="AA101" s="26"/>
      <c r="AB101" s="26"/>
      <c r="AC101" s="26"/>
      <c r="AD101" s="26"/>
      <c r="AE101" s="26"/>
      <c r="AF101" s="26"/>
      <c r="AG101" s="26"/>
      <c r="AH101" s="45" t="n">
        <v>200</v>
      </c>
      <c r="AI101" s="45" t="n">
        <f aca="false">Q101</f>
        <v>0</v>
      </c>
      <c r="AJ101" s="45" t="n">
        <f aca="false">$AH101-$AI101</f>
        <v>200</v>
      </c>
      <c r="AK101" s="46" t="n">
        <v>76.1</v>
      </c>
      <c r="AL101" s="46" t="n">
        <f aca="false">$AJ101*$AK101</f>
        <v>15220</v>
      </c>
      <c r="AM101" s="46" t="n">
        <f aca="false">$AI101*$AK101</f>
        <v>0</v>
      </c>
      <c r="AN101" s="26"/>
      <c r="AO101" s="26"/>
    </row>
    <row r="102" customFormat="false" ht="12" hidden="false" customHeight="false" outlineLevel="0" collapsed="false">
      <c r="A102" s="39" t="s">
        <v>587</v>
      </c>
      <c r="B102" s="39" t="s">
        <v>588</v>
      </c>
      <c r="C102" s="39" t="s">
        <v>4506</v>
      </c>
      <c r="D102" s="39" t="s">
        <v>4505</v>
      </c>
      <c r="E102" s="39" t="s">
        <v>261</v>
      </c>
      <c r="F102" s="39" t="s">
        <v>258</v>
      </c>
      <c r="G102" s="39" t="s">
        <v>4501</v>
      </c>
      <c r="H102" s="39" t="s">
        <v>4502</v>
      </c>
      <c r="I102" s="40" t="n">
        <v>200</v>
      </c>
      <c r="J102" s="40" t="n">
        <v>0</v>
      </c>
      <c r="K102" s="39" t="s">
        <v>4503</v>
      </c>
      <c r="L102" s="41" t="n">
        <v>0</v>
      </c>
      <c r="M102" s="41" t="n">
        <v>1735594</v>
      </c>
      <c r="N102" s="39" t="s">
        <v>4507</v>
      </c>
      <c r="O102" s="42" t="n">
        <f aca="false">M102/SUM($M$2:$M$679)</f>
        <v>0.0131771248347183</v>
      </c>
      <c r="P102" s="43" t="n">
        <f aca="false">IFERROR(M102/I102,0)</f>
        <v>8677.97</v>
      </c>
      <c r="Q102" s="17"/>
      <c r="R102" s="44" t="n">
        <f aca="false">I102-Q102</f>
        <v>200</v>
      </c>
      <c r="S102" s="43" t="n">
        <f aca="false">$AK102*R102</f>
        <v>1735594</v>
      </c>
      <c r="U102" s="26" t="s">
        <v>259</v>
      </c>
      <c r="V102" s="26" t="s">
        <v>260</v>
      </c>
      <c r="W102" s="26" t="s">
        <v>262</v>
      </c>
      <c r="X102" s="26"/>
      <c r="Y102" s="26" t="s">
        <v>277</v>
      </c>
      <c r="Z102" s="27" t="s">
        <v>123</v>
      </c>
      <c r="AA102" s="26"/>
      <c r="AB102" s="26"/>
      <c r="AC102" s="26"/>
      <c r="AD102" s="26"/>
      <c r="AE102" s="26"/>
      <c r="AF102" s="26"/>
      <c r="AG102" s="26"/>
      <c r="AH102" s="45" t="n">
        <v>200</v>
      </c>
      <c r="AI102" s="45" t="n">
        <f aca="false">Q102</f>
        <v>0</v>
      </c>
      <c r="AJ102" s="45" t="n">
        <f aca="false">$AH102-$AI102</f>
        <v>200</v>
      </c>
      <c r="AK102" s="46" t="n">
        <v>8677.97</v>
      </c>
      <c r="AL102" s="46" t="n">
        <f aca="false">$AJ102*$AK102</f>
        <v>1735594</v>
      </c>
      <c r="AM102" s="46" t="n">
        <f aca="false">$AI102*$AK102</f>
        <v>0</v>
      </c>
      <c r="AN102" s="26"/>
      <c r="AO102" s="26"/>
    </row>
    <row r="103" customFormat="false" ht="12" hidden="false" customHeight="false" outlineLevel="0" collapsed="false">
      <c r="A103" s="39" t="s">
        <v>589</v>
      </c>
      <c r="B103" s="39" t="s">
        <v>590</v>
      </c>
      <c r="C103" s="39"/>
      <c r="D103" s="39" t="s">
        <v>4505</v>
      </c>
      <c r="E103" s="39" t="s">
        <v>274</v>
      </c>
      <c r="F103" s="39" t="s">
        <v>258</v>
      </c>
      <c r="G103" s="39" t="s">
        <v>4501</v>
      </c>
      <c r="H103" s="39" t="s">
        <v>4502</v>
      </c>
      <c r="I103" s="40" t="n">
        <v>200</v>
      </c>
      <c r="J103" s="40" t="n">
        <v>0</v>
      </c>
      <c r="K103" s="39" t="s">
        <v>4503</v>
      </c>
      <c r="L103" s="41" t="n">
        <v>0</v>
      </c>
      <c r="M103" s="41" t="n">
        <v>41490</v>
      </c>
      <c r="N103" s="39" t="s">
        <v>4504</v>
      </c>
      <c r="O103" s="42" t="n">
        <f aca="false">M103/SUM($M$2:$M$679)</f>
        <v>0.000315003917616944</v>
      </c>
      <c r="P103" s="43" t="n">
        <f aca="false">IFERROR(M103/I103,0)</f>
        <v>207.45</v>
      </c>
      <c r="Q103" s="17"/>
      <c r="R103" s="44" t="n">
        <f aca="false">I103-Q103</f>
        <v>200</v>
      </c>
      <c r="S103" s="43" t="n">
        <f aca="false">$AK103*R103</f>
        <v>41490</v>
      </c>
      <c r="U103" s="26" t="s">
        <v>259</v>
      </c>
      <c r="V103" s="26" t="s">
        <v>273</v>
      </c>
      <c r="W103" s="26" t="s">
        <v>262</v>
      </c>
      <c r="X103" s="26"/>
      <c r="Y103" s="26" t="s">
        <v>277</v>
      </c>
      <c r="Z103" s="27" t="s">
        <v>123</v>
      </c>
      <c r="AA103" s="26"/>
      <c r="AB103" s="26"/>
      <c r="AC103" s="26"/>
      <c r="AD103" s="26"/>
      <c r="AE103" s="26"/>
      <c r="AF103" s="26"/>
      <c r="AG103" s="26"/>
      <c r="AH103" s="45" t="n">
        <v>200</v>
      </c>
      <c r="AI103" s="45" t="n">
        <f aca="false">Q103</f>
        <v>0</v>
      </c>
      <c r="AJ103" s="45" t="n">
        <f aca="false">$AH103-$AI103</f>
        <v>200</v>
      </c>
      <c r="AK103" s="46" t="n">
        <v>207.45</v>
      </c>
      <c r="AL103" s="46" t="n">
        <f aca="false">$AJ103*$AK103</f>
        <v>41490</v>
      </c>
      <c r="AM103" s="46" t="n">
        <f aca="false">$AI103*$AK103</f>
        <v>0</v>
      </c>
      <c r="AN103" s="26"/>
      <c r="AO103" s="26"/>
    </row>
    <row r="104" customFormat="false" ht="12" hidden="false" customHeight="false" outlineLevel="0" collapsed="false">
      <c r="A104" s="39" t="s">
        <v>591</v>
      </c>
      <c r="B104" s="39" t="s">
        <v>592</v>
      </c>
      <c r="C104" s="39"/>
      <c r="D104" s="39" t="s">
        <v>4505</v>
      </c>
      <c r="E104" s="39" t="s">
        <v>274</v>
      </c>
      <c r="F104" s="39" t="s">
        <v>258</v>
      </c>
      <c r="G104" s="39" t="s">
        <v>4501</v>
      </c>
      <c r="H104" s="39" t="s">
        <v>4502</v>
      </c>
      <c r="I104" s="40" t="n">
        <v>200</v>
      </c>
      <c r="J104" s="40" t="n">
        <v>0</v>
      </c>
      <c r="K104" s="39" t="s">
        <v>4503</v>
      </c>
      <c r="L104" s="41" t="n">
        <v>0</v>
      </c>
      <c r="M104" s="41" t="n">
        <v>36826.74</v>
      </c>
      <c r="N104" s="39" t="s">
        <v>4504</v>
      </c>
      <c r="O104" s="42" t="n">
        <f aca="false">M104/SUM($M$2:$M$679)</f>
        <v>0.000279599117210427</v>
      </c>
      <c r="P104" s="43" t="n">
        <f aca="false">IFERROR(M104/I104,0)</f>
        <v>184.1337</v>
      </c>
      <c r="Q104" s="17" t="n">
        <v>160</v>
      </c>
      <c r="R104" s="44" t="n">
        <f aca="false">I104-Q104</f>
        <v>40</v>
      </c>
      <c r="S104" s="43" t="n">
        <f aca="false">$AK104*R104</f>
        <v>7365.348</v>
      </c>
      <c r="U104" s="26" t="s">
        <v>259</v>
      </c>
      <c r="V104" s="26" t="s">
        <v>273</v>
      </c>
      <c r="W104" s="26" t="s">
        <v>262</v>
      </c>
      <c r="X104" s="29" t="s">
        <v>227</v>
      </c>
      <c r="Y104" s="26" t="s">
        <v>297</v>
      </c>
      <c r="Z104" s="25" t="s">
        <v>51</v>
      </c>
      <c r="AA104" s="26" t="s">
        <v>593</v>
      </c>
      <c r="AB104" s="26" t="s">
        <v>594</v>
      </c>
      <c r="AC104" s="26" t="s">
        <v>595</v>
      </c>
      <c r="AD104" s="26" t="s">
        <v>269</v>
      </c>
      <c r="AE104" s="26"/>
      <c r="AF104" s="26" t="s">
        <v>270</v>
      </c>
      <c r="AG104" s="26" t="s">
        <v>596</v>
      </c>
      <c r="AH104" s="45" t="n">
        <v>200</v>
      </c>
      <c r="AI104" s="45" t="n">
        <f aca="false">Q104</f>
        <v>160</v>
      </c>
      <c r="AJ104" s="45" t="n">
        <f aca="false">$AH104-$AI104</f>
        <v>40</v>
      </c>
      <c r="AK104" s="46" t="n">
        <v>184.1337</v>
      </c>
      <c r="AL104" s="46" t="n">
        <f aca="false">$AJ104*$AK104</f>
        <v>7365.348</v>
      </c>
      <c r="AM104" s="46" t="n">
        <f aca="false">$AI104*$AK104</f>
        <v>29461.392</v>
      </c>
      <c r="AN104" s="26"/>
      <c r="AO104" s="26" t="s">
        <v>597</v>
      </c>
    </row>
    <row r="105" customFormat="false" ht="12" hidden="false" customHeight="false" outlineLevel="0" collapsed="false">
      <c r="A105" s="39" t="s">
        <v>598</v>
      </c>
      <c r="B105" s="39" t="s">
        <v>599</v>
      </c>
      <c r="C105" s="39" t="s">
        <v>4561</v>
      </c>
      <c r="D105" s="39" t="s">
        <v>4505</v>
      </c>
      <c r="E105" s="39" t="s">
        <v>261</v>
      </c>
      <c r="F105" s="39" t="s">
        <v>258</v>
      </c>
      <c r="G105" s="39" t="s">
        <v>4501</v>
      </c>
      <c r="H105" s="39" t="s">
        <v>4502</v>
      </c>
      <c r="I105" s="40" t="n">
        <v>195</v>
      </c>
      <c r="J105" s="40" t="n">
        <v>0</v>
      </c>
      <c r="K105" s="39" t="s">
        <v>4503</v>
      </c>
      <c r="L105" s="41" t="n">
        <v>0</v>
      </c>
      <c r="M105" s="41" t="n">
        <v>27932.19</v>
      </c>
      <c r="N105" s="39" t="s">
        <v>4507</v>
      </c>
      <c r="O105" s="42" t="n">
        <f aca="false">M105/SUM($M$2:$M$679)</f>
        <v>0.000212069155883847</v>
      </c>
      <c r="P105" s="43" t="n">
        <f aca="false">IFERROR(M105/I105,0)</f>
        <v>143.242</v>
      </c>
      <c r="Q105" s="17"/>
      <c r="R105" s="44" t="n">
        <f aca="false">I105-Q105</f>
        <v>195</v>
      </c>
      <c r="S105" s="43" t="n">
        <f aca="false">$AK105*R105</f>
        <v>27932.19</v>
      </c>
      <c r="U105" s="26" t="s">
        <v>259</v>
      </c>
      <c r="V105" s="26" t="s">
        <v>260</v>
      </c>
      <c r="W105" s="26" t="s">
        <v>262</v>
      </c>
      <c r="X105" s="26"/>
      <c r="Y105" s="26" t="s">
        <v>277</v>
      </c>
      <c r="Z105" s="27" t="s">
        <v>123</v>
      </c>
      <c r="AA105" s="26"/>
      <c r="AB105" s="26"/>
      <c r="AC105" s="26"/>
      <c r="AD105" s="26"/>
      <c r="AE105" s="26"/>
      <c r="AF105" s="26"/>
      <c r="AG105" s="26"/>
      <c r="AH105" s="45" t="n">
        <v>195</v>
      </c>
      <c r="AI105" s="45" t="n">
        <f aca="false">Q105</f>
        <v>0</v>
      </c>
      <c r="AJ105" s="45" t="n">
        <f aca="false">$AH105-$AI105</f>
        <v>195</v>
      </c>
      <c r="AK105" s="46" t="n">
        <v>143.242</v>
      </c>
      <c r="AL105" s="46" t="n">
        <f aca="false">$AJ105*$AK105</f>
        <v>27932.19</v>
      </c>
      <c r="AM105" s="46" t="n">
        <f aca="false">$AI105*$AK105</f>
        <v>0</v>
      </c>
      <c r="AN105" s="26"/>
      <c r="AO105" s="26"/>
    </row>
    <row r="106" customFormat="false" ht="12" hidden="false" customHeight="false" outlineLevel="0" collapsed="false">
      <c r="A106" s="39" t="s">
        <v>600</v>
      </c>
      <c r="B106" s="39" t="s">
        <v>601</v>
      </c>
      <c r="C106" s="39"/>
      <c r="D106" s="39" t="s">
        <v>4505</v>
      </c>
      <c r="E106" s="39" t="s">
        <v>261</v>
      </c>
      <c r="F106" s="39" t="s">
        <v>258</v>
      </c>
      <c r="G106" s="39" t="s">
        <v>4501</v>
      </c>
      <c r="H106" s="39" t="s">
        <v>4502</v>
      </c>
      <c r="I106" s="40" t="n">
        <v>189</v>
      </c>
      <c r="J106" s="40" t="n">
        <v>0</v>
      </c>
      <c r="K106" s="39" t="s">
        <v>4503</v>
      </c>
      <c r="L106" s="41" t="n">
        <v>0</v>
      </c>
      <c r="M106" s="41" t="n">
        <v>69741</v>
      </c>
      <c r="N106" s="39" t="s">
        <v>4507</v>
      </c>
      <c r="O106" s="42" t="n">
        <f aca="false">M106/SUM($M$2:$M$679)</f>
        <v>0.000529493569981279</v>
      </c>
      <c r="P106" s="43" t="n">
        <f aca="false">IFERROR(M106/I106,0)</f>
        <v>369</v>
      </c>
      <c r="Q106" s="17"/>
      <c r="R106" s="44" t="n">
        <f aca="false">I106-Q106</f>
        <v>189</v>
      </c>
      <c r="S106" s="43" t="n">
        <f aca="false">$AK106*R106</f>
        <v>69741</v>
      </c>
      <c r="U106" s="26" t="s">
        <v>259</v>
      </c>
      <c r="V106" s="26" t="s">
        <v>260</v>
      </c>
      <c r="W106" s="26" t="s">
        <v>262</v>
      </c>
      <c r="X106" s="26"/>
      <c r="Y106" s="26" t="s">
        <v>277</v>
      </c>
      <c r="Z106" s="27" t="s">
        <v>123</v>
      </c>
      <c r="AA106" s="26"/>
      <c r="AB106" s="26"/>
      <c r="AC106" s="26"/>
      <c r="AD106" s="26"/>
      <c r="AE106" s="26"/>
      <c r="AF106" s="26"/>
      <c r="AG106" s="26"/>
      <c r="AH106" s="45" t="n">
        <v>189</v>
      </c>
      <c r="AI106" s="45" t="n">
        <f aca="false">Q106</f>
        <v>0</v>
      </c>
      <c r="AJ106" s="45" t="n">
        <f aca="false">$AH106-$AI106</f>
        <v>189</v>
      </c>
      <c r="AK106" s="46" t="n">
        <v>369</v>
      </c>
      <c r="AL106" s="46" t="n">
        <f aca="false">$AJ106*$AK106</f>
        <v>69741</v>
      </c>
      <c r="AM106" s="46" t="n">
        <f aca="false">$AI106*$AK106</f>
        <v>0</v>
      </c>
      <c r="AN106" s="26"/>
      <c r="AO106" s="26"/>
    </row>
    <row r="107" customFormat="false" ht="12" hidden="false" customHeight="false" outlineLevel="0" collapsed="false">
      <c r="A107" s="39" t="s">
        <v>602</v>
      </c>
      <c r="B107" s="39" t="s">
        <v>603</v>
      </c>
      <c r="C107" s="39" t="s">
        <v>4562</v>
      </c>
      <c r="D107" s="39" t="s">
        <v>4505</v>
      </c>
      <c r="E107" s="39" t="s">
        <v>261</v>
      </c>
      <c r="F107" s="39" t="s">
        <v>258</v>
      </c>
      <c r="G107" s="39" t="s">
        <v>4501</v>
      </c>
      <c r="H107" s="39" t="s">
        <v>4502</v>
      </c>
      <c r="I107" s="40" t="n">
        <v>180</v>
      </c>
      <c r="J107" s="40" t="n">
        <v>0</v>
      </c>
      <c r="K107" s="39" t="s">
        <v>4503</v>
      </c>
      <c r="L107" s="41" t="n">
        <v>0</v>
      </c>
      <c r="M107" s="41" t="n">
        <v>4270.05</v>
      </c>
      <c r="N107" s="39" t="s">
        <v>4507</v>
      </c>
      <c r="O107" s="42" t="n">
        <f aca="false">M107/SUM($M$2:$M$679)</f>
        <v>3.24194378987763E-005</v>
      </c>
      <c r="P107" s="43" t="n">
        <f aca="false">IFERROR(M107/I107,0)</f>
        <v>23.7225</v>
      </c>
      <c r="Q107" s="17"/>
      <c r="R107" s="44" t="n">
        <f aca="false">I107-Q107</f>
        <v>180</v>
      </c>
      <c r="S107" s="43" t="n">
        <f aca="false">$AK107*R107</f>
        <v>4270.05</v>
      </c>
      <c r="U107" s="26" t="s">
        <v>259</v>
      </c>
      <c r="V107" s="26" t="s">
        <v>260</v>
      </c>
      <c r="W107" s="26" t="s">
        <v>262</v>
      </c>
      <c r="X107" s="26"/>
      <c r="Y107" s="26" t="s">
        <v>277</v>
      </c>
      <c r="Z107" s="27" t="s">
        <v>123</v>
      </c>
      <c r="AA107" s="26"/>
      <c r="AB107" s="26"/>
      <c r="AC107" s="26"/>
      <c r="AD107" s="26"/>
      <c r="AE107" s="26"/>
      <c r="AF107" s="26"/>
      <c r="AG107" s="26"/>
      <c r="AH107" s="45" t="n">
        <v>180</v>
      </c>
      <c r="AI107" s="45" t="n">
        <f aca="false">Q107</f>
        <v>0</v>
      </c>
      <c r="AJ107" s="45" t="n">
        <f aca="false">$AH107-$AI107</f>
        <v>180</v>
      </c>
      <c r="AK107" s="46" t="n">
        <v>23.7225</v>
      </c>
      <c r="AL107" s="46" t="n">
        <f aca="false">$AJ107*$AK107</f>
        <v>4270.05</v>
      </c>
      <c r="AM107" s="46" t="n">
        <f aca="false">$AI107*$AK107</f>
        <v>0</v>
      </c>
      <c r="AN107" s="26"/>
      <c r="AO107" s="26"/>
    </row>
    <row r="108" customFormat="false" ht="12" hidden="false" customHeight="false" outlineLevel="0" collapsed="false">
      <c r="A108" s="39" t="s">
        <v>507</v>
      </c>
      <c r="B108" s="39" t="s">
        <v>508</v>
      </c>
      <c r="C108" s="39" t="s">
        <v>4415</v>
      </c>
      <c r="D108" s="39" t="s">
        <v>4505</v>
      </c>
      <c r="E108" s="39" t="s">
        <v>261</v>
      </c>
      <c r="F108" s="39" t="s">
        <v>258</v>
      </c>
      <c r="G108" s="39" t="s">
        <v>4501</v>
      </c>
      <c r="H108" s="39" t="s">
        <v>4502</v>
      </c>
      <c r="I108" s="40" t="n">
        <v>180</v>
      </c>
      <c r="J108" s="40" t="n">
        <v>0</v>
      </c>
      <c r="K108" s="39" t="s">
        <v>4503</v>
      </c>
      <c r="L108" s="41" t="n">
        <v>0</v>
      </c>
      <c r="M108" s="41" t="n">
        <v>19669.39</v>
      </c>
      <c r="N108" s="39" t="s">
        <v>4507</v>
      </c>
      <c r="O108" s="42" t="n">
        <f aca="false">M108/SUM($M$2:$M$679)</f>
        <v>0.000149335620803459</v>
      </c>
      <c r="P108" s="43" t="n">
        <f aca="false">IFERROR(M108/I108,0)</f>
        <v>109.274388888889</v>
      </c>
      <c r="Q108" s="17"/>
      <c r="R108" s="44" t="n">
        <f aca="false">I108-Q108</f>
        <v>180</v>
      </c>
      <c r="S108" s="43" t="n">
        <f aca="false">$AK108*R108</f>
        <v>19669.392746114</v>
      </c>
      <c r="U108" s="26" t="s">
        <v>259</v>
      </c>
      <c r="V108" s="26" t="s">
        <v>260</v>
      </c>
      <c r="W108" s="26" t="s">
        <v>262</v>
      </c>
      <c r="X108" s="24" t="s">
        <v>226</v>
      </c>
      <c r="Y108" s="26" t="s">
        <v>267</v>
      </c>
      <c r="Z108" s="25" t="s">
        <v>51</v>
      </c>
      <c r="AA108" s="26" t="s">
        <v>509</v>
      </c>
      <c r="AB108" s="26" t="s">
        <v>510</v>
      </c>
      <c r="AC108" s="26" t="s">
        <v>512</v>
      </c>
      <c r="AD108" s="26" t="s">
        <v>269</v>
      </c>
      <c r="AE108" s="26"/>
      <c r="AF108" s="26" t="s">
        <v>270</v>
      </c>
      <c r="AG108" s="26" t="s">
        <v>513</v>
      </c>
      <c r="AH108" s="45"/>
      <c r="AI108" s="45"/>
      <c r="AJ108" s="45"/>
      <c r="AK108" s="46" t="n">
        <v>109.274404145078</v>
      </c>
      <c r="AL108" s="46"/>
      <c r="AM108" s="46"/>
      <c r="AN108" s="26"/>
      <c r="AO108" s="26" t="s">
        <v>4563</v>
      </c>
    </row>
    <row r="109" customFormat="false" ht="12" hidden="false" customHeight="false" outlineLevel="0" collapsed="false">
      <c r="A109" s="39" t="s">
        <v>577</v>
      </c>
      <c r="B109" s="39" t="s">
        <v>578</v>
      </c>
      <c r="C109" s="39" t="s">
        <v>4564</v>
      </c>
      <c r="D109" s="39" t="s">
        <v>4505</v>
      </c>
      <c r="E109" s="39" t="s">
        <v>261</v>
      </c>
      <c r="F109" s="39" t="s">
        <v>258</v>
      </c>
      <c r="G109" s="39" t="s">
        <v>4501</v>
      </c>
      <c r="H109" s="39" t="s">
        <v>4502</v>
      </c>
      <c r="I109" s="40" t="n">
        <v>180</v>
      </c>
      <c r="J109" s="40" t="n">
        <v>0</v>
      </c>
      <c r="K109" s="39" t="s">
        <v>4503</v>
      </c>
      <c r="L109" s="41" t="n">
        <v>0</v>
      </c>
      <c r="M109" s="41" t="n">
        <v>14706</v>
      </c>
      <c r="N109" s="39" t="s">
        <v>4507</v>
      </c>
      <c r="O109" s="42" t="n">
        <f aca="false">M109/SUM($M$2:$M$679)</f>
        <v>0.000111652147806092</v>
      </c>
      <c r="P109" s="43" t="n">
        <f aca="false">IFERROR(M109/I109,0)</f>
        <v>81.7</v>
      </c>
      <c r="Q109" s="17"/>
      <c r="R109" s="44" t="n">
        <f aca="false">I109-Q109</f>
        <v>180</v>
      </c>
      <c r="S109" s="43" t="n">
        <f aca="false">$AK109*R109</f>
        <v>14706</v>
      </c>
      <c r="U109" s="26" t="s">
        <v>259</v>
      </c>
      <c r="V109" s="26" t="s">
        <v>260</v>
      </c>
      <c r="W109" s="26" t="s">
        <v>262</v>
      </c>
      <c r="X109" s="26"/>
      <c r="Y109" s="26" t="s">
        <v>277</v>
      </c>
      <c r="Z109" s="27" t="s">
        <v>123</v>
      </c>
      <c r="AA109" s="26"/>
      <c r="AB109" s="26"/>
      <c r="AC109" s="26"/>
      <c r="AD109" s="26"/>
      <c r="AE109" s="26"/>
      <c r="AF109" s="26"/>
      <c r="AG109" s="26"/>
      <c r="AH109" s="45" t="n">
        <v>210</v>
      </c>
      <c r="AI109" s="45" t="n">
        <f aca="false">Q109</f>
        <v>0</v>
      </c>
      <c r="AJ109" s="45" t="n">
        <f aca="false">$AH109-$AI109</f>
        <v>210</v>
      </c>
      <c r="AK109" s="46" t="n">
        <v>81.7</v>
      </c>
      <c r="AL109" s="46" t="n">
        <f aca="false">$AJ109*$AK109</f>
        <v>17157</v>
      </c>
      <c r="AM109" s="46" t="n">
        <f aca="false">$AI109*$AK109</f>
        <v>0</v>
      </c>
      <c r="AN109" s="26"/>
      <c r="AO109" s="26" t="s">
        <v>376</v>
      </c>
    </row>
    <row r="110" customFormat="false" ht="12" hidden="false" customHeight="false" outlineLevel="0" collapsed="false">
      <c r="A110" s="39" t="s">
        <v>613</v>
      </c>
      <c r="B110" s="39" t="s">
        <v>614</v>
      </c>
      <c r="C110" s="39"/>
      <c r="D110" s="39" t="s">
        <v>4565</v>
      </c>
      <c r="E110" s="39" t="s">
        <v>611</v>
      </c>
      <c r="F110" s="39" t="s">
        <v>258</v>
      </c>
      <c r="G110" s="39" t="s">
        <v>4566</v>
      </c>
      <c r="H110" s="39" t="s">
        <v>4502</v>
      </c>
      <c r="I110" s="40" t="n">
        <v>169</v>
      </c>
      <c r="J110" s="40" t="n">
        <v>0</v>
      </c>
      <c r="K110" s="39" t="s">
        <v>4503</v>
      </c>
      <c r="L110" s="41" t="n">
        <v>0</v>
      </c>
      <c r="M110" s="41" t="n">
        <v>1523088.12</v>
      </c>
      <c r="N110" s="39" t="s">
        <v>4567</v>
      </c>
      <c r="O110" s="42" t="n">
        <f aca="false">M110/SUM($M$2:$M$679)</f>
        <v>0.0115637195631676</v>
      </c>
      <c r="P110" s="43" t="n">
        <f aca="false">IFERROR(M110/I110,0)</f>
        <v>9012.35573964497</v>
      </c>
      <c r="Q110" s="17"/>
      <c r="R110" s="44" t="n">
        <f aca="false">I110-Q110</f>
        <v>169</v>
      </c>
      <c r="S110" s="43" t="n">
        <f aca="false">$AK110*R110</f>
        <v>1523088.12</v>
      </c>
      <c r="U110" s="26" t="s">
        <v>259</v>
      </c>
      <c r="V110" s="26" t="s">
        <v>610</v>
      </c>
      <c r="W110" s="26" t="s">
        <v>612</v>
      </c>
      <c r="X110" s="26"/>
      <c r="Y110" s="26" t="s">
        <v>615</v>
      </c>
      <c r="Z110" s="27" t="s">
        <v>126</v>
      </c>
      <c r="AA110" s="26"/>
      <c r="AB110" s="26"/>
      <c r="AC110" s="26"/>
      <c r="AD110" s="26"/>
      <c r="AE110" s="26"/>
      <c r="AF110" s="26"/>
      <c r="AG110" s="26"/>
      <c r="AH110" s="45" t="n">
        <v>169</v>
      </c>
      <c r="AI110" s="45" t="n">
        <f aca="false">Q110</f>
        <v>0</v>
      </c>
      <c r="AJ110" s="45" t="n">
        <f aca="false">$AH110-$AI110</f>
        <v>169</v>
      </c>
      <c r="AK110" s="46" t="n">
        <v>9012.35573964497</v>
      </c>
      <c r="AL110" s="46" t="n">
        <f aca="false">$AJ110*$AK110</f>
        <v>1523088.12</v>
      </c>
      <c r="AM110" s="46" t="n">
        <f aca="false">$AI110*$AK110</f>
        <v>0</v>
      </c>
      <c r="AN110" s="26"/>
      <c r="AO110" s="26"/>
    </row>
    <row r="111" customFormat="false" ht="12" hidden="false" customHeight="false" outlineLevel="0" collapsed="false">
      <c r="A111" s="39" t="s">
        <v>377</v>
      </c>
      <c r="B111" s="39" t="s">
        <v>378</v>
      </c>
      <c r="C111" s="39" t="s">
        <v>4568</v>
      </c>
      <c r="D111" s="39" t="s">
        <v>4505</v>
      </c>
      <c r="E111" s="39" t="s">
        <v>261</v>
      </c>
      <c r="F111" s="39" t="s">
        <v>258</v>
      </c>
      <c r="G111" s="39" t="s">
        <v>4501</v>
      </c>
      <c r="H111" s="39" t="s">
        <v>4502</v>
      </c>
      <c r="I111" s="40" t="n">
        <v>168</v>
      </c>
      <c r="J111" s="40" t="n">
        <v>0</v>
      </c>
      <c r="K111" s="39" t="s">
        <v>4503</v>
      </c>
      <c r="L111" s="41" t="n">
        <v>0</v>
      </c>
      <c r="M111" s="41" t="n">
        <v>243182.89</v>
      </c>
      <c r="N111" s="39" t="s">
        <v>4507</v>
      </c>
      <c r="O111" s="42" t="n">
        <f aca="false">M111/SUM($M$2:$M$679)</f>
        <v>0.00184631388400603</v>
      </c>
      <c r="P111" s="43" t="n">
        <f aca="false">IFERROR(M111/I111,0)</f>
        <v>1447.51720238095</v>
      </c>
      <c r="Q111" s="17"/>
      <c r="R111" s="44" t="n">
        <f aca="false">I111-Q111</f>
        <v>168</v>
      </c>
      <c r="S111" s="43" t="n">
        <f aca="false">$AK111*R111</f>
        <v>243182.897372148</v>
      </c>
      <c r="U111" s="26" t="s">
        <v>259</v>
      </c>
      <c r="V111" s="26" t="s">
        <v>260</v>
      </c>
      <c r="W111" s="26" t="s">
        <v>262</v>
      </c>
      <c r="X111" s="29" t="s">
        <v>227</v>
      </c>
      <c r="Y111" s="26" t="s">
        <v>297</v>
      </c>
      <c r="Z111" s="25" t="s">
        <v>51</v>
      </c>
      <c r="AA111" s="26" t="s">
        <v>379</v>
      </c>
      <c r="AB111" s="26" t="s">
        <v>380</v>
      </c>
      <c r="AC111" s="26" t="s">
        <v>381</v>
      </c>
      <c r="AD111" s="26" t="s">
        <v>269</v>
      </c>
      <c r="AE111" s="26"/>
      <c r="AF111" s="26" t="s">
        <v>270</v>
      </c>
      <c r="AG111" s="26" t="s">
        <v>382</v>
      </c>
      <c r="AH111" s="45"/>
      <c r="AI111" s="45"/>
      <c r="AJ111" s="45"/>
      <c r="AK111" s="46" t="n">
        <v>1447.51724626279</v>
      </c>
      <c r="AL111" s="46"/>
      <c r="AM111" s="46"/>
      <c r="AN111" s="26"/>
      <c r="AO111" s="26" t="s">
        <v>4543</v>
      </c>
    </row>
    <row r="112" customFormat="false" ht="12" hidden="false" customHeight="false" outlineLevel="0" collapsed="false">
      <c r="A112" s="39" t="s">
        <v>498</v>
      </c>
      <c r="B112" s="39" t="s">
        <v>499</v>
      </c>
      <c r="C112" s="39" t="s">
        <v>4506</v>
      </c>
      <c r="D112" s="39" t="s">
        <v>4505</v>
      </c>
      <c r="E112" s="39" t="s">
        <v>261</v>
      </c>
      <c r="F112" s="39" t="s">
        <v>258</v>
      </c>
      <c r="G112" s="39" t="s">
        <v>4501</v>
      </c>
      <c r="H112" s="39" t="s">
        <v>4502</v>
      </c>
      <c r="I112" s="40" t="n">
        <v>163</v>
      </c>
      <c r="J112" s="40" t="n">
        <v>0</v>
      </c>
      <c r="K112" s="39" t="s">
        <v>4503</v>
      </c>
      <c r="L112" s="41" t="n">
        <v>0</v>
      </c>
      <c r="M112" s="41" t="n">
        <v>67604.94</v>
      </c>
      <c r="N112" s="39" t="s">
        <v>4507</v>
      </c>
      <c r="O112" s="42" t="n">
        <f aca="false">M112/SUM($M$2:$M$679)</f>
        <v>0.000513275993016592</v>
      </c>
      <c r="P112" s="43" t="n">
        <f aca="false">IFERROR(M112/I112,0)</f>
        <v>414.754233128834</v>
      </c>
      <c r="Q112" s="17"/>
      <c r="R112" s="44" t="n">
        <f aca="false">I112-Q112</f>
        <v>163</v>
      </c>
      <c r="S112" s="43" t="n">
        <f aca="false">$AK112*R112</f>
        <v>67604.941738149</v>
      </c>
      <c r="U112" s="26" t="s">
        <v>259</v>
      </c>
      <c r="V112" s="26" t="s">
        <v>260</v>
      </c>
      <c r="W112" s="26" t="s">
        <v>262</v>
      </c>
      <c r="X112" s="26"/>
      <c r="Y112" s="26" t="s">
        <v>277</v>
      </c>
      <c r="Z112" s="27" t="s">
        <v>123</v>
      </c>
      <c r="AA112" s="26"/>
      <c r="AB112" s="26"/>
      <c r="AC112" s="26"/>
      <c r="AD112" s="26"/>
      <c r="AE112" s="26"/>
      <c r="AF112" s="26"/>
      <c r="AG112" s="26"/>
      <c r="AH112" s="45" t="n">
        <v>443</v>
      </c>
      <c r="AI112" s="45" t="n">
        <f aca="false">Q112</f>
        <v>0</v>
      </c>
      <c r="AJ112" s="45" t="n">
        <f aca="false">$AH112-$AI112</f>
        <v>443</v>
      </c>
      <c r="AK112" s="46" t="n">
        <v>414.754243792325</v>
      </c>
      <c r="AL112" s="46" t="n">
        <f aca="false">$AJ112*$AK112</f>
        <v>183736.13</v>
      </c>
      <c r="AM112" s="46" t="n">
        <f aca="false">$AI112*$AK112</f>
        <v>0</v>
      </c>
      <c r="AN112" s="26"/>
      <c r="AO112" s="26" t="s">
        <v>500</v>
      </c>
    </row>
    <row r="113" customFormat="false" ht="12" hidden="false" customHeight="false" outlineLevel="0" collapsed="false">
      <c r="A113" s="39" t="s">
        <v>377</v>
      </c>
      <c r="B113" s="39" t="s">
        <v>378</v>
      </c>
      <c r="C113" s="39" t="s">
        <v>4569</v>
      </c>
      <c r="D113" s="39" t="s">
        <v>4505</v>
      </c>
      <c r="E113" s="39" t="s">
        <v>261</v>
      </c>
      <c r="F113" s="39" t="s">
        <v>258</v>
      </c>
      <c r="G113" s="39" t="s">
        <v>4501</v>
      </c>
      <c r="H113" s="39" t="s">
        <v>4502</v>
      </c>
      <c r="I113" s="40" t="n">
        <v>160</v>
      </c>
      <c r="J113" s="40" t="n">
        <v>0</v>
      </c>
      <c r="K113" s="39" t="s">
        <v>4503</v>
      </c>
      <c r="L113" s="41" t="n">
        <v>0</v>
      </c>
      <c r="M113" s="41" t="n">
        <v>231602.76</v>
      </c>
      <c r="N113" s="39" t="s">
        <v>4507</v>
      </c>
      <c r="O113" s="42" t="n">
        <f aca="false">M113/SUM($M$2:$M$679)</f>
        <v>0.00175839423308982</v>
      </c>
      <c r="P113" s="43" t="n">
        <f aca="false">IFERROR(M113/I113,0)</f>
        <v>1447.51725</v>
      </c>
      <c r="Q113" s="17"/>
      <c r="R113" s="44" t="n">
        <f aca="false">I113-Q113</f>
        <v>160</v>
      </c>
      <c r="S113" s="43" t="n">
        <f aca="false">$AK113*R113</f>
        <v>231602.759402046</v>
      </c>
      <c r="U113" s="26" t="s">
        <v>259</v>
      </c>
      <c r="V113" s="26" t="s">
        <v>260</v>
      </c>
      <c r="W113" s="26" t="s">
        <v>262</v>
      </c>
      <c r="X113" s="29" t="s">
        <v>227</v>
      </c>
      <c r="Y113" s="26" t="s">
        <v>297</v>
      </c>
      <c r="Z113" s="25" t="s">
        <v>51</v>
      </c>
      <c r="AA113" s="26" t="s">
        <v>379</v>
      </c>
      <c r="AB113" s="26" t="s">
        <v>380</v>
      </c>
      <c r="AC113" s="26" t="s">
        <v>381</v>
      </c>
      <c r="AD113" s="26" t="s">
        <v>269</v>
      </c>
      <c r="AE113" s="26"/>
      <c r="AF113" s="26" t="s">
        <v>270</v>
      </c>
      <c r="AG113" s="26" t="s">
        <v>382</v>
      </c>
      <c r="AH113" s="45"/>
      <c r="AI113" s="45"/>
      <c r="AJ113" s="45"/>
      <c r="AK113" s="46" t="n">
        <v>1447.51724626279</v>
      </c>
      <c r="AL113" s="46"/>
      <c r="AM113" s="46"/>
      <c r="AN113" s="26"/>
      <c r="AO113" s="26" t="s">
        <v>4543</v>
      </c>
    </row>
    <row r="114" customFormat="false" ht="12" hidden="false" customHeight="false" outlineLevel="0" collapsed="false">
      <c r="A114" s="39" t="s">
        <v>623</v>
      </c>
      <c r="B114" s="39" t="s">
        <v>624</v>
      </c>
      <c r="C114" s="39" t="s">
        <v>2159</v>
      </c>
      <c r="D114" s="39" t="s">
        <v>4505</v>
      </c>
      <c r="E114" s="39" t="s">
        <v>261</v>
      </c>
      <c r="F114" s="39" t="s">
        <v>258</v>
      </c>
      <c r="G114" s="39" t="s">
        <v>4501</v>
      </c>
      <c r="H114" s="39" t="s">
        <v>4502</v>
      </c>
      <c r="I114" s="40" t="n">
        <v>160</v>
      </c>
      <c r="J114" s="40" t="n">
        <v>0</v>
      </c>
      <c r="K114" s="39" t="s">
        <v>4503</v>
      </c>
      <c r="L114" s="41" t="n">
        <v>0</v>
      </c>
      <c r="M114" s="41" t="n">
        <v>108856.95</v>
      </c>
      <c r="N114" s="39" t="s">
        <v>4507</v>
      </c>
      <c r="O114" s="42" t="n">
        <f aca="false">M114/SUM($M$2:$M$679)</f>
        <v>0.000826473022652006</v>
      </c>
      <c r="P114" s="43" t="n">
        <f aca="false">IFERROR(M114/I114,0)</f>
        <v>680.3559375</v>
      </c>
      <c r="Q114" s="17"/>
      <c r="R114" s="44" t="n">
        <f aca="false">I114-Q114</f>
        <v>160</v>
      </c>
      <c r="S114" s="43" t="n">
        <f aca="false">$AK114*R114</f>
        <v>108856.95</v>
      </c>
      <c r="U114" s="26" t="s">
        <v>259</v>
      </c>
      <c r="V114" s="26" t="s">
        <v>260</v>
      </c>
      <c r="W114" s="26" t="s">
        <v>262</v>
      </c>
      <c r="X114" s="26"/>
      <c r="Y114" s="26" t="s">
        <v>277</v>
      </c>
      <c r="Z114" s="27" t="s">
        <v>123</v>
      </c>
      <c r="AA114" s="26"/>
      <c r="AB114" s="26"/>
      <c r="AC114" s="26"/>
      <c r="AD114" s="26"/>
      <c r="AE114" s="26"/>
      <c r="AF114" s="26"/>
      <c r="AG114" s="26"/>
      <c r="AH114" s="45" t="n">
        <v>160</v>
      </c>
      <c r="AI114" s="45" t="n">
        <f aca="false">Q114</f>
        <v>0</v>
      </c>
      <c r="AJ114" s="45" t="n">
        <f aca="false">$AH114-$AI114</f>
        <v>160</v>
      </c>
      <c r="AK114" s="46" t="n">
        <v>680.3559375</v>
      </c>
      <c r="AL114" s="46" t="n">
        <f aca="false">$AJ114*$AK114</f>
        <v>108856.95</v>
      </c>
      <c r="AM114" s="46" t="n">
        <f aca="false">$AI114*$AK114</f>
        <v>0</v>
      </c>
      <c r="AN114" s="26"/>
      <c r="AO114" s="26"/>
    </row>
    <row r="115" customFormat="false" ht="12" hidden="false" customHeight="false" outlineLevel="0" collapsed="false">
      <c r="A115" s="39" t="s">
        <v>639</v>
      </c>
      <c r="B115" s="39" t="s">
        <v>640</v>
      </c>
      <c r="C115" s="39"/>
      <c r="D115" s="39" t="s">
        <v>4515</v>
      </c>
      <c r="E115" s="39" t="s">
        <v>261</v>
      </c>
      <c r="F115" s="39" t="s">
        <v>258</v>
      </c>
      <c r="G115" s="39" t="s">
        <v>4501</v>
      </c>
      <c r="H115" s="39" t="s">
        <v>4502</v>
      </c>
      <c r="I115" s="40" t="n">
        <v>150</v>
      </c>
      <c r="J115" s="40" t="n">
        <v>0</v>
      </c>
      <c r="K115" s="39" t="s">
        <v>4503</v>
      </c>
      <c r="L115" s="41" t="n">
        <v>0</v>
      </c>
      <c r="M115" s="41" t="n">
        <v>14385</v>
      </c>
      <c r="N115" s="39" t="s">
        <v>4507</v>
      </c>
      <c r="O115" s="42" t="n">
        <f aca="false">M115/SUM($M$2:$M$679)</f>
        <v>0.00010921502422077</v>
      </c>
      <c r="P115" s="43" t="n">
        <f aca="false">IFERROR(M115/I115,0)</f>
        <v>95.9</v>
      </c>
      <c r="Q115" s="17"/>
      <c r="R115" s="44" t="n">
        <f aca="false">I115-Q115</f>
        <v>150</v>
      </c>
      <c r="S115" s="43" t="n">
        <f aca="false">$AK115*R115</f>
        <v>14385</v>
      </c>
      <c r="U115" s="26" t="s">
        <v>259</v>
      </c>
      <c r="V115" s="26" t="s">
        <v>260</v>
      </c>
      <c r="W115" s="26" t="s">
        <v>262</v>
      </c>
      <c r="X115" s="26"/>
      <c r="Y115" s="26" t="s">
        <v>277</v>
      </c>
      <c r="Z115" s="27" t="s">
        <v>123</v>
      </c>
      <c r="AA115" s="26"/>
      <c r="AB115" s="26"/>
      <c r="AC115" s="26"/>
      <c r="AD115" s="26"/>
      <c r="AE115" s="26"/>
      <c r="AF115" s="26"/>
      <c r="AG115" s="26"/>
      <c r="AH115" s="45" t="n">
        <v>150</v>
      </c>
      <c r="AI115" s="45" t="n">
        <f aca="false">Q115</f>
        <v>0</v>
      </c>
      <c r="AJ115" s="45" t="n">
        <f aca="false">$AH115-$AI115</f>
        <v>150</v>
      </c>
      <c r="AK115" s="46" t="n">
        <v>95.9</v>
      </c>
      <c r="AL115" s="46" t="n">
        <f aca="false">$AJ115*$AK115</f>
        <v>14385</v>
      </c>
      <c r="AM115" s="46" t="n">
        <f aca="false">$AI115*$AK115</f>
        <v>0</v>
      </c>
      <c r="AN115" s="26"/>
      <c r="AO115" s="26"/>
    </row>
    <row r="116" customFormat="false" ht="12" hidden="false" customHeight="false" outlineLevel="0" collapsed="false">
      <c r="A116" s="39" t="s">
        <v>641</v>
      </c>
      <c r="B116" s="39" t="s">
        <v>642</v>
      </c>
      <c r="C116" s="39"/>
      <c r="D116" s="39" t="s">
        <v>4500</v>
      </c>
      <c r="E116" s="39" t="s">
        <v>274</v>
      </c>
      <c r="F116" s="39" t="s">
        <v>258</v>
      </c>
      <c r="G116" s="39" t="s">
        <v>4501</v>
      </c>
      <c r="H116" s="39" t="s">
        <v>4502</v>
      </c>
      <c r="I116" s="40" t="n">
        <v>150</v>
      </c>
      <c r="J116" s="40" t="n">
        <v>0</v>
      </c>
      <c r="K116" s="39" t="s">
        <v>4503</v>
      </c>
      <c r="L116" s="41" t="n">
        <v>0</v>
      </c>
      <c r="M116" s="41" t="n">
        <v>35110.5</v>
      </c>
      <c r="N116" s="39" t="s">
        <v>4504</v>
      </c>
      <c r="O116" s="42" t="n">
        <f aca="false">M116/SUM($M$2:$M$679)</f>
        <v>0.000266568933465647</v>
      </c>
      <c r="P116" s="43" t="n">
        <f aca="false">IFERROR(M116/I116,0)</f>
        <v>234.07</v>
      </c>
      <c r="Q116" s="17"/>
      <c r="R116" s="44" t="n">
        <f aca="false">I116-Q116</f>
        <v>150</v>
      </c>
      <c r="S116" s="43" t="n">
        <f aca="false">$AK116*R116</f>
        <v>35110.5</v>
      </c>
      <c r="U116" s="26" t="s">
        <v>259</v>
      </c>
      <c r="V116" s="26" t="s">
        <v>273</v>
      </c>
      <c r="W116" s="26" t="s">
        <v>262</v>
      </c>
      <c r="X116" s="26"/>
      <c r="Y116" s="26" t="s">
        <v>277</v>
      </c>
      <c r="Z116" s="27" t="s">
        <v>123</v>
      </c>
      <c r="AA116" s="26"/>
      <c r="AB116" s="26"/>
      <c r="AC116" s="26"/>
      <c r="AD116" s="26"/>
      <c r="AE116" s="26"/>
      <c r="AF116" s="26"/>
      <c r="AG116" s="26"/>
      <c r="AH116" s="45" t="n">
        <v>150</v>
      </c>
      <c r="AI116" s="45" t="n">
        <f aca="false">Q116</f>
        <v>0</v>
      </c>
      <c r="AJ116" s="45" t="n">
        <f aca="false">$AH116-$AI116</f>
        <v>150</v>
      </c>
      <c r="AK116" s="46" t="n">
        <v>234.07</v>
      </c>
      <c r="AL116" s="46" t="n">
        <f aca="false">$AJ116*$AK116</f>
        <v>35110.5</v>
      </c>
      <c r="AM116" s="46" t="n">
        <f aca="false">$AI116*$AK116</f>
        <v>0</v>
      </c>
      <c r="AN116" s="26"/>
      <c r="AO116" s="26"/>
    </row>
    <row r="117" customFormat="false" ht="12" hidden="false" customHeight="false" outlineLevel="0" collapsed="false">
      <c r="A117" s="39" t="s">
        <v>643</v>
      </c>
      <c r="B117" s="39" t="s">
        <v>644</v>
      </c>
      <c r="C117" s="39"/>
      <c r="D117" s="39" t="s">
        <v>4505</v>
      </c>
      <c r="E117" s="39" t="s">
        <v>274</v>
      </c>
      <c r="F117" s="39" t="s">
        <v>258</v>
      </c>
      <c r="G117" s="39" t="s">
        <v>4501</v>
      </c>
      <c r="H117" s="39" t="s">
        <v>4502</v>
      </c>
      <c r="I117" s="40" t="n">
        <v>136</v>
      </c>
      <c r="J117" s="40" t="n">
        <v>0</v>
      </c>
      <c r="K117" s="39" t="s">
        <v>4503</v>
      </c>
      <c r="L117" s="41" t="n">
        <v>0</v>
      </c>
      <c r="M117" s="41" t="n">
        <v>303664.88</v>
      </c>
      <c r="N117" s="39" t="s">
        <v>4504</v>
      </c>
      <c r="O117" s="42" t="n">
        <f aca="false">M117/SUM($M$2:$M$679)</f>
        <v>0.00230551040835573</v>
      </c>
      <c r="P117" s="43" t="n">
        <f aca="false">IFERROR(M117/I117,0)</f>
        <v>2232.83</v>
      </c>
      <c r="Q117" s="17"/>
      <c r="R117" s="44" t="n">
        <f aca="false">I117-Q117</f>
        <v>136</v>
      </c>
      <c r="S117" s="43" t="n">
        <f aca="false">$AK117*R117</f>
        <v>303664.88</v>
      </c>
      <c r="U117" s="26" t="s">
        <v>259</v>
      </c>
      <c r="V117" s="26" t="s">
        <v>273</v>
      </c>
      <c r="W117" s="26" t="s">
        <v>262</v>
      </c>
      <c r="X117" s="26"/>
      <c r="Y117" s="26" t="s">
        <v>277</v>
      </c>
      <c r="Z117" s="27" t="s">
        <v>123</v>
      </c>
      <c r="AA117" s="26"/>
      <c r="AB117" s="26"/>
      <c r="AC117" s="26"/>
      <c r="AD117" s="26"/>
      <c r="AE117" s="26"/>
      <c r="AF117" s="26"/>
      <c r="AG117" s="26"/>
      <c r="AH117" s="45" t="n">
        <v>136</v>
      </c>
      <c r="AI117" s="45" t="n">
        <f aca="false">Q117</f>
        <v>0</v>
      </c>
      <c r="AJ117" s="45" t="n">
        <f aca="false">$AH117-$AI117</f>
        <v>136</v>
      </c>
      <c r="AK117" s="46" t="n">
        <v>2232.83</v>
      </c>
      <c r="AL117" s="46" t="n">
        <f aca="false">$AJ117*$AK117</f>
        <v>303664.88</v>
      </c>
      <c r="AM117" s="46" t="n">
        <f aca="false">$AI117*$AK117</f>
        <v>0</v>
      </c>
      <c r="AN117" s="26"/>
      <c r="AO117" s="26"/>
    </row>
    <row r="118" customFormat="false" ht="12" hidden="false" customHeight="false" outlineLevel="0" collapsed="false">
      <c r="A118" s="39" t="s">
        <v>460</v>
      </c>
      <c r="B118" s="39" t="s">
        <v>461</v>
      </c>
      <c r="C118" s="39" t="s">
        <v>4570</v>
      </c>
      <c r="D118" s="39" t="s">
        <v>4505</v>
      </c>
      <c r="E118" s="39" t="s">
        <v>261</v>
      </c>
      <c r="F118" s="39" t="s">
        <v>258</v>
      </c>
      <c r="G118" s="39" t="s">
        <v>4501</v>
      </c>
      <c r="H118" s="39" t="s">
        <v>4502</v>
      </c>
      <c r="I118" s="40" t="n">
        <v>130</v>
      </c>
      <c r="J118" s="40" t="n">
        <v>0</v>
      </c>
      <c r="K118" s="39" t="s">
        <v>4503</v>
      </c>
      <c r="L118" s="41" t="n">
        <v>0</v>
      </c>
      <c r="M118" s="41" t="n">
        <v>69865.14</v>
      </c>
      <c r="N118" s="39" t="s">
        <v>4507</v>
      </c>
      <c r="O118" s="42" t="n">
        <f aca="false">M118/SUM($M$2:$M$679)</f>
        <v>0.000530436076279977</v>
      </c>
      <c r="P118" s="43" t="n">
        <f aca="false">IFERROR(M118/I118,0)</f>
        <v>537.424153846154</v>
      </c>
      <c r="Q118" s="17"/>
      <c r="R118" s="44" t="n">
        <f aca="false">I118-Q118</f>
        <v>130</v>
      </c>
      <c r="S118" s="43" t="n">
        <f aca="false">$AK118*R118</f>
        <v>69865.1351666667</v>
      </c>
      <c r="U118" s="26" t="s">
        <v>259</v>
      </c>
      <c r="V118" s="26" t="s">
        <v>260</v>
      </c>
      <c r="W118" s="26" t="s">
        <v>262</v>
      </c>
      <c r="X118" s="29" t="s">
        <v>227</v>
      </c>
      <c r="Y118" s="26" t="s">
        <v>297</v>
      </c>
      <c r="Z118" s="25" t="s">
        <v>51</v>
      </c>
      <c r="AA118" s="26" t="s">
        <v>462</v>
      </c>
      <c r="AB118" s="26" t="s">
        <v>463</v>
      </c>
      <c r="AC118" s="26" t="s">
        <v>464</v>
      </c>
      <c r="AD118" s="26" t="s">
        <v>269</v>
      </c>
      <c r="AE118" s="26"/>
      <c r="AF118" s="26" t="s">
        <v>270</v>
      </c>
      <c r="AG118" s="26" t="s">
        <v>465</v>
      </c>
      <c r="AH118" s="45"/>
      <c r="AI118" s="45"/>
      <c r="AJ118" s="45"/>
      <c r="AK118" s="46" t="n">
        <v>537.424116666667</v>
      </c>
      <c r="AL118" s="46"/>
      <c r="AM118" s="46"/>
      <c r="AN118" s="26"/>
      <c r="AO118" s="26" t="s">
        <v>4571</v>
      </c>
    </row>
    <row r="119" customFormat="false" ht="12" hidden="false" customHeight="false" outlineLevel="0" collapsed="false">
      <c r="A119" s="39" t="s">
        <v>406</v>
      </c>
      <c r="B119" s="39" t="s">
        <v>407</v>
      </c>
      <c r="C119" s="39" t="s">
        <v>4572</v>
      </c>
      <c r="D119" s="39" t="s">
        <v>4515</v>
      </c>
      <c r="E119" s="39" t="s">
        <v>261</v>
      </c>
      <c r="F119" s="39" t="s">
        <v>258</v>
      </c>
      <c r="G119" s="39" t="s">
        <v>4501</v>
      </c>
      <c r="H119" s="39" t="s">
        <v>4502</v>
      </c>
      <c r="I119" s="40" t="n">
        <v>130</v>
      </c>
      <c r="J119" s="40" t="n">
        <v>0</v>
      </c>
      <c r="K119" s="39" t="s">
        <v>4503</v>
      </c>
      <c r="L119" s="41" t="n">
        <v>0</v>
      </c>
      <c r="M119" s="41" t="n">
        <v>385321.45</v>
      </c>
      <c r="N119" s="39" t="s">
        <v>4507</v>
      </c>
      <c r="O119" s="42" t="n">
        <f aca="false">M119/SUM($M$2:$M$679)</f>
        <v>0.00292547038543845</v>
      </c>
      <c r="P119" s="43" t="n">
        <f aca="false">IFERROR(M119/I119,0)</f>
        <v>2964.01115384615</v>
      </c>
      <c r="Q119" s="17"/>
      <c r="R119" s="44" t="n">
        <f aca="false">I119-Q119</f>
        <v>130</v>
      </c>
      <c r="S119" s="43" t="n">
        <f aca="false">$AK119*R119</f>
        <v>385321.442946058</v>
      </c>
      <c r="U119" s="26" t="s">
        <v>259</v>
      </c>
      <c r="V119" s="26" t="s">
        <v>260</v>
      </c>
      <c r="W119" s="26" t="s">
        <v>262</v>
      </c>
      <c r="X119" s="25" t="s">
        <v>228</v>
      </c>
      <c r="Y119" s="26" t="s">
        <v>282</v>
      </c>
      <c r="Z119" s="25" t="s">
        <v>51</v>
      </c>
      <c r="AA119" s="26" t="s">
        <v>408</v>
      </c>
      <c r="AB119" s="26" t="s">
        <v>409</v>
      </c>
      <c r="AC119" s="26" t="s">
        <v>410</v>
      </c>
      <c r="AD119" s="26" t="s">
        <v>269</v>
      </c>
      <c r="AE119" s="26"/>
      <c r="AF119" s="26" t="s">
        <v>270</v>
      </c>
      <c r="AG119" s="26" t="s">
        <v>411</v>
      </c>
      <c r="AH119" s="45"/>
      <c r="AI119" s="45"/>
      <c r="AJ119" s="45"/>
      <c r="AK119" s="46" t="n">
        <v>2964.01109958506</v>
      </c>
      <c r="AL119" s="46"/>
      <c r="AM119" s="46"/>
      <c r="AN119" s="26"/>
      <c r="AO119" s="26" t="s">
        <v>4573</v>
      </c>
    </row>
    <row r="120" customFormat="false" ht="12" hidden="false" customHeight="false" outlineLevel="0" collapsed="false">
      <c r="A120" s="39" t="s">
        <v>659</v>
      </c>
      <c r="B120" s="39" t="s">
        <v>660</v>
      </c>
      <c r="C120" s="39"/>
      <c r="D120" s="39" t="s">
        <v>4565</v>
      </c>
      <c r="E120" s="39" t="s">
        <v>611</v>
      </c>
      <c r="F120" s="39" t="s">
        <v>258</v>
      </c>
      <c r="G120" s="39" t="s">
        <v>4566</v>
      </c>
      <c r="H120" s="39" t="s">
        <v>4502</v>
      </c>
      <c r="I120" s="40" t="n">
        <v>129</v>
      </c>
      <c r="J120" s="40" t="n">
        <v>0</v>
      </c>
      <c r="K120" s="39" t="s">
        <v>4503</v>
      </c>
      <c r="L120" s="41" t="n">
        <v>0</v>
      </c>
      <c r="M120" s="41" t="n">
        <v>909966.43</v>
      </c>
      <c r="N120" s="39" t="s">
        <v>4567</v>
      </c>
      <c r="O120" s="42" t="n">
        <f aca="false">M120/SUM($M$2:$M$679)</f>
        <v>0.00690872476138598</v>
      </c>
      <c r="P120" s="43" t="n">
        <f aca="false">IFERROR(M120/I120,0)</f>
        <v>7054.00333333333</v>
      </c>
      <c r="Q120" s="17"/>
      <c r="R120" s="44" t="n">
        <f aca="false">I120-Q120</f>
        <v>129</v>
      </c>
      <c r="S120" s="43" t="n">
        <f aca="false">$AK120*R120</f>
        <v>909966.43</v>
      </c>
      <c r="U120" s="26" t="s">
        <v>259</v>
      </c>
      <c r="V120" s="26" t="s">
        <v>610</v>
      </c>
      <c r="W120" s="26" t="s">
        <v>612</v>
      </c>
      <c r="X120" s="26"/>
      <c r="Y120" s="26" t="s">
        <v>615</v>
      </c>
      <c r="Z120" s="27" t="s">
        <v>126</v>
      </c>
      <c r="AA120" s="26"/>
      <c r="AB120" s="26"/>
      <c r="AC120" s="26"/>
      <c r="AD120" s="26"/>
      <c r="AE120" s="26"/>
      <c r="AF120" s="26"/>
      <c r="AG120" s="26"/>
      <c r="AH120" s="45" t="n">
        <v>129</v>
      </c>
      <c r="AI120" s="45" t="n">
        <f aca="false">Q120</f>
        <v>0</v>
      </c>
      <c r="AJ120" s="45" t="n">
        <f aca="false">$AH120-$AI120</f>
        <v>129</v>
      </c>
      <c r="AK120" s="46" t="n">
        <v>7054.00333333333</v>
      </c>
      <c r="AL120" s="46" t="n">
        <f aca="false">$AJ120*$AK120</f>
        <v>909966.43</v>
      </c>
      <c r="AM120" s="46" t="n">
        <f aca="false">$AI120*$AK120</f>
        <v>0</v>
      </c>
      <c r="AN120" s="26"/>
      <c r="AO120" s="26"/>
    </row>
    <row r="121" customFormat="false" ht="12" hidden="false" customHeight="false" outlineLevel="0" collapsed="false">
      <c r="A121" s="39" t="s">
        <v>559</v>
      </c>
      <c r="B121" s="39" t="s">
        <v>560</v>
      </c>
      <c r="C121" s="39" t="s">
        <v>4506</v>
      </c>
      <c r="D121" s="39" t="s">
        <v>4505</v>
      </c>
      <c r="E121" s="39" t="s">
        <v>261</v>
      </c>
      <c r="F121" s="39" t="s">
        <v>258</v>
      </c>
      <c r="G121" s="39" t="s">
        <v>4501</v>
      </c>
      <c r="H121" s="39" t="s">
        <v>4502</v>
      </c>
      <c r="I121" s="40" t="n">
        <v>125</v>
      </c>
      <c r="J121" s="40" t="n">
        <v>0</v>
      </c>
      <c r="K121" s="39" t="s">
        <v>4503</v>
      </c>
      <c r="L121" s="41" t="n">
        <v>0</v>
      </c>
      <c r="M121" s="41" t="n">
        <v>289740.03</v>
      </c>
      <c r="N121" s="39" t="s">
        <v>4507</v>
      </c>
      <c r="O121" s="42" t="n">
        <f aca="false">M121/SUM($M$2:$M$679)</f>
        <v>0.00219978897422152</v>
      </c>
      <c r="P121" s="43" t="n">
        <f aca="false">IFERROR(M121/I121,0)</f>
        <v>2317.92024</v>
      </c>
      <c r="Q121" s="17" t="n">
        <v>17</v>
      </c>
      <c r="R121" s="44" t="n">
        <f aca="false">I121-Q121</f>
        <v>108</v>
      </c>
      <c r="S121" s="43" t="n">
        <f aca="false">$AK121*R121</f>
        <v>250335.387692308</v>
      </c>
      <c r="U121" s="26" t="s">
        <v>259</v>
      </c>
      <c r="V121" s="26" t="s">
        <v>260</v>
      </c>
      <c r="W121" s="26" t="s">
        <v>262</v>
      </c>
      <c r="X121" s="29" t="s">
        <v>227</v>
      </c>
      <c r="Y121" s="26" t="s">
        <v>297</v>
      </c>
      <c r="Z121" s="25" t="s">
        <v>51</v>
      </c>
      <c r="AA121" s="26" t="s">
        <v>561</v>
      </c>
      <c r="AB121" s="26" t="s">
        <v>562</v>
      </c>
      <c r="AC121" s="26" t="s">
        <v>563</v>
      </c>
      <c r="AD121" s="26" t="s">
        <v>269</v>
      </c>
      <c r="AE121" s="26"/>
      <c r="AF121" s="26" t="s">
        <v>270</v>
      </c>
      <c r="AG121" s="26" t="s">
        <v>564</v>
      </c>
      <c r="AH121" s="45" t="n">
        <v>234</v>
      </c>
      <c r="AI121" s="45" t="n">
        <f aca="false">Q121</f>
        <v>17</v>
      </c>
      <c r="AJ121" s="45" t="n">
        <f aca="false">$AH121-$AI121</f>
        <v>217</v>
      </c>
      <c r="AK121" s="46" t="n">
        <v>2317.92025641026</v>
      </c>
      <c r="AL121" s="46" t="n">
        <f aca="false">$AJ121*$AK121</f>
        <v>502988.695641026</v>
      </c>
      <c r="AM121" s="46" t="n">
        <f aca="false">$AI121*$AK121</f>
        <v>39404.6443589744</v>
      </c>
      <c r="AN121" s="26"/>
      <c r="AO121" s="26" t="s">
        <v>565</v>
      </c>
    </row>
    <row r="122" customFormat="false" ht="12" hidden="false" customHeight="false" outlineLevel="0" collapsed="false">
      <c r="A122" s="39" t="s">
        <v>377</v>
      </c>
      <c r="B122" s="39" t="s">
        <v>378</v>
      </c>
      <c r="C122" s="39" t="s">
        <v>4574</v>
      </c>
      <c r="D122" s="39" t="s">
        <v>4505</v>
      </c>
      <c r="E122" s="39" t="s">
        <v>261</v>
      </c>
      <c r="F122" s="39" t="s">
        <v>258</v>
      </c>
      <c r="G122" s="39" t="s">
        <v>4512</v>
      </c>
      <c r="H122" s="39" t="s">
        <v>4502</v>
      </c>
      <c r="I122" s="40" t="n">
        <v>120</v>
      </c>
      <c r="J122" s="40" t="n">
        <v>0</v>
      </c>
      <c r="K122" s="39" t="s">
        <v>4503</v>
      </c>
      <c r="L122" s="41" t="n">
        <v>0</v>
      </c>
      <c r="M122" s="41" t="n">
        <v>173702.07</v>
      </c>
      <c r="N122" s="39" t="s">
        <v>4507</v>
      </c>
      <c r="O122" s="42" t="n">
        <f aca="false">M122/SUM($M$2:$M$679)</f>
        <v>0.00131879567481737</v>
      </c>
      <c r="P122" s="43" t="n">
        <f aca="false">IFERROR(M122/I122,0)</f>
        <v>1447.51725</v>
      </c>
      <c r="Q122" s="17"/>
      <c r="R122" s="44" t="n">
        <f aca="false">I122-Q122</f>
        <v>120</v>
      </c>
      <c r="S122" s="43" t="n">
        <f aca="false">$AK122*R122</f>
        <v>173702.069551534</v>
      </c>
      <c r="U122" s="26" t="s">
        <v>259</v>
      </c>
      <c r="V122" s="26" t="s">
        <v>260</v>
      </c>
      <c r="W122" s="26" t="s">
        <v>262</v>
      </c>
      <c r="X122" s="29" t="s">
        <v>227</v>
      </c>
      <c r="Y122" s="26" t="s">
        <v>297</v>
      </c>
      <c r="Z122" s="25" t="s">
        <v>51</v>
      </c>
      <c r="AA122" s="26" t="s">
        <v>379</v>
      </c>
      <c r="AB122" s="26" t="s">
        <v>380</v>
      </c>
      <c r="AC122" s="26" t="s">
        <v>381</v>
      </c>
      <c r="AD122" s="26" t="s">
        <v>269</v>
      </c>
      <c r="AE122" s="26"/>
      <c r="AF122" s="26" t="s">
        <v>270</v>
      </c>
      <c r="AG122" s="26" t="s">
        <v>382</v>
      </c>
      <c r="AH122" s="45"/>
      <c r="AI122" s="45"/>
      <c r="AJ122" s="45"/>
      <c r="AK122" s="46" t="n">
        <v>1447.51724626279</v>
      </c>
      <c r="AL122" s="46"/>
      <c r="AM122" s="46"/>
      <c r="AN122" s="26"/>
      <c r="AO122" s="26" t="s">
        <v>4543</v>
      </c>
    </row>
    <row r="123" customFormat="false" ht="12" hidden="false" customHeight="false" outlineLevel="0" collapsed="false">
      <c r="A123" s="39" t="s">
        <v>377</v>
      </c>
      <c r="B123" s="39" t="s">
        <v>378</v>
      </c>
      <c r="C123" s="39" t="s">
        <v>4536</v>
      </c>
      <c r="D123" s="39" t="s">
        <v>4505</v>
      </c>
      <c r="E123" s="39" t="s">
        <v>261</v>
      </c>
      <c r="F123" s="39" t="s">
        <v>258</v>
      </c>
      <c r="G123" s="39" t="s">
        <v>4501</v>
      </c>
      <c r="H123" s="39" t="s">
        <v>4502</v>
      </c>
      <c r="I123" s="40" t="n">
        <v>120</v>
      </c>
      <c r="J123" s="40" t="n">
        <v>0</v>
      </c>
      <c r="K123" s="39" t="s">
        <v>4503</v>
      </c>
      <c r="L123" s="41" t="n">
        <v>0</v>
      </c>
      <c r="M123" s="41" t="n">
        <v>173702.07</v>
      </c>
      <c r="N123" s="39" t="s">
        <v>4507</v>
      </c>
      <c r="O123" s="42" t="n">
        <f aca="false">M123/SUM($M$2:$M$679)</f>
        <v>0.00131879567481737</v>
      </c>
      <c r="P123" s="43" t="n">
        <f aca="false">IFERROR(M123/I123,0)</f>
        <v>1447.51725</v>
      </c>
      <c r="Q123" s="17"/>
      <c r="R123" s="44" t="n">
        <f aca="false">I123-Q123</f>
        <v>120</v>
      </c>
      <c r="S123" s="43" t="n">
        <f aca="false">$AK123*R123</f>
        <v>173702.069551534</v>
      </c>
      <c r="U123" s="26" t="s">
        <v>259</v>
      </c>
      <c r="V123" s="26" t="s">
        <v>260</v>
      </c>
      <c r="W123" s="26" t="s">
        <v>262</v>
      </c>
      <c r="X123" s="29" t="s">
        <v>227</v>
      </c>
      <c r="Y123" s="26" t="s">
        <v>297</v>
      </c>
      <c r="Z123" s="25" t="s">
        <v>51</v>
      </c>
      <c r="AA123" s="26" t="s">
        <v>379</v>
      </c>
      <c r="AB123" s="26" t="s">
        <v>380</v>
      </c>
      <c r="AC123" s="26" t="s">
        <v>381</v>
      </c>
      <c r="AD123" s="26" t="s">
        <v>269</v>
      </c>
      <c r="AE123" s="26"/>
      <c r="AF123" s="26" t="s">
        <v>270</v>
      </c>
      <c r="AG123" s="26" t="s">
        <v>382</v>
      </c>
      <c r="AH123" s="45"/>
      <c r="AI123" s="45"/>
      <c r="AJ123" s="45"/>
      <c r="AK123" s="46" t="n">
        <v>1447.51724626279</v>
      </c>
      <c r="AL123" s="46"/>
      <c r="AM123" s="46"/>
      <c r="AN123" s="26"/>
      <c r="AO123" s="26" t="s">
        <v>4543</v>
      </c>
    </row>
    <row r="124" customFormat="false" ht="12" hidden="false" customHeight="false" outlineLevel="0" collapsed="false">
      <c r="A124" s="39" t="s">
        <v>663</v>
      </c>
      <c r="B124" s="39" t="s">
        <v>664</v>
      </c>
      <c r="C124" s="39" t="s">
        <v>4506</v>
      </c>
      <c r="D124" s="39" t="s">
        <v>4505</v>
      </c>
      <c r="E124" s="39" t="s">
        <v>261</v>
      </c>
      <c r="F124" s="39" t="s">
        <v>258</v>
      </c>
      <c r="G124" s="39" t="s">
        <v>4501</v>
      </c>
      <c r="H124" s="39" t="s">
        <v>4502</v>
      </c>
      <c r="I124" s="40" t="n">
        <v>120</v>
      </c>
      <c r="J124" s="40" t="n">
        <v>0</v>
      </c>
      <c r="K124" s="39" t="s">
        <v>4503</v>
      </c>
      <c r="L124" s="41" t="n">
        <v>0</v>
      </c>
      <c r="M124" s="41" t="n">
        <v>24000</v>
      </c>
      <c r="N124" s="39" t="s">
        <v>4507</v>
      </c>
      <c r="O124" s="42" t="n">
        <f aca="false">M124/SUM($M$2:$M$679)</f>
        <v>0.000182214847500763</v>
      </c>
      <c r="P124" s="43" t="n">
        <f aca="false">IFERROR(M124/I124,0)</f>
        <v>200</v>
      </c>
      <c r="Q124" s="17"/>
      <c r="R124" s="44" t="n">
        <f aca="false">I124-Q124</f>
        <v>120</v>
      </c>
      <c r="S124" s="43" t="n">
        <f aca="false">$AK124*R124</f>
        <v>24000</v>
      </c>
      <c r="U124" s="26" t="s">
        <v>259</v>
      </c>
      <c r="V124" s="26" t="s">
        <v>260</v>
      </c>
      <c r="W124" s="26" t="s">
        <v>262</v>
      </c>
      <c r="X124" s="26"/>
      <c r="Y124" s="26" t="s">
        <v>277</v>
      </c>
      <c r="Z124" s="27" t="s">
        <v>123</v>
      </c>
      <c r="AA124" s="26"/>
      <c r="AB124" s="26"/>
      <c r="AC124" s="26"/>
      <c r="AD124" s="26"/>
      <c r="AE124" s="26"/>
      <c r="AF124" s="26"/>
      <c r="AG124" s="26"/>
      <c r="AH124" s="45" t="n">
        <v>120</v>
      </c>
      <c r="AI124" s="45" t="n">
        <f aca="false">Q124</f>
        <v>0</v>
      </c>
      <c r="AJ124" s="45" t="n">
        <f aca="false">$AH124-$AI124</f>
        <v>120</v>
      </c>
      <c r="AK124" s="46" t="n">
        <v>200</v>
      </c>
      <c r="AL124" s="46" t="n">
        <f aca="false">$AJ124*$AK124</f>
        <v>24000</v>
      </c>
      <c r="AM124" s="46" t="n">
        <f aca="false">$AI124*$AK124</f>
        <v>0</v>
      </c>
      <c r="AN124" s="26"/>
      <c r="AO124" s="26"/>
    </row>
    <row r="125" customFormat="false" ht="12" hidden="false" customHeight="false" outlineLevel="0" collapsed="false">
      <c r="A125" s="39" t="s">
        <v>665</v>
      </c>
      <c r="B125" s="39" t="s">
        <v>666</v>
      </c>
      <c r="C125" s="39" t="s">
        <v>4575</v>
      </c>
      <c r="D125" s="39" t="s">
        <v>4505</v>
      </c>
      <c r="E125" s="39" t="s">
        <v>261</v>
      </c>
      <c r="F125" s="39" t="s">
        <v>258</v>
      </c>
      <c r="G125" s="39" t="s">
        <v>4501</v>
      </c>
      <c r="H125" s="39" t="s">
        <v>4502</v>
      </c>
      <c r="I125" s="40" t="n">
        <v>120</v>
      </c>
      <c r="J125" s="40" t="n">
        <v>0</v>
      </c>
      <c r="K125" s="39" t="s">
        <v>4503</v>
      </c>
      <c r="L125" s="41" t="n">
        <v>0</v>
      </c>
      <c r="M125" s="41" t="n">
        <v>62605.7</v>
      </c>
      <c r="N125" s="39" t="s">
        <v>4507</v>
      </c>
      <c r="O125" s="42" t="n">
        <f aca="false">M125/SUM($M$2:$M$679)</f>
        <v>0.000475320336590771</v>
      </c>
      <c r="P125" s="43" t="n">
        <f aca="false">IFERROR(M125/I125,0)</f>
        <v>521.714166666667</v>
      </c>
      <c r="Q125" s="17"/>
      <c r="R125" s="44" t="n">
        <f aca="false">I125-Q125</f>
        <v>120</v>
      </c>
      <c r="S125" s="43" t="n">
        <f aca="false">$AK125*R125</f>
        <v>62605.7</v>
      </c>
      <c r="U125" s="26" t="s">
        <v>259</v>
      </c>
      <c r="V125" s="26" t="s">
        <v>260</v>
      </c>
      <c r="W125" s="26" t="s">
        <v>262</v>
      </c>
      <c r="X125" s="26"/>
      <c r="Y125" s="26" t="s">
        <v>277</v>
      </c>
      <c r="Z125" s="27" t="s">
        <v>123</v>
      </c>
      <c r="AA125" s="26"/>
      <c r="AB125" s="26"/>
      <c r="AC125" s="26"/>
      <c r="AD125" s="26"/>
      <c r="AE125" s="26"/>
      <c r="AF125" s="26"/>
      <c r="AG125" s="26"/>
      <c r="AH125" s="45" t="n">
        <v>120</v>
      </c>
      <c r="AI125" s="45" t="n">
        <f aca="false">Q125</f>
        <v>0</v>
      </c>
      <c r="AJ125" s="45" t="n">
        <f aca="false">$AH125-$AI125</f>
        <v>120</v>
      </c>
      <c r="AK125" s="46" t="n">
        <v>521.714166666667</v>
      </c>
      <c r="AL125" s="46" t="n">
        <f aca="false">$AJ125*$AK125</f>
        <v>62605.7</v>
      </c>
      <c r="AM125" s="46" t="n">
        <f aca="false">$AI125*$AK125</f>
        <v>0</v>
      </c>
      <c r="AN125" s="26"/>
      <c r="AO125" s="26"/>
    </row>
    <row r="126" customFormat="false" ht="12" hidden="false" customHeight="false" outlineLevel="0" collapsed="false">
      <c r="A126" s="39" t="s">
        <v>667</v>
      </c>
      <c r="B126" s="39" t="s">
        <v>668</v>
      </c>
      <c r="C126" s="39" t="s">
        <v>4506</v>
      </c>
      <c r="D126" s="39" t="s">
        <v>4505</v>
      </c>
      <c r="E126" s="39" t="s">
        <v>261</v>
      </c>
      <c r="F126" s="39" t="s">
        <v>258</v>
      </c>
      <c r="G126" s="39" t="s">
        <v>4501</v>
      </c>
      <c r="H126" s="39" t="s">
        <v>4502</v>
      </c>
      <c r="I126" s="40" t="n">
        <v>120</v>
      </c>
      <c r="J126" s="40" t="n">
        <v>0</v>
      </c>
      <c r="K126" s="39" t="s">
        <v>4503</v>
      </c>
      <c r="L126" s="41" t="n">
        <v>0</v>
      </c>
      <c r="M126" s="41" t="n">
        <v>765740.4</v>
      </c>
      <c r="N126" s="39" t="s">
        <v>4507</v>
      </c>
      <c r="O126" s="42" t="n">
        <f aca="false">M126/SUM($M$2:$M$679)</f>
        <v>0.00581371959213221</v>
      </c>
      <c r="P126" s="43" t="n">
        <f aca="false">IFERROR(M126/I126,0)</f>
        <v>6381.17</v>
      </c>
      <c r="Q126" s="17" t="n">
        <v>34</v>
      </c>
      <c r="R126" s="44" t="n">
        <f aca="false">I126-Q126</f>
        <v>86</v>
      </c>
      <c r="S126" s="43" t="n">
        <f aca="false">$AK126*R126</f>
        <v>548780.62</v>
      </c>
      <c r="U126" s="26" t="s">
        <v>259</v>
      </c>
      <c r="V126" s="26" t="s">
        <v>260</v>
      </c>
      <c r="W126" s="26" t="s">
        <v>262</v>
      </c>
      <c r="X126" s="25" t="s">
        <v>228</v>
      </c>
      <c r="Y126" s="26" t="s">
        <v>282</v>
      </c>
      <c r="Z126" s="25" t="s">
        <v>51</v>
      </c>
      <c r="AA126" s="26" t="s">
        <v>669</v>
      </c>
      <c r="AB126" s="26" t="s">
        <v>670</v>
      </c>
      <c r="AC126" s="26" t="s">
        <v>290</v>
      </c>
      <c r="AD126" s="26" t="s">
        <v>270</v>
      </c>
      <c r="AE126" s="26" t="s">
        <v>671</v>
      </c>
      <c r="AF126" s="26" t="s">
        <v>269</v>
      </c>
      <c r="AG126" s="26"/>
      <c r="AH126" s="45" t="n">
        <v>120</v>
      </c>
      <c r="AI126" s="45" t="n">
        <f aca="false">Q126</f>
        <v>34</v>
      </c>
      <c r="AJ126" s="45" t="n">
        <f aca="false">$AH126-$AI126</f>
        <v>86</v>
      </c>
      <c r="AK126" s="46" t="n">
        <v>6381.17</v>
      </c>
      <c r="AL126" s="46" t="n">
        <f aca="false">$AJ126*$AK126</f>
        <v>548780.62</v>
      </c>
      <c r="AM126" s="46" t="n">
        <f aca="false">$AI126*$AK126</f>
        <v>216959.78</v>
      </c>
      <c r="AN126" s="26"/>
      <c r="AO126" s="26" t="s">
        <v>672</v>
      </c>
    </row>
    <row r="127" customFormat="false" ht="12" hidden="false" customHeight="false" outlineLevel="0" collapsed="false">
      <c r="A127" s="39" t="s">
        <v>673</v>
      </c>
      <c r="B127" s="39" t="s">
        <v>674</v>
      </c>
      <c r="C127" s="39"/>
      <c r="D127" s="39" t="s">
        <v>4565</v>
      </c>
      <c r="E127" s="39" t="s">
        <v>611</v>
      </c>
      <c r="F127" s="39" t="s">
        <v>258</v>
      </c>
      <c r="G127" s="39" t="s">
        <v>4566</v>
      </c>
      <c r="H127" s="39" t="s">
        <v>4502</v>
      </c>
      <c r="I127" s="40" t="n">
        <v>120</v>
      </c>
      <c r="J127" s="40" t="n">
        <v>0</v>
      </c>
      <c r="K127" s="39" t="s">
        <v>4503</v>
      </c>
      <c r="L127" s="41" t="n">
        <v>0</v>
      </c>
      <c r="M127" s="41" t="n">
        <v>1202176.8</v>
      </c>
      <c r="N127" s="39" t="s">
        <v>4567</v>
      </c>
      <c r="O127" s="42" t="n">
        <f aca="false">M127/SUM($M$2:$M$679)</f>
        <v>0.00912726926170646</v>
      </c>
      <c r="P127" s="43" t="n">
        <f aca="false">IFERROR(M127/I127,0)</f>
        <v>10018.14</v>
      </c>
      <c r="Q127" s="17"/>
      <c r="R127" s="44" t="n">
        <f aca="false">I127-Q127</f>
        <v>120</v>
      </c>
      <c r="S127" s="43" t="n">
        <f aca="false">$AK127*R127</f>
        <v>1202176.8</v>
      </c>
      <c r="U127" s="26" t="s">
        <v>259</v>
      </c>
      <c r="V127" s="26" t="s">
        <v>610</v>
      </c>
      <c r="W127" s="26" t="s">
        <v>612</v>
      </c>
      <c r="X127" s="26"/>
      <c r="Y127" s="26" t="s">
        <v>615</v>
      </c>
      <c r="Z127" s="27" t="s">
        <v>126</v>
      </c>
      <c r="AA127" s="26"/>
      <c r="AB127" s="26"/>
      <c r="AC127" s="26"/>
      <c r="AD127" s="26"/>
      <c r="AE127" s="26"/>
      <c r="AF127" s="26"/>
      <c r="AG127" s="26"/>
      <c r="AH127" s="45" t="n">
        <v>120</v>
      </c>
      <c r="AI127" s="45" t="n">
        <f aca="false">Q127</f>
        <v>0</v>
      </c>
      <c r="AJ127" s="45" t="n">
        <f aca="false">$AH127-$AI127</f>
        <v>120</v>
      </c>
      <c r="AK127" s="46" t="n">
        <v>10018.14</v>
      </c>
      <c r="AL127" s="46" t="n">
        <f aca="false">$AJ127*$AK127</f>
        <v>1202176.8</v>
      </c>
      <c r="AM127" s="46" t="n">
        <f aca="false">$AI127*$AK127</f>
        <v>0</v>
      </c>
      <c r="AN127" s="26"/>
      <c r="AO127" s="26"/>
    </row>
    <row r="128" customFormat="false" ht="12" hidden="false" customHeight="false" outlineLevel="0" collapsed="false">
      <c r="A128" s="39" t="s">
        <v>675</v>
      </c>
      <c r="B128" s="39" t="s">
        <v>676</v>
      </c>
      <c r="C128" s="39"/>
      <c r="D128" s="39" t="s">
        <v>4565</v>
      </c>
      <c r="E128" s="39" t="s">
        <v>611</v>
      </c>
      <c r="F128" s="39" t="s">
        <v>258</v>
      </c>
      <c r="G128" s="39" t="s">
        <v>4566</v>
      </c>
      <c r="H128" s="39" t="s">
        <v>4502</v>
      </c>
      <c r="I128" s="40" t="n">
        <v>115</v>
      </c>
      <c r="J128" s="40" t="n">
        <v>0</v>
      </c>
      <c r="K128" s="39" t="s">
        <v>4503</v>
      </c>
      <c r="L128" s="41" t="n">
        <v>0</v>
      </c>
      <c r="M128" s="41" t="n">
        <v>1932925.32</v>
      </c>
      <c r="N128" s="39" t="s">
        <v>4567</v>
      </c>
      <c r="O128" s="42" t="n">
        <f aca="false">M128/SUM($M$2:$M$679)</f>
        <v>0.0146753205172568</v>
      </c>
      <c r="P128" s="43" t="n">
        <f aca="false">IFERROR(M128/I128,0)</f>
        <v>16808.0462608696</v>
      </c>
      <c r="Q128" s="17"/>
      <c r="R128" s="44" t="n">
        <f aca="false">I128-Q128</f>
        <v>115</v>
      </c>
      <c r="S128" s="43" t="n">
        <f aca="false">$AK128*R128</f>
        <v>1932925.32</v>
      </c>
      <c r="U128" s="26" t="s">
        <v>259</v>
      </c>
      <c r="V128" s="26" t="s">
        <v>610</v>
      </c>
      <c r="W128" s="26" t="s">
        <v>612</v>
      </c>
      <c r="X128" s="26"/>
      <c r="Y128" s="26" t="s">
        <v>615</v>
      </c>
      <c r="Z128" s="27" t="s">
        <v>126</v>
      </c>
      <c r="AA128" s="26"/>
      <c r="AB128" s="26"/>
      <c r="AC128" s="26"/>
      <c r="AD128" s="26"/>
      <c r="AE128" s="26"/>
      <c r="AF128" s="26"/>
      <c r="AG128" s="26"/>
      <c r="AH128" s="45" t="n">
        <v>115</v>
      </c>
      <c r="AI128" s="45" t="n">
        <f aca="false">Q128</f>
        <v>0</v>
      </c>
      <c r="AJ128" s="45" t="n">
        <f aca="false">$AH128-$AI128</f>
        <v>115</v>
      </c>
      <c r="AK128" s="46" t="n">
        <v>16808.0462608696</v>
      </c>
      <c r="AL128" s="46" t="n">
        <f aca="false">$AJ128*$AK128</f>
        <v>1932925.32</v>
      </c>
      <c r="AM128" s="46" t="n">
        <f aca="false">$AI128*$AK128</f>
        <v>0</v>
      </c>
      <c r="AN128" s="26"/>
      <c r="AO128" s="26"/>
    </row>
    <row r="129" customFormat="false" ht="12" hidden="false" customHeight="false" outlineLevel="0" collapsed="false">
      <c r="A129" s="39" t="s">
        <v>616</v>
      </c>
      <c r="B129" s="39" t="s">
        <v>617</v>
      </c>
      <c r="C129" s="39" t="s">
        <v>4506</v>
      </c>
      <c r="D129" s="39" t="s">
        <v>4515</v>
      </c>
      <c r="E129" s="39" t="s">
        <v>261</v>
      </c>
      <c r="F129" s="39" t="s">
        <v>258</v>
      </c>
      <c r="G129" s="39" t="s">
        <v>4501</v>
      </c>
      <c r="H129" s="39" t="s">
        <v>4502</v>
      </c>
      <c r="I129" s="40" t="n">
        <v>111</v>
      </c>
      <c r="J129" s="40" t="n">
        <v>0</v>
      </c>
      <c r="K129" s="39" t="s">
        <v>4503</v>
      </c>
      <c r="L129" s="41" t="n">
        <v>0</v>
      </c>
      <c r="M129" s="41" t="n">
        <v>490887.02</v>
      </c>
      <c r="N129" s="39" t="s">
        <v>4507</v>
      </c>
      <c r="O129" s="42" t="n">
        <f aca="false">M129/SUM($M$2:$M$679)</f>
        <v>0.00372695431205849</v>
      </c>
      <c r="P129" s="43" t="n">
        <f aca="false">IFERROR(M129/I129,0)</f>
        <v>4422.40558558559</v>
      </c>
      <c r="Q129" s="17"/>
      <c r="R129" s="44" t="n">
        <f aca="false">I129-Q129</f>
        <v>111</v>
      </c>
      <c r="S129" s="43" t="n">
        <f aca="false">$AK129*R129</f>
        <v>490887.02186747</v>
      </c>
      <c r="U129" s="26" t="s">
        <v>259</v>
      </c>
      <c r="V129" s="26" t="s">
        <v>260</v>
      </c>
      <c r="W129" s="26" t="s">
        <v>262</v>
      </c>
      <c r="X129" s="26"/>
      <c r="Y129" s="26" t="s">
        <v>277</v>
      </c>
      <c r="Z129" s="27" t="s">
        <v>123</v>
      </c>
      <c r="AA129" s="26"/>
      <c r="AB129" s="26"/>
      <c r="AC129" s="26"/>
      <c r="AD129" s="26"/>
      <c r="AE129" s="26"/>
      <c r="AF129" s="26"/>
      <c r="AG129" s="26"/>
      <c r="AH129" s="45" t="n">
        <v>166</v>
      </c>
      <c r="AI129" s="45" t="n">
        <f aca="false">Q129</f>
        <v>0</v>
      </c>
      <c r="AJ129" s="45" t="n">
        <f aca="false">$AH129-$AI129</f>
        <v>166</v>
      </c>
      <c r="AK129" s="46" t="n">
        <v>4422.40560240964</v>
      </c>
      <c r="AL129" s="46" t="n">
        <f aca="false">$AJ129*$AK129</f>
        <v>734119.33</v>
      </c>
      <c r="AM129" s="46" t="n">
        <f aca="false">$AI129*$AK129</f>
        <v>0</v>
      </c>
      <c r="AN129" s="26"/>
      <c r="AO129" s="26" t="s">
        <v>434</v>
      </c>
    </row>
    <row r="130" customFormat="false" ht="12" hidden="false" customHeight="false" outlineLevel="0" collapsed="false">
      <c r="A130" s="39" t="s">
        <v>263</v>
      </c>
      <c r="B130" s="39" t="s">
        <v>264</v>
      </c>
      <c r="C130" s="39" t="s">
        <v>4576</v>
      </c>
      <c r="D130" s="39" t="s">
        <v>4505</v>
      </c>
      <c r="E130" s="39" t="s">
        <v>261</v>
      </c>
      <c r="F130" s="39" t="s">
        <v>258</v>
      </c>
      <c r="G130" s="39" t="s">
        <v>4501</v>
      </c>
      <c r="H130" s="39" t="s">
        <v>4502</v>
      </c>
      <c r="I130" s="40" t="n">
        <v>110</v>
      </c>
      <c r="J130" s="40" t="n">
        <v>0</v>
      </c>
      <c r="K130" s="39" t="s">
        <v>4503</v>
      </c>
      <c r="L130" s="41" t="n">
        <v>0</v>
      </c>
      <c r="M130" s="41" t="n">
        <v>6918.04</v>
      </c>
      <c r="N130" s="39" t="s">
        <v>4507</v>
      </c>
      <c r="O130" s="42" t="n">
        <f aca="false">M130/SUM($M$2:$M$679)</f>
        <v>5.25237334835074E-005</v>
      </c>
      <c r="P130" s="43" t="n">
        <f aca="false">IFERROR(M130/I130,0)</f>
        <v>62.8912727272727</v>
      </c>
      <c r="Q130" s="17"/>
      <c r="R130" s="44" t="n">
        <f aca="false">I130-Q130</f>
        <v>110</v>
      </c>
      <c r="S130" s="43" t="n">
        <f aca="false">$AK130*R130</f>
        <v>6918.045</v>
      </c>
      <c r="U130" s="26" t="s">
        <v>259</v>
      </c>
      <c r="V130" s="26" t="s">
        <v>260</v>
      </c>
      <c r="W130" s="26" t="s">
        <v>262</v>
      </c>
      <c r="X130" s="24" t="s">
        <v>226</v>
      </c>
      <c r="Y130" s="26" t="s">
        <v>267</v>
      </c>
      <c r="Z130" s="25" t="s">
        <v>51</v>
      </c>
      <c r="AA130" s="26" t="s">
        <v>265</v>
      </c>
      <c r="AB130" s="26" t="s">
        <v>266</v>
      </c>
      <c r="AC130" s="26" t="s">
        <v>268</v>
      </c>
      <c r="AD130" s="26" t="s">
        <v>269</v>
      </c>
      <c r="AE130" s="26"/>
      <c r="AF130" s="26" t="s">
        <v>270</v>
      </c>
      <c r="AG130" s="26" t="s">
        <v>271</v>
      </c>
      <c r="AH130" s="45"/>
      <c r="AI130" s="45"/>
      <c r="AJ130" s="45"/>
      <c r="AK130" s="46" t="n">
        <v>62.8913181818182</v>
      </c>
      <c r="AL130" s="46"/>
      <c r="AM130" s="46"/>
      <c r="AN130" s="26"/>
      <c r="AO130" s="26" t="s">
        <v>4509</v>
      </c>
    </row>
    <row r="131" customFormat="false" ht="12" hidden="false" customHeight="false" outlineLevel="0" collapsed="false">
      <c r="A131" s="39" t="s">
        <v>677</v>
      </c>
      <c r="B131" s="39" t="s">
        <v>678</v>
      </c>
      <c r="C131" s="39" t="s">
        <v>4506</v>
      </c>
      <c r="D131" s="39" t="s">
        <v>4505</v>
      </c>
      <c r="E131" s="39" t="s">
        <v>261</v>
      </c>
      <c r="F131" s="39" t="s">
        <v>258</v>
      </c>
      <c r="G131" s="39" t="s">
        <v>4501</v>
      </c>
      <c r="H131" s="39" t="s">
        <v>4502</v>
      </c>
      <c r="I131" s="40" t="n">
        <v>110</v>
      </c>
      <c r="J131" s="40" t="n">
        <v>0</v>
      </c>
      <c r="K131" s="39" t="s">
        <v>4503</v>
      </c>
      <c r="L131" s="41" t="n">
        <v>0</v>
      </c>
      <c r="M131" s="41" t="n">
        <v>75745.9</v>
      </c>
      <c r="N131" s="39" t="s">
        <v>4507</v>
      </c>
      <c r="O131" s="42" t="n">
        <f aca="false">M131/SUM($M$2:$M$679)</f>
        <v>0.000575084484054501</v>
      </c>
      <c r="P131" s="43" t="n">
        <f aca="false">IFERROR(M131/I131,0)</f>
        <v>688.599090909091</v>
      </c>
      <c r="Q131" s="17"/>
      <c r="R131" s="44" t="n">
        <f aca="false">I131-Q131</f>
        <v>110</v>
      </c>
      <c r="S131" s="43" t="n">
        <f aca="false">$AK131*R131</f>
        <v>75745.9</v>
      </c>
      <c r="U131" s="26" t="s">
        <v>259</v>
      </c>
      <c r="V131" s="26" t="s">
        <v>260</v>
      </c>
      <c r="W131" s="26" t="s">
        <v>262</v>
      </c>
      <c r="X131" s="26"/>
      <c r="Y131" s="26" t="s">
        <v>277</v>
      </c>
      <c r="Z131" s="27" t="s">
        <v>123</v>
      </c>
      <c r="AA131" s="26"/>
      <c r="AB131" s="26"/>
      <c r="AC131" s="26"/>
      <c r="AD131" s="26"/>
      <c r="AE131" s="26"/>
      <c r="AF131" s="26"/>
      <c r="AG131" s="26"/>
      <c r="AH131" s="45" t="n">
        <v>110</v>
      </c>
      <c r="AI131" s="45" t="n">
        <f aca="false">Q131</f>
        <v>0</v>
      </c>
      <c r="AJ131" s="45" t="n">
        <f aca="false">$AH131-$AI131</f>
        <v>110</v>
      </c>
      <c r="AK131" s="46" t="n">
        <v>688.599090909091</v>
      </c>
      <c r="AL131" s="46" t="n">
        <f aca="false">$AJ131*$AK131</f>
        <v>75745.9</v>
      </c>
      <c r="AM131" s="46" t="n">
        <f aca="false">$AI131*$AK131</f>
        <v>0</v>
      </c>
      <c r="AN131" s="26"/>
      <c r="AO131" s="26"/>
    </row>
    <row r="132" customFormat="false" ht="12" hidden="false" customHeight="false" outlineLevel="0" collapsed="false">
      <c r="A132" s="39" t="s">
        <v>688</v>
      </c>
      <c r="B132" s="39" t="s">
        <v>689</v>
      </c>
      <c r="C132" s="39" t="s">
        <v>4506</v>
      </c>
      <c r="D132" s="39" t="s">
        <v>4505</v>
      </c>
      <c r="E132" s="39" t="s">
        <v>261</v>
      </c>
      <c r="F132" s="39" t="s">
        <v>258</v>
      </c>
      <c r="G132" s="39" t="s">
        <v>4501</v>
      </c>
      <c r="H132" s="39" t="s">
        <v>4502</v>
      </c>
      <c r="I132" s="40" t="n">
        <v>107</v>
      </c>
      <c r="J132" s="40" t="n">
        <v>0</v>
      </c>
      <c r="K132" s="39" t="s">
        <v>4503</v>
      </c>
      <c r="L132" s="41" t="n">
        <v>0</v>
      </c>
      <c r="M132" s="41" t="n">
        <v>854401.43</v>
      </c>
      <c r="N132" s="39" t="s">
        <v>4507</v>
      </c>
      <c r="O132" s="42" t="n">
        <f aca="false">M132/SUM($M$2:$M$679)</f>
        <v>0.00648685942799515</v>
      </c>
      <c r="P132" s="43" t="n">
        <f aca="false">IFERROR(M132/I132,0)</f>
        <v>7985.06009345794</v>
      </c>
      <c r="Q132" s="17"/>
      <c r="R132" s="44" t="n">
        <f aca="false">I132-Q132</f>
        <v>107</v>
      </c>
      <c r="S132" s="43" t="n">
        <f aca="false">$AK132*R132</f>
        <v>854401.429907408</v>
      </c>
      <c r="U132" s="26" t="s">
        <v>259</v>
      </c>
      <c r="V132" s="26" t="s">
        <v>260</v>
      </c>
      <c r="W132" s="26" t="s">
        <v>262</v>
      </c>
      <c r="X132" s="26"/>
      <c r="Y132" s="26" t="s">
        <v>277</v>
      </c>
      <c r="Z132" s="27" t="s">
        <v>123</v>
      </c>
      <c r="AA132" s="26"/>
      <c r="AB132" s="26"/>
      <c r="AC132" s="26"/>
      <c r="AD132" s="26"/>
      <c r="AE132" s="26"/>
      <c r="AF132" s="26"/>
      <c r="AG132" s="26"/>
      <c r="AH132" s="45" t="n">
        <v>108</v>
      </c>
      <c r="AI132" s="45" t="n">
        <f aca="false">Q132</f>
        <v>0</v>
      </c>
      <c r="AJ132" s="45" t="n">
        <f aca="false">$AH132-$AI132</f>
        <v>108</v>
      </c>
      <c r="AK132" s="46" t="n">
        <v>7985.06009259259</v>
      </c>
      <c r="AL132" s="46" t="n">
        <f aca="false">$AJ132*$AK132</f>
        <v>862386.49</v>
      </c>
      <c r="AM132" s="46" t="n">
        <f aca="false">$AI132*$AK132</f>
        <v>0</v>
      </c>
      <c r="AN132" s="26"/>
      <c r="AO132" s="26" t="s">
        <v>376</v>
      </c>
    </row>
    <row r="133" customFormat="false" ht="12" hidden="false" customHeight="false" outlineLevel="0" collapsed="false">
      <c r="A133" s="39" t="s">
        <v>301</v>
      </c>
      <c r="B133" s="39" t="s">
        <v>302</v>
      </c>
      <c r="C133" s="39" t="s">
        <v>4577</v>
      </c>
      <c r="D133" s="39" t="s">
        <v>4505</v>
      </c>
      <c r="E133" s="39" t="s">
        <v>261</v>
      </c>
      <c r="F133" s="39" t="s">
        <v>258</v>
      </c>
      <c r="G133" s="39" t="s">
        <v>4501</v>
      </c>
      <c r="H133" s="39" t="s">
        <v>4502</v>
      </c>
      <c r="I133" s="40" t="n">
        <v>105</v>
      </c>
      <c r="J133" s="40" t="n">
        <v>0</v>
      </c>
      <c r="K133" s="39" t="s">
        <v>4503</v>
      </c>
      <c r="L133" s="41" t="n">
        <v>0</v>
      </c>
      <c r="M133" s="41" t="n">
        <v>73783.93</v>
      </c>
      <c r="N133" s="39" t="s">
        <v>4507</v>
      </c>
      <c r="O133" s="42" t="n">
        <f aca="false">M133/SUM($M$2:$M$679)</f>
        <v>0.000560188648039873</v>
      </c>
      <c r="P133" s="43" t="n">
        <f aca="false">IFERROR(M133/I133,0)</f>
        <v>702.704095238095</v>
      </c>
      <c r="Q133" s="17"/>
      <c r="R133" s="44" t="n">
        <f aca="false">I133-Q133</f>
        <v>105</v>
      </c>
      <c r="S133" s="43" t="n">
        <f aca="false">$AK133*R133</f>
        <v>73783.9309674028</v>
      </c>
      <c r="U133" s="26" t="s">
        <v>259</v>
      </c>
      <c r="V133" s="26" t="s">
        <v>260</v>
      </c>
      <c r="W133" s="26" t="s">
        <v>262</v>
      </c>
      <c r="X133" s="24" t="s">
        <v>226</v>
      </c>
      <c r="Y133" s="26" t="s">
        <v>267</v>
      </c>
      <c r="Z133" s="25" t="s">
        <v>51</v>
      </c>
      <c r="AA133" s="26" t="s">
        <v>303</v>
      </c>
      <c r="AB133" s="26" t="s">
        <v>304</v>
      </c>
      <c r="AC133" s="26" t="s">
        <v>305</v>
      </c>
      <c r="AD133" s="26" t="s">
        <v>269</v>
      </c>
      <c r="AE133" s="26"/>
      <c r="AF133" s="26" t="s">
        <v>270</v>
      </c>
      <c r="AG133" s="26" t="s">
        <v>306</v>
      </c>
      <c r="AH133" s="45"/>
      <c r="AI133" s="45"/>
      <c r="AJ133" s="45"/>
      <c r="AK133" s="46" t="n">
        <v>702.704104451455</v>
      </c>
      <c r="AL133" s="46"/>
      <c r="AM133" s="46"/>
      <c r="AN133" s="26"/>
      <c r="AO133" s="26" t="s">
        <v>4533</v>
      </c>
    </row>
    <row r="134" customFormat="false" ht="12" hidden="false" customHeight="false" outlineLevel="0" collapsed="false">
      <c r="A134" s="39" t="s">
        <v>392</v>
      </c>
      <c r="B134" s="39" t="s">
        <v>393</v>
      </c>
      <c r="C134" s="39" t="s">
        <v>4578</v>
      </c>
      <c r="D134" s="39" t="s">
        <v>4505</v>
      </c>
      <c r="E134" s="39" t="s">
        <v>261</v>
      </c>
      <c r="F134" s="39" t="s">
        <v>258</v>
      </c>
      <c r="G134" s="39" t="s">
        <v>4501</v>
      </c>
      <c r="H134" s="39" t="s">
        <v>4502</v>
      </c>
      <c r="I134" s="40" t="n">
        <v>105</v>
      </c>
      <c r="J134" s="40" t="n">
        <v>0</v>
      </c>
      <c r="K134" s="39" t="s">
        <v>4503</v>
      </c>
      <c r="L134" s="41" t="n">
        <v>0</v>
      </c>
      <c r="M134" s="41" t="n">
        <v>3939.67</v>
      </c>
      <c r="N134" s="39" t="s">
        <v>4507</v>
      </c>
      <c r="O134" s="42" t="n">
        <f aca="false">M134/SUM($M$2:$M$679)</f>
        <v>2.99110986772221E-005</v>
      </c>
      <c r="P134" s="43" t="n">
        <f aca="false">IFERROR(M134/I134,0)</f>
        <v>37.5206666666667</v>
      </c>
      <c r="Q134" s="17"/>
      <c r="R134" s="44" t="n">
        <f aca="false">I134-Q134</f>
        <v>105</v>
      </c>
      <c r="S134" s="43" t="n">
        <f aca="false">$AK134*R134</f>
        <v>3939.673</v>
      </c>
      <c r="U134" s="26" t="s">
        <v>259</v>
      </c>
      <c r="V134" s="26" t="s">
        <v>260</v>
      </c>
      <c r="W134" s="26" t="s">
        <v>262</v>
      </c>
      <c r="X134" s="24" t="s">
        <v>226</v>
      </c>
      <c r="Y134" s="26" t="s">
        <v>267</v>
      </c>
      <c r="Z134" s="25" t="s">
        <v>51</v>
      </c>
      <c r="AA134" s="26" t="s">
        <v>394</v>
      </c>
      <c r="AB134" s="26" t="s">
        <v>395</v>
      </c>
      <c r="AC134" s="26" t="s">
        <v>290</v>
      </c>
      <c r="AD134" s="26" t="s">
        <v>269</v>
      </c>
      <c r="AE134" s="26"/>
      <c r="AF134" s="26" t="s">
        <v>270</v>
      </c>
      <c r="AG134" s="26"/>
      <c r="AH134" s="45"/>
      <c r="AI134" s="45"/>
      <c r="AJ134" s="45"/>
      <c r="AK134" s="46" t="n">
        <v>37.5206952380952</v>
      </c>
      <c r="AL134" s="46"/>
      <c r="AM134" s="46"/>
      <c r="AN134" s="26"/>
      <c r="AO134" s="26" t="s">
        <v>4557</v>
      </c>
    </row>
    <row r="135" customFormat="false" ht="12" hidden="false" customHeight="false" outlineLevel="0" collapsed="false">
      <c r="A135" s="39" t="s">
        <v>690</v>
      </c>
      <c r="B135" s="39" t="s">
        <v>691</v>
      </c>
      <c r="C135" s="39" t="s">
        <v>4506</v>
      </c>
      <c r="D135" s="39" t="s">
        <v>4515</v>
      </c>
      <c r="E135" s="39" t="s">
        <v>261</v>
      </c>
      <c r="F135" s="39" t="s">
        <v>258</v>
      </c>
      <c r="G135" s="39" t="s">
        <v>4501</v>
      </c>
      <c r="H135" s="39" t="s">
        <v>4502</v>
      </c>
      <c r="I135" s="40" t="n">
        <v>105</v>
      </c>
      <c r="J135" s="40" t="n">
        <v>0</v>
      </c>
      <c r="K135" s="39" t="s">
        <v>4503</v>
      </c>
      <c r="L135" s="41" t="n">
        <v>0</v>
      </c>
      <c r="M135" s="41" t="n">
        <v>5313</v>
      </c>
      <c r="N135" s="39" t="s">
        <v>4507</v>
      </c>
      <c r="O135" s="42" t="n">
        <f aca="false">M135/SUM($M$2:$M$679)</f>
        <v>4.03378118654814E-005</v>
      </c>
      <c r="P135" s="43" t="n">
        <f aca="false">IFERROR(M135/I135,0)</f>
        <v>50.6</v>
      </c>
      <c r="Q135" s="17"/>
      <c r="R135" s="44" t="n">
        <f aca="false">I135-Q135</f>
        <v>105</v>
      </c>
      <c r="S135" s="43" t="n">
        <f aca="false">$AK135*R135</f>
        <v>5313</v>
      </c>
      <c r="U135" s="26" t="s">
        <v>259</v>
      </c>
      <c r="V135" s="26" t="s">
        <v>260</v>
      </c>
      <c r="W135" s="26" t="s">
        <v>262</v>
      </c>
      <c r="X135" s="26"/>
      <c r="Y135" s="26" t="s">
        <v>277</v>
      </c>
      <c r="Z135" s="27" t="s">
        <v>123</v>
      </c>
      <c r="AA135" s="26"/>
      <c r="AB135" s="26"/>
      <c r="AC135" s="26"/>
      <c r="AD135" s="26"/>
      <c r="AE135" s="26"/>
      <c r="AF135" s="26"/>
      <c r="AG135" s="26"/>
      <c r="AH135" s="45" t="n">
        <v>105</v>
      </c>
      <c r="AI135" s="45" t="n">
        <f aca="false">Q135</f>
        <v>0</v>
      </c>
      <c r="AJ135" s="45" t="n">
        <f aca="false">$AH135-$AI135</f>
        <v>105</v>
      </c>
      <c r="AK135" s="46" t="n">
        <v>50.6</v>
      </c>
      <c r="AL135" s="46" t="n">
        <f aca="false">$AJ135*$AK135</f>
        <v>5313</v>
      </c>
      <c r="AM135" s="46" t="n">
        <f aca="false">$AI135*$AK135</f>
        <v>0</v>
      </c>
      <c r="AN135" s="26"/>
      <c r="AO135" s="26"/>
    </row>
    <row r="136" customFormat="false" ht="12" hidden="false" customHeight="false" outlineLevel="0" collapsed="false">
      <c r="A136" s="39" t="s">
        <v>633</v>
      </c>
      <c r="B136" s="39" t="s">
        <v>634</v>
      </c>
      <c r="C136" s="39" t="s">
        <v>4506</v>
      </c>
      <c r="D136" s="39" t="s">
        <v>4515</v>
      </c>
      <c r="E136" s="39" t="s">
        <v>261</v>
      </c>
      <c r="F136" s="39" t="s">
        <v>258</v>
      </c>
      <c r="G136" s="39" t="s">
        <v>4512</v>
      </c>
      <c r="H136" s="39" t="s">
        <v>4502</v>
      </c>
      <c r="I136" s="40" t="n">
        <v>101</v>
      </c>
      <c r="J136" s="40" t="n">
        <v>0</v>
      </c>
      <c r="K136" s="39" t="s">
        <v>4503</v>
      </c>
      <c r="L136" s="41" t="n">
        <v>0</v>
      </c>
      <c r="M136" s="41" t="n">
        <v>170122.66</v>
      </c>
      <c r="N136" s="39" t="s">
        <v>4507</v>
      </c>
      <c r="O136" s="42" t="n">
        <f aca="false">M136/SUM($M$2:$M$679)</f>
        <v>0.00129161977284684</v>
      </c>
      <c r="P136" s="43" t="n">
        <f aca="false">IFERROR(M136/I136,0)</f>
        <v>1684.38277227723</v>
      </c>
      <c r="Q136" s="17" t="n">
        <v>2</v>
      </c>
      <c r="R136" s="44" t="n">
        <f aca="false">I136-Q136</f>
        <v>99</v>
      </c>
      <c r="S136" s="43" t="n">
        <f aca="false">$AK136*R136</f>
        <v>166753.887039474</v>
      </c>
      <c r="U136" s="26" t="s">
        <v>259</v>
      </c>
      <c r="V136" s="26" t="s">
        <v>260</v>
      </c>
      <c r="W136" s="26" t="s">
        <v>262</v>
      </c>
      <c r="X136" s="29" t="s">
        <v>227</v>
      </c>
      <c r="Y136" s="26" t="s">
        <v>297</v>
      </c>
      <c r="Z136" s="25" t="s">
        <v>51</v>
      </c>
      <c r="AA136" s="26" t="s">
        <v>635</v>
      </c>
      <c r="AB136" s="26" t="s">
        <v>636</v>
      </c>
      <c r="AC136" s="26" t="s">
        <v>290</v>
      </c>
      <c r="AD136" s="26" t="s">
        <v>269</v>
      </c>
      <c r="AE136" s="26"/>
      <c r="AF136" s="26" t="s">
        <v>269</v>
      </c>
      <c r="AG136" s="26"/>
      <c r="AH136" s="45" t="n">
        <v>152</v>
      </c>
      <c r="AI136" s="45" t="n">
        <f aca="false">Q136</f>
        <v>2</v>
      </c>
      <c r="AJ136" s="45" t="n">
        <f aca="false">$AH136-$AI136</f>
        <v>150</v>
      </c>
      <c r="AK136" s="46" t="n">
        <v>1684.38269736842</v>
      </c>
      <c r="AL136" s="46" t="n">
        <f aca="false">$AJ136*$AK136</f>
        <v>252657.404605263</v>
      </c>
      <c r="AM136" s="46" t="n">
        <f aca="false">$AI136*$AK136</f>
        <v>3368.76539473684</v>
      </c>
      <c r="AN136" s="28" t="s">
        <v>637</v>
      </c>
      <c r="AO136" s="26" t="s">
        <v>638</v>
      </c>
    </row>
    <row r="137" customFormat="false" ht="12" hidden="false" customHeight="false" outlineLevel="0" collapsed="false">
      <c r="A137" s="39" t="s">
        <v>406</v>
      </c>
      <c r="B137" s="39" t="s">
        <v>407</v>
      </c>
      <c r="C137" s="39" t="s">
        <v>4579</v>
      </c>
      <c r="D137" s="39" t="s">
        <v>4515</v>
      </c>
      <c r="E137" s="39" t="s">
        <v>261</v>
      </c>
      <c r="F137" s="39" t="s">
        <v>258</v>
      </c>
      <c r="G137" s="39" t="s">
        <v>4501</v>
      </c>
      <c r="H137" s="39" t="s">
        <v>4502</v>
      </c>
      <c r="I137" s="40" t="n">
        <v>101</v>
      </c>
      <c r="J137" s="40" t="n">
        <v>0</v>
      </c>
      <c r="K137" s="39" t="s">
        <v>4503</v>
      </c>
      <c r="L137" s="41" t="n">
        <v>0</v>
      </c>
      <c r="M137" s="41" t="n">
        <v>299365.12</v>
      </c>
      <c r="N137" s="39" t="s">
        <v>4507</v>
      </c>
      <c r="O137" s="42" t="n">
        <f aca="false">M137/SUM($M$2:$M$679)</f>
        <v>0.00227286540366031</v>
      </c>
      <c r="P137" s="43" t="n">
        <f aca="false">IFERROR(M137/I137,0)</f>
        <v>2964.01108910891</v>
      </c>
      <c r="Q137" s="17"/>
      <c r="R137" s="44" t="n">
        <f aca="false">I137-Q137</f>
        <v>101</v>
      </c>
      <c r="S137" s="43" t="n">
        <f aca="false">$AK137*R137</f>
        <v>299365.121058091</v>
      </c>
      <c r="U137" s="26" t="s">
        <v>259</v>
      </c>
      <c r="V137" s="26" t="s">
        <v>260</v>
      </c>
      <c r="W137" s="26" t="s">
        <v>262</v>
      </c>
      <c r="X137" s="25" t="s">
        <v>228</v>
      </c>
      <c r="Y137" s="26" t="s">
        <v>282</v>
      </c>
      <c r="Z137" s="25" t="s">
        <v>51</v>
      </c>
      <c r="AA137" s="26" t="s">
        <v>408</v>
      </c>
      <c r="AB137" s="26" t="s">
        <v>409</v>
      </c>
      <c r="AC137" s="26" t="s">
        <v>410</v>
      </c>
      <c r="AD137" s="26" t="s">
        <v>269</v>
      </c>
      <c r="AE137" s="26"/>
      <c r="AF137" s="26" t="s">
        <v>270</v>
      </c>
      <c r="AG137" s="26" t="s">
        <v>411</v>
      </c>
      <c r="AH137" s="45"/>
      <c r="AI137" s="45"/>
      <c r="AJ137" s="45"/>
      <c r="AK137" s="46" t="n">
        <v>2964.01109958506</v>
      </c>
      <c r="AL137" s="46"/>
      <c r="AM137" s="46"/>
      <c r="AN137" s="26"/>
      <c r="AO137" s="26" t="s">
        <v>4573</v>
      </c>
    </row>
    <row r="138" customFormat="false" ht="12" hidden="false" customHeight="false" outlineLevel="0" collapsed="false">
      <c r="A138" s="39" t="s">
        <v>534</v>
      </c>
      <c r="B138" s="39" t="s">
        <v>535</v>
      </c>
      <c r="C138" s="39" t="s">
        <v>4506</v>
      </c>
      <c r="D138" s="39" t="s">
        <v>4515</v>
      </c>
      <c r="E138" s="39" t="s">
        <v>261</v>
      </c>
      <c r="F138" s="39" t="s">
        <v>258</v>
      </c>
      <c r="G138" s="39" t="s">
        <v>4501</v>
      </c>
      <c r="H138" s="39" t="s">
        <v>4502</v>
      </c>
      <c r="I138" s="40" t="n">
        <v>101</v>
      </c>
      <c r="J138" s="40" t="n">
        <v>0</v>
      </c>
      <c r="K138" s="39" t="s">
        <v>4503</v>
      </c>
      <c r="L138" s="41" t="n">
        <v>0</v>
      </c>
      <c r="M138" s="41" t="n">
        <v>26175.46</v>
      </c>
      <c r="N138" s="39" t="s">
        <v>4507</v>
      </c>
      <c r="O138" s="42" t="n">
        <f aca="false">M138/SUM($M$2:$M$679)</f>
        <v>0.000198731560506763</v>
      </c>
      <c r="P138" s="43" t="n">
        <f aca="false">IFERROR(M138/I138,0)</f>
        <v>259.16297029703</v>
      </c>
      <c r="Q138" s="17"/>
      <c r="R138" s="44" t="n">
        <f aca="false">I138-Q138</f>
        <v>101</v>
      </c>
      <c r="S138" s="43" t="n">
        <f aca="false">$AK138*R138</f>
        <v>26175.4610943396</v>
      </c>
      <c r="U138" s="26" t="s">
        <v>259</v>
      </c>
      <c r="V138" s="26" t="s">
        <v>260</v>
      </c>
      <c r="W138" s="26" t="s">
        <v>262</v>
      </c>
      <c r="X138" s="26"/>
      <c r="Y138" s="26" t="s">
        <v>277</v>
      </c>
      <c r="Z138" s="27" t="s">
        <v>123</v>
      </c>
      <c r="AA138" s="26"/>
      <c r="AB138" s="26"/>
      <c r="AC138" s="26"/>
      <c r="AD138" s="26"/>
      <c r="AE138" s="26"/>
      <c r="AF138" s="26"/>
      <c r="AG138" s="26"/>
      <c r="AH138" s="45" t="n">
        <v>265</v>
      </c>
      <c r="AI138" s="45" t="n">
        <f aca="false">Q138</f>
        <v>0</v>
      </c>
      <c r="AJ138" s="45" t="n">
        <f aca="false">$AH138-$AI138</f>
        <v>265</v>
      </c>
      <c r="AK138" s="46" t="n">
        <v>259.162981132076</v>
      </c>
      <c r="AL138" s="46" t="n">
        <f aca="false">$AJ138*$AK138</f>
        <v>68678.19</v>
      </c>
      <c r="AM138" s="46" t="n">
        <f aca="false">$AI138*$AK138</f>
        <v>0</v>
      </c>
      <c r="AN138" s="26"/>
      <c r="AO138" s="26" t="s">
        <v>434</v>
      </c>
    </row>
    <row r="139" customFormat="false" ht="12" hidden="false" customHeight="false" outlineLevel="0" collapsed="false">
      <c r="A139" s="39" t="s">
        <v>645</v>
      </c>
      <c r="B139" s="39" t="s">
        <v>646</v>
      </c>
      <c r="C139" s="39" t="s">
        <v>4580</v>
      </c>
      <c r="D139" s="39" t="s">
        <v>4505</v>
      </c>
      <c r="E139" s="39" t="s">
        <v>261</v>
      </c>
      <c r="F139" s="39" t="s">
        <v>258</v>
      </c>
      <c r="G139" s="39" t="s">
        <v>4501</v>
      </c>
      <c r="H139" s="39" t="s">
        <v>4502</v>
      </c>
      <c r="I139" s="40" t="n">
        <v>100</v>
      </c>
      <c r="J139" s="40" t="n">
        <v>0</v>
      </c>
      <c r="K139" s="39" t="s">
        <v>4503</v>
      </c>
      <c r="L139" s="41" t="n">
        <v>0</v>
      </c>
      <c r="M139" s="41" t="n">
        <v>44907.47</v>
      </c>
      <c r="N139" s="39" t="s">
        <v>4507</v>
      </c>
      <c r="O139" s="42" t="n">
        <f aca="false">M139/SUM($M$2:$M$679)</f>
        <v>0.000340950324903962</v>
      </c>
      <c r="P139" s="43" t="n">
        <f aca="false">IFERROR(M139/I139,0)</f>
        <v>449.0747</v>
      </c>
      <c r="Q139" s="17" t="n">
        <v>35</v>
      </c>
      <c r="R139" s="44" t="n">
        <f aca="false">I139-Q139</f>
        <v>65</v>
      </c>
      <c r="S139" s="43" t="n">
        <f aca="false">$AK139*R139</f>
        <v>29189.855</v>
      </c>
      <c r="U139" s="26" t="s">
        <v>259</v>
      </c>
      <c r="V139" s="26" t="s">
        <v>260</v>
      </c>
      <c r="W139" s="26" t="s">
        <v>262</v>
      </c>
      <c r="X139" s="24" t="s">
        <v>226</v>
      </c>
      <c r="Y139" s="26" t="s">
        <v>267</v>
      </c>
      <c r="Z139" s="25" t="s">
        <v>51</v>
      </c>
      <c r="AA139" s="26" t="s">
        <v>647</v>
      </c>
      <c r="AB139" s="26" t="s">
        <v>648</v>
      </c>
      <c r="AC139" s="26" t="s">
        <v>649</v>
      </c>
      <c r="AD139" s="26" t="s">
        <v>269</v>
      </c>
      <c r="AE139" s="26"/>
      <c r="AF139" s="26" t="s">
        <v>270</v>
      </c>
      <c r="AG139" s="26" t="s">
        <v>650</v>
      </c>
      <c r="AH139" s="45" t="n">
        <v>130</v>
      </c>
      <c r="AI139" s="45" t="n">
        <f aca="false">Q139</f>
        <v>35</v>
      </c>
      <c r="AJ139" s="45" t="n">
        <f aca="false">$AH139-$AI139</f>
        <v>95</v>
      </c>
      <c r="AK139" s="46" t="n">
        <v>449.074692307692</v>
      </c>
      <c r="AL139" s="46" t="n">
        <f aca="false">$AJ139*$AK139</f>
        <v>42662.0957692308</v>
      </c>
      <c r="AM139" s="46" t="n">
        <f aca="false">$AI139*$AK139</f>
        <v>15717.6142307692</v>
      </c>
      <c r="AN139" s="26"/>
      <c r="AO139" s="26" t="s">
        <v>327</v>
      </c>
    </row>
    <row r="140" customFormat="false" ht="12" hidden="false" customHeight="false" outlineLevel="0" collapsed="false">
      <c r="A140" s="39" t="s">
        <v>448</v>
      </c>
      <c r="B140" s="39" t="s">
        <v>449</v>
      </c>
      <c r="C140" s="39" t="s">
        <v>4581</v>
      </c>
      <c r="D140" s="39" t="s">
        <v>4505</v>
      </c>
      <c r="E140" s="39" t="s">
        <v>261</v>
      </c>
      <c r="F140" s="39" t="s">
        <v>258</v>
      </c>
      <c r="G140" s="39" t="s">
        <v>4501</v>
      </c>
      <c r="H140" s="39" t="s">
        <v>4502</v>
      </c>
      <c r="I140" s="40" t="n">
        <v>100</v>
      </c>
      <c r="J140" s="40" t="n">
        <v>0</v>
      </c>
      <c r="K140" s="39" t="s">
        <v>4503</v>
      </c>
      <c r="L140" s="41" t="n">
        <v>0</v>
      </c>
      <c r="M140" s="41" t="n">
        <v>59029.62</v>
      </c>
      <c r="N140" s="39" t="s">
        <v>4507</v>
      </c>
      <c r="O140" s="42" t="n">
        <f aca="false">M140/SUM($M$2:$M$679)</f>
        <v>0.000448169716930332</v>
      </c>
      <c r="P140" s="43" t="n">
        <f aca="false">IFERROR(M140/I140,0)</f>
        <v>590.2962</v>
      </c>
      <c r="Q140" s="17"/>
      <c r="R140" s="44" t="n">
        <f aca="false">I140-Q140</f>
        <v>100</v>
      </c>
      <c r="S140" s="43" t="n">
        <f aca="false">$AK140*R140</f>
        <v>59029.6194029851</v>
      </c>
      <c r="U140" s="26" t="s">
        <v>259</v>
      </c>
      <c r="V140" s="26" t="s">
        <v>260</v>
      </c>
      <c r="W140" s="26" t="s">
        <v>262</v>
      </c>
      <c r="X140" s="24" t="s">
        <v>226</v>
      </c>
      <c r="Y140" s="26" t="s">
        <v>267</v>
      </c>
      <c r="Z140" s="25" t="s">
        <v>51</v>
      </c>
      <c r="AA140" s="26" t="s">
        <v>450</v>
      </c>
      <c r="AB140" s="26" t="s">
        <v>451</v>
      </c>
      <c r="AC140" s="26" t="s">
        <v>290</v>
      </c>
      <c r="AD140" s="26" t="s">
        <v>269</v>
      </c>
      <c r="AE140" s="26"/>
      <c r="AF140" s="26" t="s">
        <v>270</v>
      </c>
      <c r="AG140" s="26"/>
      <c r="AH140" s="45"/>
      <c r="AI140" s="45"/>
      <c r="AJ140" s="45"/>
      <c r="AK140" s="46" t="n">
        <v>590.296194029851</v>
      </c>
      <c r="AL140" s="46"/>
      <c r="AM140" s="46"/>
      <c r="AN140" s="26"/>
      <c r="AO140" s="26" t="s">
        <v>4582</v>
      </c>
    </row>
    <row r="141" customFormat="false" ht="12" hidden="false" customHeight="false" outlineLevel="0" collapsed="false">
      <c r="A141" s="39" t="s">
        <v>460</v>
      </c>
      <c r="B141" s="39" t="s">
        <v>461</v>
      </c>
      <c r="C141" s="39" t="s">
        <v>4583</v>
      </c>
      <c r="D141" s="39" t="s">
        <v>4505</v>
      </c>
      <c r="E141" s="39" t="s">
        <v>261</v>
      </c>
      <c r="F141" s="39" t="s">
        <v>258</v>
      </c>
      <c r="G141" s="39" t="s">
        <v>4501</v>
      </c>
      <c r="H141" s="39" t="s">
        <v>4502</v>
      </c>
      <c r="I141" s="40" t="n">
        <v>100</v>
      </c>
      <c r="J141" s="40" t="n">
        <v>0</v>
      </c>
      <c r="K141" s="39" t="s">
        <v>4503</v>
      </c>
      <c r="L141" s="41" t="n">
        <v>0</v>
      </c>
      <c r="M141" s="41" t="n">
        <v>53742.41</v>
      </c>
      <c r="N141" s="39" t="s">
        <v>4507</v>
      </c>
      <c r="O141" s="42" t="n">
        <f aca="false">M141/SUM($M$2:$M$679)</f>
        <v>0.000408027710103061</v>
      </c>
      <c r="P141" s="43" t="n">
        <f aca="false">IFERROR(M141/I141,0)</f>
        <v>537.4241</v>
      </c>
      <c r="Q141" s="17"/>
      <c r="R141" s="44" t="n">
        <f aca="false">I141-Q141</f>
        <v>100</v>
      </c>
      <c r="S141" s="43" t="n">
        <f aca="false">$AK141*R141</f>
        <v>53742.4116666667</v>
      </c>
      <c r="U141" s="26" t="s">
        <v>259</v>
      </c>
      <c r="V141" s="26" t="s">
        <v>260</v>
      </c>
      <c r="W141" s="26" t="s">
        <v>262</v>
      </c>
      <c r="X141" s="29" t="s">
        <v>227</v>
      </c>
      <c r="Y141" s="26" t="s">
        <v>297</v>
      </c>
      <c r="Z141" s="25" t="s">
        <v>51</v>
      </c>
      <c r="AA141" s="26" t="s">
        <v>462</v>
      </c>
      <c r="AB141" s="26" t="s">
        <v>463</v>
      </c>
      <c r="AC141" s="26" t="s">
        <v>464</v>
      </c>
      <c r="AD141" s="26" t="s">
        <v>269</v>
      </c>
      <c r="AE141" s="26"/>
      <c r="AF141" s="26" t="s">
        <v>270</v>
      </c>
      <c r="AG141" s="26" t="s">
        <v>465</v>
      </c>
      <c r="AH141" s="45"/>
      <c r="AI141" s="45"/>
      <c r="AJ141" s="45"/>
      <c r="AK141" s="46" t="n">
        <v>537.424116666667</v>
      </c>
      <c r="AL141" s="46"/>
      <c r="AM141" s="46"/>
      <c r="AN141" s="26"/>
      <c r="AO141" s="26" t="s">
        <v>4571</v>
      </c>
    </row>
    <row r="142" customFormat="false" ht="12" hidden="false" customHeight="false" outlineLevel="0" collapsed="false">
      <c r="A142" s="39" t="s">
        <v>483</v>
      </c>
      <c r="B142" s="39" t="s">
        <v>484</v>
      </c>
      <c r="C142" s="39" t="s">
        <v>4584</v>
      </c>
      <c r="D142" s="39" t="s">
        <v>4505</v>
      </c>
      <c r="E142" s="39" t="s">
        <v>261</v>
      </c>
      <c r="F142" s="39" t="s">
        <v>258</v>
      </c>
      <c r="G142" s="39" t="s">
        <v>4501</v>
      </c>
      <c r="H142" s="39" t="s">
        <v>4502</v>
      </c>
      <c r="I142" s="40" t="n">
        <v>100</v>
      </c>
      <c r="J142" s="40" t="n">
        <v>0</v>
      </c>
      <c r="K142" s="39" t="s">
        <v>4503</v>
      </c>
      <c r="L142" s="41" t="n">
        <v>0</v>
      </c>
      <c r="M142" s="41" t="n">
        <v>44500</v>
      </c>
      <c r="N142" s="39" t="s">
        <v>4507</v>
      </c>
      <c r="O142" s="42" t="n">
        <f aca="false">M142/SUM($M$2:$M$679)</f>
        <v>0.000337856696407664</v>
      </c>
      <c r="P142" s="43" t="n">
        <f aca="false">IFERROR(M142/I142,0)</f>
        <v>445</v>
      </c>
      <c r="Q142" s="17"/>
      <c r="R142" s="44" t="n">
        <f aca="false">I142-Q142</f>
        <v>100</v>
      </c>
      <c r="S142" s="43" t="n">
        <f aca="false">$AK142*R142</f>
        <v>44500</v>
      </c>
      <c r="U142" s="26" t="s">
        <v>259</v>
      </c>
      <c r="V142" s="26" t="s">
        <v>260</v>
      </c>
      <c r="W142" s="26" t="s">
        <v>262</v>
      </c>
      <c r="X142" s="26"/>
      <c r="Y142" s="26" t="s">
        <v>277</v>
      </c>
      <c r="Z142" s="27" t="s">
        <v>123</v>
      </c>
      <c r="AA142" s="26"/>
      <c r="AB142" s="26"/>
      <c r="AC142" s="26"/>
      <c r="AD142" s="26"/>
      <c r="AE142" s="26"/>
      <c r="AF142" s="26"/>
      <c r="AG142" s="26"/>
      <c r="AH142" s="45"/>
      <c r="AI142" s="45"/>
      <c r="AJ142" s="45"/>
      <c r="AK142" s="46" t="n">
        <v>445</v>
      </c>
      <c r="AL142" s="46"/>
      <c r="AM142" s="46"/>
      <c r="AN142" s="26"/>
      <c r="AO142" s="26" t="s">
        <v>485</v>
      </c>
    </row>
    <row r="143" customFormat="false" ht="12" hidden="false" customHeight="false" outlineLevel="0" collapsed="false">
      <c r="A143" s="39" t="s">
        <v>698</v>
      </c>
      <c r="B143" s="39" t="s">
        <v>699</v>
      </c>
      <c r="C143" s="39" t="s">
        <v>4506</v>
      </c>
      <c r="D143" s="39" t="s">
        <v>4505</v>
      </c>
      <c r="E143" s="39" t="s">
        <v>261</v>
      </c>
      <c r="F143" s="39" t="s">
        <v>258</v>
      </c>
      <c r="G143" s="39" t="s">
        <v>4501</v>
      </c>
      <c r="H143" s="39" t="s">
        <v>4502</v>
      </c>
      <c r="I143" s="40" t="n">
        <v>100</v>
      </c>
      <c r="J143" s="40" t="n">
        <v>0</v>
      </c>
      <c r="K143" s="39" t="s">
        <v>4503</v>
      </c>
      <c r="L143" s="41" t="n">
        <v>0</v>
      </c>
      <c r="M143" s="41" t="n">
        <v>61322</v>
      </c>
      <c r="N143" s="39" t="s">
        <v>4507</v>
      </c>
      <c r="O143" s="42" t="n">
        <f aca="false">M143/SUM($M$2:$M$679)</f>
        <v>0.000465574119935074</v>
      </c>
      <c r="P143" s="43" t="n">
        <f aca="false">IFERROR(M143/I143,0)</f>
        <v>613.22</v>
      </c>
      <c r="Q143" s="17" t="n">
        <v>100</v>
      </c>
      <c r="R143" s="44" t="n">
        <f aca="false">I143-Q143</f>
        <v>0</v>
      </c>
      <c r="S143" s="43" t="n">
        <f aca="false">$AK143*R143</f>
        <v>0</v>
      </c>
      <c r="U143" s="26" t="s">
        <v>259</v>
      </c>
      <c r="V143" s="26" t="s">
        <v>260</v>
      </c>
      <c r="W143" s="26" t="s">
        <v>262</v>
      </c>
      <c r="X143" s="25" t="s">
        <v>228</v>
      </c>
      <c r="Y143" s="26" t="s">
        <v>282</v>
      </c>
      <c r="Z143" s="30" t="s">
        <v>117</v>
      </c>
      <c r="AA143" s="26" t="s">
        <v>700</v>
      </c>
      <c r="AB143" s="26" t="s">
        <v>701</v>
      </c>
      <c r="AC143" s="26" t="s">
        <v>702</v>
      </c>
      <c r="AD143" s="26" t="s">
        <v>269</v>
      </c>
      <c r="AE143" s="26"/>
      <c r="AF143" s="26" t="s">
        <v>270</v>
      </c>
      <c r="AG143" s="26" t="s">
        <v>703</v>
      </c>
      <c r="AH143" s="45" t="n">
        <v>100</v>
      </c>
      <c r="AI143" s="45" t="n">
        <f aca="false">Q143</f>
        <v>100</v>
      </c>
      <c r="AJ143" s="45" t="n">
        <f aca="false">$AH143-$AI143</f>
        <v>0</v>
      </c>
      <c r="AK143" s="46" t="n">
        <v>613.22</v>
      </c>
      <c r="AL143" s="46" t="n">
        <f aca="false">$AJ143*$AK143</f>
        <v>0</v>
      </c>
      <c r="AM143" s="46" t="n">
        <f aca="false">$AI143*$AK143</f>
        <v>61322</v>
      </c>
      <c r="AN143" s="26"/>
      <c r="AO143" s="26" t="s">
        <v>704</v>
      </c>
    </row>
    <row r="144" customFormat="false" ht="12" hidden="false" customHeight="false" outlineLevel="0" collapsed="false">
      <c r="A144" s="39" t="s">
        <v>514</v>
      </c>
      <c r="B144" s="39" t="s">
        <v>515</v>
      </c>
      <c r="C144" s="39" t="s">
        <v>4506</v>
      </c>
      <c r="D144" s="39" t="s">
        <v>4505</v>
      </c>
      <c r="E144" s="39" t="s">
        <v>261</v>
      </c>
      <c r="F144" s="39" t="s">
        <v>258</v>
      </c>
      <c r="G144" s="39" t="s">
        <v>4501</v>
      </c>
      <c r="H144" s="39" t="s">
        <v>4502</v>
      </c>
      <c r="I144" s="40" t="n">
        <v>100</v>
      </c>
      <c r="J144" s="40" t="n">
        <v>0</v>
      </c>
      <c r="K144" s="39" t="s">
        <v>4503</v>
      </c>
      <c r="L144" s="41" t="n">
        <v>0</v>
      </c>
      <c r="M144" s="41" t="n">
        <v>52088.12</v>
      </c>
      <c r="N144" s="39" t="s">
        <v>4507</v>
      </c>
      <c r="O144" s="42" t="n">
        <f aca="false">M144/SUM($M$2:$M$679)</f>
        <v>0.000395467868433393</v>
      </c>
      <c r="P144" s="43" t="n">
        <f aca="false">IFERROR(M144/I144,0)</f>
        <v>520.8812</v>
      </c>
      <c r="Q144" s="17"/>
      <c r="R144" s="44" t="n">
        <f aca="false">I144-Q144</f>
        <v>100</v>
      </c>
      <c r="S144" s="43" t="n">
        <f aca="false">$AK144*R144</f>
        <v>52088.1166666667</v>
      </c>
      <c r="U144" s="26" t="s">
        <v>259</v>
      </c>
      <c r="V144" s="26" t="s">
        <v>260</v>
      </c>
      <c r="W144" s="26" t="s">
        <v>262</v>
      </c>
      <c r="X144" s="26"/>
      <c r="Y144" s="26" t="s">
        <v>277</v>
      </c>
      <c r="Z144" s="27" t="s">
        <v>123</v>
      </c>
      <c r="AA144" s="26"/>
      <c r="AB144" s="26"/>
      <c r="AC144" s="26"/>
      <c r="AD144" s="26"/>
      <c r="AE144" s="26"/>
      <c r="AF144" s="26"/>
      <c r="AG144" s="26"/>
      <c r="AH144" s="45"/>
      <c r="AI144" s="45"/>
      <c r="AJ144" s="45"/>
      <c r="AK144" s="46" t="n">
        <v>520.881166666667</v>
      </c>
      <c r="AL144" s="46"/>
      <c r="AM144" s="46"/>
      <c r="AN144" s="26"/>
      <c r="AO144" s="26" t="s">
        <v>376</v>
      </c>
    </row>
    <row r="145" customFormat="false" ht="12" hidden="false" customHeight="false" outlineLevel="0" collapsed="false">
      <c r="A145" s="39" t="s">
        <v>350</v>
      </c>
      <c r="B145" s="39" t="s">
        <v>351</v>
      </c>
      <c r="C145" s="39" t="s">
        <v>4585</v>
      </c>
      <c r="D145" s="39" t="s">
        <v>4505</v>
      </c>
      <c r="E145" s="39" t="s">
        <v>261</v>
      </c>
      <c r="F145" s="39" t="s">
        <v>258</v>
      </c>
      <c r="G145" s="39" t="s">
        <v>4512</v>
      </c>
      <c r="H145" s="39" t="s">
        <v>4502</v>
      </c>
      <c r="I145" s="40" t="n">
        <v>100</v>
      </c>
      <c r="J145" s="40" t="n">
        <v>0</v>
      </c>
      <c r="K145" s="39" t="s">
        <v>4503</v>
      </c>
      <c r="L145" s="41" t="n">
        <v>0</v>
      </c>
      <c r="M145" s="41" t="n">
        <v>42633.97</v>
      </c>
      <c r="N145" s="39" t="s">
        <v>4507</v>
      </c>
      <c r="O145" s="42" t="n">
        <f aca="false">M145/SUM($M$2:$M$679)</f>
        <v>0.000323689264245921</v>
      </c>
      <c r="P145" s="43" t="n">
        <f aca="false">IFERROR(M145/I145,0)</f>
        <v>426.3397</v>
      </c>
      <c r="Q145" s="17"/>
      <c r="R145" s="44" t="n">
        <f aca="false">I145-Q145</f>
        <v>100</v>
      </c>
      <c r="S145" s="43" t="n">
        <f aca="false">$AK145*R145</f>
        <v>42633.9718157182</v>
      </c>
      <c r="U145" s="26" t="s">
        <v>259</v>
      </c>
      <c r="V145" s="26" t="s">
        <v>260</v>
      </c>
      <c r="W145" s="26" t="s">
        <v>262</v>
      </c>
      <c r="X145" s="24" t="s">
        <v>226</v>
      </c>
      <c r="Y145" s="26" t="s">
        <v>267</v>
      </c>
      <c r="Z145" s="25" t="s">
        <v>51</v>
      </c>
      <c r="AA145" s="26" t="s">
        <v>352</v>
      </c>
      <c r="AB145" s="26" t="s">
        <v>353</v>
      </c>
      <c r="AC145" s="26" t="s">
        <v>354</v>
      </c>
      <c r="AD145" s="26" t="s">
        <v>269</v>
      </c>
      <c r="AE145" s="26"/>
      <c r="AF145" s="26" t="s">
        <v>270</v>
      </c>
      <c r="AG145" s="26" t="s">
        <v>355</v>
      </c>
      <c r="AH145" s="45"/>
      <c r="AI145" s="45"/>
      <c r="AJ145" s="45"/>
      <c r="AK145" s="46" t="n">
        <v>426.339718157182</v>
      </c>
      <c r="AL145" s="46"/>
      <c r="AM145" s="46"/>
      <c r="AN145" s="26"/>
      <c r="AO145" s="26" t="s">
        <v>4528</v>
      </c>
    </row>
    <row r="146" customFormat="false" ht="12" hidden="false" customHeight="false" outlineLevel="0" collapsed="false">
      <c r="A146" s="39" t="s">
        <v>350</v>
      </c>
      <c r="B146" s="39" t="s">
        <v>351</v>
      </c>
      <c r="C146" s="39" t="s">
        <v>4586</v>
      </c>
      <c r="D146" s="39" t="s">
        <v>4505</v>
      </c>
      <c r="E146" s="39" t="s">
        <v>261</v>
      </c>
      <c r="F146" s="39" t="s">
        <v>258</v>
      </c>
      <c r="G146" s="39" t="s">
        <v>4501</v>
      </c>
      <c r="H146" s="39" t="s">
        <v>4502</v>
      </c>
      <c r="I146" s="40" t="n">
        <v>100</v>
      </c>
      <c r="J146" s="40" t="n">
        <v>0</v>
      </c>
      <c r="K146" s="39" t="s">
        <v>4503</v>
      </c>
      <c r="L146" s="41" t="n">
        <v>0</v>
      </c>
      <c r="M146" s="41" t="n">
        <v>42633.97</v>
      </c>
      <c r="N146" s="39" t="s">
        <v>4507</v>
      </c>
      <c r="O146" s="42" t="n">
        <f aca="false">M146/SUM($M$2:$M$679)</f>
        <v>0.000323689264245921</v>
      </c>
      <c r="P146" s="43" t="n">
        <f aca="false">IFERROR(M146/I146,0)</f>
        <v>426.3397</v>
      </c>
      <c r="Q146" s="17"/>
      <c r="R146" s="44" t="n">
        <f aca="false">I146-Q146</f>
        <v>100</v>
      </c>
      <c r="S146" s="43" t="n">
        <f aca="false">$AK146*R146</f>
        <v>42633.9718157182</v>
      </c>
      <c r="U146" s="26" t="s">
        <v>259</v>
      </c>
      <c r="V146" s="26" t="s">
        <v>260</v>
      </c>
      <c r="W146" s="26" t="s">
        <v>262</v>
      </c>
      <c r="X146" s="24" t="s">
        <v>226</v>
      </c>
      <c r="Y146" s="26" t="s">
        <v>267</v>
      </c>
      <c r="Z146" s="25" t="s">
        <v>51</v>
      </c>
      <c r="AA146" s="26" t="s">
        <v>352</v>
      </c>
      <c r="AB146" s="26" t="s">
        <v>353</v>
      </c>
      <c r="AC146" s="26" t="s">
        <v>354</v>
      </c>
      <c r="AD146" s="26" t="s">
        <v>269</v>
      </c>
      <c r="AE146" s="26"/>
      <c r="AF146" s="26" t="s">
        <v>270</v>
      </c>
      <c r="AG146" s="26" t="s">
        <v>355</v>
      </c>
      <c r="AH146" s="45"/>
      <c r="AI146" s="45"/>
      <c r="AJ146" s="45"/>
      <c r="AK146" s="46" t="n">
        <v>426.339718157182</v>
      </c>
      <c r="AL146" s="46"/>
      <c r="AM146" s="46"/>
      <c r="AN146" s="26"/>
      <c r="AO146" s="26" t="s">
        <v>4528</v>
      </c>
    </row>
    <row r="147" customFormat="false" ht="12" hidden="false" customHeight="false" outlineLevel="0" collapsed="false">
      <c r="A147" s="39" t="s">
        <v>263</v>
      </c>
      <c r="B147" s="39" t="s">
        <v>264</v>
      </c>
      <c r="C147" s="39" t="s">
        <v>4587</v>
      </c>
      <c r="D147" s="39" t="s">
        <v>4505</v>
      </c>
      <c r="E147" s="39" t="s">
        <v>261</v>
      </c>
      <c r="F147" s="39" t="s">
        <v>258</v>
      </c>
      <c r="G147" s="39" t="s">
        <v>4501</v>
      </c>
      <c r="H147" s="39" t="s">
        <v>4502</v>
      </c>
      <c r="I147" s="40" t="n">
        <v>100</v>
      </c>
      <c r="J147" s="40" t="n">
        <v>0</v>
      </c>
      <c r="K147" s="39" t="s">
        <v>4503</v>
      </c>
      <c r="L147" s="41" t="n">
        <v>0</v>
      </c>
      <c r="M147" s="41" t="n">
        <v>6289.13</v>
      </c>
      <c r="N147" s="39" t="s">
        <v>4507</v>
      </c>
      <c r="O147" s="42" t="n">
        <f aca="false">M147/SUM($M$2:$M$679)</f>
        <v>4.7748869327603E-005</v>
      </c>
      <c r="P147" s="43" t="n">
        <f aca="false">IFERROR(M147/I147,0)</f>
        <v>62.8913</v>
      </c>
      <c r="Q147" s="17"/>
      <c r="R147" s="44" t="n">
        <f aca="false">I147-Q147</f>
        <v>100</v>
      </c>
      <c r="S147" s="43" t="n">
        <f aca="false">$AK147*R147</f>
        <v>6289.13181818182</v>
      </c>
      <c r="U147" s="26" t="s">
        <v>259</v>
      </c>
      <c r="V147" s="26" t="s">
        <v>260</v>
      </c>
      <c r="W147" s="26" t="s">
        <v>262</v>
      </c>
      <c r="X147" s="24" t="s">
        <v>226</v>
      </c>
      <c r="Y147" s="26" t="s">
        <v>267</v>
      </c>
      <c r="Z147" s="25" t="s">
        <v>51</v>
      </c>
      <c r="AA147" s="26" t="s">
        <v>265</v>
      </c>
      <c r="AB147" s="26" t="s">
        <v>266</v>
      </c>
      <c r="AC147" s="26" t="s">
        <v>268</v>
      </c>
      <c r="AD147" s="26" t="s">
        <v>269</v>
      </c>
      <c r="AE147" s="26"/>
      <c r="AF147" s="26" t="s">
        <v>270</v>
      </c>
      <c r="AG147" s="26" t="s">
        <v>271</v>
      </c>
      <c r="AH147" s="45"/>
      <c r="AI147" s="45"/>
      <c r="AJ147" s="45"/>
      <c r="AK147" s="46" t="n">
        <v>62.8913181818182</v>
      </c>
      <c r="AL147" s="46"/>
      <c r="AM147" s="46"/>
      <c r="AN147" s="26"/>
      <c r="AO147" s="26" t="s">
        <v>4509</v>
      </c>
    </row>
    <row r="148" customFormat="false" ht="12" hidden="false" customHeight="false" outlineLevel="0" collapsed="false">
      <c r="A148" s="39" t="s">
        <v>604</v>
      </c>
      <c r="B148" s="39" t="s">
        <v>605</v>
      </c>
      <c r="C148" s="39" t="s">
        <v>4588</v>
      </c>
      <c r="D148" s="39" t="s">
        <v>4505</v>
      </c>
      <c r="E148" s="39" t="s">
        <v>261</v>
      </c>
      <c r="F148" s="39" t="s">
        <v>258</v>
      </c>
      <c r="G148" s="39" t="s">
        <v>4501</v>
      </c>
      <c r="H148" s="39" t="s">
        <v>4502</v>
      </c>
      <c r="I148" s="40" t="n">
        <v>100</v>
      </c>
      <c r="J148" s="40" t="n">
        <v>0</v>
      </c>
      <c r="K148" s="39" t="s">
        <v>4503</v>
      </c>
      <c r="L148" s="41" t="n">
        <v>0</v>
      </c>
      <c r="M148" s="41" t="n">
        <v>44309.98</v>
      </c>
      <c r="N148" s="39" t="s">
        <v>4507</v>
      </c>
      <c r="O148" s="42" t="n">
        <f aca="false">M148/SUM($M$2:$M$679)</f>
        <v>0.000336414010352577</v>
      </c>
      <c r="P148" s="43" t="n">
        <f aca="false">IFERROR(M148/I148,0)</f>
        <v>443.0998</v>
      </c>
      <c r="Q148" s="17" t="n">
        <v>3</v>
      </c>
      <c r="R148" s="44" t="n">
        <f aca="false">I148-Q148</f>
        <v>97</v>
      </c>
      <c r="S148" s="43" t="n">
        <f aca="false">$AK148*R148</f>
        <v>42980.6771764706</v>
      </c>
      <c r="U148" s="26" t="s">
        <v>259</v>
      </c>
      <c r="V148" s="26" t="s">
        <v>260</v>
      </c>
      <c r="W148" s="26" t="s">
        <v>262</v>
      </c>
      <c r="X148" s="24" t="s">
        <v>226</v>
      </c>
      <c r="Y148" s="26" t="s">
        <v>267</v>
      </c>
      <c r="Z148" s="25" t="s">
        <v>51</v>
      </c>
      <c r="AA148" s="26" t="s">
        <v>606</v>
      </c>
      <c r="AB148" s="26" t="s">
        <v>607</v>
      </c>
      <c r="AC148" s="26" t="s">
        <v>290</v>
      </c>
      <c r="AD148" s="26" t="s">
        <v>269</v>
      </c>
      <c r="AE148" s="26"/>
      <c r="AF148" s="26" t="s">
        <v>269</v>
      </c>
      <c r="AG148" s="26"/>
      <c r="AH148" s="45" t="n">
        <v>170</v>
      </c>
      <c r="AI148" s="45" t="n">
        <f aca="false">Q148</f>
        <v>3</v>
      </c>
      <c r="AJ148" s="45" t="n">
        <f aca="false">$AH148-$AI148</f>
        <v>167</v>
      </c>
      <c r="AK148" s="46" t="n">
        <v>443.099764705882</v>
      </c>
      <c r="AL148" s="46" t="n">
        <f aca="false">$AJ148*$AK148</f>
        <v>73997.6607058824</v>
      </c>
      <c r="AM148" s="46" t="n">
        <f aca="false">$AI148*$AK148</f>
        <v>1329.29929411765</v>
      </c>
      <c r="AN148" s="28" t="s">
        <v>608</v>
      </c>
      <c r="AO148" s="26" t="s">
        <v>609</v>
      </c>
    </row>
    <row r="149" customFormat="false" ht="12" hidden="false" customHeight="false" outlineLevel="0" collapsed="false">
      <c r="A149" s="39" t="s">
        <v>583</v>
      </c>
      <c r="B149" s="39" t="s">
        <v>584</v>
      </c>
      <c r="C149" s="39" t="s">
        <v>4506</v>
      </c>
      <c r="D149" s="39" t="s">
        <v>4505</v>
      </c>
      <c r="E149" s="39" t="s">
        <v>261</v>
      </c>
      <c r="F149" s="39" t="s">
        <v>258</v>
      </c>
      <c r="G149" s="39" t="s">
        <v>4501</v>
      </c>
      <c r="H149" s="39" t="s">
        <v>4502</v>
      </c>
      <c r="I149" s="40" t="n">
        <v>100</v>
      </c>
      <c r="J149" s="40" t="n">
        <v>0</v>
      </c>
      <c r="K149" s="39" t="s">
        <v>4503</v>
      </c>
      <c r="L149" s="41" t="n">
        <v>0</v>
      </c>
      <c r="M149" s="41" t="n">
        <v>5548.83</v>
      </c>
      <c r="N149" s="39" t="s">
        <v>4507</v>
      </c>
      <c r="O149" s="42" t="n">
        <f aca="false">M149/SUM($M$2:$M$679)</f>
        <v>4.21283005107357E-005</v>
      </c>
      <c r="P149" s="43" t="n">
        <f aca="false">IFERROR(M149/I149,0)</f>
        <v>55.4883</v>
      </c>
      <c r="Q149" s="17"/>
      <c r="R149" s="44" t="n">
        <f aca="false">I149-Q149</f>
        <v>100</v>
      </c>
      <c r="S149" s="43" t="n">
        <f aca="false">$AK149*R149</f>
        <v>5548.83</v>
      </c>
      <c r="U149" s="26" t="s">
        <v>259</v>
      </c>
      <c r="V149" s="26" t="s">
        <v>260</v>
      </c>
      <c r="W149" s="26" t="s">
        <v>262</v>
      </c>
      <c r="X149" s="26"/>
      <c r="Y149" s="26" t="s">
        <v>277</v>
      </c>
      <c r="Z149" s="27" t="s">
        <v>123</v>
      </c>
      <c r="AA149" s="26"/>
      <c r="AB149" s="26"/>
      <c r="AC149" s="26"/>
      <c r="AD149" s="26"/>
      <c r="AE149" s="26"/>
      <c r="AF149" s="26"/>
      <c r="AG149" s="26"/>
      <c r="AH149" s="45" t="n">
        <v>200</v>
      </c>
      <c r="AI149" s="45" t="n">
        <f aca="false">Q149</f>
        <v>0</v>
      </c>
      <c r="AJ149" s="45" t="n">
        <f aca="false">$AH149-$AI149</f>
        <v>200</v>
      </c>
      <c r="AK149" s="46" t="n">
        <v>55.4883</v>
      </c>
      <c r="AL149" s="46" t="n">
        <f aca="false">$AJ149*$AK149</f>
        <v>11097.66</v>
      </c>
      <c r="AM149" s="46" t="n">
        <f aca="false">$AI149*$AK149</f>
        <v>0</v>
      </c>
      <c r="AN149" s="26"/>
      <c r="AO149" s="26" t="s">
        <v>376</v>
      </c>
    </row>
    <row r="150" customFormat="false" ht="12" hidden="false" customHeight="false" outlineLevel="0" collapsed="false">
      <c r="A150" s="39" t="s">
        <v>583</v>
      </c>
      <c r="B150" s="39" t="s">
        <v>584</v>
      </c>
      <c r="C150" s="39" t="s">
        <v>4589</v>
      </c>
      <c r="D150" s="39" t="s">
        <v>4505</v>
      </c>
      <c r="E150" s="39" t="s">
        <v>261</v>
      </c>
      <c r="F150" s="39" t="s">
        <v>258</v>
      </c>
      <c r="G150" s="39" t="s">
        <v>4501</v>
      </c>
      <c r="H150" s="39" t="s">
        <v>4502</v>
      </c>
      <c r="I150" s="40" t="n">
        <v>100</v>
      </c>
      <c r="J150" s="40" t="n">
        <v>0</v>
      </c>
      <c r="K150" s="39" t="s">
        <v>4503</v>
      </c>
      <c r="L150" s="41" t="n">
        <v>0</v>
      </c>
      <c r="M150" s="41" t="n">
        <v>5548.83</v>
      </c>
      <c r="N150" s="39" t="s">
        <v>4507</v>
      </c>
      <c r="O150" s="42" t="n">
        <f aca="false">M150/SUM($M$2:$M$679)</f>
        <v>4.21283005107357E-005</v>
      </c>
      <c r="P150" s="43" t="n">
        <f aca="false">IFERROR(M150/I150,0)</f>
        <v>55.4883</v>
      </c>
      <c r="Q150" s="17"/>
      <c r="R150" s="44" t="n">
        <f aca="false">I150-Q150</f>
        <v>100</v>
      </c>
      <c r="S150" s="43" t="n">
        <f aca="false">$AK150*R150</f>
        <v>5548.83</v>
      </c>
      <c r="U150" s="26" t="s">
        <v>259</v>
      </c>
      <c r="V150" s="26" t="s">
        <v>260</v>
      </c>
      <c r="W150" s="26" t="s">
        <v>262</v>
      </c>
      <c r="X150" s="26"/>
      <c r="Y150" s="26" t="s">
        <v>277</v>
      </c>
      <c r="Z150" s="27" t="s">
        <v>123</v>
      </c>
      <c r="AA150" s="26"/>
      <c r="AB150" s="26"/>
      <c r="AC150" s="26"/>
      <c r="AD150" s="26"/>
      <c r="AE150" s="26"/>
      <c r="AF150" s="26"/>
      <c r="AG150" s="26"/>
      <c r="AH150" s="45"/>
      <c r="AI150" s="45"/>
      <c r="AJ150" s="45"/>
      <c r="AK150" s="46" t="n">
        <v>55.4883</v>
      </c>
      <c r="AL150" s="46"/>
      <c r="AM150" s="46"/>
      <c r="AN150" s="26"/>
      <c r="AO150" s="26" t="s">
        <v>376</v>
      </c>
    </row>
    <row r="151" customFormat="false" ht="12" hidden="false" customHeight="false" outlineLevel="0" collapsed="false">
      <c r="A151" s="39" t="s">
        <v>705</v>
      </c>
      <c r="B151" s="39" t="s">
        <v>706</v>
      </c>
      <c r="C151" s="39" t="s">
        <v>4506</v>
      </c>
      <c r="D151" s="39" t="s">
        <v>4505</v>
      </c>
      <c r="E151" s="39" t="s">
        <v>261</v>
      </c>
      <c r="F151" s="39" t="s">
        <v>258</v>
      </c>
      <c r="G151" s="39" t="s">
        <v>4501</v>
      </c>
      <c r="H151" s="39" t="s">
        <v>4502</v>
      </c>
      <c r="I151" s="40" t="n">
        <v>100</v>
      </c>
      <c r="J151" s="40" t="n">
        <v>0</v>
      </c>
      <c r="K151" s="39" t="s">
        <v>4503</v>
      </c>
      <c r="L151" s="41" t="n">
        <v>0</v>
      </c>
      <c r="M151" s="41" t="n">
        <v>4200</v>
      </c>
      <c r="N151" s="39" t="s">
        <v>4507</v>
      </c>
      <c r="O151" s="42" t="n">
        <f aca="false">M151/SUM($M$2:$M$679)</f>
        <v>3.18875983126335E-005</v>
      </c>
      <c r="P151" s="43" t="n">
        <f aca="false">IFERROR(M151/I151,0)</f>
        <v>42</v>
      </c>
      <c r="Q151" s="17" t="n">
        <v>25</v>
      </c>
      <c r="R151" s="44" t="n">
        <f aca="false">I151-Q151</f>
        <v>75</v>
      </c>
      <c r="S151" s="43" t="n">
        <f aca="false">$AK151*R151</f>
        <v>3150</v>
      </c>
      <c r="U151" s="26" t="s">
        <v>259</v>
      </c>
      <c r="V151" s="26" t="s">
        <v>260</v>
      </c>
      <c r="W151" s="26" t="s">
        <v>262</v>
      </c>
      <c r="X151" s="24" t="s">
        <v>226</v>
      </c>
      <c r="Y151" s="26" t="s">
        <v>267</v>
      </c>
      <c r="Z151" s="25" t="s">
        <v>51</v>
      </c>
      <c r="AA151" s="26" t="s">
        <v>707</v>
      </c>
      <c r="AB151" s="26" t="s">
        <v>708</v>
      </c>
      <c r="AC151" s="26" t="s">
        <v>709</v>
      </c>
      <c r="AD151" s="26" t="s">
        <v>270</v>
      </c>
      <c r="AE151" s="26" t="s">
        <v>710</v>
      </c>
      <c r="AF151" s="26" t="s">
        <v>270</v>
      </c>
      <c r="AG151" s="26" t="s">
        <v>711</v>
      </c>
      <c r="AH151" s="45" t="n">
        <v>100</v>
      </c>
      <c r="AI151" s="45" t="n">
        <f aca="false">Q151</f>
        <v>25</v>
      </c>
      <c r="AJ151" s="45" t="n">
        <f aca="false">$AH151-$AI151</f>
        <v>75</v>
      </c>
      <c r="AK151" s="46" t="n">
        <v>42</v>
      </c>
      <c r="AL151" s="46" t="n">
        <f aca="false">$AJ151*$AK151</f>
        <v>3150</v>
      </c>
      <c r="AM151" s="46" t="n">
        <f aca="false">$AI151*$AK151</f>
        <v>1050</v>
      </c>
      <c r="AN151" s="26"/>
      <c r="AO151" s="26" t="s">
        <v>712</v>
      </c>
    </row>
    <row r="152" customFormat="false" ht="12" hidden="false" customHeight="false" outlineLevel="0" collapsed="false">
      <c r="A152" s="39" t="s">
        <v>301</v>
      </c>
      <c r="B152" s="39" t="s">
        <v>302</v>
      </c>
      <c r="C152" s="39" t="s">
        <v>4551</v>
      </c>
      <c r="D152" s="39" t="s">
        <v>4505</v>
      </c>
      <c r="E152" s="39" t="s">
        <v>261</v>
      </c>
      <c r="F152" s="39" t="s">
        <v>258</v>
      </c>
      <c r="G152" s="39" t="s">
        <v>4512</v>
      </c>
      <c r="H152" s="39" t="s">
        <v>4502</v>
      </c>
      <c r="I152" s="40" t="n">
        <v>100</v>
      </c>
      <c r="J152" s="40" t="n">
        <v>0</v>
      </c>
      <c r="K152" s="39" t="s">
        <v>4503</v>
      </c>
      <c r="L152" s="41" t="n">
        <v>0</v>
      </c>
      <c r="M152" s="41" t="n">
        <v>70270.41</v>
      </c>
      <c r="N152" s="39" t="s">
        <v>4507</v>
      </c>
      <c r="O152" s="42" t="n">
        <f aca="false">M152/SUM($M$2:$M$679)</f>
        <v>0.000533513001748586</v>
      </c>
      <c r="P152" s="43" t="n">
        <f aca="false">IFERROR(M152/I152,0)</f>
        <v>702.7041</v>
      </c>
      <c r="Q152" s="17"/>
      <c r="R152" s="44" t="n">
        <f aca="false">I152-Q152</f>
        <v>100</v>
      </c>
      <c r="S152" s="43" t="n">
        <f aca="false">$AK152*R152</f>
        <v>70270.4104451455</v>
      </c>
      <c r="U152" s="26" t="s">
        <v>259</v>
      </c>
      <c r="V152" s="26" t="s">
        <v>260</v>
      </c>
      <c r="W152" s="26" t="s">
        <v>262</v>
      </c>
      <c r="X152" s="24" t="s">
        <v>226</v>
      </c>
      <c r="Y152" s="26" t="s">
        <v>267</v>
      </c>
      <c r="Z152" s="25" t="s">
        <v>51</v>
      </c>
      <c r="AA152" s="26" t="s">
        <v>303</v>
      </c>
      <c r="AB152" s="26" t="s">
        <v>304</v>
      </c>
      <c r="AC152" s="26" t="s">
        <v>305</v>
      </c>
      <c r="AD152" s="26" t="s">
        <v>269</v>
      </c>
      <c r="AE152" s="26"/>
      <c r="AF152" s="26" t="s">
        <v>270</v>
      </c>
      <c r="AG152" s="26" t="s">
        <v>306</v>
      </c>
      <c r="AH152" s="45"/>
      <c r="AI152" s="45"/>
      <c r="AJ152" s="45"/>
      <c r="AK152" s="46" t="n">
        <v>702.704104451455</v>
      </c>
      <c r="AL152" s="46"/>
      <c r="AM152" s="46"/>
      <c r="AN152" s="26"/>
      <c r="AO152" s="26" t="s">
        <v>4533</v>
      </c>
    </row>
    <row r="153" customFormat="false" ht="12" hidden="false" customHeight="false" outlineLevel="0" collapsed="false">
      <c r="A153" s="39" t="s">
        <v>301</v>
      </c>
      <c r="B153" s="39" t="s">
        <v>302</v>
      </c>
      <c r="C153" s="39" t="s">
        <v>4590</v>
      </c>
      <c r="D153" s="39" t="s">
        <v>4505</v>
      </c>
      <c r="E153" s="39" t="s">
        <v>261</v>
      </c>
      <c r="F153" s="39" t="s">
        <v>258</v>
      </c>
      <c r="G153" s="39" t="s">
        <v>4501</v>
      </c>
      <c r="H153" s="39" t="s">
        <v>4502</v>
      </c>
      <c r="I153" s="40" t="n">
        <v>100</v>
      </c>
      <c r="J153" s="40" t="n">
        <v>0</v>
      </c>
      <c r="K153" s="39" t="s">
        <v>4503</v>
      </c>
      <c r="L153" s="41" t="n">
        <v>0</v>
      </c>
      <c r="M153" s="41" t="n">
        <v>70270.41</v>
      </c>
      <c r="N153" s="39" t="s">
        <v>4507</v>
      </c>
      <c r="O153" s="42" t="n">
        <f aca="false">M153/SUM($M$2:$M$679)</f>
        <v>0.000533513001748586</v>
      </c>
      <c r="P153" s="43" t="n">
        <f aca="false">IFERROR(M153/I153,0)</f>
        <v>702.7041</v>
      </c>
      <c r="Q153" s="17"/>
      <c r="R153" s="44" t="n">
        <f aca="false">I153-Q153</f>
        <v>100</v>
      </c>
      <c r="S153" s="43" t="n">
        <f aca="false">$AK153*R153</f>
        <v>70270.4104451455</v>
      </c>
      <c r="U153" s="26" t="s">
        <v>259</v>
      </c>
      <c r="V153" s="26" t="s">
        <v>260</v>
      </c>
      <c r="W153" s="26" t="s">
        <v>262</v>
      </c>
      <c r="X153" s="24" t="s">
        <v>226</v>
      </c>
      <c r="Y153" s="26" t="s">
        <v>267</v>
      </c>
      <c r="Z153" s="25" t="s">
        <v>51</v>
      </c>
      <c r="AA153" s="26" t="s">
        <v>303</v>
      </c>
      <c r="AB153" s="26" t="s">
        <v>304</v>
      </c>
      <c r="AC153" s="26" t="s">
        <v>305</v>
      </c>
      <c r="AD153" s="26" t="s">
        <v>269</v>
      </c>
      <c r="AE153" s="26"/>
      <c r="AF153" s="26" t="s">
        <v>270</v>
      </c>
      <c r="AG153" s="26" t="s">
        <v>306</v>
      </c>
      <c r="AH153" s="45"/>
      <c r="AI153" s="45"/>
      <c r="AJ153" s="45"/>
      <c r="AK153" s="46" t="n">
        <v>702.704104451455</v>
      </c>
      <c r="AL153" s="46"/>
      <c r="AM153" s="46"/>
      <c r="AN153" s="26"/>
      <c r="AO153" s="26" t="s">
        <v>4533</v>
      </c>
    </row>
    <row r="154" customFormat="false" ht="12" hidden="false" customHeight="false" outlineLevel="0" collapsed="false">
      <c r="A154" s="39" t="s">
        <v>301</v>
      </c>
      <c r="B154" s="39" t="s">
        <v>302</v>
      </c>
      <c r="C154" s="39" t="s">
        <v>4591</v>
      </c>
      <c r="D154" s="39" t="s">
        <v>4505</v>
      </c>
      <c r="E154" s="39" t="s">
        <v>261</v>
      </c>
      <c r="F154" s="39" t="s">
        <v>258</v>
      </c>
      <c r="G154" s="39" t="s">
        <v>4501</v>
      </c>
      <c r="H154" s="39" t="s">
        <v>4502</v>
      </c>
      <c r="I154" s="40" t="n">
        <v>100</v>
      </c>
      <c r="J154" s="40" t="n">
        <v>0</v>
      </c>
      <c r="K154" s="39" t="s">
        <v>4503</v>
      </c>
      <c r="L154" s="41" t="n">
        <v>0</v>
      </c>
      <c r="M154" s="41" t="n">
        <v>70270.41</v>
      </c>
      <c r="N154" s="39" t="s">
        <v>4507</v>
      </c>
      <c r="O154" s="42" t="n">
        <f aca="false">M154/SUM($M$2:$M$679)</f>
        <v>0.000533513001748586</v>
      </c>
      <c r="P154" s="43" t="n">
        <f aca="false">IFERROR(M154/I154,0)</f>
        <v>702.7041</v>
      </c>
      <c r="Q154" s="17"/>
      <c r="R154" s="44" t="n">
        <f aca="false">I154-Q154</f>
        <v>100</v>
      </c>
      <c r="S154" s="43" t="n">
        <f aca="false">$AK154*R154</f>
        <v>70270.4104451455</v>
      </c>
      <c r="U154" s="26" t="s">
        <v>259</v>
      </c>
      <c r="V154" s="26" t="s">
        <v>260</v>
      </c>
      <c r="W154" s="26" t="s">
        <v>262</v>
      </c>
      <c r="X154" s="24" t="s">
        <v>226</v>
      </c>
      <c r="Y154" s="26" t="s">
        <v>267</v>
      </c>
      <c r="Z154" s="25" t="s">
        <v>51</v>
      </c>
      <c r="AA154" s="26" t="s">
        <v>303</v>
      </c>
      <c r="AB154" s="26" t="s">
        <v>304</v>
      </c>
      <c r="AC154" s="26" t="s">
        <v>305</v>
      </c>
      <c r="AD154" s="26" t="s">
        <v>269</v>
      </c>
      <c r="AE154" s="26"/>
      <c r="AF154" s="26" t="s">
        <v>270</v>
      </c>
      <c r="AG154" s="26" t="s">
        <v>306</v>
      </c>
      <c r="AH154" s="45"/>
      <c r="AI154" s="45"/>
      <c r="AJ154" s="45"/>
      <c r="AK154" s="46" t="n">
        <v>702.704104451455</v>
      </c>
      <c r="AL154" s="46"/>
      <c r="AM154" s="46"/>
      <c r="AN154" s="26"/>
      <c r="AO154" s="26" t="s">
        <v>4533</v>
      </c>
    </row>
    <row r="155" customFormat="false" ht="12" hidden="false" customHeight="false" outlineLevel="0" collapsed="false">
      <c r="A155" s="39" t="s">
        <v>625</v>
      </c>
      <c r="B155" s="39" t="s">
        <v>626</v>
      </c>
      <c r="C155" s="39" t="s">
        <v>4506</v>
      </c>
      <c r="D155" s="39" t="s">
        <v>4505</v>
      </c>
      <c r="E155" s="39" t="s">
        <v>261</v>
      </c>
      <c r="F155" s="39" t="s">
        <v>258</v>
      </c>
      <c r="G155" s="39" t="s">
        <v>4501</v>
      </c>
      <c r="H155" s="39" t="s">
        <v>4502</v>
      </c>
      <c r="I155" s="40" t="n">
        <v>100</v>
      </c>
      <c r="J155" s="40" t="n">
        <v>0</v>
      </c>
      <c r="K155" s="39" t="s">
        <v>4503</v>
      </c>
      <c r="L155" s="41" t="n">
        <v>0</v>
      </c>
      <c r="M155" s="41" t="n">
        <v>527343.16</v>
      </c>
      <c r="N155" s="39" t="s">
        <v>4507</v>
      </c>
      <c r="O155" s="42" t="n">
        <f aca="false">M155/SUM($M$2:$M$679)</f>
        <v>0.0040037397283321</v>
      </c>
      <c r="P155" s="43" t="n">
        <f aca="false">IFERROR(M155/I155,0)</f>
        <v>5273.4316</v>
      </c>
      <c r="Q155" s="17"/>
      <c r="R155" s="44" t="n">
        <f aca="false">I155-Q155</f>
        <v>100</v>
      </c>
      <c r="S155" s="43" t="n">
        <f aca="false">$AK155*R155</f>
        <v>527343.159235669</v>
      </c>
      <c r="U155" s="26" t="s">
        <v>259</v>
      </c>
      <c r="V155" s="26" t="s">
        <v>260</v>
      </c>
      <c r="W155" s="26" t="s">
        <v>262</v>
      </c>
      <c r="X155" s="26"/>
      <c r="Y155" s="26" t="s">
        <v>277</v>
      </c>
      <c r="Z155" s="27" t="s">
        <v>123</v>
      </c>
      <c r="AA155" s="26"/>
      <c r="AB155" s="26"/>
      <c r="AC155" s="26"/>
      <c r="AD155" s="26"/>
      <c r="AE155" s="26"/>
      <c r="AF155" s="26"/>
      <c r="AG155" s="26"/>
      <c r="AH155" s="45" t="n">
        <v>157</v>
      </c>
      <c r="AI155" s="45" t="n">
        <f aca="false">Q155</f>
        <v>0</v>
      </c>
      <c r="AJ155" s="45" t="n">
        <f aca="false">$AH155-$AI155</f>
        <v>157</v>
      </c>
      <c r="AK155" s="46" t="n">
        <v>5273.43159235669</v>
      </c>
      <c r="AL155" s="46" t="n">
        <f aca="false">$AJ155*$AK155</f>
        <v>827928.76</v>
      </c>
      <c r="AM155" s="46" t="n">
        <f aca="false">$AI155*$AK155</f>
        <v>0</v>
      </c>
      <c r="AN155" s="26"/>
      <c r="AO155" s="26" t="s">
        <v>485</v>
      </c>
    </row>
    <row r="156" customFormat="false" ht="12" hidden="false" customHeight="false" outlineLevel="0" collapsed="false">
      <c r="A156" s="39" t="s">
        <v>520</v>
      </c>
      <c r="B156" s="39" t="s">
        <v>521</v>
      </c>
      <c r="C156" s="39" t="s">
        <v>4592</v>
      </c>
      <c r="D156" s="39" t="s">
        <v>4515</v>
      </c>
      <c r="E156" s="39" t="s">
        <v>261</v>
      </c>
      <c r="F156" s="39" t="s">
        <v>258</v>
      </c>
      <c r="G156" s="39" t="s">
        <v>4501</v>
      </c>
      <c r="H156" s="39" t="s">
        <v>4502</v>
      </c>
      <c r="I156" s="40" t="n">
        <v>100</v>
      </c>
      <c r="J156" s="40" t="n">
        <v>0</v>
      </c>
      <c r="K156" s="39" t="s">
        <v>4503</v>
      </c>
      <c r="L156" s="41" t="n">
        <v>0</v>
      </c>
      <c r="M156" s="41" t="n">
        <v>35624.76</v>
      </c>
      <c r="N156" s="39" t="s">
        <v>4507</v>
      </c>
      <c r="O156" s="42" t="n">
        <f aca="false">M156/SUM($M$2:$M$679)</f>
        <v>0.00027047334211047</v>
      </c>
      <c r="P156" s="43" t="n">
        <f aca="false">IFERROR(M156/I156,0)</f>
        <v>356.2476</v>
      </c>
      <c r="Q156" s="17" t="n">
        <v>11</v>
      </c>
      <c r="R156" s="44" t="n">
        <f aca="false">I156-Q156</f>
        <v>89</v>
      </c>
      <c r="S156" s="43" t="n">
        <f aca="false">$AK156*R156</f>
        <v>31706.0366438356</v>
      </c>
      <c r="U156" s="26" t="s">
        <v>259</v>
      </c>
      <c r="V156" s="26" t="s">
        <v>260</v>
      </c>
      <c r="W156" s="26" t="s">
        <v>262</v>
      </c>
      <c r="X156" s="24" t="s">
        <v>226</v>
      </c>
      <c r="Y156" s="26" t="s">
        <v>267</v>
      </c>
      <c r="Z156" s="25" t="s">
        <v>51</v>
      </c>
      <c r="AA156" s="26" t="s">
        <v>522</v>
      </c>
      <c r="AB156" s="26" t="s">
        <v>523</v>
      </c>
      <c r="AC156" s="26" t="s">
        <v>524</v>
      </c>
      <c r="AD156" s="26" t="s">
        <v>269</v>
      </c>
      <c r="AE156" s="26"/>
      <c r="AF156" s="26" t="s">
        <v>270</v>
      </c>
      <c r="AG156" s="26" t="s">
        <v>525</v>
      </c>
      <c r="AH156" s="45" t="n">
        <v>292</v>
      </c>
      <c r="AI156" s="45" t="n">
        <f aca="false">Q156</f>
        <v>11</v>
      </c>
      <c r="AJ156" s="45" t="n">
        <f aca="false">$AH156-$AI156</f>
        <v>281</v>
      </c>
      <c r="AK156" s="46" t="n">
        <v>356.247602739726</v>
      </c>
      <c r="AL156" s="46" t="n">
        <f aca="false">$AJ156*$AK156</f>
        <v>100105.576369863</v>
      </c>
      <c r="AM156" s="46" t="n">
        <f aca="false">$AI156*$AK156</f>
        <v>3918.72363013699</v>
      </c>
      <c r="AN156" s="26"/>
      <c r="AO156" s="26" t="s">
        <v>526</v>
      </c>
    </row>
    <row r="157" customFormat="false" ht="12" hidden="false" customHeight="false" outlineLevel="0" collapsed="false">
      <c r="A157" s="39" t="s">
        <v>520</v>
      </c>
      <c r="B157" s="39" t="s">
        <v>521</v>
      </c>
      <c r="C157" s="39" t="s">
        <v>4593</v>
      </c>
      <c r="D157" s="39" t="s">
        <v>4515</v>
      </c>
      <c r="E157" s="39" t="s">
        <v>261</v>
      </c>
      <c r="F157" s="39" t="s">
        <v>258</v>
      </c>
      <c r="G157" s="39" t="s">
        <v>4501</v>
      </c>
      <c r="H157" s="39" t="s">
        <v>4502</v>
      </c>
      <c r="I157" s="40" t="n">
        <v>100</v>
      </c>
      <c r="J157" s="40" t="n">
        <v>0</v>
      </c>
      <c r="K157" s="39" t="s">
        <v>4503</v>
      </c>
      <c r="L157" s="41" t="n">
        <v>0</v>
      </c>
      <c r="M157" s="41" t="n">
        <v>35624.76</v>
      </c>
      <c r="N157" s="39" t="s">
        <v>4507</v>
      </c>
      <c r="O157" s="42" t="n">
        <f aca="false">M157/SUM($M$2:$M$679)</f>
        <v>0.00027047334211047</v>
      </c>
      <c r="P157" s="43" t="n">
        <f aca="false">IFERROR(M157/I157,0)</f>
        <v>356.2476</v>
      </c>
      <c r="Q157" s="17"/>
      <c r="R157" s="44" t="n">
        <f aca="false">I157-Q157</f>
        <v>100</v>
      </c>
      <c r="S157" s="43" t="n">
        <f aca="false">$AK157*R157</f>
        <v>35624.7602739726</v>
      </c>
      <c r="U157" s="26" t="s">
        <v>259</v>
      </c>
      <c r="V157" s="26" t="s">
        <v>260</v>
      </c>
      <c r="W157" s="26" t="s">
        <v>262</v>
      </c>
      <c r="X157" s="24" t="s">
        <v>226</v>
      </c>
      <c r="Y157" s="26" t="s">
        <v>267</v>
      </c>
      <c r="Z157" s="25" t="s">
        <v>51</v>
      </c>
      <c r="AA157" s="26" t="s">
        <v>522</v>
      </c>
      <c r="AB157" s="26" t="s">
        <v>523</v>
      </c>
      <c r="AC157" s="26" t="s">
        <v>524</v>
      </c>
      <c r="AD157" s="26" t="s">
        <v>269</v>
      </c>
      <c r="AE157" s="26"/>
      <c r="AF157" s="26" t="s">
        <v>270</v>
      </c>
      <c r="AG157" s="26" t="s">
        <v>525</v>
      </c>
      <c r="AH157" s="45"/>
      <c r="AI157" s="45"/>
      <c r="AJ157" s="45"/>
      <c r="AK157" s="46" t="n">
        <v>356.247602739726</v>
      </c>
      <c r="AL157" s="46"/>
      <c r="AM157" s="46"/>
      <c r="AN157" s="26"/>
      <c r="AO157" s="26" t="s">
        <v>4594</v>
      </c>
    </row>
    <row r="158" customFormat="false" ht="12" hidden="false" customHeight="false" outlineLevel="0" collapsed="false">
      <c r="A158" s="39" t="s">
        <v>432</v>
      </c>
      <c r="B158" s="39" t="s">
        <v>433</v>
      </c>
      <c r="C158" s="39" t="s">
        <v>4595</v>
      </c>
      <c r="D158" s="39" t="s">
        <v>4515</v>
      </c>
      <c r="E158" s="39" t="s">
        <v>261</v>
      </c>
      <c r="F158" s="39" t="s">
        <v>258</v>
      </c>
      <c r="G158" s="39" t="s">
        <v>4501</v>
      </c>
      <c r="H158" s="39" t="s">
        <v>4502</v>
      </c>
      <c r="I158" s="40" t="n">
        <v>100</v>
      </c>
      <c r="J158" s="40" t="n">
        <v>0</v>
      </c>
      <c r="K158" s="39" t="s">
        <v>4503</v>
      </c>
      <c r="L158" s="41" t="n">
        <v>0</v>
      </c>
      <c r="M158" s="41" t="n">
        <v>41590.91</v>
      </c>
      <c r="N158" s="39" t="s">
        <v>4507</v>
      </c>
      <c r="O158" s="42" t="n">
        <f aca="false">M158/SUM($M$2:$M$679)</f>
        <v>0.000315770055127831</v>
      </c>
      <c r="P158" s="43" t="n">
        <f aca="false">IFERROR(M158/I158,0)</f>
        <v>415.9091</v>
      </c>
      <c r="Q158" s="17"/>
      <c r="R158" s="44" t="n">
        <f aca="false">I158-Q158</f>
        <v>100</v>
      </c>
      <c r="S158" s="43" t="n">
        <f aca="false">$AK158*R158</f>
        <v>41590.91</v>
      </c>
      <c r="U158" s="26" t="s">
        <v>259</v>
      </c>
      <c r="V158" s="26" t="s">
        <v>260</v>
      </c>
      <c r="W158" s="26" t="s">
        <v>262</v>
      </c>
      <c r="X158" s="26"/>
      <c r="Y158" s="26" t="s">
        <v>277</v>
      </c>
      <c r="Z158" s="27" t="s">
        <v>123</v>
      </c>
      <c r="AA158" s="26"/>
      <c r="AB158" s="26"/>
      <c r="AC158" s="26"/>
      <c r="AD158" s="26"/>
      <c r="AE158" s="26"/>
      <c r="AF158" s="26"/>
      <c r="AG158" s="26"/>
      <c r="AH158" s="45"/>
      <c r="AI158" s="45"/>
      <c r="AJ158" s="45"/>
      <c r="AK158" s="46" t="n">
        <v>415.9091</v>
      </c>
      <c r="AL158" s="46"/>
      <c r="AM158" s="46"/>
      <c r="AN158" s="26"/>
      <c r="AO158" s="26" t="s">
        <v>434</v>
      </c>
    </row>
    <row r="159" customFormat="false" ht="12" hidden="false" customHeight="false" outlineLevel="0" collapsed="false">
      <c r="A159" s="39" t="s">
        <v>715</v>
      </c>
      <c r="B159" s="39" t="s">
        <v>716</v>
      </c>
      <c r="C159" s="39" t="s">
        <v>4596</v>
      </c>
      <c r="D159" s="39" t="s">
        <v>4505</v>
      </c>
      <c r="E159" s="39" t="s">
        <v>261</v>
      </c>
      <c r="F159" s="39" t="s">
        <v>258</v>
      </c>
      <c r="G159" s="39" t="s">
        <v>4501</v>
      </c>
      <c r="H159" s="39" t="s">
        <v>4502</v>
      </c>
      <c r="I159" s="40" t="n">
        <v>100</v>
      </c>
      <c r="J159" s="40" t="n">
        <v>0</v>
      </c>
      <c r="K159" s="39" t="s">
        <v>4503</v>
      </c>
      <c r="L159" s="41" t="n">
        <v>0</v>
      </c>
      <c r="M159" s="41" t="n">
        <v>49500</v>
      </c>
      <c r="N159" s="39" t="s">
        <v>4507</v>
      </c>
      <c r="O159" s="42" t="n">
        <f aca="false">M159/SUM($M$2:$M$679)</f>
        <v>0.000375818122970323</v>
      </c>
      <c r="P159" s="43" t="n">
        <f aca="false">IFERROR(M159/I159,0)</f>
        <v>495</v>
      </c>
      <c r="Q159" s="17"/>
      <c r="R159" s="44" t="n">
        <f aca="false">I159-Q159</f>
        <v>100</v>
      </c>
      <c r="S159" s="43" t="n">
        <f aca="false">$AK159*R159</f>
        <v>49500</v>
      </c>
      <c r="U159" s="26" t="s">
        <v>259</v>
      </c>
      <c r="V159" s="26" t="s">
        <v>260</v>
      </c>
      <c r="W159" s="26" t="s">
        <v>262</v>
      </c>
      <c r="X159" s="26"/>
      <c r="Y159" s="26" t="s">
        <v>277</v>
      </c>
      <c r="Z159" s="27" t="s">
        <v>123</v>
      </c>
      <c r="AA159" s="26"/>
      <c r="AB159" s="26"/>
      <c r="AC159" s="26"/>
      <c r="AD159" s="26"/>
      <c r="AE159" s="26"/>
      <c r="AF159" s="26"/>
      <c r="AG159" s="26"/>
      <c r="AH159" s="45" t="n">
        <v>100</v>
      </c>
      <c r="AI159" s="45" t="n">
        <f aca="false">Q159</f>
        <v>0</v>
      </c>
      <c r="AJ159" s="45" t="n">
        <f aca="false">$AH159-$AI159</f>
        <v>100</v>
      </c>
      <c r="AK159" s="46" t="n">
        <v>495</v>
      </c>
      <c r="AL159" s="46" t="n">
        <f aca="false">$AJ159*$AK159</f>
        <v>49500</v>
      </c>
      <c r="AM159" s="46" t="n">
        <f aca="false">$AI159*$AK159</f>
        <v>0</v>
      </c>
      <c r="AN159" s="26"/>
      <c r="AO159" s="26"/>
    </row>
    <row r="160" customFormat="false" ht="12" hidden="false" customHeight="false" outlineLevel="0" collapsed="false">
      <c r="A160" s="39" t="s">
        <v>653</v>
      </c>
      <c r="B160" s="39" t="s">
        <v>654</v>
      </c>
      <c r="C160" s="39" t="s">
        <v>4597</v>
      </c>
      <c r="D160" s="39" t="s">
        <v>4505</v>
      </c>
      <c r="E160" s="39" t="s">
        <v>261</v>
      </c>
      <c r="F160" s="39" t="s">
        <v>258</v>
      </c>
      <c r="G160" s="39" t="s">
        <v>4501</v>
      </c>
      <c r="H160" s="39" t="s">
        <v>4502</v>
      </c>
      <c r="I160" s="40" t="n">
        <v>100</v>
      </c>
      <c r="J160" s="40" t="n">
        <v>0</v>
      </c>
      <c r="K160" s="39" t="s">
        <v>4503</v>
      </c>
      <c r="L160" s="41" t="n">
        <v>0</v>
      </c>
      <c r="M160" s="41" t="n">
        <v>11299.82</v>
      </c>
      <c r="N160" s="39" t="s">
        <v>4507</v>
      </c>
      <c r="O160" s="42" t="n">
        <f aca="false">M160/SUM($M$2:$M$679)</f>
        <v>8.57914574202529E-005</v>
      </c>
      <c r="P160" s="43" t="n">
        <f aca="false">IFERROR(M160/I160,0)</f>
        <v>112.9982</v>
      </c>
      <c r="Q160" s="17" t="n">
        <v>86</v>
      </c>
      <c r="R160" s="44" t="n">
        <f aca="false">I160-Q160</f>
        <v>14</v>
      </c>
      <c r="S160" s="43" t="n">
        <f aca="false">$AK160*R160</f>
        <v>1581.97415384615</v>
      </c>
      <c r="U160" s="26" t="s">
        <v>259</v>
      </c>
      <c r="V160" s="26" t="s">
        <v>260</v>
      </c>
      <c r="W160" s="26" t="s">
        <v>262</v>
      </c>
      <c r="X160" s="24" t="s">
        <v>226</v>
      </c>
      <c r="Y160" s="26" t="s">
        <v>267</v>
      </c>
      <c r="Z160" s="25" t="s">
        <v>51</v>
      </c>
      <c r="AA160" s="26" t="s">
        <v>655</v>
      </c>
      <c r="AB160" s="26" t="s">
        <v>656</v>
      </c>
      <c r="AC160" s="26" t="s">
        <v>657</v>
      </c>
      <c r="AD160" s="26" t="s">
        <v>269</v>
      </c>
      <c r="AE160" s="26"/>
      <c r="AF160" s="26" t="s">
        <v>270</v>
      </c>
      <c r="AG160" s="26" t="s">
        <v>658</v>
      </c>
      <c r="AH160" s="45" t="n">
        <v>130</v>
      </c>
      <c r="AI160" s="45" t="n">
        <f aca="false">Q160</f>
        <v>86</v>
      </c>
      <c r="AJ160" s="45" t="n">
        <f aca="false">$AH160-$AI160</f>
        <v>44</v>
      </c>
      <c r="AK160" s="46" t="n">
        <v>112.998153846154</v>
      </c>
      <c r="AL160" s="46" t="n">
        <f aca="false">$AJ160*$AK160</f>
        <v>4971.91876923077</v>
      </c>
      <c r="AM160" s="46" t="n">
        <f aca="false">$AI160*$AK160</f>
        <v>9717.84123076924</v>
      </c>
      <c r="AN160" s="26"/>
      <c r="AO160" s="26" t="s">
        <v>327</v>
      </c>
    </row>
    <row r="161" customFormat="false" ht="12" hidden="false" customHeight="false" outlineLevel="0" collapsed="false">
      <c r="A161" s="39" t="s">
        <v>717</v>
      </c>
      <c r="B161" s="39" t="s">
        <v>718</v>
      </c>
      <c r="C161" s="39" t="s">
        <v>4506</v>
      </c>
      <c r="D161" s="39" t="s">
        <v>4505</v>
      </c>
      <c r="E161" s="39" t="s">
        <v>261</v>
      </c>
      <c r="F161" s="39" t="s">
        <v>258</v>
      </c>
      <c r="G161" s="39" t="s">
        <v>4501</v>
      </c>
      <c r="H161" s="39" t="s">
        <v>4502</v>
      </c>
      <c r="I161" s="40" t="n">
        <v>100</v>
      </c>
      <c r="J161" s="40" t="n">
        <v>0</v>
      </c>
      <c r="K161" s="39" t="s">
        <v>4503</v>
      </c>
      <c r="L161" s="41" t="n">
        <v>0</v>
      </c>
      <c r="M161" s="41" t="n">
        <v>18529</v>
      </c>
      <c r="N161" s="39" t="s">
        <v>4507</v>
      </c>
      <c r="O161" s="42" t="n">
        <f aca="false">M161/SUM($M$2:$M$679)</f>
        <v>0.000140677454555901</v>
      </c>
      <c r="P161" s="43" t="n">
        <f aca="false">IFERROR(M161/I161,0)</f>
        <v>185.29</v>
      </c>
      <c r="Q161" s="17"/>
      <c r="R161" s="44" t="n">
        <f aca="false">I161-Q161</f>
        <v>100</v>
      </c>
      <c r="S161" s="43" t="n">
        <f aca="false">$AK161*R161</f>
        <v>18529</v>
      </c>
      <c r="U161" s="26" t="s">
        <v>259</v>
      </c>
      <c r="V161" s="26" t="s">
        <v>260</v>
      </c>
      <c r="W161" s="26" t="s">
        <v>262</v>
      </c>
      <c r="X161" s="26"/>
      <c r="Y161" s="26" t="s">
        <v>277</v>
      </c>
      <c r="Z161" s="27" t="s">
        <v>123</v>
      </c>
      <c r="AA161" s="26"/>
      <c r="AB161" s="26"/>
      <c r="AC161" s="26"/>
      <c r="AD161" s="26"/>
      <c r="AE161" s="26"/>
      <c r="AF161" s="26"/>
      <c r="AG161" s="26"/>
      <c r="AH161" s="45" t="n">
        <v>100</v>
      </c>
      <c r="AI161" s="45" t="n">
        <f aca="false">Q161</f>
        <v>0</v>
      </c>
      <c r="AJ161" s="45" t="n">
        <f aca="false">$AH161-$AI161</f>
        <v>100</v>
      </c>
      <c r="AK161" s="46" t="n">
        <v>185.29</v>
      </c>
      <c r="AL161" s="46" t="n">
        <f aca="false">$AJ161*$AK161</f>
        <v>18529</v>
      </c>
      <c r="AM161" s="46" t="n">
        <f aca="false">$AI161*$AK161</f>
        <v>0</v>
      </c>
      <c r="AN161" s="26"/>
      <c r="AO161" s="26"/>
    </row>
    <row r="162" customFormat="false" ht="12" hidden="false" customHeight="false" outlineLevel="0" collapsed="false">
      <c r="A162" s="39" t="s">
        <v>719</v>
      </c>
      <c r="B162" s="39" t="s">
        <v>720</v>
      </c>
      <c r="C162" s="39"/>
      <c r="D162" s="39" t="s">
        <v>4505</v>
      </c>
      <c r="E162" s="39" t="s">
        <v>274</v>
      </c>
      <c r="F162" s="39" t="s">
        <v>258</v>
      </c>
      <c r="G162" s="39" t="s">
        <v>4512</v>
      </c>
      <c r="H162" s="39" t="s">
        <v>4502</v>
      </c>
      <c r="I162" s="40" t="n">
        <v>100</v>
      </c>
      <c r="J162" s="40" t="n">
        <v>0</v>
      </c>
      <c r="K162" s="39" t="s">
        <v>4503</v>
      </c>
      <c r="L162" s="41" t="n">
        <v>0</v>
      </c>
      <c r="M162" s="41" t="n">
        <v>20870.56</v>
      </c>
      <c r="N162" s="39" t="s">
        <v>4504</v>
      </c>
      <c r="O162" s="42" t="n">
        <f aca="false">M162/SUM($M$2:$M$679)</f>
        <v>0.000158455246152313</v>
      </c>
      <c r="P162" s="43" t="n">
        <f aca="false">IFERROR(M162/I162,0)</f>
        <v>208.7056</v>
      </c>
      <c r="Q162" s="17" t="n">
        <v>10</v>
      </c>
      <c r="R162" s="44" t="n">
        <f aca="false">I162-Q162</f>
        <v>90</v>
      </c>
      <c r="S162" s="43" t="n">
        <f aca="false">$AK162*R162</f>
        <v>18783.504</v>
      </c>
      <c r="U162" s="26" t="s">
        <v>259</v>
      </c>
      <c r="V162" s="26" t="s">
        <v>273</v>
      </c>
      <c r="W162" s="26" t="s">
        <v>262</v>
      </c>
      <c r="X162" s="24" t="s">
        <v>226</v>
      </c>
      <c r="Y162" s="26" t="s">
        <v>267</v>
      </c>
      <c r="Z162" s="25" t="s">
        <v>51</v>
      </c>
      <c r="AA162" s="26" t="s">
        <v>721</v>
      </c>
      <c r="AB162" s="26" t="s">
        <v>722</v>
      </c>
      <c r="AC162" s="26" t="s">
        <v>723</v>
      </c>
      <c r="AD162" s="26" t="s">
        <v>269</v>
      </c>
      <c r="AE162" s="26"/>
      <c r="AF162" s="26" t="s">
        <v>270</v>
      </c>
      <c r="AG162" s="26" t="s">
        <v>724</v>
      </c>
      <c r="AH162" s="45" t="n">
        <v>100</v>
      </c>
      <c r="AI162" s="45" t="n">
        <f aca="false">Q162</f>
        <v>10</v>
      </c>
      <c r="AJ162" s="45" t="n">
        <f aca="false">$AH162-$AI162</f>
        <v>90</v>
      </c>
      <c r="AK162" s="46" t="n">
        <v>208.7056</v>
      </c>
      <c r="AL162" s="46" t="n">
        <f aca="false">$AJ162*$AK162</f>
        <v>18783.504</v>
      </c>
      <c r="AM162" s="46" t="n">
        <f aca="false">$AI162*$AK162</f>
        <v>2087.056</v>
      </c>
      <c r="AN162" s="26"/>
      <c r="AO162" s="26" t="s">
        <v>368</v>
      </c>
    </row>
    <row r="163" customFormat="false" ht="12" hidden="false" customHeight="false" outlineLevel="0" collapsed="false">
      <c r="A163" s="39" t="s">
        <v>725</v>
      </c>
      <c r="B163" s="39" t="s">
        <v>726</v>
      </c>
      <c r="C163" s="39"/>
      <c r="D163" s="39" t="s">
        <v>4505</v>
      </c>
      <c r="E163" s="39" t="s">
        <v>274</v>
      </c>
      <c r="F163" s="39" t="s">
        <v>258</v>
      </c>
      <c r="G163" s="39" t="s">
        <v>4501</v>
      </c>
      <c r="H163" s="39" t="s">
        <v>4502</v>
      </c>
      <c r="I163" s="40" t="n">
        <v>100</v>
      </c>
      <c r="J163" s="40" t="n">
        <v>0</v>
      </c>
      <c r="K163" s="39" t="s">
        <v>4503</v>
      </c>
      <c r="L163" s="41" t="n">
        <v>0</v>
      </c>
      <c r="M163" s="41" t="n">
        <v>34481.02</v>
      </c>
      <c r="N163" s="39" t="s">
        <v>4504</v>
      </c>
      <c r="O163" s="42" t="n">
        <f aca="false">M163/SUM($M$2:$M$679)</f>
        <v>0.000261789741707115</v>
      </c>
      <c r="P163" s="43" t="n">
        <f aca="false">IFERROR(M163/I163,0)</f>
        <v>344.8102</v>
      </c>
      <c r="Q163" s="17"/>
      <c r="R163" s="44" t="n">
        <f aca="false">I163-Q163</f>
        <v>100</v>
      </c>
      <c r="S163" s="43" t="n">
        <f aca="false">$AK163*R163</f>
        <v>34481.02</v>
      </c>
      <c r="U163" s="26" t="s">
        <v>259</v>
      </c>
      <c r="V163" s="26" t="s">
        <v>273</v>
      </c>
      <c r="W163" s="26" t="s">
        <v>262</v>
      </c>
      <c r="X163" s="26"/>
      <c r="Y163" s="26" t="s">
        <v>277</v>
      </c>
      <c r="Z163" s="27" t="s">
        <v>123</v>
      </c>
      <c r="AA163" s="26"/>
      <c r="AB163" s="26"/>
      <c r="AC163" s="26"/>
      <c r="AD163" s="26"/>
      <c r="AE163" s="26"/>
      <c r="AF163" s="26"/>
      <c r="AG163" s="26"/>
      <c r="AH163" s="45" t="n">
        <v>100</v>
      </c>
      <c r="AI163" s="45" t="n">
        <f aca="false">Q163</f>
        <v>0</v>
      </c>
      <c r="AJ163" s="45" t="n">
        <f aca="false">$AH163-$AI163</f>
        <v>100</v>
      </c>
      <c r="AK163" s="46" t="n">
        <v>344.8102</v>
      </c>
      <c r="AL163" s="46" t="n">
        <f aca="false">$AJ163*$AK163</f>
        <v>34481.02</v>
      </c>
      <c r="AM163" s="46" t="n">
        <f aca="false">$AI163*$AK163</f>
        <v>0</v>
      </c>
      <c r="AN163" s="26"/>
      <c r="AO163" s="26"/>
    </row>
    <row r="164" customFormat="false" ht="12" hidden="false" customHeight="false" outlineLevel="0" collapsed="false">
      <c r="A164" s="39" t="s">
        <v>727</v>
      </c>
      <c r="B164" s="39" t="s">
        <v>728</v>
      </c>
      <c r="C164" s="39"/>
      <c r="D164" s="39" t="s">
        <v>4505</v>
      </c>
      <c r="E164" s="39" t="s">
        <v>274</v>
      </c>
      <c r="F164" s="39" t="s">
        <v>258</v>
      </c>
      <c r="G164" s="39" t="s">
        <v>4501</v>
      </c>
      <c r="H164" s="39" t="s">
        <v>4502</v>
      </c>
      <c r="I164" s="40" t="n">
        <v>100</v>
      </c>
      <c r="J164" s="40" t="n">
        <v>0</v>
      </c>
      <c r="K164" s="39" t="s">
        <v>4503</v>
      </c>
      <c r="L164" s="41" t="n">
        <v>0</v>
      </c>
      <c r="M164" s="41" t="n">
        <v>177426.67</v>
      </c>
      <c r="N164" s="39" t="s">
        <v>4504</v>
      </c>
      <c r="O164" s="42" t="n">
        <f aca="false">M164/SUM($M$2:$M$679)</f>
        <v>0.00134707390069242</v>
      </c>
      <c r="P164" s="43" t="n">
        <f aca="false">IFERROR(M164/I164,0)</f>
        <v>1774.2667</v>
      </c>
      <c r="Q164" s="17" t="n">
        <v>53</v>
      </c>
      <c r="R164" s="44" t="n">
        <f aca="false">I164-Q164</f>
        <v>47</v>
      </c>
      <c r="S164" s="43" t="n">
        <f aca="false">$AK164*R164</f>
        <v>83390.5349</v>
      </c>
      <c r="U164" s="26" t="s">
        <v>259</v>
      </c>
      <c r="V164" s="26" t="s">
        <v>273</v>
      </c>
      <c r="W164" s="26" t="s">
        <v>262</v>
      </c>
      <c r="X164" s="29" t="s">
        <v>227</v>
      </c>
      <c r="Y164" s="26" t="s">
        <v>297</v>
      </c>
      <c r="Z164" s="25" t="s">
        <v>51</v>
      </c>
      <c r="AA164" s="26" t="s">
        <v>729</v>
      </c>
      <c r="AB164" s="26" t="s">
        <v>730</v>
      </c>
      <c r="AC164" s="26" t="s">
        <v>731</v>
      </c>
      <c r="AD164" s="26" t="s">
        <v>269</v>
      </c>
      <c r="AE164" s="26"/>
      <c r="AF164" s="26" t="s">
        <v>270</v>
      </c>
      <c r="AG164" s="26" t="s">
        <v>732</v>
      </c>
      <c r="AH164" s="45" t="n">
        <v>100</v>
      </c>
      <c r="AI164" s="45" t="n">
        <f aca="false">Q164</f>
        <v>53</v>
      </c>
      <c r="AJ164" s="45" t="n">
        <f aca="false">$AH164-$AI164</f>
        <v>47</v>
      </c>
      <c r="AK164" s="46" t="n">
        <v>1774.2667</v>
      </c>
      <c r="AL164" s="46" t="n">
        <f aca="false">$AJ164*$AK164</f>
        <v>83390.5349</v>
      </c>
      <c r="AM164" s="46" t="n">
        <f aca="false">$AI164*$AK164</f>
        <v>94036.1351</v>
      </c>
      <c r="AN164" s="26"/>
      <c r="AO164" s="26" t="s">
        <v>733</v>
      </c>
    </row>
    <row r="165" customFormat="false" ht="12" hidden="false" customHeight="false" outlineLevel="0" collapsed="false">
      <c r="A165" s="39" t="s">
        <v>734</v>
      </c>
      <c r="B165" s="39" t="s">
        <v>735</v>
      </c>
      <c r="C165" s="39"/>
      <c r="D165" s="39" t="s">
        <v>4505</v>
      </c>
      <c r="E165" s="39" t="s">
        <v>274</v>
      </c>
      <c r="F165" s="39" t="s">
        <v>258</v>
      </c>
      <c r="G165" s="39" t="s">
        <v>4501</v>
      </c>
      <c r="H165" s="39" t="s">
        <v>4502</v>
      </c>
      <c r="I165" s="40" t="n">
        <v>100</v>
      </c>
      <c r="J165" s="40" t="n">
        <v>0</v>
      </c>
      <c r="K165" s="39" t="s">
        <v>4503</v>
      </c>
      <c r="L165" s="41" t="n">
        <v>0</v>
      </c>
      <c r="M165" s="41" t="n">
        <v>29795.5</v>
      </c>
      <c r="N165" s="39" t="s">
        <v>4504</v>
      </c>
      <c r="O165" s="42" t="n">
        <f aca="false">M165/SUM($M$2:$M$679)</f>
        <v>0.000226215937029541</v>
      </c>
      <c r="P165" s="43" t="n">
        <f aca="false">IFERROR(M165/I165,0)</f>
        <v>297.955</v>
      </c>
      <c r="Q165" s="17"/>
      <c r="R165" s="44" t="n">
        <f aca="false">I165-Q165</f>
        <v>100</v>
      </c>
      <c r="S165" s="43" t="n">
        <f aca="false">$AK165*R165</f>
        <v>29795.5</v>
      </c>
      <c r="U165" s="26" t="s">
        <v>259</v>
      </c>
      <c r="V165" s="26" t="s">
        <v>273</v>
      </c>
      <c r="W165" s="26" t="s">
        <v>262</v>
      </c>
      <c r="X165" s="26"/>
      <c r="Y165" s="26" t="s">
        <v>277</v>
      </c>
      <c r="Z165" s="27" t="s">
        <v>123</v>
      </c>
      <c r="AA165" s="26"/>
      <c r="AB165" s="26"/>
      <c r="AC165" s="26"/>
      <c r="AD165" s="26"/>
      <c r="AE165" s="26"/>
      <c r="AF165" s="26"/>
      <c r="AG165" s="26"/>
      <c r="AH165" s="45" t="n">
        <v>100</v>
      </c>
      <c r="AI165" s="45" t="n">
        <f aca="false">Q165</f>
        <v>0</v>
      </c>
      <c r="AJ165" s="45" t="n">
        <f aca="false">$AH165-$AI165</f>
        <v>100</v>
      </c>
      <c r="AK165" s="46" t="n">
        <v>297.955</v>
      </c>
      <c r="AL165" s="46" t="n">
        <f aca="false">$AJ165*$AK165</f>
        <v>29795.5</v>
      </c>
      <c r="AM165" s="46" t="n">
        <f aca="false">$AI165*$AK165</f>
        <v>0</v>
      </c>
      <c r="AN165" s="26"/>
      <c r="AO165" s="26"/>
    </row>
    <row r="166" customFormat="false" ht="12" hidden="false" customHeight="false" outlineLevel="0" collapsed="false">
      <c r="A166" s="39" t="s">
        <v>736</v>
      </c>
      <c r="B166" s="39" t="s">
        <v>737</v>
      </c>
      <c r="C166" s="39"/>
      <c r="D166" s="39" t="s">
        <v>4505</v>
      </c>
      <c r="E166" s="39" t="s">
        <v>274</v>
      </c>
      <c r="F166" s="39" t="s">
        <v>258</v>
      </c>
      <c r="G166" s="39" t="s">
        <v>4501</v>
      </c>
      <c r="H166" s="39" t="s">
        <v>4502</v>
      </c>
      <c r="I166" s="40" t="n">
        <v>100</v>
      </c>
      <c r="J166" s="40" t="n">
        <v>0</v>
      </c>
      <c r="K166" s="39" t="s">
        <v>4503</v>
      </c>
      <c r="L166" s="41" t="n">
        <v>0</v>
      </c>
      <c r="M166" s="41" t="n">
        <v>30859</v>
      </c>
      <c r="N166" s="39" t="s">
        <v>4504</v>
      </c>
      <c r="O166" s="42" t="n">
        <f aca="false">M166/SUM($M$2:$M$679)</f>
        <v>0.000234290332459418</v>
      </c>
      <c r="P166" s="43" t="n">
        <f aca="false">IFERROR(M166/I166,0)</f>
        <v>308.59</v>
      </c>
      <c r="Q166" s="17" t="n">
        <v>50</v>
      </c>
      <c r="R166" s="44" t="n">
        <f aca="false">I166-Q166</f>
        <v>50</v>
      </c>
      <c r="S166" s="43" t="n">
        <f aca="false">$AK166*R166</f>
        <v>15429.5</v>
      </c>
      <c r="U166" s="26" t="s">
        <v>259</v>
      </c>
      <c r="V166" s="26" t="s">
        <v>273</v>
      </c>
      <c r="W166" s="26" t="s">
        <v>262</v>
      </c>
      <c r="X166" s="24" t="s">
        <v>226</v>
      </c>
      <c r="Y166" s="26" t="s">
        <v>267</v>
      </c>
      <c r="Z166" s="25" t="s">
        <v>51</v>
      </c>
      <c r="AA166" s="26" t="s">
        <v>738</v>
      </c>
      <c r="AB166" s="26" t="s">
        <v>739</v>
      </c>
      <c r="AC166" s="26" t="s">
        <v>740</v>
      </c>
      <c r="AD166" s="26" t="s">
        <v>269</v>
      </c>
      <c r="AE166" s="26"/>
      <c r="AF166" s="26" t="s">
        <v>270</v>
      </c>
      <c r="AG166" s="26" t="s">
        <v>741</v>
      </c>
      <c r="AH166" s="45" t="n">
        <v>100</v>
      </c>
      <c r="AI166" s="45" t="n">
        <f aca="false">Q166</f>
        <v>50</v>
      </c>
      <c r="AJ166" s="45" t="n">
        <f aca="false">$AH166-$AI166</f>
        <v>50</v>
      </c>
      <c r="AK166" s="46" t="n">
        <v>308.59</v>
      </c>
      <c r="AL166" s="46" t="n">
        <f aca="false">$AJ166*$AK166</f>
        <v>15429.5</v>
      </c>
      <c r="AM166" s="46" t="n">
        <f aca="false">$AI166*$AK166</f>
        <v>15429.5</v>
      </c>
      <c r="AN166" s="26"/>
      <c r="AO166" s="26" t="s">
        <v>368</v>
      </c>
    </row>
    <row r="167" customFormat="false" ht="12" hidden="false" customHeight="false" outlineLevel="0" collapsed="false">
      <c r="A167" s="39" t="s">
        <v>742</v>
      </c>
      <c r="B167" s="39" t="s">
        <v>743</v>
      </c>
      <c r="C167" s="39"/>
      <c r="D167" s="39" t="s">
        <v>4518</v>
      </c>
      <c r="E167" s="39" t="s">
        <v>274</v>
      </c>
      <c r="F167" s="39" t="s">
        <v>258</v>
      </c>
      <c r="G167" s="39" t="s">
        <v>4501</v>
      </c>
      <c r="H167" s="39" t="s">
        <v>4502</v>
      </c>
      <c r="I167" s="40" t="n">
        <v>100</v>
      </c>
      <c r="J167" s="40" t="n">
        <v>0</v>
      </c>
      <c r="K167" s="39" t="s">
        <v>4503</v>
      </c>
      <c r="L167" s="41" t="n">
        <v>0</v>
      </c>
      <c r="M167" s="41" t="n">
        <v>210031</v>
      </c>
      <c r="N167" s="39" t="s">
        <v>4504</v>
      </c>
      <c r="O167" s="42" t="n">
        <f aca="false">M167/SUM($M$2:$M$679)</f>
        <v>0.00159461527647636</v>
      </c>
      <c r="P167" s="43" t="n">
        <f aca="false">IFERROR(M167/I167,0)</f>
        <v>2100.31</v>
      </c>
      <c r="Q167" s="17"/>
      <c r="R167" s="44" t="n">
        <f aca="false">I167-Q167</f>
        <v>100</v>
      </c>
      <c r="S167" s="43" t="n">
        <f aca="false">$AK167*R167</f>
        <v>210031</v>
      </c>
      <c r="U167" s="26" t="s">
        <v>259</v>
      </c>
      <c r="V167" s="26" t="s">
        <v>273</v>
      </c>
      <c r="W167" s="26" t="s">
        <v>262</v>
      </c>
      <c r="X167" s="26"/>
      <c r="Y167" s="26" t="s">
        <v>277</v>
      </c>
      <c r="Z167" s="27" t="s">
        <v>123</v>
      </c>
      <c r="AA167" s="26"/>
      <c r="AB167" s="26"/>
      <c r="AC167" s="26"/>
      <c r="AD167" s="26"/>
      <c r="AE167" s="26"/>
      <c r="AF167" s="26"/>
      <c r="AG167" s="26"/>
      <c r="AH167" s="45" t="n">
        <v>100</v>
      </c>
      <c r="AI167" s="45" t="n">
        <f aca="false">Q167</f>
        <v>0</v>
      </c>
      <c r="AJ167" s="45" t="n">
        <f aca="false">$AH167-$AI167</f>
        <v>100</v>
      </c>
      <c r="AK167" s="46" t="n">
        <v>2100.31</v>
      </c>
      <c r="AL167" s="46" t="n">
        <f aca="false">$AJ167*$AK167</f>
        <v>210031</v>
      </c>
      <c r="AM167" s="46" t="n">
        <f aca="false">$AI167*$AK167</f>
        <v>0</v>
      </c>
      <c r="AN167" s="26"/>
      <c r="AO167" s="26"/>
    </row>
    <row r="168" customFormat="false" ht="12" hidden="false" customHeight="false" outlineLevel="0" collapsed="false">
      <c r="A168" s="39" t="s">
        <v>744</v>
      </c>
      <c r="B168" s="39" t="s">
        <v>745</v>
      </c>
      <c r="C168" s="39"/>
      <c r="D168" s="39" t="s">
        <v>4505</v>
      </c>
      <c r="E168" s="39" t="s">
        <v>274</v>
      </c>
      <c r="F168" s="39" t="s">
        <v>258</v>
      </c>
      <c r="G168" s="39" t="s">
        <v>4501</v>
      </c>
      <c r="H168" s="39" t="s">
        <v>4502</v>
      </c>
      <c r="I168" s="40" t="n">
        <v>100</v>
      </c>
      <c r="J168" s="40" t="n">
        <v>0</v>
      </c>
      <c r="K168" s="39" t="s">
        <v>4503</v>
      </c>
      <c r="L168" s="41" t="n">
        <v>0</v>
      </c>
      <c r="M168" s="41" t="n">
        <v>30100</v>
      </c>
      <c r="N168" s="39" t="s">
        <v>4504</v>
      </c>
      <c r="O168" s="42" t="n">
        <f aca="false">M168/SUM($M$2:$M$679)</f>
        <v>0.000228527787907207</v>
      </c>
      <c r="P168" s="43" t="n">
        <f aca="false">IFERROR(M168/I168,0)</f>
        <v>301</v>
      </c>
      <c r="Q168" s="17"/>
      <c r="R168" s="44" t="n">
        <f aca="false">I168-Q168</f>
        <v>100</v>
      </c>
      <c r="S168" s="43" t="n">
        <f aca="false">$AK168*R168</f>
        <v>30100</v>
      </c>
      <c r="U168" s="26" t="s">
        <v>259</v>
      </c>
      <c r="V168" s="26" t="s">
        <v>273</v>
      </c>
      <c r="W168" s="26" t="s">
        <v>262</v>
      </c>
      <c r="X168" s="26"/>
      <c r="Y168" s="26" t="s">
        <v>277</v>
      </c>
      <c r="Z168" s="27" t="s">
        <v>123</v>
      </c>
      <c r="AA168" s="26"/>
      <c r="AB168" s="26"/>
      <c r="AC168" s="26"/>
      <c r="AD168" s="26"/>
      <c r="AE168" s="26"/>
      <c r="AF168" s="26"/>
      <c r="AG168" s="26"/>
      <c r="AH168" s="45" t="n">
        <v>100</v>
      </c>
      <c r="AI168" s="45" t="n">
        <f aca="false">Q168</f>
        <v>0</v>
      </c>
      <c r="AJ168" s="45" t="n">
        <f aca="false">$AH168-$AI168</f>
        <v>100</v>
      </c>
      <c r="AK168" s="46" t="n">
        <v>301</v>
      </c>
      <c r="AL168" s="46" t="n">
        <f aca="false">$AJ168*$AK168</f>
        <v>30100</v>
      </c>
      <c r="AM168" s="46" t="n">
        <f aca="false">$AI168*$AK168</f>
        <v>0</v>
      </c>
      <c r="AN168" s="26"/>
      <c r="AO168" s="26"/>
    </row>
    <row r="169" customFormat="false" ht="12" hidden="false" customHeight="false" outlineLevel="0" collapsed="false">
      <c r="A169" s="39" t="s">
        <v>748</v>
      </c>
      <c r="B169" s="39" t="s">
        <v>749</v>
      </c>
      <c r="C169" s="39" t="s">
        <v>4598</v>
      </c>
      <c r="D169" s="39" t="s">
        <v>4599</v>
      </c>
      <c r="E169" s="39" t="s">
        <v>747</v>
      </c>
      <c r="F169" s="39" t="s">
        <v>258</v>
      </c>
      <c r="G169" s="39" t="s">
        <v>4501</v>
      </c>
      <c r="H169" s="39" t="s">
        <v>4502</v>
      </c>
      <c r="I169" s="40" t="n">
        <v>100</v>
      </c>
      <c r="J169" s="40" t="n">
        <v>0</v>
      </c>
      <c r="K169" s="39" t="s">
        <v>4503</v>
      </c>
      <c r="L169" s="41" t="n">
        <v>0</v>
      </c>
      <c r="M169" s="41" t="n">
        <v>44061</v>
      </c>
      <c r="N169" s="39" t="s">
        <v>4600</v>
      </c>
      <c r="O169" s="42" t="n">
        <f aca="false">M169/SUM($M$2:$M$679)</f>
        <v>0.000334523683155463</v>
      </c>
      <c r="P169" s="43" t="n">
        <f aca="false">IFERROR(M169/I169,0)</f>
        <v>440.61</v>
      </c>
      <c r="Q169" s="17"/>
      <c r="R169" s="44" t="n">
        <f aca="false">I169-Q169</f>
        <v>100</v>
      </c>
      <c r="S169" s="43" t="n">
        <f aca="false">$AK169*R169</f>
        <v>44061</v>
      </c>
      <c r="U169" s="26" t="s">
        <v>259</v>
      </c>
      <c r="V169" s="26" t="s">
        <v>746</v>
      </c>
      <c r="W169" s="26" t="s">
        <v>612</v>
      </c>
      <c r="X169" s="26"/>
      <c r="Y169" s="26" t="s">
        <v>750</v>
      </c>
      <c r="Z169" s="27" t="s">
        <v>126</v>
      </c>
      <c r="AA169" s="26"/>
      <c r="AB169" s="26"/>
      <c r="AC169" s="26"/>
      <c r="AD169" s="26"/>
      <c r="AE169" s="26"/>
      <c r="AF169" s="26"/>
      <c r="AG169" s="26"/>
      <c r="AH169" s="45" t="n">
        <v>100</v>
      </c>
      <c r="AI169" s="45" t="n">
        <f aca="false">Q169</f>
        <v>0</v>
      </c>
      <c r="AJ169" s="45" t="n">
        <f aca="false">$AH169-$AI169</f>
        <v>100</v>
      </c>
      <c r="AK169" s="46" t="n">
        <v>440.61</v>
      </c>
      <c r="AL169" s="46" t="n">
        <f aca="false">$AJ169*$AK169</f>
        <v>44061</v>
      </c>
      <c r="AM169" s="46" t="n">
        <f aca="false">$AI169*$AK169</f>
        <v>0</v>
      </c>
      <c r="AN169" s="26"/>
      <c r="AO169" s="26"/>
    </row>
    <row r="170" customFormat="false" ht="12" hidden="false" customHeight="false" outlineLevel="0" collapsed="false">
      <c r="A170" s="39" t="s">
        <v>618</v>
      </c>
      <c r="B170" s="39" t="s">
        <v>619</v>
      </c>
      <c r="C170" s="39" t="s">
        <v>4506</v>
      </c>
      <c r="D170" s="39" t="s">
        <v>4505</v>
      </c>
      <c r="E170" s="39" t="s">
        <v>261</v>
      </c>
      <c r="F170" s="39" t="s">
        <v>258</v>
      </c>
      <c r="G170" s="39" t="s">
        <v>4501</v>
      </c>
      <c r="H170" s="39" t="s">
        <v>4502</v>
      </c>
      <c r="I170" s="40" t="n">
        <v>99</v>
      </c>
      <c r="J170" s="40" t="n">
        <v>0</v>
      </c>
      <c r="K170" s="39" t="s">
        <v>4503</v>
      </c>
      <c r="L170" s="41" t="n">
        <v>0</v>
      </c>
      <c r="M170" s="41" t="n">
        <v>43695.2</v>
      </c>
      <c r="N170" s="39" t="s">
        <v>4507</v>
      </c>
      <c r="O170" s="42" t="n">
        <f aca="false">M170/SUM($M$2:$M$679)</f>
        <v>0.000331746425188139</v>
      </c>
      <c r="P170" s="43" t="n">
        <f aca="false">IFERROR(M170/I170,0)</f>
        <v>441.365656565657</v>
      </c>
      <c r="Q170" s="17" t="n">
        <v>6</v>
      </c>
      <c r="R170" s="44" t="n">
        <f aca="false">I170-Q170</f>
        <v>93</v>
      </c>
      <c r="S170" s="43" t="n">
        <f aca="false">$AK170*R170</f>
        <v>41047.0073780488</v>
      </c>
      <c r="U170" s="26" t="s">
        <v>259</v>
      </c>
      <c r="V170" s="26" t="s">
        <v>260</v>
      </c>
      <c r="W170" s="26" t="s">
        <v>262</v>
      </c>
      <c r="X170" s="24" t="s">
        <v>226</v>
      </c>
      <c r="Y170" s="26" t="s">
        <v>267</v>
      </c>
      <c r="Z170" s="25" t="s">
        <v>51</v>
      </c>
      <c r="AA170" s="26" t="s">
        <v>620</v>
      </c>
      <c r="AB170" s="26" t="s">
        <v>621</v>
      </c>
      <c r="AC170" s="26" t="s">
        <v>290</v>
      </c>
      <c r="AD170" s="26" t="s">
        <v>269</v>
      </c>
      <c r="AE170" s="26"/>
      <c r="AF170" s="26" t="s">
        <v>270</v>
      </c>
      <c r="AG170" s="26"/>
      <c r="AH170" s="45" t="n">
        <v>164</v>
      </c>
      <c r="AI170" s="45" t="n">
        <f aca="false">Q170</f>
        <v>6</v>
      </c>
      <c r="AJ170" s="45" t="n">
        <f aca="false">$AH170-$AI170</f>
        <v>158</v>
      </c>
      <c r="AK170" s="46" t="n">
        <v>441.365670731707</v>
      </c>
      <c r="AL170" s="46" t="n">
        <f aca="false">$AJ170*$AK170</f>
        <v>69735.7759756098</v>
      </c>
      <c r="AM170" s="46" t="n">
        <f aca="false">$AI170*$AK170</f>
        <v>2648.19402439024</v>
      </c>
      <c r="AN170" s="26"/>
      <c r="AO170" s="26" t="s">
        <v>622</v>
      </c>
    </row>
    <row r="171" customFormat="false" ht="12" hidden="false" customHeight="false" outlineLevel="0" collapsed="false">
      <c r="A171" s="39" t="s">
        <v>534</v>
      </c>
      <c r="B171" s="39" t="s">
        <v>535</v>
      </c>
      <c r="C171" s="39" t="s">
        <v>4601</v>
      </c>
      <c r="D171" s="39" t="s">
        <v>4515</v>
      </c>
      <c r="E171" s="39" t="s">
        <v>261</v>
      </c>
      <c r="F171" s="39" t="s">
        <v>258</v>
      </c>
      <c r="G171" s="39" t="s">
        <v>4501</v>
      </c>
      <c r="H171" s="39" t="s">
        <v>4502</v>
      </c>
      <c r="I171" s="40" t="n">
        <v>98</v>
      </c>
      <c r="J171" s="40" t="n">
        <v>0</v>
      </c>
      <c r="K171" s="39" t="s">
        <v>4503</v>
      </c>
      <c r="L171" s="41" t="n">
        <v>0</v>
      </c>
      <c r="M171" s="41" t="n">
        <v>25397.97</v>
      </c>
      <c r="N171" s="39" t="s">
        <v>4507</v>
      </c>
      <c r="O171" s="42" t="n">
        <f aca="false">M171/SUM($M$2:$M$679)</f>
        <v>0.000192828634599123</v>
      </c>
      <c r="P171" s="43" t="n">
        <f aca="false">IFERROR(M171/I171,0)</f>
        <v>259.162959183674</v>
      </c>
      <c r="Q171" s="17"/>
      <c r="R171" s="44" t="n">
        <f aca="false">I171-Q171</f>
        <v>98</v>
      </c>
      <c r="S171" s="43" t="n">
        <f aca="false">$AK171*R171</f>
        <v>25397.9721509434</v>
      </c>
      <c r="U171" s="26" t="s">
        <v>259</v>
      </c>
      <c r="V171" s="26" t="s">
        <v>260</v>
      </c>
      <c r="W171" s="26" t="s">
        <v>262</v>
      </c>
      <c r="X171" s="26"/>
      <c r="Y171" s="26" t="s">
        <v>277</v>
      </c>
      <c r="Z171" s="27" t="s">
        <v>123</v>
      </c>
      <c r="AA171" s="26"/>
      <c r="AB171" s="26"/>
      <c r="AC171" s="26"/>
      <c r="AD171" s="26"/>
      <c r="AE171" s="26"/>
      <c r="AF171" s="26"/>
      <c r="AG171" s="26"/>
      <c r="AH171" s="45"/>
      <c r="AI171" s="45"/>
      <c r="AJ171" s="45"/>
      <c r="AK171" s="46" t="n">
        <v>259.162981132076</v>
      </c>
      <c r="AL171" s="46"/>
      <c r="AM171" s="46"/>
      <c r="AN171" s="26"/>
      <c r="AO171" s="26" t="s">
        <v>434</v>
      </c>
    </row>
    <row r="172" customFormat="false" ht="12" hidden="false" customHeight="false" outlineLevel="0" collapsed="false">
      <c r="A172" s="39" t="s">
        <v>751</v>
      </c>
      <c r="B172" s="39" t="s">
        <v>752</v>
      </c>
      <c r="C172" s="39"/>
      <c r="D172" s="39" t="s">
        <v>4505</v>
      </c>
      <c r="E172" s="39" t="s">
        <v>274</v>
      </c>
      <c r="F172" s="39" t="s">
        <v>258</v>
      </c>
      <c r="G172" s="39" t="s">
        <v>4501</v>
      </c>
      <c r="H172" s="39" t="s">
        <v>4502</v>
      </c>
      <c r="I172" s="40" t="n">
        <v>96</v>
      </c>
      <c r="J172" s="40" t="n">
        <v>0</v>
      </c>
      <c r="K172" s="39" t="s">
        <v>4503</v>
      </c>
      <c r="L172" s="41" t="n">
        <v>0</v>
      </c>
      <c r="M172" s="41" t="n">
        <v>10270.06</v>
      </c>
      <c r="N172" s="39" t="s">
        <v>4504</v>
      </c>
      <c r="O172" s="42" t="n">
        <f aca="false">M172/SUM($M$2:$M$679)</f>
        <v>7.79732256968201E-005</v>
      </c>
      <c r="P172" s="43" t="n">
        <f aca="false">IFERROR(M172/I172,0)</f>
        <v>106.979791666667</v>
      </c>
      <c r="Q172" s="17" t="n">
        <v>281</v>
      </c>
      <c r="R172" s="44" t="n">
        <f aca="false">I172-Q172</f>
        <v>-185</v>
      </c>
      <c r="S172" s="43" t="n">
        <f aca="false">$AK172*R172</f>
        <v>-19791.2614583333</v>
      </c>
      <c r="U172" s="26" t="s">
        <v>259</v>
      </c>
      <c r="V172" s="26" t="s">
        <v>273</v>
      </c>
      <c r="W172" s="26" t="s">
        <v>262</v>
      </c>
      <c r="X172" s="29" t="s">
        <v>227</v>
      </c>
      <c r="Y172" s="26" t="s">
        <v>297</v>
      </c>
      <c r="Z172" s="24" t="s">
        <v>54</v>
      </c>
      <c r="AA172" s="26" t="s">
        <v>753</v>
      </c>
      <c r="AB172" s="26" t="s">
        <v>754</v>
      </c>
      <c r="AC172" s="26" t="s">
        <v>755</v>
      </c>
      <c r="AD172" s="26" t="s">
        <v>269</v>
      </c>
      <c r="AE172" s="26"/>
      <c r="AF172" s="26" t="s">
        <v>270</v>
      </c>
      <c r="AG172" s="26" t="s">
        <v>756</v>
      </c>
      <c r="AH172" s="45" t="n">
        <v>96</v>
      </c>
      <c r="AI172" s="45" t="n">
        <f aca="false">Q172</f>
        <v>281</v>
      </c>
      <c r="AJ172" s="45" t="n">
        <f aca="false">$AH172-$AI172</f>
        <v>-185</v>
      </c>
      <c r="AK172" s="46" t="n">
        <v>106.979791666667</v>
      </c>
      <c r="AL172" s="46" t="n">
        <f aca="false">$AJ172*$AK172</f>
        <v>-19791.2614583333</v>
      </c>
      <c r="AM172" s="46" t="n">
        <f aca="false">$AI172*$AK172</f>
        <v>30061.3214583333</v>
      </c>
      <c r="AN172" s="26"/>
      <c r="AO172" s="26" t="s">
        <v>757</v>
      </c>
    </row>
    <row r="173" customFormat="false" ht="12" hidden="false" customHeight="false" outlineLevel="0" collapsed="false">
      <c r="A173" s="39" t="s">
        <v>392</v>
      </c>
      <c r="B173" s="39" t="s">
        <v>393</v>
      </c>
      <c r="C173" s="39" t="s">
        <v>4602</v>
      </c>
      <c r="D173" s="39" t="s">
        <v>4505</v>
      </c>
      <c r="E173" s="39" t="s">
        <v>261</v>
      </c>
      <c r="F173" s="39" t="s">
        <v>258</v>
      </c>
      <c r="G173" s="39" t="s">
        <v>4501</v>
      </c>
      <c r="H173" s="39" t="s">
        <v>4502</v>
      </c>
      <c r="I173" s="40" t="n">
        <v>95</v>
      </c>
      <c r="J173" s="40" t="n">
        <v>0</v>
      </c>
      <c r="K173" s="39" t="s">
        <v>4503</v>
      </c>
      <c r="L173" s="41" t="n">
        <v>0</v>
      </c>
      <c r="M173" s="41" t="n">
        <v>3564.47</v>
      </c>
      <c r="N173" s="39" t="s">
        <v>4507</v>
      </c>
      <c r="O173" s="42" t="n">
        <f aca="false">M173/SUM($M$2:$M$679)</f>
        <v>2.70624732279602E-005</v>
      </c>
      <c r="P173" s="43" t="n">
        <f aca="false">IFERROR(M173/I173,0)</f>
        <v>37.5207368421053</v>
      </c>
      <c r="Q173" s="17"/>
      <c r="R173" s="44" t="n">
        <f aca="false">I173-Q173</f>
        <v>95</v>
      </c>
      <c r="S173" s="43" t="n">
        <f aca="false">$AK173*R173</f>
        <v>3564.46604761905</v>
      </c>
      <c r="U173" s="26" t="s">
        <v>259</v>
      </c>
      <c r="V173" s="26" t="s">
        <v>260</v>
      </c>
      <c r="W173" s="26" t="s">
        <v>262</v>
      </c>
      <c r="X173" s="24" t="s">
        <v>226</v>
      </c>
      <c r="Y173" s="26" t="s">
        <v>267</v>
      </c>
      <c r="Z173" s="25" t="s">
        <v>51</v>
      </c>
      <c r="AA173" s="26" t="s">
        <v>394</v>
      </c>
      <c r="AB173" s="26" t="s">
        <v>395</v>
      </c>
      <c r="AC173" s="26" t="s">
        <v>290</v>
      </c>
      <c r="AD173" s="26" t="s">
        <v>269</v>
      </c>
      <c r="AE173" s="26"/>
      <c r="AF173" s="26" t="s">
        <v>270</v>
      </c>
      <c r="AG173" s="26"/>
      <c r="AH173" s="45"/>
      <c r="AI173" s="45"/>
      <c r="AJ173" s="45"/>
      <c r="AK173" s="46" t="n">
        <v>37.5206952380952</v>
      </c>
      <c r="AL173" s="46"/>
      <c r="AM173" s="46"/>
      <c r="AN173" s="26"/>
      <c r="AO173" s="26" t="s">
        <v>4557</v>
      </c>
    </row>
    <row r="174" customFormat="false" ht="12" hidden="false" customHeight="false" outlineLevel="0" collapsed="false">
      <c r="A174" s="39" t="s">
        <v>760</v>
      </c>
      <c r="B174" s="39" t="s">
        <v>761</v>
      </c>
      <c r="C174" s="39"/>
      <c r="D174" s="39" t="s">
        <v>4500</v>
      </c>
      <c r="E174" s="39" t="s">
        <v>261</v>
      </c>
      <c r="F174" s="39" t="s">
        <v>258</v>
      </c>
      <c r="G174" s="39" t="s">
        <v>4501</v>
      </c>
      <c r="H174" s="39" t="s">
        <v>4502</v>
      </c>
      <c r="I174" s="40" t="n">
        <v>95</v>
      </c>
      <c r="J174" s="40" t="n">
        <v>0</v>
      </c>
      <c r="K174" s="39" t="s">
        <v>4503</v>
      </c>
      <c r="L174" s="41" t="n">
        <v>0</v>
      </c>
      <c r="M174" s="41" t="n">
        <v>16608.4</v>
      </c>
      <c r="N174" s="39" t="s">
        <v>4507</v>
      </c>
      <c r="O174" s="42" t="n">
        <f aca="false">M174/SUM($M$2:$M$679)</f>
        <v>0.000126095711384653</v>
      </c>
      <c r="P174" s="43" t="n">
        <f aca="false">IFERROR(M174/I174,0)</f>
        <v>174.825263157895</v>
      </c>
      <c r="Q174" s="17" t="n">
        <v>20</v>
      </c>
      <c r="R174" s="44" t="n">
        <f aca="false">I174-Q174</f>
        <v>75</v>
      </c>
      <c r="S174" s="43" t="n">
        <f aca="false">$AK174*R174</f>
        <v>13111.8947368421</v>
      </c>
      <c r="U174" s="26" t="s">
        <v>259</v>
      </c>
      <c r="V174" s="26" t="s">
        <v>260</v>
      </c>
      <c r="W174" s="26" t="s">
        <v>262</v>
      </c>
      <c r="X174" s="24" t="s">
        <v>226</v>
      </c>
      <c r="Y174" s="26" t="s">
        <v>267</v>
      </c>
      <c r="Z174" s="25" t="s">
        <v>51</v>
      </c>
      <c r="AA174" s="26" t="s">
        <v>762</v>
      </c>
      <c r="AB174" s="26" t="s">
        <v>763</v>
      </c>
      <c r="AC174" s="26" t="s">
        <v>290</v>
      </c>
      <c r="AD174" s="26" t="s">
        <v>269</v>
      </c>
      <c r="AE174" s="26"/>
      <c r="AF174" s="26" t="s">
        <v>269</v>
      </c>
      <c r="AG174" s="26"/>
      <c r="AH174" s="45" t="n">
        <v>95</v>
      </c>
      <c r="AI174" s="45" t="n">
        <f aca="false">Q174</f>
        <v>20</v>
      </c>
      <c r="AJ174" s="45" t="n">
        <f aca="false">$AH174-$AI174</f>
        <v>75</v>
      </c>
      <c r="AK174" s="46" t="n">
        <v>174.825263157895</v>
      </c>
      <c r="AL174" s="46" t="n">
        <f aca="false">$AJ174*$AK174</f>
        <v>13111.8947368421</v>
      </c>
      <c r="AM174" s="46" t="n">
        <f aca="false">$AI174*$AK174</f>
        <v>3496.50526315789</v>
      </c>
      <c r="AN174" s="26"/>
      <c r="AO174" s="26" t="s">
        <v>764</v>
      </c>
    </row>
    <row r="175" customFormat="false" ht="12" hidden="false" customHeight="false" outlineLevel="0" collapsed="false">
      <c r="A175" s="39" t="s">
        <v>765</v>
      </c>
      <c r="B175" s="39" t="s">
        <v>766</v>
      </c>
      <c r="C175" s="39"/>
      <c r="D175" s="39" t="s">
        <v>4505</v>
      </c>
      <c r="E175" s="39" t="s">
        <v>274</v>
      </c>
      <c r="F175" s="39" t="s">
        <v>258</v>
      </c>
      <c r="G175" s="39" t="s">
        <v>4501</v>
      </c>
      <c r="H175" s="39" t="s">
        <v>4502</v>
      </c>
      <c r="I175" s="40" t="n">
        <v>94</v>
      </c>
      <c r="J175" s="40" t="n">
        <v>0</v>
      </c>
      <c r="K175" s="39" t="s">
        <v>4503</v>
      </c>
      <c r="L175" s="41" t="n">
        <v>0</v>
      </c>
      <c r="M175" s="41" t="n">
        <v>6723.76</v>
      </c>
      <c r="N175" s="39" t="s">
        <v>4504</v>
      </c>
      <c r="O175" s="42" t="n">
        <f aca="false">M175/SUM($M$2:$M$679)</f>
        <v>5.10487042929887E-005</v>
      </c>
      <c r="P175" s="43" t="n">
        <f aca="false">IFERROR(M175/I175,0)</f>
        <v>71.5293617021277</v>
      </c>
      <c r="Q175" s="17"/>
      <c r="R175" s="44" t="n">
        <f aca="false">I175-Q175</f>
        <v>94</v>
      </c>
      <c r="S175" s="43" t="n">
        <f aca="false">$AK175*R175</f>
        <v>6723.76</v>
      </c>
      <c r="U175" s="26" t="s">
        <v>259</v>
      </c>
      <c r="V175" s="26" t="s">
        <v>273</v>
      </c>
      <c r="W175" s="26" t="s">
        <v>262</v>
      </c>
      <c r="X175" s="26"/>
      <c r="Y175" s="26" t="s">
        <v>277</v>
      </c>
      <c r="Z175" s="27" t="s">
        <v>123</v>
      </c>
      <c r="AA175" s="26"/>
      <c r="AB175" s="26"/>
      <c r="AC175" s="26"/>
      <c r="AD175" s="26"/>
      <c r="AE175" s="26"/>
      <c r="AF175" s="26"/>
      <c r="AG175" s="26"/>
      <c r="AH175" s="45" t="n">
        <v>94</v>
      </c>
      <c r="AI175" s="45" t="n">
        <f aca="false">Q175</f>
        <v>0</v>
      </c>
      <c r="AJ175" s="45" t="n">
        <f aca="false">$AH175-$AI175</f>
        <v>94</v>
      </c>
      <c r="AK175" s="46" t="n">
        <v>71.5293617021277</v>
      </c>
      <c r="AL175" s="46" t="n">
        <f aca="false">$AJ175*$AK175</f>
        <v>6723.76</v>
      </c>
      <c r="AM175" s="46" t="n">
        <f aca="false">$AI175*$AK175</f>
        <v>0</v>
      </c>
      <c r="AN175" s="26"/>
      <c r="AO175" s="26"/>
    </row>
    <row r="176" customFormat="false" ht="12" hidden="false" customHeight="false" outlineLevel="0" collapsed="false">
      <c r="A176" s="39" t="s">
        <v>767</v>
      </c>
      <c r="B176" s="39" t="s">
        <v>768</v>
      </c>
      <c r="C176" s="39" t="s">
        <v>4506</v>
      </c>
      <c r="D176" s="39" t="s">
        <v>4505</v>
      </c>
      <c r="E176" s="39" t="s">
        <v>261</v>
      </c>
      <c r="F176" s="39" t="s">
        <v>258</v>
      </c>
      <c r="G176" s="39" t="s">
        <v>4501</v>
      </c>
      <c r="H176" s="39" t="s">
        <v>4502</v>
      </c>
      <c r="I176" s="40" t="n">
        <v>90</v>
      </c>
      <c r="J176" s="40" t="n">
        <v>0</v>
      </c>
      <c r="K176" s="39" t="s">
        <v>4503</v>
      </c>
      <c r="L176" s="41" t="n">
        <v>0</v>
      </c>
      <c r="M176" s="41" t="n">
        <v>267995.91</v>
      </c>
      <c r="N176" s="39" t="s">
        <v>4507</v>
      </c>
      <c r="O176" s="42" t="n">
        <f aca="false">M176/SUM($M$2:$M$679)</f>
        <v>0.00203470141131159</v>
      </c>
      <c r="P176" s="43" t="n">
        <f aca="false">IFERROR(M176/I176,0)</f>
        <v>2977.73233333333</v>
      </c>
      <c r="Q176" s="17" t="n">
        <v>9</v>
      </c>
      <c r="R176" s="44" t="n">
        <f aca="false">I176-Q176</f>
        <v>81</v>
      </c>
      <c r="S176" s="43" t="n">
        <f aca="false">$AK176*R176</f>
        <v>241196.316923077</v>
      </c>
      <c r="U176" s="26" t="s">
        <v>259</v>
      </c>
      <c r="V176" s="26" t="s">
        <v>260</v>
      </c>
      <c r="W176" s="26" t="s">
        <v>262</v>
      </c>
      <c r="X176" s="24" t="s">
        <v>226</v>
      </c>
      <c r="Y176" s="26" t="s">
        <v>267</v>
      </c>
      <c r="Z176" s="25" t="s">
        <v>51</v>
      </c>
      <c r="AA176" s="26" t="s">
        <v>769</v>
      </c>
      <c r="AB176" s="26" t="s">
        <v>770</v>
      </c>
      <c r="AC176" s="26" t="s">
        <v>290</v>
      </c>
      <c r="AD176" s="26" t="s">
        <v>269</v>
      </c>
      <c r="AE176" s="26"/>
      <c r="AF176" s="26" t="s">
        <v>269</v>
      </c>
      <c r="AG176" s="26"/>
      <c r="AH176" s="45" t="n">
        <v>91</v>
      </c>
      <c r="AI176" s="45" t="n">
        <f aca="false">Q176</f>
        <v>9</v>
      </c>
      <c r="AJ176" s="45" t="n">
        <f aca="false">$AH176-$AI176</f>
        <v>82</v>
      </c>
      <c r="AK176" s="46" t="n">
        <v>2977.73230769231</v>
      </c>
      <c r="AL176" s="46" t="n">
        <f aca="false">$AJ176*$AK176</f>
        <v>244174.049230769</v>
      </c>
      <c r="AM176" s="46" t="n">
        <f aca="false">$AI176*$AK176</f>
        <v>26799.5907692308</v>
      </c>
      <c r="AN176" s="26"/>
      <c r="AO176" s="26" t="s">
        <v>609</v>
      </c>
    </row>
    <row r="177" customFormat="false" ht="12" hidden="false" customHeight="false" outlineLevel="0" collapsed="false">
      <c r="A177" s="39" t="s">
        <v>377</v>
      </c>
      <c r="B177" s="39" t="s">
        <v>378</v>
      </c>
      <c r="C177" s="39" t="s">
        <v>4603</v>
      </c>
      <c r="D177" s="39" t="s">
        <v>4505</v>
      </c>
      <c r="E177" s="39" t="s">
        <v>261</v>
      </c>
      <c r="F177" s="39" t="s">
        <v>258</v>
      </c>
      <c r="G177" s="39" t="s">
        <v>4501</v>
      </c>
      <c r="H177" s="39" t="s">
        <v>4502</v>
      </c>
      <c r="I177" s="40" t="n">
        <v>90</v>
      </c>
      <c r="J177" s="40" t="n">
        <v>0</v>
      </c>
      <c r="K177" s="39" t="s">
        <v>4503</v>
      </c>
      <c r="L177" s="41" t="n">
        <v>0</v>
      </c>
      <c r="M177" s="41" t="n">
        <v>130276.55</v>
      </c>
      <c r="N177" s="39" t="s">
        <v>4507</v>
      </c>
      <c r="O177" s="42" t="n">
        <f aca="false">M177/SUM($M$2:$M$679)</f>
        <v>0.000989096737132312</v>
      </c>
      <c r="P177" s="43" t="n">
        <f aca="false">IFERROR(M177/I177,0)</f>
        <v>1447.51722222222</v>
      </c>
      <c r="Q177" s="17"/>
      <c r="R177" s="44" t="n">
        <f aca="false">I177-Q177</f>
        <v>90</v>
      </c>
      <c r="S177" s="43" t="n">
        <f aca="false">$AK177*R177</f>
        <v>130276.552163651</v>
      </c>
      <c r="U177" s="26" t="s">
        <v>259</v>
      </c>
      <c r="V177" s="26" t="s">
        <v>260</v>
      </c>
      <c r="W177" s="26" t="s">
        <v>262</v>
      </c>
      <c r="X177" s="29" t="s">
        <v>227</v>
      </c>
      <c r="Y177" s="26" t="s">
        <v>297</v>
      </c>
      <c r="Z177" s="25" t="s">
        <v>51</v>
      </c>
      <c r="AA177" s="26" t="s">
        <v>379</v>
      </c>
      <c r="AB177" s="26" t="s">
        <v>380</v>
      </c>
      <c r="AC177" s="26" t="s">
        <v>381</v>
      </c>
      <c r="AD177" s="26" t="s">
        <v>269</v>
      </c>
      <c r="AE177" s="26"/>
      <c r="AF177" s="26" t="s">
        <v>270</v>
      </c>
      <c r="AG177" s="26" t="s">
        <v>382</v>
      </c>
      <c r="AH177" s="45"/>
      <c r="AI177" s="45"/>
      <c r="AJ177" s="45"/>
      <c r="AK177" s="46" t="n">
        <v>1447.51724626279</v>
      </c>
      <c r="AL177" s="46"/>
      <c r="AM177" s="46"/>
      <c r="AN177" s="26"/>
      <c r="AO177" s="26" t="s">
        <v>4543</v>
      </c>
    </row>
    <row r="178" customFormat="false" ht="12" hidden="false" customHeight="false" outlineLevel="0" collapsed="false">
      <c r="A178" s="39" t="s">
        <v>498</v>
      </c>
      <c r="B178" s="39" t="s">
        <v>499</v>
      </c>
      <c r="C178" s="39" t="s">
        <v>4604</v>
      </c>
      <c r="D178" s="39" t="s">
        <v>4505</v>
      </c>
      <c r="E178" s="39" t="s">
        <v>261</v>
      </c>
      <c r="F178" s="39" t="s">
        <v>258</v>
      </c>
      <c r="G178" s="39" t="s">
        <v>4501</v>
      </c>
      <c r="H178" s="39" t="s">
        <v>4502</v>
      </c>
      <c r="I178" s="40" t="n">
        <v>90</v>
      </c>
      <c r="J178" s="40" t="n">
        <v>0</v>
      </c>
      <c r="K178" s="39" t="s">
        <v>4503</v>
      </c>
      <c r="L178" s="41" t="n">
        <v>0</v>
      </c>
      <c r="M178" s="41" t="n">
        <v>37327.88</v>
      </c>
      <c r="N178" s="39" t="s">
        <v>4507</v>
      </c>
      <c r="O178" s="42" t="n">
        <f aca="false">M178/SUM($M$2:$M$679)</f>
        <v>0.000283403915071949</v>
      </c>
      <c r="P178" s="43" t="n">
        <f aca="false">IFERROR(M178/I178,0)</f>
        <v>414.754222222222</v>
      </c>
      <c r="Q178" s="17"/>
      <c r="R178" s="44" t="n">
        <f aca="false">I178-Q178</f>
        <v>90</v>
      </c>
      <c r="S178" s="43" t="n">
        <f aca="false">$AK178*R178</f>
        <v>37327.8819413092</v>
      </c>
      <c r="U178" s="26" t="s">
        <v>259</v>
      </c>
      <c r="V178" s="26" t="s">
        <v>260</v>
      </c>
      <c r="W178" s="26" t="s">
        <v>262</v>
      </c>
      <c r="X178" s="26"/>
      <c r="Y178" s="26" t="s">
        <v>277</v>
      </c>
      <c r="Z178" s="27" t="s">
        <v>123</v>
      </c>
      <c r="AA178" s="26"/>
      <c r="AB178" s="26"/>
      <c r="AC178" s="26"/>
      <c r="AD178" s="26"/>
      <c r="AE178" s="26"/>
      <c r="AF178" s="26"/>
      <c r="AG178" s="26"/>
      <c r="AH178" s="45"/>
      <c r="AI178" s="45"/>
      <c r="AJ178" s="45"/>
      <c r="AK178" s="46" t="n">
        <v>414.754243792325</v>
      </c>
      <c r="AL178" s="46"/>
      <c r="AM178" s="46"/>
      <c r="AN178" s="26"/>
      <c r="AO178" s="26" t="s">
        <v>500</v>
      </c>
    </row>
    <row r="179" customFormat="false" ht="12" hidden="false" customHeight="false" outlineLevel="0" collapsed="false">
      <c r="A179" s="39" t="s">
        <v>771</v>
      </c>
      <c r="B179" s="39" t="s">
        <v>772</v>
      </c>
      <c r="C179" s="39" t="s">
        <v>4506</v>
      </c>
      <c r="D179" s="39" t="s">
        <v>4505</v>
      </c>
      <c r="E179" s="39" t="s">
        <v>261</v>
      </c>
      <c r="F179" s="39" t="s">
        <v>258</v>
      </c>
      <c r="G179" s="39" t="s">
        <v>4501</v>
      </c>
      <c r="H179" s="39" t="s">
        <v>4502</v>
      </c>
      <c r="I179" s="40" t="n">
        <v>85</v>
      </c>
      <c r="J179" s="40" t="n">
        <v>0</v>
      </c>
      <c r="K179" s="39" t="s">
        <v>4503</v>
      </c>
      <c r="L179" s="41" t="n">
        <v>0</v>
      </c>
      <c r="M179" s="41" t="n">
        <v>44800</v>
      </c>
      <c r="N179" s="39" t="s">
        <v>4507</v>
      </c>
      <c r="O179" s="42" t="n">
        <f aca="false">M179/SUM($M$2:$M$679)</f>
        <v>0.000340134382001424</v>
      </c>
      <c r="P179" s="43" t="n">
        <f aca="false">IFERROR(M179/I179,0)</f>
        <v>527.058823529412</v>
      </c>
      <c r="Q179" s="17"/>
      <c r="R179" s="44" t="n">
        <f aca="false">I179-Q179</f>
        <v>85</v>
      </c>
      <c r="S179" s="43" t="n">
        <f aca="false">$AK179*R179</f>
        <v>44800</v>
      </c>
      <c r="U179" s="26" t="s">
        <v>259</v>
      </c>
      <c r="V179" s="26" t="s">
        <v>260</v>
      </c>
      <c r="W179" s="26" t="s">
        <v>262</v>
      </c>
      <c r="X179" s="26"/>
      <c r="Y179" s="26" t="s">
        <v>277</v>
      </c>
      <c r="Z179" s="27" t="s">
        <v>123</v>
      </c>
      <c r="AA179" s="26"/>
      <c r="AB179" s="26"/>
      <c r="AC179" s="26"/>
      <c r="AD179" s="26"/>
      <c r="AE179" s="26"/>
      <c r="AF179" s="26"/>
      <c r="AG179" s="26"/>
      <c r="AH179" s="45" t="n">
        <v>85</v>
      </c>
      <c r="AI179" s="45" t="n">
        <f aca="false">Q179</f>
        <v>0</v>
      </c>
      <c r="AJ179" s="45" t="n">
        <f aca="false">$AH179-$AI179</f>
        <v>85</v>
      </c>
      <c r="AK179" s="46" t="n">
        <v>527.058823529412</v>
      </c>
      <c r="AL179" s="46" t="n">
        <f aca="false">$AJ179*$AK179</f>
        <v>44800</v>
      </c>
      <c r="AM179" s="46" t="n">
        <f aca="false">$AI179*$AK179</f>
        <v>0</v>
      </c>
      <c r="AN179" s="26"/>
      <c r="AO179" s="26"/>
    </row>
    <row r="180" customFormat="false" ht="12" hidden="false" customHeight="false" outlineLevel="0" collapsed="false">
      <c r="A180" s="39" t="s">
        <v>778</v>
      </c>
      <c r="B180" s="39" t="s">
        <v>779</v>
      </c>
      <c r="C180" s="39" t="s">
        <v>2505</v>
      </c>
      <c r="D180" s="39" t="s">
        <v>4505</v>
      </c>
      <c r="E180" s="39" t="s">
        <v>261</v>
      </c>
      <c r="F180" s="39" t="s">
        <v>258</v>
      </c>
      <c r="G180" s="39" t="s">
        <v>4501</v>
      </c>
      <c r="H180" s="39" t="s">
        <v>4502</v>
      </c>
      <c r="I180" s="40" t="n">
        <v>84</v>
      </c>
      <c r="J180" s="40" t="n">
        <v>0</v>
      </c>
      <c r="K180" s="39" t="s">
        <v>4503</v>
      </c>
      <c r="L180" s="41" t="n">
        <v>0</v>
      </c>
      <c r="M180" s="41" t="n">
        <v>4379.56</v>
      </c>
      <c r="N180" s="39" t="s">
        <v>4507</v>
      </c>
      <c r="O180" s="42" t="n">
        <f aca="false">M180/SUM($M$2:$M$679)</f>
        <v>3.32508690633517E-005</v>
      </c>
      <c r="P180" s="43" t="n">
        <f aca="false">IFERROR(M180/I180,0)</f>
        <v>52.1376190476191</v>
      </c>
      <c r="Q180" s="17" t="n">
        <v>25</v>
      </c>
      <c r="R180" s="44" t="n">
        <f aca="false">I180-Q180</f>
        <v>59</v>
      </c>
      <c r="S180" s="43" t="n">
        <f aca="false">$AK180*R180</f>
        <v>3076.11952380952</v>
      </c>
      <c r="U180" s="26" t="s">
        <v>259</v>
      </c>
      <c r="V180" s="26" t="s">
        <v>260</v>
      </c>
      <c r="W180" s="26" t="s">
        <v>262</v>
      </c>
      <c r="X180" s="24" t="s">
        <v>226</v>
      </c>
      <c r="Y180" s="26" t="s">
        <v>267</v>
      </c>
      <c r="Z180" s="25" t="s">
        <v>51</v>
      </c>
      <c r="AA180" s="26" t="s">
        <v>780</v>
      </c>
      <c r="AB180" s="26" t="s">
        <v>781</v>
      </c>
      <c r="AC180" s="26" t="s">
        <v>782</v>
      </c>
      <c r="AD180" s="26" t="s">
        <v>269</v>
      </c>
      <c r="AE180" s="26"/>
      <c r="AF180" s="26" t="s">
        <v>270</v>
      </c>
      <c r="AG180" s="26" t="s">
        <v>783</v>
      </c>
      <c r="AH180" s="45" t="n">
        <v>84</v>
      </c>
      <c r="AI180" s="45" t="n">
        <f aca="false">Q180</f>
        <v>25</v>
      </c>
      <c r="AJ180" s="45" t="n">
        <f aca="false">$AH180-$AI180</f>
        <v>59</v>
      </c>
      <c r="AK180" s="46" t="n">
        <v>52.1376190476191</v>
      </c>
      <c r="AL180" s="46" t="n">
        <f aca="false">$AJ180*$AK180</f>
        <v>3076.11952380952</v>
      </c>
      <c r="AM180" s="46" t="n">
        <f aca="false">$AI180*$AK180</f>
        <v>1303.44047619048</v>
      </c>
      <c r="AN180" s="26"/>
      <c r="AO180" s="26" t="s">
        <v>368</v>
      </c>
    </row>
    <row r="181" customFormat="false" ht="12" hidden="false" customHeight="false" outlineLevel="0" collapsed="false">
      <c r="A181" s="39" t="s">
        <v>520</v>
      </c>
      <c r="B181" s="39" t="s">
        <v>521</v>
      </c>
      <c r="C181" s="39" t="s">
        <v>4506</v>
      </c>
      <c r="D181" s="39" t="s">
        <v>4515</v>
      </c>
      <c r="E181" s="39" t="s">
        <v>261</v>
      </c>
      <c r="F181" s="39" t="s">
        <v>258</v>
      </c>
      <c r="G181" s="39" t="s">
        <v>4501</v>
      </c>
      <c r="H181" s="39" t="s">
        <v>4502</v>
      </c>
      <c r="I181" s="40" t="n">
        <v>82</v>
      </c>
      <c r="J181" s="40" t="n">
        <v>0</v>
      </c>
      <c r="K181" s="39" t="s">
        <v>4503</v>
      </c>
      <c r="L181" s="41" t="n">
        <v>0</v>
      </c>
      <c r="M181" s="41" t="n">
        <v>29212.3</v>
      </c>
      <c r="N181" s="39" t="s">
        <v>4507</v>
      </c>
      <c r="O181" s="42" t="n">
        <f aca="false">M181/SUM($M$2:$M$679)</f>
        <v>0.000221788116235272</v>
      </c>
      <c r="P181" s="43" t="n">
        <f aca="false">IFERROR(M181/I181,0)</f>
        <v>356.24756097561</v>
      </c>
      <c r="Q181" s="17"/>
      <c r="R181" s="44" t="n">
        <f aca="false">I181-Q181</f>
        <v>82</v>
      </c>
      <c r="S181" s="43" t="n">
        <f aca="false">$AK181*R181</f>
        <v>29212.3034246575</v>
      </c>
      <c r="U181" s="26" t="s">
        <v>259</v>
      </c>
      <c r="V181" s="26" t="s">
        <v>260</v>
      </c>
      <c r="W181" s="26" t="s">
        <v>262</v>
      </c>
      <c r="X181" s="24" t="s">
        <v>226</v>
      </c>
      <c r="Y181" s="26" t="s">
        <v>267</v>
      </c>
      <c r="Z181" s="25" t="s">
        <v>51</v>
      </c>
      <c r="AA181" s="26" t="s">
        <v>522</v>
      </c>
      <c r="AB181" s="26" t="s">
        <v>523</v>
      </c>
      <c r="AC181" s="26" t="s">
        <v>524</v>
      </c>
      <c r="AD181" s="26" t="s">
        <v>269</v>
      </c>
      <c r="AE181" s="26"/>
      <c r="AF181" s="26" t="s">
        <v>270</v>
      </c>
      <c r="AG181" s="26" t="s">
        <v>525</v>
      </c>
      <c r="AH181" s="45"/>
      <c r="AI181" s="45"/>
      <c r="AJ181" s="45"/>
      <c r="AK181" s="46" t="n">
        <v>356.247602739726</v>
      </c>
      <c r="AL181" s="46"/>
      <c r="AM181" s="46"/>
      <c r="AN181" s="26"/>
      <c r="AO181" s="26" t="s">
        <v>4594</v>
      </c>
    </row>
    <row r="182" customFormat="false" ht="12" hidden="false" customHeight="false" outlineLevel="0" collapsed="false">
      <c r="A182" s="39" t="s">
        <v>790</v>
      </c>
      <c r="B182" s="39" t="s">
        <v>791</v>
      </c>
      <c r="C182" s="39" t="s">
        <v>4506</v>
      </c>
      <c r="D182" s="39" t="s">
        <v>4505</v>
      </c>
      <c r="E182" s="39" t="s">
        <v>261</v>
      </c>
      <c r="F182" s="39" t="s">
        <v>258</v>
      </c>
      <c r="G182" s="39" t="s">
        <v>4501</v>
      </c>
      <c r="H182" s="39" t="s">
        <v>4502</v>
      </c>
      <c r="I182" s="40" t="n">
        <v>80</v>
      </c>
      <c r="J182" s="40" t="n">
        <v>0</v>
      </c>
      <c r="K182" s="39" t="s">
        <v>4503</v>
      </c>
      <c r="L182" s="41" t="n">
        <v>0</v>
      </c>
      <c r="M182" s="41" t="n">
        <v>58695</v>
      </c>
      <c r="N182" s="39" t="s">
        <v>4507</v>
      </c>
      <c r="O182" s="42" t="n">
        <f aca="false">M182/SUM($M$2:$M$679)</f>
        <v>0.000445629186419053</v>
      </c>
      <c r="P182" s="43" t="n">
        <f aca="false">IFERROR(M182/I182,0)</f>
        <v>733.6875</v>
      </c>
      <c r="Q182" s="17"/>
      <c r="R182" s="44" t="n">
        <f aca="false">I182-Q182</f>
        <v>80</v>
      </c>
      <c r="S182" s="43" t="n">
        <f aca="false">$AK182*R182</f>
        <v>58695</v>
      </c>
      <c r="U182" s="26" t="s">
        <v>259</v>
      </c>
      <c r="V182" s="26" t="s">
        <v>260</v>
      </c>
      <c r="W182" s="26" t="s">
        <v>262</v>
      </c>
      <c r="X182" s="26"/>
      <c r="Y182" s="26" t="s">
        <v>277</v>
      </c>
      <c r="Z182" s="27" t="s">
        <v>123</v>
      </c>
      <c r="AA182" s="26"/>
      <c r="AB182" s="26"/>
      <c r="AC182" s="26"/>
      <c r="AD182" s="26"/>
      <c r="AE182" s="26"/>
      <c r="AF182" s="26"/>
      <c r="AG182" s="26"/>
      <c r="AH182" s="45" t="n">
        <v>80</v>
      </c>
      <c r="AI182" s="45" t="n">
        <f aca="false">Q182</f>
        <v>0</v>
      </c>
      <c r="AJ182" s="45" t="n">
        <f aca="false">$AH182-$AI182</f>
        <v>80</v>
      </c>
      <c r="AK182" s="46" t="n">
        <v>733.6875</v>
      </c>
      <c r="AL182" s="46" t="n">
        <f aca="false">$AJ182*$AK182</f>
        <v>58695</v>
      </c>
      <c r="AM182" s="46" t="n">
        <f aca="false">$AI182*$AK182</f>
        <v>0</v>
      </c>
      <c r="AN182" s="26"/>
      <c r="AO182" s="26"/>
    </row>
    <row r="183" customFormat="false" ht="12" hidden="false" customHeight="false" outlineLevel="0" collapsed="false">
      <c r="A183" s="39" t="s">
        <v>263</v>
      </c>
      <c r="B183" s="39" t="s">
        <v>264</v>
      </c>
      <c r="C183" s="39" t="s">
        <v>4605</v>
      </c>
      <c r="D183" s="39" t="s">
        <v>4505</v>
      </c>
      <c r="E183" s="39" t="s">
        <v>261</v>
      </c>
      <c r="F183" s="39" t="s">
        <v>258</v>
      </c>
      <c r="G183" s="39" t="s">
        <v>4501</v>
      </c>
      <c r="H183" s="39" t="s">
        <v>4502</v>
      </c>
      <c r="I183" s="40" t="n">
        <v>80</v>
      </c>
      <c r="J183" s="40" t="n">
        <v>0</v>
      </c>
      <c r="K183" s="39" t="s">
        <v>4503</v>
      </c>
      <c r="L183" s="41" t="n">
        <v>0</v>
      </c>
      <c r="M183" s="41" t="n">
        <v>5031.31</v>
      </c>
      <c r="N183" s="39" t="s">
        <v>4507</v>
      </c>
      <c r="O183" s="42" t="n">
        <f aca="false">M183/SUM($M$2:$M$679)</f>
        <v>3.81991410157943E-005</v>
      </c>
      <c r="P183" s="43" t="n">
        <f aca="false">IFERROR(M183/I183,0)</f>
        <v>62.891375</v>
      </c>
      <c r="Q183" s="17"/>
      <c r="R183" s="44" t="n">
        <f aca="false">I183-Q183</f>
        <v>80</v>
      </c>
      <c r="S183" s="43" t="n">
        <f aca="false">$AK183*R183</f>
        <v>5031.30545454545</v>
      </c>
      <c r="U183" s="26" t="s">
        <v>259</v>
      </c>
      <c r="V183" s="26" t="s">
        <v>260</v>
      </c>
      <c r="W183" s="26" t="s">
        <v>262</v>
      </c>
      <c r="X183" s="24" t="s">
        <v>226</v>
      </c>
      <c r="Y183" s="26" t="s">
        <v>267</v>
      </c>
      <c r="Z183" s="25" t="s">
        <v>51</v>
      </c>
      <c r="AA183" s="26" t="s">
        <v>265</v>
      </c>
      <c r="AB183" s="26" t="s">
        <v>266</v>
      </c>
      <c r="AC183" s="26" t="s">
        <v>268</v>
      </c>
      <c r="AD183" s="26" t="s">
        <v>269</v>
      </c>
      <c r="AE183" s="26"/>
      <c r="AF183" s="26" t="s">
        <v>270</v>
      </c>
      <c r="AG183" s="26" t="s">
        <v>271</v>
      </c>
      <c r="AH183" s="45"/>
      <c r="AI183" s="45"/>
      <c r="AJ183" s="45"/>
      <c r="AK183" s="46" t="n">
        <v>62.8913181818182</v>
      </c>
      <c r="AL183" s="46"/>
      <c r="AM183" s="46"/>
      <c r="AN183" s="26"/>
      <c r="AO183" s="26" t="s">
        <v>4509</v>
      </c>
    </row>
    <row r="184" customFormat="false" ht="12" hidden="false" customHeight="false" outlineLevel="0" collapsed="false">
      <c r="A184" s="39" t="s">
        <v>792</v>
      </c>
      <c r="B184" s="39" t="s">
        <v>793</v>
      </c>
      <c r="C184" s="39" t="s">
        <v>4506</v>
      </c>
      <c r="D184" s="39" t="s">
        <v>4505</v>
      </c>
      <c r="E184" s="39" t="s">
        <v>261</v>
      </c>
      <c r="F184" s="39" t="s">
        <v>258</v>
      </c>
      <c r="G184" s="39" t="s">
        <v>4501</v>
      </c>
      <c r="H184" s="39" t="s">
        <v>4502</v>
      </c>
      <c r="I184" s="40" t="n">
        <v>80</v>
      </c>
      <c r="J184" s="40" t="n">
        <v>0</v>
      </c>
      <c r="K184" s="39" t="s">
        <v>4503</v>
      </c>
      <c r="L184" s="41" t="n">
        <v>0</v>
      </c>
      <c r="M184" s="41" t="n">
        <v>29924.8</v>
      </c>
      <c r="N184" s="39" t="s">
        <v>4507</v>
      </c>
      <c r="O184" s="42" t="n">
        <f aca="false">M184/SUM($M$2:$M$679)</f>
        <v>0.000227197619520451</v>
      </c>
      <c r="P184" s="43" t="n">
        <f aca="false">IFERROR(M184/I184,0)</f>
        <v>374.06</v>
      </c>
      <c r="Q184" s="17"/>
      <c r="R184" s="44" t="n">
        <f aca="false">I184-Q184</f>
        <v>80</v>
      </c>
      <c r="S184" s="43" t="n">
        <f aca="false">$AK184*R184</f>
        <v>29924.8</v>
      </c>
      <c r="U184" s="26" t="s">
        <v>259</v>
      </c>
      <c r="V184" s="26" t="s">
        <v>260</v>
      </c>
      <c r="W184" s="26" t="s">
        <v>262</v>
      </c>
      <c r="X184" s="26"/>
      <c r="Y184" s="26" t="s">
        <v>277</v>
      </c>
      <c r="Z184" s="27" t="s">
        <v>123</v>
      </c>
      <c r="AA184" s="26"/>
      <c r="AB184" s="26"/>
      <c r="AC184" s="26"/>
      <c r="AD184" s="26"/>
      <c r="AE184" s="26"/>
      <c r="AF184" s="26"/>
      <c r="AG184" s="26"/>
      <c r="AH184" s="45" t="n">
        <v>80</v>
      </c>
      <c r="AI184" s="45" t="n">
        <f aca="false">Q184</f>
        <v>0</v>
      </c>
      <c r="AJ184" s="45" t="n">
        <f aca="false">$AH184-$AI184</f>
        <v>80</v>
      </c>
      <c r="AK184" s="46" t="n">
        <v>374.06</v>
      </c>
      <c r="AL184" s="46" t="n">
        <f aca="false">$AJ184*$AK184</f>
        <v>29924.8</v>
      </c>
      <c r="AM184" s="46" t="n">
        <f aca="false">$AI184*$AK184</f>
        <v>0</v>
      </c>
      <c r="AN184" s="26"/>
      <c r="AO184" s="26"/>
    </row>
    <row r="185" customFormat="false" ht="12" hidden="false" customHeight="false" outlineLevel="0" collapsed="false">
      <c r="A185" s="39" t="s">
        <v>784</v>
      </c>
      <c r="B185" s="39" t="s">
        <v>785</v>
      </c>
      <c r="C185" s="39" t="s">
        <v>4506</v>
      </c>
      <c r="D185" s="39" t="s">
        <v>4515</v>
      </c>
      <c r="E185" s="39" t="s">
        <v>261</v>
      </c>
      <c r="F185" s="39" t="s">
        <v>258</v>
      </c>
      <c r="G185" s="39" t="s">
        <v>4501</v>
      </c>
      <c r="H185" s="39" t="s">
        <v>4502</v>
      </c>
      <c r="I185" s="40" t="n">
        <v>80</v>
      </c>
      <c r="J185" s="40" t="n">
        <v>0</v>
      </c>
      <c r="K185" s="39" t="s">
        <v>4503</v>
      </c>
      <c r="L185" s="41" t="n">
        <v>0</v>
      </c>
      <c r="M185" s="41" t="n">
        <v>21647.44</v>
      </c>
      <c r="N185" s="39" t="s">
        <v>4507</v>
      </c>
      <c r="O185" s="42" t="n">
        <f aca="false">M185/SUM($M$2:$M$679)</f>
        <v>0.000164353540765913</v>
      </c>
      <c r="P185" s="43" t="n">
        <f aca="false">IFERROR(M185/I185,0)</f>
        <v>270.593</v>
      </c>
      <c r="Q185" s="17" t="n">
        <v>4</v>
      </c>
      <c r="R185" s="44" t="n">
        <f aca="false">I185-Q185</f>
        <v>76</v>
      </c>
      <c r="S185" s="43" t="n">
        <f aca="false">$AK185*R185</f>
        <v>20565.0689156626</v>
      </c>
      <c r="U185" s="26" t="s">
        <v>259</v>
      </c>
      <c r="V185" s="26" t="s">
        <v>260</v>
      </c>
      <c r="W185" s="26" t="s">
        <v>262</v>
      </c>
      <c r="X185" s="24" t="s">
        <v>226</v>
      </c>
      <c r="Y185" s="26" t="s">
        <v>267</v>
      </c>
      <c r="Z185" s="25" t="s">
        <v>51</v>
      </c>
      <c r="AA185" s="26" t="s">
        <v>786</v>
      </c>
      <c r="AB185" s="26" t="s">
        <v>787</v>
      </c>
      <c r="AC185" s="26" t="s">
        <v>788</v>
      </c>
      <c r="AD185" s="26" t="s">
        <v>269</v>
      </c>
      <c r="AE185" s="26"/>
      <c r="AF185" s="26" t="s">
        <v>270</v>
      </c>
      <c r="AG185" s="26" t="s">
        <v>789</v>
      </c>
      <c r="AH185" s="45" t="n">
        <v>83</v>
      </c>
      <c r="AI185" s="45" t="n">
        <f aca="false">Q185</f>
        <v>4</v>
      </c>
      <c r="AJ185" s="45" t="n">
        <f aca="false">$AH185-$AI185</f>
        <v>79</v>
      </c>
      <c r="AK185" s="46" t="n">
        <v>270.593012048193</v>
      </c>
      <c r="AL185" s="46" t="n">
        <f aca="false">$AJ185*$AK185</f>
        <v>21376.8479518072</v>
      </c>
      <c r="AM185" s="46" t="n">
        <f aca="false">$AI185*$AK185</f>
        <v>1082.37204819277</v>
      </c>
      <c r="AN185" s="26"/>
      <c r="AO185" s="26" t="s">
        <v>327</v>
      </c>
    </row>
    <row r="186" customFormat="false" ht="12" hidden="false" customHeight="false" outlineLevel="0" collapsed="false">
      <c r="A186" s="39" t="s">
        <v>799</v>
      </c>
      <c r="B186" s="39" t="s">
        <v>800</v>
      </c>
      <c r="C186" s="39" t="s">
        <v>4506</v>
      </c>
      <c r="D186" s="39" t="s">
        <v>4505</v>
      </c>
      <c r="E186" s="39" t="s">
        <v>261</v>
      </c>
      <c r="F186" s="39" t="s">
        <v>258</v>
      </c>
      <c r="G186" s="39" t="s">
        <v>4501</v>
      </c>
      <c r="H186" s="39" t="s">
        <v>4502</v>
      </c>
      <c r="I186" s="40" t="n">
        <v>75</v>
      </c>
      <c r="J186" s="40" t="n">
        <v>0</v>
      </c>
      <c r="K186" s="39" t="s">
        <v>4503</v>
      </c>
      <c r="L186" s="41" t="n">
        <v>0</v>
      </c>
      <c r="M186" s="41" t="n">
        <v>1000072.5</v>
      </c>
      <c r="N186" s="39" t="s">
        <v>4507</v>
      </c>
      <c r="O186" s="42" t="n">
        <f aca="false">M186/SUM($M$2:$M$679)</f>
        <v>0.00759283575321694</v>
      </c>
      <c r="P186" s="43" t="n">
        <f aca="false">IFERROR(M186/I186,0)</f>
        <v>13334.3</v>
      </c>
      <c r="Q186" s="17"/>
      <c r="R186" s="44" t="n">
        <f aca="false">I186-Q186</f>
        <v>75</v>
      </c>
      <c r="S186" s="43" t="n">
        <f aca="false">$AK186*R186</f>
        <v>1000072.5</v>
      </c>
      <c r="U186" s="26" t="s">
        <v>259</v>
      </c>
      <c r="V186" s="26" t="s">
        <v>260</v>
      </c>
      <c r="W186" s="26" t="s">
        <v>262</v>
      </c>
      <c r="X186" s="26"/>
      <c r="Y186" s="26" t="s">
        <v>277</v>
      </c>
      <c r="Z186" s="27" t="s">
        <v>123</v>
      </c>
      <c r="AA186" s="26"/>
      <c r="AB186" s="26"/>
      <c r="AC186" s="26"/>
      <c r="AD186" s="26"/>
      <c r="AE186" s="26"/>
      <c r="AF186" s="26"/>
      <c r="AG186" s="26"/>
      <c r="AH186" s="45" t="n">
        <v>75</v>
      </c>
      <c r="AI186" s="45" t="n">
        <f aca="false">Q186</f>
        <v>0</v>
      </c>
      <c r="AJ186" s="45" t="n">
        <f aca="false">$AH186-$AI186</f>
        <v>75</v>
      </c>
      <c r="AK186" s="46" t="n">
        <v>13334.3</v>
      </c>
      <c r="AL186" s="46" t="n">
        <f aca="false">$AJ186*$AK186</f>
        <v>1000072.5</v>
      </c>
      <c r="AM186" s="46" t="n">
        <f aca="false">$AI186*$AK186</f>
        <v>0</v>
      </c>
      <c r="AN186" s="26"/>
      <c r="AO186" s="26"/>
    </row>
    <row r="187" customFormat="false" ht="12" hidden="false" customHeight="false" outlineLevel="0" collapsed="false">
      <c r="A187" s="39" t="s">
        <v>801</v>
      </c>
      <c r="B187" s="39" t="s">
        <v>802</v>
      </c>
      <c r="C187" s="39" t="s">
        <v>4506</v>
      </c>
      <c r="D187" s="39" t="s">
        <v>4515</v>
      </c>
      <c r="E187" s="39" t="s">
        <v>261</v>
      </c>
      <c r="F187" s="39" t="s">
        <v>258</v>
      </c>
      <c r="G187" s="39" t="s">
        <v>4501</v>
      </c>
      <c r="H187" s="39" t="s">
        <v>4502</v>
      </c>
      <c r="I187" s="40" t="n">
        <v>75</v>
      </c>
      <c r="J187" s="40" t="n">
        <v>0</v>
      </c>
      <c r="K187" s="39" t="s">
        <v>4503</v>
      </c>
      <c r="L187" s="41" t="n">
        <v>0</v>
      </c>
      <c r="M187" s="41" t="n">
        <v>99360</v>
      </c>
      <c r="N187" s="39" t="s">
        <v>4507</v>
      </c>
      <c r="O187" s="42" t="n">
        <f aca="false">M187/SUM($M$2:$M$679)</f>
        <v>0.000754369468653158</v>
      </c>
      <c r="P187" s="43" t="n">
        <f aca="false">IFERROR(M187/I187,0)</f>
        <v>1324.8</v>
      </c>
      <c r="Q187" s="17"/>
      <c r="R187" s="44" t="n">
        <f aca="false">I187-Q187</f>
        <v>75</v>
      </c>
      <c r="S187" s="43" t="n">
        <f aca="false">$AK187*R187</f>
        <v>99360</v>
      </c>
      <c r="U187" s="26" t="s">
        <v>259</v>
      </c>
      <c r="V187" s="26" t="s">
        <v>260</v>
      </c>
      <c r="W187" s="26" t="s">
        <v>262</v>
      </c>
      <c r="X187" s="26"/>
      <c r="Y187" s="26" t="s">
        <v>277</v>
      </c>
      <c r="Z187" s="27" t="s">
        <v>123</v>
      </c>
      <c r="AA187" s="26"/>
      <c r="AB187" s="26"/>
      <c r="AC187" s="26"/>
      <c r="AD187" s="26"/>
      <c r="AE187" s="26"/>
      <c r="AF187" s="26"/>
      <c r="AG187" s="26"/>
      <c r="AH187" s="45" t="n">
        <v>75</v>
      </c>
      <c r="AI187" s="45" t="n">
        <f aca="false">Q187</f>
        <v>0</v>
      </c>
      <c r="AJ187" s="45" t="n">
        <f aca="false">$AH187-$AI187</f>
        <v>75</v>
      </c>
      <c r="AK187" s="46" t="n">
        <v>1324.8</v>
      </c>
      <c r="AL187" s="46" t="n">
        <f aca="false">$AJ187*$AK187</f>
        <v>99360</v>
      </c>
      <c r="AM187" s="46" t="n">
        <f aca="false">$AI187*$AK187</f>
        <v>0</v>
      </c>
      <c r="AN187" s="26"/>
      <c r="AO187" s="26"/>
    </row>
    <row r="188" customFormat="false" ht="12" hidden="false" customHeight="false" outlineLevel="0" collapsed="false">
      <c r="A188" s="39" t="s">
        <v>812</v>
      </c>
      <c r="B188" s="39" t="s">
        <v>813</v>
      </c>
      <c r="C188" s="39" t="s">
        <v>4506</v>
      </c>
      <c r="D188" s="39" t="s">
        <v>4505</v>
      </c>
      <c r="E188" s="39" t="s">
        <v>261</v>
      </c>
      <c r="F188" s="39" t="s">
        <v>258</v>
      </c>
      <c r="G188" s="39" t="s">
        <v>4501</v>
      </c>
      <c r="H188" s="39" t="s">
        <v>4502</v>
      </c>
      <c r="I188" s="40" t="n">
        <v>73</v>
      </c>
      <c r="J188" s="40" t="n">
        <v>0</v>
      </c>
      <c r="K188" s="39" t="s">
        <v>4503</v>
      </c>
      <c r="L188" s="41" t="n">
        <v>0</v>
      </c>
      <c r="M188" s="41" t="n">
        <v>477260.14</v>
      </c>
      <c r="N188" s="39" t="s">
        <v>4507</v>
      </c>
      <c r="O188" s="42" t="n">
        <f aca="false">M188/SUM($M$2:$M$679)</f>
        <v>0.00362349515117886</v>
      </c>
      <c r="P188" s="43" t="n">
        <f aca="false">IFERROR(M188/I188,0)</f>
        <v>6537.8101369863</v>
      </c>
      <c r="Q188" s="17"/>
      <c r="R188" s="44" t="n">
        <f aca="false">I188-Q188</f>
        <v>73</v>
      </c>
      <c r="S188" s="43" t="n">
        <f aca="false">$AK188*R188</f>
        <v>477260.14</v>
      </c>
      <c r="U188" s="26" t="s">
        <v>259</v>
      </c>
      <c r="V188" s="26" t="s">
        <v>260</v>
      </c>
      <c r="W188" s="26" t="s">
        <v>262</v>
      </c>
      <c r="X188" s="26"/>
      <c r="Y188" s="26" t="s">
        <v>277</v>
      </c>
      <c r="Z188" s="27" t="s">
        <v>123</v>
      </c>
      <c r="AA188" s="26"/>
      <c r="AB188" s="26"/>
      <c r="AC188" s="26"/>
      <c r="AD188" s="26"/>
      <c r="AE188" s="26"/>
      <c r="AF188" s="26"/>
      <c r="AG188" s="26"/>
      <c r="AH188" s="45" t="n">
        <v>73</v>
      </c>
      <c r="AI188" s="45" t="n">
        <f aca="false">Q188</f>
        <v>0</v>
      </c>
      <c r="AJ188" s="45" t="n">
        <f aca="false">$AH188-$AI188</f>
        <v>73</v>
      </c>
      <c r="AK188" s="46" t="n">
        <v>6537.8101369863</v>
      </c>
      <c r="AL188" s="46" t="n">
        <f aca="false">$AJ188*$AK188</f>
        <v>477260.14</v>
      </c>
      <c r="AM188" s="46" t="n">
        <f aca="false">$AI188*$AK188</f>
        <v>0</v>
      </c>
      <c r="AN188" s="26"/>
      <c r="AO188" s="26"/>
    </row>
    <row r="189" customFormat="false" ht="12" hidden="false" customHeight="false" outlineLevel="0" collapsed="false">
      <c r="A189" s="39" t="s">
        <v>263</v>
      </c>
      <c r="B189" s="39" t="s">
        <v>264</v>
      </c>
      <c r="C189" s="39" t="s">
        <v>2284</v>
      </c>
      <c r="D189" s="39" t="s">
        <v>4505</v>
      </c>
      <c r="E189" s="39" t="s">
        <v>261</v>
      </c>
      <c r="F189" s="39" t="s">
        <v>258</v>
      </c>
      <c r="G189" s="39" t="s">
        <v>4501</v>
      </c>
      <c r="H189" s="39" t="s">
        <v>4502</v>
      </c>
      <c r="I189" s="40" t="n">
        <v>70</v>
      </c>
      <c r="J189" s="40" t="n">
        <v>0</v>
      </c>
      <c r="K189" s="39" t="s">
        <v>4503</v>
      </c>
      <c r="L189" s="41" t="n">
        <v>0</v>
      </c>
      <c r="M189" s="41" t="n">
        <v>4402.39</v>
      </c>
      <c r="N189" s="39" t="s">
        <v>4507</v>
      </c>
      <c r="O189" s="42" t="n">
        <f aca="false">M189/SUM($M$2:$M$679)</f>
        <v>3.34242009370368E-005</v>
      </c>
      <c r="P189" s="43" t="n">
        <f aca="false">IFERROR(M189/I189,0)</f>
        <v>62.8912857142857</v>
      </c>
      <c r="Q189" s="17"/>
      <c r="R189" s="44" t="n">
        <f aca="false">I189-Q189</f>
        <v>70</v>
      </c>
      <c r="S189" s="43" t="n">
        <f aca="false">$AK189*R189</f>
        <v>4402.39227272727</v>
      </c>
      <c r="U189" s="26" t="s">
        <v>259</v>
      </c>
      <c r="V189" s="26" t="s">
        <v>260</v>
      </c>
      <c r="W189" s="26" t="s">
        <v>262</v>
      </c>
      <c r="X189" s="24" t="s">
        <v>226</v>
      </c>
      <c r="Y189" s="26" t="s">
        <v>267</v>
      </c>
      <c r="Z189" s="25" t="s">
        <v>51</v>
      </c>
      <c r="AA189" s="26" t="s">
        <v>265</v>
      </c>
      <c r="AB189" s="26" t="s">
        <v>266</v>
      </c>
      <c r="AC189" s="26" t="s">
        <v>268</v>
      </c>
      <c r="AD189" s="26" t="s">
        <v>269</v>
      </c>
      <c r="AE189" s="26"/>
      <c r="AF189" s="26" t="s">
        <v>270</v>
      </c>
      <c r="AG189" s="26" t="s">
        <v>271</v>
      </c>
      <c r="AH189" s="45"/>
      <c r="AI189" s="45"/>
      <c r="AJ189" s="45"/>
      <c r="AK189" s="46" t="n">
        <v>62.8913181818182</v>
      </c>
      <c r="AL189" s="46"/>
      <c r="AM189" s="46"/>
      <c r="AN189" s="26"/>
      <c r="AO189" s="26" t="s">
        <v>4509</v>
      </c>
    </row>
    <row r="190" customFormat="false" ht="12" hidden="false" customHeight="false" outlineLevel="0" collapsed="false">
      <c r="A190" s="39" t="s">
        <v>604</v>
      </c>
      <c r="B190" s="39" t="s">
        <v>605</v>
      </c>
      <c r="C190" s="39" t="s">
        <v>4506</v>
      </c>
      <c r="D190" s="39" t="s">
        <v>4505</v>
      </c>
      <c r="E190" s="39" t="s">
        <v>261</v>
      </c>
      <c r="F190" s="39" t="s">
        <v>258</v>
      </c>
      <c r="G190" s="39" t="s">
        <v>4501</v>
      </c>
      <c r="H190" s="39" t="s">
        <v>4502</v>
      </c>
      <c r="I190" s="40" t="n">
        <v>70</v>
      </c>
      <c r="J190" s="40" t="n">
        <v>0</v>
      </c>
      <c r="K190" s="39" t="s">
        <v>4503</v>
      </c>
      <c r="L190" s="41" t="n">
        <v>0</v>
      </c>
      <c r="M190" s="41" t="n">
        <v>31016.98</v>
      </c>
      <c r="N190" s="39" t="s">
        <v>4507</v>
      </c>
      <c r="O190" s="42" t="n">
        <f aca="false">M190/SUM($M$2:$M$679)</f>
        <v>0.000235489761693092</v>
      </c>
      <c r="P190" s="43" t="n">
        <f aca="false">IFERROR(M190/I190,0)</f>
        <v>443.099714285714</v>
      </c>
      <c r="Q190" s="17"/>
      <c r="R190" s="44" t="n">
        <f aca="false">I190-Q190</f>
        <v>70</v>
      </c>
      <c r="S190" s="43" t="n">
        <f aca="false">$AK190*R190</f>
        <v>31016.9835294118</v>
      </c>
      <c r="U190" s="26" t="s">
        <v>259</v>
      </c>
      <c r="V190" s="26" t="s">
        <v>260</v>
      </c>
      <c r="W190" s="26" t="s">
        <v>262</v>
      </c>
      <c r="X190" s="24" t="s">
        <v>226</v>
      </c>
      <c r="Y190" s="26" t="s">
        <v>267</v>
      </c>
      <c r="Z190" s="25" t="s">
        <v>51</v>
      </c>
      <c r="AA190" s="26" t="s">
        <v>606</v>
      </c>
      <c r="AB190" s="26" t="s">
        <v>607</v>
      </c>
      <c r="AC190" s="26" t="s">
        <v>290</v>
      </c>
      <c r="AD190" s="26" t="s">
        <v>269</v>
      </c>
      <c r="AE190" s="26"/>
      <c r="AF190" s="26" t="s">
        <v>269</v>
      </c>
      <c r="AG190" s="26"/>
      <c r="AH190" s="45"/>
      <c r="AI190" s="45"/>
      <c r="AJ190" s="45"/>
      <c r="AK190" s="46" t="n">
        <v>443.099764705882</v>
      </c>
      <c r="AL190" s="46"/>
      <c r="AM190" s="46"/>
      <c r="AN190" s="26"/>
      <c r="AO190" s="26" t="s">
        <v>4606</v>
      </c>
    </row>
    <row r="191" customFormat="false" ht="12" hidden="false" customHeight="false" outlineLevel="0" collapsed="false">
      <c r="A191" s="39" t="s">
        <v>810</v>
      </c>
      <c r="B191" s="39" t="s">
        <v>811</v>
      </c>
      <c r="C191" s="39" t="s">
        <v>4506</v>
      </c>
      <c r="D191" s="39" t="s">
        <v>4505</v>
      </c>
      <c r="E191" s="39" t="s">
        <v>261</v>
      </c>
      <c r="F191" s="39" t="s">
        <v>258</v>
      </c>
      <c r="G191" s="39" t="s">
        <v>4501</v>
      </c>
      <c r="H191" s="39" t="s">
        <v>4502</v>
      </c>
      <c r="I191" s="40" t="n">
        <v>70</v>
      </c>
      <c r="J191" s="40" t="n">
        <v>0</v>
      </c>
      <c r="K191" s="39" t="s">
        <v>4503</v>
      </c>
      <c r="L191" s="41" t="n">
        <v>0</v>
      </c>
      <c r="M191" s="41" t="n">
        <v>280172.27</v>
      </c>
      <c r="N191" s="39" t="s">
        <v>4507</v>
      </c>
      <c r="O191" s="42" t="n">
        <f aca="false">M191/SUM($M$2:$M$679)</f>
        <v>0.00212714781049969</v>
      </c>
      <c r="P191" s="43" t="n">
        <f aca="false">IFERROR(M191/I191,0)</f>
        <v>4002.461</v>
      </c>
      <c r="Q191" s="17"/>
      <c r="R191" s="44" t="n">
        <f aca="false">I191-Q191</f>
        <v>70</v>
      </c>
      <c r="S191" s="43" t="n">
        <f aca="false">$AK191*R191</f>
        <v>280172.267123288</v>
      </c>
      <c r="U191" s="26" t="s">
        <v>259</v>
      </c>
      <c r="V191" s="26" t="s">
        <v>260</v>
      </c>
      <c r="W191" s="26" t="s">
        <v>262</v>
      </c>
      <c r="X191" s="26"/>
      <c r="Y191" s="26" t="s">
        <v>277</v>
      </c>
      <c r="Z191" s="27" t="s">
        <v>123</v>
      </c>
      <c r="AA191" s="26"/>
      <c r="AB191" s="26"/>
      <c r="AC191" s="26"/>
      <c r="AD191" s="26"/>
      <c r="AE191" s="26"/>
      <c r="AF191" s="26"/>
      <c r="AG191" s="26"/>
      <c r="AH191" s="45" t="n">
        <v>73</v>
      </c>
      <c r="AI191" s="45" t="n">
        <f aca="false">Q191</f>
        <v>0</v>
      </c>
      <c r="AJ191" s="45" t="n">
        <f aca="false">$AH191-$AI191</f>
        <v>73</v>
      </c>
      <c r="AK191" s="46" t="n">
        <v>4002.46095890411</v>
      </c>
      <c r="AL191" s="46" t="n">
        <f aca="false">$AJ191*$AK191</f>
        <v>292179.65</v>
      </c>
      <c r="AM191" s="46" t="n">
        <f aca="false">$AI191*$AK191</f>
        <v>0</v>
      </c>
      <c r="AN191" s="26"/>
      <c r="AO191" s="26" t="s">
        <v>485</v>
      </c>
    </row>
    <row r="192" customFormat="false" ht="12" hidden="false" customHeight="false" outlineLevel="0" collapsed="false">
      <c r="A192" s="39" t="s">
        <v>816</v>
      </c>
      <c r="B192" s="39" t="s">
        <v>817</v>
      </c>
      <c r="C192" s="39"/>
      <c r="D192" s="39" t="s">
        <v>4505</v>
      </c>
      <c r="E192" s="39" t="s">
        <v>274</v>
      </c>
      <c r="F192" s="39" t="s">
        <v>258</v>
      </c>
      <c r="G192" s="39" t="s">
        <v>4501</v>
      </c>
      <c r="H192" s="39" t="s">
        <v>4502</v>
      </c>
      <c r="I192" s="40" t="n">
        <v>66</v>
      </c>
      <c r="J192" s="40" t="n">
        <v>0</v>
      </c>
      <c r="K192" s="39" t="s">
        <v>4503</v>
      </c>
      <c r="L192" s="41" t="n">
        <v>0</v>
      </c>
      <c r="M192" s="41" t="n">
        <v>73076.15</v>
      </c>
      <c r="N192" s="39" t="s">
        <v>4504</v>
      </c>
      <c r="O192" s="42" t="n">
        <f aca="false">M192/SUM($M$2:$M$679)</f>
        <v>0.000554814980341369</v>
      </c>
      <c r="P192" s="43" t="n">
        <f aca="false">IFERROR(M192/I192,0)</f>
        <v>1107.21439393939</v>
      </c>
      <c r="Q192" s="17"/>
      <c r="R192" s="44" t="n">
        <f aca="false">I192-Q192</f>
        <v>66</v>
      </c>
      <c r="S192" s="43" t="n">
        <f aca="false">$AK192*R192</f>
        <v>73076.15</v>
      </c>
      <c r="U192" s="26" t="s">
        <v>259</v>
      </c>
      <c r="V192" s="26" t="s">
        <v>273</v>
      </c>
      <c r="W192" s="26" t="s">
        <v>262</v>
      </c>
      <c r="X192" s="26"/>
      <c r="Y192" s="26" t="s">
        <v>277</v>
      </c>
      <c r="Z192" s="27" t="s">
        <v>123</v>
      </c>
      <c r="AA192" s="26"/>
      <c r="AB192" s="26"/>
      <c r="AC192" s="26"/>
      <c r="AD192" s="26"/>
      <c r="AE192" s="26"/>
      <c r="AF192" s="26"/>
      <c r="AG192" s="26"/>
      <c r="AH192" s="45" t="n">
        <v>66</v>
      </c>
      <c r="AI192" s="45" t="n">
        <f aca="false">Q192</f>
        <v>0</v>
      </c>
      <c r="AJ192" s="45" t="n">
        <f aca="false">$AH192-$AI192</f>
        <v>66</v>
      </c>
      <c r="AK192" s="46" t="n">
        <v>1107.21439393939</v>
      </c>
      <c r="AL192" s="46" t="n">
        <f aca="false">$AJ192*$AK192</f>
        <v>73076.15</v>
      </c>
      <c r="AM192" s="46" t="n">
        <f aca="false">$AI192*$AK192</f>
        <v>0</v>
      </c>
      <c r="AN192" s="26"/>
      <c r="AO192" s="26"/>
    </row>
    <row r="193" customFormat="false" ht="12" hidden="false" customHeight="false" outlineLevel="0" collapsed="false">
      <c r="A193" s="39" t="s">
        <v>758</v>
      </c>
      <c r="B193" s="39" t="s">
        <v>759</v>
      </c>
      <c r="C193" s="39" t="s">
        <v>4506</v>
      </c>
      <c r="D193" s="39" t="s">
        <v>4505</v>
      </c>
      <c r="E193" s="39" t="s">
        <v>261</v>
      </c>
      <c r="F193" s="39" t="s">
        <v>258</v>
      </c>
      <c r="G193" s="39" t="s">
        <v>4501</v>
      </c>
      <c r="H193" s="39" t="s">
        <v>4502</v>
      </c>
      <c r="I193" s="40" t="n">
        <v>65</v>
      </c>
      <c r="J193" s="40" t="n">
        <v>0</v>
      </c>
      <c r="K193" s="39" t="s">
        <v>4503</v>
      </c>
      <c r="L193" s="41" t="n">
        <v>0</v>
      </c>
      <c r="M193" s="41" t="n">
        <v>168265.47</v>
      </c>
      <c r="N193" s="39" t="s">
        <v>4507</v>
      </c>
      <c r="O193" s="42" t="n">
        <f aca="false">M193/SUM($M$2:$M$679)</f>
        <v>0.00127751945648726</v>
      </c>
      <c r="P193" s="43" t="n">
        <f aca="false">IFERROR(M193/I193,0)</f>
        <v>2588.69953846154</v>
      </c>
      <c r="Q193" s="17"/>
      <c r="R193" s="44" t="n">
        <f aca="false">I193-Q193</f>
        <v>65</v>
      </c>
      <c r="S193" s="43" t="n">
        <f aca="false">$AK193*R193</f>
        <v>168265.458947368</v>
      </c>
      <c r="U193" s="26" t="s">
        <v>259</v>
      </c>
      <c r="V193" s="26" t="s">
        <v>260</v>
      </c>
      <c r="W193" s="26" t="s">
        <v>262</v>
      </c>
      <c r="X193" s="26"/>
      <c r="Y193" s="26" t="s">
        <v>277</v>
      </c>
      <c r="Z193" s="27" t="s">
        <v>123</v>
      </c>
      <c r="AA193" s="26"/>
      <c r="AB193" s="26"/>
      <c r="AC193" s="26"/>
      <c r="AD193" s="26"/>
      <c r="AE193" s="26"/>
      <c r="AF193" s="26"/>
      <c r="AG193" s="26"/>
      <c r="AH193" s="45" t="n">
        <v>95</v>
      </c>
      <c r="AI193" s="45" t="n">
        <f aca="false">Q193</f>
        <v>0</v>
      </c>
      <c r="AJ193" s="45" t="n">
        <f aca="false">$AH193-$AI193</f>
        <v>95</v>
      </c>
      <c r="AK193" s="46" t="n">
        <v>2588.69936842105</v>
      </c>
      <c r="AL193" s="46" t="n">
        <f aca="false">$AJ193*$AK193</f>
        <v>245926.44</v>
      </c>
      <c r="AM193" s="46" t="n">
        <f aca="false">$AI193*$AK193</f>
        <v>0</v>
      </c>
      <c r="AN193" s="26"/>
      <c r="AO193" s="26" t="s">
        <v>434</v>
      </c>
    </row>
    <row r="194" customFormat="false" ht="12" hidden="false" customHeight="false" outlineLevel="0" collapsed="false">
      <c r="A194" s="39" t="s">
        <v>406</v>
      </c>
      <c r="B194" s="39" t="s">
        <v>407</v>
      </c>
      <c r="C194" s="39" t="s">
        <v>4607</v>
      </c>
      <c r="D194" s="39" t="s">
        <v>4515</v>
      </c>
      <c r="E194" s="39" t="s">
        <v>261</v>
      </c>
      <c r="F194" s="39" t="s">
        <v>258</v>
      </c>
      <c r="G194" s="39" t="s">
        <v>4501</v>
      </c>
      <c r="H194" s="39" t="s">
        <v>4502</v>
      </c>
      <c r="I194" s="40" t="n">
        <v>65</v>
      </c>
      <c r="J194" s="40" t="n">
        <v>0</v>
      </c>
      <c r="K194" s="39" t="s">
        <v>4503</v>
      </c>
      <c r="L194" s="41" t="n">
        <v>0</v>
      </c>
      <c r="M194" s="41" t="n">
        <v>192660.72</v>
      </c>
      <c r="N194" s="39" t="s">
        <v>4507</v>
      </c>
      <c r="O194" s="42" t="n">
        <f aca="false">M194/SUM($M$2:$M$679)</f>
        <v>0.0014627351547578</v>
      </c>
      <c r="P194" s="43" t="n">
        <f aca="false">IFERROR(M194/I194,0)</f>
        <v>2964.01107692308</v>
      </c>
      <c r="Q194" s="17"/>
      <c r="R194" s="44" t="n">
        <f aca="false">I194-Q194</f>
        <v>65</v>
      </c>
      <c r="S194" s="43" t="n">
        <f aca="false">$AK194*R194</f>
        <v>192660.721473029</v>
      </c>
      <c r="U194" s="26" t="s">
        <v>259</v>
      </c>
      <c r="V194" s="26" t="s">
        <v>260</v>
      </c>
      <c r="W194" s="26" t="s">
        <v>262</v>
      </c>
      <c r="X194" s="25" t="s">
        <v>228</v>
      </c>
      <c r="Y194" s="26" t="s">
        <v>282</v>
      </c>
      <c r="Z194" s="25" t="s">
        <v>51</v>
      </c>
      <c r="AA194" s="26" t="s">
        <v>408</v>
      </c>
      <c r="AB194" s="26" t="s">
        <v>409</v>
      </c>
      <c r="AC194" s="26" t="s">
        <v>410</v>
      </c>
      <c r="AD194" s="26" t="s">
        <v>269</v>
      </c>
      <c r="AE194" s="26"/>
      <c r="AF194" s="26" t="s">
        <v>270</v>
      </c>
      <c r="AG194" s="26" t="s">
        <v>411</v>
      </c>
      <c r="AH194" s="45"/>
      <c r="AI194" s="45"/>
      <c r="AJ194" s="45"/>
      <c r="AK194" s="46" t="n">
        <v>2964.01109958506</v>
      </c>
      <c r="AL194" s="46"/>
      <c r="AM194" s="46"/>
      <c r="AN194" s="26"/>
      <c r="AO194" s="26" t="s">
        <v>4573</v>
      </c>
    </row>
    <row r="195" customFormat="false" ht="12" hidden="false" customHeight="false" outlineLevel="0" collapsed="false">
      <c r="A195" s="39" t="s">
        <v>350</v>
      </c>
      <c r="B195" s="39" t="s">
        <v>351</v>
      </c>
      <c r="C195" s="39" t="s">
        <v>4608</v>
      </c>
      <c r="D195" s="39" t="s">
        <v>4505</v>
      </c>
      <c r="E195" s="39" t="s">
        <v>261</v>
      </c>
      <c r="F195" s="39" t="s">
        <v>258</v>
      </c>
      <c r="G195" s="39" t="s">
        <v>4501</v>
      </c>
      <c r="H195" s="39" t="s">
        <v>4502</v>
      </c>
      <c r="I195" s="40" t="n">
        <v>63</v>
      </c>
      <c r="J195" s="40" t="n">
        <v>0</v>
      </c>
      <c r="K195" s="39" t="s">
        <v>4503</v>
      </c>
      <c r="L195" s="41" t="n">
        <v>0</v>
      </c>
      <c r="M195" s="41" t="n">
        <v>26859.4</v>
      </c>
      <c r="N195" s="39" t="s">
        <v>4507</v>
      </c>
      <c r="O195" s="42" t="n">
        <f aca="false">M195/SUM($M$2:$M$679)</f>
        <v>0.000203924228123416</v>
      </c>
      <c r="P195" s="43" t="n">
        <f aca="false">IFERROR(M195/I195,0)</f>
        <v>426.339682539683</v>
      </c>
      <c r="Q195" s="17"/>
      <c r="R195" s="44" t="n">
        <f aca="false">I195-Q195</f>
        <v>63</v>
      </c>
      <c r="S195" s="43" t="n">
        <f aca="false">$AK195*R195</f>
        <v>26859.4022439024</v>
      </c>
      <c r="U195" s="26" t="s">
        <v>259</v>
      </c>
      <c r="V195" s="26" t="s">
        <v>260</v>
      </c>
      <c r="W195" s="26" t="s">
        <v>262</v>
      </c>
      <c r="X195" s="24" t="s">
        <v>226</v>
      </c>
      <c r="Y195" s="26" t="s">
        <v>267</v>
      </c>
      <c r="Z195" s="25" t="s">
        <v>51</v>
      </c>
      <c r="AA195" s="26" t="s">
        <v>352</v>
      </c>
      <c r="AB195" s="26" t="s">
        <v>353</v>
      </c>
      <c r="AC195" s="26" t="s">
        <v>354</v>
      </c>
      <c r="AD195" s="26" t="s">
        <v>269</v>
      </c>
      <c r="AE195" s="26"/>
      <c r="AF195" s="26" t="s">
        <v>270</v>
      </c>
      <c r="AG195" s="26" t="s">
        <v>355</v>
      </c>
      <c r="AH195" s="45"/>
      <c r="AI195" s="45"/>
      <c r="AJ195" s="45"/>
      <c r="AK195" s="46" t="n">
        <v>426.339718157182</v>
      </c>
      <c r="AL195" s="46"/>
      <c r="AM195" s="46"/>
      <c r="AN195" s="26"/>
      <c r="AO195" s="26" t="s">
        <v>4528</v>
      </c>
    </row>
    <row r="196" customFormat="false" ht="12" hidden="false" customHeight="false" outlineLevel="0" collapsed="false">
      <c r="A196" s="39" t="s">
        <v>820</v>
      </c>
      <c r="B196" s="39" t="s">
        <v>821</v>
      </c>
      <c r="C196" s="39" t="s">
        <v>4506</v>
      </c>
      <c r="D196" s="39" t="s">
        <v>4505</v>
      </c>
      <c r="E196" s="39" t="s">
        <v>261</v>
      </c>
      <c r="F196" s="39" t="s">
        <v>258</v>
      </c>
      <c r="G196" s="39" t="s">
        <v>4501</v>
      </c>
      <c r="H196" s="39" t="s">
        <v>4502</v>
      </c>
      <c r="I196" s="40" t="n">
        <v>60</v>
      </c>
      <c r="J196" s="40" t="n">
        <v>0</v>
      </c>
      <c r="K196" s="39" t="s">
        <v>4503</v>
      </c>
      <c r="L196" s="41" t="n">
        <v>0</v>
      </c>
      <c r="M196" s="41" t="n">
        <v>25200</v>
      </c>
      <c r="N196" s="39" t="s">
        <v>4507</v>
      </c>
      <c r="O196" s="42" t="n">
        <f aca="false">M196/SUM($M$2:$M$679)</f>
        <v>0.000191325589875801</v>
      </c>
      <c r="P196" s="43" t="n">
        <f aca="false">IFERROR(M196/I196,0)</f>
        <v>420</v>
      </c>
      <c r="Q196" s="17" t="n">
        <v>4</v>
      </c>
      <c r="R196" s="44" t="n">
        <f aca="false">I196-Q196</f>
        <v>56</v>
      </c>
      <c r="S196" s="43" t="n">
        <f aca="false">$AK196*R196</f>
        <v>23520</v>
      </c>
      <c r="U196" s="26" t="s">
        <v>259</v>
      </c>
      <c r="V196" s="26" t="s">
        <v>260</v>
      </c>
      <c r="W196" s="26" t="s">
        <v>262</v>
      </c>
      <c r="X196" s="24" t="s">
        <v>226</v>
      </c>
      <c r="Y196" s="26" t="s">
        <v>267</v>
      </c>
      <c r="Z196" s="25" t="s">
        <v>51</v>
      </c>
      <c r="AA196" s="26" t="s">
        <v>822</v>
      </c>
      <c r="AB196" s="26" t="s">
        <v>823</v>
      </c>
      <c r="AC196" s="26" t="s">
        <v>824</v>
      </c>
      <c r="AD196" s="26" t="s">
        <v>269</v>
      </c>
      <c r="AE196" s="26"/>
      <c r="AF196" s="26" t="s">
        <v>270</v>
      </c>
      <c r="AG196" s="26" t="s">
        <v>825</v>
      </c>
      <c r="AH196" s="45" t="n">
        <v>60</v>
      </c>
      <c r="AI196" s="45" t="n">
        <f aca="false">Q196</f>
        <v>4</v>
      </c>
      <c r="AJ196" s="45" t="n">
        <f aca="false">$AH196-$AI196</f>
        <v>56</v>
      </c>
      <c r="AK196" s="46" t="n">
        <v>420</v>
      </c>
      <c r="AL196" s="46" t="n">
        <f aca="false">$AJ196*$AK196</f>
        <v>23520</v>
      </c>
      <c r="AM196" s="46" t="n">
        <f aca="false">$AI196*$AK196</f>
        <v>1680</v>
      </c>
      <c r="AN196" s="26"/>
      <c r="AO196" s="26" t="s">
        <v>368</v>
      </c>
    </row>
    <row r="197" customFormat="false" ht="12" hidden="false" customHeight="false" outlineLevel="0" collapsed="false">
      <c r="A197" s="39" t="s">
        <v>681</v>
      </c>
      <c r="B197" s="39" t="s">
        <v>682</v>
      </c>
      <c r="C197" s="39" t="s">
        <v>4609</v>
      </c>
      <c r="D197" s="39" t="s">
        <v>4505</v>
      </c>
      <c r="E197" s="39" t="s">
        <v>261</v>
      </c>
      <c r="F197" s="39" t="s">
        <v>258</v>
      </c>
      <c r="G197" s="39" t="s">
        <v>4501</v>
      </c>
      <c r="H197" s="39" t="s">
        <v>4502</v>
      </c>
      <c r="I197" s="40" t="n">
        <v>60</v>
      </c>
      <c r="J197" s="40" t="n">
        <v>0</v>
      </c>
      <c r="K197" s="39" t="s">
        <v>4503</v>
      </c>
      <c r="L197" s="41" t="n">
        <v>0</v>
      </c>
      <c r="M197" s="41" t="n">
        <v>87540.4</v>
      </c>
      <c r="N197" s="39" t="s">
        <v>4507</v>
      </c>
      <c r="O197" s="42" t="n">
        <f aca="false">M197/SUM($M$2:$M$679)</f>
        <v>0.000664631693173157</v>
      </c>
      <c r="P197" s="43" t="n">
        <f aca="false">IFERROR(M197/I197,0)</f>
        <v>1459.00666666667</v>
      </c>
      <c r="Q197" s="17" t="n">
        <v>36</v>
      </c>
      <c r="R197" s="44" t="n">
        <f aca="false">I197-Q197</f>
        <v>24</v>
      </c>
      <c r="S197" s="43" t="n">
        <f aca="false">$AK197*R197</f>
        <v>35016.16</v>
      </c>
      <c r="U197" s="26" t="s">
        <v>259</v>
      </c>
      <c r="V197" s="26" t="s">
        <v>260</v>
      </c>
      <c r="W197" s="26" t="s">
        <v>262</v>
      </c>
      <c r="X197" s="29" t="s">
        <v>227</v>
      </c>
      <c r="Y197" s="26" t="s">
        <v>297</v>
      </c>
      <c r="Z197" s="25" t="s">
        <v>51</v>
      </c>
      <c r="AA197" s="26" t="s">
        <v>683</v>
      </c>
      <c r="AB197" s="26" t="s">
        <v>684</v>
      </c>
      <c r="AC197" s="26" t="s">
        <v>685</v>
      </c>
      <c r="AD197" s="26" t="s">
        <v>269</v>
      </c>
      <c r="AE197" s="26"/>
      <c r="AF197" s="26" t="s">
        <v>270</v>
      </c>
      <c r="AG197" s="26" t="s">
        <v>686</v>
      </c>
      <c r="AH197" s="45" t="n">
        <v>108</v>
      </c>
      <c r="AI197" s="45" t="n">
        <f aca="false">Q197</f>
        <v>36</v>
      </c>
      <c r="AJ197" s="45" t="n">
        <f aca="false">$AH197-$AI197</f>
        <v>72</v>
      </c>
      <c r="AK197" s="46" t="n">
        <v>1459.00666666667</v>
      </c>
      <c r="AL197" s="46" t="n">
        <f aca="false">$AJ197*$AK197</f>
        <v>105048.48</v>
      </c>
      <c r="AM197" s="46" t="n">
        <f aca="false">$AI197*$AK197</f>
        <v>52524.24</v>
      </c>
      <c r="AN197" s="26"/>
      <c r="AO197" s="26" t="s">
        <v>687</v>
      </c>
    </row>
    <row r="198" customFormat="false" ht="12" hidden="false" customHeight="false" outlineLevel="0" collapsed="false">
      <c r="A198" s="39" t="s">
        <v>453</v>
      </c>
      <c r="B198" s="39" t="s">
        <v>454</v>
      </c>
      <c r="C198" s="39" t="s">
        <v>4610</v>
      </c>
      <c r="D198" s="39" t="s">
        <v>4505</v>
      </c>
      <c r="E198" s="39" t="s">
        <v>261</v>
      </c>
      <c r="F198" s="39" t="s">
        <v>258</v>
      </c>
      <c r="G198" s="39" t="s">
        <v>4512</v>
      </c>
      <c r="H198" s="39" t="s">
        <v>4502</v>
      </c>
      <c r="I198" s="40" t="n">
        <v>60</v>
      </c>
      <c r="J198" s="40" t="n">
        <v>0</v>
      </c>
      <c r="K198" s="39" t="s">
        <v>4503</v>
      </c>
      <c r="L198" s="41" t="n">
        <v>0</v>
      </c>
      <c r="M198" s="41" t="n">
        <v>129328.74</v>
      </c>
      <c r="N198" s="39" t="s">
        <v>4507</v>
      </c>
      <c r="O198" s="42" t="n">
        <f aca="false">M198/SUM($M$2:$M$679)</f>
        <v>0.000981900693190242</v>
      </c>
      <c r="P198" s="43" t="n">
        <f aca="false">IFERROR(M198/I198,0)</f>
        <v>2155.479</v>
      </c>
      <c r="Q198" s="17"/>
      <c r="R198" s="44" t="n">
        <f aca="false">I198-Q198</f>
        <v>60</v>
      </c>
      <c r="S198" s="43" t="n">
        <f aca="false">$AK198*R198</f>
        <v>129328.741904762</v>
      </c>
      <c r="U198" s="26" t="s">
        <v>259</v>
      </c>
      <c r="V198" s="26" t="s">
        <v>260</v>
      </c>
      <c r="W198" s="26" t="s">
        <v>262</v>
      </c>
      <c r="X198" s="24" t="s">
        <v>226</v>
      </c>
      <c r="Y198" s="26" t="s">
        <v>267</v>
      </c>
      <c r="Z198" s="25" t="s">
        <v>51</v>
      </c>
      <c r="AA198" s="26" t="s">
        <v>455</v>
      </c>
      <c r="AB198" s="26" t="s">
        <v>456</v>
      </c>
      <c r="AC198" s="26" t="s">
        <v>457</v>
      </c>
      <c r="AD198" s="26" t="s">
        <v>269</v>
      </c>
      <c r="AE198" s="26"/>
      <c r="AF198" s="26" t="s">
        <v>270</v>
      </c>
      <c r="AG198" s="26" t="s">
        <v>458</v>
      </c>
      <c r="AH198" s="45"/>
      <c r="AI198" s="45"/>
      <c r="AJ198" s="45"/>
      <c r="AK198" s="46" t="n">
        <v>2155.47903174603</v>
      </c>
      <c r="AL198" s="46"/>
      <c r="AM198" s="46"/>
      <c r="AN198" s="26"/>
      <c r="AO198" s="26" t="s">
        <v>4545</v>
      </c>
    </row>
    <row r="199" customFormat="false" ht="12" hidden="false" customHeight="false" outlineLevel="0" collapsed="false">
      <c r="A199" s="39" t="s">
        <v>453</v>
      </c>
      <c r="B199" s="39" t="s">
        <v>454</v>
      </c>
      <c r="C199" s="39" t="s">
        <v>3331</v>
      </c>
      <c r="D199" s="39" t="s">
        <v>4505</v>
      </c>
      <c r="E199" s="39" t="s">
        <v>261</v>
      </c>
      <c r="F199" s="39" t="s">
        <v>258</v>
      </c>
      <c r="G199" s="39" t="s">
        <v>4512</v>
      </c>
      <c r="H199" s="39" t="s">
        <v>4502</v>
      </c>
      <c r="I199" s="40" t="n">
        <v>60</v>
      </c>
      <c r="J199" s="40" t="n">
        <v>0</v>
      </c>
      <c r="K199" s="39" t="s">
        <v>4503</v>
      </c>
      <c r="L199" s="41" t="n">
        <v>0</v>
      </c>
      <c r="M199" s="41" t="n">
        <v>129328.74</v>
      </c>
      <c r="N199" s="39" t="s">
        <v>4507</v>
      </c>
      <c r="O199" s="42" t="n">
        <f aca="false">M199/SUM($M$2:$M$679)</f>
        <v>0.000981900693190242</v>
      </c>
      <c r="P199" s="43" t="n">
        <f aca="false">IFERROR(M199/I199,0)</f>
        <v>2155.479</v>
      </c>
      <c r="Q199" s="17"/>
      <c r="R199" s="44" t="n">
        <f aca="false">I199-Q199</f>
        <v>60</v>
      </c>
      <c r="S199" s="43" t="n">
        <f aca="false">$AK199*R199</f>
        <v>129328.741904762</v>
      </c>
      <c r="U199" s="26" t="s">
        <v>259</v>
      </c>
      <c r="V199" s="26" t="s">
        <v>260</v>
      </c>
      <c r="W199" s="26" t="s">
        <v>262</v>
      </c>
      <c r="X199" s="24" t="s">
        <v>226</v>
      </c>
      <c r="Y199" s="26" t="s">
        <v>267</v>
      </c>
      <c r="Z199" s="25" t="s">
        <v>51</v>
      </c>
      <c r="AA199" s="26" t="s">
        <v>455</v>
      </c>
      <c r="AB199" s="26" t="s">
        <v>456</v>
      </c>
      <c r="AC199" s="26" t="s">
        <v>457</v>
      </c>
      <c r="AD199" s="26" t="s">
        <v>269</v>
      </c>
      <c r="AE199" s="26"/>
      <c r="AF199" s="26" t="s">
        <v>270</v>
      </c>
      <c r="AG199" s="26" t="s">
        <v>458</v>
      </c>
      <c r="AH199" s="45"/>
      <c r="AI199" s="45"/>
      <c r="AJ199" s="45"/>
      <c r="AK199" s="46" t="n">
        <v>2155.47903174603</v>
      </c>
      <c r="AL199" s="46"/>
      <c r="AM199" s="46"/>
      <c r="AN199" s="26"/>
      <c r="AO199" s="26" t="s">
        <v>4545</v>
      </c>
    </row>
    <row r="200" customFormat="false" ht="12" hidden="false" customHeight="false" outlineLevel="0" collapsed="false">
      <c r="A200" s="39" t="s">
        <v>453</v>
      </c>
      <c r="B200" s="39" t="s">
        <v>454</v>
      </c>
      <c r="C200" s="39" t="s">
        <v>4611</v>
      </c>
      <c r="D200" s="39" t="s">
        <v>4505</v>
      </c>
      <c r="E200" s="39" t="s">
        <v>261</v>
      </c>
      <c r="F200" s="39" t="s">
        <v>258</v>
      </c>
      <c r="G200" s="39" t="s">
        <v>4501</v>
      </c>
      <c r="H200" s="39" t="s">
        <v>4502</v>
      </c>
      <c r="I200" s="40" t="n">
        <v>60</v>
      </c>
      <c r="J200" s="40" t="n">
        <v>0</v>
      </c>
      <c r="K200" s="39" t="s">
        <v>4503</v>
      </c>
      <c r="L200" s="41" t="n">
        <v>0</v>
      </c>
      <c r="M200" s="41" t="n">
        <v>129328.74</v>
      </c>
      <c r="N200" s="39" t="s">
        <v>4507</v>
      </c>
      <c r="O200" s="42" t="n">
        <f aca="false">M200/SUM($M$2:$M$679)</f>
        <v>0.000981900693190242</v>
      </c>
      <c r="P200" s="43" t="n">
        <f aca="false">IFERROR(M200/I200,0)</f>
        <v>2155.479</v>
      </c>
      <c r="Q200" s="17"/>
      <c r="R200" s="44" t="n">
        <f aca="false">I200-Q200</f>
        <v>60</v>
      </c>
      <c r="S200" s="43" t="n">
        <f aca="false">$AK200*R200</f>
        <v>129328.741904762</v>
      </c>
      <c r="U200" s="26" t="s">
        <v>259</v>
      </c>
      <c r="V200" s="26" t="s">
        <v>260</v>
      </c>
      <c r="W200" s="26" t="s">
        <v>262</v>
      </c>
      <c r="X200" s="24" t="s">
        <v>226</v>
      </c>
      <c r="Y200" s="26" t="s">
        <v>267</v>
      </c>
      <c r="Z200" s="25" t="s">
        <v>51</v>
      </c>
      <c r="AA200" s="26" t="s">
        <v>455</v>
      </c>
      <c r="AB200" s="26" t="s">
        <v>456</v>
      </c>
      <c r="AC200" s="26" t="s">
        <v>457</v>
      </c>
      <c r="AD200" s="26" t="s">
        <v>269</v>
      </c>
      <c r="AE200" s="26"/>
      <c r="AF200" s="26" t="s">
        <v>270</v>
      </c>
      <c r="AG200" s="26" t="s">
        <v>458</v>
      </c>
      <c r="AH200" s="45"/>
      <c r="AI200" s="45"/>
      <c r="AJ200" s="45"/>
      <c r="AK200" s="46" t="n">
        <v>2155.47903174603</v>
      </c>
      <c r="AL200" s="46"/>
      <c r="AM200" s="46"/>
      <c r="AN200" s="26"/>
      <c r="AO200" s="26" t="s">
        <v>4545</v>
      </c>
    </row>
    <row r="201" customFormat="false" ht="12" hidden="false" customHeight="false" outlineLevel="0" collapsed="false">
      <c r="A201" s="39" t="s">
        <v>661</v>
      </c>
      <c r="B201" s="39" t="s">
        <v>662</v>
      </c>
      <c r="C201" s="39" t="s">
        <v>4612</v>
      </c>
      <c r="D201" s="39" t="s">
        <v>4505</v>
      </c>
      <c r="E201" s="39" t="s">
        <v>261</v>
      </c>
      <c r="F201" s="39" t="s">
        <v>258</v>
      </c>
      <c r="G201" s="39" t="s">
        <v>4501</v>
      </c>
      <c r="H201" s="39" t="s">
        <v>4502</v>
      </c>
      <c r="I201" s="40" t="n">
        <v>60</v>
      </c>
      <c r="J201" s="40" t="n">
        <v>0</v>
      </c>
      <c r="K201" s="39" t="s">
        <v>4503</v>
      </c>
      <c r="L201" s="41" t="n">
        <v>0</v>
      </c>
      <c r="M201" s="41" t="n">
        <v>18662.42</v>
      </c>
      <c r="N201" s="39" t="s">
        <v>4507</v>
      </c>
      <c r="O201" s="42" t="n">
        <f aca="false">M201/SUM($M$2:$M$679)</f>
        <v>0.000141690417262299</v>
      </c>
      <c r="P201" s="43" t="n">
        <f aca="false">IFERROR(M201/I201,0)</f>
        <v>311.040333333333</v>
      </c>
      <c r="Q201" s="17"/>
      <c r="R201" s="44" t="n">
        <f aca="false">I201-Q201</f>
        <v>60</v>
      </c>
      <c r="S201" s="43" t="n">
        <f aca="false">$AK201*R201</f>
        <v>18662.42</v>
      </c>
      <c r="U201" s="26" t="s">
        <v>259</v>
      </c>
      <c r="V201" s="26" t="s">
        <v>260</v>
      </c>
      <c r="W201" s="26" t="s">
        <v>262</v>
      </c>
      <c r="X201" s="26"/>
      <c r="Y201" s="26" t="s">
        <v>277</v>
      </c>
      <c r="Z201" s="27" t="s">
        <v>123</v>
      </c>
      <c r="AA201" s="26"/>
      <c r="AB201" s="26"/>
      <c r="AC201" s="26"/>
      <c r="AD201" s="26"/>
      <c r="AE201" s="26"/>
      <c r="AF201" s="26"/>
      <c r="AG201" s="26"/>
      <c r="AH201" s="45" t="n">
        <v>120</v>
      </c>
      <c r="AI201" s="45" t="n">
        <f aca="false">Q201</f>
        <v>0</v>
      </c>
      <c r="AJ201" s="45" t="n">
        <f aca="false">$AH201-$AI201</f>
        <v>120</v>
      </c>
      <c r="AK201" s="46" t="n">
        <v>311.040333333333</v>
      </c>
      <c r="AL201" s="46" t="n">
        <f aca="false">$AJ201*$AK201</f>
        <v>37324.84</v>
      </c>
      <c r="AM201" s="46" t="n">
        <f aca="false">$AI201*$AK201</f>
        <v>0</v>
      </c>
      <c r="AN201" s="26"/>
      <c r="AO201" s="26" t="s">
        <v>485</v>
      </c>
    </row>
    <row r="202" customFormat="false" ht="12" hidden="false" customHeight="false" outlineLevel="0" collapsed="false">
      <c r="A202" s="39" t="s">
        <v>826</v>
      </c>
      <c r="B202" s="39" t="s">
        <v>827</v>
      </c>
      <c r="C202" s="39" t="s">
        <v>4613</v>
      </c>
      <c r="D202" s="39" t="s">
        <v>4505</v>
      </c>
      <c r="E202" s="39" t="s">
        <v>261</v>
      </c>
      <c r="F202" s="39" t="s">
        <v>258</v>
      </c>
      <c r="G202" s="39" t="s">
        <v>4501</v>
      </c>
      <c r="H202" s="39" t="s">
        <v>4502</v>
      </c>
      <c r="I202" s="40" t="n">
        <v>60</v>
      </c>
      <c r="J202" s="40" t="n">
        <v>0</v>
      </c>
      <c r="K202" s="39" t="s">
        <v>4503</v>
      </c>
      <c r="L202" s="41" t="n">
        <v>0</v>
      </c>
      <c r="M202" s="41" t="n">
        <v>15120</v>
      </c>
      <c r="N202" s="39" t="s">
        <v>4507</v>
      </c>
      <c r="O202" s="42" t="n">
        <f aca="false">M202/SUM($M$2:$M$679)</f>
        <v>0.000114795353925481</v>
      </c>
      <c r="P202" s="43" t="n">
        <f aca="false">IFERROR(M202/I202,0)</f>
        <v>252</v>
      </c>
      <c r="Q202" s="17"/>
      <c r="R202" s="44" t="n">
        <f aca="false">I202-Q202</f>
        <v>60</v>
      </c>
      <c r="S202" s="43" t="n">
        <f aca="false">$AK202*R202</f>
        <v>15120</v>
      </c>
      <c r="U202" s="26" t="s">
        <v>259</v>
      </c>
      <c r="V202" s="26" t="s">
        <v>260</v>
      </c>
      <c r="W202" s="26" t="s">
        <v>262</v>
      </c>
      <c r="X202" s="26"/>
      <c r="Y202" s="26" t="s">
        <v>277</v>
      </c>
      <c r="Z202" s="27" t="s">
        <v>123</v>
      </c>
      <c r="AA202" s="26"/>
      <c r="AB202" s="26"/>
      <c r="AC202" s="26"/>
      <c r="AD202" s="26"/>
      <c r="AE202" s="26"/>
      <c r="AF202" s="26"/>
      <c r="AG202" s="26"/>
      <c r="AH202" s="45" t="n">
        <v>60</v>
      </c>
      <c r="AI202" s="45" t="n">
        <f aca="false">Q202</f>
        <v>0</v>
      </c>
      <c r="AJ202" s="45" t="n">
        <f aca="false">$AH202-$AI202</f>
        <v>60</v>
      </c>
      <c r="AK202" s="46" t="n">
        <v>252</v>
      </c>
      <c r="AL202" s="46" t="n">
        <f aca="false">$AJ202*$AK202</f>
        <v>15120</v>
      </c>
      <c r="AM202" s="46" t="n">
        <f aca="false">$AI202*$AK202</f>
        <v>0</v>
      </c>
      <c r="AN202" s="26"/>
      <c r="AO202" s="26"/>
    </row>
    <row r="203" customFormat="false" ht="12" hidden="false" customHeight="false" outlineLevel="0" collapsed="false">
      <c r="A203" s="39" t="s">
        <v>679</v>
      </c>
      <c r="B203" s="39" t="s">
        <v>680</v>
      </c>
      <c r="C203" s="39" t="s">
        <v>4506</v>
      </c>
      <c r="D203" s="39" t="s">
        <v>4505</v>
      </c>
      <c r="E203" s="39" t="s">
        <v>261</v>
      </c>
      <c r="F203" s="39" t="s">
        <v>258</v>
      </c>
      <c r="G203" s="39" t="s">
        <v>4501</v>
      </c>
      <c r="H203" s="39" t="s">
        <v>4502</v>
      </c>
      <c r="I203" s="40" t="n">
        <v>60</v>
      </c>
      <c r="J203" s="40" t="n">
        <v>0</v>
      </c>
      <c r="K203" s="39" t="s">
        <v>4503</v>
      </c>
      <c r="L203" s="41" t="n">
        <v>0</v>
      </c>
      <c r="M203" s="41" t="n">
        <v>421243.21</v>
      </c>
      <c r="N203" s="39" t="s">
        <v>4507</v>
      </c>
      <c r="O203" s="42" t="n">
        <f aca="false">M203/SUM($M$2:$M$679)</f>
        <v>0.00319819863628674</v>
      </c>
      <c r="P203" s="43" t="n">
        <f aca="false">IFERROR(M203/I203,0)</f>
        <v>7020.72016666667</v>
      </c>
      <c r="Q203" s="17"/>
      <c r="R203" s="44" t="n">
        <f aca="false">I203-Q203</f>
        <v>60</v>
      </c>
      <c r="S203" s="43" t="n">
        <f aca="false">$AK203*R203</f>
        <v>421243.205504587</v>
      </c>
      <c r="U203" s="26" t="s">
        <v>259</v>
      </c>
      <c r="V203" s="26" t="s">
        <v>260</v>
      </c>
      <c r="W203" s="26" t="s">
        <v>262</v>
      </c>
      <c r="X203" s="26"/>
      <c r="Y203" s="26" t="s">
        <v>277</v>
      </c>
      <c r="Z203" s="27" t="s">
        <v>123</v>
      </c>
      <c r="AA203" s="26"/>
      <c r="AB203" s="26"/>
      <c r="AC203" s="26"/>
      <c r="AD203" s="26"/>
      <c r="AE203" s="26"/>
      <c r="AF203" s="26"/>
      <c r="AG203" s="26"/>
      <c r="AH203" s="45" t="n">
        <v>109</v>
      </c>
      <c r="AI203" s="45" t="n">
        <f aca="false">Q203</f>
        <v>0</v>
      </c>
      <c r="AJ203" s="45" t="n">
        <f aca="false">$AH203-$AI203</f>
        <v>109</v>
      </c>
      <c r="AK203" s="46" t="n">
        <v>7020.72009174312</v>
      </c>
      <c r="AL203" s="46" t="n">
        <f aca="false">$AJ203*$AK203</f>
        <v>765258.49</v>
      </c>
      <c r="AM203" s="46" t="n">
        <f aca="false">$AI203*$AK203</f>
        <v>0</v>
      </c>
      <c r="AN203" s="26"/>
      <c r="AO203" s="26" t="s">
        <v>434</v>
      </c>
    </row>
    <row r="204" customFormat="false" ht="12" hidden="false" customHeight="false" outlineLevel="0" collapsed="false">
      <c r="A204" s="39" t="s">
        <v>618</v>
      </c>
      <c r="B204" s="39" t="s">
        <v>619</v>
      </c>
      <c r="C204" s="39" t="s">
        <v>4614</v>
      </c>
      <c r="D204" s="39" t="s">
        <v>4505</v>
      </c>
      <c r="E204" s="39" t="s">
        <v>261</v>
      </c>
      <c r="F204" s="39" t="s">
        <v>258</v>
      </c>
      <c r="G204" s="39" t="s">
        <v>4501</v>
      </c>
      <c r="H204" s="39" t="s">
        <v>4502</v>
      </c>
      <c r="I204" s="40" t="n">
        <v>60</v>
      </c>
      <c r="J204" s="40" t="n">
        <v>0</v>
      </c>
      <c r="K204" s="39" t="s">
        <v>4503</v>
      </c>
      <c r="L204" s="41" t="n">
        <v>0</v>
      </c>
      <c r="M204" s="41" t="n">
        <v>26481.94</v>
      </c>
      <c r="N204" s="39" t="s">
        <v>4507</v>
      </c>
      <c r="O204" s="42" t="n">
        <f aca="false">M204/SUM($M$2:$M$679)</f>
        <v>0.000201058444109348</v>
      </c>
      <c r="P204" s="43" t="n">
        <f aca="false">IFERROR(M204/I204,0)</f>
        <v>441.365666666667</v>
      </c>
      <c r="Q204" s="17"/>
      <c r="R204" s="44" t="n">
        <f aca="false">I204-Q204</f>
        <v>60</v>
      </c>
      <c r="S204" s="43" t="n">
        <f aca="false">$AK204*R204</f>
        <v>26481.9402439024</v>
      </c>
      <c r="U204" s="26" t="s">
        <v>259</v>
      </c>
      <c r="V204" s="26" t="s">
        <v>260</v>
      </c>
      <c r="W204" s="26" t="s">
        <v>262</v>
      </c>
      <c r="X204" s="24" t="s">
        <v>226</v>
      </c>
      <c r="Y204" s="26" t="s">
        <v>267</v>
      </c>
      <c r="Z204" s="25" t="s">
        <v>51</v>
      </c>
      <c r="AA204" s="26" t="s">
        <v>620</v>
      </c>
      <c r="AB204" s="26" t="s">
        <v>621</v>
      </c>
      <c r="AC204" s="26" t="s">
        <v>290</v>
      </c>
      <c r="AD204" s="26" t="s">
        <v>269</v>
      </c>
      <c r="AE204" s="26"/>
      <c r="AF204" s="26" t="s">
        <v>270</v>
      </c>
      <c r="AG204" s="26"/>
      <c r="AH204" s="45"/>
      <c r="AI204" s="45"/>
      <c r="AJ204" s="45"/>
      <c r="AK204" s="46" t="n">
        <v>441.365670731707</v>
      </c>
      <c r="AL204" s="46"/>
      <c r="AM204" s="46"/>
      <c r="AN204" s="26"/>
      <c r="AO204" s="26" t="s">
        <v>4615</v>
      </c>
    </row>
    <row r="205" customFormat="false" ht="12" hidden="false" customHeight="false" outlineLevel="0" collapsed="false">
      <c r="A205" s="39" t="s">
        <v>498</v>
      </c>
      <c r="B205" s="39" t="s">
        <v>499</v>
      </c>
      <c r="C205" s="39" t="s">
        <v>4415</v>
      </c>
      <c r="D205" s="39" t="s">
        <v>4505</v>
      </c>
      <c r="E205" s="39" t="s">
        <v>261</v>
      </c>
      <c r="F205" s="39" t="s">
        <v>258</v>
      </c>
      <c r="G205" s="39" t="s">
        <v>4501</v>
      </c>
      <c r="H205" s="39" t="s">
        <v>4502</v>
      </c>
      <c r="I205" s="40" t="n">
        <v>60</v>
      </c>
      <c r="J205" s="40" t="n">
        <v>0</v>
      </c>
      <c r="K205" s="39" t="s">
        <v>4503</v>
      </c>
      <c r="L205" s="41" t="n">
        <v>0</v>
      </c>
      <c r="M205" s="41" t="n">
        <v>24885.25</v>
      </c>
      <c r="N205" s="39" t="s">
        <v>4507</v>
      </c>
      <c r="O205" s="42" t="n">
        <f aca="false">M205/SUM($M$2:$M$679)</f>
        <v>0.000188935918073682</v>
      </c>
      <c r="P205" s="43" t="n">
        <f aca="false">IFERROR(M205/I205,0)</f>
        <v>414.754166666667</v>
      </c>
      <c r="Q205" s="17"/>
      <c r="R205" s="44" t="n">
        <f aca="false">I205-Q205</f>
        <v>60</v>
      </c>
      <c r="S205" s="43" t="n">
        <f aca="false">$AK205*R205</f>
        <v>24885.2546275395</v>
      </c>
      <c r="U205" s="26" t="s">
        <v>259</v>
      </c>
      <c r="V205" s="26" t="s">
        <v>260</v>
      </c>
      <c r="W205" s="26" t="s">
        <v>262</v>
      </c>
      <c r="X205" s="26"/>
      <c r="Y205" s="26" t="s">
        <v>277</v>
      </c>
      <c r="Z205" s="27" t="s">
        <v>123</v>
      </c>
      <c r="AA205" s="26"/>
      <c r="AB205" s="26"/>
      <c r="AC205" s="26"/>
      <c r="AD205" s="26"/>
      <c r="AE205" s="26"/>
      <c r="AF205" s="26"/>
      <c r="AG205" s="26"/>
      <c r="AH205" s="45"/>
      <c r="AI205" s="45"/>
      <c r="AJ205" s="45"/>
      <c r="AK205" s="46" t="n">
        <v>414.754243792325</v>
      </c>
      <c r="AL205" s="46"/>
      <c r="AM205" s="46"/>
      <c r="AN205" s="26"/>
      <c r="AO205" s="26" t="s">
        <v>500</v>
      </c>
    </row>
    <row r="206" customFormat="false" ht="12" hidden="false" customHeight="false" outlineLevel="0" collapsed="false">
      <c r="A206" s="39" t="s">
        <v>832</v>
      </c>
      <c r="B206" s="39" t="s">
        <v>833</v>
      </c>
      <c r="C206" s="39" t="s">
        <v>4506</v>
      </c>
      <c r="D206" s="39" t="s">
        <v>4505</v>
      </c>
      <c r="E206" s="39" t="s">
        <v>261</v>
      </c>
      <c r="F206" s="39" t="s">
        <v>258</v>
      </c>
      <c r="G206" s="39" t="s">
        <v>4501</v>
      </c>
      <c r="H206" s="39" t="s">
        <v>4502</v>
      </c>
      <c r="I206" s="40" t="n">
        <v>60</v>
      </c>
      <c r="J206" s="40" t="n">
        <v>0</v>
      </c>
      <c r="K206" s="39" t="s">
        <v>4503</v>
      </c>
      <c r="L206" s="41" t="n">
        <v>0</v>
      </c>
      <c r="M206" s="41" t="n">
        <v>1881.6</v>
      </c>
      <c r="N206" s="39" t="s">
        <v>4507</v>
      </c>
      <c r="O206" s="42" t="n">
        <f aca="false">M206/SUM($M$2:$M$679)</f>
        <v>1.42856440440598E-005</v>
      </c>
      <c r="P206" s="43" t="n">
        <f aca="false">IFERROR(M206/I206,0)</f>
        <v>31.36</v>
      </c>
      <c r="Q206" s="17"/>
      <c r="R206" s="44" t="n">
        <f aca="false">I206-Q206</f>
        <v>60</v>
      </c>
      <c r="S206" s="43" t="n">
        <f aca="false">$AK206*R206</f>
        <v>1881.6</v>
      </c>
      <c r="U206" s="26" t="s">
        <v>259</v>
      </c>
      <c r="V206" s="26" t="s">
        <v>260</v>
      </c>
      <c r="W206" s="26" t="s">
        <v>262</v>
      </c>
      <c r="X206" s="26"/>
      <c r="Y206" s="26" t="s">
        <v>277</v>
      </c>
      <c r="Z206" s="27" t="s">
        <v>123</v>
      </c>
      <c r="AA206" s="26"/>
      <c r="AB206" s="26"/>
      <c r="AC206" s="26"/>
      <c r="AD206" s="26"/>
      <c r="AE206" s="26"/>
      <c r="AF206" s="26"/>
      <c r="AG206" s="26"/>
      <c r="AH206" s="45" t="n">
        <v>60</v>
      </c>
      <c r="AI206" s="45" t="n">
        <f aca="false">Q206</f>
        <v>0</v>
      </c>
      <c r="AJ206" s="45" t="n">
        <f aca="false">$AH206-$AI206</f>
        <v>60</v>
      </c>
      <c r="AK206" s="46" t="n">
        <v>31.36</v>
      </c>
      <c r="AL206" s="46" t="n">
        <f aca="false">$AJ206*$AK206</f>
        <v>1881.6</v>
      </c>
      <c r="AM206" s="46" t="n">
        <f aca="false">$AI206*$AK206</f>
        <v>0</v>
      </c>
      <c r="AN206" s="26"/>
      <c r="AO206" s="26"/>
    </row>
    <row r="207" customFormat="false" ht="12" hidden="false" customHeight="false" outlineLevel="0" collapsed="false">
      <c r="A207" s="39" t="s">
        <v>834</v>
      </c>
      <c r="B207" s="39" t="s">
        <v>835</v>
      </c>
      <c r="C207" s="39" t="s">
        <v>4506</v>
      </c>
      <c r="D207" s="39" t="s">
        <v>4505</v>
      </c>
      <c r="E207" s="39" t="s">
        <v>261</v>
      </c>
      <c r="F207" s="39" t="s">
        <v>258</v>
      </c>
      <c r="G207" s="39" t="s">
        <v>4501</v>
      </c>
      <c r="H207" s="39" t="s">
        <v>4502</v>
      </c>
      <c r="I207" s="40" t="n">
        <v>60</v>
      </c>
      <c r="J207" s="40" t="n">
        <v>0</v>
      </c>
      <c r="K207" s="39" t="s">
        <v>4503</v>
      </c>
      <c r="L207" s="41" t="n">
        <v>0</v>
      </c>
      <c r="M207" s="41" t="n">
        <v>2563.8</v>
      </c>
      <c r="N207" s="39" t="s">
        <v>4507</v>
      </c>
      <c r="O207" s="42" t="n">
        <f aca="false">M207/SUM($M$2:$M$679)</f>
        <v>1.9465101084269E-005</v>
      </c>
      <c r="P207" s="43" t="n">
        <f aca="false">IFERROR(M207/I207,0)</f>
        <v>42.73</v>
      </c>
      <c r="Q207" s="17"/>
      <c r="R207" s="44" t="n">
        <f aca="false">I207-Q207</f>
        <v>60</v>
      </c>
      <c r="S207" s="43" t="n">
        <f aca="false">$AK207*R207</f>
        <v>2563.8</v>
      </c>
      <c r="U207" s="26" t="s">
        <v>259</v>
      </c>
      <c r="V207" s="26" t="s">
        <v>260</v>
      </c>
      <c r="W207" s="26" t="s">
        <v>262</v>
      </c>
      <c r="X207" s="26"/>
      <c r="Y207" s="26" t="s">
        <v>277</v>
      </c>
      <c r="Z207" s="27" t="s">
        <v>123</v>
      </c>
      <c r="AA207" s="26"/>
      <c r="AB207" s="26"/>
      <c r="AC207" s="26"/>
      <c r="AD207" s="26"/>
      <c r="AE207" s="26"/>
      <c r="AF207" s="26"/>
      <c r="AG207" s="26"/>
      <c r="AH207" s="45" t="n">
        <v>60</v>
      </c>
      <c r="AI207" s="45" t="n">
        <f aca="false">Q207</f>
        <v>0</v>
      </c>
      <c r="AJ207" s="45" t="n">
        <f aca="false">$AH207-$AI207</f>
        <v>60</v>
      </c>
      <c r="AK207" s="46" t="n">
        <v>42.73</v>
      </c>
      <c r="AL207" s="46" t="n">
        <f aca="false">$AJ207*$AK207</f>
        <v>2563.8</v>
      </c>
      <c r="AM207" s="46" t="n">
        <f aca="false">$AI207*$AK207</f>
        <v>0</v>
      </c>
      <c r="AN207" s="26"/>
      <c r="AO207" s="26"/>
    </row>
    <row r="208" customFormat="false" ht="12" hidden="false" customHeight="false" outlineLevel="0" collapsed="false">
      <c r="A208" s="39" t="s">
        <v>836</v>
      </c>
      <c r="B208" s="39" t="s">
        <v>837</v>
      </c>
      <c r="C208" s="39"/>
      <c r="D208" s="39" t="s">
        <v>4505</v>
      </c>
      <c r="E208" s="39" t="s">
        <v>274</v>
      </c>
      <c r="F208" s="39" t="s">
        <v>258</v>
      </c>
      <c r="G208" s="39" t="s">
        <v>4501</v>
      </c>
      <c r="H208" s="39" t="s">
        <v>4502</v>
      </c>
      <c r="I208" s="40" t="n">
        <v>60</v>
      </c>
      <c r="J208" s="40" t="n">
        <v>0</v>
      </c>
      <c r="K208" s="39" t="s">
        <v>4503</v>
      </c>
      <c r="L208" s="41" t="n">
        <v>0</v>
      </c>
      <c r="M208" s="41" t="n">
        <v>12857.9</v>
      </c>
      <c r="N208" s="39" t="s">
        <v>4504</v>
      </c>
      <c r="O208" s="42" t="n">
        <f aca="false">M208/SUM($M$2:$M$679)</f>
        <v>9.76208453200024E-005</v>
      </c>
      <c r="P208" s="43" t="n">
        <f aca="false">IFERROR(M208/I208,0)</f>
        <v>214.298333333333</v>
      </c>
      <c r="Q208" s="17" t="n">
        <v>202</v>
      </c>
      <c r="R208" s="44" t="n">
        <f aca="false">I208-Q208</f>
        <v>-142</v>
      </c>
      <c r="S208" s="43" t="n">
        <f aca="false">$AK208*R208</f>
        <v>-30430.3633333333</v>
      </c>
      <c r="U208" s="26" t="s">
        <v>259</v>
      </c>
      <c r="V208" s="26" t="s">
        <v>273</v>
      </c>
      <c r="W208" s="26" t="s">
        <v>262</v>
      </c>
      <c r="X208" s="24" t="s">
        <v>226</v>
      </c>
      <c r="Y208" s="26" t="s">
        <v>267</v>
      </c>
      <c r="Z208" s="24" t="s">
        <v>54</v>
      </c>
      <c r="AA208" s="26" t="s">
        <v>838</v>
      </c>
      <c r="AB208" s="26" t="s">
        <v>839</v>
      </c>
      <c r="AC208" s="26" t="s">
        <v>840</v>
      </c>
      <c r="AD208" s="26" t="s">
        <v>270</v>
      </c>
      <c r="AE208" s="26" t="s">
        <v>841</v>
      </c>
      <c r="AF208" s="26" t="s">
        <v>270</v>
      </c>
      <c r="AG208" s="26" t="s">
        <v>842</v>
      </c>
      <c r="AH208" s="45" t="n">
        <v>60</v>
      </c>
      <c r="AI208" s="45" t="n">
        <f aca="false">Q208</f>
        <v>202</v>
      </c>
      <c r="AJ208" s="45" t="n">
        <f aca="false">$AH208-$AI208</f>
        <v>-142</v>
      </c>
      <c r="AK208" s="46" t="n">
        <v>214.298333333333</v>
      </c>
      <c r="AL208" s="46" t="n">
        <f aca="false">$AJ208*$AK208</f>
        <v>-30430.3633333333</v>
      </c>
      <c r="AM208" s="46" t="n">
        <f aca="false">$AI208*$AK208</f>
        <v>43288.2633333333</v>
      </c>
      <c r="AN208" s="26"/>
      <c r="AO208" s="26" t="s">
        <v>843</v>
      </c>
    </row>
    <row r="209" customFormat="false" ht="12" hidden="false" customHeight="false" outlineLevel="0" collapsed="false">
      <c r="A209" s="39" t="s">
        <v>844</v>
      </c>
      <c r="B209" s="39" t="s">
        <v>845</v>
      </c>
      <c r="C209" s="39"/>
      <c r="D209" s="39" t="s">
        <v>4565</v>
      </c>
      <c r="E209" s="39" t="s">
        <v>611</v>
      </c>
      <c r="F209" s="39" t="s">
        <v>258</v>
      </c>
      <c r="G209" s="39" t="s">
        <v>4501</v>
      </c>
      <c r="H209" s="39" t="s">
        <v>4502</v>
      </c>
      <c r="I209" s="40" t="n">
        <v>60</v>
      </c>
      <c r="J209" s="40" t="n">
        <v>0</v>
      </c>
      <c r="K209" s="39" t="s">
        <v>4503</v>
      </c>
      <c r="L209" s="41" t="n">
        <v>0</v>
      </c>
      <c r="M209" s="41" t="n">
        <v>425869.2</v>
      </c>
      <c r="N209" s="39" t="s">
        <v>4567</v>
      </c>
      <c r="O209" s="42" t="n">
        <f aca="false">M209/SUM($M$2:$M$679)</f>
        <v>0.00323332047221966</v>
      </c>
      <c r="P209" s="43" t="n">
        <f aca="false">IFERROR(M209/I209,0)</f>
        <v>7097.82</v>
      </c>
      <c r="Q209" s="17"/>
      <c r="R209" s="44" t="n">
        <f aca="false">I209-Q209</f>
        <v>60</v>
      </c>
      <c r="S209" s="43" t="n">
        <f aca="false">$AK209*R209</f>
        <v>425869.2</v>
      </c>
      <c r="U209" s="26" t="s">
        <v>259</v>
      </c>
      <c r="V209" s="26" t="s">
        <v>610</v>
      </c>
      <c r="W209" s="26" t="s">
        <v>612</v>
      </c>
      <c r="X209" s="26"/>
      <c r="Y209" s="26" t="s">
        <v>615</v>
      </c>
      <c r="Z209" s="27" t="s">
        <v>126</v>
      </c>
      <c r="AA209" s="26"/>
      <c r="AB209" s="26"/>
      <c r="AC209" s="26"/>
      <c r="AD209" s="26"/>
      <c r="AE209" s="26"/>
      <c r="AF209" s="26"/>
      <c r="AG209" s="26"/>
      <c r="AH209" s="45" t="n">
        <v>60</v>
      </c>
      <c r="AI209" s="45" t="n">
        <f aca="false">Q209</f>
        <v>0</v>
      </c>
      <c r="AJ209" s="45" t="n">
        <f aca="false">$AH209-$AI209</f>
        <v>60</v>
      </c>
      <c r="AK209" s="46" t="n">
        <v>7097.82</v>
      </c>
      <c r="AL209" s="46" t="n">
        <f aca="false">$AJ209*$AK209</f>
        <v>425869.2</v>
      </c>
      <c r="AM209" s="46" t="n">
        <f aca="false">$AI209*$AK209</f>
        <v>0</v>
      </c>
      <c r="AN209" s="26"/>
      <c r="AO209" s="26"/>
    </row>
    <row r="210" customFormat="false" ht="12" hidden="false" customHeight="false" outlineLevel="0" collapsed="false">
      <c r="A210" s="39" t="s">
        <v>846</v>
      </c>
      <c r="B210" s="39" t="s">
        <v>847</v>
      </c>
      <c r="C210" s="39"/>
      <c r="D210" s="39" t="s">
        <v>4565</v>
      </c>
      <c r="E210" s="39" t="s">
        <v>611</v>
      </c>
      <c r="F210" s="39" t="s">
        <v>258</v>
      </c>
      <c r="G210" s="39" t="s">
        <v>4566</v>
      </c>
      <c r="H210" s="39" t="s">
        <v>4502</v>
      </c>
      <c r="I210" s="40" t="n">
        <v>60</v>
      </c>
      <c r="J210" s="40" t="n">
        <v>0</v>
      </c>
      <c r="K210" s="39" t="s">
        <v>4503</v>
      </c>
      <c r="L210" s="41" t="n">
        <v>0</v>
      </c>
      <c r="M210" s="41" t="n">
        <v>422478</v>
      </c>
      <c r="N210" s="39" t="s">
        <v>4567</v>
      </c>
      <c r="O210" s="42" t="n">
        <f aca="false">M210/SUM($M$2:$M$679)</f>
        <v>0.0032075735142678</v>
      </c>
      <c r="P210" s="43" t="n">
        <f aca="false">IFERROR(M210/I210,0)</f>
        <v>7041.3</v>
      </c>
      <c r="Q210" s="17"/>
      <c r="R210" s="44" t="n">
        <f aca="false">I210-Q210</f>
        <v>60</v>
      </c>
      <c r="S210" s="43" t="n">
        <f aca="false">$AK210*R210</f>
        <v>422478</v>
      </c>
      <c r="U210" s="26" t="s">
        <v>259</v>
      </c>
      <c r="V210" s="26" t="s">
        <v>610</v>
      </c>
      <c r="W210" s="26" t="s">
        <v>612</v>
      </c>
      <c r="X210" s="26"/>
      <c r="Y210" s="26" t="s">
        <v>615</v>
      </c>
      <c r="Z210" s="27" t="s">
        <v>126</v>
      </c>
      <c r="AA210" s="26"/>
      <c r="AB210" s="26"/>
      <c r="AC210" s="26"/>
      <c r="AD210" s="26"/>
      <c r="AE210" s="26"/>
      <c r="AF210" s="26"/>
      <c r="AG210" s="26"/>
      <c r="AH210" s="45" t="n">
        <v>60</v>
      </c>
      <c r="AI210" s="45" t="n">
        <f aca="false">Q210</f>
        <v>0</v>
      </c>
      <c r="AJ210" s="45" t="n">
        <f aca="false">$AH210-$AI210</f>
        <v>60</v>
      </c>
      <c r="AK210" s="46" t="n">
        <v>7041.3</v>
      </c>
      <c r="AL210" s="46" t="n">
        <f aca="false">$AJ210*$AK210</f>
        <v>422478</v>
      </c>
      <c r="AM210" s="46" t="n">
        <f aca="false">$AI210*$AK210</f>
        <v>0</v>
      </c>
      <c r="AN210" s="26"/>
      <c r="AO210" s="26"/>
    </row>
    <row r="211" customFormat="false" ht="12" hidden="false" customHeight="false" outlineLevel="0" collapsed="false">
      <c r="A211" s="39" t="s">
        <v>263</v>
      </c>
      <c r="B211" s="39" t="s">
        <v>264</v>
      </c>
      <c r="C211" s="39" t="s">
        <v>4616</v>
      </c>
      <c r="D211" s="39" t="s">
        <v>4505</v>
      </c>
      <c r="E211" s="39" t="s">
        <v>261</v>
      </c>
      <c r="F211" s="39" t="s">
        <v>258</v>
      </c>
      <c r="G211" s="39" t="s">
        <v>4501</v>
      </c>
      <c r="H211" s="39" t="s">
        <v>4502</v>
      </c>
      <c r="I211" s="40" t="n">
        <v>56</v>
      </c>
      <c r="J211" s="40" t="n">
        <v>0</v>
      </c>
      <c r="K211" s="39" t="s">
        <v>4503</v>
      </c>
      <c r="L211" s="41" t="n">
        <v>0</v>
      </c>
      <c r="M211" s="41" t="n">
        <v>3521.91</v>
      </c>
      <c r="N211" s="39" t="s">
        <v>4507</v>
      </c>
      <c r="O211" s="42" t="n">
        <f aca="false">M211/SUM($M$2:$M$679)</f>
        <v>2.67393455650588E-005</v>
      </c>
      <c r="P211" s="43" t="n">
        <f aca="false">IFERROR(M211/I211,0)</f>
        <v>62.89125</v>
      </c>
      <c r="Q211" s="17"/>
      <c r="R211" s="44" t="n">
        <f aca="false">I211-Q211</f>
        <v>56</v>
      </c>
      <c r="S211" s="43" t="n">
        <f aca="false">$AK211*R211</f>
        <v>3521.91381818182</v>
      </c>
      <c r="U211" s="26" t="s">
        <v>259</v>
      </c>
      <c r="V211" s="26" t="s">
        <v>260</v>
      </c>
      <c r="W211" s="26" t="s">
        <v>262</v>
      </c>
      <c r="X211" s="24" t="s">
        <v>226</v>
      </c>
      <c r="Y211" s="26" t="s">
        <v>267</v>
      </c>
      <c r="Z211" s="25" t="s">
        <v>51</v>
      </c>
      <c r="AA211" s="26" t="s">
        <v>265</v>
      </c>
      <c r="AB211" s="26" t="s">
        <v>266</v>
      </c>
      <c r="AC211" s="26" t="s">
        <v>268</v>
      </c>
      <c r="AD211" s="26" t="s">
        <v>269</v>
      </c>
      <c r="AE211" s="26"/>
      <c r="AF211" s="26" t="s">
        <v>270</v>
      </c>
      <c r="AG211" s="26" t="s">
        <v>271</v>
      </c>
      <c r="AH211" s="45"/>
      <c r="AI211" s="45"/>
      <c r="AJ211" s="45"/>
      <c r="AK211" s="46" t="n">
        <v>62.8913181818182</v>
      </c>
      <c r="AL211" s="46"/>
      <c r="AM211" s="46"/>
      <c r="AN211" s="26"/>
      <c r="AO211" s="26" t="s">
        <v>4509</v>
      </c>
    </row>
    <row r="212" customFormat="false" ht="12" hidden="false" customHeight="false" outlineLevel="0" collapsed="false">
      <c r="A212" s="39" t="s">
        <v>805</v>
      </c>
      <c r="B212" s="39" t="s">
        <v>806</v>
      </c>
      <c r="C212" s="39" t="s">
        <v>4506</v>
      </c>
      <c r="D212" s="39" t="s">
        <v>4505</v>
      </c>
      <c r="E212" s="39" t="s">
        <v>261</v>
      </c>
      <c r="F212" s="39" t="s">
        <v>258</v>
      </c>
      <c r="G212" s="39" t="s">
        <v>4501</v>
      </c>
      <c r="H212" s="39" t="s">
        <v>4502</v>
      </c>
      <c r="I212" s="40" t="n">
        <v>55</v>
      </c>
      <c r="J212" s="40" t="n">
        <v>0</v>
      </c>
      <c r="K212" s="39" t="s">
        <v>4503</v>
      </c>
      <c r="L212" s="41" t="n">
        <v>0</v>
      </c>
      <c r="M212" s="41" t="n">
        <v>794344.33</v>
      </c>
      <c r="N212" s="39" t="s">
        <v>4507</v>
      </c>
      <c r="O212" s="42" t="n">
        <f aca="false">M212/SUM($M$2:$M$679)</f>
        <v>0.0060308887897519</v>
      </c>
      <c r="P212" s="43" t="n">
        <f aca="false">IFERROR(M212/I212,0)</f>
        <v>14442.6241818182</v>
      </c>
      <c r="Q212" s="17" t="n">
        <v>9</v>
      </c>
      <c r="R212" s="44" t="n">
        <f aca="false">I212-Q212</f>
        <v>46</v>
      </c>
      <c r="S212" s="43" t="n">
        <f aca="false">$AK212*R212</f>
        <v>664360.709041096</v>
      </c>
      <c r="U212" s="26" t="s">
        <v>259</v>
      </c>
      <c r="V212" s="26" t="s">
        <v>260</v>
      </c>
      <c r="W212" s="26" t="s">
        <v>262</v>
      </c>
      <c r="X212" s="24" t="s">
        <v>226</v>
      </c>
      <c r="Y212" s="26" t="s">
        <v>267</v>
      </c>
      <c r="Z212" s="25" t="s">
        <v>51</v>
      </c>
      <c r="AA212" s="26" t="s">
        <v>807</v>
      </c>
      <c r="AB212" s="26" t="s">
        <v>808</v>
      </c>
      <c r="AC212" s="26" t="s">
        <v>290</v>
      </c>
      <c r="AD212" s="26" t="s">
        <v>269</v>
      </c>
      <c r="AE212" s="26"/>
      <c r="AF212" s="26" t="s">
        <v>269</v>
      </c>
      <c r="AG212" s="26"/>
      <c r="AH212" s="45" t="n">
        <v>73</v>
      </c>
      <c r="AI212" s="45" t="n">
        <f aca="false">Q212</f>
        <v>9</v>
      </c>
      <c r="AJ212" s="45" t="n">
        <f aca="false">$AH212-$AI212</f>
        <v>64</v>
      </c>
      <c r="AK212" s="46" t="n">
        <v>14442.624109589</v>
      </c>
      <c r="AL212" s="46" t="n">
        <f aca="false">$AJ212*$AK212</f>
        <v>924327.943013699</v>
      </c>
      <c r="AM212" s="46" t="n">
        <f aca="false">$AI212*$AK212</f>
        <v>129983.616986301</v>
      </c>
      <c r="AN212" s="26"/>
      <c r="AO212" s="26" t="s">
        <v>809</v>
      </c>
    </row>
    <row r="213" customFormat="false" ht="12" hidden="false" customHeight="false" outlineLevel="0" collapsed="false">
      <c r="A213" s="39" t="s">
        <v>627</v>
      </c>
      <c r="B213" s="39" t="s">
        <v>628</v>
      </c>
      <c r="C213" s="39" t="s">
        <v>4506</v>
      </c>
      <c r="D213" s="39" t="s">
        <v>4505</v>
      </c>
      <c r="E213" s="39" t="s">
        <v>261</v>
      </c>
      <c r="F213" s="39" t="s">
        <v>258</v>
      </c>
      <c r="G213" s="39" t="s">
        <v>4501</v>
      </c>
      <c r="H213" s="39" t="s">
        <v>4502</v>
      </c>
      <c r="I213" s="40" t="n">
        <v>55</v>
      </c>
      <c r="J213" s="40" t="n">
        <v>0</v>
      </c>
      <c r="K213" s="39" t="s">
        <v>4503</v>
      </c>
      <c r="L213" s="41" t="n">
        <v>0</v>
      </c>
      <c r="M213" s="41" t="n">
        <v>270372.59</v>
      </c>
      <c r="N213" s="39" t="s">
        <v>4507</v>
      </c>
      <c r="O213" s="42" t="n">
        <f aca="false">M213/SUM($M$2:$M$679)</f>
        <v>0.00205274584396818</v>
      </c>
      <c r="P213" s="43" t="n">
        <f aca="false">IFERROR(M213/I213,0)</f>
        <v>4915.86527272727</v>
      </c>
      <c r="Q213" s="17" t="n">
        <v>2</v>
      </c>
      <c r="R213" s="44" t="n">
        <f aca="false">I213-Q213</f>
        <v>53</v>
      </c>
      <c r="S213" s="43" t="n">
        <f aca="false">$AK213*R213</f>
        <v>260540.863806452</v>
      </c>
      <c r="U213" s="26" t="s">
        <v>259</v>
      </c>
      <c r="V213" s="26" t="s">
        <v>260</v>
      </c>
      <c r="W213" s="26" t="s">
        <v>262</v>
      </c>
      <c r="X213" s="24" t="s">
        <v>226</v>
      </c>
      <c r="Y213" s="26" t="s">
        <v>267</v>
      </c>
      <c r="Z213" s="25" t="s">
        <v>51</v>
      </c>
      <c r="AA213" s="26" t="s">
        <v>629</v>
      </c>
      <c r="AB213" s="26" t="s">
        <v>630</v>
      </c>
      <c r="AC213" s="26" t="s">
        <v>290</v>
      </c>
      <c r="AD213" s="26" t="s">
        <v>269</v>
      </c>
      <c r="AE213" s="26"/>
      <c r="AF213" s="26" t="s">
        <v>270</v>
      </c>
      <c r="AG213" s="26"/>
      <c r="AH213" s="45" t="n">
        <v>155</v>
      </c>
      <c r="AI213" s="45" t="n">
        <f aca="false">Q213</f>
        <v>2</v>
      </c>
      <c r="AJ213" s="45" t="n">
        <f aca="false">$AH213-$AI213</f>
        <v>153</v>
      </c>
      <c r="AK213" s="46" t="n">
        <v>4915.86535483871</v>
      </c>
      <c r="AL213" s="46" t="n">
        <f aca="false">$AJ213*$AK213</f>
        <v>752127.399290323</v>
      </c>
      <c r="AM213" s="46" t="n">
        <f aca="false">$AI213*$AK213</f>
        <v>9831.73070967742</v>
      </c>
      <c r="AN213" s="28" t="s">
        <v>631</v>
      </c>
      <c r="AO213" s="26" t="s">
        <v>632</v>
      </c>
    </row>
    <row r="214" customFormat="false" ht="12" hidden="false" customHeight="false" outlineLevel="0" collapsed="false">
      <c r="A214" s="39" t="s">
        <v>692</v>
      </c>
      <c r="B214" s="39" t="s">
        <v>693</v>
      </c>
      <c r="C214" s="39" t="s">
        <v>4506</v>
      </c>
      <c r="D214" s="39" t="s">
        <v>4505</v>
      </c>
      <c r="E214" s="39" t="s">
        <v>261</v>
      </c>
      <c r="F214" s="39" t="s">
        <v>258</v>
      </c>
      <c r="G214" s="39" t="s">
        <v>4501</v>
      </c>
      <c r="H214" s="39" t="s">
        <v>4502</v>
      </c>
      <c r="I214" s="40" t="n">
        <v>50</v>
      </c>
      <c r="J214" s="40" t="n">
        <v>0</v>
      </c>
      <c r="K214" s="39" t="s">
        <v>4503</v>
      </c>
      <c r="L214" s="41" t="n">
        <v>0</v>
      </c>
      <c r="M214" s="41" t="n">
        <v>15533.86</v>
      </c>
      <c r="N214" s="39" t="s">
        <v>4507</v>
      </c>
      <c r="O214" s="42" t="n">
        <f aca="false">M214/SUM($M$2:$M$679)</f>
        <v>0.000117937497124925</v>
      </c>
      <c r="P214" s="43" t="n">
        <f aca="false">IFERROR(M214/I214,0)</f>
        <v>310.6772</v>
      </c>
      <c r="Q214" s="17" t="n">
        <v>41</v>
      </c>
      <c r="R214" s="44" t="n">
        <f aca="false">I214-Q214</f>
        <v>9</v>
      </c>
      <c r="S214" s="43" t="n">
        <f aca="false">$AK214*R214</f>
        <v>2796.09490384615</v>
      </c>
      <c r="U214" s="26" t="s">
        <v>259</v>
      </c>
      <c r="V214" s="26" t="s">
        <v>260</v>
      </c>
      <c r="W214" s="26" t="s">
        <v>262</v>
      </c>
      <c r="X214" s="24" t="s">
        <v>226</v>
      </c>
      <c r="Y214" s="26" t="s">
        <v>267</v>
      </c>
      <c r="Z214" s="25" t="s">
        <v>51</v>
      </c>
      <c r="AA214" s="26" t="s">
        <v>694</v>
      </c>
      <c r="AB214" s="26" t="s">
        <v>695</v>
      </c>
      <c r="AC214" s="26" t="s">
        <v>696</v>
      </c>
      <c r="AD214" s="26" t="s">
        <v>269</v>
      </c>
      <c r="AE214" s="26"/>
      <c r="AF214" s="26" t="s">
        <v>270</v>
      </c>
      <c r="AG214" s="26" t="s">
        <v>697</v>
      </c>
      <c r="AH214" s="45" t="n">
        <v>104</v>
      </c>
      <c r="AI214" s="45" t="n">
        <f aca="false">Q214</f>
        <v>41</v>
      </c>
      <c r="AJ214" s="45" t="n">
        <f aca="false">$AH214-$AI214</f>
        <v>63</v>
      </c>
      <c r="AK214" s="46" t="n">
        <v>310.677211538462</v>
      </c>
      <c r="AL214" s="46" t="n">
        <f aca="false">$AJ214*$AK214</f>
        <v>19572.6643269231</v>
      </c>
      <c r="AM214" s="46" t="n">
        <f aca="false">$AI214*$AK214</f>
        <v>12737.7656730769</v>
      </c>
      <c r="AN214" s="26"/>
      <c r="AO214" s="26" t="s">
        <v>419</v>
      </c>
    </row>
    <row r="215" customFormat="false" ht="12" hidden="false" customHeight="false" outlineLevel="0" collapsed="false">
      <c r="A215" s="39" t="s">
        <v>862</v>
      </c>
      <c r="B215" s="39" t="s">
        <v>863</v>
      </c>
      <c r="C215" s="39" t="s">
        <v>4617</v>
      </c>
      <c r="D215" s="39" t="s">
        <v>4505</v>
      </c>
      <c r="E215" s="39" t="s">
        <v>261</v>
      </c>
      <c r="F215" s="39" t="s">
        <v>258</v>
      </c>
      <c r="G215" s="39" t="s">
        <v>4501</v>
      </c>
      <c r="H215" s="39" t="s">
        <v>4502</v>
      </c>
      <c r="I215" s="40" t="n">
        <v>50</v>
      </c>
      <c r="J215" s="40" t="n">
        <v>0</v>
      </c>
      <c r="K215" s="39" t="s">
        <v>4503</v>
      </c>
      <c r="L215" s="41" t="n">
        <v>0</v>
      </c>
      <c r="M215" s="41" t="n">
        <v>10135</v>
      </c>
      <c r="N215" s="39" t="s">
        <v>4507</v>
      </c>
      <c r="O215" s="42" t="n">
        <f aca="false">M215/SUM($M$2:$M$679)</f>
        <v>7.69478116425096E-005</v>
      </c>
      <c r="P215" s="43" t="n">
        <f aca="false">IFERROR(M215/I215,0)</f>
        <v>202.7</v>
      </c>
      <c r="Q215" s="17"/>
      <c r="R215" s="44" t="n">
        <f aca="false">I215-Q215</f>
        <v>50</v>
      </c>
      <c r="S215" s="43" t="n">
        <f aca="false">$AK215*R215</f>
        <v>10135</v>
      </c>
      <c r="U215" s="26" t="s">
        <v>259</v>
      </c>
      <c r="V215" s="26" t="s">
        <v>260</v>
      </c>
      <c r="W215" s="26" t="s">
        <v>262</v>
      </c>
      <c r="X215" s="26"/>
      <c r="Y215" s="26" t="s">
        <v>277</v>
      </c>
      <c r="Z215" s="27" t="s">
        <v>123</v>
      </c>
      <c r="AA215" s="26"/>
      <c r="AB215" s="26"/>
      <c r="AC215" s="26"/>
      <c r="AD215" s="26"/>
      <c r="AE215" s="26"/>
      <c r="AF215" s="26"/>
      <c r="AG215" s="26"/>
      <c r="AH215" s="45" t="n">
        <v>50</v>
      </c>
      <c r="AI215" s="45" t="n">
        <f aca="false">Q215</f>
        <v>0</v>
      </c>
      <c r="AJ215" s="45" t="n">
        <f aca="false">$AH215-$AI215</f>
        <v>50</v>
      </c>
      <c r="AK215" s="46" t="n">
        <v>202.7</v>
      </c>
      <c r="AL215" s="46" t="n">
        <f aca="false">$AJ215*$AK215</f>
        <v>10135</v>
      </c>
      <c r="AM215" s="46" t="n">
        <f aca="false">$AI215*$AK215</f>
        <v>0</v>
      </c>
      <c r="AN215" s="26"/>
      <c r="AO215" s="26"/>
    </row>
    <row r="216" customFormat="false" ht="12" hidden="false" customHeight="false" outlineLevel="0" collapsed="false">
      <c r="A216" s="39" t="s">
        <v>453</v>
      </c>
      <c r="B216" s="39" t="s">
        <v>454</v>
      </c>
      <c r="C216" s="39" t="s">
        <v>4618</v>
      </c>
      <c r="D216" s="39" t="s">
        <v>4505</v>
      </c>
      <c r="E216" s="39" t="s">
        <v>261</v>
      </c>
      <c r="F216" s="39" t="s">
        <v>258</v>
      </c>
      <c r="G216" s="39" t="s">
        <v>4501</v>
      </c>
      <c r="H216" s="39" t="s">
        <v>4502</v>
      </c>
      <c r="I216" s="40" t="n">
        <v>50</v>
      </c>
      <c r="J216" s="40" t="n">
        <v>0</v>
      </c>
      <c r="K216" s="39" t="s">
        <v>4503</v>
      </c>
      <c r="L216" s="41" t="n">
        <v>0</v>
      </c>
      <c r="M216" s="41" t="n">
        <v>107773.95</v>
      </c>
      <c r="N216" s="39" t="s">
        <v>4507</v>
      </c>
      <c r="O216" s="42" t="n">
        <f aca="false">M216/SUM($M$2:$M$679)</f>
        <v>0.000818250577658535</v>
      </c>
      <c r="P216" s="43" t="n">
        <f aca="false">IFERROR(M216/I216,0)</f>
        <v>2155.479</v>
      </c>
      <c r="Q216" s="17"/>
      <c r="R216" s="44" t="n">
        <f aca="false">I216-Q216</f>
        <v>50</v>
      </c>
      <c r="S216" s="43" t="n">
        <f aca="false">$AK216*R216</f>
        <v>107773.951587302</v>
      </c>
      <c r="U216" s="26" t="s">
        <v>259</v>
      </c>
      <c r="V216" s="26" t="s">
        <v>260</v>
      </c>
      <c r="W216" s="26" t="s">
        <v>262</v>
      </c>
      <c r="X216" s="24" t="s">
        <v>226</v>
      </c>
      <c r="Y216" s="26" t="s">
        <v>267</v>
      </c>
      <c r="Z216" s="25" t="s">
        <v>51</v>
      </c>
      <c r="AA216" s="26" t="s">
        <v>455</v>
      </c>
      <c r="AB216" s="26" t="s">
        <v>456</v>
      </c>
      <c r="AC216" s="26" t="s">
        <v>457</v>
      </c>
      <c r="AD216" s="26" t="s">
        <v>269</v>
      </c>
      <c r="AE216" s="26"/>
      <c r="AF216" s="26" t="s">
        <v>270</v>
      </c>
      <c r="AG216" s="26" t="s">
        <v>458</v>
      </c>
      <c r="AH216" s="45"/>
      <c r="AI216" s="45"/>
      <c r="AJ216" s="45"/>
      <c r="AK216" s="46" t="n">
        <v>2155.47903174603</v>
      </c>
      <c r="AL216" s="46"/>
      <c r="AM216" s="46"/>
      <c r="AN216" s="26"/>
      <c r="AO216" s="26" t="s">
        <v>4545</v>
      </c>
    </row>
    <row r="217" customFormat="false" ht="12" hidden="false" customHeight="false" outlineLevel="0" collapsed="false">
      <c r="A217" s="39" t="s">
        <v>344</v>
      </c>
      <c r="B217" s="39" t="s">
        <v>345</v>
      </c>
      <c r="C217" s="39" t="s">
        <v>4619</v>
      </c>
      <c r="D217" s="39" t="s">
        <v>4505</v>
      </c>
      <c r="E217" s="39" t="s">
        <v>261</v>
      </c>
      <c r="F217" s="39" t="s">
        <v>258</v>
      </c>
      <c r="G217" s="39" t="s">
        <v>4501</v>
      </c>
      <c r="H217" s="39" t="s">
        <v>4502</v>
      </c>
      <c r="I217" s="40" t="n">
        <v>50</v>
      </c>
      <c r="J217" s="40" t="n">
        <v>0</v>
      </c>
      <c r="K217" s="39" t="s">
        <v>4503</v>
      </c>
      <c r="L217" s="41" t="n">
        <v>0</v>
      </c>
      <c r="M217" s="41" t="n">
        <v>26394.5</v>
      </c>
      <c r="N217" s="39" t="s">
        <v>4507</v>
      </c>
      <c r="O217" s="42" t="n">
        <f aca="false">M217/SUM($M$2:$M$679)</f>
        <v>0.00020039457468162</v>
      </c>
      <c r="P217" s="43" t="n">
        <f aca="false">IFERROR(M217/I217,0)</f>
        <v>527.89</v>
      </c>
      <c r="Q217" s="17"/>
      <c r="R217" s="44" t="n">
        <f aca="false">I217-Q217</f>
        <v>50</v>
      </c>
      <c r="S217" s="43" t="n">
        <f aca="false">$AK217*R217</f>
        <v>26394.4974476774</v>
      </c>
      <c r="U217" s="26" t="s">
        <v>259</v>
      </c>
      <c r="V217" s="26" t="s">
        <v>260</v>
      </c>
      <c r="W217" s="26" t="s">
        <v>262</v>
      </c>
      <c r="X217" s="24" t="s">
        <v>226</v>
      </c>
      <c r="Y217" s="26" t="s">
        <v>267</v>
      </c>
      <c r="Z217" s="25" t="s">
        <v>51</v>
      </c>
      <c r="AA217" s="26" t="s">
        <v>346</v>
      </c>
      <c r="AB217" s="26" t="s">
        <v>347</v>
      </c>
      <c r="AC217" s="26" t="s">
        <v>348</v>
      </c>
      <c r="AD217" s="26" t="s">
        <v>269</v>
      </c>
      <c r="AE217" s="26"/>
      <c r="AF217" s="26" t="s">
        <v>270</v>
      </c>
      <c r="AG217" s="26" t="s">
        <v>349</v>
      </c>
      <c r="AH217" s="45"/>
      <c r="AI217" s="45"/>
      <c r="AJ217" s="45"/>
      <c r="AK217" s="46" t="n">
        <v>527.889948953548</v>
      </c>
      <c r="AL217" s="46"/>
      <c r="AM217" s="46"/>
      <c r="AN217" s="26"/>
      <c r="AO217" s="26" t="s">
        <v>4517</v>
      </c>
    </row>
    <row r="218" customFormat="false" ht="12" hidden="false" customHeight="false" outlineLevel="0" collapsed="false">
      <c r="A218" s="39" t="s">
        <v>460</v>
      </c>
      <c r="B218" s="39" t="s">
        <v>461</v>
      </c>
      <c r="C218" s="39" t="s">
        <v>4620</v>
      </c>
      <c r="D218" s="39" t="s">
        <v>4505</v>
      </c>
      <c r="E218" s="39" t="s">
        <v>261</v>
      </c>
      <c r="F218" s="39" t="s">
        <v>258</v>
      </c>
      <c r="G218" s="39" t="s">
        <v>4501</v>
      </c>
      <c r="H218" s="39" t="s">
        <v>4502</v>
      </c>
      <c r="I218" s="40" t="n">
        <v>50</v>
      </c>
      <c r="J218" s="40" t="n">
        <v>0</v>
      </c>
      <c r="K218" s="39" t="s">
        <v>4503</v>
      </c>
      <c r="L218" s="41" t="n">
        <v>0</v>
      </c>
      <c r="M218" s="41" t="n">
        <v>26871.21</v>
      </c>
      <c r="N218" s="39" t="s">
        <v>4507</v>
      </c>
      <c r="O218" s="42" t="n">
        <f aca="false">M218/SUM($M$2:$M$679)</f>
        <v>0.000204013893012957</v>
      </c>
      <c r="P218" s="43" t="n">
        <f aca="false">IFERROR(M218/I218,0)</f>
        <v>537.4242</v>
      </c>
      <c r="Q218" s="17"/>
      <c r="R218" s="44" t="n">
        <f aca="false">I218-Q218</f>
        <v>50</v>
      </c>
      <c r="S218" s="43" t="n">
        <f aca="false">$AK218*R218</f>
        <v>26871.2058333333</v>
      </c>
      <c r="U218" s="26" t="s">
        <v>259</v>
      </c>
      <c r="V218" s="26" t="s">
        <v>260</v>
      </c>
      <c r="W218" s="26" t="s">
        <v>262</v>
      </c>
      <c r="X218" s="29" t="s">
        <v>227</v>
      </c>
      <c r="Y218" s="26" t="s">
        <v>297</v>
      </c>
      <c r="Z218" s="25" t="s">
        <v>51</v>
      </c>
      <c r="AA218" s="26" t="s">
        <v>462</v>
      </c>
      <c r="AB218" s="26" t="s">
        <v>463</v>
      </c>
      <c r="AC218" s="26" t="s">
        <v>464</v>
      </c>
      <c r="AD218" s="26" t="s">
        <v>269</v>
      </c>
      <c r="AE218" s="26"/>
      <c r="AF218" s="26" t="s">
        <v>270</v>
      </c>
      <c r="AG218" s="26" t="s">
        <v>465</v>
      </c>
      <c r="AH218" s="45"/>
      <c r="AI218" s="45"/>
      <c r="AJ218" s="45"/>
      <c r="AK218" s="46" t="n">
        <v>537.424116666667</v>
      </c>
      <c r="AL218" s="46"/>
      <c r="AM218" s="46"/>
      <c r="AN218" s="26"/>
      <c r="AO218" s="26" t="s">
        <v>4571</v>
      </c>
    </row>
    <row r="219" customFormat="false" ht="12" hidden="false" customHeight="false" outlineLevel="0" collapsed="false">
      <c r="A219" s="39" t="s">
        <v>818</v>
      </c>
      <c r="B219" s="39" t="s">
        <v>819</v>
      </c>
      <c r="C219" s="39" t="s">
        <v>4621</v>
      </c>
      <c r="D219" s="39" t="s">
        <v>4505</v>
      </c>
      <c r="E219" s="39" t="s">
        <v>261</v>
      </c>
      <c r="F219" s="39" t="s">
        <v>258</v>
      </c>
      <c r="G219" s="39" t="s">
        <v>4512</v>
      </c>
      <c r="H219" s="39" t="s">
        <v>4502</v>
      </c>
      <c r="I219" s="40" t="n">
        <v>50</v>
      </c>
      <c r="J219" s="40" t="n">
        <v>0</v>
      </c>
      <c r="K219" s="39" t="s">
        <v>4503</v>
      </c>
      <c r="L219" s="41" t="n">
        <v>0</v>
      </c>
      <c r="M219" s="41" t="n">
        <v>20486.75</v>
      </c>
      <c r="N219" s="39" t="s">
        <v>4507</v>
      </c>
      <c r="O219" s="42" t="n">
        <f aca="false">M219/SUM($M$2:$M$679)</f>
        <v>0.00015554125112651</v>
      </c>
      <c r="P219" s="43" t="n">
        <f aca="false">IFERROR(M219/I219,0)</f>
        <v>409.735</v>
      </c>
      <c r="Q219" s="17"/>
      <c r="R219" s="44" t="n">
        <f aca="false">I219-Q219</f>
        <v>50</v>
      </c>
      <c r="S219" s="43" t="n">
        <f aca="false">$AK219*R219</f>
        <v>20486.7538461538</v>
      </c>
      <c r="U219" s="26" t="s">
        <v>259</v>
      </c>
      <c r="V219" s="26" t="s">
        <v>260</v>
      </c>
      <c r="W219" s="26" t="s">
        <v>262</v>
      </c>
      <c r="X219" s="26"/>
      <c r="Y219" s="26" t="s">
        <v>277</v>
      </c>
      <c r="Z219" s="27" t="s">
        <v>123</v>
      </c>
      <c r="AA219" s="26"/>
      <c r="AB219" s="26"/>
      <c r="AC219" s="26"/>
      <c r="AD219" s="26"/>
      <c r="AE219" s="26"/>
      <c r="AF219" s="26"/>
      <c r="AG219" s="26"/>
      <c r="AH219" s="45" t="n">
        <v>65</v>
      </c>
      <c r="AI219" s="45" t="n">
        <f aca="false">Q219</f>
        <v>0</v>
      </c>
      <c r="AJ219" s="45" t="n">
        <f aca="false">$AH219-$AI219</f>
        <v>65</v>
      </c>
      <c r="AK219" s="46" t="n">
        <v>409.735076923077</v>
      </c>
      <c r="AL219" s="46" t="n">
        <f aca="false">$AJ219*$AK219</f>
        <v>26632.78</v>
      </c>
      <c r="AM219" s="46" t="n">
        <f aca="false">$AI219*$AK219</f>
        <v>0</v>
      </c>
      <c r="AN219" s="26"/>
      <c r="AO219" s="26" t="s">
        <v>376</v>
      </c>
    </row>
    <row r="220" customFormat="false" ht="12" hidden="false" customHeight="false" outlineLevel="0" collapsed="false">
      <c r="A220" s="39" t="s">
        <v>350</v>
      </c>
      <c r="B220" s="39" t="s">
        <v>351</v>
      </c>
      <c r="C220" s="39" t="s">
        <v>4622</v>
      </c>
      <c r="D220" s="39" t="s">
        <v>4505</v>
      </c>
      <c r="E220" s="39" t="s">
        <v>261</v>
      </c>
      <c r="F220" s="39" t="s">
        <v>258</v>
      </c>
      <c r="G220" s="39" t="s">
        <v>4501</v>
      </c>
      <c r="H220" s="39" t="s">
        <v>4502</v>
      </c>
      <c r="I220" s="40" t="n">
        <v>50</v>
      </c>
      <c r="J220" s="40" t="n">
        <v>0</v>
      </c>
      <c r="K220" s="39" t="s">
        <v>4503</v>
      </c>
      <c r="L220" s="41" t="n">
        <v>0</v>
      </c>
      <c r="M220" s="41" t="n">
        <v>21316.99</v>
      </c>
      <c r="N220" s="39" t="s">
        <v>4507</v>
      </c>
      <c r="O220" s="42" t="n">
        <f aca="false">M220/SUM($M$2:$M$679)</f>
        <v>0.000161844670084387</v>
      </c>
      <c r="P220" s="43" t="n">
        <f aca="false">IFERROR(M220/I220,0)</f>
        <v>426.3398</v>
      </c>
      <c r="Q220" s="17"/>
      <c r="R220" s="44" t="n">
        <f aca="false">I220-Q220</f>
        <v>50</v>
      </c>
      <c r="S220" s="43" t="n">
        <f aca="false">$AK220*R220</f>
        <v>21316.9859078591</v>
      </c>
      <c r="U220" s="26" t="s">
        <v>259</v>
      </c>
      <c r="V220" s="26" t="s">
        <v>260</v>
      </c>
      <c r="W220" s="26" t="s">
        <v>262</v>
      </c>
      <c r="X220" s="24" t="s">
        <v>226</v>
      </c>
      <c r="Y220" s="26" t="s">
        <v>267</v>
      </c>
      <c r="Z220" s="25" t="s">
        <v>51</v>
      </c>
      <c r="AA220" s="26" t="s">
        <v>352</v>
      </c>
      <c r="AB220" s="26" t="s">
        <v>353</v>
      </c>
      <c r="AC220" s="26" t="s">
        <v>354</v>
      </c>
      <c r="AD220" s="26" t="s">
        <v>269</v>
      </c>
      <c r="AE220" s="26"/>
      <c r="AF220" s="26" t="s">
        <v>270</v>
      </c>
      <c r="AG220" s="26" t="s">
        <v>355</v>
      </c>
      <c r="AH220" s="45"/>
      <c r="AI220" s="45"/>
      <c r="AJ220" s="45"/>
      <c r="AK220" s="46" t="n">
        <v>426.339718157182</v>
      </c>
      <c r="AL220" s="46"/>
      <c r="AM220" s="46"/>
      <c r="AN220" s="26"/>
      <c r="AO220" s="26" t="s">
        <v>4528</v>
      </c>
    </row>
    <row r="221" customFormat="false" ht="12" hidden="false" customHeight="false" outlineLevel="0" collapsed="false">
      <c r="A221" s="39" t="s">
        <v>356</v>
      </c>
      <c r="B221" s="39" t="s">
        <v>357</v>
      </c>
      <c r="C221" s="39" t="s">
        <v>4623</v>
      </c>
      <c r="D221" s="39" t="s">
        <v>4505</v>
      </c>
      <c r="E221" s="39" t="s">
        <v>261</v>
      </c>
      <c r="F221" s="39" t="s">
        <v>258</v>
      </c>
      <c r="G221" s="39" t="s">
        <v>4501</v>
      </c>
      <c r="H221" s="39" t="s">
        <v>4502</v>
      </c>
      <c r="I221" s="40" t="n">
        <v>50</v>
      </c>
      <c r="J221" s="40" t="n">
        <v>0</v>
      </c>
      <c r="K221" s="39" t="s">
        <v>4503</v>
      </c>
      <c r="L221" s="41" t="n">
        <v>0</v>
      </c>
      <c r="M221" s="41" t="n">
        <v>3171.39</v>
      </c>
      <c r="N221" s="39" t="s">
        <v>4507</v>
      </c>
      <c r="O221" s="42" t="n">
        <f aca="false">M221/SUM($M$2:$M$679)</f>
        <v>2.40780977173102E-005</v>
      </c>
      <c r="P221" s="43" t="n">
        <f aca="false">IFERROR(M221/I221,0)</f>
        <v>63.4278</v>
      </c>
      <c r="Q221" s="17"/>
      <c r="R221" s="44" t="n">
        <f aca="false">I221-Q221</f>
        <v>50</v>
      </c>
      <c r="S221" s="43" t="n">
        <f aca="false">$AK221*R221</f>
        <v>3171.39397519197</v>
      </c>
      <c r="U221" s="26" t="s">
        <v>259</v>
      </c>
      <c r="V221" s="26" t="s">
        <v>260</v>
      </c>
      <c r="W221" s="26" t="s">
        <v>262</v>
      </c>
      <c r="X221" s="24" t="s">
        <v>226</v>
      </c>
      <c r="Y221" s="26" t="s">
        <v>267</v>
      </c>
      <c r="Z221" s="25" t="s">
        <v>51</v>
      </c>
      <c r="AA221" s="26" t="s">
        <v>358</v>
      </c>
      <c r="AB221" s="26" t="s">
        <v>359</v>
      </c>
      <c r="AC221" s="26" t="s">
        <v>360</v>
      </c>
      <c r="AD221" s="26" t="s">
        <v>269</v>
      </c>
      <c r="AE221" s="26"/>
      <c r="AF221" s="26" t="s">
        <v>270</v>
      </c>
      <c r="AG221" s="26" t="s">
        <v>361</v>
      </c>
      <c r="AH221" s="45"/>
      <c r="AI221" s="45"/>
      <c r="AJ221" s="45"/>
      <c r="AK221" s="46" t="n">
        <v>63.4278795038393</v>
      </c>
      <c r="AL221" s="46"/>
      <c r="AM221" s="46"/>
      <c r="AN221" s="26"/>
      <c r="AO221" s="26" t="s">
        <v>4523</v>
      </c>
    </row>
    <row r="222" customFormat="false" ht="12" hidden="false" customHeight="false" outlineLevel="0" collapsed="false">
      <c r="A222" s="39" t="s">
        <v>356</v>
      </c>
      <c r="B222" s="39" t="s">
        <v>357</v>
      </c>
      <c r="C222" s="39" t="s">
        <v>4624</v>
      </c>
      <c r="D222" s="39" t="s">
        <v>4505</v>
      </c>
      <c r="E222" s="39" t="s">
        <v>261</v>
      </c>
      <c r="F222" s="39" t="s">
        <v>258</v>
      </c>
      <c r="G222" s="39" t="s">
        <v>4501</v>
      </c>
      <c r="H222" s="39" t="s">
        <v>4502</v>
      </c>
      <c r="I222" s="40" t="n">
        <v>50</v>
      </c>
      <c r="J222" s="40" t="n">
        <v>0</v>
      </c>
      <c r="K222" s="39" t="s">
        <v>4503</v>
      </c>
      <c r="L222" s="41" t="n">
        <v>0</v>
      </c>
      <c r="M222" s="41" t="n">
        <v>3171.39</v>
      </c>
      <c r="N222" s="39" t="s">
        <v>4507</v>
      </c>
      <c r="O222" s="42" t="n">
        <f aca="false">M222/SUM($M$2:$M$679)</f>
        <v>2.40780977173102E-005</v>
      </c>
      <c r="P222" s="43" t="n">
        <f aca="false">IFERROR(M222/I222,0)</f>
        <v>63.4278</v>
      </c>
      <c r="Q222" s="17"/>
      <c r="R222" s="44" t="n">
        <f aca="false">I222-Q222</f>
        <v>50</v>
      </c>
      <c r="S222" s="43" t="n">
        <f aca="false">$AK222*R222</f>
        <v>3171.39397519197</v>
      </c>
      <c r="U222" s="26" t="s">
        <v>259</v>
      </c>
      <c r="V222" s="26" t="s">
        <v>260</v>
      </c>
      <c r="W222" s="26" t="s">
        <v>262</v>
      </c>
      <c r="X222" s="24" t="s">
        <v>226</v>
      </c>
      <c r="Y222" s="26" t="s">
        <v>267</v>
      </c>
      <c r="Z222" s="25" t="s">
        <v>51</v>
      </c>
      <c r="AA222" s="26" t="s">
        <v>358</v>
      </c>
      <c r="AB222" s="26" t="s">
        <v>359</v>
      </c>
      <c r="AC222" s="26" t="s">
        <v>360</v>
      </c>
      <c r="AD222" s="26" t="s">
        <v>269</v>
      </c>
      <c r="AE222" s="26"/>
      <c r="AF222" s="26" t="s">
        <v>270</v>
      </c>
      <c r="AG222" s="26" t="s">
        <v>361</v>
      </c>
      <c r="AH222" s="45"/>
      <c r="AI222" s="45"/>
      <c r="AJ222" s="45"/>
      <c r="AK222" s="46" t="n">
        <v>63.4278795038393</v>
      </c>
      <c r="AL222" s="46"/>
      <c r="AM222" s="46"/>
      <c r="AN222" s="26"/>
      <c r="AO222" s="26" t="s">
        <v>4523</v>
      </c>
    </row>
    <row r="223" customFormat="false" ht="12" hidden="false" customHeight="false" outlineLevel="0" collapsed="false">
      <c r="A223" s="39" t="s">
        <v>356</v>
      </c>
      <c r="B223" s="39" t="s">
        <v>357</v>
      </c>
      <c r="C223" s="39" t="s">
        <v>4625</v>
      </c>
      <c r="D223" s="39" t="s">
        <v>4505</v>
      </c>
      <c r="E223" s="39" t="s">
        <v>261</v>
      </c>
      <c r="F223" s="39" t="s">
        <v>258</v>
      </c>
      <c r="G223" s="39" t="s">
        <v>4501</v>
      </c>
      <c r="H223" s="39" t="s">
        <v>4502</v>
      </c>
      <c r="I223" s="40" t="n">
        <v>50</v>
      </c>
      <c r="J223" s="40" t="n">
        <v>0</v>
      </c>
      <c r="K223" s="39" t="s">
        <v>4503</v>
      </c>
      <c r="L223" s="41" t="n">
        <v>0</v>
      </c>
      <c r="M223" s="41" t="n">
        <v>3171.39</v>
      </c>
      <c r="N223" s="39" t="s">
        <v>4507</v>
      </c>
      <c r="O223" s="42" t="n">
        <f aca="false">M223/SUM($M$2:$M$679)</f>
        <v>2.40780977173102E-005</v>
      </c>
      <c r="P223" s="43" t="n">
        <f aca="false">IFERROR(M223/I223,0)</f>
        <v>63.4278</v>
      </c>
      <c r="Q223" s="17"/>
      <c r="R223" s="44" t="n">
        <f aca="false">I223-Q223</f>
        <v>50</v>
      </c>
      <c r="S223" s="43" t="n">
        <f aca="false">$AK223*R223</f>
        <v>3171.39397519197</v>
      </c>
      <c r="U223" s="26" t="s">
        <v>259</v>
      </c>
      <c r="V223" s="26" t="s">
        <v>260</v>
      </c>
      <c r="W223" s="26" t="s">
        <v>262</v>
      </c>
      <c r="X223" s="24" t="s">
        <v>226</v>
      </c>
      <c r="Y223" s="26" t="s">
        <v>267</v>
      </c>
      <c r="Z223" s="25" t="s">
        <v>51</v>
      </c>
      <c r="AA223" s="26" t="s">
        <v>358</v>
      </c>
      <c r="AB223" s="26" t="s">
        <v>359</v>
      </c>
      <c r="AC223" s="26" t="s">
        <v>360</v>
      </c>
      <c r="AD223" s="26" t="s">
        <v>269</v>
      </c>
      <c r="AE223" s="26"/>
      <c r="AF223" s="26" t="s">
        <v>270</v>
      </c>
      <c r="AG223" s="26" t="s">
        <v>361</v>
      </c>
      <c r="AH223" s="45"/>
      <c r="AI223" s="45"/>
      <c r="AJ223" s="45"/>
      <c r="AK223" s="46" t="n">
        <v>63.4278795038393</v>
      </c>
      <c r="AL223" s="46"/>
      <c r="AM223" s="46"/>
      <c r="AN223" s="26"/>
      <c r="AO223" s="26" t="s">
        <v>4523</v>
      </c>
    </row>
    <row r="224" customFormat="false" ht="12" hidden="false" customHeight="false" outlineLevel="0" collapsed="false">
      <c r="A224" s="39" t="s">
        <v>390</v>
      </c>
      <c r="B224" s="39" t="s">
        <v>391</v>
      </c>
      <c r="C224" s="39" t="s">
        <v>4626</v>
      </c>
      <c r="D224" s="39" t="s">
        <v>4505</v>
      </c>
      <c r="E224" s="39" t="s">
        <v>261</v>
      </c>
      <c r="F224" s="39" t="s">
        <v>258</v>
      </c>
      <c r="G224" s="39" t="s">
        <v>4501</v>
      </c>
      <c r="H224" s="39" t="s">
        <v>4502</v>
      </c>
      <c r="I224" s="40" t="n">
        <v>50</v>
      </c>
      <c r="J224" s="40" t="n">
        <v>0</v>
      </c>
      <c r="K224" s="39" t="s">
        <v>4503</v>
      </c>
      <c r="L224" s="41" t="n">
        <v>0</v>
      </c>
      <c r="M224" s="41" t="n">
        <v>2259.85</v>
      </c>
      <c r="N224" s="39" t="s">
        <v>4507</v>
      </c>
      <c r="O224" s="42" t="n">
        <f aca="false">M224/SUM($M$2:$M$679)</f>
        <v>1.71574259635249E-005</v>
      </c>
      <c r="P224" s="43" t="n">
        <f aca="false">IFERROR(M224/I224,0)</f>
        <v>45.197</v>
      </c>
      <c r="Q224" s="17"/>
      <c r="R224" s="44" t="n">
        <f aca="false">I224-Q224</f>
        <v>50</v>
      </c>
      <c r="S224" s="43" t="n">
        <f aca="false">$AK224*R224</f>
        <v>2259.85213675214</v>
      </c>
      <c r="U224" s="26" t="s">
        <v>259</v>
      </c>
      <c r="V224" s="26" t="s">
        <v>260</v>
      </c>
      <c r="W224" s="26" t="s">
        <v>262</v>
      </c>
      <c r="X224" s="26"/>
      <c r="Y224" s="26" t="s">
        <v>277</v>
      </c>
      <c r="Z224" s="27" t="s">
        <v>123</v>
      </c>
      <c r="AA224" s="26"/>
      <c r="AB224" s="26"/>
      <c r="AC224" s="26"/>
      <c r="AD224" s="26"/>
      <c r="AE224" s="26"/>
      <c r="AF224" s="26"/>
      <c r="AG224" s="26"/>
      <c r="AH224" s="45"/>
      <c r="AI224" s="45"/>
      <c r="AJ224" s="45"/>
      <c r="AK224" s="46" t="n">
        <v>45.1970427350427</v>
      </c>
      <c r="AL224" s="46"/>
      <c r="AM224" s="46"/>
      <c r="AN224" s="26"/>
      <c r="AO224" s="26" t="s">
        <v>376</v>
      </c>
    </row>
    <row r="225" customFormat="false" ht="12" hidden="false" customHeight="false" outlineLevel="0" collapsed="false">
      <c r="A225" s="39" t="s">
        <v>651</v>
      </c>
      <c r="B225" s="39" t="s">
        <v>652</v>
      </c>
      <c r="C225" s="39" t="s">
        <v>4506</v>
      </c>
      <c r="D225" s="39" t="s">
        <v>4505</v>
      </c>
      <c r="E225" s="39" t="s">
        <v>261</v>
      </c>
      <c r="F225" s="39" t="s">
        <v>258</v>
      </c>
      <c r="G225" s="39" t="s">
        <v>4501</v>
      </c>
      <c r="H225" s="39" t="s">
        <v>4502</v>
      </c>
      <c r="I225" s="40" t="n">
        <v>50</v>
      </c>
      <c r="J225" s="40" t="n">
        <v>0</v>
      </c>
      <c r="K225" s="39" t="s">
        <v>4503</v>
      </c>
      <c r="L225" s="41" t="n">
        <v>0</v>
      </c>
      <c r="M225" s="41" t="n">
        <v>31423.28</v>
      </c>
      <c r="N225" s="39" t="s">
        <v>4507</v>
      </c>
      <c r="O225" s="42" t="n">
        <f aca="false">M225/SUM($M$2:$M$679)</f>
        <v>0.000238574507215574</v>
      </c>
      <c r="P225" s="43" t="n">
        <f aca="false">IFERROR(M225/I225,0)</f>
        <v>628.4656</v>
      </c>
      <c r="Q225" s="17"/>
      <c r="R225" s="44" t="n">
        <f aca="false">I225-Q225</f>
        <v>50</v>
      </c>
      <c r="S225" s="43" t="n">
        <f aca="false">$AK225*R225</f>
        <v>31423.2769230769</v>
      </c>
      <c r="U225" s="26" t="s">
        <v>259</v>
      </c>
      <c r="V225" s="26" t="s">
        <v>260</v>
      </c>
      <c r="W225" s="26" t="s">
        <v>262</v>
      </c>
      <c r="X225" s="26"/>
      <c r="Y225" s="26" t="s">
        <v>277</v>
      </c>
      <c r="Z225" s="27" t="s">
        <v>123</v>
      </c>
      <c r="AA225" s="26"/>
      <c r="AB225" s="26"/>
      <c r="AC225" s="26"/>
      <c r="AD225" s="26"/>
      <c r="AE225" s="26"/>
      <c r="AF225" s="26"/>
      <c r="AG225" s="26"/>
      <c r="AH225" s="45" t="n">
        <v>130</v>
      </c>
      <c r="AI225" s="45" t="n">
        <f aca="false">Q225</f>
        <v>0</v>
      </c>
      <c r="AJ225" s="45" t="n">
        <f aca="false">$AH225-$AI225</f>
        <v>130</v>
      </c>
      <c r="AK225" s="46" t="n">
        <v>628.465538461538</v>
      </c>
      <c r="AL225" s="46" t="n">
        <f aca="false">$AJ225*$AK225</f>
        <v>81700.52</v>
      </c>
      <c r="AM225" s="46" t="n">
        <f aca="false">$AI225*$AK225</f>
        <v>0</v>
      </c>
      <c r="AN225" s="26"/>
      <c r="AO225" s="26" t="s">
        <v>434</v>
      </c>
    </row>
    <row r="226" customFormat="false" ht="12" hidden="false" customHeight="false" outlineLevel="0" collapsed="false">
      <c r="A226" s="39" t="s">
        <v>543</v>
      </c>
      <c r="B226" s="39" t="s">
        <v>544</v>
      </c>
      <c r="C226" s="39" t="s">
        <v>4506</v>
      </c>
      <c r="D226" s="39" t="s">
        <v>4505</v>
      </c>
      <c r="E226" s="39" t="s">
        <v>261</v>
      </c>
      <c r="F226" s="39" t="s">
        <v>258</v>
      </c>
      <c r="G226" s="39" t="s">
        <v>4501</v>
      </c>
      <c r="H226" s="39" t="s">
        <v>4502</v>
      </c>
      <c r="I226" s="40" t="n">
        <v>50</v>
      </c>
      <c r="J226" s="40" t="n">
        <v>0</v>
      </c>
      <c r="K226" s="39" t="s">
        <v>4503</v>
      </c>
      <c r="L226" s="41" t="n">
        <v>0</v>
      </c>
      <c r="M226" s="41" t="n">
        <v>21516.35</v>
      </c>
      <c r="N226" s="39" t="s">
        <v>4507</v>
      </c>
      <c r="O226" s="42" t="n">
        <f aca="false">M226/SUM($M$2:$M$679)</f>
        <v>0.000163358268084293</v>
      </c>
      <c r="P226" s="43" t="n">
        <f aca="false">IFERROR(M226/I226,0)</f>
        <v>430.327</v>
      </c>
      <c r="Q226" s="17"/>
      <c r="R226" s="44" t="n">
        <f aca="false">I226-Q226</f>
        <v>50</v>
      </c>
      <c r="S226" s="43" t="n">
        <f aca="false">$AK226*R226</f>
        <v>21516.346</v>
      </c>
      <c r="U226" s="26" t="s">
        <v>259</v>
      </c>
      <c r="V226" s="26" t="s">
        <v>260</v>
      </c>
      <c r="W226" s="26" t="s">
        <v>262</v>
      </c>
      <c r="X226" s="24" t="s">
        <v>226</v>
      </c>
      <c r="Y226" s="26" t="s">
        <v>267</v>
      </c>
      <c r="Z226" s="25" t="s">
        <v>51</v>
      </c>
      <c r="AA226" s="26" t="s">
        <v>545</v>
      </c>
      <c r="AB226" s="26" t="s">
        <v>546</v>
      </c>
      <c r="AC226" s="26" t="s">
        <v>547</v>
      </c>
      <c r="AD226" s="26" t="s">
        <v>269</v>
      </c>
      <c r="AE226" s="26"/>
      <c r="AF226" s="26" t="s">
        <v>270</v>
      </c>
      <c r="AG226" s="26" t="s">
        <v>548</v>
      </c>
      <c r="AH226" s="45"/>
      <c r="AI226" s="45"/>
      <c r="AJ226" s="45"/>
      <c r="AK226" s="46" t="n">
        <v>430.32692</v>
      </c>
      <c r="AL226" s="46"/>
      <c r="AM226" s="46"/>
      <c r="AN226" s="26"/>
      <c r="AO226" s="26" t="s">
        <v>4627</v>
      </c>
    </row>
    <row r="227" customFormat="false" ht="12" hidden="false" customHeight="false" outlineLevel="0" collapsed="false">
      <c r="A227" s="39" t="s">
        <v>559</v>
      </c>
      <c r="B227" s="39" t="s">
        <v>560</v>
      </c>
      <c r="C227" s="39" t="s">
        <v>4628</v>
      </c>
      <c r="D227" s="39" t="s">
        <v>4505</v>
      </c>
      <c r="E227" s="39" t="s">
        <v>261</v>
      </c>
      <c r="F227" s="39" t="s">
        <v>258</v>
      </c>
      <c r="G227" s="39" t="s">
        <v>4501</v>
      </c>
      <c r="H227" s="39" t="s">
        <v>4502</v>
      </c>
      <c r="I227" s="40" t="n">
        <v>50</v>
      </c>
      <c r="J227" s="40" t="n">
        <v>0</v>
      </c>
      <c r="K227" s="39" t="s">
        <v>4503</v>
      </c>
      <c r="L227" s="41" t="n">
        <v>0</v>
      </c>
      <c r="M227" s="41" t="n">
        <v>115896.01</v>
      </c>
      <c r="N227" s="39" t="s">
        <v>4507</v>
      </c>
      <c r="O227" s="42" t="n">
        <f aca="false">M227/SUM($M$2:$M$679)</f>
        <v>0.000879915574504036</v>
      </c>
      <c r="P227" s="43" t="n">
        <f aca="false">IFERROR(M227/I227,0)</f>
        <v>2317.9202</v>
      </c>
      <c r="Q227" s="17"/>
      <c r="R227" s="44" t="n">
        <f aca="false">I227-Q227</f>
        <v>50</v>
      </c>
      <c r="S227" s="43" t="n">
        <f aca="false">$AK227*R227</f>
        <v>115896.012820513</v>
      </c>
      <c r="U227" s="26" t="s">
        <v>259</v>
      </c>
      <c r="V227" s="26" t="s">
        <v>260</v>
      </c>
      <c r="W227" s="26" t="s">
        <v>262</v>
      </c>
      <c r="X227" s="29" t="s">
        <v>227</v>
      </c>
      <c r="Y227" s="26" t="s">
        <v>297</v>
      </c>
      <c r="Z227" s="25" t="s">
        <v>51</v>
      </c>
      <c r="AA227" s="26" t="s">
        <v>561</v>
      </c>
      <c r="AB227" s="26" t="s">
        <v>562</v>
      </c>
      <c r="AC227" s="26" t="s">
        <v>563</v>
      </c>
      <c r="AD227" s="26" t="s">
        <v>269</v>
      </c>
      <c r="AE227" s="26"/>
      <c r="AF227" s="26" t="s">
        <v>270</v>
      </c>
      <c r="AG227" s="26" t="s">
        <v>564</v>
      </c>
      <c r="AH227" s="45"/>
      <c r="AI227" s="45"/>
      <c r="AJ227" s="45"/>
      <c r="AK227" s="46" t="n">
        <v>2317.92025641026</v>
      </c>
      <c r="AL227" s="46"/>
      <c r="AM227" s="46"/>
      <c r="AN227" s="26"/>
      <c r="AO227" s="26" t="s">
        <v>4629</v>
      </c>
    </row>
    <row r="228" customFormat="false" ht="12" hidden="false" customHeight="false" outlineLevel="0" collapsed="false">
      <c r="A228" s="39" t="s">
        <v>403</v>
      </c>
      <c r="B228" s="39" t="s">
        <v>404</v>
      </c>
      <c r="C228" s="39" t="s">
        <v>4630</v>
      </c>
      <c r="D228" s="39" t="s">
        <v>4515</v>
      </c>
      <c r="E228" s="39" t="s">
        <v>261</v>
      </c>
      <c r="F228" s="39" t="s">
        <v>258</v>
      </c>
      <c r="G228" s="39" t="s">
        <v>4501</v>
      </c>
      <c r="H228" s="39" t="s">
        <v>4502</v>
      </c>
      <c r="I228" s="40" t="n">
        <v>50</v>
      </c>
      <c r="J228" s="40" t="n">
        <v>0</v>
      </c>
      <c r="K228" s="39" t="s">
        <v>4503</v>
      </c>
      <c r="L228" s="41" t="n">
        <v>0</v>
      </c>
      <c r="M228" s="41" t="n">
        <v>18577.31</v>
      </c>
      <c r="N228" s="39" t="s">
        <v>4507</v>
      </c>
      <c r="O228" s="42" t="n">
        <f aca="false">M228/SUM($M$2:$M$679)</f>
        <v>0.00014104423785935</v>
      </c>
      <c r="P228" s="43" t="n">
        <f aca="false">IFERROR(M228/I228,0)</f>
        <v>371.5462</v>
      </c>
      <c r="Q228" s="17"/>
      <c r="R228" s="44" t="n">
        <f aca="false">I228-Q228</f>
        <v>50</v>
      </c>
      <c r="S228" s="43" t="n">
        <f aca="false">$AK228*R228</f>
        <v>18577.3075757576</v>
      </c>
      <c r="U228" s="26" t="s">
        <v>259</v>
      </c>
      <c r="V228" s="26" t="s">
        <v>260</v>
      </c>
      <c r="W228" s="26" t="s">
        <v>262</v>
      </c>
      <c r="X228" s="26"/>
      <c r="Y228" s="26" t="s">
        <v>277</v>
      </c>
      <c r="Z228" s="27" t="s">
        <v>123</v>
      </c>
      <c r="AA228" s="26"/>
      <c r="AB228" s="26"/>
      <c r="AC228" s="26"/>
      <c r="AD228" s="26"/>
      <c r="AE228" s="26"/>
      <c r="AF228" s="26"/>
      <c r="AG228" s="26"/>
      <c r="AH228" s="45"/>
      <c r="AI228" s="45"/>
      <c r="AJ228" s="45"/>
      <c r="AK228" s="46" t="n">
        <v>371.546151515152</v>
      </c>
      <c r="AL228" s="46"/>
      <c r="AM228" s="46"/>
      <c r="AN228" s="26"/>
      <c r="AO228" s="26" t="s">
        <v>405</v>
      </c>
    </row>
    <row r="229" customFormat="false" ht="12" hidden="false" customHeight="false" outlineLevel="0" collapsed="false">
      <c r="A229" s="39" t="s">
        <v>873</v>
      </c>
      <c r="B229" s="39" t="s">
        <v>874</v>
      </c>
      <c r="C229" s="39" t="s">
        <v>4506</v>
      </c>
      <c r="D229" s="39" t="s">
        <v>4505</v>
      </c>
      <c r="E229" s="39" t="s">
        <v>261</v>
      </c>
      <c r="F229" s="39" t="s">
        <v>258</v>
      </c>
      <c r="G229" s="39" t="s">
        <v>4501</v>
      </c>
      <c r="H229" s="39" t="s">
        <v>4502</v>
      </c>
      <c r="I229" s="40" t="n">
        <v>50</v>
      </c>
      <c r="J229" s="40" t="n">
        <v>0</v>
      </c>
      <c r="K229" s="39" t="s">
        <v>4503</v>
      </c>
      <c r="L229" s="41" t="n">
        <v>0</v>
      </c>
      <c r="M229" s="41" t="n">
        <v>61875</v>
      </c>
      <c r="N229" s="39" t="s">
        <v>4507</v>
      </c>
      <c r="O229" s="42" t="n">
        <f aca="false">M229/SUM($M$2:$M$679)</f>
        <v>0.000469772653712904</v>
      </c>
      <c r="P229" s="43" t="n">
        <f aca="false">IFERROR(M229/I229,0)</f>
        <v>1237.5</v>
      </c>
      <c r="Q229" s="17" t="n">
        <v>50</v>
      </c>
      <c r="R229" s="44" t="n">
        <f aca="false">I229-Q229</f>
        <v>0</v>
      </c>
      <c r="S229" s="43" t="n">
        <f aca="false">$AK229*R229</f>
        <v>0</v>
      </c>
      <c r="U229" s="26" t="s">
        <v>259</v>
      </c>
      <c r="V229" s="26" t="s">
        <v>260</v>
      </c>
      <c r="W229" s="26" t="s">
        <v>262</v>
      </c>
      <c r="X229" s="25" t="s">
        <v>228</v>
      </c>
      <c r="Y229" s="26" t="s">
        <v>282</v>
      </c>
      <c r="Z229" s="30" t="s">
        <v>117</v>
      </c>
      <c r="AA229" s="26" t="s">
        <v>875</v>
      </c>
      <c r="AB229" s="26" t="s">
        <v>876</v>
      </c>
      <c r="AC229" s="26" t="s">
        <v>290</v>
      </c>
      <c r="AD229" s="26" t="s">
        <v>270</v>
      </c>
      <c r="AE229" s="26" t="s">
        <v>877</v>
      </c>
      <c r="AF229" s="26" t="s">
        <v>270</v>
      </c>
      <c r="AG229" s="26" t="s">
        <v>878</v>
      </c>
      <c r="AH229" s="45" t="n">
        <v>50</v>
      </c>
      <c r="AI229" s="45" t="n">
        <f aca="false">Q229</f>
        <v>50</v>
      </c>
      <c r="AJ229" s="45" t="n">
        <f aca="false">$AH229-$AI229</f>
        <v>0</v>
      </c>
      <c r="AK229" s="46" t="n">
        <v>1237.5</v>
      </c>
      <c r="AL229" s="46" t="n">
        <f aca="false">$AJ229*$AK229</f>
        <v>0</v>
      </c>
      <c r="AM229" s="46" t="n">
        <f aca="false">$AI229*$AK229</f>
        <v>61875</v>
      </c>
      <c r="AN229" s="26"/>
      <c r="AO229" s="26" t="s">
        <v>879</v>
      </c>
    </row>
    <row r="230" customFormat="false" ht="12" hidden="false" customHeight="false" outlineLevel="0" collapsed="false">
      <c r="A230" s="39" t="s">
        <v>625</v>
      </c>
      <c r="B230" s="39" t="s">
        <v>626</v>
      </c>
      <c r="C230" s="39" t="s">
        <v>4631</v>
      </c>
      <c r="D230" s="39" t="s">
        <v>4505</v>
      </c>
      <c r="E230" s="39" t="s">
        <v>261</v>
      </c>
      <c r="F230" s="39" t="s">
        <v>258</v>
      </c>
      <c r="G230" s="39" t="s">
        <v>4501</v>
      </c>
      <c r="H230" s="39" t="s">
        <v>4502</v>
      </c>
      <c r="I230" s="40" t="n">
        <v>50</v>
      </c>
      <c r="J230" s="40" t="n">
        <v>0</v>
      </c>
      <c r="K230" s="39" t="s">
        <v>4503</v>
      </c>
      <c r="L230" s="41" t="n">
        <v>0</v>
      </c>
      <c r="M230" s="41" t="n">
        <v>263671.58</v>
      </c>
      <c r="N230" s="39" t="s">
        <v>4507</v>
      </c>
      <c r="O230" s="42" t="n">
        <f aca="false">M230/SUM($M$2:$M$679)</f>
        <v>0.00200186986416605</v>
      </c>
      <c r="P230" s="43" t="n">
        <f aca="false">IFERROR(M230/I230,0)</f>
        <v>5273.4316</v>
      </c>
      <c r="Q230" s="17"/>
      <c r="R230" s="44" t="n">
        <f aca="false">I230-Q230</f>
        <v>50</v>
      </c>
      <c r="S230" s="43" t="n">
        <f aca="false">$AK230*R230</f>
        <v>263671.579617834</v>
      </c>
      <c r="U230" s="26" t="s">
        <v>259</v>
      </c>
      <c r="V230" s="26" t="s">
        <v>260</v>
      </c>
      <c r="W230" s="26" t="s">
        <v>262</v>
      </c>
      <c r="X230" s="26"/>
      <c r="Y230" s="26" t="s">
        <v>277</v>
      </c>
      <c r="Z230" s="27" t="s">
        <v>123</v>
      </c>
      <c r="AA230" s="26"/>
      <c r="AB230" s="26"/>
      <c r="AC230" s="26"/>
      <c r="AD230" s="26"/>
      <c r="AE230" s="26"/>
      <c r="AF230" s="26"/>
      <c r="AG230" s="26"/>
      <c r="AH230" s="45"/>
      <c r="AI230" s="45"/>
      <c r="AJ230" s="45"/>
      <c r="AK230" s="46" t="n">
        <v>5273.43159235669</v>
      </c>
      <c r="AL230" s="46"/>
      <c r="AM230" s="46"/>
      <c r="AN230" s="26"/>
      <c r="AO230" s="26" t="s">
        <v>485</v>
      </c>
    </row>
    <row r="231" customFormat="false" ht="12" hidden="false" customHeight="false" outlineLevel="0" collapsed="false">
      <c r="A231" s="39" t="s">
        <v>406</v>
      </c>
      <c r="B231" s="39" t="s">
        <v>407</v>
      </c>
      <c r="C231" s="39" t="s">
        <v>4632</v>
      </c>
      <c r="D231" s="39" t="s">
        <v>4515</v>
      </c>
      <c r="E231" s="39" t="s">
        <v>261</v>
      </c>
      <c r="F231" s="39" t="s">
        <v>258</v>
      </c>
      <c r="G231" s="39" t="s">
        <v>4501</v>
      </c>
      <c r="H231" s="39" t="s">
        <v>4502</v>
      </c>
      <c r="I231" s="40" t="n">
        <v>50</v>
      </c>
      <c r="J231" s="40" t="n">
        <v>0</v>
      </c>
      <c r="K231" s="39" t="s">
        <v>4503</v>
      </c>
      <c r="L231" s="41" t="n">
        <v>0</v>
      </c>
      <c r="M231" s="41" t="n">
        <v>148200.56</v>
      </c>
      <c r="N231" s="39" t="s">
        <v>4507</v>
      </c>
      <c r="O231" s="42" t="n">
        <f aca="false">M231/SUM($M$2:$M$679)</f>
        <v>0.00112518093499699</v>
      </c>
      <c r="P231" s="43" t="n">
        <f aca="false">IFERROR(M231/I231,0)</f>
        <v>2964.0112</v>
      </c>
      <c r="Q231" s="17"/>
      <c r="R231" s="44" t="n">
        <f aca="false">I231-Q231</f>
        <v>50</v>
      </c>
      <c r="S231" s="43" t="n">
        <f aca="false">$AK231*R231</f>
        <v>148200.554979253</v>
      </c>
      <c r="U231" s="26" t="s">
        <v>259</v>
      </c>
      <c r="V231" s="26" t="s">
        <v>260</v>
      </c>
      <c r="W231" s="26" t="s">
        <v>262</v>
      </c>
      <c r="X231" s="25" t="s">
        <v>228</v>
      </c>
      <c r="Y231" s="26" t="s">
        <v>282</v>
      </c>
      <c r="Z231" s="25" t="s">
        <v>51</v>
      </c>
      <c r="AA231" s="26" t="s">
        <v>408</v>
      </c>
      <c r="AB231" s="26" t="s">
        <v>409</v>
      </c>
      <c r="AC231" s="26" t="s">
        <v>410</v>
      </c>
      <c r="AD231" s="26" t="s">
        <v>269</v>
      </c>
      <c r="AE231" s="26"/>
      <c r="AF231" s="26" t="s">
        <v>270</v>
      </c>
      <c r="AG231" s="26" t="s">
        <v>411</v>
      </c>
      <c r="AH231" s="45"/>
      <c r="AI231" s="45"/>
      <c r="AJ231" s="45"/>
      <c r="AK231" s="46" t="n">
        <v>2964.01109958506</v>
      </c>
      <c r="AL231" s="46"/>
      <c r="AM231" s="46"/>
      <c r="AN231" s="26"/>
      <c r="AO231" s="26" t="s">
        <v>4573</v>
      </c>
    </row>
    <row r="232" customFormat="false" ht="12" hidden="false" customHeight="false" outlineLevel="0" collapsed="false">
      <c r="A232" s="39" t="s">
        <v>880</v>
      </c>
      <c r="B232" s="39" t="s">
        <v>881</v>
      </c>
      <c r="C232" s="39" t="s">
        <v>4506</v>
      </c>
      <c r="D232" s="39" t="s">
        <v>4505</v>
      </c>
      <c r="E232" s="39" t="s">
        <v>261</v>
      </c>
      <c r="F232" s="39" t="s">
        <v>258</v>
      </c>
      <c r="G232" s="39" t="s">
        <v>4501</v>
      </c>
      <c r="H232" s="39" t="s">
        <v>4502</v>
      </c>
      <c r="I232" s="40" t="n">
        <v>50</v>
      </c>
      <c r="J232" s="40" t="n">
        <v>0</v>
      </c>
      <c r="K232" s="39" t="s">
        <v>4503</v>
      </c>
      <c r="L232" s="41" t="n">
        <v>0</v>
      </c>
      <c r="M232" s="41" t="n">
        <v>45500</v>
      </c>
      <c r="N232" s="39" t="s">
        <v>4507</v>
      </c>
      <c r="O232" s="42" t="n">
        <f aca="false">M232/SUM($M$2:$M$679)</f>
        <v>0.000345448981720196</v>
      </c>
      <c r="P232" s="43" t="n">
        <f aca="false">IFERROR(M232/I232,0)</f>
        <v>910</v>
      </c>
      <c r="Q232" s="17"/>
      <c r="R232" s="44" t="n">
        <f aca="false">I232-Q232</f>
        <v>50</v>
      </c>
      <c r="S232" s="43" t="n">
        <f aca="false">$AK232*R232</f>
        <v>45500</v>
      </c>
      <c r="U232" s="26" t="s">
        <v>259</v>
      </c>
      <c r="V232" s="26" t="s">
        <v>260</v>
      </c>
      <c r="W232" s="26" t="s">
        <v>262</v>
      </c>
      <c r="X232" s="26"/>
      <c r="Y232" s="26" t="s">
        <v>277</v>
      </c>
      <c r="Z232" s="27" t="s">
        <v>123</v>
      </c>
      <c r="AA232" s="26"/>
      <c r="AB232" s="26"/>
      <c r="AC232" s="26"/>
      <c r="AD232" s="26"/>
      <c r="AE232" s="26"/>
      <c r="AF232" s="26"/>
      <c r="AG232" s="26"/>
      <c r="AH232" s="45" t="n">
        <v>50</v>
      </c>
      <c r="AI232" s="45" t="n">
        <f aca="false">Q232</f>
        <v>0</v>
      </c>
      <c r="AJ232" s="45" t="n">
        <f aca="false">$AH232-$AI232</f>
        <v>50</v>
      </c>
      <c r="AK232" s="46" t="n">
        <v>910</v>
      </c>
      <c r="AL232" s="46" t="n">
        <f aca="false">$AJ232*$AK232</f>
        <v>45500</v>
      </c>
      <c r="AM232" s="46" t="n">
        <f aca="false">$AI232*$AK232</f>
        <v>0</v>
      </c>
      <c r="AN232" s="26"/>
      <c r="AO232" s="26"/>
    </row>
    <row r="233" customFormat="false" ht="12" hidden="false" customHeight="false" outlineLevel="0" collapsed="false">
      <c r="A233" s="39" t="s">
        <v>713</v>
      </c>
      <c r="B233" s="39" t="s">
        <v>714</v>
      </c>
      <c r="C233" s="39" t="s">
        <v>4506</v>
      </c>
      <c r="D233" s="39" t="s">
        <v>4515</v>
      </c>
      <c r="E233" s="39" t="s">
        <v>261</v>
      </c>
      <c r="F233" s="39" t="s">
        <v>258</v>
      </c>
      <c r="G233" s="39" t="s">
        <v>4501</v>
      </c>
      <c r="H233" s="39" t="s">
        <v>4502</v>
      </c>
      <c r="I233" s="40" t="n">
        <v>50</v>
      </c>
      <c r="J233" s="40" t="n">
        <v>0</v>
      </c>
      <c r="K233" s="39" t="s">
        <v>4503</v>
      </c>
      <c r="L233" s="41" t="n">
        <v>0</v>
      </c>
      <c r="M233" s="41" t="n">
        <v>24615</v>
      </c>
      <c r="N233" s="39" t="s">
        <v>4507</v>
      </c>
      <c r="O233" s="42" t="n">
        <f aca="false">M233/SUM($M$2:$M$679)</f>
        <v>0.00018688410296797</v>
      </c>
      <c r="P233" s="43" t="n">
        <f aca="false">IFERROR(M233/I233,0)</f>
        <v>492.3</v>
      </c>
      <c r="Q233" s="17"/>
      <c r="R233" s="44" t="n">
        <f aca="false">I233-Q233</f>
        <v>50</v>
      </c>
      <c r="S233" s="43" t="n">
        <f aca="false">$AK233*R233</f>
        <v>24615</v>
      </c>
      <c r="U233" s="26" t="s">
        <v>259</v>
      </c>
      <c r="V233" s="26" t="s">
        <v>260</v>
      </c>
      <c r="W233" s="26" t="s">
        <v>262</v>
      </c>
      <c r="X233" s="26"/>
      <c r="Y233" s="26" t="s">
        <v>277</v>
      </c>
      <c r="Z233" s="27" t="s">
        <v>123</v>
      </c>
      <c r="AA233" s="26"/>
      <c r="AB233" s="26"/>
      <c r="AC233" s="26"/>
      <c r="AD233" s="26"/>
      <c r="AE233" s="26"/>
      <c r="AF233" s="26"/>
      <c r="AG233" s="26"/>
      <c r="AH233" s="45" t="n">
        <v>100</v>
      </c>
      <c r="AI233" s="45" t="n">
        <f aca="false">Q233</f>
        <v>0</v>
      </c>
      <c r="AJ233" s="45" t="n">
        <f aca="false">$AH233-$AI233</f>
        <v>100</v>
      </c>
      <c r="AK233" s="46" t="n">
        <v>492.3</v>
      </c>
      <c r="AL233" s="46" t="n">
        <f aca="false">$AJ233*$AK233</f>
        <v>49230</v>
      </c>
      <c r="AM233" s="46" t="n">
        <f aca="false">$AI233*$AK233</f>
        <v>0</v>
      </c>
      <c r="AN233" s="26"/>
      <c r="AO233" s="26" t="s">
        <v>376</v>
      </c>
    </row>
    <row r="234" customFormat="false" ht="12" hidden="false" customHeight="false" outlineLevel="0" collapsed="false">
      <c r="A234" s="39" t="s">
        <v>713</v>
      </c>
      <c r="B234" s="39" t="s">
        <v>714</v>
      </c>
      <c r="C234" s="39" t="s">
        <v>4633</v>
      </c>
      <c r="D234" s="39" t="s">
        <v>4515</v>
      </c>
      <c r="E234" s="39" t="s">
        <v>261</v>
      </c>
      <c r="F234" s="39" t="s">
        <v>258</v>
      </c>
      <c r="G234" s="39" t="s">
        <v>4501</v>
      </c>
      <c r="H234" s="39" t="s">
        <v>4502</v>
      </c>
      <c r="I234" s="40" t="n">
        <v>50</v>
      </c>
      <c r="J234" s="40" t="n">
        <v>0</v>
      </c>
      <c r="K234" s="39" t="s">
        <v>4503</v>
      </c>
      <c r="L234" s="41" t="n">
        <v>0</v>
      </c>
      <c r="M234" s="41" t="n">
        <v>24615</v>
      </c>
      <c r="N234" s="39" t="s">
        <v>4507</v>
      </c>
      <c r="O234" s="42" t="n">
        <f aca="false">M234/SUM($M$2:$M$679)</f>
        <v>0.00018688410296797</v>
      </c>
      <c r="P234" s="43" t="n">
        <f aca="false">IFERROR(M234/I234,0)</f>
        <v>492.3</v>
      </c>
      <c r="Q234" s="17"/>
      <c r="R234" s="44" t="n">
        <f aca="false">I234-Q234</f>
        <v>50</v>
      </c>
      <c r="S234" s="43" t="n">
        <f aca="false">$AK234*R234</f>
        <v>24615</v>
      </c>
      <c r="U234" s="26" t="s">
        <v>259</v>
      </c>
      <c r="V234" s="26" t="s">
        <v>260</v>
      </c>
      <c r="W234" s="26" t="s">
        <v>262</v>
      </c>
      <c r="X234" s="26"/>
      <c r="Y234" s="26" t="s">
        <v>277</v>
      </c>
      <c r="Z234" s="27" t="s">
        <v>123</v>
      </c>
      <c r="AA234" s="26"/>
      <c r="AB234" s="26"/>
      <c r="AC234" s="26"/>
      <c r="AD234" s="26"/>
      <c r="AE234" s="26"/>
      <c r="AF234" s="26"/>
      <c r="AG234" s="26"/>
      <c r="AH234" s="45"/>
      <c r="AI234" s="45"/>
      <c r="AJ234" s="45"/>
      <c r="AK234" s="46" t="n">
        <v>492.3</v>
      </c>
      <c r="AL234" s="46"/>
      <c r="AM234" s="46"/>
      <c r="AN234" s="26"/>
      <c r="AO234" s="26" t="s">
        <v>376</v>
      </c>
    </row>
    <row r="235" customFormat="false" ht="12" hidden="false" customHeight="false" outlineLevel="0" collapsed="false">
      <c r="A235" s="39" t="s">
        <v>882</v>
      </c>
      <c r="B235" s="39" t="s">
        <v>883</v>
      </c>
      <c r="C235" s="39" t="s">
        <v>4506</v>
      </c>
      <c r="D235" s="39" t="s">
        <v>4515</v>
      </c>
      <c r="E235" s="39" t="s">
        <v>261</v>
      </c>
      <c r="F235" s="39" t="s">
        <v>258</v>
      </c>
      <c r="G235" s="39" t="s">
        <v>4501</v>
      </c>
      <c r="H235" s="39" t="s">
        <v>4502</v>
      </c>
      <c r="I235" s="40" t="n">
        <v>50</v>
      </c>
      <c r="J235" s="40" t="n">
        <v>0</v>
      </c>
      <c r="K235" s="39" t="s">
        <v>4503</v>
      </c>
      <c r="L235" s="41" t="n">
        <v>0</v>
      </c>
      <c r="M235" s="41" t="n">
        <v>711407</v>
      </c>
      <c r="N235" s="39" t="s">
        <v>4507</v>
      </c>
      <c r="O235" s="42" t="n">
        <f aca="false">M235/SUM($M$2:$M$679)</f>
        <v>0.0054012049173323</v>
      </c>
      <c r="P235" s="43" t="n">
        <f aca="false">IFERROR(M235/I235,0)</f>
        <v>14228.14</v>
      </c>
      <c r="Q235" s="17"/>
      <c r="R235" s="44" t="n">
        <f aca="false">I235-Q235</f>
        <v>50</v>
      </c>
      <c r="S235" s="43" t="n">
        <f aca="false">$AK235*R235</f>
        <v>711407</v>
      </c>
      <c r="U235" s="26" t="s">
        <v>259</v>
      </c>
      <c r="V235" s="26" t="s">
        <v>260</v>
      </c>
      <c r="W235" s="26" t="s">
        <v>262</v>
      </c>
      <c r="X235" s="26"/>
      <c r="Y235" s="26" t="s">
        <v>277</v>
      </c>
      <c r="Z235" s="27" t="s">
        <v>123</v>
      </c>
      <c r="AA235" s="26"/>
      <c r="AB235" s="26"/>
      <c r="AC235" s="26"/>
      <c r="AD235" s="26"/>
      <c r="AE235" s="26"/>
      <c r="AF235" s="26"/>
      <c r="AG235" s="26"/>
      <c r="AH235" s="45" t="n">
        <v>50</v>
      </c>
      <c r="AI235" s="45" t="n">
        <f aca="false">Q235</f>
        <v>0</v>
      </c>
      <c r="AJ235" s="45" t="n">
        <f aca="false">$AH235-$AI235</f>
        <v>50</v>
      </c>
      <c r="AK235" s="46" t="n">
        <v>14228.14</v>
      </c>
      <c r="AL235" s="46" t="n">
        <f aca="false">$AJ235*$AK235</f>
        <v>711407</v>
      </c>
      <c r="AM235" s="46" t="n">
        <f aca="false">$AI235*$AK235</f>
        <v>0</v>
      </c>
      <c r="AN235" s="26"/>
      <c r="AO235" s="26"/>
    </row>
    <row r="236" customFormat="false" ht="12" hidden="false" customHeight="false" outlineLevel="0" collapsed="false">
      <c r="A236" s="39" t="s">
        <v>884</v>
      </c>
      <c r="B236" s="39" t="s">
        <v>885</v>
      </c>
      <c r="C236" s="39" t="s">
        <v>4506</v>
      </c>
      <c r="D236" s="39" t="s">
        <v>4515</v>
      </c>
      <c r="E236" s="39" t="s">
        <v>261</v>
      </c>
      <c r="F236" s="39" t="s">
        <v>258</v>
      </c>
      <c r="G236" s="39" t="s">
        <v>4501</v>
      </c>
      <c r="H236" s="39" t="s">
        <v>4502</v>
      </c>
      <c r="I236" s="40" t="n">
        <v>50</v>
      </c>
      <c r="J236" s="40" t="n">
        <v>0</v>
      </c>
      <c r="K236" s="39" t="s">
        <v>4503</v>
      </c>
      <c r="L236" s="41" t="n">
        <v>0</v>
      </c>
      <c r="M236" s="41" t="n">
        <v>64312.5</v>
      </c>
      <c r="N236" s="39" t="s">
        <v>4507</v>
      </c>
      <c r="O236" s="42" t="n">
        <f aca="false">M236/SUM($M$2:$M$679)</f>
        <v>0.0004882788491622</v>
      </c>
      <c r="P236" s="43" t="n">
        <f aca="false">IFERROR(M236/I236,0)</f>
        <v>1286.25</v>
      </c>
      <c r="Q236" s="17"/>
      <c r="R236" s="44" t="n">
        <f aca="false">I236-Q236</f>
        <v>50</v>
      </c>
      <c r="S236" s="43" t="n">
        <f aca="false">$AK236*R236</f>
        <v>64312.5</v>
      </c>
      <c r="U236" s="26" t="s">
        <v>259</v>
      </c>
      <c r="V236" s="26" t="s">
        <v>260</v>
      </c>
      <c r="W236" s="26" t="s">
        <v>262</v>
      </c>
      <c r="X236" s="26"/>
      <c r="Y236" s="26" t="s">
        <v>277</v>
      </c>
      <c r="Z236" s="27" t="s">
        <v>123</v>
      </c>
      <c r="AA236" s="26"/>
      <c r="AB236" s="26"/>
      <c r="AC236" s="26"/>
      <c r="AD236" s="26"/>
      <c r="AE236" s="26"/>
      <c r="AF236" s="26"/>
      <c r="AG236" s="26"/>
      <c r="AH236" s="45" t="n">
        <v>50</v>
      </c>
      <c r="AI236" s="45" t="n">
        <f aca="false">Q236</f>
        <v>0</v>
      </c>
      <c r="AJ236" s="45" t="n">
        <f aca="false">$AH236-$AI236</f>
        <v>50</v>
      </c>
      <c r="AK236" s="46" t="n">
        <v>1286.25</v>
      </c>
      <c r="AL236" s="46" t="n">
        <f aca="false">$AJ236*$AK236</f>
        <v>64312.5</v>
      </c>
      <c r="AM236" s="46" t="n">
        <f aca="false">$AI236*$AK236</f>
        <v>0</v>
      </c>
      <c r="AN236" s="26"/>
      <c r="AO236" s="26"/>
    </row>
    <row r="237" customFormat="false" ht="12" hidden="false" customHeight="false" outlineLevel="0" collapsed="false">
      <c r="A237" s="39" t="s">
        <v>886</v>
      </c>
      <c r="B237" s="39" t="s">
        <v>887</v>
      </c>
      <c r="C237" s="39" t="s">
        <v>4506</v>
      </c>
      <c r="D237" s="39" t="s">
        <v>4515</v>
      </c>
      <c r="E237" s="39" t="s">
        <v>261</v>
      </c>
      <c r="F237" s="39" t="s">
        <v>258</v>
      </c>
      <c r="G237" s="39" t="s">
        <v>4501</v>
      </c>
      <c r="H237" s="39" t="s">
        <v>4502</v>
      </c>
      <c r="I237" s="40" t="n">
        <v>50</v>
      </c>
      <c r="J237" s="40" t="n">
        <v>0</v>
      </c>
      <c r="K237" s="39" t="s">
        <v>4503</v>
      </c>
      <c r="L237" s="41" t="n">
        <v>0</v>
      </c>
      <c r="M237" s="41" t="n">
        <v>57750</v>
      </c>
      <c r="N237" s="39" t="s">
        <v>4507</v>
      </c>
      <c r="O237" s="42" t="n">
        <f aca="false">M237/SUM($M$2:$M$679)</f>
        <v>0.00043845447679871</v>
      </c>
      <c r="P237" s="43" t="n">
        <f aca="false">IFERROR(M237/I237,0)</f>
        <v>1155</v>
      </c>
      <c r="Q237" s="17"/>
      <c r="R237" s="44" t="n">
        <f aca="false">I237-Q237</f>
        <v>50</v>
      </c>
      <c r="S237" s="43" t="n">
        <f aca="false">$AK237*R237</f>
        <v>57750</v>
      </c>
      <c r="U237" s="26" t="s">
        <v>259</v>
      </c>
      <c r="V237" s="26" t="s">
        <v>260</v>
      </c>
      <c r="W237" s="26" t="s">
        <v>262</v>
      </c>
      <c r="X237" s="26"/>
      <c r="Y237" s="26" t="s">
        <v>277</v>
      </c>
      <c r="Z237" s="27" t="s">
        <v>123</v>
      </c>
      <c r="AA237" s="26"/>
      <c r="AB237" s="26"/>
      <c r="AC237" s="26"/>
      <c r="AD237" s="26"/>
      <c r="AE237" s="26"/>
      <c r="AF237" s="26"/>
      <c r="AG237" s="26"/>
      <c r="AH237" s="45" t="n">
        <v>50</v>
      </c>
      <c r="AI237" s="45" t="n">
        <f aca="false">Q237</f>
        <v>0</v>
      </c>
      <c r="AJ237" s="45" t="n">
        <f aca="false">$AH237-$AI237</f>
        <v>50</v>
      </c>
      <c r="AK237" s="46" t="n">
        <v>1155</v>
      </c>
      <c r="AL237" s="46" t="n">
        <f aca="false">$AJ237*$AK237</f>
        <v>57750</v>
      </c>
      <c r="AM237" s="46" t="n">
        <f aca="false">$AI237*$AK237</f>
        <v>0</v>
      </c>
      <c r="AN237" s="26"/>
      <c r="AO237" s="26"/>
    </row>
    <row r="238" customFormat="false" ht="12" hidden="false" customHeight="false" outlineLevel="0" collapsed="false">
      <c r="A238" s="39" t="s">
        <v>888</v>
      </c>
      <c r="B238" s="39" t="s">
        <v>889</v>
      </c>
      <c r="C238" s="39"/>
      <c r="D238" s="39" t="s">
        <v>4505</v>
      </c>
      <c r="E238" s="39" t="s">
        <v>274</v>
      </c>
      <c r="F238" s="39" t="s">
        <v>258</v>
      </c>
      <c r="G238" s="39" t="s">
        <v>4501</v>
      </c>
      <c r="H238" s="39" t="s">
        <v>4502</v>
      </c>
      <c r="I238" s="40" t="n">
        <v>50</v>
      </c>
      <c r="J238" s="40" t="n">
        <v>0</v>
      </c>
      <c r="K238" s="39" t="s">
        <v>4503</v>
      </c>
      <c r="L238" s="41" t="n">
        <v>0</v>
      </c>
      <c r="M238" s="41" t="n">
        <v>11410</v>
      </c>
      <c r="N238" s="39" t="s">
        <v>4504</v>
      </c>
      <c r="O238" s="42" t="n">
        <f aca="false">M238/SUM($M$2:$M$679)</f>
        <v>8.66279754159876E-005</v>
      </c>
      <c r="P238" s="43" t="n">
        <f aca="false">IFERROR(M238/I238,0)</f>
        <v>228.2</v>
      </c>
      <c r="Q238" s="17"/>
      <c r="R238" s="44" t="n">
        <f aca="false">I238-Q238</f>
        <v>50</v>
      </c>
      <c r="S238" s="43" t="n">
        <f aca="false">$AK238*R238</f>
        <v>11410</v>
      </c>
      <c r="U238" s="26" t="s">
        <v>259</v>
      </c>
      <c r="V238" s="26" t="s">
        <v>273</v>
      </c>
      <c r="W238" s="26" t="s">
        <v>262</v>
      </c>
      <c r="X238" s="26"/>
      <c r="Y238" s="26" t="s">
        <v>277</v>
      </c>
      <c r="Z238" s="27" t="s">
        <v>123</v>
      </c>
      <c r="AA238" s="26"/>
      <c r="AB238" s="26"/>
      <c r="AC238" s="26"/>
      <c r="AD238" s="26"/>
      <c r="AE238" s="26"/>
      <c r="AF238" s="26"/>
      <c r="AG238" s="26"/>
      <c r="AH238" s="45" t="n">
        <v>50</v>
      </c>
      <c r="AI238" s="45" t="n">
        <f aca="false">Q238</f>
        <v>0</v>
      </c>
      <c r="AJ238" s="45" t="n">
        <f aca="false">$AH238-$AI238</f>
        <v>50</v>
      </c>
      <c r="AK238" s="46" t="n">
        <v>228.2</v>
      </c>
      <c r="AL238" s="46" t="n">
        <f aca="false">$AJ238*$AK238</f>
        <v>11410</v>
      </c>
      <c r="AM238" s="46" t="n">
        <f aca="false">$AI238*$AK238</f>
        <v>0</v>
      </c>
      <c r="AN238" s="26"/>
      <c r="AO238" s="26"/>
    </row>
    <row r="239" customFormat="false" ht="12" hidden="false" customHeight="false" outlineLevel="0" collapsed="false">
      <c r="A239" s="39" t="s">
        <v>890</v>
      </c>
      <c r="B239" s="39" t="s">
        <v>891</v>
      </c>
      <c r="C239" s="39"/>
      <c r="D239" s="39" t="s">
        <v>4505</v>
      </c>
      <c r="E239" s="39" t="s">
        <v>274</v>
      </c>
      <c r="F239" s="39" t="s">
        <v>258</v>
      </c>
      <c r="G239" s="39" t="s">
        <v>4501</v>
      </c>
      <c r="H239" s="39" t="s">
        <v>4502</v>
      </c>
      <c r="I239" s="40" t="n">
        <v>50</v>
      </c>
      <c r="J239" s="40" t="n">
        <v>0</v>
      </c>
      <c r="K239" s="39" t="s">
        <v>4503</v>
      </c>
      <c r="L239" s="41" t="n">
        <v>0</v>
      </c>
      <c r="M239" s="41" t="n">
        <v>1848</v>
      </c>
      <c r="N239" s="39" t="s">
        <v>4504</v>
      </c>
      <c r="O239" s="42" t="n">
        <f aca="false">M239/SUM($M$2:$M$679)</f>
        <v>1.40305432575587E-005</v>
      </c>
      <c r="P239" s="43" t="n">
        <f aca="false">IFERROR(M239/I239,0)</f>
        <v>36.96</v>
      </c>
      <c r="Q239" s="17" t="n">
        <v>22</v>
      </c>
      <c r="R239" s="44" t="n">
        <f aca="false">I239-Q239</f>
        <v>28</v>
      </c>
      <c r="S239" s="43" t="n">
        <f aca="false">$AK239*R239</f>
        <v>1034.88</v>
      </c>
      <c r="U239" s="26" t="s">
        <v>259</v>
      </c>
      <c r="V239" s="26" t="s">
        <v>273</v>
      </c>
      <c r="W239" s="26" t="s">
        <v>262</v>
      </c>
      <c r="X239" s="29" t="s">
        <v>227</v>
      </c>
      <c r="Y239" s="26" t="s">
        <v>297</v>
      </c>
      <c r="Z239" s="25" t="s">
        <v>51</v>
      </c>
      <c r="AA239" s="26" t="s">
        <v>892</v>
      </c>
      <c r="AB239" s="26" t="s">
        <v>893</v>
      </c>
      <c r="AC239" s="26" t="s">
        <v>894</v>
      </c>
      <c r="AD239" s="26" t="s">
        <v>269</v>
      </c>
      <c r="AE239" s="26"/>
      <c r="AF239" s="26" t="s">
        <v>270</v>
      </c>
      <c r="AG239" s="26" t="s">
        <v>895</v>
      </c>
      <c r="AH239" s="45" t="n">
        <v>50</v>
      </c>
      <c r="AI239" s="45" t="n">
        <f aca="false">Q239</f>
        <v>22</v>
      </c>
      <c r="AJ239" s="45" t="n">
        <f aca="false">$AH239-$AI239</f>
        <v>28</v>
      </c>
      <c r="AK239" s="46" t="n">
        <v>36.96</v>
      </c>
      <c r="AL239" s="46" t="n">
        <f aca="false">$AJ239*$AK239</f>
        <v>1034.88</v>
      </c>
      <c r="AM239" s="46" t="n">
        <f aca="false">$AI239*$AK239</f>
        <v>813.12</v>
      </c>
      <c r="AN239" s="26"/>
      <c r="AO239" s="26" t="s">
        <v>896</v>
      </c>
    </row>
    <row r="240" customFormat="false" ht="12" hidden="false" customHeight="false" outlineLevel="0" collapsed="false">
      <c r="A240" s="39" t="s">
        <v>897</v>
      </c>
      <c r="B240" s="39" t="s">
        <v>898</v>
      </c>
      <c r="C240" s="39"/>
      <c r="D240" s="39" t="s">
        <v>4505</v>
      </c>
      <c r="E240" s="39" t="s">
        <v>274</v>
      </c>
      <c r="F240" s="39" t="s">
        <v>258</v>
      </c>
      <c r="G240" s="39" t="s">
        <v>4501</v>
      </c>
      <c r="H240" s="39" t="s">
        <v>4502</v>
      </c>
      <c r="I240" s="40" t="n">
        <v>50</v>
      </c>
      <c r="J240" s="40" t="n">
        <v>0</v>
      </c>
      <c r="K240" s="39" t="s">
        <v>4503</v>
      </c>
      <c r="L240" s="41" t="n">
        <v>0</v>
      </c>
      <c r="M240" s="41" t="n">
        <v>28381.5</v>
      </c>
      <c r="N240" s="39" t="s">
        <v>4504</v>
      </c>
      <c r="O240" s="42" t="n">
        <f aca="false">M240/SUM($M$2:$M$679)</f>
        <v>0.000215480445597621</v>
      </c>
      <c r="P240" s="43" t="n">
        <f aca="false">IFERROR(M240/I240,0)</f>
        <v>567.63</v>
      </c>
      <c r="Q240" s="17"/>
      <c r="R240" s="44" t="n">
        <f aca="false">I240-Q240</f>
        <v>50</v>
      </c>
      <c r="S240" s="43" t="n">
        <f aca="false">$AK240*R240</f>
        <v>28381.5</v>
      </c>
      <c r="U240" s="26" t="s">
        <v>259</v>
      </c>
      <c r="V240" s="26" t="s">
        <v>273</v>
      </c>
      <c r="W240" s="26" t="s">
        <v>262</v>
      </c>
      <c r="X240" s="26"/>
      <c r="Y240" s="26" t="s">
        <v>277</v>
      </c>
      <c r="Z240" s="27" t="s">
        <v>123</v>
      </c>
      <c r="AA240" s="26"/>
      <c r="AB240" s="26"/>
      <c r="AC240" s="26"/>
      <c r="AD240" s="26"/>
      <c r="AE240" s="26"/>
      <c r="AF240" s="26"/>
      <c r="AG240" s="26"/>
      <c r="AH240" s="45" t="n">
        <v>50</v>
      </c>
      <c r="AI240" s="45" t="n">
        <f aca="false">Q240</f>
        <v>0</v>
      </c>
      <c r="AJ240" s="45" t="n">
        <f aca="false">$AH240-$AI240</f>
        <v>50</v>
      </c>
      <c r="AK240" s="46" t="n">
        <v>567.63</v>
      </c>
      <c r="AL240" s="46" t="n">
        <f aca="false">$AJ240*$AK240</f>
        <v>28381.5</v>
      </c>
      <c r="AM240" s="46" t="n">
        <f aca="false">$AI240*$AK240</f>
        <v>0</v>
      </c>
      <c r="AN240" s="26"/>
      <c r="AO240" s="26"/>
    </row>
    <row r="241" customFormat="false" ht="12" hidden="false" customHeight="false" outlineLevel="0" collapsed="false">
      <c r="A241" s="39" t="s">
        <v>899</v>
      </c>
      <c r="B241" s="39" t="s">
        <v>900</v>
      </c>
      <c r="C241" s="39"/>
      <c r="D241" s="39" t="s">
        <v>4500</v>
      </c>
      <c r="E241" s="39" t="s">
        <v>274</v>
      </c>
      <c r="F241" s="39" t="s">
        <v>258</v>
      </c>
      <c r="G241" s="39" t="s">
        <v>4501</v>
      </c>
      <c r="H241" s="39" t="s">
        <v>4502</v>
      </c>
      <c r="I241" s="40" t="n">
        <v>50</v>
      </c>
      <c r="J241" s="40" t="n">
        <v>0</v>
      </c>
      <c r="K241" s="39" t="s">
        <v>4503</v>
      </c>
      <c r="L241" s="41" t="n">
        <v>0</v>
      </c>
      <c r="M241" s="41" t="n">
        <v>19786</v>
      </c>
      <c r="N241" s="39" t="s">
        <v>4504</v>
      </c>
      <c r="O241" s="42" t="n">
        <f aca="false">M241/SUM($M$2:$M$679)</f>
        <v>0.000150220957193754</v>
      </c>
      <c r="P241" s="43" t="n">
        <f aca="false">IFERROR(M241/I241,0)</f>
        <v>395.72</v>
      </c>
      <c r="Q241" s="17" t="n">
        <v>116</v>
      </c>
      <c r="R241" s="44" t="n">
        <f aca="false">I241-Q241</f>
        <v>-66</v>
      </c>
      <c r="S241" s="43" t="n">
        <f aca="false">$AK241*R241</f>
        <v>-26117.52</v>
      </c>
      <c r="U241" s="26" t="s">
        <v>259</v>
      </c>
      <c r="V241" s="26" t="s">
        <v>273</v>
      </c>
      <c r="W241" s="26" t="s">
        <v>262</v>
      </c>
      <c r="X241" s="25" t="s">
        <v>228</v>
      </c>
      <c r="Y241" s="26" t="s">
        <v>282</v>
      </c>
      <c r="Z241" s="24" t="s">
        <v>54</v>
      </c>
      <c r="AA241" s="26" t="s">
        <v>901</v>
      </c>
      <c r="AB241" s="26" t="s">
        <v>902</v>
      </c>
      <c r="AC241" s="26" t="s">
        <v>290</v>
      </c>
      <c r="AD241" s="26" t="s">
        <v>270</v>
      </c>
      <c r="AE241" s="26" t="s">
        <v>903</v>
      </c>
      <c r="AF241" s="26" t="s">
        <v>270</v>
      </c>
      <c r="AG241" s="26"/>
      <c r="AH241" s="45" t="n">
        <v>50</v>
      </c>
      <c r="AI241" s="45" t="n">
        <f aca="false">Q241</f>
        <v>116</v>
      </c>
      <c r="AJ241" s="45" t="n">
        <f aca="false">$AH241-$AI241</f>
        <v>-66</v>
      </c>
      <c r="AK241" s="46" t="n">
        <v>395.72</v>
      </c>
      <c r="AL241" s="46" t="n">
        <f aca="false">$AJ241*$AK241</f>
        <v>-26117.52</v>
      </c>
      <c r="AM241" s="46" t="n">
        <f aca="false">$AI241*$AK241</f>
        <v>45903.52</v>
      </c>
      <c r="AN241" s="26"/>
      <c r="AO241" s="26" t="s">
        <v>904</v>
      </c>
    </row>
    <row r="242" customFormat="false" ht="12" hidden="false" customHeight="false" outlineLevel="0" collapsed="false">
      <c r="A242" s="39" t="s">
        <v>905</v>
      </c>
      <c r="B242" s="39" t="s">
        <v>906</v>
      </c>
      <c r="C242" s="39" t="s">
        <v>4634</v>
      </c>
      <c r="D242" s="39" t="s">
        <v>4505</v>
      </c>
      <c r="E242" s="39" t="s">
        <v>261</v>
      </c>
      <c r="F242" s="39" t="s">
        <v>258</v>
      </c>
      <c r="G242" s="39" t="s">
        <v>4501</v>
      </c>
      <c r="H242" s="39" t="s">
        <v>4502</v>
      </c>
      <c r="I242" s="40" t="n">
        <v>48</v>
      </c>
      <c r="J242" s="40" t="n">
        <v>0</v>
      </c>
      <c r="K242" s="39" t="s">
        <v>4503</v>
      </c>
      <c r="L242" s="41" t="n">
        <v>0</v>
      </c>
      <c r="M242" s="41" t="n">
        <v>50501.11</v>
      </c>
      <c r="N242" s="39" t="s">
        <v>4507</v>
      </c>
      <c r="O242" s="42" t="n">
        <f aca="false">M242/SUM($M$2:$M$679)</f>
        <v>0.000383418835719552</v>
      </c>
      <c r="P242" s="43" t="n">
        <f aca="false">IFERROR(M242/I242,0)</f>
        <v>1052.10645833333</v>
      </c>
      <c r="Q242" s="17" t="n">
        <v>16</v>
      </c>
      <c r="R242" s="44" t="n">
        <f aca="false">I242-Q242</f>
        <v>32</v>
      </c>
      <c r="S242" s="43" t="n">
        <f aca="false">$AK242*R242</f>
        <v>33667.4066666667</v>
      </c>
      <c r="U242" s="26" t="s">
        <v>259</v>
      </c>
      <c r="V242" s="26" t="s">
        <v>260</v>
      </c>
      <c r="W242" s="26" t="s">
        <v>262</v>
      </c>
      <c r="X242" s="24" t="s">
        <v>226</v>
      </c>
      <c r="Y242" s="26" t="s">
        <v>267</v>
      </c>
      <c r="Z242" s="25" t="s">
        <v>51</v>
      </c>
      <c r="AA242" s="26" t="s">
        <v>907</v>
      </c>
      <c r="AB242" s="26" t="s">
        <v>908</v>
      </c>
      <c r="AC242" s="26" t="s">
        <v>290</v>
      </c>
      <c r="AD242" s="26" t="s">
        <v>269</v>
      </c>
      <c r="AE242" s="26"/>
      <c r="AF242" s="26" t="s">
        <v>269</v>
      </c>
      <c r="AG242" s="26"/>
      <c r="AH242" s="45" t="n">
        <v>48</v>
      </c>
      <c r="AI242" s="45" t="n">
        <f aca="false">Q242</f>
        <v>16</v>
      </c>
      <c r="AJ242" s="45" t="n">
        <f aca="false">$AH242-$AI242</f>
        <v>32</v>
      </c>
      <c r="AK242" s="46" t="n">
        <v>1052.10645833333</v>
      </c>
      <c r="AL242" s="46" t="n">
        <f aca="false">$AJ242*$AK242</f>
        <v>33667.4066666667</v>
      </c>
      <c r="AM242" s="46" t="n">
        <f aca="false">$AI242*$AK242</f>
        <v>16833.7033333333</v>
      </c>
      <c r="AN242" s="26"/>
      <c r="AO242" s="26" t="s">
        <v>909</v>
      </c>
    </row>
    <row r="243" customFormat="false" ht="12" hidden="false" customHeight="false" outlineLevel="0" collapsed="false">
      <c r="A243" s="39" t="s">
        <v>377</v>
      </c>
      <c r="B243" s="39" t="s">
        <v>378</v>
      </c>
      <c r="C243" s="39" t="s">
        <v>4635</v>
      </c>
      <c r="D243" s="39" t="s">
        <v>4505</v>
      </c>
      <c r="E243" s="39" t="s">
        <v>261</v>
      </c>
      <c r="F243" s="39" t="s">
        <v>258</v>
      </c>
      <c r="G243" s="39" t="s">
        <v>4501</v>
      </c>
      <c r="H243" s="39" t="s">
        <v>4502</v>
      </c>
      <c r="I243" s="40" t="n">
        <v>48</v>
      </c>
      <c r="J243" s="40" t="n">
        <v>0</v>
      </c>
      <c r="K243" s="39" t="s">
        <v>4503</v>
      </c>
      <c r="L243" s="41" t="n">
        <v>0</v>
      </c>
      <c r="M243" s="41" t="n">
        <v>69480.83</v>
      </c>
      <c r="N243" s="39" t="s">
        <v>4507</v>
      </c>
      <c r="O243" s="42" t="n">
        <f aca="false">M243/SUM($M$2:$M$679)</f>
        <v>0.000527518285111518</v>
      </c>
      <c r="P243" s="43" t="n">
        <f aca="false">IFERROR(M243/I243,0)</f>
        <v>1447.51729166667</v>
      </c>
      <c r="Q243" s="17"/>
      <c r="R243" s="44" t="n">
        <f aca="false">I243-Q243</f>
        <v>48</v>
      </c>
      <c r="S243" s="43" t="n">
        <f aca="false">$AK243*R243</f>
        <v>69480.8278206137</v>
      </c>
      <c r="U243" s="26" t="s">
        <v>259</v>
      </c>
      <c r="V243" s="26" t="s">
        <v>260</v>
      </c>
      <c r="W243" s="26" t="s">
        <v>262</v>
      </c>
      <c r="X243" s="29" t="s">
        <v>227</v>
      </c>
      <c r="Y243" s="26" t="s">
        <v>297</v>
      </c>
      <c r="Z243" s="25" t="s">
        <v>51</v>
      </c>
      <c r="AA243" s="26" t="s">
        <v>379</v>
      </c>
      <c r="AB243" s="26" t="s">
        <v>380</v>
      </c>
      <c r="AC243" s="26" t="s">
        <v>381</v>
      </c>
      <c r="AD243" s="26" t="s">
        <v>269</v>
      </c>
      <c r="AE243" s="26"/>
      <c r="AF243" s="26" t="s">
        <v>270</v>
      </c>
      <c r="AG243" s="26" t="s">
        <v>382</v>
      </c>
      <c r="AH243" s="45"/>
      <c r="AI243" s="45"/>
      <c r="AJ243" s="45"/>
      <c r="AK243" s="46" t="n">
        <v>1447.51724626279</v>
      </c>
      <c r="AL243" s="46"/>
      <c r="AM243" s="46"/>
      <c r="AN243" s="26"/>
      <c r="AO243" s="26" t="s">
        <v>4543</v>
      </c>
    </row>
    <row r="244" customFormat="false" ht="12" hidden="false" customHeight="false" outlineLevel="0" collapsed="false">
      <c r="A244" s="39" t="s">
        <v>871</v>
      </c>
      <c r="B244" s="39" t="s">
        <v>872</v>
      </c>
      <c r="C244" s="39" t="s">
        <v>4636</v>
      </c>
      <c r="D244" s="39" t="s">
        <v>4505</v>
      </c>
      <c r="E244" s="39" t="s">
        <v>261</v>
      </c>
      <c r="F244" s="39" t="s">
        <v>258</v>
      </c>
      <c r="G244" s="39" t="s">
        <v>4501</v>
      </c>
      <c r="H244" s="39" t="s">
        <v>4502</v>
      </c>
      <c r="I244" s="40" t="n">
        <v>48</v>
      </c>
      <c r="J244" s="40" t="n">
        <v>0</v>
      </c>
      <c r="K244" s="39" t="s">
        <v>4503</v>
      </c>
      <c r="L244" s="41" t="n">
        <v>0</v>
      </c>
      <c r="M244" s="41" t="n">
        <v>320120.54</v>
      </c>
      <c r="N244" s="39" t="s">
        <v>4507</v>
      </c>
      <c r="O244" s="42" t="n">
        <f aca="false">M244/SUM($M$2:$M$679)</f>
        <v>0.00243044647408174</v>
      </c>
      <c r="P244" s="43" t="n">
        <f aca="false">IFERROR(M244/I244,0)</f>
        <v>6669.17791666667</v>
      </c>
      <c r="Q244" s="17"/>
      <c r="R244" s="44" t="n">
        <f aca="false">I244-Q244</f>
        <v>48</v>
      </c>
      <c r="S244" s="43" t="n">
        <f aca="false">$AK244*R244</f>
        <v>320120.544</v>
      </c>
      <c r="U244" s="26" t="s">
        <v>259</v>
      </c>
      <c r="V244" s="26" t="s">
        <v>260</v>
      </c>
      <c r="W244" s="26" t="s">
        <v>262</v>
      </c>
      <c r="X244" s="26"/>
      <c r="Y244" s="26" t="s">
        <v>277</v>
      </c>
      <c r="Z244" s="27" t="s">
        <v>123</v>
      </c>
      <c r="AA244" s="26"/>
      <c r="AB244" s="26"/>
      <c r="AC244" s="26"/>
      <c r="AD244" s="26"/>
      <c r="AE244" s="26"/>
      <c r="AF244" s="26"/>
      <c r="AG244" s="26"/>
      <c r="AH244" s="45" t="n">
        <v>50</v>
      </c>
      <c r="AI244" s="45" t="n">
        <f aca="false">Q244</f>
        <v>0</v>
      </c>
      <c r="AJ244" s="45" t="n">
        <f aca="false">$AH244-$AI244</f>
        <v>50</v>
      </c>
      <c r="AK244" s="46" t="n">
        <v>6669.178</v>
      </c>
      <c r="AL244" s="46" t="n">
        <f aca="false">$AJ244*$AK244</f>
        <v>333458.9</v>
      </c>
      <c r="AM244" s="46" t="n">
        <f aca="false">$AI244*$AK244</f>
        <v>0</v>
      </c>
      <c r="AN244" s="26"/>
      <c r="AO244" s="26" t="s">
        <v>376</v>
      </c>
    </row>
    <row r="245" customFormat="false" ht="12" hidden="false" customHeight="false" outlineLevel="0" collapsed="false">
      <c r="A245" s="39" t="s">
        <v>496</v>
      </c>
      <c r="B245" s="39" t="s">
        <v>497</v>
      </c>
      <c r="C245" s="39" t="s">
        <v>4637</v>
      </c>
      <c r="D245" s="39" t="s">
        <v>4505</v>
      </c>
      <c r="E245" s="39" t="s">
        <v>261</v>
      </c>
      <c r="F245" s="39" t="s">
        <v>258</v>
      </c>
      <c r="G245" s="39" t="s">
        <v>4501</v>
      </c>
      <c r="H245" s="39" t="s">
        <v>4502</v>
      </c>
      <c r="I245" s="40" t="n">
        <v>48</v>
      </c>
      <c r="J245" s="40" t="n">
        <v>0</v>
      </c>
      <c r="K245" s="39" t="s">
        <v>4503</v>
      </c>
      <c r="L245" s="41" t="n">
        <v>0</v>
      </c>
      <c r="M245" s="41" t="n">
        <v>51076.76</v>
      </c>
      <c r="N245" s="39" t="s">
        <v>4507</v>
      </c>
      <c r="O245" s="42" t="n">
        <f aca="false">M245/SUM($M$2:$M$679)</f>
        <v>0.000387789334759711</v>
      </c>
      <c r="P245" s="43" t="n">
        <f aca="false">IFERROR(M245/I245,0)</f>
        <v>1064.09916666667</v>
      </c>
      <c r="Q245" s="17"/>
      <c r="R245" s="44" t="n">
        <f aca="false">I245-Q245</f>
        <v>48</v>
      </c>
      <c r="S245" s="43" t="n">
        <f aca="false">$AK245*R245</f>
        <v>51076.7636065574</v>
      </c>
      <c r="U245" s="26" t="s">
        <v>259</v>
      </c>
      <c r="V245" s="26" t="s">
        <v>260</v>
      </c>
      <c r="W245" s="26" t="s">
        <v>262</v>
      </c>
      <c r="X245" s="26"/>
      <c r="Y245" s="26" t="s">
        <v>277</v>
      </c>
      <c r="Z245" s="27" t="s">
        <v>123</v>
      </c>
      <c r="AA245" s="26"/>
      <c r="AB245" s="26"/>
      <c r="AC245" s="26"/>
      <c r="AD245" s="26"/>
      <c r="AE245" s="26"/>
      <c r="AF245" s="26"/>
      <c r="AG245" s="26"/>
      <c r="AH245" s="45"/>
      <c r="AI245" s="45"/>
      <c r="AJ245" s="45"/>
      <c r="AK245" s="46" t="n">
        <v>1064.09924180328</v>
      </c>
      <c r="AL245" s="46"/>
      <c r="AM245" s="46"/>
      <c r="AN245" s="26"/>
      <c r="AO245" s="26" t="s">
        <v>485</v>
      </c>
    </row>
    <row r="246" customFormat="false" ht="12" hidden="false" customHeight="false" outlineLevel="0" collapsed="false">
      <c r="A246" s="39" t="s">
        <v>301</v>
      </c>
      <c r="B246" s="39" t="s">
        <v>302</v>
      </c>
      <c r="C246" s="39" t="s">
        <v>4638</v>
      </c>
      <c r="D246" s="39" t="s">
        <v>4505</v>
      </c>
      <c r="E246" s="39" t="s">
        <v>261</v>
      </c>
      <c r="F246" s="39" t="s">
        <v>258</v>
      </c>
      <c r="G246" s="39" t="s">
        <v>4501</v>
      </c>
      <c r="H246" s="39" t="s">
        <v>4502</v>
      </c>
      <c r="I246" s="40" t="n">
        <v>47</v>
      </c>
      <c r="J246" s="40" t="n">
        <v>0</v>
      </c>
      <c r="K246" s="39" t="s">
        <v>4503</v>
      </c>
      <c r="L246" s="41" t="n">
        <v>0</v>
      </c>
      <c r="M246" s="41" t="n">
        <v>33027.09</v>
      </c>
      <c r="N246" s="39" t="s">
        <v>4507</v>
      </c>
      <c r="O246" s="42" t="n">
        <f aca="false">M246/SUM($M$2:$M$679)</f>
        <v>0.000250751090322665</v>
      </c>
      <c r="P246" s="43" t="n">
        <f aca="false">IFERROR(M246/I246,0)</f>
        <v>702.704042553192</v>
      </c>
      <c r="Q246" s="17"/>
      <c r="R246" s="44" t="n">
        <f aca="false">I246-Q246</f>
        <v>47</v>
      </c>
      <c r="S246" s="43" t="n">
        <f aca="false">$AK246*R246</f>
        <v>33027.0929092184</v>
      </c>
      <c r="U246" s="26" t="s">
        <v>259</v>
      </c>
      <c r="V246" s="26" t="s">
        <v>260</v>
      </c>
      <c r="W246" s="26" t="s">
        <v>262</v>
      </c>
      <c r="X246" s="24" t="s">
        <v>226</v>
      </c>
      <c r="Y246" s="26" t="s">
        <v>267</v>
      </c>
      <c r="Z246" s="25" t="s">
        <v>51</v>
      </c>
      <c r="AA246" s="26" t="s">
        <v>303</v>
      </c>
      <c r="AB246" s="26" t="s">
        <v>304</v>
      </c>
      <c r="AC246" s="26" t="s">
        <v>305</v>
      </c>
      <c r="AD246" s="26" t="s">
        <v>269</v>
      </c>
      <c r="AE246" s="26"/>
      <c r="AF246" s="26" t="s">
        <v>270</v>
      </c>
      <c r="AG246" s="26" t="s">
        <v>306</v>
      </c>
      <c r="AH246" s="45"/>
      <c r="AI246" s="45"/>
      <c r="AJ246" s="45"/>
      <c r="AK246" s="46" t="n">
        <v>702.704104451455</v>
      </c>
      <c r="AL246" s="46"/>
      <c r="AM246" s="46"/>
      <c r="AN246" s="26"/>
      <c r="AO246" s="26" t="s">
        <v>4533</v>
      </c>
    </row>
    <row r="247" customFormat="false" ht="12" hidden="false" customHeight="false" outlineLevel="0" collapsed="false">
      <c r="A247" s="39" t="s">
        <v>910</v>
      </c>
      <c r="B247" s="39" t="s">
        <v>911</v>
      </c>
      <c r="C247" s="39" t="s">
        <v>4506</v>
      </c>
      <c r="D247" s="39" t="s">
        <v>4505</v>
      </c>
      <c r="E247" s="39" t="s">
        <v>261</v>
      </c>
      <c r="F247" s="39" t="s">
        <v>258</v>
      </c>
      <c r="G247" s="39" t="s">
        <v>4501</v>
      </c>
      <c r="H247" s="39" t="s">
        <v>4502</v>
      </c>
      <c r="I247" s="40" t="n">
        <v>47</v>
      </c>
      <c r="J247" s="40" t="n">
        <v>0</v>
      </c>
      <c r="K247" s="39" t="s">
        <v>4503</v>
      </c>
      <c r="L247" s="41" t="n">
        <v>0</v>
      </c>
      <c r="M247" s="41" t="n">
        <v>195949.8</v>
      </c>
      <c r="N247" s="39" t="s">
        <v>4507</v>
      </c>
      <c r="O247" s="42" t="n">
        <f aca="false">M247/SUM($M$2:$M$679)</f>
        <v>0.00148770678853354</v>
      </c>
      <c r="P247" s="43" t="n">
        <f aca="false">IFERROR(M247/I247,0)</f>
        <v>4169.14468085106</v>
      </c>
      <c r="Q247" s="17" t="n">
        <v>3</v>
      </c>
      <c r="R247" s="44" t="n">
        <f aca="false">I247-Q247</f>
        <v>44</v>
      </c>
      <c r="S247" s="43" t="n">
        <f aca="false">$AK247*R247</f>
        <v>183442.365957447</v>
      </c>
      <c r="U247" s="26" t="s">
        <v>259</v>
      </c>
      <c r="V247" s="26" t="s">
        <v>260</v>
      </c>
      <c r="W247" s="26" t="s">
        <v>262</v>
      </c>
      <c r="X247" s="29" t="s">
        <v>227</v>
      </c>
      <c r="Y247" s="26" t="s">
        <v>297</v>
      </c>
      <c r="Z247" s="25" t="s">
        <v>51</v>
      </c>
      <c r="AA247" s="26" t="s">
        <v>912</v>
      </c>
      <c r="AB247" s="26" t="s">
        <v>913</v>
      </c>
      <c r="AC247" s="26" t="s">
        <v>290</v>
      </c>
      <c r="AD247" s="26" t="s">
        <v>269</v>
      </c>
      <c r="AE247" s="26"/>
      <c r="AF247" s="26" t="s">
        <v>270</v>
      </c>
      <c r="AG247" s="26"/>
      <c r="AH247" s="45" t="n">
        <v>47</v>
      </c>
      <c r="AI247" s="45" t="n">
        <f aca="false">Q247</f>
        <v>3</v>
      </c>
      <c r="AJ247" s="45" t="n">
        <f aca="false">$AH247-$AI247</f>
        <v>44</v>
      </c>
      <c r="AK247" s="46" t="n">
        <v>4169.14468085106</v>
      </c>
      <c r="AL247" s="46" t="n">
        <f aca="false">$AJ247*$AK247</f>
        <v>183442.365957447</v>
      </c>
      <c r="AM247" s="46" t="n">
        <f aca="false">$AI247*$AK247</f>
        <v>12507.4340425532</v>
      </c>
      <c r="AN247" s="26"/>
      <c r="AO247" s="26" t="s">
        <v>914</v>
      </c>
    </row>
    <row r="248" customFormat="false" ht="12" hidden="false" customHeight="false" outlineLevel="0" collapsed="false">
      <c r="A248" s="39" t="s">
        <v>919</v>
      </c>
      <c r="B248" s="39" t="s">
        <v>920</v>
      </c>
      <c r="C248" s="39" t="s">
        <v>4506</v>
      </c>
      <c r="D248" s="39" t="s">
        <v>4505</v>
      </c>
      <c r="E248" s="39" t="s">
        <v>261</v>
      </c>
      <c r="F248" s="39" t="s">
        <v>258</v>
      </c>
      <c r="G248" s="39" t="s">
        <v>4501</v>
      </c>
      <c r="H248" s="39" t="s">
        <v>4502</v>
      </c>
      <c r="I248" s="40" t="n">
        <v>45</v>
      </c>
      <c r="J248" s="40" t="n">
        <v>0</v>
      </c>
      <c r="K248" s="39" t="s">
        <v>4503</v>
      </c>
      <c r="L248" s="41" t="n">
        <v>0</v>
      </c>
      <c r="M248" s="41" t="n">
        <v>29475</v>
      </c>
      <c r="N248" s="39" t="s">
        <v>4507</v>
      </c>
      <c r="O248" s="42" t="n">
        <f aca="false">M248/SUM($M$2:$M$679)</f>
        <v>0.000223782609586874</v>
      </c>
      <c r="P248" s="43" t="n">
        <f aca="false">IFERROR(M248/I248,0)</f>
        <v>655</v>
      </c>
      <c r="Q248" s="17"/>
      <c r="R248" s="44" t="n">
        <f aca="false">I248-Q248</f>
        <v>45</v>
      </c>
      <c r="S248" s="43" t="n">
        <f aca="false">$AK248*R248</f>
        <v>29475</v>
      </c>
      <c r="U248" s="26" t="s">
        <v>259</v>
      </c>
      <c r="V248" s="26" t="s">
        <v>260</v>
      </c>
      <c r="W248" s="26" t="s">
        <v>262</v>
      </c>
      <c r="X248" s="26"/>
      <c r="Y248" s="26" t="s">
        <v>277</v>
      </c>
      <c r="Z248" s="27" t="s">
        <v>123</v>
      </c>
      <c r="AA248" s="26"/>
      <c r="AB248" s="26"/>
      <c r="AC248" s="26"/>
      <c r="AD248" s="26"/>
      <c r="AE248" s="26"/>
      <c r="AF248" s="26"/>
      <c r="AG248" s="26"/>
      <c r="AH248" s="45" t="n">
        <v>45</v>
      </c>
      <c r="AI248" s="45" t="n">
        <f aca="false">Q248</f>
        <v>0</v>
      </c>
      <c r="AJ248" s="45" t="n">
        <f aca="false">$AH248-$AI248</f>
        <v>45</v>
      </c>
      <c r="AK248" s="46" t="n">
        <v>655</v>
      </c>
      <c r="AL248" s="46" t="n">
        <f aca="false">$AJ248*$AK248</f>
        <v>29475</v>
      </c>
      <c r="AM248" s="46" t="n">
        <f aca="false">$AI248*$AK248</f>
        <v>0</v>
      </c>
      <c r="AN248" s="26"/>
      <c r="AO248" s="26"/>
    </row>
    <row r="249" customFormat="false" ht="12" hidden="false" customHeight="false" outlineLevel="0" collapsed="false">
      <c r="A249" s="39" t="s">
        <v>921</v>
      </c>
      <c r="B249" s="39" t="s">
        <v>922</v>
      </c>
      <c r="C249" s="39" t="s">
        <v>4506</v>
      </c>
      <c r="D249" s="39" t="s">
        <v>4505</v>
      </c>
      <c r="E249" s="39" t="s">
        <v>261</v>
      </c>
      <c r="F249" s="39" t="s">
        <v>258</v>
      </c>
      <c r="G249" s="39" t="s">
        <v>4501</v>
      </c>
      <c r="H249" s="39" t="s">
        <v>4502</v>
      </c>
      <c r="I249" s="40" t="n">
        <v>45</v>
      </c>
      <c r="J249" s="40" t="n">
        <v>0</v>
      </c>
      <c r="K249" s="39" t="s">
        <v>4503</v>
      </c>
      <c r="L249" s="41" t="n">
        <v>0</v>
      </c>
      <c r="M249" s="41" t="n">
        <v>173606.5</v>
      </c>
      <c r="N249" s="39" t="s">
        <v>4507</v>
      </c>
      <c r="O249" s="42" t="n">
        <f aca="false">M249/SUM($M$2:$M$679)</f>
        <v>0.00131807008011005</v>
      </c>
      <c r="P249" s="43" t="n">
        <f aca="false">IFERROR(M249/I249,0)</f>
        <v>3857.92222222222</v>
      </c>
      <c r="Q249" s="17" t="n">
        <v>3</v>
      </c>
      <c r="R249" s="44" t="n">
        <f aca="false">I249-Q249</f>
        <v>42</v>
      </c>
      <c r="S249" s="43" t="n">
        <f aca="false">$AK249*R249</f>
        <v>162032.733333333</v>
      </c>
      <c r="U249" s="26" t="s">
        <v>259</v>
      </c>
      <c r="V249" s="26" t="s">
        <v>260</v>
      </c>
      <c r="W249" s="26" t="s">
        <v>262</v>
      </c>
      <c r="X249" s="25" t="s">
        <v>228</v>
      </c>
      <c r="Y249" s="26" t="s">
        <v>282</v>
      </c>
      <c r="Z249" s="25" t="s">
        <v>51</v>
      </c>
      <c r="AA249" s="26" t="s">
        <v>923</v>
      </c>
      <c r="AB249" s="26" t="s">
        <v>924</v>
      </c>
      <c r="AC249" s="26" t="s">
        <v>290</v>
      </c>
      <c r="AD249" s="26" t="s">
        <v>269</v>
      </c>
      <c r="AE249" s="26"/>
      <c r="AF249" s="26" t="s">
        <v>269</v>
      </c>
      <c r="AG249" s="26"/>
      <c r="AH249" s="45" t="n">
        <v>45</v>
      </c>
      <c r="AI249" s="45" t="n">
        <f aca="false">Q249</f>
        <v>3</v>
      </c>
      <c r="AJ249" s="45" t="n">
        <f aca="false">$AH249-$AI249</f>
        <v>42</v>
      </c>
      <c r="AK249" s="46" t="n">
        <v>3857.92222222222</v>
      </c>
      <c r="AL249" s="46" t="n">
        <f aca="false">$AJ249*$AK249</f>
        <v>162032.733333333</v>
      </c>
      <c r="AM249" s="46" t="n">
        <f aca="false">$AI249*$AK249</f>
        <v>11573.7666666667</v>
      </c>
      <c r="AN249" s="26"/>
      <c r="AO249" s="26" t="s">
        <v>925</v>
      </c>
    </row>
    <row r="250" customFormat="false" ht="12" hidden="false" customHeight="false" outlineLevel="0" collapsed="false">
      <c r="A250" s="39" t="s">
        <v>926</v>
      </c>
      <c r="B250" s="39" t="s">
        <v>927</v>
      </c>
      <c r="C250" s="39"/>
      <c r="D250" s="39" t="s">
        <v>4505</v>
      </c>
      <c r="E250" s="39" t="s">
        <v>274</v>
      </c>
      <c r="F250" s="39" t="s">
        <v>258</v>
      </c>
      <c r="G250" s="39" t="s">
        <v>4501</v>
      </c>
      <c r="H250" s="39" t="s">
        <v>4502</v>
      </c>
      <c r="I250" s="40" t="n">
        <v>45</v>
      </c>
      <c r="J250" s="40" t="n">
        <v>0</v>
      </c>
      <c r="K250" s="39" t="s">
        <v>4503</v>
      </c>
      <c r="L250" s="41" t="n">
        <v>0</v>
      </c>
      <c r="M250" s="41" t="n">
        <v>58791.69</v>
      </c>
      <c r="N250" s="39" t="s">
        <v>4504</v>
      </c>
      <c r="O250" s="42" t="n">
        <f aca="false">M250/SUM($M$2:$M$679)</f>
        <v>0.000446363284485922</v>
      </c>
      <c r="P250" s="43" t="n">
        <f aca="false">IFERROR(M250/I250,0)</f>
        <v>1306.482</v>
      </c>
      <c r="Q250" s="17"/>
      <c r="R250" s="44" t="n">
        <f aca="false">I250-Q250</f>
        <v>45</v>
      </c>
      <c r="S250" s="43" t="n">
        <f aca="false">$AK250*R250</f>
        <v>58791.69</v>
      </c>
      <c r="U250" s="26" t="s">
        <v>259</v>
      </c>
      <c r="V250" s="26" t="s">
        <v>273</v>
      </c>
      <c r="W250" s="26" t="s">
        <v>262</v>
      </c>
      <c r="X250" s="26"/>
      <c r="Y250" s="26" t="s">
        <v>277</v>
      </c>
      <c r="Z250" s="27" t="s">
        <v>123</v>
      </c>
      <c r="AA250" s="26"/>
      <c r="AB250" s="26"/>
      <c r="AC250" s="26"/>
      <c r="AD250" s="26"/>
      <c r="AE250" s="26"/>
      <c r="AF250" s="26"/>
      <c r="AG250" s="26"/>
      <c r="AH250" s="45" t="n">
        <v>45</v>
      </c>
      <c r="AI250" s="45" t="n">
        <f aca="false">Q250</f>
        <v>0</v>
      </c>
      <c r="AJ250" s="45" t="n">
        <f aca="false">$AH250-$AI250</f>
        <v>45</v>
      </c>
      <c r="AK250" s="46" t="n">
        <v>1306.482</v>
      </c>
      <c r="AL250" s="46" t="n">
        <f aca="false">$AJ250*$AK250</f>
        <v>58791.69</v>
      </c>
      <c r="AM250" s="46" t="n">
        <f aca="false">$AI250*$AK250</f>
        <v>0</v>
      </c>
      <c r="AN250" s="26"/>
      <c r="AO250" s="26"/>
    </row>
    <row r="251" customFormat="false" ht="12" hidden="false" customHeight="false" outlineLevel="0" collapsed="false">
      <c r="A251" s="39" t="s">
        <v>681</v>
      </c>
      <c r="B251" s="39" t="s">
        <v>682</v>
      </c>
      <c r="C251" s="39" t="s">
        <v>4639</v>
      </c>
      <c r="D251" s="39" t="s">
        <v>4505</v>
      </c>
      <c r="E251" s="39" t="s">
        <v>261</v>
      </c>
      <c r="F251" s="39" t="s">
        <v>258</v>
      </c>
      <c r="G251" s="39" t="s">
        <v>4501</v>
      </c>
      <c r="H251" s="39" t="s">
        <v>4502</v>
      </c>
      <c r="I251" s="40" t="n">
        <v>42</v>
      </c>
      <c r="J251" s="40" t="n">
        <v>0</v>
      </c>
      <c r="K251" s="39" t="s">
        <v>4503</v>
      </c>
      <c r="L251" s="41" t="n">
        <v>0</v>
      </c>
      <c r="M251" s="41" t="n">
        <v>61278.28</v>
      </c>
      <c r="N251" s="39" t="s">
        <v>4507</v>
      </c>
      <c r="O251" s="42" t="n">
        <f aca="false">M251/SUM($M$2:$M$679)</f>
        <v>0.00046524218522121</v>
      </c>
      <c r="P251" s="43" t="n">
        <f aca="false">IFERROR(M251/I251,0)</f>
        <v>1459.00666666667</v>
      </c>
      <c r="Q251" s="17"/>
      <c r="R251" s="44" t="n">
        <f aca="false">I251-Q251</f>
        <v>42</v>
      </c>
      <c r="S251" s="43" t="n">
        <f aca="false">$AK251*R251</f>
        <v>61278.28</v>
      </c>
      <c r="U251" s="26" t="s">
        <v>259</v>
      </c>
      <c r="V251" s="26" t="s">
        <v>260</v>
      </c>
      <c r="W251" s="26" t="s">
        <v>262</v>
      </c>
      <c r="X251" s="29" t="s">
        <v>227</v>
      </c>
      <c r="Y251" s="26" t="s">
        <v>297</v>
      </c>
      <c r="Z251" s="25" t="s">
        <v>51</v>
      </c>
      <c r="AA251" s="26" t="s">
        <v>683</v>
      </c>
      <c r="AB251" s="26" t="s">
        <v>684</v>
      </c>
      <c r="AC251" s="26" t="s">
        <v>685</v>
      </c>
      <c r="AD251" s="26" t="s">
        <v>269</v>
      </c>
      <c r="AE251" s="26"/>
      <c r="AF251" s="26" t="s">
        <v>270</v>
      </c>
      <c r="AG251" s="26" t="s">
        <v>686</v>
      </c>
      <c r="AH251" s="45"/>
      <c r="AI251" s="45"/>
      <c r="AJ251" s="45"/>
      <c r="AK251" s="46" t="n">
        <v>1459.00666666667</v>
      </c>
      <c r="AL251" s="46"/>
      <c r="AM251" s="46"/>
      <c r="AN251" s="26"/>
      <c r="AO251" s="26" t="s">
        <v>4640</v>
      </c>
    </row>
    <row r="252" customFormat="false" ht="12" hidden="false" customHeight="false" outlineLevel="0" collapsed="false">
      <c r="A252" s="39" t="s">
        <v>930</v>
      </c>
      <c r="B252" s="39" t="s">
        <v>931</v>
      </c>
      <c r="C252" s="39"/>
      <c r="D252" s="39" t="s">
        <v>4505</v>
      </c>
      <c r="E252" s="39" t="s">
        <v>274</v>
      </c>
      <c r="F252" s="39" t="s">
        <v>258</v>
      </c>
      <c r="G252" s="39" t="s">
        <v>4501</v>
      </c>
      <c r="H252" s="39" t="s">
        <v>4502</v>
      </c>
      <c r="I252" s="40" t="n">
        <v>42</v>
      </c>
      <c r="J252" s="40" t="n">
        <v>0</v>
      </c>
      <c r="K252" s="39" t="s">
        <v>4503</v>
      </c>
      <c r="L252" s="41" t="n">
        <v>0</v>
      </c>
      <c r="M252" s="41" t="n">
        <v>9177</v>
      </c>
      <c r="N252" s="39" t="s">
        <v>4504</v>
      </c>
      <c r="O252" s="42" t="n">
        <f aca="false">M252/SUM($M$2:$M$679)</f>
        <v>6.96744023131042E-005</v>
      </c>
      <c r="P252" s="43" t="n">
        <f aca="false">IFERROR(M252/I252,0)</f>
        <v>218.5</v>
      </c>
      <c r="Q252" s="17"/>
      <c r="R252" s="44" t="n">
        <f aca="false">I252-Q252</f>
        <v>42</v>
      </c>
      <c r="S252" s="43" t="n">
        <f aca="false">$AK252*R252</f>
        <v>9177</v>
      </c>
      <c r="U252" s="26" t="s">
        <v>259</v>
      </c>
      <c r="V252" s="26" t="s">
        <v>273</v>
      </c>
      <c r="W252" s="26" t="s">
        <v>262</v>
      </c>
      <c r="X252" s="26"/>
      <c r="Y252" s="26" t="s">
        <v>277</v>
      </c>
      <c r="Z252" s="27" t="s">
        <v>123</v>
      </c>
      <c r="AA252" s="26"/>
      <c r="AB252" s="26"/>
      <c r="AC252" s="26"/>
      <c r="AD252" s="26"/>
      <c r="AE252" s="26"/>
      <c r="AF252" s="26"/>
      <c r="AG252" s="26"/>
      <c r="AH252" s="45" t="n">
        <v>42</v>
      </c>
      <c r="AI252" s="45" t="n">
        <f aca="false">Q252</f>
        <v>0</v>
      </c>
      <c r="AJ252" s="45" t="n">
        <f aca="false">$AH252-$AI252</f>
        <v>42</v>
      </c>
      <c r="AK252" s="46" t="n">
        <v>218.5</v>
      </c>
      <c r="AL252" s="46" t="n">
        <f aca="false">$AJ252*$AK252</f>
        <v>9177</v>
      </c>
      <c r="AM252" s="46" t="n">
        <f aca="false">$AI252*$AK252</f>
        <v>0</v>
      </c>
      <c r="AN252" s="26"/>
      <c r="AO252" s="26"/>
    </row>
    <row r="253" customFormat="false" ht="12" hidden="false" customHeight="false" outlineLevel="0" collapsed="false">
      <c r="A253" s="39" t="s">
        <v>932</v>
      </c>
      <c r="B253" s="39" t="s">
        <v>933</v>
      </c>
      <c r="C253" s="39"/>
      <c r="D253" s="39" t="s">
        <v>4565</v>
      </c>
      <c r="E253" s="39" t="s">
        <v>611</v>
      </c>
      <c r="F253" s="39" t="s">
        <v>258</v>
      </c>
      <c r="G253" s="39" t="s">
        <v>4566</v>
      </c>
      <c r="H253" s="39" t="s">
        <v>4502</v>
      </c>
      <c r="I253" s="40" t="n">
        <v>42</v>
      </c>
      <c r="J253" s="40" t="n">
        <v>0</v>
      </c>
      <c r="K253" s="39" t="s">
        <v>4503</v>
      </c>
      <c r="L253" s="41" t="n">
        <v>0</v>
      </c>
      <c r="M253" s="41" t="n">
        <v>934397.85</v>
      </c>
      <c r="N253" s="39" t="s">
        <v>4567</v>
      </c>
      <c r="O253" s="42" t="n">
        <f aca="false">M253/SUM($M$2:$M$679)</f>
        <v>0.00709421507261627</v>
      </c>
      <c r="P253" s="43" t="n">
        <f aca="false">IFERROR(M253/I253,0)</f>
        <v>22247.5678571429</v>
      </c>
      <c r="Q253" s="17"/>
      <c r="R253" s="44" t="n">
        <f aca="false">I253-Q253</f>
        <v>42</v>
      </c>
      <c r="S253" s="43" t="n">
        <f aca="false">$AK253*R253</f>
        <v>934397.85</v>
      </c>
      <c r="U253" s="26" t="s">
        <v>259</v>
      </c>
      <c r="V253" s="26" t="s">
        <v>610</v>
      </c>
      <c r="W253" s="26" t="s">
        <v>612</v>
      </c>
      <c r="X253" s="26"/>
      <c r="Y253" s="26" t="s">
        <v>615</v>
      </c>
      <c r="Z253" s="27" t="s">
        <v>126</v>
      </c>
      <c r="AA253" s="26"/>
      <c r="AB253" s="26"/>
      <c r="AC253" s="26"/>
      <c r="AD253" s="26"/>
      <c r="AE253" s="26"/>
      <c r="AF253" s="26"/>
      <c r="AG253" s="26"/>
      <c r="AH253" s="45" t="n">
        <v>42</v>
      </c>
      <c r="AI253" s="45" t="n">
        <f aca="false">Q253</f>
        <v>0</v>
      </c>
      <c r="AJ253" s="45" t="n">
        <f aca="false">$AH253-$AI253</f>
        <v>42</v>
      </c>
      <c r="AK253" s="46" t="n">
        <v>22247.5678571429</v>
      </c>
      <c r="AL253" s="46" t="n">
        <f aca="false">$AJ253*$AK253</f>
        <v>934397.85</v>
      </c>
      <c r="AM253" s="46" t="n">
        <f aca="false">$AI253*$AK253</f>
        <v>0</v>
      </c>
      <c r="AN253" s="26"/>
      <c r="AO253" s="26"/>
    </row>
    <row r="254" customFormat="false" ht="12" hidden="false" customHeight="false" outlineLevel="0" collapsed="false">
      <c r="A254" s="39" t="s">
        <v>928</v>
      </c>
      <c r="B254" s="39" t="s">
        <v>929</v>
      </c>
      <c r="C254" s="39" t="s">
        <v>4506</v>
      </c>
      <c r="D254" s="39" t="s">
        <v>4505</v>
      </c>
      <c r="E254" s="39" t="s">
        <v>261</v>
      </c>
      <c r="F254" s="39" t="s">
        <v>258</v>
      </c>
      <c r="G254" s="39" t="s">
        <v>4501</v>
      </c>
      <c r="H254" s="39" t="s">
        <v>4502</v>
      </c>
      <c r="I254" s="40" t="n">
        <v>40</v>
      </c>
      <c r="J254" s="40" t="n">
        <v>0</v>
      </c>
      <c r="K254" s="39" t="s">
        <v>4503</v>
      </c>
      <c r="L254" s="41" t="n">
        <v>0</v>
      </c>
      <c r="M254" s="41" t="n">
        <v>68732.95</v>
      </c>
      <c r="N254" s="39" t="s">
        <v>4507</v>
      </c>
      <c r="O254" s="42" t="n">
        <f aca="false">M254/SUM($M$2:$M$679)</f>
        <v>0.000521840166771981</v>
      </c>
      <c r="P254" s="43" t="n">
        <f aca="false">IFERROR(M254/I254,0)</f>
        <v>1718.32375</v>
      </c>
      <c r="Q254" s="17"/>
      <c r="R254" s="44" t="n">
        <f aca="false">I254-Q254</f>
        <v>40</v>
      </c>
      <c r="S254" s="43" t="n">
        <f aca="false">$AK254*R254</f>
        <v>68732.9523809524</v>
      </c>
      <c r="U254" s="26" t="s">
        <v>259</v>
      </c>
      <c r="V254" s="26" t="s">
        <v>260</v>
      </c>
      <c r="W254" s="26" t="s">
        <v>262</v>
      </c>
      <c r="X254" s="26"/>
      <c r="Y254" s="26" t="s">
        <v>277</v>
      </c>
      <c r="Z254" s="27" t="s">
        <v>123</v>
      </c>
      <c r="AA254" s="26"/>
      <c r="AB254" s="26"/>
      <c r="AC254" s="26"/>
      <c r="AD254" s="26"/>
      <c r="AE254" s="26"/>
      <c r="AF254" s="26"/>
      <c r="AG254" s="26"/>
      <c r="AH254" s="45" t="n">
        <v>42</v>
      </c>
      <c r="AI254" s="45" t="n">
        <f aca="false">Q254</f>
        <v>0</v>
      </c>
      <c r="AJ254" s="45" t="n">
        <f aca="false">$AH254-$AI254</f>
        <v>42</v>
      </c>
      <c r="AK254" s="46" t="n">
        <v>1718.32380952381</v>
      </c>
      <c r="AL254" s="46" t="n">
        <f aca="false">$AJ254*$AK254</f>
        <v>72169.6</v>
      </c>
      <c r="AM254" s="46" t="n">
        <f aca="false">$AI254*$AK254</f>
        <v>0</v>
      </c>
      <c r="AN254" s="26"/>
      <c r="AO254" s="26" t="s">
        <v>376</v>
      </c>
    </row>
    <row r="255" customFormat="false" ht="12" hidden="false" customHeight="false" outlineLevel="0" collapsed="false">
      <c r="A255" s="39" t="s">
        <v>934</v>
      </c>
      <c r="B255" s="39" t="s">
        <v>935</v>
      </c>
      <c r="C255" s="39" t="s">
        <v>4641</v>
      </c>
      <c r="D255" s="39" t="s">
        <v>4505</v>
      </c>
      <c r="E255" s="39" t="s">
        <v>261</v>
      </c>
      <c r="F255" s="39" t="s">
        <v>258</v>
      </c>
      <c r="G255" s="39" t="s">
        <v>4501</v>
      </c>
      <c r="H255" s="39" t="s">
        <v>4502</v>
      </c>
      <c r="I255" s="40" t="n">
        <v>40</v>
      </c>
      <c r="J255" s="40" t="n">
        <v>0</v>
      </c>
      <c r="K255" s="39" t="s">
        <v>4503</v>
      </c>
      <c r="L255" s="41" t="n">
        <v>0</v>
      </c>
      <c r="M255" s="41" t="n">
        <v>6480</v>
      </c>
      <c r="N255" s="39" t="s">
        <v>4507</v>
      </c>
      <c r="O255" s="42" t="n">
        <f aca="false">M255/SUM($M$2:$M$679)</f>
        <v>4.91980088252059E-005</v>
      </c>
      <c r="P255" s="43" t="n">
        <f aca="false">IFERROR(M255/I255,0)</f>
        <v>162</v>
      </c>
      <c r="Q255" s="17" t="n">
        <v>2</v>
      </c>
      <c r="R255" s="44" t="n">
        <f aca="false">I255-Q255</f>
        <v>38</v>
      </c>
      <c r="S255" s="43" t="n">
        <f aca="false">$AK255*R255</f>
        <v>6156</v>
      </c>
      <c r="U255" s="26" t="s">
        <v>259</v>
      </c>
      <c r="V255" s="26" t="s">
        <v>260</v>
      </c>
      <c r="W255" s="26" t="s">
        <v>262</v>
      </c>
      <c r="X255" s="24" t="s">
        <v>226</v>
      </c>
      <c r="Y255" s="26" t="s">
        <v>267</v>
      </c>
      <c r="Z255" s="25" t="s">
        <v>51</v>
      </c>
      <c r="AA255" s="26" t="s">
        <v>936</v>
      </c>
      <c r="AB255" s="26" t="s">
        <v>937</v>
      </c>
      <c r="AC255" s="26" t="s">
        <v>290</v>
      </c>
      <c r="AD255" s="26" t="s">
        <v>269</v>
      </c>
      <c r="AE255" s="26"/>
      <c r="AF255" s="26" t="s">
        <v>270</v>
      </c>
      <c r="AG255" s="26"/>
      <c r="AH255" s="45" t="n">
        <v>40</v>
      </c>
      <c r="AI255" s="45" t="n">
        <f aca="false">Q255</f>
        <v>2</v>
      </c>
      <c r="AJ255" s="45" t="n">
        <f aca="false">$AH255-$AI255</f>
        <v>38</v>
      </c>
      <c r="AK255" s="46" t="n">
        <v>162</v>
      </c>
      <c r="AL255" s="46" t="n">
        <f aca="false">$AJ255*$AK255</f>
        <v>6156</v>
      </c>
      <c r="AM255" s="46" t="n">
        <f aca="false">$AI255*$AK255</f>
        <v>324</v>
      </c>
      <c r="AN255" s="26"/>
      <c r="AO255" s="26" t="s">
        <v>938</v>
      </c>
    </row>
    <row r="256" customFormat="false" ht="12" hidden="false" customHeight="false" outlineLevel="0" collapsed="false">
      <c r="A256" s="39" t="s">
        <v>328</v>
      </c>
      <c r="B256" s="39" t="s">
        <v>329</v>
      </c>
      <c r="C256" s="39" t="s">
        <v>4642</v>
      </c>
      <c r="D256" s="39" t="s">
        <v>4505</v>
      </c>
      <c r="E256" s="39" t="s">
        <v>261</v>
      </c>
      <c r="F256" s="39" t="s">
        <v>258</v>
      </c>
      <c r="G256" s="39" t="s">
        <v>4501</v>
      </c>
      <c r="H256" s="39" t="s">
        <v>4502</v>
      </c>
      <c r="I256" s="40" t="n">
        <v>40</v>
      </c>
      <c r="J256" s="40" t="n">
        <v>0</v>
      </c>
      <c r="K256" s="39" t="s">
        <v>4503</v>
      </c>
      <c r="L256" s="41" t="n">
        <v>0</v>
      </c>
      <c r="M256" s="41" t="n">
        <v>4098.84</v>
      </c>
      <c r="N256" s="39" t="s">
        <v>4507</v>
      </c>
      <c r="O256" s="42" t="n">
        <f aca="false">M256/SUM($M$2:$M$679)</f>
        <v>3.11195627304178E-005</v>
      </c>
      <c r="P256" s="43" t="n">
        <f aca="false">IFERROR(M256/I256,0)</f>
        <v>102.471</v>
      </c>
      <c r="Q256" s="17"/>
      <c r="R256" s="44" t="n">
        <f aca="false">I256-Q256</f>
        <v>40</v>
      </c>
      <c r="S256" s="43" t="n">
        <f aca="false">$AK256*R256</f>
        <v>4098.83530985288</v>
      </c>
      <c r="U256" s="26" t="s">
        <v>259</v>
      </c>
      <c r="V256" s="26" t="s">
        <v>260</v>
      </c>
      <c r="W256" s="26" t="s">
        <v>262</v>
      </c>
      <c r="X256" s="24" t="s">
        <v>226</v>
      </c>
      <c r="Y256" s="26" t="s">
        <v>267</v>
      </c>
      <c r="Z256" s="25" t="s">
        <v>51</v>
      </c>
      <c r="AA256" s="26" t="s">
        <v>330</v>
      </c>
      <c r="AB256" s="26" t="s">
        <v>331</v>
      </c>
      <c r="AC256" s="26" t="s">
        <v>332</v>
      </c>
      <c r="AD256" s="26" t="s">
        <v>269</v>
      </c>
      <c r="AE256" s="26"/>
      <c r="AF256" s="26" t="s">
        <v>270</v>
      </c>
      <c r="AG256" s="26" t="s">
        <v>333</v>
      </c>
      <c r="AH256" s="45"/>
      <c r="AI256" s="45"/>
      <c r="AJ256" s="45"/>
      <c r="AK256" s="46" t="n">
        <v>102.470882746322</v>
      </c>
      <c r="AL256" s="46"/>
      <c r="AM256" s="46"/>
      <c r="AN256" s="26"/>
      <c r="AO256" s="26" t="s">
        <v>4524</v>
      </c>
    </row>
    <row r="257" customFormat="false" ht="12" hidden="false" customHeight="false" outlineLevel="0" collapsed="false">
      <c r="A257" s="39" t="s">
        <v>651</v>
      </c>
      <c r="B257" s="39" t="s">
        <v>652</v>
      </c>
      <c r="C257" s="39" t="s">
        <v>4643</v>
      </c>
      <c r="D257" s="39" t="s">
        <v>4505</v>
      </c>
      <c r="E257" s="39" t="s">
        <v>261</v>
      </c>
      <c r="F257" s="39" t="s">
        <v>258</v>
      </c>
      <c r="G257" s="39" t="s">
        <v>4501</v>
      </c>
      <c r="H257" s="39" t="s">
        <v>4502</v>
      </c>
      <c r="I257" s="40" t="n">
        <v>40</v>
      </c>
      <c r="J257" s="40" t="n">
        <v>0</v>
      </c>
      <c r="K257" s="39" t="s">
        <v>4503</v>
      </c>
      <c r="L257" s="41" t="n">
        <v>0</v>
      </c>
      <c r="M257" s="41" t="n">
        <v>25138.62</v>
      </c>
      <c r="N257" s="39" t="s">
        <v>4507</v>
      </c>
      <c r="O257" s="42" t="n">
        <f aca="false">M257/SUM($M$2:$M$679)</f>
        <v>0.000190859575403318</v>
      </c>
      <c r="P257" s="43" t="n">
        <f aca="false">IFERROR(M257/I257,0)</f>
        <v>628.4655</v>
      </c>
      <c r="Q257" s="17"/>
      <c r="R257" s="44" t="n">
        <f aca="false">I257-Q257</f>
        <v>40</v>
      </c>
      <c r="S257" s="43" t="n">
        <f aca="false">$AK257*R257</f>
        <v>25138.6215384615</v>
      </c>
      <c r="U257" s="26" t="s">
        <v>259</v>
      </c>
      <c r="V257" s="26" t="s">
        <v>260</v>
      </c>
      <c r="W257" s="26" t="s">
        <v>262</v>
      </c>
      <c r="X257" s="26"/>
      <c r="Y257" s="26" t="s">
        <v>277</v>
      </c>
      <c r="Z257" s="27" t="s">
        <v>123</v>
      </c>
      <c r="AA257" s="26"/>
      <c r="AB257" s="26"/>
      <c r="AC257" s="26"/>
      <c r="AD257" s="26"/>
      <c r="AE257" s="26"/>
      <c r="AF257" s="26"/>
      <c r="AG257" s="26"/>
      <c r="AH257" s="45"/>
      <c r="AI257" s="45"/>
      <c r="AJ257" s="45"/>
      <c r="AK257" s="46" t="n">
        <v>628.465538461538</v>
      </c>
      <c r="AL257" s="46"/>
      <c r="AM257" s="46"/>
      <c r="AN257" s="26"/>
      <c r="AO257" s="26" t="s">
        <v>434</v>
      </c>
    </row>
    <row r="258" customFormat="false" ht="12" hidden="false" customHeight="false" outlineLevel="0" collapsed="false">
      <c r="A258" s="39" t="s">
        <v>498</v>
      </c>
      <c r="B258" s="39" t="s">
        <v>499</v>
      </c>
      <c r="C258" s="39" t="s">
        <v>4644</v>
      </c>
      <c r="D258" s="39" t="s">
        <v>4505</v>
      </c>
      <c r="E258" s="39" t="s">
        <v>261</v>
      </c>
      <c r="F258" s="39" t="s">
        <v>258</v>
      </c>
      <c r="G258" s="39" t="s">
        <v>4501</v>
      </c>
      <c r="H258" s="39" t="s">
        <v>4502</v>
      </c>
      <c r="I258" s="40" t="n">
        <v>40</v>
      </c>
      <c r="J258" s="40" t="n">
        <v>0</v>
      </c>
      <c r="K258" s="39" t="s">
        <v>4503</v>
      </c>
      <c r="L258" s="41" t="n">
        <v>0</v>
      </c>
      <c r="M258" s="41" t="n">
        <v>16590.17</v>
      </c>
      <c r="N258" s="39" t="s">
        <v>4507</v>
      </c>
      <c r="O258" s="42" t="n">
        <f aca="false">M258/SUM($M$2:$M$679)</f>
        <v>0.000125957304023405</v>
      </c>
      <c r="P258" s="43" t="n">
        <f aca="false">IFERROR(M258/I258,0)</f>
        <v>414.75425</v>
      </c>
      <c r="Q258" s="17"/>
      <c r="R258" s="44" t="n">
        <f aca="false">I258-Q258</f>
        <v>40</v>
      </c>
      <c r="S258" s="43" t="n">
        <f aca="false">$AK258*R258</f>
        <v>16590.169751693</v>
      </c>
      <c r="U258" s="26" t="s">
        <v>259</v>
      </c>
      <c r="V258" s="26" t="s">
        <v>260</v>
      </c>
      <c r="W258" s="26" t="s">
        <v>262</v>
      </c>
      <c r="X258" s="26"/>
      <c r="Y258" s="26" t="s">
        <v>277</v>
      </c>
      <c r="Z258" s="27" t="s">
        <v>123</v>
      </c>
      <c r="AA258" s="26"/>
      <c r="AB258" s="26"/>
      <c r="AC258" s="26"/>
      <c r="AD258" s="26"/>
      <c r="AE258" s="26"/>
      <c r="AF258" s="26"/>
      <c r="AG258" s="26"/>
      <c r="AH258" s="45"/>
      <c r="AI258" s="45"/>
      <c r="AJ258" s="45"/>
      <c r="AK258" s="46" t="n">
        <v>414.754243792325</v>
      </c>
      <c r="AL258" s="46"/>
      <c r="AM258" s="46"/>
      <c r="AN258" s="26"/>
      <c r="AO258" s="26" t="s">
        <v>500</v>
      </c>
    </row>
    <row r="259" customFormat="false" ht="12" hidden="false" customHeight="false" outlineLevel="0" collapsed="false">
      <c r="A259" s="39" t="s">
        <v>498</v>
      </c>
      <c r="B259" s="39" t="s">
        <v>499</v>
      </c>
      <c r="C259" s="39" t="s">
        <v>4645</v>
      </c>
      <c r="D259" s="39" t="s">
        <v>4505</v>
      </c>
      <c r="E259" s="39" t="s">
        <v>261</v>
      </c>
      <c r="F259" s="39" t="s">
        <v>258</v>
      </c>
      <c r="G259" s="39" t="s">
        <v>4501</v>
      </c>
      <c r="H259" s="39" t="s">
        <v>4502</v>
      </c>
      <c r="I259" s="40" t="n">
        <v>40</v>
      </c>
      <c r="J259" s="40" t="n">
        <v>0</v>
      </c>
      <c r="K259" s="39" t="s">
        <v>4503</v>
      </c>
      <c r="L259" s="41" t="n">
        <v>0</v>
      </c>
      <c r="M259" s="41" t="n">
        <v>16590.17</v>
      </c>
      <c r="N259" s="39" t="s">
        <v>4507</v>
      </c>
      <c r="O259" s="42" t="n">
        <f aca="false">M259/SUM($M$2:$M$679)</f>
        <v>0.000125957304023405</v>
      </c>
      <c r="P259" s="43" t="n">
        <f aca="false">IFERROR(M259/I259,0)</f>
        <v>414.75425</v>
      </c>
      <c r="Q259" s="17"/>
      <c r="R259" s="44" t="n">
        <f aca="false">I259-Q259</f>
        <v>40</v>
      </c>
      <c r="S259" s="43" t="n">
        <f aca="false">$AK259*R259</f>
        <v>16590.169751693</v>
      </c>
      <c r="U259" s="26" t="s">
        <v>259</v>
      </c>
      <c r="V259" s="26" t="s">
        <v>260</v>
      </c>
      <c r="W259" s="26" t="s">
        <v>262</v>
      </c>
      <c r="X259" s="26"/>
      <c r="Y259" s="26" t="s">
        <v>277</v>
      </c>
      <c r="Z259" s="27" t="s">
        <v>123</v>
      </c>
      <c r="AA259" s="26"/>
      <c r="AB259" s="26"/>
      <c r="AC259" s="26"/>
      <c r="AD259" s="26"/>
      <c r="AE259" s="26"/>
      <c r="AF259" s="26"/>
      <c r="AG259" s="26"/>
      <c r="AH259" s="45"/>
      <c r="AI259" s="45"/>
      <c r="AJ259" s="45"/>
      <c r="AK259" s="46" t="n">
        <v>414.754243792325</v>
      </c>
      <c r="AL259" s="46"/>
      <c r="AM259" s="46"/>
      <c r="AN259" s="26"/>
      <c r="AO259" s="26" t="s">
        <v>500</v>
      </c>
    </row>
    <row r="260" customFormat="false" ht="12" hidden="false" customHeight="false" outlineLevel="0" collapsed="false">
      <c r="A260" s="39" t="s">
        <v>814</v>
      </c>
      <c r="B260" s="39" t="s">
        <v>815</v>
      </c>
      <c r="C260" s="39" t="s">
        <v>4646</v>
      </c>
      <c r="D260" s="39" t="s">
        <v>4505</v>
      </c>
      <c r="E260" s="39" t="s">
        <v>261</v>
      </c>
      <c r="F260" s="39" t="s">
        <v>258</v>
      </c>
      <c r="G260" s="39" t="s">
        <v>4501</v>
      </c>
      <c r="H260" s="39" t="s">
        <v>4502</v>
      </c>
      <c r="I260" s="40" t="n">
        <v>40</v>
      </c>
      <c r="J260" s="40" t="n">
        <v>0</v>
      </c>
      <c r="K260" s="39" t="s">
        <v>4503</v>
      </c>
      <c r="L260" s="41" t="n">
        <v>0</v>
      </c>
      <c r="M260" s="41" t="n">
        <v>64050.69</v>
      </c>
      <c r="N260" s="39" t="s">
        <v>4507</v>
      </c>
      <c r="O260" s="42" t="n">
        <f aca="false">M260/SUM($M$2:$M$679)</f>
        <v>0.000486291112944526</v>
      </c>
      <c r="P260" s="43" t="n">
        <f aca="false">IFERROR(M260/I260,0)</f>
        <v>1601.26725</v>
      </c>
      <c r="Q260" s="17"/>
      <c r="R260" s="44" t="n">
        <f aca="false">I260-Q260</f>
        <v>40</v>
      </c>
      <c r="S260" s="43" t="n">
        <f aca="false">$AK260*R260</f>
        <v>64050.6857142857</v>
      </c>
      <c r="U260" s="26" t="s">
        <v>259</v>
      </c>
      <c r="V260" s="26" t="s">
        <v>260</v>
      </c>
      <c r="W260" s="26" t="s">
        <v>262</v>
      </c>
      <c r="X260" s="26"/>
      <c r="Y260" s="26" t="s">
        <v>277</v>
      </c>
      <c r="Z260" s="27" t="s">
        <v>123</v>
      </c>
      <c r="AA260" s="26"/>
      <c r="AB260" s="26"/>
      <c r="AC260" s="26"/>
      <c r="AD260" s="26"/>
      <c r="AE260" s="26"/>
      <c r="AF260" s="26"/>
      <c r="AG260" s="26"/>
      <c r="AH260" s="45" t="n">
        <v>70</v>
      </c>
      <c r="AI260" s="45" t="n">
        <f aca="false">Q260</f>
        <v>0</v>
      </c>
      <c r="AJ260" s="45" t="n">
        <f aca="false">$AH260-$AI260</f>
        <v>70</v>
      </c>
      <c r="AK260" s="46" t="n">
        <v>1601.26714285714</v>
      </c>
      <c r="AL260" s="46" t="n">
        <f aca="false">$AJ260*$AK260</f>
        <v>112088.7</v>
      </c>
      <c r="AM260" s="46" t="n">
        <f aca="false">$AI260*$AK260</f>
        <v>0</v>
      </c>
      <c r="AN260" s="26"/>
      <c r="AO260" s="26" t="s">
        <v>376</v>
      </c>
    </row>
    <row r="261" customFormat="false" ht="12" hidden="false" customHeight="false" outlineLevel="0" collapsed="false">
      <c r="A261" s="39" t="s">
        <v>794</v>
      </c>
      <c r="B261" s="39" t="s">
        <v>795</v>
      </c>
      <c r="C261" s="39" t="s">
        <v>4506</v>
      </c>
      <c r="D261" s="39" t="s">
        <v>4515</v>
      </c>
      <c r="E261" s="39" t="s">
        <v>261</v>
      </c>
      <c r="F261" s="39" t="s">
        <v>258</v>
      </c>
      <c r="G261" s="39" t="s">
        <v>4501</v>
      </c>
      <c r="H261" s="39" t="s">
        <v>4502</v>
      </c>
      <c r="I261" s="40" t="n">
        <v>40</v>
      </c>
      <c r="J261" s="40" t="n">
        <v>0</v>
      </c>
      <c r="K261" s="39" t="s">
        <v>4503</v>
      </c>
      <c r="L261" s="41" t="n">
        <v>0</v>
      </c>
      <c r="M261" s="41" t="n">
        <v>7541.28</v>
      </c>
      <c r="N261" s="39" t="s">
        <v>4507</v>
      </c>
      <c r="O261" s="42" t="n">
        <f aca="false">M261/SUM($M$2:$M$679)</f>
        <v>5.72555493816897E-005</v>
      </c>
      <c r="P261" s="43" t="n">
        <f aca="false">IFERROR(M261/I261,0)</f>
        <v>188.532</v>
      </c>
      <c r="Q261" s="17" t="n">
        <v>18</v>
      </c>
      <c r="R261" s="44" t="n">
        <f aca="false">I261-Q261</f>
        <v>22</v>
      </c>
      <c r="S261" s="43" t="n">
        <f aca="false">$AK261*R261</f>
        <v>4147.704</v>
      </c>
      <c r="U261" s="26" t="s">
        <v>259</v>
      </c>
      <c r="V261" s="26" t="s">
        <v>260</v>
      </c>
      <c r="W261" s="26" t="s">
        <v>262</v>
      </c>
      <c r="X261" s="24" t="s">
        <v>226</v>
      </c>
      <c r="Y261" s="26" t="s">
        <v>267</v>
      </c>
      <c r="Z261" s="25" t="s">
        <v>51</v>
      </c>
      <c r="AA261" s="26" t="s">
        <v>796</v>
      </c>
      <c r="AB261" s="26" t="s">
        <v>797</v>
      </c>
      <c r="AC261" s="26" t="s">
        <v>290</v>
      </c>
      <c r="AD261" s="26" t="s">
        <v>269</v>
      </c>
      <c r="AE261" s="26"/>
      <c r="AF261" s="26" t="s">
        <v>269</v>
      </c>
      <c r="AG261" s="26"/>
      <c r="AH261" s="45" t="n">
        <v>80</v>
      </c>
      <c r="AI261" s="45" t="n">
        <f aca="false">Q261</f>
        <v>18</v>
      </c>
      <c r="AJ261" s="45" t="n">
        <f aca="false">$AH261-$AI261</f>
        <v>62</v>
      </c>
      <c r="AK261" s="46" t="n">
        <v>188.532</v>
      </c>
      <c r="AL261" s="46" t="n">
        <f aca="false">$AJ261*$AK261</f>
        <v>11688.984</v>
      </c>
      <c r="AM261" s="46" t="n">
        <f aca="false">$AI261*$AK261</f>
        <v>3393.576</v>
      </c>
      <c r="AN261" s="26"/>
      <c r="AO261" s="26" t="s">
        <v>798</v>
      </c>
    </row>
    <row r="262" customFormat="false" ht="12" hidden="false" customHeight="false" outlineLevel="0" collapsed="false">
      <c r="A262" s="39" t="s">
        <v>794</v>
      </c>
      <c r="B262" s="39" t="s">
        <v>795</v>
      </c>
      <c r="C262" s="39" t="s">
        <v>4647</v>
      </c>
      <c r="D262" s="39" t="s">
        <v>4515</v>
      </c>
      <c r="E262" s="39" t="s">
        <v>261</v>
      </c>
      <c r="F262" s="39" t="s">
        <v>258</v>
      </c>
      <c r="G262" s="39" t="s">
        <v>4501</v>
      </c>
      <c r="H262" s="39" t="s">
        <v>4502</v>
      </c>
      <c r="I262" s="40" t="n">
        <v>40</v>
      </c>
      <c r="J262" s="40" t="n">
        <v>0</v>
      </c>
      <c r="K262" s="39" t="s">
        <v>4503</v>
      </c>
      <c r="L262" s="41" t="n">
        <v>0</v>
      </c>
      <c r="M262" s="41" t="n">
        <v>7541.28</v>
      </c>
      <c r="N262" s="39" t="s">
        <v>4507</v>
      </c>
      <c r="O262" s="42" t="n">
        <f aca="false">M262/SUM($M$2:$M$679)</f>
        <v>5.72555493816897E-005</v>
      </c>
      <c r="P262" s="43" t="n">
        <f aca="false">IFERROR(M262/I262,0)</f>
        <v>188.532</v>
      </c>
      <c r="Q262" s="17"/>
      <c r="R262" s="44" t="n">
        <f aca="false">I262-Q262</f>
        <v>40</v>
      </c>
      <c r="S262" s="43" t="n">
        <f aca="false">$AK262*R262</f>
        <v>7541.28</v>
      </c>
      <c r="U262" s="26" t="s">
        <v>259</v>
      </c>
      <c r="V262" s="26" t="s">
        <v>260</v>
      </c>
      <c r="W262" s="26" t="s">
        <v>262</v>
      </c>
      <c r="X262" s="24" t="s">
        <v>226</v>
      </c>
      <c r="Y262" s="26" t="s">
        <v>267</v>
      </c>
      <c r="Z262" s="25" t="s">
        <v>51</v>
      </c>
      <c r="AA262" s="26" t="s">
        <v>796</v>
      </c>
      <c r="AB262" s="26" t="s">
        <v>797</v>
      </c>
      <c r="AC262" s="26" t="s">
        <v>290</v>
      </c>
      <c r="AD262" s="26" t="s">
        <v>269</v>
      </c>
      <c r="AE262" s="26"/>
      <c r="AF262" s="26" t="s">
        <v>269</v>
      </c>
      <c r="AG262" s="26"/>
      <c r="AH262" s="45"/>
      <c r="AI262" s="45"/>
      <c r="AJ262" s="45"/>
      <c r="AK262" s="46" t="n">
        <v>188.532</v>
      </c>
      <c r="AL262" s="46"/>
      <c r="AM262" s="46"/>
      <c r="AN262" s="26"/>
      <c r="AO262" s="26" t="s">
        <v>4648</v>
      </c>
    </row>
    <row r="263" customFormat="false" ht="12" hidden="false" customHeight="false" outlineLevel="0" collapsed="false">
      <c r="A263" s="39" t="s">
        <v>915</v>
      </c>
      <c r="B263" s="39" t="s">
        <v>916</v>
      </c>
      <c r="C263" s="39" t="s">
        <v>4506</v>
      </c>
      <c r="D263" s="39" t="s">
        <v>4505</v>
      </c>
      <c r="E263" s="39" t="s">
        <v>261</v>
      </c>
      <c r="F263" s="39" t="s">
        <v>258</v>
      </c>
      <c r="G263" s="39" t="s">
        <v>4501</v>
      </c>
      <c r="H263" s="39" t="s">
        <v>4502</v>
      </c>
      <c r="I263" s="40" t="n">
        <v>40</v>
      </c>
      <c r="J263" s="40" t="n">
        <v>0</v>
      </c>
      <c r="K263" s="39" t="s">
        <v>4503</v>
      </c>
      <c r="L263" s="41" t="n">
        <v>0</v>
      </c>
      <c r="M263" s="41" t="n">
        <v>160603.89</v>
      </c>
      <c r="N263" s="39" t="s">
        <v>4507</v>
      </c>
      <c r="O263" s="42" t="n">
        <f aca="false">M263/SUM($M$2:$M$679)</f>
        <v>0.00121935055518247</v>
      </c>
      <c r="P263" s="43" t="n">
        <f aca="false">IFERROR(M263/I263,0)</f>
        <v>4015.09725</v>
      </c>
      <c r="Q263" s="17"/>
      <c r="R263" s="44" t="n">
        <f aca="false">I263-Q263</f>
        <v>40</v>
      </c>
      <c r="S263" s="43" t="n">
        <f aca="false">$AK263*R263</f>
        <v>160603.889361702</v>
      </c>
      <c r="U263" s="26" t="s">
        <v>259</v>
      </c>
      <c r="V263" s="26" t="s">
        <v>260</v>
      </c>
      <c r="W263" s="26" t="s">
        <v>262</v>
      </c>
      <c r="X263" s="26"/>
      <c r="Y263" s="26" t="s">
        <v>277</v>
      </c>
      <c r="Z263" s="27" t="s">
        <v>123</v>
      </c>
      <c r="AA263" s="26"/>
      <c r="AB263" s="26"/>
      <c r="AC263" s="26"/>
      <c r="AD263" s="26"/>
      <c r="AE263" s="26"/>
      <c r="AF263" s="26"/>
      <c r="AG263" s="26"/>
      <c r="AH263" s="45" t="n">
        <v>47</v>
      </c>
      <c r="AI263" s="45" t="n">
        <f aca="false">Q263</f>
        <v>0</v>
      </c>
      <c r="AJ263" s="45" t="n">
        <f aca="false">$AH263-$AI263</f>
        <v>47</v>
      </c>
      <c r="AK263" s="46" t="n">
        <v>4015.09723404255</v>
      </c>
      <c r="AL263" s="46" t="n">
        <f aca="false">$AJ263*$AK263</f>
        <v>188709.57</v>
      </c>
      <c r="AM263" s="46" t="n">
        <f aca="false">$AI263*$AK263</f>
        <v>0</v>
      </c>
      <c r="AN263" s="26"/>
      <c r="AO263" s="26" t="s">
        <v>376</v>
      </c>
    </row>
    <row r="264" customFormat="false" ht="12" hidden="false" customHeight="false" outlineLevel="0" collapsed="false">
      <c r="A264" s="39" t="s">
        <v>945</v>
      </c>
      <c r="B264" s="39" t="s">
        <v>946</v>
      </c>
      <c r="C264" s="39"/>
      <c r="D264" s="39" t="s">
        <v>4505</v>
      </c>
      <c r="E264" s="39" t="s">
        <v>274</v>
      </c>
      <c r="F264" s="39" t="s">
        <v>258</v>
      </c>
      <c r="G264" s="39" t="s">
        <v>4501</v>
      </c>
      <c r="H264" s="39" t="s">
        <v>4502</v>
      </c>
      <c r="I264" s="40" t="n">
        <v>40</v>
      </c>
      <c r="J264" s="40" t="n">
        <v>0</v>
      </c>
      <c r="K264" s="39" t="s">
        <v>4503</v>
      </c>
      <c r="L264" s="41" t="n">
        <v>0</v>
      </c>
      <c r="M264" s="41" t="n">
        <v>82408.41</v>
      </c>
      <c r="N264" s="39" t="s">
        <v>4504</v>
      </c>
      <c r="O264" s="42" t="n">
        <f aca="false">M264/SUM($M$2:$M$679)</f>
        <v>0.000625668160872097</v>
      </c>
      <c r="P264" s="43" t="n">
        <f aca="false">IFERROR(M264/I264,0)</f>
        <v>2060.21025</v>
      </c>
      <c r="Q264" s="17"/>
      <c r="R264" s="44" t="n">
        <f aca="false">I264-Q264</f>
        <v>40</v>
      </c>
      <c r="S264" s="43" t="n">
        <f aca="false">$AK264*R264</f>
        <v>82408.41</v>
      </c>
      <c r="U264" s="26" t="s">
        <v>259</v>
      </c>
      <c r="V264" s="26" t="s">
        <v>273</v>
      </c>
      <c r="W264" s="26" t="s">
        <v>262</v>
      </c>
      <c r="X264" s="26"/>
      <c r="Y264" s="26" t="s">
        <v>277</v>
      </c>
      <c r="Z264" s="27" t="s">
        <v>123</v>
      </c>
      <c r="AA264" s="26"/>
      <c r="AB264" s="26"/>
      <c r="AC264" s="26"/>
      <c r="AD264" s="26"/>
      <c r="AE264" s="26"/>
      <c r="AF264" s="26"/>
      <c r="AG264" s="26"/>
      <c r="AH264" s="45" t="n">
        <v>40</v>
      </c>
      <c r="AI264" s="45" t="n">
        <f aca="false">Q264</f>
        <v>0</v>
      </c>
      <c r="AJ264" s="45" t="n">
        <f aca="false">$AH264-$AI264</f>
        <v>40</v>
      </c>
      <c r="AK264" s="46" t="n">
        <v>2060.21025</v>
      </c>
      <c r="AL264" s="46" t="n">
        <f aca="false">$AJ264*$AK264</f>
        <v>82408.41</v>
      </c>
      <c r="AM264" s="46" t="n">
        <f aca="false">$AI264*$AK264</f>
        <v>0</v>
      </c>
      <c r="AN264" s="26"/>
      <c r="AO264" s="26"/>
    </row>
    <row r="265" customFormat="false" ht="12" hidden="false" customHeight="false" outlineLevel="0" collapsed="false">
      <c r="A265" s="39" t="s">
        <v>350</v>
      </c>
      <c r="B265" s="39" t="s">
        <v>351</v>
      </c>
      <c r="C265" s="39" t="s">
        <v>4585</v>
      </c>
      <c r="D265" s="39" t="s">
        <v>4505</v>
      </c>
      <c r="E265" s="39" t="s">
        <v>261</v>
      </c>
      <c r="F265" s="39" t="s">
        <v>258</v>
      </c>
      <c r="G265" s="39" t="s">
        <v>4501</v>
      </c>
      <c r="H265" s="39" t="s">
        <v>4502</v>
      </c>
      <c r="I265" s="40" t="n">
        <v>37</v>
      </c>
      <c r="J265" s="40" t="n">
        <v>0</v>
      </c>
      <c r="K265" s="39" t="s">
        <v>4503</v>
      </c>
      <c r="L265" s="41" t="n">
        <v>0</v>
      </c>
      <c r="M265" s="41" t="n">
        <v>15774.57</v>
      </c>
      <c r="N265" s="39" t="s">
        <v>4507</v>
      </c>
      <c r="O265" s="42" t="n">
        <f aca="false">M265/SUM($M$2:$M$679)</f>
        <v>0.000119765036122504</v>
      </c>
      <c r="P265" s="43" t="n">
        <f aca="false">IFERROR(M265/I265,0)</f>
        <v>426.33972972973</v>
      </c>
      <c r="Q265" s="17"/>
      <c r="R265" s="44" t="n">
        <f aca="false">I265-Q265</f>
        <v>37</v>
      </c>
      <c r="S265" s="43" t="n">
        <f aca="false">$AK265*R265</f>
        <v>15774.5695718157</v>
      </c>
      <c r="U265" s="26" t="s">
        <v>259</v>
      </c>
      <c r="V265" s="26" t="s">
        <v>260</v>
      </c>
      <c r="W265" s="26" t="s">
        <v>262</v>
      </c>
      <c r="X265" s="24" t="s">
        <v>226</v>
      </c>
      <c r="Y265" s="26" t="s">
        <v>267</v>
      </c>
      <c r="Z265" s="25" t="s">
        <v>51</v>
      </c>
      <c r="AA265" s="26" t="s">
        <v>352</v>
      </c>
      <c r="AB265" s="26" t="s">
        <v>353</v>
      </c>
      <c r="AC265" s="26" t="s">
        <v>354</v>
      </c>
      <c r="AD265" s="26" t="s">
        <v>269</v>
      </c>
      <c r="AE265" s="26"/>
      <c r="AF265" s="26" t="s">
        <v>270</v>
      </c>
      <c r="AG265" s="26" t="s">
        <v>355</v>
      </c>
      <c r="AH265" s="45"/>
      <c r="AI265" s="45"/>
      <c r="AJ265" s="45"/>
      <c r="AK265" s="46" t="n">
        <v>426.339718157182</v>
      </c>
      <c r="AL265" s="46"/>
      <c r="AM265" s="46"/>
      <c r="AN265" s="26"/>
      <c r="AO265" s="26" t="s">
        <v>4528</v>
      </c>
    </row>
    <row r="266" customFormat="false" ht="12" hidden="false" customHeight="false" outlineLevel="0" collapsed="false">
      <c r="A266" s="39" t="s">
        <v>534</v>
      </c>
      <c r="B266" s="39" t="s">
        <v>535</v>
      </c>
      <c r="C266" s="39" t="s">
        <v>4649</v>
      </c>
      <c r="D266" s="39" t="s">
        <v>4515</v>
      </c>
      <c r="E266" s="39" t="s">
        <v>261</v>
      </c>
      <c r="F266" s="39" t="s">
        <v>258</v>
      </c>
      <c r="G266" s="39" t="s">
        <v>4501</v>
      </c>
      <c r="H266" s="39" t="s">
        <v>4502</v>
      </c>
      <c r="I266" s="40" t="n">
        <v>37</v>
      </c>
      <c r="J266" s="40" t="n">
        <v>0</v>
      </c>
      <c r="K266" s="39" t="s">
        <v>4503</v>
      </c>
      <c r="L266" s="41" t="n">
        <v>0</v>
      </c>
      <c r="M266" s="41" t="n">
        <v>9589.03</v>
      </c>
      <c r="N266" s="39" t="s">
        <v>4507</v>
      </c>
      <c r="O266" s="42" t="n">
        <f aca="false">M266/SUM($M$2:$M$679)</f>
        <v>7.28026516304266E-005</v>
      </c>
      <c r="P266" s="43" t="n">
        <f aca="false">IFERROR(M266/I266,0)</f>
        <v>259.162972972973</v>
      </c>
      <c r="Q266" s="17"/>
      <c r="R266" s="44" t="n">
        <f aca="false">I266-Q266</f>
        <v>37</v>
      </c>
      <c r="S266" s="43" t="n">
        <f aca="false">$AK266*R266</f>
        <v>9589.03030188679</v>
      </c>
      <c r="U266" s="26" t="s">
        <v>259</v>
      </c>
      <c r="V266" s="26" t="s">
        <v>260</v>
      </c>
      <c r="W266" s="26" t="s">
        <v>262</v>
      </c>
      <c r="X266" s="26"/>
      <c r="Y266" s="26" t="s">
        <v>277</v>
      </c>
      <c r="Z266" s="27" t="s">
        <v>123</v>
      </c>
      <c r="AA266" s="26"/>
      <c r="AB266" s="26"/>
      <c r="AC266" s="26"/>
      <c r="AD266" s="26"/>
      <c r="AE266" s="26"/>
      <c r="AF266" s="26"/>
      <c r="AG266" s="26"/>
      <c r="AH266" s="45"/>
      <c r="AI266" s="45"/>
      <c r="AJ266" s="45"/>
      <c r="AK266" s="46" t="n">
        <v>259.162981132076</v>
      </c>
      <c r="AL266" s="46"/>
      <c r="AM266" s="46"/>
      <c r="AN266" s="26"/>
      <c r="AO266" s="26" t="s">
        <v>434</v>
      </c>
    </row>
    <row r="267" customFormat="false" ht="12" hidden="false" customHeight="false" outlineLevel="0" collapsed="false">
      <c r="A267" s="39" t="s">
        <v>952</v>
      </c>
      <c r="B267" s="39" t="s">
        <v>953</v>
      </c>
      <c r="C267" s="39"/>
      <c r="D267" s="39" t="s">
        <v>4505</v>
      </c>
      <c r="E267" s="39" t="s">
        <v>274</v>
      </c>
      <c r="F267" s="39" t="s">
        <v>258</v>
      </c>
      <c r="G267" s="39" t="s">
        <v>4501</v>
      </c>
      <c r="H267" s="39" t="s">
        <v>4502</v>
      </c>
      <c r="I267" s="40" t="n">
        <v>36</v>
      </c>
      <c r="J267" s="40" t="n">
        <v>0</v>
      </c>
      <c r="K267" s="39" t="s">
        <v>4503</v>
      </c>
      <c r="L267" s="41" t="n">
        <v>0</v>
      </c>
      <c r="M267" s="41" t="n">
        <v>95356.24</v>
      </c>
      <c r="N267" s="39" t="s">
        <v>4504</v>
      </c>
      <c r="O267" s="42" t="n">
        <f aca="false">M267/SUM($M$2:$M$679)</f>
        <v>0.000723971780410256</v>
      </c>
      <c r="P267" s="43" t="n">
        <f aca="false">IFERROR(M267/I267,0)</f>
        <v>2648.78444444444</v>
      </c>
      <c r="Q267" s="17" t="n">
        <v>10</v>
      </c>
      <c r="R267" s="44" t="n">
        <f aca="false">I267-Q267</f>
        <v>26</v>
      </c>
      <c r="S267" s="43" t="n">
        <f aca="false">$AK267*R267</f>
        <v>68868.3955555555</v>
      </c>
      <c r="U267" s="26" t="s">
        <v>259</v>
      </c>
      <c r="V267" s="26" t="s">
        <v>273</v>
      </c>
      <c r="W267" s="26" t="s">
        <v>262</v>
      </c>
      <c r="X267" s="25" t="s">
        <v>228</v>
      </c>
      <c r="Y267" s="26" t="s">
        <v>282</v>
      </c>
      <c r="Z267" s="25" t="s">
        <v>51</v>
      </c>
      <c r="AA267" s="26" t="s">
        <v>954</v>
      </c>
      <c r="AB267" s="26" t="s">
        <v>955</v>
      </c>
      <c r="AC267" s="26" t="s">
        <v>956</v>
      </c>
      <c r="AD267" s="26" t="s">
        <v>269</v>
      </c>
      <c r="AE267" s="26"/>
      <c r="AF267" s="26" t="s">
        <v>270</v>
      </c>
      <c r="AG267" s="26" t="s">
        <v>957</v>
      </c>
      <c r="AH267" s="45" t="n">
        <v>36</v>
      </c>
      <c r="AI267" s="45" t="n">
        <f aca="false">Q267</f>
        <v>10</v>
      </c>
      <c r="AJ267" s="45" t="n">
        <f aca="false">$AH267-$AI267</f>
        <v>26</v>
      </c>
      <c r="AK267" s="46" t="n">
        <v>2648.78444444444</v>
      </c>
      <c r="AL267" s="46" t="n">
        <f aca="false">$AJ267*$AK267</f>
        <v>68868.3955555555</v>
      </c>
      <c r="AM267" s="46" t="n">
        <f aca="false">$AI267*$AK267</f>
        <v>26487.8444444444</v>
      </c>
      <c r="AN267" s="26"/>
      <c r="AO267" s="26" t="s">
        <v>958</v>
      </c>
    </row>
    <row r="268" customFormat="false" ht="12" hidden="false" customHeight="false" outlineLevel="0" collapsed="false">
      <c r="A268" s="39" t="s">
        <v>864</v>
      </c>
      <c r="B268" s="39" t="s">
        <v>865</v>
      </c>
      <c r="C268" s="39" t="s">
        <v>4506</v>
      </c>
      <c r="D268" s="39" t="s">
        <v>4505</v>
      </c>
      <c r="E268" s="39" t="s">
        <v>261</v>
      </c>
      <c r="F268" s="39" t="s">
        <v>258</v>
      </c>
      <c r="G268" s="39" t="s">
        <v>4501</v>
      </c>
      <c r="H268" s="39" t="s">
        <v>4502</v>
      </c>
      <c r="I268" s="40" t="n">
        <v>35</v>
      </c>
      <c r="J268" s="40" t="n">
        <v>0</v>
      </c>
      <c r="K268" s="39" t="s">
        <v>4503</v>
      </c>
      <c r="L268" s="41" t="n">
        <v>0</v>
      </c>
      <c r="M268" s="41" t="n">
        <v>131513.51</v>
      </c>
      <c r="N268" s="39" t="s">
        <v>4507</v>
      </c>
      <c r="O268" s="42" t="n">
        <f aca="false">M268/SUM($M$2:$M$679)</f>
        <v>0.000998488090372501</v>
      </c>
      <c r="P268" s="43" t="n">
        <f aca="false">IFERROR(M268/I268,0)</f>
        <v>3757.52885714286</v>
      </c>
      <c r="Q268" s="17" t="n">
        <v>6</v>
      </c>
      <c r="R268" s="44" t="n">
        <f aca="false">I268-Q268</f>
        <v>29</v>
      </c>
      <c r="S268" s="43" t="n">
        <f aca="false">$AK268*R268</f>
        <v>108968.3352</v>
      </c>
      <c r="U268" s="26" t="s">
        <v>259</v>
      </c>
      <c r="V268" s="26" t="s">
        <v>260</v>
      </c>
      <c r="W268" s="26" t="s">
        <v>262</v>
      </c>
      <c r="X268" s="25" t="s">
        <v>228</v>
      </c>
      <c r="Y268" s="26" t="s">
        <v>282</v>
      </c>
      <c r="Z268" s="25" t="s">
        <v>51</v>
      </c>
      <c r="AA268" s="26" t="s">
        <v>866</v>
      </c>
      <c r="AB268" s="26" t="s">
        <v>867</v>
      </c>
      <c r="AC268" s="26" t="s">
        <v>868</v>
      </c>
      <c r="AD268" s="26" t="s">
        <v>269</v>
      </c>
      <c r="AE268" s="26"/>
      <c r="AF268" s="26" t="s">
        <v>270</v>
      </c>
      <c r="AG268" s="26" t="s">
        <v>869</v>
      </c>
      <c r="AH268" s="45" t="n">
        <v>50</v>
      </c>
      <c r="AI268" s="45" t="n">
        <f aca="false">Q268</f>
        <v>6</v>
      </c>
      <c r="AJ268" s="45" t="n">
        <f aca="false">$AH268-$AI268</f>
        <v>44</v>
      </c>
      <c r="AK268" s="46" t="n">
        <v>3757.5288</v>
      </c>
      <c r="AL268" s="46" t="n">
        <f aca="false">$AJ268*$AK268</f>
        <v>165331.2672</v>
      </c>
      <c r="AM268" s="46" t="n">
        <f aca="false">$AI268*$AK268</f>
        <v>22545.1728</v>
      </c>
      <c r="AN268" s="26"/>
      <c r="AO268" s="26" t="s">
        <v>870</v>
      </c>
    </row>
    <row r="269" customFormat="false" ht="12" hidden="false" customHeight="false" outlineLevel="0" collapsed="false">
      <c r="A269" s="39" t="s">
        <v>828</v>
      </c>
      <c r="B269" s="39" t="s">
        <v>829</v>
      </c>
      <c r="C269" s="39" t="s">
        <v>4506</v>
      </c>
      <c r="D269" s="39" t="s">
        <v>4505</v>
      </c>
      <c r="E269" s="39" t="s">
        <v>261</v>
      </c>
      <c r="F269" s="39" t="s">
        <v>258</v>
      </c>
      <c r="G269" s="39" t="s">
        <v>4501</v>
      </c>
      <c r="H269" s="39" t="s">
        <v>4502</v>
      </c>
      <c r="I269" s="40" t="n">
        <v>35</v>
      </c>
      <c r="J269" s="40" t="n">
        <v>0</v>
      </c>
      <c r="K269" s="39" t="s">
        <v>4503</v>
      </c>
      <c r="L269" s="41" t="n">
        <v>0</v>
      </c>
      <c r="M269" s="41" t="n">
        <v>68950</v>
      </c>
      <c r="N269" s="39" t="s">
        <v>4507</v>
      </c>
      <c r="O269" s="42" t="n">
        <f aca="false">M269/SUM($M$2:$M$679)</f>
        <v>0.000523488072299066</v>
      </c>
      <c r="P269" s="43" t="n">
        <f aca="false">IFERROR(M269/I269,0)</f>
        <v>1970</v>
      </c>
      <c r="Q269" s="17"/>
      <c r="R269" s="44" t="n">
        <f aca="false">I269-Q269</f>
        <v>35</v>
      </c>
      <c r="S269" s="43" t="n">
        <f aca="false">$AK269*R269</f>
        <v>68950</v>
      </c>
      <c r="U269" s="26" t="s">
        <v>259</v>
      </c>
      <c r="V269" s="26" t="s">
        <v>260</v>
      </c>
      <c r="W269" s="26" t="s">
        <v>262</v>
      </c>
      <c r="X269" s="26"/>
      <c r="Y269" s="26" t="s">
        <v>277</v>
      </c>
      <c r="Z269" s="27" t="s">
        <v>123</v>
      </c>
      <c r="AA269" s="26"/>
      <c r="AB269" s="26"/>
      <c r="AC269" s="26"/>
      <c r="AD269" s="26"/>
      <c r="AE269" s="26"/>
      <c r="AF269" s="26"/>
      <c r="AG269" s="26"/>
      <c r="AH269" s="45" t="n">
        <v>60</v>
      </c>
      <c r="AI269" s="45" t="n">
        <f aca="false">Q269</f>
        <v>0</v>
      </c>
      <c r="AJ269" s="45" t="n">
        <f aca="false">$AH269-$AI269</f>
        <v>60</v>
      </c>
      <c r="AK269" s="46" t="n">
        <v>1970</v>
      </c>
      <c r="AL269" s="46" t="n">
        <f aca="false">$AJ269*$AK269</f>
        <v>118200</v>
      </c>
      <c r="AM269" s="46" t="n">
        <f aca="false">$AI269*$AK269</f>
        <v>0</v>
      </c>
      <c r="AN269" s="26"/>
      <c r="AO269" s="26" t="s">
        <v>485</v>
      </c>
    </row>
    <row r="270" customFormat="false" ht="12" hidden="false" customHeight="false" outlineLevel="0" collapsed="false">
      <c r="A270" s="39" t="s">
        <v>961</v>
      </c>
      <c r="B270" s="39" t="s">
        <v>962</v>
      </c>
      <c r="C270" s="39"/>
      <c r="D270" s="39" t="s">
        <v>4505</v>
      </c>
      <c r="E270" s="39" t="s">
        <v>274</v>
      </c>
      <c r="F270" s="39" t="s">
        <v>258</v>
      </c>
      <c r="G270" s="39" t="s">
        <v>4501</v>
      </c>
      <c r="H270" s="39" t="s">
        <v>4502</v>
      </c>
      <c r="I270" s="40" t="n">
        <v>35</v>
      </c>
      <c r="J270" s="40" t="n">
        <v>0</v>
      </c>
      <c r="K270" s="39" t="s">
        <v>4503</v>
      </c>
      <c r="L270" s="41" t="n">
        <v>0</v>
      </c>
      <c r="M270" s="41" t="n">
        <v>115438.4</v>
      </c>
      <c r="N270" s="39" t="s">
        <v>4504</v>
      </c>
      <c r="O270" s="42" t="n">
        <f aca="false">M270/SUM($M$2:$M$679)</f>
        <v>0.000876441268822169</v>
      </c>
      <c r="P270" s="43" t="n">
        <f aca="false">IFERROR(M270/I270,0)</f>
        <v>3298.24</v>
      </c>
      <c r="Q270" s="17" t="n">
        <v>22</v>
      </c>
      <c r="R270" s="44" t="n">
        <f aca="false">I270-Q270</f>
        <v>13</v>
      </c>
      <c r="S270" s="43" t="n">
        <f aca="false">$AK270*R270</f>
        <v>42877.12</v>
      </c>
      <c r="U270" s="26" t="s">
        <v>259</v>
      </c>
      <c r="V270" s="26" t="s">
        <v>273</v>
      </c>
      <c r="W270" s="26" t="s">
        <v>262</v>
      </c>
      <c r="X270" s="25" t="s">
        <v>228</v>
      </c>
      <c r="Y270" s="26" t="s">
        <v>282</v>
      </c>
      <c r="Z270" s="25" t="s">
        <v>51</v>
      </c>
      <c r="AA270" s="26" t="s">
        <v>963</v>
      </c>
      <c r="AB270" s="26" t="s">
        <v>964</v>
      </c>
      <c r="AC270" s="26" t="s">
        <v>290</v>
      </c>
      <c r="AD270" s="26" t="s">
        <v>269</v>
      </c>
      <c r="AE270" s="26"/>
      <c r="AF270" s="26" t="s">
        <v>269</v>
      </c>
      <c r="AG270" s="26"/>
      <c r="AH270" s="45" t="n">
        <v>35</v>
      </c>
      <c r="AI270" s="45" t="n">
        <f aca="false">Q270</f>
        <v>22</v>
      </c>
      <c r="AJ270" s="45" t="n">
        <f aca="false">$AH270-$AI270</f>
        <v>13</v>
      </c>
      <c r="AK270" s="46" t="n">
        <v>3298.24</v>
      </c>
      <c r="AL270" s="46" t="n">
        <f aca="false">$AJ270*$AK270</f>
        <v>42877.12</v>
      </c>
      <c r="AM270" s="46" t="n">
        <f aca="false">$AI270*$AK270</f>
        <v>72561.28</v>
      </c>
      <c r="AN270" s="26"/>
      <c r="AO270" s="26" t="s">
        <v>965</v>
      </c>
    </row>
    <row r="271" customFormat="false" ht="12" hidden="false" customHeight="false" outlineLevel="0" collapsed="false">
      <c r="A271" s="39" t="s">
        <v>848</v>
      </c>
      <c r="B271" s="39" t="s">
        <v>849</v>
      </c>
      <c r="C271" s="39" t="s">
        <v>4650</v>
      </c>
      <c r="D271" s="39" t="s">
        <v>4505</v>
      </c>
      <c r="E271" s="39" t="s">
        <v>261</v>
      </c>
      <c r="F271" s="39" t="s">
        <v>258</v>
      </c>
      <c r="G271" s="39" t="s">
        <v>4501</v>
      </c>
      <c r="H271" s="39" t="s">
        <v>4502</v>
      </c>
      <c r="I271" s="40" t="n">
        <v>32</v>
      </c>
      <c r="J271" s="40" t="n">
        <v>0</v>
      </c>
      <c r="K271" s="39" t="s">
        <v>4503</v>
      </c>
      <c r="L271" s="41" t="n">
        <v>0</v>
      </c>
      <c r="M271" s="41" t="n">
        <v>216863.71</v>
      </c>
      <c r="N271" s="39" t="s">
        <v>4507</v>
      </c>
      <c r="O271" s="42" t="n">
        <f aca="false">M271/SUM($M$2:$M$679)</f>
        <v>0.00164649116025415</v>
      </c>
      <c r="P271" s="43" t="n">
        <f aca="false">IFERROR(M271/I271,0)</f>
        <v>6776.9909375</v>
      </c>
      <c r="Q271" s="17"/>
      <c r="R271" s="44" t="n">
        <f aca="false">I271-Q271</f>
        <v>32</v>
      </c>
      <c r="S271" s="43" t="n">
        <f aca="false">$AK271*R271</f>
        <v>216863.707586207</v>
      </c>
      <c r="U271" s="26" t="s">
        <v>259</v>
      </c>
      <c r="V271" s="26" t="s">
        <v>260</v>
      </c>
      <c r="W271" s="26" t="s">
        <v>262</v>
      </c>
      <c r="X271" s="26"/>
      <c r="Y271" s="26" t="s">
        <v>277</v>
      </c>
      <c r="Z271" s="27" t="s">
        <v>123</v>
      </c>
      <c r="AA271" s="26"/>
      <c r="AB271" s="26"/>
      <c r="AC271" s="26"/>
      <c r="AD271" s="26"/>
      <c r="AE271" s="26"/>
      <c r="AF271" s="26"/>
      <c r="AG271" s="26"/>
      <c r="AH271" s="45" t="n">
        <v>58</v>
      </c>
      <c r="AI271" s="45" t="n">
        <f aca="false">Q271</f>
        <v>0</v>
      </c>
      <c r="AJ271" s="45" t="n">
        <f aca="false">$AH271-$AI271</f>
        <v>58</v>
      </c>
      <c r="AK271" s="46" t="n">
        <v>6776.99086206897</v>
      </c>
      <c r="AL271" s="46" t="n">
        <f aca="false">$AJ271*$AK271</f>
        <v>393065.47</v>
      </c>
      <c r="AM271" s="46" t="n">
        <f aca="false">$AI271*$AK271</f>
        <v>0</v>
      </c>
      <c r="AN271" s="26"/>
      <c r="AO271" s="26" t="s">
        <v>485</v>
      </c>
    </row>
    <row r="272" customFormat="false" ht="12" hidden="false" customHeight="false" outlineLevel="0" collapsed="false">
      <c r="A272" s="39" t="s">
        <v>559</v>
      </c>
      <c r="B272" s="39" t="s">
        <v>560</v>
      </c>
      <c r="C272" s="39" t="s">
        <v>4651</v>
      </c>
      <c r="D272" s="39" t="s">
        <v>4505</v>
      </c>
      <c r="E272" s="39" t="s">
        <v>261</v>
      </c>
      <c r="F272" s="39" t="s">
        <v>258</v>
      </c>
      <c r="G272" s="39" t="s">
        <v>4501</v>
      </c>
      <c r="H272" s="39" t="s">
        <v>4502</v>
      </c>
      <c r="I272" s="40" t="n">
        <v>32</v>
      </c>
      <c r="J272" s="40" t="n">
        <v>0</v>
      </c>
      <c r="K272" s="39" t="s">
        <v>4503</v>
      </c>
      <c r="L272" s="41" t="n">
        <v>0</v>
      </c>
      <c r="M272" s="41" t="n">
        <v>74173.45</v>
      </c>
      <c r="N272" s="39" t="s">
        <v>4507</v>
      </c>
      <c r="O272" s="42" t="n">
        <f aca="false">M272/SUM($M$2:$M$679)</f>
        <v>0.00056314599501481</v>
      </c>
      <c r="P272" s="43" t="n">
        <f aca="false">IFERROR(M272/I272,0)</f>
        <v>2317.9203125</v>
      </c>
      <c r="Q272" s="17"/>
      <c r="R272" s="44" t="n">
        <f aca="false">I272-Q272</f>
        <v>32</v>
      </c>
      <c r="S272" s="43" t="n">
        <f aca="false">$AK272*R272</f>
        <v>74173.4482051282</v>
      </c>
      <c r="U272" s="26" t="s">
        <v>259</v>
      </c>
      <c r="V272" s="26" t="s">
        <v>260</v>
      </c>
      <c r="W272" s="26" t="s">
        <v>262</v>
      </c>
      <c r="X272" s="29" t="s">
        <v>227</v>
      </c>
      <c r="Y272" s="26" t="s">
        <v>297</v>
      </c>
      <c r="Z272" s="25" t="s">
        <v>51</v>
      </c>
      <c r="AA272" s="26" t="s">
        <v>561</v>
      </c>
      <c r="AB272" s="26" t="s">
        <v>562</v>
      </c>
      <c r="AC272" s="26" t="s">
        <v>563</v>
      </c>
      <c r="AD272" s="26" t="s">
        <v>269</v>
      </c>
      <c r="AE272" s="26"/>
      <c r="AF272" s="26" t="s">
        <v>270</v>
      </c>
      <c r="AG272" s="26" t="s">
        <v>564</v>
      </c>
      <c r="AH272" s="45"/>
      <c r="AI272" s="45"/>
      <c r="AJ272" s="45"/>
      <c r="AK272" s="46" t="n">
        <v>2317.92025641026</v>
      </c>
      <c r="AL272" s="46"/>
      <c r="AM272" s="46"/>
      <c r="AN272" s="26"/>
      <c r="AO272" s="26" t="s">
        <v>4629</v>
      </c>
    </row>
    <row r="273" customFormat="false" ht="12" hidden="false" customHeight="false" outlineLevel="0" collapsed="false">
      <c r="A273" s="39" t="s">
        <v>616</v>
      </c>
      <c r="B273" s="39" t="s">
        <v>617</v>
      </c>
      <c r="C273" s="39" t="s">
        <v>4311</v>
      </c>
      <c r="D273" s="39" t="s">
        <v>4515</v>
      </c>
      <c r="E273" s="39" t="s">
        <v>261</v>
      </c>
      <c r="F273" s="39" t="s">
        <v>258</v>
      </c>
      <c r="G273" s="39" t="s">
        <v>4501</v>
      </c>
      <c r="H273" s="39" t="s">
        <v>4502</v>
      </c>
      <c r="I273" s="40" t="n">
        <v>32</v>
      </c>
      <c r="J273" s="40" t="n">
        <v>0</v>
      </c>
      <c r="K273" s="39" t="s">
        <v>4503</v>
      </c>
      <c r="L273" s="41" t="n">
        <v>0</v>
      </c>
      <c r="M273" s="41" t="n">
        <v>141516.98</v>
      </c>
      <c r="N273" s="39" t="s">
        <v>4507</v>
      </c>
      <c r="O273" s="42" t="n">
        <f aca="false">M273/SUM($M$2:$M$679)</f>
        <v>0.00107443728872785</v>
      </c>
      <c r="P273" s="43" t="n">
        <f aca="false">IFERROR(M273/I273,0)</f>
        <v>4422.405625</v>
      </c>
      <c r="Q273" s="17"/>
      <c r="R273" s="44" t="n">
        <f aca="false">I273-Q273</f>
        <v>32</v>
      </c>
      <c r="S273" s="43" t="n">
        <f aca="false">$AK273*R273</f>
        <v>141516.979277108</v>
      </c>
      <c r="U273" s="26" t="s">
        <v>259</v>
      </c>
      <c r="V273" s="26" t="s">
        <v>260</v>
      </c>
      <c r="W273" s="26" t="s">
        <v>262</v>
      </c>
      <c r="X273" s="26"/>
      <c r="Y273" s="26" t="s">
        <v>277</v>
      </c>
      <c r="Z273" s="27" t="s">
        <v>123</v>
      </c>
      <c r="AA273" s="26"/>
      <c r="AB273" s="26"/>
      <c r="AC273" s="26"/>
      <c r="AD273" s="26"/>
      <c r="AE273" s="26"/>
      <c r="AF273" s="26"/>
      <c r="AG273" s="26"/>
      <c r="AH273" s="45"/>
      <c r="AI273" s="45"/>
      <c r="AJ273" s="45"/>
      <c r="AK273" s="46" t="n">
        <v>4422.40560240964</v>
      </c>
      <c r="AL273" s="46"/>
      <c r="AM273" s="46"/>
      <c r="AN273" s="26"/>
      <c r="AO273" s="26" t="s">
        <v>434</v>
      </c>
    </row>
    <row r="274" customFormat="false" ht="12" hidden="false" customHeight="false" outlineLevel="0" collapsed="false">
      <c r="A274" s="39" t="s">
        <v>406</v>
      </c>
      <c r="B274" s="39" t="s">
        <v>407</v>
      </c>
      <c r="C274" s="39" t="s">
        <v>4652</v>
      </c>
      <c r="D274" s="39" t="s">
        <v>4515</v>
      </c>
      <c r="E274" s="39" t="s">
        <v>261</v>
      </c>
      <c r="F274" s="39" t="s">
        <v>258</v>
      </c>
      <c r="G274" s="39" t="s">
        <v>4501</v>
      </c>
      <c r="H274" s="39" t="s">
        <v>4502</v>
      </c>
      <c r="I274" s="40" t="n">
        <v>31</v>
      </c>
      <c r="J274" s="40" t="n">
        <v>0</v>
      </c>
      <c r="K274" s="39" t="s">
        <v>4503</v>
      </c>
      <c r="L274" s="41" t="n">
        <v>0</v>
      </c>
      <c r="M274" s="41" t="n">
        <v>91884.34</v>
      </c>
      <c r="N274" s="39" t="s">
        <v>4507</v>
      </c>
      <c r="O274" s="42" t="n">
        <f aca="false">M274/SUM($M$2:$M$679)</f>
        <v>0.000697612125033676</v>
      </c>
      <c r="P274" s="43" t="n">
        <f aca="false">IFERROR(M274/I274,0)</f>
        <v>2964.01096774194</v>
      </c>
      <c r="Q274" s="17"/>
      <c r="R274" s="44" t="n">
        <f aca="false">I274-Q274</f>
        <v>31</v>
      </c>
      <c r="S274" s="43" t="n">
        <f aca="false">$AK274*R274</f>
        <v>91884.3440871369</v>
      </c>
      <c r="U274" s="26" t="s">
        <v>259</v>
      </c>
      <c r="V274" s="26" t="s">
        <v>260</v>
      </c>
      <c r="W274" s="26" t="s">
        <v>262</v>
      </c>
      <c r="X274" s="25" t="s">
        <v>228</v>
      </c>
      <c r="Y274" s="26" t="s">
        <v>282</v>
      </c>
      <c r="Z274" s="25" t="s">
        <v>51</v>
      </c>
      <c r="AA274" s="26" t="s">
        <v>408</v>
      </c>
      <c r="AB274" s="26" t="s">
        <v>409</v>
      </c>
      <c r="AC274" s="26" t="s">
        <v>410</v>
      </c>
      <c r="AD274" s="26" t="s">
        <v>269</v>
      </c>
      <c r="AE274" s="26"/>
      <c r="AF274" s="26" t="s">
        <v>270</v>
      </c>
      <c r="AG274" s="26" t="s">
        <v>411</v>
      </c>
      <c r="AH274" s="45"/>
      <c r="AI274" s="45"/>
      <c r="AJ274" s="45"/>
      <c r="AK274" s="46" t="n">
        <v>2964.01109958506</v>
      </c>
      <c r="AL274" s="46"/>
      <c r="AM274" s="46"/>
      <c r="AN274" s="26"/>
      <c r="AO274" s="26" t="s">
        <v>4573</v>
      </c>
    </row>
    <row r="275" customFormat="false" ht="12" hidden="false" customHeight="false" outlineLevel="0" collapsed="false">
      <c r="A275" s="39" t="s">
        <v>692</v>
      </c>
      <c r="B275" s="39" t="s">
        <v>693</v>
      </c>
      <c r="C275" s="39" t="s">
        <v>4653</v>
      </c>
      <c r="D275" s="39" t="s">
        <v>4505</v>
      </c>
      <c r="E275" s="39" t="s">
        <v>261</v>
      </c>
      <c r="F275" s="39" t="s">
        <v>258</v>
      </c>
      <c r="G275" s="39" t="s">
        <v>4501</v>
      </c>
      <c r="H275" s="39" t="s">
        <v>4502</v>
      </c>
      <c r="I275" s="40" t="n">
        <v>30</v>
      </c>
      <c r="J275" s="40" t="n">
        <v>0</v>
      </c>
      <c r="K275" s="39" t="s">
        <v>4503</v>
      </c>
      <c r="L275" s="41" t="n">
        <v>0</v>
      </c>
      <c r="M275" s="41" t="n">
        <v>9320.32</v>
      </c>
      <c r="N275" s="39" t="s">
        <v>4507</v>
      </c>
      <c r="O275" s="42" t="n">
        <f aca="false">M275/SUM($M$2:$M$679)</f>
        <v>7.07625286440962E-005</v>
      </c>
      <c r="P275" s="43" t="n">
        <f aca="false">IFERROR(M275/I275,0)</f>
        <v>310.677333333333</v>
      </c>
      <c r="Q275" s="17"/>
      <c r="R275" s="44" t="n">
        <f aca="false">I275-Q275</f>
        <v>30</v>
      </c>
      <c r="S275" s="43" t="n">
        <f aca="false">$AK275*R275</f>
        <v>9320.31634615385</v>
      </c>
      <c r="U275" s="26" t="s">
        <v>259</v>
      </c>
      <c r="V275" s="26" t="s">
        <v>260</v>
      </c>
      <c r="W275" s="26" t="s">
        <v>262</v>
      </c>
      <c r="X275" s="24" t="s">
        <v>226</v>
      </c>
      <c r="Y275" s="26" t="s">
        <v>267</v>
      </c>
      <c r="Z275" s="25" t="s">
        <v>51</v>
      </c>
      <c r="AA275" s="26" t="s">
        <v>694</v>
      </c>
      <c r="AB275" s="26" t="s">
        <v>695</v>
      </c>
      <c r="AC275" s="26" t="s">
        <v>696</v>
      </c>
      <c r="AD275" s="26" t="s">
        <v>269</v>
      </c>
      <c r="AE275" s="26"/>
      <c r="AF275" s="26" t="s">
        <v>270</v>
      </c>
      <c r="AG275" s="26" t="s">
        <v>697</v>
      </c>
      <c r="AH275" s="45"/>
      <c r="AI275" s="45"/>
      <c r="AJ275" s="45"/>
      <c r="AK275" s="46" t="n">
        <v>310.677211538462</v>
      </c>
      <c r="AL275" s="46"/>
      <c r="AM275" s="46"/>
      <c r="AN275" s="26"/>
      <c r="AO275" s="26" t="s">
        <v>4654</v>
      </c>
    </row>
    <row r="276" customFormat="false" ht="12" hidden="false" customHeight="false" outlineLevel="0" collapsed="false">
      <c r="A276" s="39" t="s">
        <v>947</v>
      </c>
      <c r="B276" s="39" t="s">
        <v>948</v>
      </c>
      <c r="C276" s="39" t="s">
        <v>4506</v>
      </c>
      <c r="D276" s="39" t="s">
        <v>4505</v>
      </c>
      <c r="E276" s="39" t="s">
        <v>261</v>
      </c>
      <c r="F276" s="39" t="s">
        <v>258</v>
      </c>
      <c r="G276" s="39" t="s">
        <v>4501</v>
      </c>
      <c r="H276" s="39" t="s">
        <v>4502</v>
      </c>
      <c r="I276" s="40" t="n">
        <v>30</v>
      </c>
      <c r="J276" s="40" t="n">
        <v>0</v>
      </c>
      <c r="K276" s="39" t="s">
        <v>4503</v>
      </c>
      <c r="L276" s="41" t="n">
        <v>0</v>
      </c>
      <c r="M276" s="41" t="n">
        <v>68814.17</v>
      </c>
      <c r="N276" s="39" t="s">
        <v>4507</v>
      </c>
      <c r="O276" s="42" t="n">
        <f aca="false">M276/SUM($M$2:$M$679)</f>
        <v>0.000522456812185065</v>
      </c>
      <c r="P276" s="43" t="n">
        <f aca="false">IFERROR(M276/I276,0)</f>
        <v>2293.80566666667</v>
      </c>
      <c r="Q276" s="17" t="n">
        <v>30</v>
      </c>
      <c r="R276" s="44" t="n">
        <f aca="false">I276-Q276</f>
        <v>0</v>
      </c>
      <c r="S276" s="43" t="n">
        <f aca="false">$AK276*R276</f>
        <v>0</v>
      </c>
      <c r="U276" s="26" t="s">
        <v>259</v>
      </c>
      <c r="V276" s="26" t="s">
        <v>260</v>
      </c>
      <c r="W276" s="26" t="s">
        <v>262</v>
      </c>
      <c r="X276" s="25" t="s">
        <v>228</v>
      </c>
      <c r="Y276" s="26" t="s">
        <v>282</v>
      </c>
      <c r="Z276" s="25" t="s">
        <v>51</v>
      </c>
      <c r="AA276" s="26" t="s">
        <v>949</v>
      </c>
      <c r="AB276" s="26" t="s">
        <v>950</v>
      </c>
      <c r="AC276" s="26" t="s">
        <v>290</v>
      </c>
      <c r="AD276" s="26" t="s">
        <v>269</v>
      </c>
      <c r="AE276" s="26"/>
      <c r="AF276" s="26" t="s">
        <v>270</v>
      </c>
      <c r="AG276" s="26"/>
      <c r="AH276" s="45" t="n">
        <v>37</v>
      </c>
      <c r="AI276" s="45" t="n">
        <f aca="false">Q276</f>
        <v>30</v>
      </c>
      <c r="AJ276" s="45" t="n">
        <f aca="false">$AH276-$AI276</f>
        <v>7</v>
      </c>
      <c r="AK276" s="46" t="n">
        <v>2293.80567567568</v>
      </c>
      <c r="AL276" s="46" t="n">
        <f aca="false">$AJ276*$AK276</f>
        <v>16056.6397297297</v>
      </c>
      <c r="AM276" s="46" t="n">
        <f aca="false">$AI276*$AK276</f>
        <v>68814.1702702703</v>
      </c>
      <c r="AN276" s="26"/>
      <c r="AO276" s="26" t="s">
        <v>951</v>
      </c>
    </row>
    <row r="277" customFormat="false" ht="12" hidden="false" customHeight="false" outlineLevel="0" collapsed="false">
      <c r="A277" s="39" t="s">
        <v>645</v>
      </c>
      <c r="B277" s="39" t="s">
        <v>646</v>
      </c>
      <c r="C277" s="39" t="s">
        <v>4655</v>
      </c>
      <c r="D277" s="39" t="s">
        <v>4505</v>
      </c>
      <c r="E277" s="39" t="s">
        <v>261</v>
      </c>
      <c r="F277" s="39" t="s">
        <v>258</v>
      </c>
      <c r="G277" s="39" t="s">
        <v>4501</v>
      </c>
      <c r="H277" s="39" t="s">
        <v>4502</v>
      </c>
      <c r="I277" s="40" t="n">
        <v>30</v>
      </c>
      <c r="J277" s="40" t="n">
        <v>0</v>
      </c>
      <c r="K277" s="39" t="s">
        <v>4503</v>
      </c>
      <c r="L277" s="41" t="n">
        <v>0</v>
      </c>
      <c r="M277" s="41" t="n">
        <v>13472.24</v>
      </c>
      <c r="N277" s="39" t="s">
        <v>4507</v>
      </c>
      <c r="O277" s="42" t="n">
        <f aca="false">M277/SUM($M$2:$M$679)</f>
        <v>0.000102285089878903</v>
      </c>
      <c r="P277" s="43" t="n">
        <f aca="false">IFERROR(M277/I277,0)</f>
        <v>449.074666666667</v>
      </c>
      <c r="Q277" s="17"/>
      <c r="R277" s="44" t="n">
        <f aca="false">I277-Q277</f>
        <v>30</v>
      </c>
      <c r="S277" s="43" t="n">
        <f aca="false">$AK277*R277</f>
        <v>13472.2407692308</v>
      </c>
      <c r="U277" s="26" t="s">
        <v>259</v>
      </c>
      <c r="V277" s="26" t="s">
        <v>260</v>
      </c>
      <c r="W277" s="26" t="s">
        <v>262</v>
      </c>
      <c r="X277" s="24" t="s">
        <v>226</v>
      </c>
      <c r="Y277" s="26" t="s">
        <v>267</v>
      </c>
      <c r="Z277" s="25" t="s">
        <v>51</v>
      </c>
      <c r="AA277" s="26" t="s">
        <v>647</v>
      </c>
      <c r="AB277" s="26" t="s">
        <v>648</v>
      </c>
      <c r="AC277" s="26" t="s">
        <v>649</v>
      </c>
      <c r="AD277" s="26" t="s">
        <v>269</v>
      </c>
      <c r="AE277" s="26"/>
      <c r="AF277" s="26" t="s">
        <v>270</v>
      </c>
      <c r="AG277" s="26" t="s">
        <v>650</v>
      </c>
      <c r="AH277" s="45"/>
      <c r="AI277" s="45"/>
      <c r="AJ277" s="45"/>
      <c r="AK277" s="46" t="n">
        <v>449.074692307692</v>
      </c>
      <c r="AL277" s="46"/>
      <c r="AM277" s="46"/>
      <c r="AN277" s="26"/>
      <c r="AO277" s="26" t="s">
        <v>4656</v>
      </c>
    </row>
    <row r="278" customFormat="false" ht="12" hidden="false" customHeight="false" outlineLevel="0" collapsed="false">
      <c r="A278" s="39" t="s">
        <v>377</v>
      </c>
      <c r="B278" s="39" t="s">
        <v>378</v>
      </c>
      <c r="C278" s="39" t="s">
        <v>4657</v>
      </c>
      <c r="D278" s="39" t="s">
        <v>4505</v>
      </c>
      <c r="E278" s="39" t="s">
        <v>261</v>
      </c>
      <c r="F278" s="39" t="s">
        <v>258</v>
      </c>
      <c r="G278" s="39" t="s">
        <v>4512</v>
      </c>
      <c r="H278" s="39" t="s">
        <v>4502</v>
      </c>
      <c r="I278" s="40" t="n">
        <v>30</v>
      </c>
      <c r="J278" s="40" t="n">
        <v>0</v>
      </c>
      <c r="K278" s="39" t="s">
        <v>4503</v>
      </c>
      <c r="L278" s="41" t="n">
        <v>0</v>
      </c>
      <c r="M278" s="41" t="n">
        <v>43425.52</v>
      </c>
      <c r="N278" s="39" t="s">
        <v>4507</v>
      </c>
      <c r="O278" s="42" t="n">
        <f aca="false">M278/SUM($M$2:$M$679)</f>
        <v>0.000329698937685055</v>
      </c>
      <c r="P278" s="43" t="n">
        <f aca="false">IFERROR(M278/I278,0)</f>
        <v>1447.51733333333</v>
      </c>
      <c r="Q278" s="17"/>
      <c r="R278" s="44" t="n">
        <f aca="false">I278-Q278</f>
        <v>30</v>
      </c>
      <c r="S278" s="43" t="n">
        <f aca="false">$AK278*R278</f>
        <v>43425.5173878836</v>
      </c>
      <c r="U278" s="26" t="s">
        <v>259</v>
      </c>
      <c r="V278" s="26" t="s">
        <v>260</v>
      </c>
      <c r="W278" s="26" t="s">
        <v>262</v>
      </c>
      <c r="X278" s="29" t="s">
        <v>227</v>
      </c>
      <c r="Y278" s="26" t="s">
        <v>297</v>
      </c>
      <c r="Z278" s="25" t="s">
        <v>51</v>
      </c>
      <c r="AA278" s="26" t="s">
        <v>379</v>
      </c>
      <c r="AB278" s="26" t="s">
        <v>380</v>
      </c>
      <c r="AC278" s="26" t="s">
        <v>381</v>
      </c>
      <c r="AD278" s="26" t="s">
        <v>269</v>
      </c>
      <c r="AE278" s="26"/>
      <c r="AF278" s="26" t="s">
        <v>270</v>
      </c>
      <c r="AG278" s="26" t="s">
        <v>382</v>
      </c>
      <c r="AH278" s="45"/>
      <c r="AI278" s="45"/>
      <c r="AJ278" s="45"/>
      <c r="AK278" s="46" t="n">
        <v>1447.51724626279</v>
      </c>
      <c r="AL278" s="46"/>
      <c r="AM278" s="46"/>
      <c r="AN278" s="26"/>
      <c r="AO278" s="26" t="s">
        <v>4543</v>
      </c>
    </row>
    <row r="279" customFormat="false" ht="12" hidden="false" customHeight="false" outlineLevel="0" collapsed="false">
      <c r="A279" s="39" t="s">
        <v>377</v>
      </c>
      <c r="B279" s="39" t="s">
        <v>378</v>
      </c>
      <c r="C279" s="39" t="s">
        <v>4506</v>
      </c>
      <c r="D279" s="39" t="s">
        <v>4505</v>
      </c>
      <c r="E279" s="39" t="s">
        <v>261</v>
      </c>
      <c r="F279" s="39" t="s">
        <v>258</v>
      </c>
      <c r="G279" s="39" t="s">
        <v>4501</v>
      </c>
      <c r="H279" s="39" t="s">
        <v>4502</v>
      </c>
      <c r="I279" s="40" t="n">
        <v>30</v>
      </c>
      <c r="J279" s="40" t="n">
        <v>0</v>
      </c>
      <c r="K279" s="39" t="s">
        <v>4503</v>
      </c>
      <c r="L279" s="41" t="n">
        <v>0</v>
      </c>
      <c r="M279" s="41" t="n">
        <v>43425.52</v>
      </c>
      <c r="N279" s="39" t="s">
        <v>4507</v>
      </c>
      <c r="O279" s="42" t="n">
        <f aca="false">M279/SUM($M$2:$M$679)</f>
        <v>0.000329698937685055</v>
      </c>
      <c r="P279" s="43" t="n">
        <f aca="false">IFERROR(M279/I279,0)</f>
        <v>1447.51733333333</v>
      </c>
      <c r="Q279" s="17"/>
      <c r="R279" s="44" t="n">
        <f aca="false">I279-Q279</f>
        <v>30</v>
      </c>
      <c r="S279" s="43" t="n">
        <f aca="false">$AK279*R279</f>
        <v>43425.5173878836</v>
      </c>
      <c r="U279" s="26" t="s">
        <v>259</v>
      </c>
      <c r="V279" s="26" t="s">
        <v>260</v>
      </c>
      <c r="W279" s="26" t="s">
        <v>262</v>
      </c>
      <c r="X279" s="29" t="s">
        <v>227</v>
      </c>
      <c r="Y279" s="26" t="s">
        <v>297</v>
      </c>
      <c r="Z279" s="25" t="s">
        <v>51</v>
      </c>
      <c r="AA279" s="26" t="s">
        <v>379</v>
      </c>
      <c r="AB279" s="26" t="s">
        <v>380</v>
      </c>
      <c r="AC279" s="26" t="s">
        <v>381</v>
      </c>
      <c r="AD279" s="26" t="s">
        <v>269</v>
      </c>
      <c r="AE279" s="26"/>
      <c r="AF279" s="26" t="s">
        <v>270</v>
      </c>
      <c r="AG279" s="26" t="s">
        <v>382</v>
      </c>
      <c r="AH279" s="45"/>
      <c r="AI279" s="45"/>
      <c r="AJ279" s="45"/>
      <c r="AK279" s="46" t="n">
        <v>1447.51724626279</v>
      </c>
      <c r="AL279" s="46"/>
      <c r="AM279" s="46"/>
      <c r="AN279" s="26"/>
      <c r="AO279" s="26" t="s">
        <v>4543</v>
      </c>
    </row>
    <row r="280" customFormat="false" ht="12" hidden="false" customHeight="false" outlineLevel="0" collapsed="false">
      <c r="A280" s="39" t="s">
        <v>661</v>
      </c>
      <c r="B280" s="39" t="s">
        <v>662</v>
      </c>
      <c r="C280" s="39" t="s">
        <v>4506</v>
      </c>
      <c r="D280" s="39" t="s">
        <v>4505</v>
      </c>
      <c r="E280" s="39" t="s">
        <v>261</v>
      </c>
      <c r="F280" s="39" t="s">
        <v>258</v>
      </c>
      <c r="G280" s="39" t="s">
        <v>4501</v>
      </c>
      <c r="H280" s="39" t="s">
        <v>4502</v>
      </c>
      <c r="I280" s="40" t="n">
        <v>30</v>
      </c>
      <c r="J280" s="40" t="n">
        <v>0</v>
      </c>
      <c r="K280" s="39" t="s">
        <v>4503</v>
      </c>
      <c r="L280" s="41" t="n">
        <v>0</v>
      </c>
      <c r="M280" s="41" t="n">
        <v>9331.21</v>
      </c>
      <c r="N280" s="39" t="s">
        <v>4507</v>
      </c>
      <c r="O280" s="42" t="n">
        <f aca="false">M280/SUM($M$2:$M$679)</f>
        <v>7.08452086311497E-005</v>
      </c>
      <c r="P280" s="43" t="n">
        <f aca="false">IFERROR(M280/I280,0)</f>
        <v>311.040333333333</v>
      </c>
      <c r="Q280" s="17"/>
      <c r="R280" s="44" t="n">
        <f aca="false">I280-Q280</f>
        <v>30</v>
      </c>
      <c r="S280" s="43" t="n">
        <f aca="false">$AK280*R280</f>
        <v>9331.21</v>
      </c>
      <c r="U280" s="26" t="s">
        <v>259</v>
      </c>
      <c r="V280" s="26" t="s">
        <v>260</v>
      </c>
      <c r="W280" s="26" t="s">
        <v>262</v>
      </c>
      <c r="X280" s="26"/>
      <c r="Y280" s="26" t="s">
        <v>277</v>
      </c>
      <c r="Z280" s="27" t="s">
        <v>123</v>
      </c>
      <c r="AA280" s="26"/>
      <c r="AB280" s="26"/>
      <c r="AC280" s="26"/>
      <c r="AD280" s="26"/>
      <c r="AE280" s="26"/>
      <c r="AF280" s="26"/>
      <c r="AG280" s="26"/>
      <c r="AH280" s="45"/>
      <c r="AI280" s="45"/>
      <c r="AJ280" s="45"/>
      <c r="AK280" s="46" t="n">
        <v>311.040333333333</v>
      </c>
      <c r="AL280" s="46"/>
      <c r="AM280" s="46"/>
      <c r="AN280" s="26"/>
      <c r="AO280" s="26" t="s">
        <v>485</v>
      </c>
    </row>
    <row r="281" customFormat="false" ht="12" hidden="false" customHeight="false" outlineLevel="0" collapsed="false">
      <c r="A281" s="39" t="s">
        <v>661</v>
      </c>
      <c r="B281" s="39" t="s">
        <v>662</v>
      </c>
      <c r="C281" s="39" t="s">
        <v>4658</v>
      </c>
      <c r="D281" s="39" t="s">
        <v>4505</v>
      </c>
      <c r="E281" s="39" t="s">
        <v>261</v>
      </c>
      <c r="F281" s="39" t="s">
        <v>258</v>
      </c>
      <c r="G281" s="39" t="s">
        <v>4501</v>
      </c>
      <c r="H281" s="39" t="s">
        <v>4502</v>
      </c>
      <c r="I281" s="40" t="n">
        <v>30</v>
      </c>
      <c r="J281" s="40" t="n">
        <v>0</v>
      </c>
      <c r="K281" s="39" t="s">
        <v>4503</v>
      </c>
      <c r="L281" s="41" t="n">
        <v>0</v>
      </c>
      <c r="M281" s="41" t="n">
        <v>9331.21</v>
      </c>
      <c r="N281" s="39" t="s">
        <v>4507</v>
      </c>
      <c r="O281" s="42" t="n">
        <f aca="false">M281/SUM($M$2:$M$679)</f>
        <v>7.08452086311497E-005</v>
      </c>
      <c r="P281" s="43" t="n">
        <f aca="false">IFERROR(M281/I281,0)</f>
        <v>311.040333333333</v>
      </c>
      <c r="Q281" s="17"/>
      <c r="R281" s="44" t="n">
        <f aca="false">I281-Q281</f>
        <v>30</v>
      </c>
      <c r="S281" s="43" t="n">
        <f aca="false">$AK281*R281</f>
        <v>9331.21</v>
      </c>
      <c r="U281" s="26" t="s">
        <v>259</v>
      </c>
      <c r="V281" s="26" t="s">
        <v>260</v>
      </c>
      <c r="W281" s="26" t="s">
        <v>262</v>
      </c>
      <c r="X281" s="26"/>
      <c r="Y281" s="26" t="s">
        <v>277</v>
      </c>
      <c r="Z281" s="27" t="s">
        <v>123</v>
      </c>
      <c r="AA281" s="26"/>
      <c r="AB281" s="26"/>
      <c r="AC281" s="26"/>
      <c r="AD281" s="26"/>
      <c r="AE281" s="26"/>
      <c r="AF281" s="26"/>
      <c r="AG281" s="26"/>
      <c r="AH281" s="45"/>
      <c r="AI281" s="45"/>
      <c r="AJ281" s="45"/>
      <c r="AK281" s="46" t="n">
        <v>311.040333333333</v>
      </c>
      <c r="AL281" s="46"/>
      <c r="AM281" s="46"/>
      <c r="AN281" s="26"/>
      <c r="AO281" s="26" t="s">
        <v>485</v>
      </c>
    </row>
    <row r="282" customFormat="false" ht="12" hidden="false" customHeight="false" outlineLevel="0" collapsed="false">
      <c r="A282" s="39" t="s">
        <v>263</v>
      </c>
      <c r="B282" s="39" t="s">
        <v>264</v>
      </c>
      <c r="C282" s="39" t="s">
        <v>4659</v>
      </c>
      <c r="D282" s="39" t="s">
        <v>4505</v>
      </c>
      <c r="E282" s="39" t="s">
        <v>261</v>
      </c>
      <c r="F282" s="39" t="s">
        <v>258</v>
      </c>
      <c r="G282" s="39" t="s">
        <v>4501</v>
      </c>
      <c r="H282" s="39" t="s">
        <v>4502</v>
      </c>
      <c r="I282" s="40" t="n">
        <v>30</v>
      </c>
      <c r="J282" s="40" t="n">
        <v>0</v>
      </c>
      <c r="K282" s="39" t="s">
        <v>4503</v>
      </c>
      <c r="L282" s="41" t="n">
        <v>0</v>
      </c>
      <c r="M282" s="41" t="n">
        <v>1886.74</v>
      </c>
      <c r="N282" s="39" t="s">
        <v>4507</v>
      </c>
      <c r="O282" s="42" t="n">
        <f aca="false">M282/SUM($M$2:$M$679)</f>
        <v>1.43246683905662E-005</v>
      </c>
      <c r="P282" s="43" t="n">
        <f aca="false">IFERROR(M282/I282,0)</f>
        <v>62.8913333333333</v>
      </c>
      <c r="Q282" s="17"/>
      <c r="R282" s="44" t="n">
        <f aca="false">I282-Q282</f>
        <v>30</v>
      </c>
      <c r="S282" s="43" t="n">
        <f aca="false">$AK282*R282</f>
        <v>1886.73954545455</v>
      </c>
      <c r="U282" s="26" t="s">
        <v>259</v>
      </c>
      <c r="V282" s="26" t="s">
        <v>260</v>
      </c>
      <c r="W282" s="26" t="s">
        <v>262</v>
      </c>
      <c r="X282" s="24" t="s">
        <v>226</v>
      </c>
      <c r="Y282" s="26" t="s">
        <v>267</v>
      </c>
      <c r="Z282" s="25" t="s">
        <v>51</v>
      </c>
      <c r="AA282" s="26" t="s">
        <v>265</v>
      </c>
      <c r="AB282" s="26" t="s">
        <v>266</v>
      </c>
      <c r="AC282" s="26" t="s">
        <v>268</v>
      </c>
      <c r="AD282" s="26" t="s">
        <v>269</v>
      </c>
      <c r="AE282" s="26"/>
      <c r="AF282" s="26" t="s">
        <v>270</v>
      </c>
      <c r="AG282" s="26" t="s">
        <v>271</v>
      </c>
      <c r="AH282" s="45"/>
      <c r="AI282" s="45"/>
      <c r="AJ282" s="45"/>
      <c r="AK282" s="46" t="n">
        <v>62.8913181818182</v>
      </c>
      <c r="AL282" s="46"/>
      <c r="AM282" s="46"/>
      <c r="AN282" s="26"/>
      <c r="AO282" s="26" t="s">
        <v>4509</v>
      </c>
    </row>
    <row r="283" customFormat="false" ht="12" hidden="false" customHeight="false" outlineLevel="0" collapsed="false">
      <c r="A283" s="39" t="s">
        <v>263</v>
      </c>
      <c r="B283" s="39" t="s">
        <v>264</v>
      </c>
      <c r="C283" s="39" t="s">
        <v>4660</v>
      </c>
      <c r="D283" s="39" t="s">
        <v>4505</v>
      </c>
      <c r="E283" s="39" t="s">
        <v>261</v>
      </c>
      <c r="F283" s="39" t="s">
        <v>258</v>
      </c>
      <c r="G283" s="39" t="s">
        <v>4501</v>
      </c>
      <c r="H283" s="39" t="s">
        <v>4502</v>
      </c>
      <c r="I283" s="40" t="n">
        <v>30</v>
      </c>
      <c r="J283" s="40" t="n">
        <v>0</v>
      </c>
      <c r="K283" s="39" t="s">
        <v>4503</v>
      </c>
      <c r="L283" s="41" t="n">
        <v>0</v>
      </c>
      <c r="M283" s="41" t="n">
        <v>1886.74</v>
      </c>
      <c r="N283" s="39" t="s">
        <v>4507</v>
      </c>
      <c r="O283" s="42" t="n">
        <f aca="false">M283/SUM($M$2:$M$679)</f>
        <v>1.43246683905662E-005</v>
      </c>
      <c r="P283" s="43" t="n">
        <f aca="false">IFERROR(M283/I283,0)</f>
        <v>62.8913333333333</v>
      </c>
      <c r="Q283" s="17"/>
      <c r="R283" s="44" t="n">
        <f aca="false">I283-Q283</f>
        <v>30</v>
      </c>
      <c r="S283" s="43" t="n">
        <f aca="false">$AK283*R283</f>
        <v>1886.73954545455</v>
      </c>
      <c r="U283" s="26" t="s">
        <v>259</v>
      </c>
      <c r="V283" s="26" t="s">
        <v>260</v>
      </c>
      <c r="W283" s="26" t="s">
        <v>262</v>
      </c>
      <c r="X283" s="24" t="s">
        <v>226</v>
      </c>
      <c r="Y283" s="26" t="s">
        <v>267</v>
      </c>
      <c r="Z283" s="25" t="s">
        <v>51</v>
      </c>
      <c r="AA283" s="26" t="s">
        <v>265</v>
      </c>
      <c r="AB283" s="26" t="s">
        <v>266</v>
      </c>
      <c r="AC283" s="26" t="s">
        <v>268</v>
      </c>
      <c r="AD283" s="26" t="s">
        <v>269</v>
      </c>
      <c r="AE283" s="26"/>
      <c r="AF283" s="26" t="s">
        <v>270</v>
      </c>
      <c r="AG283" s="26" t="s">
        <v>271</v>
      </c>
      <c r="AH283" s="45"/>
      <c r="AI283" s="45"/>
      <c r="AJ283" s="45"/>
      <c r="AK283" s="46" t="n">
        <v>62.8913181818182</v>
      </c>
      <c r="AL283" s="46"/>
      <c r="AM283" s="46"/>
      <c r="AN283" s="26"/>
      <c r="AO283" s="26" t="s">
        <v>4509</v>
      </c>
    </row>
    <row r="284" customFormat="false" ht="12" hidden="false" customHeight="false" outlineLevel="0" collapsed="false">
      <c r="A284" s="39" t="s">
        <v>263</v>
      </c>
      <c r="B284" s="39" t="s">
        <v>264</v>
      </c>
      <c r="C284" s="39" t="s">
        <v>3506</v>
      </c>
      <c r="D284" s="39" t="s">
        <v>4505</v>
      </c>
      <c r="E284" s="39" t="s">
        <v>261</v>
      </c>
      <c r="F284" s="39" t="s">
        <v>258</v>
      </c>
      <c r="G284" s="39" t="s">
        <v>4501</v>
      </c>
      <c r="H284" s="39" t="s">
        <v>4502</v>
      </c>
      <c r="I284" s="40" t="n">
        <v>30</v>
      </c>
      <c r="J284" s="40" t="n">
        <v>0</v>
      </c>
      <c r="K284" s="39" t="s">
        <v>4503</v>
      </c>
      <c r="L284" s="41" t="n">
        <v>0</v>
      </c>
      <c r="M284" s="41" t="n">
        <v>1886.74</v>
      </c>
      <c r="N284" s="39" t="s">
        <v>4507</v>
      </c>
      <c r="O284" s="42" t="n">
        <f aca="false">M284/SUM($M$2:$M$679)</f>
        <v>1.43246683905662E-005</v>
      </c>
      <c r="P284" s="43" t="n">
        <f aca="false">IFERROR(M284/I284,0)</f>
        <v>62.8913333333333</v>
      </c>
      <c r="Q284" s="17"/>
      <c r="R284" s="44" t="n">
        <f aca="false">I284-Q284</f>
        <v>30</v>
      </c>
      <c r="S284" s="43" t="n">
        <f aca="false">$AK284*R284</f>
        <v>1886.73954545455</v>
      </c>
      <c r="U284" s="26" t="s">
        <v>259</v>
      </c>
      <c r="V284" s="26" t="s">
        <v>260</v>
      </c>
      <c r="W284" s="26" t="s">
        <v>262</v>
      </c>
      <c r="X284" s="24" t="s">
        <v>226</v>
      </c>
      <c r="Y284" s="26" t="s">
        <v>267</v>
      </c>
      <c r="Z284" s="25" t="s">
        <v>51</v>
      </c>
      <c r="AA284" s="26" t="s">
        <v>265</v>
      </c>
      <c r="AB284" s="26" t="s">
        <v>266</v>
      </c>
      <c r="AC284" s="26" t="s">
        <v>268</v>
      </c>
      <c r="AD284" s="26" t="s">
        <v>269</v>
      </c>
      <c r="AE284" s="26"/>
      <c r="AF284" s="26" t="s">
        <v>270</v>
      </c>
      <c r="AG284" s="26" t="s">
        <v>271</v>
      </c>
      <c r="AH284" s="45"/>
      <c r="AI284" s="45"/>
      <c r="AJ284" s="45"/>
      <c r="AK284" s="46" t="n">
        <v>62.8913181818182</v>
      </c>
      <c r="AL284" s="46"/>
      <c r="AM284" s="46"/>
      <c r="AN284" s="26"/>
      <c r="AO284" s="26" t="s">
        <v>4509</v>
      </c>
    </row>
    <row r="285" customFormat="false" ht="12" hidden="false" customHeight="false" outlineLevel="0" collapsed="false">
      <c r="A285" s="39" t="s">
        <v>966</v>
      </c>
      <c r="B285" s="39" t="s">
        <v>967</v>
      </c>
      <c r="C285" s="39" t="s">
        <v>4506</v>
      </c>
      <c r="D285" s="39" t="s">
        <v>4505</v>
      </c>
      <c r="E285" s="39" t="s">
        <v>261</v>
      </c>
      <c r="F285" s="39" t="s">
        <v>258</v>
      </c>
      <c r="G285" s="39" t="s">
        <v>4501</v>
      </c>
      <c r="H285" s="39" t="s">
        <v>4502</v>
      </c>
      <c r="I285" s="40" t="n">
        <v>30</v>
      </c>
      <c r="J285" s="40" t="n">
        <v>0</v>
      </c>
      <c r="K285" s="39" t="s">
        <v>4503</v>
      </c>
      <c r="L285" s="41" t="n">
        <v>0</v>
      </c>
      <c r="M285" s="41" t="n">
        <v>153705.88</v>
      </c>
      <c r="N285" s="39" t="s">
        <v>4507</v>
      </c>
      <c r="O285" s="42" t="n">
        <f aca="false">M285/SUM($M$2:$M$679)</f>
        <v>0.00116697889517377</v>
      </c>
      <c r="P285" s="43" t="n">
        <f aca="false">IFERROR(M285/I285,0)</f>
        <v>5123.52933333333</v>
      </c>
      <c r="Q285" s="17"/>
      <c r="R285" s="44" t="n">
        <f aca="false">I285-Q285</f>
        <v>30</v>
      </c>
      <c r="S285" s="43" t="n">
        <f aca="false">$AK285*R285</f>
        <v>153705.882352941</v>
      </c>
      <c r="U285" s="26" t="s">
        <v>259</v>
      </c>
      <c r="V285" s="26" t="s">
        <v>260</v>
      </c>
      <c r="W285" s="26" t="s">
        <v>262</v>
      </c>
      <c r="X285" s="26"/>
      <c r="Y285" s="26" t="s">
        <v>277</v>
      </c>
      <c r="Z285" s="27" t="s">
        <v>123</v>
      </c>
      <c r="AA285" s="26"/>
      <c r="AB285" s="26"/>
      <c r="AC285" s="26"/>
      <c r="AD285" s="26"/>
      <c r="AE285" s="26"/>
      <c r="AF285" s="26"/>
      <c r="AG285" s="26"/>
      <c r="AH285" s="45" t="n">
        <v>34</v>
      </c>
      <c r="AI285" s="45" t="n">
        <f aca="false">Q285</f>
        <v>0</v>
      </c>
      <c r="AJ285" s="45" t="n">
        <f aca="false">$AH285-$AI285</f>
        <v>34</v>
      </c>
      <c r="AK285" s="46" t="n">
        <v>5123.52941176471</v>
      </c>
      <c r="AL285" s="46" t="n">
        <f aca="false">$AJ285*$AK285</f>
        <v>174200</v>
      </c>
      <c r="AM285" s="46" t="n">
        <f aca="false">$AI285*$AK285</f>
        <v>0</v>
      </c>
      <c r="AN285" s="26"/>
      <c r="AO285" s="26" t="s">
        <v>376</v>
      </c>
    </row>
    <row r="286" customFormat="false" ht="12" hidden="false" customHeight="false" outlineLevel="0" collapsed="false">
      <c r="A286" s="39" t="s">
        <v>981</v>
      </c>
      <c r="B286" s="39" t="s">
        <v>982</v>
      </c>
      <c r="C286" s="39" t="s">
        <v>4661</v>
      </c>
      <c r="D286" s="39" t="s">
        <v>4505</v>
      </c>
      <c r="E286" s="39" t="s">
        <v>261</v>
      </c>
      <c r="F286" s="39" t="s">
        <v>258</v>
      </c>
      <c r="G286" s="39" t="s">
        <v>4501</v>
      </c>
      <c r="H286" s="39" t="s">
        <v>4502</v>
      </c>
      <c r="I286" s="40" t="n">
        <v>30</v>
      </c>
      <c r="J286" s="40" t="n">
        <v>0</v>
      </c>
      <c r="K286" s="39" t="s">
        <v>4503</v>
      </c>
      <c r="L286" s="41" t="n">
        <v>0</v>
      </c>
      <c r="M286" s="41" t="n">
        <v>25453.9</v>
      </c>
      <c r="N286" s="39" t="s">
        <v>4507</v>
      </c>
      <c r="O286" s="42" t="n">
        <f aca="false">M286/SUM($M$2:$M$679)</f>
        <v>0.000193253271116653</v>
      </c>
      <c r="P286" s="43" t="n">
        <f aca="false">IFERROR(M286/I286,0)</f>
        <v>848.463333333333</v>
      </c>
      <c r="Q286" s="17"/>
      <c r="R286" s="44" t="n">
        <f aca="false">I286-Q286</f>
        <v>30</v>
      </c>
      <c r="S286" s="43" t="n">
        <f aca="false">$AK286*R286</f>
        <v>25453.9</v>
      </c>
      <c r="U286" s="26" t="s">
        <v>259</v>
      </c>
      <c r="V286" s="26" t="s">
        <v>260</v>
      </c>
      <c r="W286" s="26" t="s">
        <v>262</v>
      </c>
      <c r="X286" s="26"/>
      <c r="Y286" s="26" t="s">
        <v>277</v>
      </c>
      <c r="Z286" s="27" t="s">
        <v>123</v>
      </c>
      <c r="AA286" s="26"/>
      <c r="AB286" s="26"/>
      <c r="AC286" s="26"/>
      <c r="AD286" s="26"/>
      <c r="AE286" s="26"/>
      <c r="AF286" s="26"/>
      <c r="AG286" s="26"/>
      <c r="AH286" s="45" t="n">
        <v>30</v>
      </c>
      <c r="AI286" s="45" t="n">
        <f aca="false">Q286</f>
        <v>0</v>
      </c>
      <c r="AJ286" s="45" t="n">
        <f aca="false">$AH286-$AI286</f>
        <v>30</v>
      </c>
      <c r="AK286" s="46" t="n">
        <v>848.463333333333</v>
      </c>
      <c r="AL286" s="46" t="n">
        <f aca="false">$AJ286*$AK286</f>
        <v>25453.9</v>
      </c>
      <c r="AM286" s="46" t="n">
        <f aca="false">$AI286*$AK286</f>
        <v>0</v>
      </c>
      <c r="AN286" s="26"/>
      <c r="AO286" s="26"/>
    </row>
    <row r="287" customFormat="false" ht="12" hidden="false" customHeight="false" outlineLevel="0" collapsed="false">
      <c r="A287" s="39" t="s">
        <v>983</v>
      </c>
      <c r="B287" s="39" t="s">
        <v>984</v>
      </c>
      <c r="C287" s="39" t="s">
        <v>4662</v>
      </c>
      <c r="D287" s="39" t="s">
        <v>4505</v>
      </c>
      <c r="E287" s="39" t="s">
        <v>261</v>
      </c>
      <c r="F287" s="39" t="s">
        <v>258</v>
      </c>
      <c r="G287" s="39" t="s">
        <v>4501</v>
      </c>
      <c r="H287" s="39" t="s">
        <v>4502</v>
      </c>
      <c r="I287" s="40" t="n">
        <v>30</v>
      </c>
      <c r="J287" s="40" t="n">
        <v>0</v>
      </c>
      <c r="K287" s="39" t="s">
        <v>4503</v>
      </c>
      <c r="L287" s="41" t="n">
        <v>0</v>
      </c>
      <c r="M287" s="41" t="n">
        <v>25453.9</v>
      </c>
      <c r="N287" s="39" t="s">
        <v>4507</v>
      </c>
      <c r="O287" s="42" t="n">
        <f aca="false">M287/SUM($M$2:$M$679)</f>
        <v>0.000193253271116653</v>
      </c>
      <c r="P287" s="43" t="n">
        <f aca="false">IFERROR(M287/I287,0)</f>
        <v>848.463333333333</v>
      </c>
      <c r="Q287" s="17"/>
      <c r="R287" s="44" t="n">
        <f aca="false">I287-Q287</f>
        <v>30</v>
      </c>
      <c r="S287" s="43" t="n">
        <f aca="false">$AK287*R287</f>
        <v>25453.9</v>
      </c>
      <c r="U287" s="26" t="s">
        <v>259</v>
      </c>
      <c r="V287" s="26" t="s">
        <v>260</v>
      </c>
      <c r="W287" s="26" t="s">
        <v>262</v>
      </c>
      <c r="X287" s="26"/>
      <c r="Y287" s="26" t="s">
        <v>277</v>
      </c>
      <c r="Z287" s="27" t="s">
        <v>123</v>
      </c>
      <c r="AA287" s="26"/>
      <c r="AB287" s="26"/>
      <c r="AC287" s="26"/>
      <c r="AD287" s="26"/>
      <c r="AE287" s="26"/>
      <c r="AF287" s="26"/>
      <c r="AG287" s="26"/>
      <c r="AH287" s="45" t="n">
        <v>30</v>
      </c>
      <c r="AI287" s="45" t="n">
        <f aca="false">Q287</f>
        <v>0</v>
      </c>
      <c r="AJ287" s="45" t="n">
        <f aca="false">$AH287-$AI287</f>
        <v>30</v>
      </c>
      <c r="AK287" s="46" t="n">
        <v>848.463333333333</v>
      </c>
      <c r="AL287" s="46" t="n">
        <f aca="false">$AJ287*$AK287</f>
        <v>25453.9</v>
      </c>
      <c r="AM287" s="46" t="n">
        <f aca="false">$AI287*$AK287</f>
        <v>0</v>
      </c>
      <c r="AN287" s="26"/>
      <c r="AO287" s="26"/>
    </row>
    <row r="288" customFormat="false" ht="12" hidden="false" customHeight="false" outlineLevel="0" collapsed="false">
      <c r="A288" s="39" t="s">
        <v>830</v>
      </c>
      <c r="B288" s="39" t="s">
        <v>831</v>
      </c>
      <c r="C288" s="39" t="s">
        <v>4663</v>
      </c>
      <c r="D288" s="39" t="s">
        <v>4515</v>
      </c>
      <c r="E288" s="39" t="s">
        <v>261</v>
      </c>
      <c r="F288" s="39" t="s">
        <v>258</v>
      </c>
      <c r="G288" s="39" t="s">
        <v>4501</v>
      </c>
      <c r="H288" s="39" t="s">
        <v>4502</v>
      </c>
      <c r="I288" s="40" t="n">
        <v>30</v>
      </c>
      <c r="J288" s="40" t="n">
        <v>0</v>
      </c>
      <c r="K288" s="39" t="s">
        <v>4503</v>
      </c>
      <c r="L288" s="41" t="n">
        <v>0</v>
      </c>
      <c r="M288" s="41" t="n">
        <v>1484.64</v>
      </c>
      <c r="N288" s="39" t="s">
        <v>4507</v>
      </c>
      <c r="O288" s="42" t="n">
        <f aca="false">M288/SUM($M$2:$M$679)</f>
        <v>1.12718104663972E-005</v>
      </c>
      <c r="P288" s="43" t="n">
        <f aca="false">IFERROR(M288/I288,0)</f>
        <v>49.488</v>
      </c>
      <c r="Q288" s="17"/>
      <c r="R288" s="44" t="n">
        <f aca="false">I288-Q288</f>
        <v>30</v>
      </c>
      <c r="S288" s="43" t="n">
        <f aca="false">$AK288*R288</f>
        <v>1484.64</v>
      </c>
      <c r="U288" s="26" t="s">
        <v>259</v>
      </c>
      <c r="V288" s="26" t="s">
        <v>260</v>
      </c>
      <c r="W288" s="26" t="s">
        <v>262</v>
      </c>
      <c r="X288" s="26"/>
      <c r="Y288" s="26" t="s">
        <v>277</v>
      </c>
      <c r="Z288" s="27" t="s">
        <v>123</v>
      </c>
      <c r="AA288" s="26"/>
      <c r="AB288" s="26"/>
      <c r="AC288" s="26"/>
      <c r="AD288" s="26"/>
      <c r="AE288" s="26"/>
      <c r="AF288" s="26"/>
      <c r="AG288" s="26"/>
      <c r="AH288" s="45" t="n">
        <v>60</v>
      </c>
      <c r="AI288" s="45" t="n">
        <f aca="false">Q288</f>
        <v>0</v>
      </c>
      <c r="AJ288" s="45" t="n">
        <f aca="false">$AH288-$AI288</f>
        <v>60</v>
      </c>
      <c r="AK288" s="46" t="n">
        <v>49.488</v>
      </c>
      <c r="AL288" s="46" t="n">
        <f aca="false">$AJ288*$AK288</f>
        <v>2969.28</v>
      </c>
      <c r="AM288" s="46" t="n">
        <f aca="false">$AI288*$AK288</f>
        <v>0</v>
      </c>
      <c r="AN288" s="26"/>
      <c r="AO288" s="26" t="s">
        <v>376</v>
      </c>
    </row>
    <row r="289" customFormat="false" ht="12" hidden="false" customHeight="false" outlineLevel="0" collapsed="false">
      <c r="A289" s="39" t="s">
        <v>830</v>
      </c>
      <c r="B289" s="39" t="s">
        <v>831</v>
      </c>
      <c r="C289" s="39" t="s">
        <v>4664</v>
      </c>
      <c r="D289" s="39" t="s">
        <v>4515</v>
      </c>
      <c r="E289" s="39" t="s">
        <v>261</v>
      </c>
      <c r="F289" s="39" t="s">
        <v>258</v>
      </c>
      <c r="G289" s="39" t="s">
        <v>4501</v>
      </c>
      <c r="H289" s="39" t="s">
        <v>4502</v>
      </c>
      <c r="I289" s="40" t="n">
        <v>30</v>
      </c>
      <c r="J289" s="40" t="n">
        <v>0</v>
      </c>
      <c r="K289" s="39" t="s">
        <v>4503</v>
      </c>
      <c r="L289" s="41" t="n">
        <v>0</v>
      </c>
      <c r="M289" s="41" t="n">
        <v>1484.64</v>
      </c>
      <c r="N289" s="39" t="s">
        <v>4507</v>
      </c>
      <c r="O289" s="42" t="n">
        <f aca="false">M289/SUM($M$2:$M$679)</f>
        <v>1.12718104663972E-005</v>
      </c>
      <c r="P289" s="43" t="n">
        <f aca="false">IFERROR(M289/I289,0)</f>
        <v>49.488</v>
      </c>
      <c r="Q289" s="17"/>
      <c r="R289" s="44" t="n">
        <f aca="false">I289-Q289</f>
        <v>30</v>
      </c>
      <c r="S289" s="43" t="n">
        <f aca="false">$AK289*R289</f>
        <v>1484.64</v>
      </c>
      <c r="U289" s="26" t="s">
        <v>259</v>
      </c>
      <c r="V289" s="26" t="s">
        <v>260</v>
      </c>
      <c r="W289" s="26" t="s">
        <v>262</v>
      </c>
      <c r="X289" s="26"/>
      <c r="Y289" s="26" t="s">
        <v>277</v>
      </c>
      <c r="Z289" s="27" t="s">
        <v>123</v>
      </c>
      <c r="AA289" s="26"/>
      <c r="AB289" s="26"/>
      <c r="AC289" s="26"/>
      <c r="AD289" s="26"/>
      <c r="AE289" s="26"/>
      <c r="AF289" s="26"/>
      <c r="AG289" s="26"/>
      <c r="AH289" s="45"/>
      <c r="AI289" s="45"/>
      <c r="AJ289" s="45"/>
      <c r="AK289" s="46" t="n">
        <v>49.488</v>
      </c>
      <c r="AL289" s="46"/>
      <c r="AM289" s="46"/>
      <c r="AN289" s="26"/>
      <c r="AO289" s="26" t="s">
        <v>376</v>
      </c>
    </row>
    <row r="290" customFormat="false" ht="12" hidden="false" customHeight="false" outlineLevel="0" collapsed="false">
      <c r="A290" s="39" t="s">
        <v>633</v>
      </c>
      <c r="B290" s="39" t="s">
        <v>634</v>
      </c>
      <c r="C290" s="39" t="s">
        <v>4665</v>
      </c>
      <c r="D290" s="39" t="s">
        <v>4515</v>
      </c>
      <c r="E290" s="39" t="s">
        <v>261</v>
      </c>
      <c r="F290" s="39" t="s">
        <v>258</v>
      </c>
      <c r="G290" s="39" t="s">
        <v>4512</v>
      </c>
      <c r="H290" s="39" t="s">
        <v>4502</v>
      </c>
      <c r="I290" s="40" t="n">
        <v>30</v>
      </c>
      <c r="J290" s="40" t="n">
        <v>0</v>
      </c>
      <c r="K290" s="39" t="s">
        <v>4503</v>
      </c>
      <c r="L290" s="41" t="n">
        <v>0</v>
      </c>
      <c r="M290" s="41" t="n">
        <v>50531.48</v>
      </c>
      <c r="N290" s="39" t="s">
        <v>4507</v>
      </c>
      <c r="O290" s="42" t="n">
        <f aca="false">M290/SUM($M$2:$M$679)</f>
        <v>0.000383649413424493</v>
      </c>
      <c r="P290" s="43" t="n">
        <f aca="false">IFERROR(M290/I290,0)</f>
        <v>1684.38266666667</v>
      </c>
      <c r="Q290" s="17"/>
      <c r="R290" s="44" t="n">
        <f aca="false">I290-Q290</f>
        <v>30</v>
      </c>
      <c r="S290" s="43" t="n">
        <f aca="false">$AK290*R290</f>
        <v>50531.4809210526</v>
      </c>
      <c r="U290" s="26" t="s">
        <v>259</v>
      </c>
      <c r="V290" s="26" t="s">
        <v>260</v>
      </c>
      <c r="W290" s="26" t="s">
        <v>262</v>
      </c>
      <c r="X290" s="29" t="s">
        <v>227</v>
      </c>
      <c r="Y290" s="26" t="s">
        <v>297</v>
      </c>
      <c r="Z290" s="25" t="s">
        <v>51</v>
      </c>
      <c r="AA290" s="26" t="s">
        <v>635</v>
      </c>
      <c r="AB290" s="26" t="s">
        <v>636</v>
      </c>
      <c r="AC290" s="26" t="s">
        <v>290</v>
      </c>
      <c r="AD290" s="26" t="s">
        <v>269</v>
      </c>
      <c r="AE290" s="26"/>
      <c r="AF290" s="26" t="s">
        <v>269</v>
      </c>
      <c r="AG290" s="26"/>
      <c r="AH290" s="45"/>
      <c r="AI290" s="45"/>
      <c r="AJ290" s="45"/>
      <c r="AK290" s="46" t="n">
        <v>1684.38269736842</v>
      </c>
      <c r="AL290" s="46"/>
      <c r="AM290" s="46"/>
      <c r="AN290" s="26"/>
      <c r="AO290" s="26" t="s">
        <v>4666</v>
      </c>
    </row>
    <row r="291" customFormat="false" ht="12" hidden="false" customHeight="false" outlineLevel="0" collapsed="false">
      <c r="A291" s="39" t="s">
        <v>627</v>
      </c>
      <c r="B291" s="39" t="s">
        <v>628</v>
      </c>
      <c r="C291" s="39" t="s">
        <v>4667</v>
      </c>
      <c r="D291" s="39" t="s">
        <v>4505</v>
      </c>
      <c r="E291" s="39" t="s">
        <v>261</v>
      </c>
      <c r="F291" s="39" t="s">
        <v>258</v>
      </c>
      <c r="G291" s="39" t="s">
        <v>4501</v>
      </c>
      <c r="H291" s="39" t="s">
        <v>4502</v>
      </c>
      <c r="I291" s="40" t="n">
        <v>30</v>
      </c>
      <c r="J291" s="40" t="n">
        <v>0</v>
      </c>
      <c r="K291" s="39" t="s">
        <v>4503</v>
      </c>
      <c r="L291" s="41" t="n">
        <v>0</v>
      </c>
      <c r="M291" s="41" t="n">
        <v>147475.96</v>
      </c>
      <c r="N291" s="39" t="s">
        <v>4507</v>
      </c>
      <c r="O291" s="42" t="n">
        <f aca="false">M291/SUM($M$2:$M$679)</f>
        <v>0.00111967956505952</v>
      </c>
      <c r="P291" s="43" t="n">
        <f aca="false">IFERROR(M291/I291,0)</f>
        <v>4915.86533333333</v>
      </c>
      <c r="Q291" s="17"/>
      <c r="R291" s="44" t="n">
        <f aca="false">I291-Q291</f>
        <v>30</v>
      </c>
      <c r="S291" s="43" t="n">
        <f aca="false">$AK291*R291</f>
        <v>147475.960645161</v>
      </c>
      <c r="U291" s="26" t="s">
        <v>259</v>
      </c>
      <c r="V291" s="26" t="s">
        <v>260</v>
      </c>
      <c r="W291" s="26" t="s">
        <v>262</v>
      </c>
      <c r="X291" s="24" t="s">
        <v>226</v>
      </c>
      <c r="Y291" s="26" t="s">
        <v>267</v>
      </c>
      <c r="Z291" s="25" t="s">
        <v>51</v>
      </c>
      <c r="AA291" s="26" t="s">
        <v>629</v>
      </c>
      <c r="AB291" s="26" t="s">
        <v>630</v>
      </c>
      <c r="AC291" s="26" t="s">
        <v>290</v>
      </c>
      <c r="AD291" s="26" t="s">
        <v>269</v>
      </c>
      <c r="AE291" s="26"/>
      <c r="AF291" s="26" t="s">
        <v>270</v>
      </c>
      <c r="AG291" s="26"/>
      <c r="AH291" s="45"/>
      <c r="AI291" s="45"/>
      <c r="AJ291" s="45"/>
      <c r="AK291" s="46" t="n">
        <v>4915.86535483871</v>
      </c>
      <c r="AL291" s="46"/>
      <c r="AM291" s="46"/>
      <c r="AN291" s="26"/>
      <c r="AO291" s="26" t="s">
        <v>4668</v>
      </c>
    </row>
    <row r="292" customFormat="false" ht="12" hidden="false" customHeight="false" outlineLevel="0" collapsed="false">
      <c r="A292" s="39" t="s">
        <v>627</v>
      </c>
      <c r="B292" s="39" t="s">
        <v>628</v>
      </c>
      <c r="C292" s="39" t="s">
        <v>4669</v>
      </c>
      <c r="D292" s="39" t="s">
        <v>4505</v>
      </c>
      <c r="E292" s="39" t="s">
        <v>261</v>
      </c>
      <c r="F292" s="39" t="s">
        <v>258</v>
      </c>
      <c r="G292" s="39" t="s">
        <v>4501</v>
      </c>
      <c r="H292" s="39" t="s">
        <v>4502</v>
      </c>
      <c r="I292" s="40" t="n">
        <v>30</v>
      </c>
      <c r="J292" s="40" t="n">
        <v>0</v>
      </c>
      <c r="K292" s="39" t="s">
        <v>4503</v>
      </c>
      <c r="L292" s="41" t="n">
        <v>0</v>
      </c>
      <c r="M292" s="41" t="n">
        <v>147475.96</v>
      </c>
      <c r="N292" s="39" t="s">
        <v>4507</v>
      </c>
      <c r="O292" s="42" t="n">
        <f aca="false">M292/SUM($M$2:$M$679)</f>
        <v>0.00111967956505952</v>
      </c>
      <c r="P292" s="43" t="n">
        <f aca="false">IFERROR(M292/I292,0)</f>
        <v>4915.86533333333</v>
      </c>
      <c r="Q292" s="17"/>
      <c r="R292" s="44" t="n">
        <f aca="false">I292-Q292</f>
        <v>30</v>
      </c>
      <c r="S292" s="43" t="n">
        <f aca="false">$AK292*R292</f>
        <v>147475.960645161</v>
      </c>
      <c r="U292" s="26" t="s">
        <v>259</v>
      </c>
      <c r="V292" s="26" t="s">
        <v>260</v>
      </c>
      <c r="W292" s="26" t="s">
        <v>262</v>
      </c>
      <c r="X292" s="24" t="s">
        <v>226</v>
      </c>
      <c r="Y292" s="26" t="s">
        <v>267</v>
      </c>
      <c r="Z292" s="25" t="s">
        <v>51</v>
      </c>
      <c r="AA292" s="26" t="s">
        <v>629</v>
      </c>
      <c r="AB292" s="26" t="s">
        <v>630</v>
      </c>
      <c r="AC292" s="26" t="s">
        <v>290</v>
      </c>
      <c r="AD292" s="26" t="s">
        <v>269</v>
      </c>
      <c r="AE292" s="26"/>
      <c r="AF292" s="26" t="s">
        <v>270</v>
      </c>
      <c r="AG292" s="26"/>
      <c r="AH292" s="45"/>
      <c r="AI292" s="45"/>
      <c r="AJ292" s="45"/>
      <c r="AK292" s="46" t="n">
        <v>4915.86535483871</v>
      </c>
      <c r="AL292" s="46"/>
      <c r="AM292" s="46"/>
      <c r="AN292" s="26"/>
      <c r="AO292" s="26" t="s">
        <v>4668</v>
      </c>
    </row>
    <row r="293" customFormat="false" ht="12" hidden="false" customHeight="false" outlineLevel="0" collapsed="false">
      <c r="A293" s="39" t="s">
        <v>814</v>
      </c>
      <c r="B293" s="39" t="s">
        <v>815</v>
      </c>
      <c r="C293" s="39" t="s">
        <v>4670</v>
      </c>
      <c r="D293" s="39" t="s">
        <v>4505</v>
      </c>
      <c r="E293" s="39" t="s">
        <v>261</v>
      </c>
      <c r="F293" s="39" t="s">
        <v>258</v>
      </c>
      <c r="G293" s="39" t="s">
        <v>4501</v>
      </c>
      <c r="H293" s="39" t="s">
        <v>4502</v>
      </c>
      <c r="I293" s="40" t="n">
        <v>30</v>
      </c>
      <c r="J293" s="40" t="n">
        <v>0</v>
      </c>
      <c r="K293" s="39" t="s">
        <v>4503</v>
      </c>
      <c r="L293" s="41" t="n">
        <v>0</v>
      </c>
      <c r="M293" s="41" t="n">
        <v>48038.01</v>
      </c>
      <c r="N293" s="39" t="s">
        <v>4507</v>
      </c>
      <c r="O293" s="42" t="n">
        <f aca="false">M293/SUM($M$2:$M$679)</f>
        <v>0.000364718277766255</v>
      </c>
      <c r="P293" s="43" t="n">
        <f aca="false">IFERROR(M293/I293,0)</f>
        <v>1601.267</v>
      </c>
      <c r="Q293" s="17"/>
      <c r="R293" s="44" t="n">
        <f aca="false">I293-Q293</f>
        <v>30</v>
      </c>
      <c r="S293" s="43" t="n">
        <f aca="false">$AK293*R293</f>
        <v>48038.0142857143</v>
      </c>
      <c r="U293" s="26" t="s">
        <v>259</v>
      </c>
      <c r="V293" s="26" t="s">
        <v>260</v>
      </c>
      <c r="W293" s="26" t="s">
        <v>262</v>
      </c>
      <c r="X293" s="26"/>
      <c r="Y293" s="26" t="s">
        <v>277</v>
      </c>
      <c r="Z293" s="27" t="s">
        <v>123</v>
      </c>
      <c r="AA293" s="26"/>
      <c r="AB293" s="26"/>
      <c r="AC293" s="26"/>
      <c r="AD293" s="26"/>
      <c r="AE293" s="26"/>
      <c r="AF293" s="26"/>
      <c r="AG293" s="26"/>
      <c r="AH293" s="45"/>
      <c r="AI293" s="45"/>
      <c r="AJ293" s="45"/>
      <c r="AK293" s="46" t="n">
        <v>1601.26714285714</v>
      </c>
      <c r="AL293" s="46"/>
      <c r="AM293" s="46"/>
      <c r="AN293" s="26"/>
      <c r="AO293" s="26" t="s">
        <v>376</v>
      </c>
    </row>
    <row r="294" customFormat="false" ht="12" hidden="false" customHeight="false" outlineLevel="0" collapsed="false">
      <c r="A294" s="39" t="s">
        <v>406</v>
      </c>
      <c r="B294" s="39" t="s">
        <v>407</v>
      </c>
      <c r="C294" s="39" t="s">
        <v>4671</v>
      </c>
      <c r="D294" s="39" t="s">
        <v>4515</v>
      </c>
      <c r="E294" s="39" t="s">
        <v>261</v>
      </c>
      <c r="F294" s="39" t="s">
        <v>258</v>
      </c>
      <c r="G294" s="39" t="s">
        <v>4501</v>
      </c>
      <c r="H294" s="39" t="s">
        <v>4502</v>
      </c>
      <c r="I294" s="40" t="n">
        <v>30</v>
      </c>
      <c r="J294" s="40" t="n">
        <v>0</v>
      </c>
      <c r="K294" s="39" t="s">
        <v>4503</v>
      </c>
      <c r="L294" s="41" t="n">
        <v>0</v>
      </c>
      <c r="M294" s="41" t="n">
        <v>88920.33</v>
      </c>
      <c r="N294" s="39" t="s">
        <v>4507</v>
      </c>
      <c r="O294" s="42" t="n">
        <f aca="false">M294/SUM($M$2:$M$679)</f>
        <v>0.000675108515444479</v>
      </c>
      <c r="P294" s="43" t="n">
        <f aca="false">IFERROR(M294/I294,0)</f>
        <v>2964.011</v>
      </c>
      <c r="Q294" s="17"/>
      <c r="R294" s="44" t="n">
        <f aca="false">I294-Q294</f>
        <v>30</v>
      </c>
      <c r="S294" s="43" t="n">
        <f aca="false">$AK294*R294</f>
        <v>88920.3329875519</v>
      </c>
      <c r="U294" s="26" t="s">
        <v>259</v>
      </c>
      <c r="V294" s="26" t="s">
        <v>260</v>
      </c>
      <c r="W294" s="26" t="s">
        <v>262</v>
      </c>
      <c r="X294" s="25" t="s">
        <v>228</v>
      </c>
      <c r="Y294" s="26" t="s">
        <v>282</v>
      </c>
      <c r="Z294" s="25" t="s">
        <v>51</v>
      </c>
      <c r="AA294" s="26" t="s">
        <v>408</v>
      </c>
      <c r="AB294" s="26" t="s">
        <v>409</v>
      </c>
      <c r="AC294" s="26" t="s">
        <v>410</v>
      </c>
      <c r="AD294" s="26" t="s">
        <v>269</v>
      </c>
      <c r="AE294" s="26"/>
      <c r="AF294" s="26" t="s">
        <v>270</v>
      </c>
      <c r="AG294" s="26" t="s">
        <v>411</v>
      </c>
      <c r="AH294" s="45"/>
      <c r="AI294" s="45"/>
      <c r="AJ294" s="45"/>
      <c r="AK294" s="46" t="n">
        <v>2964.01109958506</v>
      </c>
      <c r="AL294" s="46"/>
      <c r="AM294" s="46"/>
      <c r="AN294" s="26"/>
      <c r="AO294" s="26" t="s">
        <v>4573</v>
      </c>
    </row>
    <row r="295" customFormat="false" ht="12" hidden="false" customHeight="false" outlineLevel="0" collapsed="false">
      <c r="A295" s="39" t="s">
        <v>406</v>
      </c>
      <c r="B295" s="39" t="s">
        <v>407</v>
      </c>
      <c r="C295" s="39" t="s">
        <v>4672</v>
      </c>
      <c r="D295" s="39" t="s">
        <v>4515</v>
      </c>
      <c r="E295" s="39" t="s">
        <v>261</v>
      </c>
      <c r="F295" s="39" t="s">
        <v>258</v>
      </c>
      <c r="G295" s="39" t="s">
        <v>4501</v>
      </c>
      <c r="H295" s="39" t="s">
        <v>4502</v>
      </c>
      <c r="I295" s="40" t="n">
        <v>30</v>
      </c>
      <c r="J295" s="40" t="n">
        <v>0</v>
      </c>
      <c r="K295" s="39" t="s">
        <v>4503</v>
      </c>
      <c r="L295" s="41" t="n">
        <v>0</v>
      </c>
      <c r="M295" s="41" t="n">
        <v>88920.33</v>
      </c>
      <c r="N295" s="39" t="s">
        <v>4507</v>
      </c>
      <c r="O295" s="42" t="n">
        <f aca="false">M295/SUM($M$2:$M$679)</f>
        <v>0.000675108515444479</v>
      </c>
      <c r="P295" s="43" t="n">
        <f aca="false">IFERROR(M295/I295,0)</f>
        <v>2964.011</v>
      </c>
      <c r="Q295" s="17"/>
      <c r="R295" s="44" t="n">
        <f aca="false">I295-Q295</f>
        <v>30</v>
      </c>
      <c r="S295" s="43" t="n">
        <f aca="false">$AK295*R295</f>
        <v>88920.3329875519</v>
      </c>
      <c r="U295" s="26" t="s">
        <v>259</v>
      </c>
      <c r="V295" s="26" t="s">
        <v>260</v>
      </c>
      <c r="W295" s="26" t="s">
        <v>262</v>
      </c>
      <c r="X295" s="25" t="s">
        <v>228</v>
      </c>
      <c r="Y295" s="26" t="s">
        <v>282</v>
      </c>
      <c r="Z295" s="25" t="s">
        <v>51</v>
      </c>
      <c r="AA295" s="26" t="s">
        <v>408</v>
      </c>
      <c r="AB295" s="26" t="s">
        <v>409</v>
      </c>
      <c r="AC295" s="26" t="s">
        <v>410</v>
      </c>
      <c r="AD295" s="26" t="s">
        <v>269</v>
      </c>
      <c r="AE295" s="26"/>
      <c r="AF295" s="26" t="s">
        <v>270</v>
      </c>
      <c r="AG295" s="26" t="s">
        <v>411</v>
      </c>
      <c r="AH295" s="45"/>
      <c r="AI295" s="45"/>
      <c r="AJ295" s="45"/>
      <c r="AK295" s="46" t="n">
        <v>2964.01109958506</v>
      </c>
      <c r="AL295" s="46"/>
      <c r="AM295" s="46"/>
      <c r="AN295" s="26"/>
      <c r="AO295" s="26" t="s">
        <v>4573</v>
      </c>
    </row>
    <row r="296" customFormat="false" ht="12" hidden="false" customHeight="false" outlineLevel="0" collapsed="false">
      <c r="A296" s="39" t="s">
        <v>987</v>
      </c>
      <c r="B296" s="39" t="s">
        <v>988</v>
      </c>
      <c r="C296" s="39" t="s">
        <v>4506</v>
      </c>
      <c r="D296" s="39" t="s">
        <v>4515</v>
      </c>
      <c r="E296" s="39" t="s">
        <v>261</v>
      </c>
      <c r="F296" s="39" t="s">
        <v>258</v>
      </c>
      <c r="G296" s="39" t="s">
        <v>4501</v>
      </c>
      <c r="H296" s="39" t="s">
        <v>4502</v>
      </c>
      <c r="I296" s="40" t="n">
        <v>30</v>
      </c>
      <c r="J296" s="40" t="n">
        <v>0</v>
      </c>
      <c r="K296" s="39" t="s">
        <v>4503</v>
      </c>
      <c r="L296" s="41" t="n">
        <v>0</v>
      </c>
      <c r="M296" s="41" t="n">
        <v>18900</v>
      </c>
      <c r="N296" s="39" t="s">
        <v>4507</v>
      </c>
      <c r="O296" s="42" t="n">
        <f aca="false">M296/SUM($M$2:$M$679)</f>
        <v>0.000143494192406851</v>
      </c>
      <c r="P296" s="43" t="n">
        <f aca="false">IFERROR(M296/I296,0)</f>
        <v>630</v>
      </c>
      <c r="Q296" s="17"/>
      <c r="R296" s="44" t="n">
        <f aca="false">I296-Q296</f>
        <v>30</v>
      </c>
      <c r="S296" s="43" t="n">
        <f aca="false">$AK296*R296</f>
        <v>18900</v>
      </c>
      <c r="U296" s="26" t="s">
        <v>259</v>
      </c>
      <c r="V296" s="26" t="s">
        <v>260</v>
      </c>
      <c r="W296" s="26" t="s">
        <v>262</v>
      </c>
      <c r="X296" s="26"/>
      <c r="Y296" s="26" t="s">
        <v>277</v>
      </c>
      <c r="Z296" s="27" t="s">
        <v>123</v>
      </c>
      <c r="AA296" s="26"/>
      <c r="AB296" s="26"/>
      <c r="AC296" s="26"/>
      <c r="AD296" s="26"/>
      <c r="AE296" s="26"/>
      <c r="AF296" s="26"/>
      <c r="AG296" s="26"/>
      <c r="AH296" s="45" t="n">
        <v>30</v>
      </c>
      <c r="AI296" s="45" t="n">
        <f aca="false">Q296</f>
        <v>0</v>
      </c>
      <c r="AJ296" s="45" t="n">
        <f aca="false">$AH296-$AI296</f>
        <v>30</v>
      </c>
      <c r="AK296" s="46" t="n">
        <v>630</v>
      </c>
      <c r="AL296" s="46" t="n">
        <f aca="false">$AJ296*$AK296</f>
        <v>18900</v>
      </c>
      <c r="AM296" s="46" t="n">
        <f aca="false">$AI296*$AK296</f>
        <v>0</v>
      </c>
      <c r="AN296" s="26"/>
      <c r="AO296" s="26"/>
    </row>
    <row r="297" customFormat="false" ht="12" hidden="false" customHeight="false" outlineLevel="0" collapsed="false">
      <c r="A297" s="39" t="s">
        <v>653</v>
      </c>
      <c r="B297" s="39" t="s">
        <v>654</v>
      </c>
      <c r="C297" s="39" t="s">
        <v>4506</v>
      </c>
      <c r="D297" s="39" t="s">
        <v>4505</v>
      </c>
      <c r="E297" s="39" t="s">
        <v>261</v>
      </c>
      <c r="F297" s="39" t="s">
        <v>258</v>
      </c>
      <c r="G297" s="39" t="s">
        <v>4501</v>
      </c>
      <c r="H297" s="39" t="s">
        <v>4502</v>
      </c>
      <c r="I297" s="40" t="n">
        <v>30</v>
      </c>
      <c r="J297" s="40" t="n">
        <v>0</v>
      </c>
      <c r="K297" s="39" t="s">
        <v>4503</v>
      </c>
      <c r="L297" s="41" t="n">
        <v>0</v>
      </c>
      <c r="M297" s="41" t="n">
        <v>3389.94</v>
      </c>
      <c r="N297" s="39" t="s">
        <v>4507</v>
      </c>
      <c r="O297" s="42" t="n">
        <f aca="false">M297/SUM($M$2:$M$679)</f>
        <v>2.5737391672364E-005</v>
      </c>
      <c r="P297" s="43" t="n">
        <f aca="false">IFERROR(M297/I297,0)</f>
        <v>112.998</v>
      </c>
      <c r="Q297" s="17"/>
      <c r="R297" s="44" t="n">
        <f aca="false">I297-Q297</f>
        <v>30</v>
      </c>
      <c r="S297" s="43" t="n">
        <f aca="false">$AK297*R297</f>
        <v>3389.94461538462</v>
      </c>
      <c r="U297" s="26" t="s">
        <v>259</v>
      </c>
      <c r="V297" s="26" t="s">
        <v>260</v>
      </c>
      <c r="W297" s="26" t="s">
        <v>262</v>
      </c>
      <c r="X297" s="24" t="s">
        <v>226</v>
      </c>
      <c r="Y297" s="26" t="s">
        <v>267</v>
      </c>
      <c r="Z297" s="25" t="s">
        <v>51</v>
      </c>
      <c r="AA297" s="26" t="s">
        <v>655</v>
      </c>
      <c r="AB297" s="26" t="s">
        <v>656</v>
      </c>
      <c r="AC297" s="26" t="s">
        <v>657</v>
      </c>
      <c r="AD297" s="26" t="s">
        <v>269</v>
      </c>
      <c r="AE297" s="26"/>
      <c r="AF297" s="26" t="s">
        <v>270</v>
      </c>
      <c r="AG297" s="26" t="s">
        <v>658</v>
      </c>
      <c r="AH297" s="45"/>
      <c r="AI297" s="45"/>
      <c r="AJ297" s="45"/>
      <c r="AK297" s="46" t="n">
        <v>112.998153846154</v>
      </c>
      <c r="AL297" s="46"/>
      <c r="AM297" s="46"/>
      <c r="AN297" s="26"/>
      <c r="AO297" s="26" t="s">
        <v>4673</v>
      </c>
    </row>
    <row r="298" customFormat="false" ht="12" hidden="false" customHeight="false" outlineLevel="0" collapsed="false">
      <c r="A298" s="39" t="s">
        <v>577</v>
      </c>
      <c r="B298" s="39" t="s">
        <v>578</v>
      </c>
      <c r="C298" s="39" t="s">
        <v>4506</v>
      </c>
      <c r="D298" s="39" t="s">
        <v>4505</v>
      </c>
      <c r="E298" s="39" t="s">
        <v>261</v>
      </c>
      <c r="F298" s="39" t="s">
        <v>258</v>
      </c>
      <c r="G298" s="39" t="s">
        <v>4501</v>
      </c>
      <c r="H298" s="39" t="s">
        <v>4502</v>
      </c>
      <c r="I298" s="40" t="n">
        <v>30</v>
      </c>
      <c r="J298" s="40" t="n">
        <v>0</v>
      </c>
      <c r="K298" s="39" t="s">
        <v>4503</v>
      </c>
      <c r="L298" s="41" t="n">
        <v>0</v>
      </c>
      <c r="M298" s="41" t="n">
        <v>2451</v>
      </c>
      <c r="N298" s="39" t="s">
        <v>4507</v>
      </c>
      <c r="O298" s="42" t="n">
        <f aca="false">M298/SUM($M$2:$M$679)</f>
        <v>1.86086913010154E-005</v>
      </c>
      <c r="P298" s="43" t="n">
        <f aca="false">IFERROR(M298/I298,0)</f>
        <v>81.7</v>
      </c>
      <c r="Q298" s="17"/>
      <c r="R298" s="44" t="n">
        <f aca="false">I298-Q298</f>
        <v>30</v>
      </c>
      <c r="S298" s="43" t="n">
        <f aca="false">$AK298*R298</f>
        <v>2451</v>
      </c>
      <c r="U298" s="26" t="s">
        <v>259</v>
      </c>
      <c r="V298" s="26" t="s">
        <v>260</v>
      </c>
      <c r="W298" s="26" t="s">
        <v>262</v>
      </c>
      <c r="X298" s="26"/>
      <c r="Y298" s="26" t="s">
        <v>277</v>
      </c>
      <c r="Z298" s="27" t="s">
        <v>123</v>
      </c>
      <c r="AA298" s="26"/>
      <c r="AB298" s="26"/>
      <c r="AC298" s="26"/>
      <c r="AD298" s="26"/>
      <c r="AE298" s="26"/>
      <c r="AF298" s="26"/>
      <c r="AG298" s="26"/>
      <c r="AH298" s="45"/>
      <c r="AI298" s="45"/>
      <c r="AJ298" s="45"/>
      <c r="AK298" s="46" t="n">
        <v>81.7</v>
      </c>
      <c r="AL298" s="46"/>
      <c r="AM298" s="46"/>
      <c r="AN298" s="26"/>
      <c r="AO298" s="26" t="s">
        <v>376</v>
      </c>
    </row>
    <row r="299" customFormat="false" ht="12" hidden="false" customHeight="false" outlineLevel="0" collapsed="false">
      <c r="A299" s="39" t="s">
        <v>773</v>
      </c>
      <c r="B299" s="39" t="s">
        <v>774</v>
      </c>
      <c r="C299" s="39" t="s">
        <v>4506</v>
      </c>
      <c r="D299" s="39" t="s">
        <v>4505</v>
      </c>
      <c r="E299" s="39" t="s">
        <v>261</v>
      </c>
      <c r="F299" s="39" t="s">
        <v>258</v>
      </c>
      <c r="G299" s="39" t="s">
        <v>4501</v>
      </c>
      <c r="H299" s="39" t="s">
        <v>4502</v>
      </c>
      <c r="I299" s="40" t="n">
        <v>30</v>
      </c>
      <c r="J299" s="40" t="n">
        <v>0</v>
      </c>
      <c r="K299" s="39" t="s">
        <v>4503</v>
      </c>
      <c r="L299" s="41" t="n">
        <v>0</v>
      </c>
      <c r="M299" s="41" t="n">
        <v>36450</v>
      </c>
      <c r="N299" s="39" t="s">
        <v>4507</v>
      </c>
      <c r="O299" s="42" t="n">
        <f aca="false">M299/SUM($M$2:$M$679)</f>
        <v>0.000276738799641783</v>
      </c>
      <c r="P299" s="43" t="n">
        <f aca="false">IFERROR(M299/I299,0)</f>
        <v>1215</v>
      </c>
      <c r="Q299" s="17" t="n">
        <v>2</v>
      </c>
      <c r="R299" s="44" t="n">
        <f aca="false">I299-Q299</f>
        <v>28</v>
      </c>
      <c r="S299" s="43" t="n">
        <f aca="false">$AK299*R299</f>
        <v>34020</v>
      </c>
      <c r="U299" s="26" t="s">
        <v>259</v>
      </c>
      <c r="V299" s="26" t="s">
        <v>260</v>
      </c>
      <c r="W299" s="26" t="s">
        <v>262</v>
      </c>
      <c r="X299" s="25" t="s">
        <v>228</v>
      </c>
      <c r="Y299" s="26" t="s">
        <v>282</v>
      </c>
      <c r="Z299" s="25" t="s">
        <v>51</v>
      </c>
      <c r="AA299" s="26" t="s">
        <v>775</v>
      </c>
      <c r="AB299" s="26" t="s">
        <v>776</v>
      </c>
      <c r="AC299" s="26" t="s">
        <v>290</v>
      </c>
      <c r="AD299" s="26" t="s">
        <v>269</v>
      </c>
      <c r="AE299" s="26"/>
      <c r="AF299" s="26" t="s">
        <v>269</v>
      </c>
      <c r="AG299" s="26"/>
      <c r="AH299" s="45" t="n">
        <v>85</v>
      </c>
      <c r="AI299" s="45" t="n">
        <f aca="false">Q299</f>
        <v>2</v>
      </c>
      <c r="AJ299" s="45" t="n">
        <f aca="false">$AH299-$AI299</f>
        <v>83</v>
      </c>
      <c r="AK299" s="46" t="n">
        <v>1215</v>
      </c>
      <c r="AL299" s="46" t="n">
        <f aca="false">$AJ299*$AK299</f>
        <v>100845</v>
      </c>
      <c r="AM299" s="46" t="n">
        <f aca="false">$AI299*$AK299</f>
        <v>2430</v>
      </c>
      <c r="AN299" s="26"/>
      <c r="AO299" s="26" t="s">
        <v>777</v>
      </c>
    </row>
    <row r="300" customFormat="false" ht="12" hidden="false" customHeight="false" outlineLevel="0" collapsed="false">
      <c r="A300" s="39" t="s">
        <v>773</v>
      </c>
      <c r="B300" s="39" t="s">
        <v>774</v>
      </c>
      <c r="C300" s="39" t="s">
        <v>4674</v>
      </c>
      <c r="D300" s="39" t="s">
        <v>4505</v>
      </c>
      <c r="E300" s="39" t="s">
        <v>261</v>
      </c>
      <c r="F300" s="39" t="s">
        <v>258</v>
      </c>
      <c r="G300" s="39" t="s">
        <v>4501</v>
      </c>
      <c r="H300" s="39" t="s">
        <v>4502</v>
      </c>
      <c r="I300" s="40" t="n">
        <v>30</v>
      </c>
      <c r="J300" s="40" t="n">
        <v>0</v>
      </c>
      <c r="K300" s="39" t="s">
        <v>4503</v>
      </c>
      <c r="L300" s="41" t="n">
        <v>0</v>
      </c>
      <c r="M300" s="41" t="n">
        <v>36450</v>
      </c>
      <c r="N300" s="39" t="s">
        <v>4507</v>
      </c>
      <c r="O300" s="42" t="n">
        <f aca="false">M300/SUM($M$2:$M$679)</f>
        <v>0.000276738799641783</v>
      </c>
      <c r="P300" s="43" t="n">
        <f aca="false">IFERROR(M300/I300,0)</f>
        <v>1215</v>
      </c>
      <c r="Q300" s="17"/>
      <c r="R300" s="44" t="n">
        <f aca="false">I300-Q300</f>
        <v>30</v>
      </c>
      <c r="S300" s="43" t="n">
        <f aca="false">$AK300*R300</f>
        <v>36450</v>
      </c>
      <c r="U300" s="26" t="s">
        <v>259</v>
      </c>
      <c r="V300" s="26" t="s">
        <v>260</v>
      </c>
      <c r="W300" s="26" t="s">
        <v>262</v>
      </c>
      <c r="X300" s="25" t="s">
        <v>228</v>
      </c>
      <c r="Y300" s="26" t="s">
        <v>282</v>
      </c>
      <c r="Z300" s="25" t="s">
        <v>51</v>
      </c>
      <c r="AA300" s="26" t="s">
        <v>775</v>
      </c>
      <c r="AB300" s="26" t="s">
        <v>776</v>
      </c>
      <c r="AC300" s="26" t="s">
        <v>290</v>
      </c>
      <c r="AD300" s="26" t="s">
        <v>269</v>
      </c>
      <c r="AE300" s="26"/>
      <c r="AF300" s="26" t="s">
        <v>269</v>
      </c>
      <c r="AG300" s="26"/>
      <c r="AH300" s="45"/>
      <c r="AI300" s="45"/>
      <c r="AJ300" s="45"/>
      <c r="AK300" s="46" t="n">
        <v>1215</v>
      </c>
      <c r="AL300" s="46"/>
      <c r="AM300" s="46"/>
      <c r="AN300" s="26"/>
      <c r="AO300" s="26" t="s">
        <v>4675</v>
      </c>
    </row>
    <row r="301" customFormat="false" ht="12" hidden="false" customHeight="false" outlineLevel="0" collapsed="false">
      <c r="A301" s="39" t="s">
        <v>989</v>
      </c>
      <c r="B301" s="39" t="s">
        <v>990</v>
      </c>
      <c r="C301" s="39" t="s">
        <v>4506</v>
      </c>
      <c r="D301" s="39" t="s">
        <v>4505</v>
      </c>
      <c r="E301" s="39" t="s">
        <v>261</v>
      </c>
      <c r="F301" s="39" t="s">
        <v>258</v>
      </c>
      <c r="G301" s="39" t="s">
        <v>4501</v>
      </c>
      <c r="H301" s="39" t="s">
        <v>4502</v>
      </c>
      <c r="I301" s="40" t="n">
        <v>30</v>
      </c>
      <c r="J301" s="40" t="n">
        <v>0</v>
      </c>
      <c r="K301" s="39" t="s">
        <v>4503</v>
      </c>
      <c r="L301" s="41" t="n">
        <v>0</v>
      </c>
      <c r="M301" s="41" t="n">
        <v>3458.7</v>
      </c>
      <c r="N301" s="39" t="s">
        <v>4507</v>
      </c>
      <c r="O301" s="42" t="n">
        <f aca="false">M301/SUM($M$2:$M$679)</f>
        <v>2.62594372104537E-005</v>
      </c>
      <c r="P301" s="43" t="n">
        <f aca="false">IFERROR(M301/I301,0)</f>
        <v>115.29</v>
      </c>
      <c r="Q301" s="17"/>
      <c r="R301" s="44" t="n">
        <f aca="false">I301-Q301</f>
        <v>30</v>
      </c>
      <c r="S301" s="43" t="n">
        <f aca="false">$AK301*R301</f>
        <v>3458.7</v>
      </c>
      <c r="U301" s="26" t="s">
        <v>259</v>
      </c>
      <c r="V301" s="26" t="s">
        <v>260</v>
      </c>
      <c r="W301" s="26" t="s">
        <v>262</v>
      </c>
      <c r="X301" s="26"/>
      <c r="Y301" s="26" t="s">
        <v>277</v>
      </c>
      <c r="Z301" s="27" t="s">
        <v>123</v>
      </c>
      <c r="AA301" s="26"/>
      <c r="AB301" s="26"/>
      <c r="AC301" s="26"/>
      <c r="AD301" s="26"/>
      <c r="AE301" s="26"/>
      <c r="AF301" s="26"/>
      <c r="AG301" s="26"/>
      <c r="AH301" s="45" t="n">
        <v>30</v>
      </c>
      <c r="AI301" s="45" t="n">
        <f aca="false">Q301</f>
        <v>0</v>
      </c>
      <c r="AJ301" s="45" t="n">
        <f aca="false">$AH301-$AI301</f>
        <v>30</v>
      </c>
      <c r="AK301" s="46" t="n">
        <v>115.29</v>
      </c>
      <c r="AL301" s="46" t="n">
        <f aca="false">$AJ301*$AK301</f>
        <v>3458.7</v>
      </c>
      <c r="AM301" s="46" t="n">
        <f aca="false">$AI301*$AK301</f>
        <v>0</v>
      </c>
      <c r="AN301" s="26"/>
      <c r="AO301" s="26"/>
    </row>
    <row r="302" customFormat="false" ht="12" hidden="false" customHeight="false" outlineLevel="0" collapsed="false">
      <c r="A302" s="39" t="s">
        <v>991</v>
      </c>
      <c r="B302" s="39" t="s">
        <v>992</v>
      </c>
      <c r="C302" s="39" t="s">
        <v>4506</v>
      </c>
      <c r="D302" s="39" t="s">
        <v>4505</v>
      </c>
      <c r="E302" s="39" t="s">
        <v>261</v>
      </c>
      <c r="F302" s="39" t="s">
        <v>258</v>
      </c>
      <c r="G302" s="39" t="s">
        <v>4501</v>
      </c>
      <c r="H302" s="39" t="s">
        <v>4502</v>
      </c>
      <c r="I302" s="40" t="n">
        <v>30</v>
      </c>
      <c r="J302" s="40" t="n">
        <v>0</v>
      </c>
      <c r="K302" s="39" t="s">
        <v>4503</v>
      </c>
      <c r="L302" s="41" t="n">
        <v>0</v>
      </c>
      <c r="M302" s="41" t="n">
        <v>8850</v>
      </c>
      <c r="N302" s="39" t="s">
        <v>4507</v>
      </c>
      <c r="O302" s="42" t="n">
        <f aca="false">M302/SUM($M$2:$M$679)</f>
        <v>6.71917250159063E-005</v>
      </c>
      <c r="P302" s="43" t="n">
        <f aca="false">IFERROR(M302/I302,0)</f>
        <v>295</v>
      </c>
      <c r="Q302" s="17"/>
      <c r="R302" s="44" t="n">
        <f aca="false">I302-Q302</f>
        <v>30</v>
      </c>
      <c r="S302" s="43" t="n">
        <f aca="false">$AK302*R302</f>
        <v>8850</v>
      </c>
      <c r="U302" s="26" t="s">
        <v>259</v>
      </c>
      <c r="V302" s="26" t="s">
        <v>260</v>
      </c>
      <c r="W302" s="26" t="s">
        <v>262</v>
      </c>
      <c r="X302" s="26"/>
      <c r="Y302" s="26" t="s">
        <v>277</v>
      </c>
      <c r="Z302" s="27" t="s">
        <v>123</v>
      </c>
      <c r="AA302" s="26"/>
      <c r="AB302" s="26"/>
      <c r="AC302" s="26"/>
      <c r="AD302" s="26"/>
      <c r="AE302" s="26"/>
      <c r="AF302" s="26"/>
      <c r="AG302" s="26"/>
      <c r="AH302" s="45" t="n">
        <v>30</v>
      </c>
      <c r="AI302" s="45" t="n">
        <f aca="false">Q302</f>
        <v>0</v>
      </c>
      <c r="AJ302" s="45" t="n">
        <f aca="false">$AH302-$AI302</f>
        <v>30</v>
      </c>
      <c r="AK302" s="46" t="n">
        <v>295</v>
      </c>
      <c r="AL302" s="46" t="n">
        <f aca="false">$AJ302*$AK302</f>
        <v>8850</v>
      </c>
      <c r="AM302" s="46" t="n">
        <f aca="false">$AI302*$AK302</f>
        <v>0</v>
      </c>
      <c r="AN302" s="26"/>
      <c r="AO302" s="26"/>
    </row>
    <row r="303" customFormat="false" ht="12" hidden="false" customHeight="false" outlineLevel="0" collapsed="false">
      <c r="A303" s="39" t="s">
        <v>993</v>
      </c>
      <c r="B303" s="39" t="s">
        <v>994</v>
      </c>
      <c r="C303" s="39"/>
      <c r="D303" s="39" t="s">
        <v>4505</v>
      </c>
      <c r="E303" s="39" t="s">
        <v>274</v>
      </c>
      <c r="F303" s="39" t="s">
        <v>258</v>
      </c>
      <c r="G303" s="39" t="s">
        <v>4501</v>
      </c>
      <c r="H303" s="39" t="s">
        <v>4502</v>
      </c>
      <c r="I303" s="40" t="n">
        <v>30</v>
      </c>
      <c r="J303" s="40" t="n">
        <v>0</v>
      </c>
      <c r="K303" s="39" t="s">
        <v>4503</v>
      </c>
      <c r="L303" s="41" t="n">
        <v>0</v>
      </c>
      <c r="M303" s="41" t="n">
        <v>49191.9</v>
      </c>
      <c r="N303" s="39" t="s">
        <v>4504</v>
      </c>
      <c r="O303" s="42" t="n">
        <f aca="false">M303/SUM($M$2:$M$679)</f>
        <v>0.000373478939865532</v>
      </c>
      <c r="P303" s="43" t="n">
        <f aca="false">IFERROR(M303/I303,0)</f>
        <v>1639.73</v>
      </c>
      <c r="Q303" s="17" t="n">
        <v>4</v>
      </c>
      <c r="R303" s="44" t="n">
        <f aca="false">I303-Q303</f>
        <v>26</v>
      </c>
      <c r="S303" s="43" t="n">
        <f aca="false">$AK303*R303</f>
        <v>42632.98</v>
      </c>
      <c r="U303" s="26" t="s">
        <v>259</v>
      </c>
      <c r="V303" s="26" t="s">
        <v>273</v>
      </c>
      <c r="W303" s="26" t="s">
        <v>262</v>
      </c>
      <c r="X303" s="25" t="s">
        <v>228</v>
      </c>
      <c r="Y303" s="26" t="s">
        <v>282</v>
      </c>
      <c r="Z303" s="25" t="s">
        <v>51</v>
      </c>
      <c r="AA303" s="26" t="s">
        <v>995</v>
      </c>
      <c r="AB303" s="26" t="s">
        <v>996</v>
      </c>
      <c r="AC303" s="26" t="s">
        <v>997</v>
      </c>
      <c r="AD303" s="26" t="s">
        <v>269</v>
      </c>
      <c r="AE303" s="26"/>
      <c r="AF303" s="26" t="s">
        <v>270</v>
      </c>
      <c r="AG303" s="26" t="s">
        <v>998</v>
      </c>
      <c r="AH303" s="45" t="n">
        <v>30</v>
      </c>
      <c r="AI303" s="45" t="n">
        <f aca="false">Q303</f>
        <v>4</v>
      </c>
      <c r="AJ303" s="45" t="n">
        <f aca="false">$AH303-$AI303</f>
        <v>26</v>
      </c>
      <c r="AK303" s="46" t="n">
        <v>1639.73</v>
      </c>
      <c r="AL303" s="46" t="n">
        <f aca="false">$AJ303*$AK303</f>
        <v>42632.98</v>
      </c>
      <c r="AM303" s="46" t="n">
        <f aca="false">$AI303*$AK303</f>
        <v>6558.92</v>
      </c>
      <c r="AN303" s="26"/>
      <c r="AO303" s="26" t="s">
        <v>999</v>
      </c>
    </row>
    <row r="304" customFormat="false" ht="12" hidden="false" customHeight="false" outlineLevel="0" collapsed="false">
      <c r="A304" s="39" t="s">
        <v>534</v>
      </c>
      <c r="B304" s="39" t="s">
        <v>535</v>
      </c>
      <c r="C304" s="39" t="s">
        <v>4676</v>
      </c>
      <c r="D304" s="39" t="s">
        <v>4515</v>
      </c>
      <c r="E304" s="39" t="s">
        <v>261</v>
      </c>
      <c r="F304" s="39" t="s">
        <v>258</v>
      </c>
      <c r="G304" s="39" t="s">
        <v>4501</v>
      </c>
      <c r="H304" s="39" t="s">
        <v>4502</v>
      </c>
      <c r="I304" s="40" t="n">
        <v>29</v>
      </c>
      <c r="J304" s="40" t="n">
        <v>0</v>
      </c>
      <c r="K304" s="39" t="s">
        <v>4503</v>
      </c>
      <c r="L304" s="41" t="n">
        <v>0</v>
      </c>
      <c r="M304" s="41" t="n">
        <v>7515.73</v>
      </c>
      <c r="N304" s="39" t="s">
        <v>4507</v>
      </c>
      <c r="O304" s="42" t="n">
        <f aca="false">M304/SUM($M$2:$M$679)</f>
        <v>5.70615664919545E-005</v>
      </c>
      <c r="P304" s="43" t="n">
        <f aca="false">IFERROR(M304/I304,0)</f>
        <v>259.163103448276</v>
      </c>
      <c r="Q304" s="17"/>
      <c r="R304" s="44" t="n">
        <f aca="false">I304-Q304</f>
        <v>29</v>
      </c>
      <c r="S304" s="43" t="n">
        <f aca="false">$AK304*R304</f>
        <v>7515.72645283019</v>
      </c>
      <c r="U304" s="26" t="s">
        <v>259</v>
      </c>
      <c r="V304" s="26" t="s">
        <v>260</v>
      </c>
      <c r="W304" s="26" t="s">
        <v>262</v>
      </c>
      <c r="X304" s="26"/>
      <c r="Y304" s="26" t="s">
        <v>277</v>
      </c>
      <c r="Z304" s="27" t="s">
        <v>123</v>
      </c>
      <c r="AA304" s="26"/>
      <c r="AB304" s="26"/>
      <c r="AC304" s="26"/>
      <c r="AD304" s="26"/>
      <c r="AE304" s="26"/>
      <c r="AF304" s="26"/>
      <c r="AG304" s="26"/>
      <c r="AH304" s="45"/>
      <c r="AI304" s="45"/>
      <c r="AJ304" s="45"/>
      <c r="AK304" s="46" t="n">
        <v>259.162981132076</v>
      </c>
      <c r="AL304" s="46"/>
      <c r="AM304" s="46"/>
      <c r="AN304" s="26"/>
      <c r="AO304" s="26" t="s">
        <v>434</v>
      </c>
    </row>
    <row r="305" customFormat="false" ht="12" hidden="false" customHeight="false" outlineLevel="0" collapsed="false">
      <c r="A305" s="39" t="s">
        <v>1002</v>
      </c>
      <c r="B305" s="39" t="s">
        <v>1003</v>
      </c>
      <c r="C305" s="39" t="s">
        <v>4506</v>
      </c>
      <c r="D305" s="39" t="s">
        <v>4505</v>
      </c>
      <c r="E305" s="39" t="s">
        <v>261</v>
      </c>
      <c r="F305" s="39" t="s">
        <v>258</v>
      </c>
      <c r="G305" s="39" t="s">
        <v>4501</v>
      </c>
      <c r="H305" s="39" t="s">
        <v>4502</v>
      </c>
      <c r="I305" s="40" t="n">
        <v>29</v>
      </c>
      <c r="J305" s="40" t="n">
        <v>0</v>
      </c>
      <c r="K305" s="39" t="s">
        <v>4503</v>
      </c>
      <c r="L305" s="41" t="n">
        <v>0</v>
      </c>
      <c r="M305" s="41" t="n">
        <v>23209.16</v>
      </c>
      <c r="N305" s="39" t="s">
        <v>4507</v>
      </c>
      <c r="O305" s="42" t="n">
        <f aca="false">M305/SUM($M$2:$M$679)</f>
        <v>0.0001762105645842</v>
      </c>
      <c r="P305" s="43" t="n">
        <f aca="false">IFERROR(M305/I305,0)</f>
        <v>800.315862068966</v>
      </c>
      <c r="Q305" s="17"/>
      <c r="R305" s="44" t="n">
        <f aca="false">I305-Q305</f>
        <v>29</v>
      </c>
      <c r="S305" s="43" t="n">
        <f aca="false">$AK305*R305</f>
        <v>23209.16</v>
      </c>
      <c r="U305" s="26" t="s">
        <v>259</v>
      </c>
      <c r="V305" s="26" t="s">
        <v>260</v>
      </c>
      <c r="W305" s="26" t="s">
        <v>262</v>
      </c>
      <c r="X305" s="26"/>
      <c r="Y305" s="26" t="s">
        <v>277</v>
      </c>
      <c r="Z305" s="27" t="s">
        <v>123</v>
      </c>
      <c r="AA305" s="26"/>
      <c r="AB305" s="26"/>
      <c r="AC305" s="26"/>
      <c r="AD305" s="26"/>
      <c r="AE305" s="26"/>
      <c r="AF305" s="26"/>
      <c r="AG305" s="26"/>
      <c r="AH305" s="45" t="n">
        <v>29</v>
      </c>
      <c r="AI305" s="45" t="n">
        <f aca="false">Q305</f>
        <v>0</v>
      </c>
      <c r="AJ305" s="45" t="n">
        <f aca="false">$AH305-$AI305</f>
        <v>29</v>
      </c>
      <c r="AK305" s="46" t="n">
        <v>800.315862068966</v>
      </c>
      <c r="AL305" s="46" t="n">
        <f aca="false">$AJ305*$AK305</f>
        <v>23209.16</v>
      </c>
      <c r="AM305" s="46" t="n">
        <f aca="false">$AI305*$AK305</f>
        <v>0</v>
      </c>
      <c r="AN305" s="26"/>
      <c r="AO305" s="26"/>
    </row>
    <row r="306" customFormat="false" ht="12" hidden="false" customHeight="false" outlineLevel="0" collapsed="false">
      <c r="A306" s="39" t="s">
        <v>1004</v>
      </c>
      <c r="B306" s="39" t="s">
        <v>1005</v>
      </c>
      <c r="C306" s="39"/>
      <c r="D306" s="39" t="s">
        <v>4505</v>
      </c>
      <c r="E306" s="39" t="s">
        <v>274</v>
      </c>
      <c r="F306" s="39" t="s">
        <v>258</v>
      </c>
      <c r="G306" s="39" t="s">
        <v>4501</v>
      </c>
      <c r="H306" s="39" t="s">
        <v>4502</v>
      </c>
      <c r="I306" s="40" t="n">
        <v>28</v>
      </c>
      <c r="J306" s="40" t="n">
        <v>0</v>
      </c>
      <c r="K306" s="39" t="s">
        <v>4503</v>
      </c>
      <c r="L306" s="41" t="n">
        <v>0</v>
      </c>
      <c r="M306" s="41" t="n">
        <v>260600.01</v>
      </c>
      <c r="N306" s="39" t="s">
        <v>4504</v>
      </c>
      <c r="O306" s="42" t="n">
        <f aca="false">M306/SUM($M$2:$M$679)</f>
        <v>0.00197854962836864</v>
      </c>
      <c r="P306" s="43" t="n">
        <f aca="false">IFERROR(M306/I306,0)</f>
        <v>9307.14321428571</v>
      </c>
      <c r="Q306" s="17"/>
      <c r="R306" s="44" t="n">
        <f aca="false">I306-Q306</f>
        <v>28</v>
      </c>
      <c r="S306" s="43" t="n">
        <f aca="false">$AK306*R306</f>
        <v>260600.01</v>
      </c>
      <c r="U306" s="26" t="s">
        <v>259</v>
      </c>
      <c r="V306" s="26" t="s">
        <v>273</v>
      </c>
      <c r="W306" s="26" t="s">
        <v>262</v>
      </c>
      <c r="X306" s="26"/>
      <c r="Y306" s="26" t="s">
        <v>277</v>
      </c>
      <c r="Z306" s="27" t="s">
        <v>123</v>
      </c>
      <c r="AA306" s="26"/>
      <c r="AB306" s="26"/>
      <c r="AC306" s="26"/>
      <c r="AD306" s="26"/>
      <c r="AE306" s="26"/>
      <c r="AF306" s="26"/>
      <c r="AG306" s="26"/>
      <c r="AH306" s="45" t="n">
        <v>28</v>
      </c>
      <c r="AI306" s="45" t="n">
        <f aca="false">Q306</f>
        <v>0</v>
      </c>
      <c r="AJ306" s="45" t="n">
        <f aca="false">$AH306-$AI306</f>
        <v>28</v>
      </c>
      <c r="AK306" s="46" t="n">
        <v>9307.14321428571</v>
      </c>
      <c r="AL306" s="46" t="n">
        <f aca="false">$AJ306*$AK306</f>
        <v>260600.01</v>
      </c>
      <c r="AM306" s="46" t="n">
        <f aca="false">$AI306*$AK306</f>
        <v>0</v>
      </c>
      <c r="AN306" s="26"/>
      <c r="AO306" s="26"/>
    </row>
    <row r="307" customFormat="false" ht="12" hidden="false" customHeight="false" outlineLevel="0" collapsed="false">
      <c r="A307" s="39" t="s">
        <v>559</v>
      </c>
      <c r="B307" s="39" t="s">
        <v>560</v>
      </c>
      <c r="C307" s="39" t="s">
        <v>4677</v>
      </c>
      <c r="D307" s="39" t="s">
        <v>4505</v>
      </c>
      <c r="E307" s="39" t="s">
        <v>261</v>
      </c>
      <c r="F307" s="39" t="s">
        <v>258</v>
      </c>
      <c r="G307" s="39" t="s">
        <v>4501</v>
      </c>
      <c r="H307" s="39" t="s">
        <v>4502</v>
      </c>
      <c r="I307" s="40" t="n">
        <v>27</v>
      </c>
      <c r="J307" s="40" t="n">
        <v>0</v>
      </c>
      <c r="K307" s="39" t="s">
        <v>4503</v>
      </c>
      <c r="L307" s="41" t="n">
        <v>0</v>
      </c>
      <c r="M307" s="41" t="n">
        <v>62583.85</v>
      </c>
      <c r="N307" s="39" t="s">
        <v>4507</v>
      </c>
      <c r="O307" s="42" t="n">
        <f aca="false">M307/SUM($M$2:$M$679)</f>
        <v>0.000475154445156692</v>
      </c>
      <c r="P307" s="43" t="n">
        <f aca="false">IFERROR(M307/I307,0)</f>
        <v>2317.92037037037</v>
      </c>
      <c r="Q307" s="17"/>
      <c r="R307" s="44" t="n">
        <f aca="false">I307-Q307</f>
        <v>27</v>
      </c>
      <c r="S307" s="43" t="n">
        <f aca="false">$AK307*R307</f>
        <v>62583.8469230769</v>
      </c>
      <c r="U307" s="26" t="s">
        <v>259</v>
      </c>
      <c r="V307" s="26" t="s">
        <v>260</v>
      </c>
      <c r="W307" s="26" t="s">
        <v>262</v>
      </c>
      <c r="X307" s="29" t="s">
        <v>227</v>
      </c>
      <c r="Y307" s="26" t="s">
        <v>297</v>
      </c>
      <c r="Z307" s="25" t="s">
        <v>51</v>
      </c>
      <c r="AA307" s="26" t="s">
        <v>561</v>
      </c>
      <c r="AB307" s="26" t="s">
        <v>562</v>
      </c>
      <c r="AC307" s="26" t="s">
        <v>563</v>
      </c>
      <c r="AD307" s="26" t="s">
        <v>269</v>
      </c>
      <c r="AE307" s="26"/>
      <c r="AF307" s="26" t="s">
        <v>270</v>
      </c>
      <c r="AG307" s="26" t="s">
        <v>564</v>
      </c>
      <c r="AH307" s="45"/>
      <c r="AI307" s="45"/>
      <c r="AJ307" s="45"/>
      <c r="AK307" s="46" t="n">
        <v>2317.92025641026</v>
      </c>
      <c r="AL307" s="46"/>
      <c r="AM307" s="46"/>
      <c r="AN307" s="26"/>
      <c r="AO307" s="26" t="s">
        <v>4629</v>
      </c>
    </row>
    <row r="308" customFormat="false" ht="12" hidden="false" customHeight="false" outlineLevel="0" collapsed="false">
      <c r="A308" s="39" t="s">
        <v>803</v>
      </c>
      <c r="B308" s="39" t="s">
        <v>804</v>
      </c>
      <c r="C308" s="39" t="s">
        <v>4506</v>
      </c>
      <c r="D308" s="39" t="s">
        <v>4505</v>
      </c>
      <c r="E308" s="39" t="s">
        <v>261</v>
      </c>
      <c r="F308" s="39" t="s">
        <v>258</v>
      </c>
      <c r="G308" s="39" t="s">
        <v>4501</v>
      </c>
      <c r="H308" s="39" t="s">
        <v>4502</v>
      </c>
      <c r="I308" s="40" t="n">
        <v>26</v>
      </c>
      <c r="J308" s="40" t="n">
        <v>0</v>
      </c>
      <c r="K308" s="39" t="s">
        <v>4503</v>
      </c>
      <c r="L308" s="41" t="n">
        <v>0</v>
      </c>
      <c r="M308" s="41" t="n">
        <v>393521.14</v>
      </c>
      <c r="N308" s="39" t="s">
        <v>4507</v>
      </c>
      <c r="O308" s="42" t="n">
        <f aca="false">M308/SUM($M$2:$M$679)</f>
        <v>0.00298772477139276</v>
      </c>
      <c r="P308" s="43" t="n">
        <f aca="false">IFERROR(M308/I308,0)</f>
        <v>15135.4284615385</v>
      </c>
      <c r="Q308" s="17"/>
      <c r="R308" s="44" t="n">
        <f aca="false">I308-Q308</f>
        <v>26</v>
      </c>
      <c r="S308" s="43" t="n">
        <f aca="false">$AK308*R308</f>
        <v>393521.141351351</v>
      </c>
      <c r="U308" s="26" t="s">
        <v>259</v>
      </c>
      <c r="V308" s="26" t="s">
        <v>260</v>
      </c>
      <c r="W308" s="26" t="s">
        <v>262</v>
      </c>
      <c r="X308" s="26"/>
      <c r="Y308" s="26" t="s">
        <v>277</v>
      </c>
      <c r="Z308" s="27" t="s">
        <v>123</v>
      </c>
      <c r="AA308" s="26"/>
      <c r="AB308" s="26"/>
      <c r="AC308" s="26"/>
      <c r="AD308" s="26"/>
      <c r="AE308" s="26"/>
      <c r="AF308" s="26"/>
      <c r="AG308" s="26"/>
      <c r="AH308" s="45" t="n">
        <v>74</v>
      </c>
      <c r="AI308" s="45" t="n">
        <f aca="false">Q308</f>
        <v>0</v>
      </c>
      <c r="AJ308" s="45" t="n">
        <f aca="false">$AH308-$AI308</f>
        <v>74</v>
      </c>
      <c r="AK308" s="46" t="n">
        <v>15135.4285135135</v>
      </c>
      <c r="AL308" s="46" t="n">
        <f aca="false">$AJ308*$AK308</f>
        <v>1120021.71</v>
      </c>
      <c r="AM308" s="46" t="n">
        <f aca="false">$AI308*$AK308</f>
        <v>0</v>
      </c>
      <c r="AN308" s="26"/>
      <c r="AO308" s="26" t="s">
        <v>434</v>
      </c>
    </row>
    <row r="309" customFormat="false" ht="12" hidden="false" customHeight="false" outlineLevel="0" collapsed="false">
      <c r="A309" s="39" t="s">
        <v>850</v>
      </c>
      <c r="B309" s="39" t="s">
        <v>851</v>
      </c>
      <c r="C309" s="39" t="s">
        <v>4678</v>
      </c>
      <c r="D309" s="39" t="s">
        <v>4505</v>
      </c>
      <c r="E309" s="39" t="s">
        <v>261</v>
      </c>
      <c r="F309" s="39" t="s">
        <v>258</v>
      </c>
      <c r="G309" s="39" t="s">
        <v>4501</v>
      </c>
      <c r="H309" s="39" t="s">
        <v>4502</v>
      </c>
      <c r="I309" s="40" t="n">
        <v>25</v>
      </c>
      <c r="J309" s="40" t="n">
        <v>0</v>
      </c>
      <c r="K309" s="39" t="s">
        <v>4503</v>
      </c>
      <c r="L309" s="41" t="n">
        <v>0</v>
      </c>
      <c r="M309" s="41" t="n">
        <v>49586.86</v>
      </c>
      <c r="N309" s="39" t="s">
        <v>4507</v>
      </c>
      <c r="O309" s="42" t="n">
        <f aca="false">M309/SUM($M$2:$M$679)</f>
        <v>0.00037647758887257</v>
      </c>
      <c r="P309" s="43" t="n">
        <f aca="false">IFERROR(M309/I309,0)</f>
        <v>1983.4744</v>
      </c>
      <c r="Q309" s="17" t="n">
        <v>75</v>
      </c>
      <c r="R309" s="44" t="n">
        <f aca="false">I309-Q309</f>
        <v>-50</v>
      </c>
      <c r="S309" s="43" t="n">
        <f aca="false">$AK309*R309</f>
        <v>-99173.7181818182</v>
      </c>
      <c r="U309" s="26" t="s">
        <v>259</v>
      </c>
      <c r="V309" s="26" t="s">
        <v>260</v>
      </c>
      <c r="W309" s="26" t="s">
        <v>262</v>
      </c>
      <c r="X309" s="24" t="s">
        <v>226</v>
      </c>
      <c r="Y309" s="26" t="s">
        <v>267</v>
      </c>
      <c r="Z309" s="24" t="s">
        <v>54</v>
      </c>
      <c r="AA309" s="26" t="s">
        <v>852</v>
      </c>
      <c r="AB309" s="26" t="s">
        <v>853</v>
      </c>
      <c r="AC309" s="26" t="s">
        <v>854</v>
      </c>
      <c r="AD309" s="26" t="s">
        <v>269</v>
      </c>
      <c r="AE309" s="26"/>
      <c r="AF309" s="26" t="s">
        <v>270</v>
      </c>
      <c r="AG309" s="26" t="s">
        <v>855</v>
      </c>
      <c r="AH309" s="45" t="n">
        <v>55</v>
      </c>
      <c r="AI309" s="45" t="n">
        <f aca="false">Q309</f>
        <v>75</v>
      </c>
      <c r="AJ309" s="45" t="n">
        <f aca="false">$AH309-$AI309</f>
        <v>-20</v>
      </c>
      <c r="AK309" s="46" t="n">
        <v>1983.47436363636</v>
      </c>
      <c r="AL309" s="46" t="n">
        <f aca="false">$AJ309*$AK309</f>
        <v>-39669.4872727273</v>
      </c>
      <c r="AM309" s="46" t="n">
        <f aca="false">$AI309*$AK309</f>
        <v>148760.577272727</v>
      </c>
      <c r="AN309" s="26"/>
      <c r="AO309" s="26" t="s">
        <v>419</v>
      </c>
    </row>
    <row r="310" customFormat="false" ht="12" hidden="false" customHeight="false" outlineLevel="0" collapsed="false">
      <c r="A310" s="39" t="s">
        <v>968</v>
      </c>
      <c r="B310" s="39" t="s">
        <v>969</v>
      </c>
      <c r="C310" s="39" t="s">
        <v>4679</v>
      </c>
      <c r="D310" s="39" t="s">
        <v>4505</v>
      </c>
      <c r="E310" s="39" t="s">
        <v>261</v>
      </c>
      <c r="F310" s="39" t="s">
        <v>258</v>
      </c>
      <c r="G310" s="39" t="s">
        <v>4501</v>
      </c>
      <c r="H310" s="39" t="s">
        <v>4502</v>
      </c>
      <c r="I310" s="40" t="n">
        <v>25</v>
      </c>
      <c r="J310" s="40" t="n">
        <v>0</v>
      </c>
      <c r="K310" s="39" t="s">
        <v>4503</v>
      </c>
      <c r="L310" s="41" t="n">
        <v>0</v>
      </c>
      <c r="M310" s="41" t="n">
        <v>159283.18</v>
      </c>
      <c r="N310" s="39" t="s">
        <v>4507</v>
      </c>
      <c r="O310" s="42" t="n">
        <f aca="false">M310/SUM($M$2:$M$679)</f>
        <v>0.00120932334804736</v>
      </c>
      <c r="P310" s="43" t="n">
        <f aca="false">IFERROR(M310/I310,0)</f>
        <v>6371.3272</v>
      </c>
      <c r="Q310" s="17" t="n">
        <v>4</v>
      </c>
      <c r="R310" s="44" t="n">
        <f aca="false">I310-Q310</f>
        <v>21</v>
      </c>
      <c r="S310" s="43" t="n">
        <f aca="false">$AK310*R310</f>
        <v>133797.872727273</v>
      </c>
      <c r="U310" s="26" t="s">
        <v>259</v>
      </c>
      <c r="V310" s="26" t="s">
        <v>260</v>
      </c>
      <c r="W310" s="26" t="s">
        <v>262</v>
      </c>
      <c r="X310" s="24" t="s">
        <v>226</v>
      </c>
      <c r="Y310" s="26" t="s">
        <v>267</v>
      </c>
      <c r="Z310" s="25" t="s">
        <v>51</v>
      </c>
      <c r="AA310" s="26" t="s">
        <v>970</v>
      </c>
      <c r="AB310" s="26" t="s">
        <v>971</v>
      </c>
      <c r="AC310" s="26" t="s">
        <v>972</v>
      </c>
      <c r="AD310" s="26" t="s">
        <v>269</v>
      </c>
      <c r="AE310" s="26"/>
      <c r="AF310" s="26" t="s">
        <v>270</v>
      </c>
      <c r="AG310" s="26" t="s">
        <v>973</v>
      </c>
      <c r="AH310" s="45" t="n">
        <v>33</v>
      </c>
      <c r="AI310" s="45" t="n">
        <f aca="false">Q310</f>
        <v>4</v>
      </c>
      <c r="AJ310" s="45" t="n">
        <f aca="false">$AH310-$AI310</f>
        <v>29</v>
      </c>
      <c r="AK310" s="46" t="n">
        <v>6371.32727272727</v>
      </c>
      <c r="AL310" s="46" t="n">
        <f aca="false">$AJ310*$AK310</f>
        <v>184768.490909091</v>
      </c>
      <c r="AM310" s="46" t="n">
        <f aca="false">$AI310*$AK310</f>
        <v>25485.3090909091</v>
      </c>
      <c r="AN310" s="26"/>
      <c r="AO310" s="26" t="s">
        <v>419</v>
      </c>
    </row>
    <row r="311" customFormat="false" ht="12" hidden="false" customHeight="false" outlineLevel="0" collapsed="false">
      <c r="A311" s="39" t="s">
        <v>498</v>
      </c>
      <c r="B311" s="39" t="s">
        <v>499</v>
      </c>
      <c r="C311" s="39" t="s">
        <v>78</v>
      </c>
      <c r="D311" s="39" t="s">
        <v>4505</v>
      </c>
      <c r="E311" s="39" t="s">
        <v>261</v>
      </c>
      <c r="F311" s="39" t="s">
        <v>258</v>
      </c>
      <c r="G311" s="39" t="s">
        <v>4501</v>
      </c>
      <c r="H311" s="39" t="s">
        <v>4502</v>
      </c>
      <c r="I311" s="40" t="n">
        <v>25</v>
      </c>
      <c r="J311" s="40" t="n">
        <v>0</v>
      </c>
      <c r="K311" s="39" t="s">
        <v>4503</v>
      </c>
      <c r="L311" s="41" t="n">
        <v>0</v>
      </c>
      <c r="M311" s="41" t="n">
        <v>10368.86</v>
      </c>
      <c r="N311" s="39" t="s">
        <v>4507</v>
      </c>
      <c r="O311" s="42" t="n">
        <f aca="false">M311/SUM($M$2:$M$679)</f>
        <v>7.87233434856983E-005</v>
      </c>
      <c r="P311" s="43" t="n">
        <f aca="false">IFERROR(M311/I311,0)</f>
        <v>414.7544</v>
      </c>
      <c r="Q311" s="17"/>
      <c r="R311" s="44" t="n">
        <f aca="false">I311-Q311</f>
        <v>25</v>
      </c>
      <c r="S311" s="43" t="n">
        <f aca="false">$AK311*R311</f>
        <v>10368.8560948081</v>
      </c>
      <c r="U311" s="26" t="s">
        <v>259</v>
      </c>
      <c r="V311" s="26" t="s">
        <v>260</v>
      </c>
      <c r="W311" s="26" t="s">
        <v>262</v>
      </c>
      <c r="X311" s="26"/>
      <c r="Y311" s="26" t="s">
        <v>277</v>
      </c>
      <c r="Z311" s="27" t="s">
        <v>123</v>
      </c>
      <c r="AA311" s="26"/>
      <c r="AB311" s="26"/>
      <c r="AC311" s="26"/>
      <c r="AD311" s="26"/>
      <c r="AE311" s="26"/>
      <c r="AF311" s="26"/>
      <c r="AG311" s="26"/>
      <c r="AH311" s="45"/>
      <c r="AI311" s="45"/>
      <c r="AJ311" s="45"/>
      <c r="AK311" s="46" t="n">
        <v>414.754243792325</v>
      </c>
      <c r="AL311" s="46"/>
      <c r="AM311" s="46"/>
      <c r="AN311" s="26"/>
      <c r="AO311" s="26" t="s">
        <v>500</v>
      </c>
    </row>
    <row r="312" customFormat="false" ht="12" hidden="false" customHeight="false" outlineLevel="0" collapsed="false">
      <c r="A312" s="39" t="s">
        <v>498</v>
      </c>
      <c r="B312" s="39" t="s">
        <v>499</v>
      </c>
      <c r="C312" s="39" t="s">
        <v>3813</v>
      </c>
      <c r="D312" s="39" t="s">
        <v>4505</v>
      </c>
      <c r="E312" s="39" t="s">
        <v>261</v>
      </c>
      <c r="F312" s="39" t="s">
        <v>258</v>
      </c>
      <c r="G312" s="39" t="s">
        <v>4501</v>
      </c>
      <c r="H312" s="39" t="s">
        <v>4502</v>
      </c>
      <c r="I312" s="40" t="n">
        <v>25</v>
      </c>
      <c r="J312" s="40" t="n">
        <v>0</v>
      </c>
      <c r="K312" s="39" t="s">
        <v>4503</v>
      </c>
      <c r="L312" s="41" t="n">
        <v>0</v>
      </c>
      <c r="M312" s="41" t="n">
        <v>10368.86</v>
      </c>
      <c r="N312" s="39" t="s">
        <v>4507</v>
      </c>
      <c r="O312" s="42" t="n">
        <f aca="false">M312/SUM($M$2:$M$679)</f>
        <v>7.87233434856983E-005</v>
      </c>
      <c r="P312" s="43" t="n">
        <f aca="false">IFERROR(M312/I312,0)</f>
        <v>414.7544</v>
      </c>
      <c r="Q312" s="17"/>
      <c r="R312" s="44" t="n">
        <f aca="false">I312-Q312</f>
        <v>25</v>
      </c>
      <c r="S312" s="43" t="n">
        <f aca="false">$AK312*R312</f>
        <v>10368.8560948081</v>
      </c>
      <c r="U312" s="26" t="s">
        <v>259</v>
      </c>
      <c r="V312" s="26" t="s">
        <v>260</v>
      </c>
      <c r="W312" s="26" t="s">
        <v>262</v>
      </c>
      <c r="X312" s="26"/>
      <c r="Y312" s="26" t="s">
        <v>277</v>
      </c>
      <c r="Z312" s="27" t="s">
        <v>123</v>
      </c>
      <c r="AA312" s="26"/>
      <c r="AB312" s="26"/>
      <c r="AC312" s="26"/>
      <c r="AD312" s="26"/>
      <c r="AE312" s="26"/>
      <c r="AF312" s="26"/>
      <c r="AG312" s="26"/>
      <c r="AH312" s="45"/>
      <c r="AI312" s="45"/>
      <c r="AJ312" s="45"/>
      <c r="AK312" s="46" t="n">
        <v>414.754243792325</v>
      </c>
      <c r="AL312" s="46"/>
      <c r="AM312" s="46"/>
      <c r="AN312" s="26"/>
      <c r="AO312" s="26" t="s">
        <v>500</v>
      </c>
    </row>
    <row r="313" customFormat="false" ht="12" hidden="false" customHeight="false" outlineLevel="0" collapsed="false">
      <c r="A313" s="39" t="s">
        <v>773</v>
      </c>
      <c r="B313" s="39" t="s">
        <v>774</v>
      </c>
      <c r="C313" s="39" t="s">
        <v>4680</v>
      </c>
      <c r="D313" s="39" t="s">
        <v>4505</v>
      </c>
      <c r="E313" s="39" t="s">
        <v>261</v>
      </c>
      <c r="F313" s="39" t="s">
        <v>258</v>
      </c>
      <c r="G313" s="39" t="s">
        <v>4501</v>
      </c>
      <c r="H313" s="39" t="s">
        <v>4502</v>
      </c>
      <c r="I313" s="40" t="n">
        <v>25</v>
      </c>
      <c r="J313" s="40" t="n">
        <v>0</v>
      </c>
      <c r="K313" s="39" t="s">
        <v>4503</v>
      </c>
      <c r="L313" s="41" t="n">
        <v>0</v>
      </c>
      <c r="M313" s="41" t="n">
        <v>30375</v>
      </c>
      <c r="N313" s="39" t="s">
        <v>4507</v>
      </c>
      <c r="O313" s="42" t="n">
        <f aca="false">M313/SUM($M$2:$M$679)</f>
        <v>0.000230615666368153</v>
      </c>
      <c r="P313" s="43" t="n">
        <f aca="false">IFERROR(M313/I313,0)</f>
        <v>1215</v>
      </c>
      <c r="Q313" s="17"/>
      <c r="R313" s="44" t="n">
        <f aca="false">I313-Q313</f>
        <v>25</v>
      </c>
      <c r="S313" s="43" t="n">
        <f aca="false">$AK313*R313</f>
        <v>30375</v>
      </c>
      <c r="U313" s="26" t="s">
        <v>259</v>
      </c>
      <c r="V313" s="26" t="s">
        <v>260</v>
      </c>
      <c r="W313" s="26" t="s">
        <v>262</v>
      </c>
      <c r="X313" s="25" t="s">
        <v>228</v>
      </c>
      <c r="Y313" s="26" t="s">
        <v>282</v>
      </c>
      <c r="Z313" s="25" t="s">
        <v>51</v>
      </c>
      <c r="AA313" s="26" t="s">
        <v>775</v>
      </c>
      <c r="AB313" s="26" t="s">
        <v>776</v>
      </c>
      <c r="AC313" s="26" t="s">
        <v>290</v>
      </c>
      <c r="AD313" s="26" t="s">
        <v>269</v>
      </c>
      <c r="AE313" s="26"/>
      <c r="AF313" s="26" t="s">
        <v>269</v>
      </c>
      <c r="AG313" s="26"/>
      <c r="AH313" s="45"/>
      <c r="AI313" s="45"/>
      <c r="AJ313" s="45"/>
      <c r="AK313" s="46" t="n">
        <v>1215</v>
      </c>
      <c r="AL313" s="46"/>
      <c r="AM313" s="46"/>
      <c r="AN313" s="26"/>
      <c r="AO313" s="26" t="s">
        <v>4675</v>
      </c>
    </row>
    <row r="314" customFormat="false" ht="12" hidden="false" customHeight="false" outlineLevel="0" collapsed="false">
      <c r="A314" s="39" t="s">
        <v>959</v>
      </c>
      <c r="B314" s="39" t="s">
        <v>960</v>
      </c>
      <c r="C314" s="39" t="s">
        <v>4681</v>
      </c>
      <c r="D314" s="39" t="s">
        <v>4505</v>
      </c>
      <c r="E314" s="39" t="s">
        <v>261</v>
      </c>
      <c r="F314" s="39" t="s">
        <v>258</v>
      </c>
      <c r="G314" s="39" t="s">
        <v>4501</v>
      </c>
      <c r="H314" s="39" t="s">
        <v>4502</v>
      </c>
      <c r="I314" s="40" t="n">
        <v>25</v>
      </c>
      <c r="J314" s="40" t="n">
        <v>0</v>
      </c>
      <c r="K314" s="39" t="s">
        <v>4503</v>
      </c>
      <c r="L314" s="41" t="n">
        <v>0</v>
      </c>
      <c r="M314" s="41" t="n">
        <v>102031.25</v>
      </c>
      <c r="N314" s="39" t="s">
        <v>4507</v>
      </c>
      <c r="O314" s="42" t="n">
        <f aca="false">M314/SUM($M$2:$M$679)</f>
        <v>0.000774650360794258</v>
      </c>
      <c r="P314" s="43" t="n">
        <f aca="false">IFERROR(M314/I314,0)</f>
        <v>4081.25</v>
      </c>
      <c r="Q314" s="17"/>
      <c r="R314" s="44" t="n">
        <f aca="false">I314-Q314</f>
        <v>25</v>
      </c>
      <c r="S314" s="43" t="n">
        <f aca="false">$AK314*R314</f>
        <v>102031.25</v>
      </c>
      <c r="U314" s="26" t="s">
        <v>259</v>
      </c>
      <c r="V314" s="26" t="s">
        <v>260</v>
      </c>
      <c r="W314" s="26" t="s">
        <v>262</v>
      </c>
      <c r="X314" s="26"/>
      <c r="Y314" s="26" t="s">
        <v>277</v>
      </c>
      <c r="Z314" s="27" t="s">
        <v>123</v>
      </c>
      <c r="AA314" s="26"/>
      <c r="AB314" s="26"/>
      <c r="AC314" s="26"/>
      <c r="AD314" s="26"/>
      <c r="AE314" s="26"/>
      <c r="AF314" s="26"/>
      <c r="AG314" s="26"/>
      <c r="AH314" s="45" t="n">
        <v>35</v>
      </c>
      <c r="AI314" s="45" t="n">
        <f aca="false">Q314</f>
        <v>0</v>
      </c>
      <c r="AJ314" s="45" t="n">
        <f aca="false">$AH314-$AI314</f>
        <v>35</v>
      </c>
      <c r="AK314" s="46" t="n">
        <v>4081.25</v>
      </c>
      <c r="AL314" s="46" t="n">
        <f aca="false">$AJ314*$AK314</f>
        <v>142843.75</v>
      </c>
      <c r="AM314" s="46" t="n">
        <f aca="false">$AI314*$AK314</f>
        <v>0</v>
      </c>
      <c r="AN314" s="26"/>
      <c r="AO314" s="26" t="s">
        <v>376</v>
      </c>
    </row>
    <row r="315" customFormat="false" ht="12" hidden="false" customHeight="false" outlineLevel="0" collapsed="false">
      <c r="A315" s="39" t="s">
        <v>1008</v>
      </c>
      <c r="B315" s="39" t="s">
        <v>1009</v>
      </c>
      <c r="C315" s="39"/>
      <c r="D315" s="39" t="s">
        <v>4565</v>
      </c>
      <c r="E315" s="39" t="s">
        <v>611</v>
      </c>
      <c r="F315" s="39" t="s">
        <v>258</v>
      </c>
      <c r="G315" s="39" t="s">
        <v>4512</v>
      </c>
      <c r="H315" s="39" t="s">
        <v>4502</v>
      </c>
      <c r="I315" s="40" t="n">
        <v>25</v>
      </c>
      <c r="J315" s="40" t="n">
        <v>0</v>
      </c>
      <c r="K315" s="39" t="s">
        <v>4503</v>
      </c>
      <c r="L315" s="41" t="n">
        <v>0</v>
      </c>
      <c r="M315" s="41" t="n">
        <v>1000099.99</v>
      </c>
      <c r="N315" s="39" t="s">
        <v>4567</v>
      </c>
      <c r="O315" s="42" t="n">
        <f aca="false">M315/SUM($M$2:$M$679)</f>
        <v>0.00759304446514018</v>
      </c>
      <c r="P315" s="43" t="n">
        <f aca="false">IFERROR(M315/I315,0)</f>
        <v>40003.9996</v>
      </c>
      <c r="Q315" s="17"/>
      <c r="R315" s="44" t="n">
        <f aca="false">I315-Q315</f>
        <v>25</v>
      </c>
      <c r="S315" s="43" t="n">
        <f aca="false">$AK315*R315</f>
        <v>1000099.99</v>
      </c>
      <c r="U315" s="26" t="s">
        <v>259</v>
      </c>
      <c r="V315" s="26" t="s">
        <v>610</v>
      </c>
      <c r="W315" s="26" t="s">
        <v>612</v>
      </c>
      <c r="X315" s="26"/>
      <c r="Y315" s="26" t="s">
        <v>615</v>
      </c>
      <c r="Z315" s="27" t="s">
        <v>126</v>
      </c>
      <c r="AA315" s="26"/>
      <c r="AB315" s="26"/>
      <c r="AC315" s="26"/>
      <c r="AD315" s="26"/>
      <c r="AE315" s="26"/>
      <c r="AF315" s="26"/>
      <c r="AG315" s="26"/>
      <c r="AH315" s="45" t="n">
        <v>25</v>
      </c>
      <c r="AI315" s="45" t="n">
        <f aca="false">Q315</f>
        <v>0</v>
      </c>
      <c r="AJ315" s="45" t="n">
        <f aca="false">$AH315-$AI315</f>
        <v>25</v>
      </c>
      <c r="AK315" s="46" t="n">
        <v>40003.9996</v>
      </c>
      <c r="AL315" s="46" t="n">
        <f aca="false">$AJ315*$AK315</f>
        <v>1000099.99</v>
      </c>
      <c r="AM315" s="46" t="n">
        <f aca="false">$AI315*$AK315</f>
        <v>0</v>
      </c>
      <c r="AN315" s="26"/>
      <c r="AO315" s="26"/>
    </row>
    <row r="316" customFormat="false" ht="12" hidden="false" customHeight="false" outlineLevel="0" collapsed="false">
      <c r="A316" s="39" t="s">
        <v>692</v>
      </c>
      <c r="B316" s="39" t="s">
        <v>693</v>
      </c>
      <c r="C316" s="39" t="s">
        <v>4682</v>
      </c>
      <c r="D316" s="39" t="s">
        <v>4505</v>
      </c>
      <c r="E316" s="39" t="s">
        <v>261</v>
      </c>
      <c r="F316" s="39" t="s">
        <v>258</v>
      </c>
      <c r="G316" s="39" t="s">
        <v>4501</v>
      </c>
      <c r="H316" s="39" t="s">
        <v>4502</v>
      </c>
      <c r="I316" s="40" t="n">
        <v>24</v>
      </c>
      <c r="J316" s="40" t="n">
        <v>0</v>
      </c>
      <c r="K316" s="39" t="s">
        <v>4503</v>
      </c>
      <c r="L316" s="41" t="n">
        <v>0</v>
      </c>
      <c r="M316" s="41" t="n">
        <v>7456.25</v>
      </c>
      <c r="N316" s="39" t="s">
        <v>4507</v>
      </c>
      <c r="O316" s="42" t="n">
        <f aca="false">M316/SUM($M$2:$M$679)</f>
        <v>5.66099773615651E-005</v>
      </c>
      <c r="P316" s="43" t="n">
        <f aca="false">IFERROR(M316/I316,0)</f>
        <v>310.677083333333</v>
      </c>
      <c r="Q316" s="17"/>
      <c r="R316" s="44" t="n">
        <f aca="false">I316-Q316</f>
        <v>24</v>
      </c>
      <c r="S316" s="43" t="n">
        <f aca="false">$AK316*R316</f>
        <v>7456.25307692308</v>
      </c>
      <c r="U316" s="26" t="s">
        <v>259</v>
      </c>
      <c r="V316" s="26" t="s">
        <v>260</v>
      </c>
      <c r="W316" s="26" t="s">
        <v>262</v>
      </c>
      <c r="X316" s="24" t="s">
        <v>226</v>
      </c>
      <c r="Y316" s="26" t="s">
        <v>267</v>
      </c>
      <c r="Z316" s="25" t="s">
        <v>51</v>
      </c>
      <c r="AA316" s="26" t="s">
        <v>694</v>
      </c>
      <c r="AB316" s="26" t="s">
        <v>695</v>
      </c>
      <c r="AC316" s="26" t="s">
        <v>696</v>
      </c>
      <c r="AD316" s="26" t="s">
        <v>269</v>
      </c>
      <c r="AE316" s="26"/>
      <c r="AF316" s="26" t="s">
        <v>270</v>
      </c>
      <c r="AG316" s="26" t="s">
        <v>697</v>
      </c>
      <c r="AH316" s="45"/>
      <c r="AI316" s="45"/>
      <c r="AJ316" s="45"/>
      <c r="AK316" s="46" t="n">
        <v>310.677211538462</v>
      </c>
      <c r="AL316" s="46"/>
      <c r="AM316" s="46"/>
      <c r="AN316" s="26"/>
      <c r="AO316" s="26" t="s">
        <v>4654</v>
      </c>
    </row>
    <row r="317" customFormat="false" ht="12" hidden="false" customHeight="false" outlineLevel="0" collapsed="false">
      <c r="A317" s="39" t="s">
        <v>856</v>
      </c>
      <c r="B317" s="39" t="s">
        <v>857</v>
      </c>
      <c r="C317" s="39" t="s">
        <v>4683</v>
      </c>
      <c r="D317" s="39" t="s">
        <v>4505</v>
      </c>
      <c r="E317" s="39" t="s">
        <v>261</v>
      </c>
      <c r="F317" s="39" t="s">
        <v>258</v>
      </c>
      <c r="G317" s="39" t="s">
        <v>4501</v>
      </c>
      <c r="H317" s="39" t="s">
        <v>4502</v>
      </c>
      <c r="I317" s="40" t="n">
        <v>24</v>
      </c>
      <c r="J317" s="40" t="n">
        <v>0</v>
      </c>
      <c r="K317" s="39" t="s">
        <v>4503</v>
      </c>
      <c r="L317" s="41" t="n">
        <v>0</v>
      </c>
      <c r="M317" s="41" t="n">
        <v>62556.31</v>
      </c>
      <c r="N317" s="39" t="s">
        <v>4507</v>
      </c>
      <c r="O317" s="42" t="n">
        <f aca="false">M317/SUM($M$2:$M$679)</f>
        <v>0.000474945353619185</v>
      </c>
      <c r="P317" s="43" t="n">
        <f aca="false">IFERROR(M317/I317,0)</f>
        <v>2606.51291666667</v>
      </c>
      <c r="Q317" s="17" t="n">
        <v>3</v>
      </c>
      <c r="R317" s="44" t="n">
        <f aca="false">I317-Q317</f>
        <v>21</v>
      </c>
      <c r="S317" s="43" t="n">
        <f aca="false">$AK317*R317</f>
        <v>54736.7717647059</v>
      </c>
      <c r="U317" s="26" t="s">
        <v>259</v>
      </c>
      <c r="V317" s="26" t="s">
        <v>260</v>
      </c>
      <c r="W317" s="26" t="s">
        <v>262</v>
      </c>
      <c r="X317" s="24" t="s">
        <v>226</v>
      </c>
      <c r="Y317" s="26" t="s">
        <v>267</v>
      </c>
      <c r="Z317" s="25" t="s">
        <v>51</v>
      </c>
      <c r="AA317" s="26" t="s">
        <v>858</v>
      </c>
      <c r="AB317" s="26" t="s">
        <v>859</v>
      </c>
      <c r="AC317" s="26" t="s">
        <v>860</v>
      </c>
      <c r="AD317" s="26" t="s">
        <v>269</v>
      </c>
      <c r="AE317" s="26"/>
      <c r="AF317" s="26" t="s">
        <v>270</v>
      </c>
      <c r="AG317" s="26" t="s">
        <v>861</v>
      </c>
      <c r="AH317" s="45" t="n">
        <v>51</v>
      </c>
      <c r="AI317" s="45" t="n">
        <f aca="false">Q317</f>
        <v>3</v>
      </c>
      <c r="AJ317" s="45" t="n">
        <f aca="false">$AH317-$AI317</f>
        <v>48</v>
      </c>
      <c r="AK317" s="46" t="n">
        <v>2606.51294117647</v>
      </c>
      <c r="AL317" s="46" t="n">
        <f aca="false">$AJ317*$AK317</f>
        <v>125112.621176471</v>
      </c>
      <c r="AM317" s="46" t="n">
        <f aca="false">$AI317*$AK317</f>
        <v>7819.53882352941</v>
      </c>
      <c r="AN317" s="26"/>
      <c r="AO317" s="26" t="s">
        <v>419</v>
      </c>
    </row>
    <row r="318" customFormat="false" ht="12" hidden="false" customHeight="false" outlineLevel="0" collapsed="false">
      <c r="A318" s="39" t="s">
        <v>856</v>
      </c>
      <c r="B318" s="39" t="s">
        <v>857</v>
      </c>
      <c r="C318" s="39" t="s">
        <v>4684</v>
      </c>
      <c r="D318" s="39" t="s">
        <v>4505</v>
      </c>
      <c r="E318" s="39" t="s">
        <v>261</v>
      </c>
      <c r="F318" s="39" t="s">
        <v>258</v>
      </c>
      <c r="G318" s="39" t="s">
        <v>4501</v>
      </c>
      <c r="H318" s="39" t="s">
        <v>4502</v>
      </c>
      <c r="I318" s="40" t="n">
        <v>24</v>
      </c>
      <c r="J318" s="40" t="n">
        <v>0</v>
      </c>
      <c r="K318" s="39" t="s">
        <v>4503</v>
      </c>
      <c r="L318" s="41" t="n">
        <v>0</v>
      </c>
      <c r="M318" s="41" t="n">
        <v>62556.31</v>
      </c>
      <c r="N318" s="39" t="s">
        <v>4507</v>
      </c>
      <c r="O318" s="42" t="n">
        <f aca="false">M318/SUM($M$2:$M$679)</f>
        <v>0.000474945353619185</v>
      </c>
      <c r="P318" s="43" t="n">
        <f aca="false">IFERROR(M318/I318,0)</f>
        <v>2606.51291666667</v>
      </c>
      <c r="Q318" s="17"/>
      <c r="R318" s="44" t="n">
        <f aca="false">I318-Q318</f>
        <v>24</v>
      </c>
      <c r="S318" s="43" t="n">
        <f aca="false">$AK318*R318</f>
        <v>62556.3105882353</v>
      </c>
      <c r="U318" s="26" t="s">
        <v>259</v>
      </c>
      <c r="V318" s="26" t="s">
        <v>260</v>
      </c>
      <c r="W318" s="26" t="s">
        <v>262</v>
      </c>
      <c r="X318" s="24" t="s">
        <v>226</v>
      </c>
      <c r="Y318" s="26" t="s">
        <v>267</v>
      </c>
      <c r="Z318" s="25" t="s">
        <v>51</v>
      </c>
      <c r="AA318" s="26" t="s">
        <v>858</v>
      </c>
      <c r="AB318" s="26" t="s">
        <v>859</v>
      </c>
      <c r="AC318" s="26" t="s">
        <v>860</v>
      </c>
      <c r="AD318" s="26" t="s">
        <v>269</v>
      </c>
      <c r="AE318" s="26"/>
      <c r="AF318" s="26" t="s">
        <v>270</v>
      </c>
      <c r="AG318" s="26" t="s">
        <v>861</v>
      </c>
      <c r="AH318" s="45"/>
      <c r="AI318" s="45"/>
      <c r="AJ318" s="45"/>
      <c r="AK318" s="46" t="n">
        <v>2606.51294117647</v>
      </c>
      <c r="AL318" s="46"/>
      <c r="AM318" s="46"/>
      <c r="AN318" s="26"/>
      <c r="AO318" s="26" t="s">
        <v>4685</v>
      </c>
    </row>
    <row r="319" customFormat="false" ht="12" hidden="false" customHeight="false" outlineLevel="0" collapsed="false">
      <c r="A319" s="39" t="s">
        <v>1010</v>
      </c>
      <c r="B319" s="39" t="s">
        <v>1011</v>
      </c>
      <c r="C319" s="39" t="s">
        <v>4506</v>
      </c>
      <c r="D319" s="39" t="s">
        <v>4505</v>
      </c>
      <c r="E319" s="39" t="s">
        <v>261</v>
      </c>
      <c r="F319" s="39" t="s">
        <v>258</v>
      </c>
      <c r="G319" s="39" t="s">
        <v>4501</v>
      </c>
      <c r="H319" s="39" t="s">
        <v>4502</v>
      </c>
      <c r="I319" s="40" t="n">
        <v>24</v>
      </c>
      <c r="J319" s="40" t="n">
        <v>0</v>
      </c>
      <c r="K319" s="39" t="s">
        <v>4503</v>
      </c>
      <c r="L319" s="41" t="n">
        <v>0</v>
      </c>
      <c r="M319" s="41" t="n">
        <v>39471.12</v>
      </c>
      <c r="N319" s="39" t="s">
        <v>4507</v>
      </c>
      <c r="O319" s="42" t="n">
        <f aca="false">M319/SUM($M$2:$M$679)</f>
        <v>0.000299676004645179</v>
      </c>
      <c r="P319" s="43" t="n">
        <f aca="false">IFERROR(M319/I319,0)</f>
        <v>1644.63</v>
      </c>
      <c r="Q319" s="17" t="n">
        <v>2</v>
      </c>
      <c r="R319" s="44" t="n">
        <f aca="false">I319-Q319</f>
        <v>22</v>
      </c>
      <c r="S319" s="43" t="n">
        <f aca="false">$AK319*R319</f>
        <v>36181.86</v>
      </c>
      <c r="U319" s="26" t="s">
        <v>259</v>
      </c>
      <c r="V319" s="26" t="s">
        <v>260</v>
      </c>
      <c r="W319" s="26" t="s">
        <v>262</v>
      </c>
      <c r="X319" s="25" t="s">
        <v>228</v>
      </c>
      <c r="Y319" s="26" t="s">
        <v>282</v>
      </c>
      <c r="Z319" s="25" t="s">
        <v>51</v>
      </c>
      <c r="AA319" s="26" t="s">
        <v>1012</v>
      </c>
      <c r="AB319" s="26" t="s">
        <v>1013</v>
      </c>
      <c r="AC319" s="26" t="s">
        <v>290</v>
      </c>
      <c r="AD319" s="26" t="s">
        <v>270</v>
      </c>
      <c r="AE319" s="26" t="s">
        <v>1014</v>
      </c>
      <c r="AF319" s="26" t="s">
        <v>269</v>
      </c>
      <c r="AG319" s="26"/>
      <c r="AH319" s="45" t="n">
        <v>24</v>
      </c>
      <c r="AI319" s="45" t="n">
        <f aca="false">Q319</f>
        <v>2</v>
      </c>
      <c r="AJ319" s="45" t="n">
        <f aca="false">$AH319-$AI319</f>
        <v>22</v>
      </c>
      <c r="AK319" s="46" t="n">
        <v>1644.63</v>
      </c>
      <c r="AL319" s="46" t="n">
        <f aca="false">$AJ319*$AK319</f>
        <v>36181.86</v>
      </c>
      <c r="AM319" s="46" t="n">
        <f aca="false">$AI319*$AK319</f>
        <v>3289.26</v>
      </c>
      <c r="AN319" s="26"/>
      <c r="AO319" s="26" t="s">
        <v>1015</v>
      </c>
    </row>
    <row r="320" customFormat="false" ht="12" hidden="false" customHeight="false" outlineLevel="0" collapsed="false">
      <c r="A320" s="39" t="s">
        <v>848</v>
      </c>
      <c r="B320" s="39" t="s">
        <v>849</v>
      </c>
      <c r="C320" s="39" t="s">
        <v>4686</v>
      </c>
      <c r="D320" s="39" t="s">
        <v>4505</v>
      </c>
      <c r="E320" s="39" t="s">
        <v>261</v>
      </c>
      <c r="F320" s="39" t="s">
        <v>258</v>
      </c>
      <c r="G320" s="39" t="s">
        <v>4501</v>
      </c>
      <c r="H320" s="39" t="s">
        <v>4502</v>
      </c>
      <c r="I320" s="40" t="n">
        <v>24</v>
      </c>
      <c r="J320" s="40" t="n">
        <v>0</v>
      </c>
      <c r="K320" s="39" t="s">
        <v>4503</v>
      </c>
      <c r="L320" s="41" t="n">
        <v>0</v>
      </c>
      <c r="M320" s="41" t="n">
        <v>162647.78</v>
      </c>
      <c r="N320" s="39" t="s">
        <v>4507</v>
      </c>
      <c r="O320" s="42" t="n">
        <f aca="false">M320/SUM($M$2:$M$679)</f>
        <v>0.0012348683512099</v>
      </c>
      <c r="P320" s="43" t="n">
        <f aca="false">IFERROR(M320/I320,0)</f>
        <v>6776.99083333333</v>
      </c>
      <c r="Q320" s="17"/>
      <c r="R320" s="44" t="n">
        <f aca="false">I320-Q320</f>
        <v>24</v>
      </c>
      <c r="S320" s="43" t="n">
        <f aca="false">$AK320*R320</f>
        <v>162647.780689655</v>
      </c>
      <c r="U320" s="26" t="s">
        <v>259</v>
      </c>
      <c r="V320" s="26" t="s">
        <v>260</v>
      </c>
      <c r="W320" s="26" t="s">
        <v>262</v>
      </c>
      <c r="X320" s="26"/>
      <c r="Y320" s="26" t="s">
        <v>277</v>
      </c>
      <c r="Z320" s="27" t="s">
        <v>123</v>
      </c>
      <c r="AA320" s="26"/>
      <c r="AB320" s="26"/>
      <c r="AC320" s="26"/>
      <c r="AD320" s="26"/>
      <c r="AE320" s="26"/>
      <c r="AF320" s="26"/>
      <c r="AG320" s="26"/>
      <c r="AH320" s="45"/>
      <c r="AI320" s="45"/>
      <c r="AJ320" s="45"/>
      <c r="AK320" s="46" t="n">
        <v>6776.99086206897</v>
      </c>
      <c r="AL320" s="46"/>
      <c r="AM320" s="46"/>
      <c r="AN320" s="26"/>
      <c r="AO320" s="26" t="s">
        <v>485</v>
      </c>
    </row>
    <row r="321" customFormat="false" ht="12" hidden="false" customHeight="false" outlineLevel="0" collapsed="false">
      <c r="A321" s="39" t="s">
        <v>1018</v>
      </c>
      <c r="B321" s="39" t="s">
        <v>1019</v>
      </c>
      <c r="C321" s="39" t="s">
        <v>2524</v>
      </c>
      <c r="D321" s="39" t="s">
        <v>4505</v>
      </c>
      <c r="E321" s="39" t="s">
        <v>261</v>
      </c>
      <c r="F321" s="39" t="s">
        <v>258</v>
      </c>
      <c r="G321" s="39" t="s">
        <v>4501</v>
      </c>
      <c r="H321" s="39" t="s">
        <v>4502</v>
      </c>
      <c r="I321" s="40" t="n">
        <v>24</v>
      </c>
      <c r="J321" s="40" t="n">
        <v>0</v>
      </c>
      <c r="K321" s="39" t="s">
        <v>4503</v>
      </c>
      <c r="L321" s="41" t="n">
        <v>0</v>
      </c>
      <c r="M321" s="41" t="n">
        <v>221155.2</v>
      </c>
      <c r="N321" s="39" t="s">
        <v>4507</v>
      </c>
      <c r="O321" s="42" t="n">
        <f aca="false">M321/SUM($M$2:$M$679)</f>
        <v>0.00167907337675003</v>
      </c>
      <c r="P321" s="43" t="n">
        <f aca="false">IFERROR(M321/I321,0)</f>
        <v>9214.8</v>
      </c>
      <c r="Q321" s="17" t="n">
        <v>20</v>
      </c>
      <c r="R321" s="44" t="n">
        <f aca="false">I321-Q321</f>
        <v>4</v>
      </c>
      <c r="S321" s="43" t="n">
        <f aca="false">$AK321*R321</f>
        <v>36859.2</v>
      </c>
      <c r="U321" s="26" t="s">
        <v>259</v>
      </c>
      <c r="V321" s="26" t="s">
        <v>260</v>
      </c>
      <c r="W321" s="26" t="s">
        <v>262</v>
      </c>
      <c r="X321" s="29" t="s">
        <v>227</v>
      </c>
      <c r="Y321" s="26" t="s">
        <v>297</v>
      </c>
      <c r="Z321" s="25" t="s">
        <v>51</v>
      </c>
      <c r="AA321" s="26" t="s">
        <v>1020</v>
      </c>
      <c r="AB321" s="26" t="s">
        <v>1021</v>
      </c>
      <c r="AC321" s="26" t="s">
        <v>290</v>
      </c>
      <c r="AD321" s="26" t="s">
        <v>270</v>
      </c>
      <c r="AE321" s="26" t="s">
        <v>1022</v>
      </c>
      <c r="AF321" s="26" t="s">
        <v>269</v>
      </c>
      <c r="AG321" s="26"/>
      <c r="AH321" s="45" t="n">
        <v>24</v>
      </c>
      <c r="AI321" s="45" t="n">
        <f aca="false">Q321</f>
        <v>20</v>
      </c>
      <c r="AJ321" s="45" t="n">
        <f aca="false">$AH321-$AI321</f>
        <v>4</v>
      </c>
      <c r="AK321" s="46" t="n">
        <v>9214.8</v>
      </c>
      <c r="AL321" s="46" t="n">
        <f aca="false">$AJ321*$AK321</f>
        <v>36859.2</v>
      </c>
      <c r="AM321" s="46" t="n">
        <f aca="false">$AI321*$AK321</f>
        <v>184296</v>
      </c>
      <c r="AN321" s="26"/>
      <c r="AO321" s="26" t="s">
        <v>1023</v>
      </c>
    </row>
    <row r="322" customFormat="false" ht="12" hidden="false" customHeight="false" outlineLevel="0" collapsed="false">
      <c r="A322" s="39" t="s">
        <v>1024</v>
      </c>
      <c r="B322" s="39" t="s">
        <v>1025</v>
      </c>
      <c r="C322" s="39"/>
      <c r="D322" s="39" t="s">
        <v>4505</v>
      </c>
      <c r="E322" s="39" t="s">
        <v>274</v>
      </c>
      <c r="F322" s="39" t="s">
        <v>258</v>
      </c>
      <c r="G322" s="39" t="s">
        <v>4501</v>
      </c>
      <c r="H322" s="39" t="s">
        <v>4502</v>
      </c>
      <c r="I322" s="40" t="n">
        <v>24</v>
      </c>
      <c r="J322" s="40" t="n">
        <v>0</v>
      </c>
      <c r="K322" s="39" t="s">
        <v>4503</v>
      </c>
      <c r="L322" s="41" t="n">
        <v>0</v>
      </c>
      <c r="M322" s="41" t="n">
        <v>71381.76</v>
      </c>
      <c r="N322" s="39" t="s">
        <v>4504</v>
      </c>
      <c r="O322" s="42" t="n">
        <f aca="false">M322/SUM($M$2:$M$679)</f>
        <v>0.000541950688030669</v>
      </c>
      <c r="P322" s="43" t="n">
        <f aca="false">IFERROR(M322/I322,0)</f>
        <v>2974.24</v>
      </c>
      <c r="Q322" s="17"/>
      <c r="R322" s="44" t="n">
        <f aca="false">I322-Q322</f>
        <v>24</v>
      </c>
      <c r="S322" s="43" t="n">
        <f aca="false">$AK322*R322</f>
        <v>71381.76</v>
      </c>
      <c r="U322" s="26" t="s">
        <v>259</v>
      </c>
      <c r="V322" s="26" t="s">
        <v>273</v>
      </c>
      <c r="W322" s="26" t="s">
        <v>262</v>
      </c>
      <c r="X322" s="26"/>
      <c r="Y322" s="26" t="s">
        <v>277</v>
      </c>
      <c r="Z322" s="27" t="s">
        <v>123</v>
      </c>
      <c r="AA322" s="26"/>
      <c r="AB322" s="26"/>
      <c r="AC322" s="26"/>
      <c r="AD322" s="26"/>
      <c r="AE322" s="26"/>
      <c r="AF322" s="26"/>
      <c r="AG322" s="26"/>
      <c r="AH322" s="45" t="n">
        <v>24</v>
      </c>
      <c r="AI322" s="45" t="n">
        <f aca="false">Q322</f>
        <v>0</v>
      </c>
      <c r="AJ322" s="45" t="n">
        <f aca="false">$AH322-$AI322</f>
        <v>24</v>
      </c>
      <c r="AK322" s="46" t="n">
        <v>2974.24</v>
      </c>
      <c r="AL322" s="46" t="n">
        <f aca="false">$AJ322*$AK322</f>
        <v>71381.76</v>
      </c>
      <c r="AM322" s="46" t="n">
        <f aca="false">$AI322*$AK322</f>
        <v>0</v>
      </c>
      <c r="AN322" s="26"/>
      <c r="AO322" s="26"/>
    </row>
    <row r="323" customFormat="false" ht="12" hidden="false" customHeight="false" outlineLevel="0" collapsed="false">
      <c r="A323" s="39" t="s">
        <v>1026</v>
      </c>
      <c r="B323" s="39" t="s">
        <v>1027</v>
      </c>
      <c r="C323" s="39"/>
      <c r="D323" s="39" t="s">
        <v>4500</v>
      </c>
      <c r="E323" s="39" t="s">
        <v>274</v>
      </c>
      <c r="F323" s="39" t="s">
        <v>258</v>
      </c>
      <c r="G323" s="39" t="s">
        <v>4501</v>
      </c>
      <c r="H323" s="39" t="s">
        <v>4502</v>
      </c>
      <c r="I323" s="40" t="n">
        <v>24</v>
      </c>
      <c r="J323" s="40" t="n">
        <v>0</v>
      </c>
      <c r="K323" s="39" t="s">
        <v>4503</v>
      </c>
      <c r="L323" s="41" t="n">
        <v>0</v>
      </c>
      <c r="M323" s="41" t="n">
        <v>56130.99</v>
      </c>
      <c r="N323" s="39" t="s">
        <v>4504</v>
      </c>
      <c r="O323" s="42" t="n">
        <f aca="false">M323/SUM($M$2:$M$679)</f>
        <v>0.000426162490954868</v>
      </c>
      <c r="P323" s="43" t="n">
        <f aca="false">IFERROR(M323/I323,0)</f>
        <v>2338.79125</v>
      </c>
      <c r="Q323" s="17"/>
      <c r="R323" s="44" t="n">
        <f aca="false">I323-Q323</f>
        <v>24</v>
      </c>
      <c r="S323" s="43" t="n">
        <f aca="false">$AK323*R323</f>
        <v>56130.99</v>
      </c>
      <c r="U323" s="26" t="s">
        <v>259</v>
      </c>
      <c r="V323" s="26" t="s">
        <v>273</v>
      </c>
      <c r="W323" s="26" t="s">
        <v>262</v>
      </c>
      <c r="X323" s="26"/>
      <c r="Y323" s="26" t="s">
        <v>277</v>
      </c>
      <c r="Z323" s="27" t="s">
        <v>123</v>
      </c>
      <c r="AA323" s="26"/>
      <c r="AB323" s="26"/>
      <c r="AC323" s="26"/>
      <c r="AD323" s="26"/>
      <c r="AE323" s="26"/>
      <c r="AF323" s="26"/>
      <c r="AG323" s="26"/>
      <c r="AH323" s="45" t="n">
        <v>24</v>
      </c>
      <c r="AI323" s="45" t="n">
        <f aca="false">Q323</f>
        <v>0</v>
      </c>
      <c r="AJ323" s="45" t="n">
        <f aca="false">$AH323-$AI323</f>
        <v>24</v>
      </c>
      <c r="AK323" s="46" t="n">
        <v>2338.79125</v>
      </c>
      <c r="AL323" s="46" t="n">
        <f aca="false">$AJ323*$AK323</f>
        <v>56130.99</v>
      </c>
      <c r="AM323" s="46" t="n">
        <f aca="false">$AI323*$AK323</f>
        <v>0</v>
      </c>
      <c r="AN323" s="26"/>
      <c r="AO323" s="26"/>
    </row>
    <row r="324" customFormat="false" ht="12" hidden="false" customHeight="false" outlineLevel="0" collapsed="false">
      <c r="A324" s="39" t="s">
        <v>1028</v>
      </c>
      <c r="B324" s="39" t="s">
        <v>1029</v>
      </c>
      <c r="C324" s="39"/>
      <c r="D324" s="39" t="s">
        <v>4565</v>
      </c>
      <c r="E324" s="39" t="s">
        <v>611</v>
      </c>
      <c r="F324" s="39" t="s">
        <v>258</v>
      </c>
      <c r="G324" s="39" t="s">
        <v>4566</v>
      </c>
      <c r="H324" s="39" t="s">
        <v>4502</v>
      </c>
      <c r="I324" s="40" t="n">
        <v>24</v>
      </c>
      <c r="J324" s="40" t="n">
        <v>0</v>
      </c>
      <c r="K324" s="39" t="s">
        <v>4503</v>
      </c>
      <c r="L324" s="41" t="n">
        <v>0</v>
      </c>
      <c r="M324" s="41" t="n">
        <v>305924.42</v>
      </c>
      <c r="N324" s="39" t="s">
        <v>4567</v>
      </c>
      <c r="O324" s="42" t="n">
        <f aca="false">M324/SUM($M$2:$M$679)</f>
        <v>0.0023226654807108</v>
      </c>
      <c r="P324" s="43" t="n">
        <f aca="false">IFERROR(M324/I324,0)</f>
        <v>12746.8508333333</v>
      </c>
      <c r="Q324" s="17"/>
      <c r="R324" s="44" t="n">
        <f aca="false">I324-Q324</f>
        <v>24</v>
      </c>
      <c r="S324" s="43" t="n">
        <f aca="false">$AK324*R324</f>
        <v>305924.42</v>
      </c>
      <c r="U324" s="26" t="s">
        <v>259</v>
      </c>
      <c r="V324" s="26" t="s">
        <v>610</v>
      </c>
      <c r="W324" s="26" t="s">
        <v>612</v>
      </c>
      <c r="X324" s="26"/>
      <c r="Y324" s="26" t="s">
        <v>615</v>
      </c>
      <c r="Z324" s="27" t="s">
        <v>126</v>
      </c>
      <c r="AA324" s="26"/>
      <c r="AB324" s="26"/>
      <c r="AC324" s="26"/>
      <c r="AD324" s="26"/>
      <c r="AE324" s="26"/>
      <c r="AF324" s="26"/>
      <c r="AG324" s="26"/>
      <c r="AH324" s="45" t="n">
        <v>24</v>
      </c>
      <c r="AI324" s="45" t="n">
        <f aca="false">Q324</f>
        <v>0</v>
      </c>
      <c r="AJ324" s="45" t="n">
        <f aca="false">$AH324-$AI324</f>
        <v>24</v>
      </c>
      <c r="AK324" s="46" t="n">
        <v>12746.8508333333</v>
      </c>
      <c r="AL324" s="46" t="n">
        <f aca="false">$AJ324*$AK324</f>
        <v>305924.42</v>
      </c>
      <c r="AM324" s="46" t="n">
        <f aca="false">$AI324*$AK324</f>
        <v>0</v>
      </c>
      <c r="AN324" s="26"/>
      <c r="AO324" s="26"/>
    </row>
    <row r="325" customFormat="false" ht="12" hidden="false" customHeight="false" outlineLevel="0" collapsed="false">
      <c r="A325" s="39" t="s">
        <v>406</v>
      </c>
      <c r="B325" s="39" t="s">
        <v>407</v>
      </c>
      <c r="C325" s="39" t="s">
        <v>4687</v>
      </c>
      <c r="D325" s="39" t="s">
        <v>4515</v>
      </c>
      <c r="E325" s="39" t="s">
        <v>261</v>
      </c>
      <c r="F325" s="39" t="s">
        <v>258</v>
      </c>
      <c r="G325" s="39" t="s">
        <v>4501</v>
      </c>
      <c r="H325" s="39" t="s">
        <v>4502</v>
      </c>
      <c r="I325" s="40" t="n">
        <v>22</v>
      </c>
      <c r="J325" s="40" t="n">
        <v>0</v>
      </c>
      <c r="K325" s="39" t="s">
        <v>4503</v>
      </c>
      <c r="L325" s="41" t="n">
        <v>0</v>
      </c>
      <c r="M325" s="41" t="n">
        <v>65208.24</v>
      </c>
      <c r="N325" s="39" t="s">
        <v>4507</v>
      </c>
      <c r="O325" s="42" t="n">
        <f aca="false">M325/SUM($M$2:$M$679)</f>
        <v>0.000495079562808047</v>
      </c>
      <c r="P325" s="43" t="n">
        <f aca="false">IFERROR(M325/I325,0)</f>
        <v>2964.01090909091</v>
      </c>
      <c r="Q325" s="17"/>
      <c r="R325" s="44" t="n">
        <f aca="false">I325-Q325</f>
        <v>22</v>
      </c>
      <c r="S325" s="43" t="n">
        <f aca="false">$AK325*R325</f>
        <v>65208.2441908714</v>
      </c>
      <c r="U325" s="26" t="s">
        <v>259</v>
      </c>
      <c r="V325" s="26" t="s">
        <v>260</v>
      </c>
      <c r="W325" s="26" t="s">
        <v>262</v>
      </c>
      <c r="X325" s="25" t="s">
        <v>228</v>
      </c>
      <c r="Y325" s="26" t="s">
        <v>282</v>
      </c>
      <c r="Z325" s="25" t="s">
        <v>51</v>
      </c>
      <c r="AA325" s="26" t="s">
        <v>408</v>
      </c>
      <c r="AB325" s="26" t="s">
        <v>409</v>
      </c>
      <c r="AC325" s="26" t="s">
        <v>410</v>
      </c>
      <c r="AD325" s="26" t="s">
        <v>269</v>
      </c>
      <c r="AE325" s="26"/>
      <c r="AF325" s="26" t="s">
        <v>270</v>
      </c>
      <c r="AG325" s="26" t="s">
        <v>411</v>
      </c>
      <c r="AH325" s="45"/>
      <c r="AI325" s="45"/>
      <c r="AJ325" s="45"/>
      <c r="AK325" s="46" t="n">
        <v>2964.01109958506</v>
      </c>
      <c r="AL325" s="46"/>
      <c r="AM325" s="46"/>
      <c r="AN325" s="26"/>
      <c r="AO325" s="26" t="s">
        <v>4573</v>
      </c>
    </row>
    <row r="326" customFormat="false" ht="12" hidden="false" customHeight="false" outlineLevel="0" collapsed="false">
      <c r="A326" s="39" t="s">
        <v>406</v>
      </c>
      <c r="B326" s="39" t="s">
        <v>407</v>
      </c>
      <c r="C326" s="39" t="s">
        <v>4688</v>
      </c>
      <c r="D326" s="39" t="s">
        <v>4515</v>
      </c>
      <c r="E326" s="39" t="s">
        <v>261</v>
      </c>
      <c r="F326" s="39" t="s">
        <v>258</v>
      </c>
      <c r="G326" s="39" t="s">
        <v>4501</v>
      </c>
      <c r="H326" s="39" t="s">
        <v>4502</v>
      </c>
      <c r="I326" s="40" t="n">
        <v>22</v>
      </c>
      <c r="J326" s="40" t="n">
        <v>0</v>
      </c>
      <c r="K326" s="39" t="s">
        <v>4503</v>
      </c>
      <c r="L326" s="41" t="n">
        <v>0</v>
      </c>
      <c r="M326" s="41" t="n">
        <v>65208.24</v>
      </c>
      <c r="N326" s="39" t="s">
        <v>4507</v>
      </c>
      <c r="O326" s="42" t="n">
        <f aca="false">M326/SUM($M$2:$M$679)</f>
        <v>0.000495079562808047</v>
      </c>
      <c r="P326" s="43" t="n">
        <f aca="false">IFERROR(M326/I326,0)</f>
        <v>2964.01090909091</v>
      </c>
      <c r="Q326" s="17"/>
      <c r="R326" s="44" t="n">
        <f aca="false">I326-Q326</f>
        <v>22</v>
      </c>
      <c r="S326" s="43" t="n">
        <f aca="false">$AK326*R326</f>
        <v>65208.2441908714</v>
      </c>
      <c r="U326" s="26" t="s">
        <v>259</v>
      </c>
      <c r="V326" s="26" t="s">
        <v>260</v>
      </c>
      <c r="W326" s="26" t="s">
        <v>262</v>
      </c>
      <c r="X326" s="25" t="s">
        <v>228</v>
      </c>
      <c r="Y326" s="26" t="s">
        <v>282</v>
      </c>
      <c r="Z326" s="25" t="s">
        <v>51</v>
      </c>
      <c r="AA326" s="26" t="s">
        <v>408</v>
      </c>
      <c r="AB326" s="26" t="s">
        <v>409</v>
      </c>
      <c r="AC326" s="26" t="s">
        <v>410</v>
      </c>
      <c r="AD326" s="26" t="s">
        <v>269</v>
      </c>
      <c r="AE326" s="26"/>
      <c r="AF326" s="26" t="s">
        <v>270</v>
      </c>
      <c r="AG326" s="26" t="s">
        <v>411</v>
      </c>
      <c r="AH326" s="45"/>
      <c r="AI326" s="45"/>
      <c r="AJ326" s="45"/>
      <c r="AK326" s="46" t="n">
        <v>2964.01109958506</v>
      </c>
      <c r="AL326" s="46"/>
      <c r="AM326" s="46"/>
      <c r="AN326" s="26"/>
      <c r="AO326" s="26" t="s">
        <v>4573</v>
      </c>
    </row>
    <row r="327" customFormat="false" ht="12" hidden="false" customHeight="false" outlineLevel="0" collapsed="false">
      <c r="A327" s="39" t="s">
        <v>443</v>
      </c>
      <c r="B327" s="39" t="s">
        <v>444</v>
      </c>
      <c r="C327" s="39" t="s">
        <v>4689</v>
      </c>
      <c r="D327" s="39" t="s">
        <v>4515</v>
      </c>
      <c r="E327" s="39" t="s">
        <v>261</v>
      </c>
      <c r="F327" s="39" t="s">
        <v>258</v>
      </c>
      <c r="G327" s="39" t="s">
        <v>4501</v>
      </c>
      <c r="H327" s="39" t="s">
        <v>4502</v>
      </c>
      <c r="I327" s="40" t="n">
        <v>22</v>
      </c>
      <c r="J327" s="40" t="n">
        <v>0</v>
      </c>
      <c r="K327" s="39" t="s">
        <v>4503</v>
      </c>
      <c r="L327" s="41" t="n">
        <v>0</v>
      </c>
      <c r="M327" s="41" t="n">
        <v>33254.82</v>
      </c>
      <c r="N327" s="39" t="s">
        <v>4507</v>
      </c>
      <c r="O327" s="42" t="n">
        <f aca="false">M327/SUM($M$2:$M$679)</f>
        <v>0.000252480081456888</v>
      </c>
      <c r="P327" s="43" t="n">
        <f aca="false">IFERROR(M327/I327,0)</f>
        <v>1511.58272727273</v>
      </c>
      <c r="Q327" s="17"/>
      <c r="R327" s="44" t="n">
        <f aca="false">I327-Q327</f>
        <v>22</v>
      </c>
      <c r="S327" s="43" t="n">
        <f aca="false">$AK327*R327</f>
        <v>33254.8179464286</v>
      </c>
      <c r="U327" s="26" t="s">
        <v>259</v>
      </c>
      <c r="V327" s="26" t="s">
        <v>260</v>
      </c>
      <c r="W327" s="26" t="s">
        <v>262</v>
      </c>
      <c r="X327" s="29" t="s">
        <v>227</v>
      </c>
      <c r="Y327" s="26" t="s">
        <v>297</v>
      </c>
      <c r="Z327" s="25" t="s">
        <v>51</v>
      </c>
      <c r="AA327" s="26" t="s">
        <v>445</v>
      </c>
      <c r="AB327" s="26" t="s">
        <v>446</v>
      </c>
      <c r="AC327" s="26" t="s">
        <v>290</v>
      </c>
      <c r="AD327" s="26" t="s">
        <v>269</v>
      </c>
      <c r="AE327" s="26"/>
      <c r="AF327" s="26" t="s">
        <v>269</v>
      </c>
      <c r="AG327" s="26"/>
      <c r="AH327" s="45"/>
      <c r="AI327" s="45"/>
      <c r="AJ327" s="45"/>
      <c r="AK327" s="46" t="n">
        <v>1511.58263392857</v>
      </c>
      <c r="AL327" s="46"/>
      <c r="AM327" s="46"/>
      <c r="AN327" s="26"/>
      <c r="AO327" s="26" t="s">
        <v>4690</v>
      </c>
    </row>
    <row r="328" customFormat="false" ht="12" hidden="false" customHeight="false" outlineLevel="0" collapsed="false">
      <c r="A328" s="39" t="s">
        <v>1039</v>
      </c>
      <c r="B328" s="39" t="s">
        <v>1040</v>
      </c>
      <c r="C328" s="39"/>
      <c r="D328" s="39" t="s">
        <v>4505</v>
      </c>
      <c r="E328" s="39" t="s">
        <v>274</v>
      </c>
      <c r="F328" s="39" t="s">
        <v>258</v>
      </c>
      <c r="G328" s="39" t="s">
        <v>4501</v>
      </c>
      <c r="H328" s="39" t="s">
        <v>4502</v>
      </c>
      <c r="I328" s="40" t="n">
        <v>22</v>
      </c>
      <c r="J328" s="40" t="n">
        <v>0</v>
      </c>
      <c r="K328" s="39" t="s">
        <v>4503</v>
      </c>
      <c r="L328" s="41" t="n">
        <v>0</v>
      </c>
      <c r="M328" s="41" t="n">
        <v>3210.11</v>
      </c>
      <c r="N328" s="39" t="s">
        <v>4504</v>
      </c>
      <c r="O328" s="42" t="n">
        <f aca="false">M328/SUM($M$2:$M$679)</f>
        <v>2.43720710046114E-005</v>
      </c>
      <c r="P328" s="43" t="n">
        <f aca="false">IFERROR(M328/I328,0)</f>
        <v>145.914090909091</v>
      </c>
      <c r="Q328" s="17"/>
      <c r="R328" s="44" t="n">
        <f aca="false">I328-Q328</f>
        <v>22</v>
      </c>
      <c r="S328" s="43" t="n">
        <f aca="false">$AK328*R328</f>
        <v>3210.11</v>
      </c>
      <c r="U328" s="26" t="s">
        <v>259</v>
      </c>
      <c r="V328" s="26" t="s">
        <v>273</v>
      </c>
      <c r="W328" s="26" t="s">
        <v>262</v>
      </c>
      <c r="X328" s="26"/>
      <c r="Y328" s="26" t="s">
        <v>277</v>
      </c>
      <c r="Z328" s="27" t="s">
        <v>123</v>
      </c>
      <c r="AA328" s="26"/>
      <c r="AB328" s="26"/>
      <c r="AC328" s="26"/>
      <c r="AD328" s="26"/>
      <c r="AE328" s="26"/>
      <c r="AF328" s="26"/>
      <c r="AG328" s="26"/>
      <c r="AH328" s="45" t="n">
        <v>22</v>
      </c>
      <c r="AI328" s="45" t="n">
        <f aca="false">Q328</f>
        <v>0</v>
      </c>
      <c r="AJ328" s="45" t="n">
        <f aca="false">$AH328-$AI328</f>
        <v>22</v>
      </c>
      <c r="AK328" s="46" t="n">
        <v>145.914090909091</v>
      </c>
      <c r="AL328" s="46" t="n">
        <f aca="false">$AJ328*$AK328</f>
        <v>3210.11</v>
      </c>
      <c r="AM328" s="46" t="n">
        <f aca="false">$AI328*$AK328</f>
        <v>0</v>
      </c>
      <c r="AN328" s="26"/>
      <c r="AO328" s="26"/>
    </row>
    <row r="329" customFormat="false" ht="12" hidden="false" customHeight="false" outlineLevel="0" collapsed="false">
      <c r="A329" s="39" t="s">
        <v>1043</v>
      </c>
      <c r="B329" s="39" t="s">
        <v>1044</v>
      </c>
      <c r="C329" s="39" t="s">
        <v>4506</v>
      </c>
      <c r="D329" s="39" t="s">
        <v>4515</v>
      </c>
      <c r="E329" s="39" t="s">
        <v>261</v>
      </c>
      <c r="F329" s="39" t="s">
        <v>258</v>
      </c>
      <c r="G329" s="39" t="s">
        <v>4501</v>
      </c>
      <c r="H329" s="39" t="s">
        <v>4502</v>
      </c>
      <c r="I329" s="40" t="n">
        <v>21</v>
      </c>
      <c r="J329" s="40" t="n">
        <v>0</v>
      </c>
      <c r="K329" s="39" t="s">
        <v>4503</v>
      </c>
      <c r="L329" s="41" t="n">
        <v>0</v>
      </c>
      <c r="M329" s="41" t="n">
        <v>43032.86</v>
      </c>
      <c r="N329" s="39" t="s">
        <v>4507</v>
      </c>
      <c r="O329" s="42" t="n">
        <f aca="false">M329/SUM($M$2:$M$679)</f>
        <v>0.000326717750934236</v>
      </c>
      <c r="P329" s="43" t="n">
        <f aca="false">IFERROR(M329/I329,0)</f>
        <v>2049.18380952381</v>
      </c>
      <c r="Q329" s="17"/>
      <c r="R329" s="44" t="n">
        <f aca="false">I329-Q329</f>
        <v>21</v>
      </c>
      <c r="S329" s="43" t="n">
        <f aca="false">$AK329*R329</f>
        <v>43032.86</v>
      </c>
      <c r="U329" s="26" t="s">
        <v>259</v>
      </c>
      <c r="V329" s="26" t="s">
        <v>260</v>
      </c>
      <c r="W329" s="26" t="s">
        <v>262</v>
      </c>
      <c r="X329" s="26"/>
      <c r="Y329" s="26" t="s">
        <v>277</v>
      </c>
      <c r="Z329" s="27" t="s">
        <v>123</v>
      </c>
      <c r="AA329" s="26"/>
      <c r="AB329" s="26"/>
      <c r="AC329" s="26"/>
      <c r="AD329" s="26"/>
      <c r="AE329" s="26"/>
      <c r="AF329" s="26"/>
      <c r="AG329" s="26"/>
      <c r="AH329" s="45" t="n">
        <v>21</v>
      </c>
      <c r="AI329" s="45" t="n">
        <f aca="false">Q329</f>
        <v>0</v>
      </c>
      <c r="AJ329" s="45" t="n">
        <f aca="false">$AH329-$AI329</f>
        <v>21</v>
      </c>
      <c r="AK329" s="46" t="n">
        <v>2049.18380952381</v>
      </c>
      <c r="AL329" s="46" t="n">
        <f aca="false">$AJ329*$AK329</f>
        <v>43032.86</v>
      </c>
      <c r="AM329" s="46" t="n">
        <f aca="false">$AI329*$AK329</f>
        <v>0</v>
      </c>
      <c r="AN329" s="26"/>
      <c r="AO329" s="26"/>
    </row>
    <row r="330" customFormat="false" ht="12" hidden="false" customHeight="false" outlineLevel="0" collapsed="false">
      <c r="A330" s="39" t="s">
        <v>1045</v>
      </c>
      <c r="B330" s="39" t="s">
        <v>1046</v>
      </c>
      <c r="C330" s="39"/>
      <c r="D330" s="39" t="s">
        <v>4505</v>
      </c>
      <c r="E330" s="39" t="s">
        <v>274</v>
      </c>
      <c r="F330" s="39" t="s">
        <v>258</v>
      </c>
      <c r="G330" s="39" t="s">
        <v>4501</v>
      </c>
      <c r="H330" s="39" t="s">
        <v>4502</v>
      </c>
      <c r="I330" s="40" t="n">
        <v>21</v>
      </c>
      <c r="J330" s="40" t="n">
        <v>0</v>
      </c>
      <c r="K330" s="39" t="s">
        <v>4503</v>
      </c>
      <c r="L330" s="41" t="n">
        <v>0</v>
      </c>
      <c r="M330" s="41" t="n">
        <v>171136.52</v>
      </c>
      <c r="N330" s="39" t="s">
        <v>4504</v>
      </c>
      <c r="O330" s="42" t="n">
        <f aca="false">M330/SUM($M$2:$M$679)</f>
        <v>0.0012993172872338</v>
      </c>
      <c r="P330" s="43" t="n">
        <f aca="false">IFERROR(M330/I330,0)</f>
        <v>8149.35809523809</v>
      </c>
      <c r="Q330" s="17"/>
      <c r="R330" s="44" t="n">
        <f aca="false">I330-Q330</f>
        <v>21</v>
      </c>
      <c r="S330" s="43" t="n">
        <f aca="false">$AK330*R330</f>
        <v>171136.52</v>
      </c>
      <c r="U330" s="26" t="s">
        <v>259</v>
      </c>
      <c r="V330" s="26" t="s">
        <v>273</v>
      </c>
      <c r="W330" s="26" t="s">
        <v>262</v>
      </c>
      <c r="X330" s="26"/>
      <c r="Y330" s="26" t="s">
        <v>277</v>
      </c>
      <c r="Z330" s="27" t="s">
        <v>123</v>
      </c>
      <c r="AA330" s="26"/>
      <c r="AB330" s="26"/>
      <c r="AC330" s="26"/>
      <c r="AD330" s="26"/>
      <c r="AE330" s="26"/>
      <c r="AF330" s="26"/>
      <c r="AG330" s="26"/>
      <c r="AH330" s="45" t="n">
        <v>21</v>
      </c>
      <c r="AI330" s="45" t="n">
        <f aca="false">Q330</f>
        <v>0</v>
      </c>
      <c r="AJ330" s="45" t="n">
        <f aca="false">$AH330-$AI330</f>
        <v>21</v>
      </c>
      <c r="AK330" s="46" t="n">
        <v>8149.35809523809</v>
      </c>
      <c r="AL330" s="46" t="n">
        <f aca="false">$AJ330*$AK330</f>
        <v>171136.52</v>
      </c>
      <c r="AM330" s="46" t="n">
        <f aca="false">$AI330*$AK330</f>
        <v>0</v>
      </c>
      <c r="AN330" s="26"/>
      <c r="AO330" s="26"/>
    </row>
    <row r="331" customFormat="false" ht="12" hidden="false" customHeight="false" outlineLevel="0" collapsed="false">
      <c r="A331" s="39" t="s">
        <v>850</v>
      </c>
      <c r="B331" s="39" t="s">
        <v>851</v>
      </c>
      <c r="C331" s="39" t="s">
        <v>4506</v>
      </c>
      <c r="D331" s="39" t="s">
        <v>4505</v>
      </c>
      <c r="E331" s="39" t="s">
        <v>261</v>
      </c>
      <c r="F331" s="39" t="s">
        <v>258</v>
      </c>
      <c r="G331" s="39" t="s">
        <v>4501</v>
      </c>
      <c r="H331" s="39" t="s">
        <v>4502</v>
      </c>
      <c r="I331" s="40" t="n">
        <v>20</v>
      </c>
      <c r="J331" s="40" t="n">
        <v>0</v>
      </c>
      <c r="K331" s="39" t="s">
        <v>4503</v>
      </c>
      <c r="L331" s="41" t="n">
        <v>0</v>
      </c>
      <c r="M331" s="41" t="n">
        <v>39669.49</v>
      </c>
      <c r="N331" s="39" t="s">
        <v>4507</v>
      </c>
      <c r="O331" s="42" t="n">
        <f aca="false">M331/SUM($M$2:$M$679)</f>
        <v>0.000301182086282626</v>
      </c>
      <c r="P331" s="43" t="n">
        <f aca="false">IFERROR(M331/I331,0)</f>
        <v>1983.4745</v>
      </c>
      <c r="Q331" s="17"/>
      <c r="R331" s="44" t="n">
        <f aca="false">I331-Q331</f>
        <v>20</v>
      </c>
      <c r="S331" s="43" t="n">
        <f aca="false">$AK331*R331</f>
        <v>39669.4872727273</v>
      </c>
      <c r="U331" s="26" t="s">
        <v>259</v>
      </c>
      <c r="V331" s="26" t="s">
        <v>260</v>
      </c>
      <c r="W331" s="26" t="s">
        <v>262</v>
      </c>
      <c r="X331" s="24" t="s">
        <v>226</v>
      </c>
      <c r="Y331" s="26" t="s">
        <v>267</v>
      </c>
      <c r="Z331" s="24" t="s">
        <v>54</v>
      </c>
      <c r="AA331" s="26" t="s">
        <v>852</v>
      </c>
      <c r="AB331" s="26" t="s">
        <v>853</v>
      </c>
      <c r="AC331" s="26" t="s">
        <v>854</v>
      </c>
      <c r="AD331" s="26" t="s">
        <v>269</v>
      </c>
      <c r="AE331" s="26"/>
      <c r="AF331" s="26" t="s">
        <v>270</v>
      </c>
      <c r="AG331" s="26" t="s">
        <v>855</v>
      </c>
      <c r="AH331" s="45"/>
      <c r="AI331" s="45"/>
      <c r="AJ331" s="45"/>
      <c r="AK331" s="46" t="n">
        <v>1983.47436363636</v>
      </c>
      <c r="AL331" s="46"/>
      <c r="AM331" s="46"/>
      <c r="AN331" s="26"/>
      <c r="AO331" s="26" t="s">
        <v>4691</v>
      </c>
    </row>
    <row r="332" customFormat="false" ht="12" hidden="false" customHeight="false" outlineLevel="0" collapsed="false">
      <c r="A332" s="39" t="s">
        <v>1047</v>
      </c>
      <c r="B332" s="39" t="s">
        <v>1048</v>
      </c>
      <c r="C332" s="39" t="s">
        <v>4692</v>
      </c>
      <c r="D332" s="39" t="s">
        <v>4505</v>
      </c>
      <c r="E332" s="39" t="s">
        <v>261</v>
      </c>
      <c r="F332" s="39" t="s">
        <v>258</v>
      </c>
      <c r="G332" s="39" t="s">
        <v>4501</v>
      </c>
      <c r="H332" s="39" t="s">
        <v>4502</v>
      </c>
      <c r="I332" s="40" t="n">
        <v>20</v>
      </c>
      <c r="J332" s="40" t="n">
        <v>0</v>
      </c>
      <c r="K332" s="39" t="s">
        <v>4503</v>
      </c>
      <c r="L332" s="41" t="n">
        <v>0</v>
      </c>
      <c r="M332" s="41" t="n">
        <v>28000</v>
      </c>
      <c r="N332" s="39" t="s">
        <v>4507</v>
      </c>
      <c r="O332" s="42" t="n">
        <f aca="false">M332/SUM($M$2:$M$679)</f>
        <v>0.00021258398875089</v>
      </c>
      <c r="P332" s="43" t="n">
        <f aca="false">IFERROR(M332/I332,0)</f>
        <v>1400</v>
      </c>
      <c r="Q332" s="17"/>
      <c r="R332" s="44" t="n">
        <f aca="false">I332-Q332</f>
        <v>20</v>
      </c>
      <c r="S332" s="43" t="n">
        <f aca="false">$AK332*R332</f>
        <v>28000</v>
      </c>
      <c r="U332" s="26" t="s">
        <v>259</v>
      </c>
      <c r="V332" s="26" t="s">
        <v>260</v>
      </c>
      <c r="W332" s="26" t="s">
        <v>262</v>
      </c>
      <c r="X332" s="26"/>
      <c r="Y332" s="26" t="s">
        <v>277</v>
      </c>
      <c r="Z332" s="27" t="s">
        <v>123</v>
      </c>
      <c r="AA332" s="26"/>
      <c r="AB332" s="26"/>
      <c r="AC332" s="26"/>
      <c r="AD332" s="26"/>
      <c r="AE332" s="26"/>
      <c r="AF332" s="26"/>
      <c r="AG332" s="26"/>
      <c r="AH332" s="45" t="n">
        <v>20</v>
      </c>
      <c r="AI332" s="45" t="n">
        <f aca="false">Q332</f>
        <v>0</v>
      </c>
      <c r="AJ332" s="45" t="n">
        <f aca="false">$AH332-$AI332</f>
        <v>20</v>
      </c>
      <c r="AK332" s="46" t="n">
        <v>1400</v>
      </c>
      <c r="AL332" s="46" t="n">
        <f aca="false">$AJ332*$AK332</f>
        <v>28000</v>
      </c>
      <c r="AM332" s="46" t="n">
        <f aca="false">$AI332*$AK332</f>
        <v>0</v>
      </c>
      <c r="AN332" s="26"/>
      <c r="AO332" s="26"/>
    </row>
    <row r="333" customFormat="false" ht="12" hidden="false" customHeight="false" outlineLevel="0" collapsed="false">
      <c r="A333" s="39" t="s">
        <v>1049</v>
      </c>
      <c r="B333" s="39" t="s">
        <v>1050</v>
      </c>
      <c r="C333" s="39" t="s">
        <v>4506</v>
      </c>
      <c r="D333" s="39" t="s">
        <v>4505</v>
      </c>
      <c r="E333" s="39" t="s">
        <v>261</v>
      </c>
      <c r="F333" s="39" t="s">
        <v>258</v>
      </c>
      <c r="G333" s="39" t="s">
        <v>4501</v>
      </c>
      <c r="H333" s="39" t="s">
        <v>4502</v>
      </c>
      <c r="I333" s="40" t="n">
        <v>20</v>
      </c>
      <c r="J333" s="40" t="n">
        <v>0</v>
      </c>
      <c r="K333" s="39" t="s">
        <v>4503</v>
      </c>
      <c r="L333" s="41" t="n">
        <v>0</v>
      </c>
      <c r="M333" s="41" t="n">
        <v>283534.2</v>
      </c>
      <c r="N333" s="39" t="s">
        <v>4507</v>
      </c>
      <c r="O333" s="42" t="n">
        <f aca="false">M333/SUM($M$2:$M$679)</f>
        <v>0.00215267254226045</v>
      </c>
      <c r="P333" s="43" t="n">
        <f aca="false">IFERROR(M333/I333,0)</f>
        <v>14176.71</v>
      </c>
      <c r="Q333" s="17"/>
      <c r="R333" s="44" t="n">
        <f aca="false">I333-Q333</f>
        <v>20</v>
      </c>
      <c r="S333" s="43" t="n">
        <f aca="false">$AK333*R333</f>
        <v>283534.2</v>
      </c>
      <c r="U333" s="26" t="s">
        <v>259</v>
      </c>
      <c r="V333" s="26" t="s">
        <v>260</v>
      </c>
      <c r="W333" s="26" t="s">
        <v>262</v>
      </c>
      <c r="X333" s="26"/>
      <c r="Y333" s="26" t="s">
        <v>277</v>
      </c>
      <c r="Z333" s="27" t="s">
        <v>123</v>
      </c>
      <c r="AA333" s="26"/>
      <c r="AB333" s="26"/>
      <c r="AC333" s="26"/>
      <c r="AD333" s="26"/>
      <c r="AE333" s="26"/>
      <c r="AF333" s="26"/>
      <c r="AG333" s="26"/>
      <c r="AH333" s="45" t="n">
        <v>20</v>
      </c>
      <c r="AI333" s="45" t="n">
        <f aca="false">Q333</f>
        <v>0</v>
      </c>
      <c r="AJ333" s="45" t="n">
        <f aca="false">$AH333-$AI333</f>
        <v>20</v>
      </c>
      <c r="AK333" s="46" t="n">
        <v>14176.71</v>
      </c>
      <c r="AL333" s="46" t="n">
        <f aca="false">$AJ333*$AK333</f>
        <v>283534.2</v>
      </c>
      <c r="AM333" s="46" t="n">
        <f aca="false">$AI333*$AK333</f>
        <v>0</v>
      </c>
      <c r="AN333" s="26"/>
      <c r="AO333" s="26"/>
    </row>
    <row r="334" customFormat="false" ht="12" hidden="false" customHeight="false" outlineLevel="0" collapsed="false">
      <c r="A334" s="39" t="s">
        <v>263</v>
      </c>
      <c r="B334" s="39" t="s">
        <v>264</v>
      </c>
      <c r="C334" s="39" t="s">
        <v>3710</v>
      </c>
      <c r="D334" s="39" t="s">
        <v>4505</v>
      </c>
      <c r="E334" s="39" t="s">
        <v>261</v>
      </c>
      <c r="F334" s="39" t="s">
        <v>258</v>
      </c>
      <c r="G334" s="39" t="s">
        <v>4501</v>
      </c>
      <c r="H334" s="39" t="s">
        <v>4502</v>
      </c>
      <c r="I334" s="40" t="n">
        <v>20</v>
      </c>
      <c r="J334" s="40" t="n">
        <v>0</v>
      </c>
      <c r="K334" s="39" t="s">
        <v>4503</v>
      </c>
      <c r="L334" s="41" t="n">
        <v>0</v>
      </c>
      <c r="M334" s="41" t="n">
        <v>1257.83</v>
      </c>
      <c r="N334" s="39" t="s">
        <v>4507</v>
      </c>
      <c r="O334" s="42" t="n">
        <f aca="false">M334/SUM($M$2:$M$679)</f>
        <v>9.54980423466185E-006</v>
      </c>
      <c r="P334" s="43" t="n">
        <f aca="false">IFERROR(M334/I334,0)</f>
        <v>62.8915</v>
      </c>
      <c r="Q334" s="17"/>
      <c r="R334" s="44" t="n">
        <f aca="false">I334-Q334</f>
        <v>20</v>
      </c>
      <c r="S334" s="43" t="n">
        <f aca="false">$AK334*R334</f>
        <v>1257.82636363636</v>
      </c>
      <c r="U334" s="26" t="s">
        <v>259</v>
      </c>
      <c r="V334" s="26" t="s">
        <v>260</v>
      </c>
      <c r="W334" s="26" t="s">
        <v>262</v>
      </c>
      <c r="X334" s="24" t="s">
        <v>226</v>
      </c>
      <c r="Y334" s="26" t="s">
        <v>267</v>
      </c>
      <c r="Z334" s="25" t="s">
        <v>51</v>
      </c>
      <c r="AA334" s="26" t="s">
        <v>265</v>
      </c>
      <c r="AB334" s="26" t="s">
        <v>266</v>
      </c>
      <c r="AC334" s="26" t="s">
        <v>268</v>
      </c>
      <c r="AD334" s="26" t="s">
        <v>269</v>
      </c>
      <c r="AE334" s="26"/>
      <c r="AF334" s="26" t="s">
        <v>270</v>
      </c>
      <c r="AG334" s="26" t="s">
        <v>271</v>
      </c>
      <c r="AH334" s="45"/>
      <c r="AI334" s="45"/>
      <c r="AJ334" s="45"/>
      <c r="AK334" s="46" t="n">
        <v>62.8913181818182</v>
      </c>
      <c r="AL334" s="46"/>
      <c r="AM334" s="46"/>
      <c r="AN334" s="26"/>
      <c r="AO334" s="26" t="s">
        <v>4509</v>
      </c>
    </row>
    <row r="335" customFormat="false" ht="12" hidden="false" customHeight="false" outlineLevel="0" collapsed="false">
      <c r="A335" s="39" t="s">
        <v>328</v>
      </c>
      <c r="B335" s="39" t="s">
        <v>329</v>
      </c>
      <c r="C335" s="39" t="s">
        <v>4693</v>
      </c>
      <c r="D335" s="39" t="s">
        <v>4505</v>
      </c>
      <c r="E335" s="39" t="s">
        <v>261</v>
      </c>
      <c r="F335" s="39" t="s">
        <v>258</v>
      </c>
      <c r="G335" s="39" t="s">
        <v>4501</v>
      </c>
      <c r="H335" s="39" t="s">
        <v>4502</v>
      </c>
      <c r="I335" s="40" t="n">
        <v>20</v>
      </c>
      <c r="J335" s="40" t="n">
        <v>0</v>
      </c>
      <c r="K335" s="39" t="s">
        <v>4503</v>
      </c>
      <c r="L335" s="41" t="n">
        <v>0</v>
      </c>
      <c r="M335" s="41" t="n">
        <v>2049.42</v>
      </c>
      <c r="N335" s="39" t="s">
        <v>4507</v>
      </c>
      <c r="O335" s="42" t="n">
        <f aca="false">M335/SUM($M$2:$M$679)</f>
        <v>1.55597813652089E-005</v>
      </c>
      <c r="P335" s="43" t="n">
        <f aca="false">IFERROR(M335/I335,0)</f>
        <v>102.471</v>
      </c>
      <c r="Q335" s="17"/>
      <c r="R335" s="44" t="n">
        <f aca="false">I335-Q335</f>
        <v>20</v>
      </c>
      <c r="S335" s="43" t="n">
        <f aca="false">$AK335*R335</f>
        <v>2049.41765492644</v>
      </c>
      <c r="U335" s="26" t="s">
        <v>259</v>
      </c>
      <c r="V335" s="26" t="s">
        <v>260</v>
      </c>
      <c r="W335" s="26" t="s">
        <v>262</v>
      </c>
      <c r="X335" s="24" t="s">
        <v>226</v>
      </c>
      <c r="Y335" s="26" t="s">
        <v>267</v>
      </c>
      <c r="Z335" s="25" t="s">
        <v>51</v>
      </c>
      <c r="AA335" s="26" t="s">
        <v>330</v>
      </c>
      <c r="AB335" s="26" t="s">
        <v>331</v>
      </c>
      <c r="AC335" s="26" t="s">
        <v>332</v>
      </c>
      <c r="AD335" s="26" t="s">
        <v>269</v>
      </c>
      <c r="AE335" s="26"/>
      <c r="AF335" s="26" t="s">
        <v>270</v>
      </c>
      <c r="AG335" s="26" t="s">
        <v>333</v>
      </c>
      <c r="AH335" s="45"/>
      <c r="AI335" s="45"/>
      <c r="AJ335" s="45"/>
      <c r="AK335" s="46" t="n">
        <v>102.470882746322</v>
      </c>
      <c r="AL335" s="46"/>
      <c r="AM335" s="46"/>
      <c r="AN335" s="26"/>
      <c r="AO335" s="26" t="s">
        <v>4524</v>
      </c>
    </row>
    <row r="336" customFormat="false" ht="12" hidden="false" customHeight="false" outlineLevel="0" collapsed="false">
      <c r="A336" s="39" t="s">
        <v>651</v>
      </c>
      <c r="B336" s="39" t="s">
        <v>652</v>
      </c>
      <c r="C336" s="39" t="s">
        <v>4694</v>
      </c>
      <c r="D336" s="39" t="s">
        <v>4505</v>
      </c>
      <c r="E336" s="39" t="s">
        <v>261</v>
      </c>
      <c r="F336" s="39" t="s">
        <v>258</v>
      </c>
      <c r="G336" s="39" t="s">
        <v>4501</v>
      </c>
      <c r="H336" s="39" t="s">
        <v>4502</v>
      </c>
      <c r="I336" s="40" t="n">
        <v>20</v>
      </c>
      <c r="J336" s="40" t="n">
        <v>0</v>
      </c>
      <c r="K336" s="39" t="s">
        <v>4503</v>
      </c>
      <c r="L336" s="41" t="n">
        <v>0</v>
      </c>
      <c r="M336" s="41" t="n">
        <v>12569.31</v>
      </c>
      <c r="N336" s="39" t="s">
        <v>4507</v>
      </c>
      <c r="O336" s="42" t="n">
        <f aca="false">M336/SUM($M$2:$M$679)</f>
        <v>9.54297877016588E-005</v>
      </c>
      <c r="P336" s="43" t="n">
        <f aca="false">IFERROR(M336/I336,0)</f>
        <v>628.4655</v>
      </c>
      <c r="Q336" s="17"/>
      <c r="R336" s="44" t="n">
        <f aca="false">I336-Q336</f>
        <v>20</v>
      </c>
      <c r="S336" s="43" t="n">
        <f aca="false">$AK336*R336</f>
        <v>12569.3107692308</v>
      </c>
      <c r="U336" s="26" t="s">
        <v>259</v>
      </c>
      <c r="V336" s="26" t="s">
        <v>260</v>
      </c>
      <c r="W336" s="26" t="s">
        <v>262</v>
      </c>
      <c r="X336" s="26"/>
      <c r="Y336" s="26" t="s">
        <v>277</v>
      </c>
      <c r="Z336" s="27" t="s">
        <v>123</v>
      </c>
      <c r="AA336" s="26"/>
      <c r="AB336" s="26"/>
      <c r="AC336" s="26"/>
      <c r="AD336" s="26"/>
      <c r="AE336" s="26"/>
      <c r="AF336" s="26"/>
      <c r="AG336" s="26"/>
      <c r="AH336" s="45"/>
      <c r="AI336" s="45"/>
      <c r="AJ336" s="45"/>
      <c r="AK336" s="46" t="n">
        <v>628.465538461538</v>
      </c>
      <c r="AL336" s="46"/>
      <c r="AM336" s="46"/>
      <c r="AN336" s="26"/>
      <c r="AO336" s="26" t="s">
        <v>434</v>
      </c>
    </row>
    <row r="337" customFormat="false" ht="12" hidden="false" customHeight="false" outlineLevel="0" collapsed="false">
      <c r="A337" s="39" t="s">
        <v>651</v>
      </c>
      <c r="B337" s="39" t="s">
        <v>652</v>
      </c>
      <c r="C337" s="39" t="s">
        <v>4695</v>
      </c>
      <c r="D337" s="39" t="s">
        <v>4505</v>
      </c>
      <c r="E337" s="39" t="s">
        <v>261</v>
      </c>
      <c r="F337" s="39" t="s">
        <v>258</v>
      </c>
      <c r="G337" s="39" t="s">
        <v>4501</v>
      </c>
      <c r="H337" s="39" t="s">
        <v>4502</v>
      </c>
      <c r="I337" s="40" t="n">
        <v>20</v>
      </c>
      <c r="J337" s="40" t="n">
        <v>0</v>
      </c>
      <c r="K337" s="39" t="s">
        <v>4503</v>
      </c>
      <c r="L337" s="41" t="n">
        <v>0</v>
      </c>
      <c r="M337" s="41" t="n">
        <v>12569.31</v>
      </c>
      <c r="N337" s="39" t="s">
        <v>4507</v>
      </c>
      <c r="O337" s="42" t="n">
        <f aca="false">M337/SUM($M$2:$M$679)</f>
        <v>9.54297877016588E-005</v>
      </c>
      <c r="P337" s="43" t="n">
        <f aca="false">IFERROR(M337/I337,0)</f>
        <v>628.4655</v>
      </c>
      <c r="Q337" s="17"/>
      <c r="R337" s="44" t="n">
        <f aca="false">I337-Q337</f>
        <v>20</v>
      </c>
      <c r="S337" s="43" t="n">
        <f aca="false">$AK337*R337</f>
        <v>12569.3107692308</v>
      </c>
      <c r="U337" s="26" t="s">
        <v>259</v>
      </c>
      <c r="V337" s="26" t="s">
        <v>260</v>
      </c>
      <c r="W337" s="26" t="s">
        <v>262</v>
      </c>
      <c r="X337" s="26"/>
      <c r="Y337" s="26" t="s">
        <v>277</v>
      </c>
      <c r="Z337" s="27" t="s">
        <v>123</v>
      </c>
      <c r="AA337" s="26"/>
      <c r="AB337" s="26"/>
      <c r="AC337" s="26"/>
      <c r="AD337" s="26"/>
      <c r="AE337" s="26"/>
      <c r="AF337" s="26"/>
      <c r="AG337" s="26"/>
      <c r="AH337" s="45"/>
      <c r="AI337" s="45"/>
      <c r="AJ337" s="45"/>
      <c r="AK337" s="46" t="n">
        <v>628.465538461538</v>
      </c>
      <c r="AL337" s="46"/>
      <c r="AM337" s="46"/>
      <c r="AN337" s="26"/>
      <c r="AO337" s="26" t="s">
        <v>434</v>
      </c>
    </row>
    <row r="338" customFormat="false" ht="12" hidden="false" customHeight="false" outlineLevel="0" collapsed="false">
      <c r="A338" s="39" t="s">
        <v>679</v>
      </c>
      <c r="B338" s="39" t="s">
        <v>680</v>
      </c>
      <c r="C338" s="39" t="s">
        <v>4696</v>
      </c>
      <c r="D338" s="39" t="s">
        <v>4505</v>
      </c>
      <c r="E338" s="39" t="s">
        <v>261</v>
      </c>
      <c r="F338" s="39" t="s">
        <v>258</v>
      </c>
      <c r="G338" s="39" t="s">
        <v>4501</v>
      </c>
      <c r="H338" s="39" t="s">
        <v>4502</v>
      </c>
      <c r="I338" s="40" t="n">
        <v>20</v>
      </c>
      <c r="J338" s="40" t="n">
        <v>0</v>
      </c>
      <c r="K338" s="39" t="s">
        <v>4503</v>
      </c>
      <c r="L338" s="41" t="n">
        <v>0</v>
      </c>
      <c r="M338" s="41" t="n">
        <v>140414.4</v>
      </c>
      <c r="N338" s="39" t="s">
        <v>4507</v>
      </c>
      <c r="O338" s="42" t="n">
        <f aca="false">M338/SUM($M$2:$M$679)</f>
        <v>0.00106606618678796</v>
      </c>
      <c r="P338" s="43" t="n">
        <f aca="false">IFERROR(M338/I338,0)</f>
        <v>7020.72</v>
      </c>
      <c r="Q338" s="17"/>
      <c r="R338" s="44" t="n">
        <f aca="false">I338-Q338</f>
        <v>20</v>
      </c>
      <c r="S338" s="43" t="n">
        <f aca="false">$AK338*R338</f>
        <v>140414.401834862</v>
      </c>
      <c r="U338" s="26" t="s">
        <v>259</v>
      </c>
      <c r="V338" s="26" t="s">
        <v>260</v>
      </c>
      <c r="W338" s="26" t="s">
        <v>262</v>
      </c>
      <c r="X338" s="26"/>
      <c r="Y338" s="26" t="s">
        <v>277</v>
      </c>
      <c r="Z338" s="27" t="s">
        <v>123</v>
      </c>
      <c r="AA338" s="26"/>
      <c r="AB338" s="26"/>
      <c r="AC338" s="26"/>
      <c r="AD338" s="26"/>
      <c r="AE338" s="26"/>
      <c r="AF338" s="26"/>
      <c r="AG338" s="26"/>
      <c r="AH338" s="45"/>
      <c r="AI338" s="45"/>
      <c r="AJ338" s="45"/>
      <c r="AK338" s="46" t="n">
        <v>7020.72009174312</v>
      </c>
      <c r="AL338" s="46"/>
      <c r="AM338" s="46"/>
      <c r="AN338" s="26"/>
      <c r="AO338" s="26" t="s">
        <v>434</v>
      </c>
    </row>
    <row r="339" customFormat="false" ht="12" hidden="false" customHeight="false" outlineLevel="0" collapsed="false">
      <c r="A339" s="39" t="s">
        <v>278</v>
      </c>
      <c r="B339" s="39" t="s">
        <v>279</v>
      </c>
      <c r="C339" s="39" t="s">
        <v>4697</v>
      </c>
      <c r="D339" s="39" t="s">
        <v>4505</v>
      </c>
      <c r="E339" s="39" t="s">
        <v>261</v>
      </c>
      <c r="F339" s="39" t="s">
        <v>258</v>
      </c>
      <c r="G339" s="39" t="s">
        <v>4501</v>
      </c>
      <c r="H339" s="39" t="s">
        <v>4502</v>
      </c>
      <c r="I339" s="40" t="n">
        <v>20</v>
      </c>
      <c r="J339" s="40" t="n">
        <v>0</v>
      </c>
      <c r="K339" s="39" t="s">
        <v>4503</v>
      </c>
      <c r="L339" s="41" t="n">
        <v>0</v>
      </c>
      <c r="M339" s="41" t="n">
        <v>1743.14</v>
      </c>
      <c r="N339" s="39" t="s">
        <v>4507</v>
      </c>
      <c r="O339" s="42" t="n">
        <f aca="false">M339/SUM($M$2:$M$679)</f>
        <v>1.32344162196866E-005</v>
      </c>
      <c r="P339" s="43" t="n">
        <f aca="false">IFERROR(M339/I339,0)</f>
        <v>87.157</v>
      </c>
      <c r="Q339" s="17"/>
      <c r="R339" s="44" t="n">
        <f aca="false">I339-Q339</f>
        <v>20</v>
      </c>
      <c r="S339" s="43" t="n">
        <f aca="false">$AK339*R339</f>
        <v>1743.14246932916</v>
      </c>
      <c r="U339" s="26" t="s">
        <v>259</v>
      </c>
      <c r="V339" s="26" t="s">
        <v>260</v>
      </c>
      <c r="W339" s="26" t="s">
        <v>262</v>
      </c>
      <c r="X339" s="25" t="s">
        <v>228</v>
      </c>
      <c r="Y339" s="26" t="s">
        <v>282</v>
      </c>
      <c r="Z339" s="25" t="s">
        <v>51</v>
      </c>
      <c r="AA339" s="26" t="s">
        <v>280</v>
      </c>
      <c r="AB339" s="26" t="s">
        <v>281</v>
      </c>
      <c r="AC339" s="26" t="s">
        <v>283</v>
      </c>
      <c r="AD339" s="26" t="s">
        <v>269</v>
      </c>
      <c r="AE339" s="26"/>
      <c r="AF339" s="26" t="s">
        <v>270</v>
      </c>
      <c r="AG339" s="26" t="s">
        <v>284</v>
      </c>
      <c r="AH339" s="45"/>
      <c r="AI339" s="45"/>
      <c r="AJ339" s="45"/>
      <c r="AK339" s="46" t="n">
        <v>87.1571234664578</v>
      </c>
      <c r="AL339" s="46"/>
      <c r="AM339" s="46"/>
      <c r="AN339" s="26"/>
      <c r="AO339" s="26" t="s">
        <v>4514</v>
      </c>
    </row>
    <row r="340" customFormat="false" ht="12" hidden="false" customHeight="false" outlineLevel="0" collapsed="false">
      <c r="A340" s="39" t="s">
        <v>403</v>
      </c>
      <c r="B340" s="39" t="s">
        <v>404</v>
      </c>
      <c r="C340" s="39" t="s">
        <v>4698</v>
      </c>
      <c r="D340" s="39" t="s">
        <v>4515</v>
      </c>
      <c r="E340" s="39" t="s">
        <v>261</v>
      </c>
      <c r="F340" s="39" t="s">
        <v>258</v>
      </c>
      <c r="G340" s="39" t="s">
        <v>4501</v>
      </c>
      <c r="H340" s="39" t="s">
        <v>4502</v>
      </c>
      <c r="I340" s="40" t="n">
        <v>20</v>
      </c>
      <c r="J340" s="40" t="n">
        <v>0</v>
      </c>
      <c r="K340" s="39" t="s">
        <v>4503</v>
      </c>
      <c r="L340" s="41" t="n">
        <v>0</v>
      </c>
      <c r="M340" s="41" t="n">
        <v>7430.92</v>
      </c>
      <c r="N340" s="39" t="s">
        <v>4507</v>
      </c>
      <c r="O340" s="42" t="n">
        <f aca="false">M340/SUM($M$2:$M$679)</f>
        <v>5.64176647745987E-005</v>
      </c>
      <c r="P340" s="43" t="n">
        <f aca="false">IFERROR(M340/I340,0)</f>
        <v>371.546</v>
      </c>
      <c r="Q340" s="17"/>
      <c r="R340" s="44" t="n">
        <f aca="false">I340-Q340</f>
        <v>20</v>
      </c>
      <c r="S340" s="43" t="n">
        <f aca="false">$AK340*R340</f>
        <v>7430.92303030303</v>
      </c>
      <c r="U340" s="26" t="s">
        <v>259</v>
      </c>
      <c r="V340" s="26" t="s">
        <v>260</v>
      </c>
      <c r="W340" s="26" t="s">
        <v>262</v>
      </c>
      <c r="X340" s="26"/>
      <c r="Y340" s="26" t="s">
        <v>277</v>
      </c>
      <c r="Z340" s="27" t="s">
        <v>123</v>
      </c>
      <c r="AA340" s="26"/>
      <c r="AB340" s="26"/>
      <c r="AC340" s="26"/>
      <c r="AD340" s="26"/>
      <c r="AE340" s="26"/>
      <c r="AF340" s="26"/>
      <c r="AG340" s="26"/>
      <c r="AH340" s="45"/>
      <c r="AI340" s="45"/>
      <c r="AJ340" s="45"/>
      <c r="AK340" s="46" t="n">
        <v>371.546151515152</v>
      </c>
      <c r="AL340" s="46"/>
      <c r="AM340" s="46"/>
      <c r="AN340" s="26"/>
      <c r="AO340" s="26" t="s">
        <v>405</v>
      </c>
    </row>
    <row r="341" customFormat="false" ht="12" hidden="false" customHeight="false" outlineLevel="0" collapsed="false">
      <c r="A341" s="39" t="s">
        <v>1058</v>
      </c>
      <c r="B341" s="39" t="s">
        <v>1059</v>
      </c>
      <c r="C341" s="39" t="s">
        <v>4506</v>
      </c>
      <c r="D341" s="39" t="s">
        <v>4515</v>
      </c>
      <c r="E341" s="39" t="s">
        <v>261</v>
      </c>
      <c r="F341" s="39" t="s">
        <v>258</v>
      </c>
      <c r="G341" s="39" t="s">
        <v>4501</v>
      </c>
      <c r="H341" s="39" t="s">
        <v>4502</v>
      </c>
      <c r="I341" s="40" t="n">
        <v>20</v>
      </c>
      <c r="J341" s="40" t="n">
        <v>0</v>
      </c>
      <c r="K341" s="39" t="s">
        <v>4503</v>
      </c>
      <c r="L341" s="41" t="n">
        <v>0</v>
      </c>
      <c r="M341" s="41" t="n">
        <v>29820</v>
      </c>
      <c r="N341" s="39" t="s">
        <v>4507</v>
      </c>
      <c r="O341" s="42" t="n">
        <f aca="false">M341/SUM($M$2:$M$679)</f>
        <v>0.000226401948019698</v>
      </c>
      <c r="P341" s="43" t="n">
        <f aca="false">IFERROR(M341/I341,0)</f>
        <v>1491</v>
      </c>
      <c r="Q341" s="17" t="n">
        <v>2</v>
      </c>
      <c r="R341" s="44" t="n">
        <f aca="false">I341-Q341</f>
        <v>18</v>
      </c>
      <c r="S341" s="43" t="n">
        <f aca="false">$AK341*R341</f>
        <v>26838</v>
      </c>
      <c r="U341" s="26" t="s">
        <v>259</v>
      </c>
      <c r="V341" s="26" t="s">
        <v>260</v>
      </c>
      <c r="W341" s="26" t="s">
        <v>262</v>
      </c>
      <c r="X341" s="25" t="s">
        <v>228</v>
      </c>
      <c r="Y341" s="26" t="s">
        <v>282</v>
      </c>
      <c r="Z341" s="25" t="s">
        <v>51</v>
      </c>
      <c r="AA341" s="26" t="s">
        <v>1060</v>
      </c>
      <c r="AB341" s="26" t="s">
        <v>1061</v>
      </c>
      <c r="AC341" s="26" t="s">
        <v>290</v>
      </c>
      <c r="AD341" s="26" t="s">
        <v>269</v>
      </c>
      <c r="AE341" s="26"/>
      <c r="AF341" s="26" t="s">
        <v>270</v>
      </c>
      <c r="AG341" s="26"/>
      <c r="AH341" s="45" t="n">
        <v>20</v>
      </c>
      <c r="AI341" s="45" t="n">
        <f aca="false">Q341</f>
        <v>2</v>
      </c>
      <c r="AJ341" s="45" t="n">
        <f aca="false">$AH341-$AI341</f>
        <v>18</v>
      </c>
      <c r="AK341" s="46" t="n">
        <v>1491</v>
      </c>
      <c r="AL341" s="46" t="n">
        <f aca="false">$AJ341*$AK341</f>
        <v>26838</v>
      </c>
      <c r="AM341" s="46" t="n">
        <f aca="false">$AI341*$AK341</f>
        <v>2982</v>
      </c>
      <c r="AN341" s="26"/>
      <c r="AO341" s="26" t="s">
        <v>1062</v>
      </c>
    </row>
    <row r="342" customFormat="false" ht="12" hidden="false" customHeight="false" outlineLevel="0" collapsed="false">
      <c r="A342" s="39" t="s">
        <v>627</v>
      </c>
      <c r="B342" s="39" t="s">
        <v>628</v>
      </c>
      <c r="C342" s="39" t="s">
        <v>4699</v>
      </c>
      <c r="D342" s="39" t="s">
        <v>4505</v>
      </c>
      <c r="E342" s="39" t="s">
        <v>261</v>
      </c>
      <c r="F342" s="39" t="s">
        <v>258</v>
      </c>
      <c r="G342" s="39" t="s">
        <v>4501</v>
      </c>
      <c r="H342" s="39" t="s">
        <v>4502</v>
      </c>
      <c r="I342" s="40" t="n">
        <v>20</v>
      </c>
      <c r="J342" s="40" t="n">
        <v>0</v>
      </c>
      <c r="K342" s="39" t="s">
        <v>4503</v>
      </c>
      <c r="L342" s="41" t="n">
        <v>0</v>
      </c>
      <c r="M342" s="41" t="n">
        <v>98317.31</v>
      </c>
      <c r="N342" s="39" t="s">
        <v>4507</v>
      </c>
      <c r="O342" s="42" t="n">
        <f aca="false">M342/SUM($M$2:$M$679)</f>
        <v>0.000746453068680634</v>
      </c>
      <c r="P342" s="43" t="n">
        <f aca="false">IFERROR(M342/I342,0)</f>
        <v>4915.8655</v>
      </c>
      <c r="Q342" s="17"/>
      <c r="R342" s="44" t="n">
        <f aca="false">I342-Q342</f>
        <v>20</v>
      </c>
      <c r="S342" s="43" t="n">
        <f aca="false">$AK342*R342</f>
        <v>98317.3070967742</v>
      </c>
      <c r="U342" s="26" t="s">
        <v>259</v>
      </c>
      <c r="V342" s="26" t="s">
        <v>260</v>
      </c>
      <c r="W342" s="26" t="s">
        <v>262</v>
      </c>
      <c r="X342" s="24" t="s">
        <v>226</v>
      </c>
      <c r="Y342" s="26" t="s">
        <v>267</v>
      </c>
      <c r="Z342" s="25" t="s">
        <v>51</v>
      </c>
      <c r="AA342" s="26" t="s">
        <v>629</v>
      </c>
      <c r="AB342" s="26" t="s">
        <v>630</v>
      </c>
      <c r="AC342" s="26" t="s">
        <v>290</v>
      </c>
      <c r="AD342" s="26" t="s">
        <v>269</v>
      </c>
      <c r="AE342" s="26"/>
      <c r="AF342" s="26" t="s">
        <v>270</v>
      </c>
      <c r="AG342" s="26"/>
      <c r="AH342" s="45"/>
      <c r="AI342" s="45"/>
      <c r="AJ342" s="45"/>
      <c r="AK342" s="46" t="n">
        <v>4915.86535483871</v>
      </c>
      <c r="AL342" s="46"/>
      <c r="AM342" s="46"/>
      <c r="AN342" s="26"/>
      <c r="AO342" s="26" t="s">
        <v>4668</v>
      </c>
    </row>
    <row r="343" customFormat="false" ht="12" hidden="false" customHeight="false" outlineLevel="0" collapsed="false">
      <c r="A343" s="39" t="s">
        <v>1006</v>
      </c>
      <c r="B343" s="39" t="s">
        <v>1007</v>
      </c>
      <c r="C343" s="39" t="s">
        <v>4506</v>
      </c>
      <c r="D343" s="39" t="s">
        <v>4505</v>
      </c>
      <c r="E343" s="39" t="s">
        <v>261</v>
      </c>
      <c r="F343" s="39" t="s">
        <v>258</v>
      </c>
      <c r="G343" s="39" t="s">
        <v>4501</v>
      </c>
      <c r="H343" s="39" t="s">
        <v>4502</v>
      </c>
      <c r="I343" s="40" t="n">
        <v>20</v>
      </c>
      <c r="J343" s="40" t="n">
        <v>0</v>
      </c>
      <c r="K343" s="39" t="s">
        <v>4503</v>
      </c>
      <c r="L343" s="41" t="n">
        <v>0</v>
      </c>
      <c r="M343" s="41" t="n">
        <v>117251.64</v>
      </c>
      <c r="N343" s="39" t="s">
        <v>4507</v>
      </c>
      <c r="O343" s="42" t="n">
        <f aca="false">M343/SUM($M$2:$M$679)</f>
        <v>0.000890207904242264</v>
      </c>
      <c r="P343" s="43" t="n">
        <f aca="false">IFERROR(M343/I343,0)</f>
        <v>5862.582</v>
      </c>
      <c r="Q343" s="17"/>
      <c r="R343" s="44" t="n">
        <f aca="false">I343-Q343</f>
        <v>20</v>
      </c>
      <c r="S343" s="43" t="n">
        <f aca="false">$AK343*R343</f>
        <v>117251.64</v>
      </c>
      <c r="U343" s="26" t="s">
        <v>259</v>
      </c>
      <c r="V343" s="26" t="s">
        <v>260</v>
      </c>
      <c r="W343" s="26" t="s">
        <v>262</v>
      </c>
      <c r="X343" s="26"/>
      <c r="Y343" s="26" t="s">
        <v>277</v>
      </c>
      <c r="Z343" s="27" t="s">
        <v>123</v>
      </c>
      <c r="AA343" s="26"/>
      <c r="AB343" s="26"/>
      <c r="AC343" s="26"/>
      <c r="AD343" s="26"/>
      <c r="AE343" s="26"/>
      <c r="AF343" s="26"/>
      <c r="AG343" s="26"/>
      <c r="AH343" s="45" t="n">
        <v>25</v>
      </c>
      <c r="AI343" s="45" t="n">
        <f aca="false">Q343</f>
        <v>0</v>
      </c>
      <c r="AJ343" s="45" t="n">
        <f aca="false">$AH343-$AI343</f>
        <v>25</v>
      </c>
      <c r="AK343" s="46" t="n">
        <v>5862.582</v>
      </c>
      <c r="AL343" s="46" t="n">
        <f aca="false">$AJ343*$AK343</f>
        <v>146564.55</v>
      </c>
      <c r="AM343" s="46" t="n">
        <f aca="false">$AI343*$AK343</f>
        <v>0</v>
      </c>
      <c r="AN343" s="26"/>
      <c r="AO343" s="26" t="s">
        <v>376</v>
      </c>
    </row>
    <row r="344" customFormat="false" ht="12" hidden="false" customHeight="false" outlineLevel="0" collapsed="false">
      <c r="A344" s="39" t="s">
        <v>1063</v>
      </c>
      <c r="B344" s="39" t="s">
        <v>1064</v>
      </c>
      <c r="C344" s="39" t="s">
        <v>4506</v>
      </c>
      <c r="D344" s="39" t="s">
        <v>4505</v>
      </c>
      <c r="E344" s="39" t="s">
        <v>261</v>
      </c>
      <c r="F344" s="39" t="s">
        <v>258</v>
      </c>
      <c r="G344" s="39" t="s">
        <v>4501</v>
      </c>
      <c r="H344" s="39" t="s">
        <v>4502</v>
      </c>
      <c r="I344" s="40" t="n">
        <v>20</v>
      </c>
      <c r="J344" s="40" t="n">
        <v>0</v>
      </c>
      <c r="K344" s="39" t="s">
        <v>4503</v>
      </c>
      <c r="L344" s="41" t="n">
        <v>0</v>
      </c>
      <c r="M344" s="41" t="n">
        <v>546</v>
      </c>
      <c r="N344" s="39" t="s">
        <v>4507</v>
      </c>
      <c r="O344" s="42" t="n">
        <f aca="false">M344/SUM($M$2:$M$679)</f>
        <v>4.14538778064235E-006</v>
      </c>
      <c r="P344" s="43" t="n">
        <f aca="false">IFERROR(M344/I344,0)</f>
        <v>27.3</v>
      </c>
      <c r="Q344" s="17" t="n">
        <v>100</v>
      </c>
      <c r="R344" s="44" t="n">
        <f aca="false">I344-Q344</f>
        <v>-80</v>
      </c>
      <c r="S344" s="43" t="n">
        <f aca="false">$AK344*R344</f>
        <v>-2184</v>
      </c>
      <c r="U344" s="26" t="s">
        <v>259</v>
      </c>
      <c r="V344" s="26" t="s">
        <v>260</v>
      </c>
      <c r="W344" s="26" t="s">
        <v>262</v>
      </c>
      <c r="X344" s="24" t="s">
        <v>226</v>
      </c>
      <c r="Y344" s="26" t="s">
        <v>267</v>
      </c>
      <c r="Z344" s="24" t="s">
        <v>54</v>
      </c>
      <c r="AA344" s="26" t="s">
        <v>1065</v>
      </c>
      <c r="AB344" s="26" t="s">
        <v>1066</v>
      </c>
      <c r="AC344" s="26" t="s">
        <v>1067</v>
      </c>
      <c r="AD344" s="26" t="s">
        <v>270</v>
      </c>
      <c r="AE344" s="26" t="s">
        <v>1068</v>
      </c>
      <c r="AF344" s="26" t="s">
        <v>270</v>
      </c>
      <c r="AG344" s="26" t="s">
        <v>1069</v>
      </c>
      <c r="AH344" s="45" t="n">
        <v>20</v>
      </c>
      <c r="AI344" s="45" t="n">
        <f aca="false">Q344</f>
        <v>100</v>
      </c>
      <c r="AJ344" s="45" t="n">
        <f aca="false">$AH344-$AI344</f>
        <v>-80</v>
      </c>
      <c r="AK344" s="46" t="n">
        <v>27.3</v>
      </c>
      <c r="AL344" s="46" t="n">
        <f aca="false">$AJ344*$AK344</f>
        <v>-2184</v>
      </c>
      <c r="AM344" s="46" t="n">
        <f aca="false">$AI344*$AK344</f>
        <v>2730</v>
      </c>
      <c r="AN344" s="26"/>
      <c r="AO344" s="26" t="s">
        <v>1070</v>
      </c>
    </row>
    <row r="345" customFormat="false" ht="12" hidden="false" customHeight="false" outlineLevel="0" collapsed="false">
      <c r="A345" s="39" t="s">
        <v>985</v>
      </c>
      <c r="B345" s="39" t="s">
        <v>986</v>
      </c>
      <c r="C345" s="39" t="s">
        <v>4506</v>
      </c>
      <c r="D345" s="39" t="s">
        <v>4515</v>
      </c>
      <c r="E345" s="39" t="s">
        <v>261</v>
      </c>
      <c r="F345" s="39" t="s">
        <v>258</v>
      </c>
      <c r="G345" s="39" t="s">
        <v>4501</v>
      </c>
      <c r="H345" s="39" t="s">
        <v>4502</v>
      </c>
      <c r="I345" s="40" t="n">
        <v>20</v>
      </c>
      <c r="J345" s="40" t="n">
        <v>0</v>
      </c>
      <c r="K345" s="39" t="s">
        <v>4503</v>
      </c>
      <c r="L345" s="41" t="n">
        <v>0</v>
      </c>
      <c r="M345" s="41" t="n">
        <v>79004</v>
      </c>
      <c r="N345" s="39" t="s">
        <v>4507</v>
      </c>
      <c r="O345" s="42" t="n">
        <f aca="false">M345/SUM($M$2:$M$679)</f>
        <v>0.000599820908831261</v>
      </c>
      <c r="P345" s="43" t="n">
        <f aca="false">IFERROR(M345/I345,0)</f>
        <v>3950.2</v>
      </c>
      <c r="Q345" s="17"/>
      <c r="R345" s="44" t="n">
        <f aca="false">I345-Q345</f>
        <v>20</v>
      </c>
      <c r="S345" s="43" t="n">
        <f aca="false">$AK345*R345</f>
        <v>79004</v>
      </c>
      <c r="U345" s="26" t="s">
        <v>259</v>
      </c>
      <c r="V345" s="26" t="s">
        <v>260</v>
      </c>
      <c r="W345" s="26" t="s">
        <v>262</v>
      </c>
      <c r="X345" s="26"/>
      <c r="Y345" s="26" t="s">
        <v>277</v>
      </c>
      <c r="Z345" s="27" t="s">
        <v>123</v>
      </c>
      <c r="AA345" s="26"/>
      <c r="AB345" s="26"/>
      <c r="AC345" s="26"/>
      <c r="AD345" s="26"/>
      <c r="AE345" s="26"/>
      <c r="AF345" s="26"/>
      <c r="AG345" s="26"/>
      <c r="AH345" s="45" t="n">
        <v>30</v>
      </c>
      <c r="AI345" s="45" t="n">
        <f aca="false">Q345</f>
        <v>0</v>
      </c>
      <c r="AJ345" s="45" t="n">
        <f aca="false">$AH345-$AI345</f>
        <v>30</v>
      </c>
      <c r="AK345" s="46" t="n">
        <v>3950.2</v>
      </c>
      <c r="AL345" s="46" t="n">
        <f aca="false">$AJ345*$AK345</f>
        <v>118506</v>
      </c>
      <c r="AM345" s="46" t="n">
        <f aca="false">$AI345*$AK345</f>
        <v>0</v>
      </c>
      <c r="AN345" s="26"/>
      <c r="AO345" s="26" t="s">
        <v>376</v>
      </c>
    </row>
    <row r="346" customFormat="false" ht="12" hidden="false" customHeight="false" outlineLevel="0" collapsed="false">
      <c r="A346" s="39" t="s">
        <v>1071</v>
      </c>
      <c r="B346" s="39" t="s">
        <v>1072</v>
      </c>
      <c r="C346" s="39" t="s">
        <v>4506</v>
      </c>
      <c r="D346" s="39" t="s">
        <v>4515</v>
      </c>
      <c r="E346" s="39" t="s">
        <v>261</v>
      </c>
      <c r="F346" s="39" t="s">
        <v>258</v>
      </c>
      <c r="G346" s="39" t="s">
        <v>4501</v>
      </c>
      <c r="H346" s="39" t="s">
        <v>4502</v>
      </c>
      <c r="I346" s="40" t="n">
        <v>20</v>
      </c>
      <c r="J346" s="40" t="n">
        <v>0</v>
      </c>
      <c r="K346" s="39" t="s">
        <v>4503</v>
      </c>
      <c r="L346" s="41" t="n">
        <v>0</v>
      </c>
      <c r="M346" s="41" t="n">
        <v>82242.43</v>
      </c>
      <c r="N346" s="39" t="s">
        <v>4507</v>
      </c>
      <c r="O346" s="42" t="n">
        <f aca="false">M346/SUM($M$2:$M$679)</f>
        <v>0.000624407993355923</v>
      </c>
      <c r="P346" s="43" t="n">
        <f aca="false">IFERROR(M346/I346,0)</f>
        <v>4112.1215</v>
      </c>
      <c r="Q346" s="17"/>
      <c r="R346" s="44" t="n">
        <f aca="false">I346-Q346</f>
        <v>20</v>
      </c>
      <c r="S346" s="43" t="n">
        <f aca="false">$AK346*R346</f>
        <v>82242.43</v>
      </c>
      <c r="U346" s="26" t="s">
        <v>259</v>
      </c>
      <c r="V346" s="26" t="s">
        <v>260</v>
      </c>
      <c r="W346" s="26" t="s">
        <v>262</v>
      </c>
      <c r="X346" s="26"/>
      <c r="Y346" s="26" t="s">
        <v>277</v>
      </c>
      <c r="Z346" s="27" t="s">
        <v>123</v>
      </c>
      <c r="AA346" s="26"/>
      <c r="AB346" s="26"/>
      <c r="AC346" s="26"/>
      <c r="AD346" s="26"/>
      <c r="AE346" s="26"/>
      <c r="AF346" s="26"/>
      <c r="AG346" s="26"/>
      <c r="AH346" s="45" t="n">
        <v>20</v>
      </c>
      <c r="AI346" s="45" t="n">
        <f aca="false">Q346</f>
        <v>0</v>
      </c>
      <c r="AJ346" s="45" t="n">
        <f aca="false">$AH346-$AI346</f>
        <v>20</v>
      </c>
      <c r="AK346" s="46" t="n">
        <v>4112.1215</v>
      </c>
      <c r="AL346" s="46" t="n">
        <f aca="false">$AJ346*$AK346</f>
        <v>82242.43</v>
      </c>
      <c r="AM346" s="46" t="n">
        <f aca="false">$AI346*$AK346</f>
        <v>0</v>
      </c>
      <c r="AN346" s="26"/>
      <c r="AO346" s="26"/>
    </row>
    <row r="347" customFormat="false" ht="12" hidden="false" customHeight="false" outlineLevel="0" collapsed="false">
      <c r="A347" s="39" t="s">
        <v>803</v>
      </c>
      <c r="B347" s="39" t="s">
        <v>804</v>
      </c>
      <c r="C347" s="39" t="s">
        <v>4700</v>
      </c>
      <c r="D347" s="39" t="s">
        <v>4505</v>
      </c>
      <c r="E347" s="39" t="s">
        <v>261</v>
      </c>
      <c r="F347" s="39" t="s">
        <v>258</v>
      </c>
      <c r="G347" s="39" t="s">
        <v>4501</v>
      </c>
      <c r="H347" s="39" t="s">
        <v>4502</v>
      </c>
      <c r="I347" s="40" t="n">
        <v>20</v>
      </c>
      <c r="J347" s="40" t="n">
        <v>0</v>
      </c>
      <c r="K347" s="39" t="s">
        <v>4503</v>
      </c>
      <c r="L347" s="41" t="n">
        <v>0</v>
      </c>
      <c r="M347" s="41" t="n">
        <v>302708.57</v>
      </c>
      <c r="N347" s="39" t="s">
        <v>4507</v>
      </c>
      <c r="O347" s="42" t="n">
        <f aca="false">M347/SUM($M$2:$M$679)</f>
        <v>0.0022982498299885</v>
      </c>
      <c r="P347" s="43" t="n">
        <f aca="false">IFERROR(M347/I347,0)</f>
        <v>15135.4285</v>
      </c>
      <c r="Q347" s="17"/>
      <c r="R347" s="44" t="n">
        <f aca="false">I347-Q347</f>
        <v>20</v>
      </c>
      <c r="S347" s="43" t="n">
        <f aca="false">$AK347*R347</f>
        <v>302708.57027027</v>
      </c>
      <c r="U347" s="26" t="s">
        <v>259</v>
      </c>
      <c r="V347" s="26" t="s">
        <v>260</v>
      </c>
      <c r="W347" s="26" t="s">
        <v>262</v>
      </c>
      <c r="X347" s="26"/>
      <c r="Y347" s="26" t="s">
        <v>277</v>
      </c>
      <c r="Z347" s="27" t="s">
        <v>123</v>
      </c>
      <c r="AA347" s="26"/>
      <c r="AB347" s="26"/>
      <c r="AC347" s="26"/>
      <c r="AD347" s="26"/>
      <c r="AE347" s="26"/>
      <c r="AF347" s="26"/>
      <c r="AG347" s="26"/>
      <c r="AH347" s="45"/>
      <c r="AI347" s="45"/>
      <c r="AJ347" s="45"/>
      <c r="AK347" s="46" t="n">
        <v>15135.4285135135</v>
      </c>
      <c r="AL347" s="46"/>
      <c r="AM347" s="46"/>
      <c r="AN347" s="26"/>
      <c r="AO347" s="26" t="s">
        <v>434</v>
      </c>
    </row>
    <row r="348" customFormat="false" ht="12" hidden="false" customHeight="false" outlineLevel="0" collapsed="false">
      <c r="A348" s="39" t="s">
        <v>1073</v>
      </c>
      <c r="B348" s="39" t="s">
        <v>1074</v>
      </c>
      <c r="C348" s="39" t="s">
        <v>4506</v>
      </c>
      <c r="D348" s="39" t="s">
        <v>4505</v>
      </c>
      <c r="E348" s="39" t="s">
        <v>261</v>
      </c>
      <c r="F348" s="39" t="s">
        <v>258</v>
      </c>
      <c r="G348" s="39" t="s">
        <v>4501</v>
      </c>
      <c r="H348" s="39" t="s">
        <v>4502</v>
      </c>
      <c r="I348" s="40" t="n">
        <v>20</v>
      </c>
      <c r="J348" s="40" t="n">
        <v>0</v>
      </c>
      <c r="K348" s="39" t="s">
        <v>4503</v>
      </c>
      <c r="L348" s="41" t="n">
        <v>0</v>
      </c>
      <c r="M348" s="41" t="n">
        <v>124254</v>
      </c>
      <c r="N348" s="39" t="s">
        <v>4507</v>
      </c>
      <c r="O348" s="42" t="n">
        <f aca="false">M348/SUM($M$2:$M$679)</f>
        <v>0.000943371819223324</v>
      </c>
      <c r="P348" s="43" t="n">
        <f aca="false">IFERROR(M348/I348,0)</f>
        <v>6212.7</v>
      </c>
      <c r="Q348" s="17"/>
      <c r="R348" s="44" t="n">
        <f aca="false">I348-Q348</f>
        <v>20</v>
      </c>
      <c r="S348" s="43" t="n">
        <f aca="false">$AK348*R348</f>
        <v>124254</v>
      </c>
      <c r="U348" s="26" t="s">
        <v>259</v>
      </c>
      <c r="V348" s="26" t="s">
        <v>260</v>
      </c>
      <c r="W348" s="26" t="s">
        <v>262</v>
      </c>
      <c r="X348" s="26"/>
      <c r="Y348" s="26" t="s">
        <v>277</v>
      </c>
      <c r="Z348" s="27" t="s">
        <v>123</v>
      </c>
      <c r="AA348" s="26"/>
      <c r="AB348" s="26"/>
      <c r="AC348" s="26"/>
      <c r="AD348" s="26"/>
      <c r="AE348" s="26"/>
      <c r="AF348" s="26"/>
      <c r="AG348" s="26"/>
      <c r="AH348" s="45" t="n">
        <v>20</v>
      </c>
      <c r="AI348" s="45" t="n">
        <f aca="false">Q348</f>
        <v>0</v>
      </c>
      <c r="AJ348" s="45" t="n">
        <f aca="false">$AH348-$AI348</f>
        <v>20</v>
      </c>
      <c r="AK348" s="46" t="n">
        <v>6212.7</v>
      </c>
      <c r="AL348" s="46" t="n">
        <f aca="false">$AJ348*$AK348</f>
        <v>124254</v>
      </c>
      <c r="AM348" s="46" t="n">
        <f aca="false">$AI348*$AK348</f>
        <v>0</v>
      </c>
      <c r="AN348" s="26"/>
      <c r="AO348" s="26"/>
    </row>
    <row r="349" customFormat="false" ht="12" hidden="false" customHeight="false" outlineLevel="0" collapsed="false">
      <c r="A349" s="39" t="s">
        <v>1075</v>
      </c>
      <c r="B349" s="39" t="s">
        <v>1076</v>
      </c>
      <c r="C349" s="39" t="s">
        <v>4506</v>
      </c>
      <c r="D349" s="39" t="s">
        <v>4505</v>
      </c>
      <c r="E349" s="39" t="s">
        <v>261</v>
      </c>
      <c r="F349" s="39" t="s">
        <v>258</v>
      </c>
      <c r="G349" s="39" t="s">
        <v>4501</v>
      </c>
      <c r="H349" s="39" t="s">
        <v>4502</v>
      </c>
      <c r="I349" s="40" t="n">
        <v>20</v>
      </c>
      <c r="J349" s="40" t="n">
        <v>0</v>
      </c>
      <c r="K349" s="39" t="s">
        <v>4503</v>
      </c>
      <c r="L349" s="41" t="n">
        <v>0</v>
      </c>
      <c r="M349" s="41" t="n">
        <v>248072</v>
      </c>
      <c r="N349" s="39" t="s">
        <v>4507</v>
      </c>
      <c r="O349" s="42" t="n">
        <f aca="false">M349/SUM($M$2:$M$679)</f>
        <v>0.00188343340205038</v>
      </c>
      <c r="P349" s="43" t="n">
        <f aca="false">IFERROR(M349/I349,0)</f>
        <v>12403.6</v>
      </c>
      <c r="Q349" s="17"/>
      <c r="R349" s="44" t="n">
        <f aca="false">I349-Q349</f>
        <v>20</v>
      </c>
      <c r="S349" s="43" t="n">
        <f aca="false">$AK349*R349</f>
        <v>248072</v>
      </c>
      <c r="U349" s="26" t="s">
        <v>259</v>
      </c>
      <c r="V349" s="26" t="s">
        <v>260</v>
      </c>
      <c r="W349" s="26" t="s">
        <v>262</v>
      </c>
      <c r="X349" s="26"/>
      <c r="Y349" s="26" t="s">
        <v>277</v>
      </c>
      <c r="Z349" s="27" t="s">
        <v>123</v>
      </c>
      <c r="AA349" s="26"/>
      <c r="AB349" s="26"/>
      <c r="AC349" s="26"/>
      <c r="AD349" s="26"/>
      <c r="AE349" s="26"/>
      <c r="AF349" s="26"/>
      <c r="AG349" s="26"/>
      <c r="AH349" s="45" t="n">
        <v>20</v>
      </c>
      <c r="AI349" s="45" t="n">
        <f aca="false">Q349</f>
        <v>0</v>
      </c>
      <c r="AJ349" s="45" t="n">
        <f aca="false">$AH349-$AI349</f>
        <v>20</v>
      </c>
      <c r="AK349" s="46" t="n">
        <v>12403.6</v>
      </c>
      <c r="AL349" s="46" t="n">
        <f aca="false">$AJ349*$AK349</f>
        <v>248072</v>
      </c>
      <c r="AM349" s="46" t="n">
        <f aca="false">$AI349*$AK349</f>
        <v>0</v>
      </c>
      <c r="AN349" s="26"/>
      <c r="AO349" s="26"/>
    </row>
    <row r="350" customFormat="false" ht="12" hidden="false" customHeight="false" outlineLevel="0" collapsed="false">
      <c r="A350" s="39" t="s">
        <v>1030</v>
      </c>
      <c r="B350" s="39" t="s">
        <v>1031</v>
      </c>
      <c r="C350" s="39"/>
      <c r="D350" s="39" t="s">
        <v>4505</v>
      </c>
      <c r="E350" s="39" t="s">
        <v>274</v>
      </c>
      <c r="F350" s="39" t="s">
        <v>258</v>
      </c>
      <c r="G350" s="39" t="s">
        <v>4512</v>
      </c>
      <c r="H350" s="39" t="s">
        <v>4502</v>
      </c>
      <c r="I350" s="40" t="n">
        <v>20</v>
      </c>
      <c r="J350" s="40" t="n">
        <v>0</v>
      </c>
      <c r="K350" s="39" t="s">
        <v>4503</v>
      </c>
      <c r="L350" s="41" t="n">
        <v>0</v>
      </c>
      <c r="M350" s="41" t="n">
        <v>259856.9</v>
      </c>
      <c r="N350" s="39" t="s">
        <v>4504</v>
      </c>
      <c r="O350" s="42" t="n">
        <f aca="false">M350/SUM($M$2:$M$679)</f>
        <v>0.00197290772523004</v>
      </c>
      <c r="P350" s="43" t="n">
        <f aca="false">IFERROR(M350/I350,0)</f>
        <v>12992.845</v>
      </c>
      <c r="Q350" s="17"/>
      <c r="R350" s="44" t="n">
        <f aca="false">I350-Q350</f>
        <v>20</v>
      </c>
      <c r="S350" s="43" t="n">
        <f aca="false">$AK350*R350</f>
        <v>259856.895652174</v>
      </c>
      <c r="U350" s="26" t="s">
        <v>259</v>
      </c>
      <c r="V350" s="26" t="s">
        <v>273</v>
      </c>
      <c r="W350" s="26" t="s">
        <v>262</v>
      </c>
      <c r="X350" s="26"/>
      <c r="Y350" s="26" t="s">
        <v>277</v>
      </c>
      <c r="Z350" s="27" t="s">
        <v>123</v>
      </c>
      <c r="AA350" s="26"/>
      <c r="AB350" s="26"/>
      <c r="AC350" s="26"/>
      <c r="AD350" s="26"/>
      <c r="AE350" s="26"/>
      <c r="AF350" s="26"/>
      <c r="AG350" s="26"/>
      <c r="AH350" s="45" t="n">
        <v>23</v>
      </c>
      <c r="AI350" s="45" t="n">
        <f aca="false">Q350</f>
        <v>0</v>
      </c>
      <c r="AJ350" s="45" t="n">
        <f aca="false">$AH350-$AI350</f>
        <v>23</v>
      </c>
      <c r="AK350" s="46" t="n">
        <v>12992.8447826087</v>
      </c>
      <c r="AL350" s="46" t="n">
        <f aca="false">$AJ350*$AK350</f>
        <v>298835.43</v>
      </c>
      <c r="AM350" s="46" t="n">
        <f aca="false">$AI350*$AK350</f>
        <v>0</v>
      </c>
      <c r="AN350" s="26"/>
      <c r="AO350" s="26" t="s">
        <v>376</v>
      </c>
    </row>
    <row r="351" customFormat="false" ht="12" hidden="false" customHeight="false" outlineLevel="0" collapsed="false">
      <c r="A351" s="39" t="s">
        <v>1077</v>
      </c>
      <c r="B351" s="39" t="s">
        <v>1078</v>
      </c>
      <c r="C351" s="39"/>
      <c r="D351" s="39" t="s">
        <v>4505</v>
      </c>
      <c r="E351" s="39" t="s">
        <v>274</v>
      </c>
      <c r="F351" s="39" t="s">
        <v>258</v>
      </c>
      <c r="G351" s="39" t="s">
        <v>4501</v>
      </c>
      <c r="H351" s="39" t="s">
        <v>4502</v>
      </c>
      <c r="I351" s="40" t="n">
        <v>20</v>
      </c>
      <c r="J351" s="40" t="n">
        <v>0</v>
      </c>
      <c r="K351" s="39" t="s">
        <v>4503</v>
      </c>
      <c r="L351" s="41" t="n">
        <v>0</v>
      </c>
      <c r="M351" s="41" t="n">
        <v>56700</v>
      </c>
      <c r="N351" s="39" t="s">
        <v>4504</v>
      </c>
      <c r="O351" s="42" t="n">
        <f aca="false">M351/SUM($M$2:$M$679)</f>
        <v>0.000430482577220552</v>
      </c>
      <c r="P351" s="43" t="n">
        <f aca="false">IFERROR(M351/I351,0)</f>
        <v>2835</v>
      </c>
      <c r="Q351" s="17"/>
      <c r="R351" s="44" t="n">
        <f aca="false">I351-Q351</f>
        <v>20</v>
      </c>
      <c r="S351" s="43" t="n">
        <f aca="false">$AK351*R351</f>
        <v>56700</v>
      </c>
      <c r="U351" s="26" t="s">
        <v>259</v>
      </c>
      <c r="V351" s="26" t="s">
        <v>273</v>
      </c>
      <c r="W351" s="26" t="s">
        <v>262</v>
      </c>
      <c r="X351" s="26"/>
      <c r="Y351" s="26" t="s">
        <v>277</v>
      </c>
      <c r="Z351" s="27" t="s">
        <v>123</v>
      </c>
      <c r="AA351" s="26"/>
      <c r="AB351" s="26"/>
      <c r="AC351" s="26"/>
      <c r="AD351" s="26"/>
      <c r="AE351" s="26"/>
      <c r="AF351" s="26"/>
      <c r="AG351" s="26"/>
      <c r="AH351" s="45" t="n">
        <v>20</v>
      </c>
      <c r="AI351" s="45" t="n">
        <f aca="false">Q351</f>
        <v>0</v>
      </c>
      <c r="AJ351" s="45" t="n">
        <f aca="false">$AH351-$AI351</f>
        <v>20</v>
      </c>
      <c r="AK351" s="46" t="n">
        <v>2835</v>
      </c>
      <c r="AL351" s="46" t="n">
        <f aca="false">$AJ351*$AK351</f>
        <v>56700</v>
      </c>
      <c r="AM351" s="46" t="n">
        <f aca="false">$AI351*$AK351</f>
        <v>0</v>
      </c>
      <c r="AN351" s="26"/>
      <c r="AO351" s="26"/>
    </row>
    <row r="352" customFormat="false" ht="12" hidden="false" customHeight="false" outlineLevel="0" collapsed="false">
      <c r="A352" s="39" t="s">
        <v>1079</v>
      </c>
      <c r="B352" s="39" t="s">
        <v>1080</v>
      </c>
      <c r="C352" s="39"/>
      <c r="D352" s="39" t="s">
        <v>4505</v>
      </c>
      <c r="E352" s="39" t="s">
        <v>274</v>
      </c>
      <c r="F352" s="39" t="s">
        <v>258</v>
      </c>
      <c r="G352" s="39" t="s">
        <v>4501</v>
      </c>
      <c r="H352" s="39" t="s">
        <v>4502</v>
      </c>
      <c r="I352" s="40" t="n">
        <v>20</v>
      </c>
      <c r="J352" s="40" t="n">
        <v>0</v>
      </c>
      <c r="K352" s="39" t="s">
        <v>4503</v>
      </c>
      <c r="L352" s="41" t="n">
        <v>0</v>
      </c>
      <c r="M352" s="41" t="n">
        <v>7494.32</v>
      </c>
      <c r="N352" s="39" t="s">
        <v>4504</v>
      </c>
      <c r="O352" s="42" t="n">
        <f aca="false">M352/SUM($M$2:$M$679)</f>
        <v>5.68990156634132E-005</v>
      </c>
      <c r="P352" s="43" t="n">
        <f aca="false">IFERROR(M352/I352,0)</f>
        <v>374.716</v>
      </c>
      <c r="Q352" s="17" t="n">
        <v>3</v>
      </c>
      <c r="R352" s="44" t="n">
        <f aca="false">I352-Q352</f>
        <v>17</v>
      </c>
      <c r="S352" s="43" t="n">
        <f aca="false">$AK352*R352</f>
        <v>6370.172</v>
      </c>
      <c r="U352" s="26" t="s">
        <v>259</v>
      </c>
      <c r="V352" s="26" t="s">
        <v>273</v>
      </c>
      <c r="W352" s="26" t="s">
        <v>262</v>
      </c>
      <c r="X352" s="29" t="s">
        <v>227</v>
      </c>
      <c r="Y352" s="26" t="s">
        <v>297</v>
      </c>
      <c r="Z352" s="25" t="s">
        <v>51</v>
      </c>
      <c r="AA352" s="26" t="s">
        <v>1081</v>
      </c>
      <c r="AB352" s="26" t="s">
        <v>1082</v>
      </c>
      <c r="AC352" s="26" t="s">
        <v>290</v>
      </c>
      <c r="AD352" s="26" t="s">
        <v>269</v>
      </c>
      <c r="AE352" s="26"/>
      <c r="AF352" s="26" t="s">
        <v>270</v>
      </c>
      <c r="AG352" s="26"/>
      <c r="AH352" s="45" t="n">
        <v>20</v>
      </c>
      <c r="AI352" s="45" t="n">
        <f aca="false">Q352</f>
        <v>3</v>
      </c>
      <c r="AJ352" s="45" t="n">
        <f aca="false">$AH352-$AI352</f>
        <v>17</v>
      </c>
      <c r="AK352" s="46" t="n">
        <v>374.716</v>
      </c>
      <c r="AL352" s="46" t="n">
        <f aca="false">$AJ352*$AK352</f>
        <v>6370.172</v>
      </c>
      <c r="AM352" s="46" t="n">
        <f aca="false">$AI352*$AK352</f>
        <v>1124.148</v>
      </c>
      <c r="AN352" s="26"/>
      <c r="AO352" s="26" t="s">
        <v>1083</v>
      </c>
    </row>
    <row r="353" customFormat="false" ht="12" hidden="false" customHeight="false" outlineLevel="0" collapsed="false">
      <c r="A353" s="39" t="s">
        <v>939</v>
      </c>
      <c r="B353" s="39" t="s">
        <v>940</v>
      </c>
      <c r="C353" s="39"/>
      <c r="D353" s="39" t="s">
        <v>4505</v>
      </c>
      <c r="E353" s="39" t="s">
        <v>274</v>
      </c>
      <c r="F353" s="39" t="s">
        <v>258</v>
      </c>
      <c r="G353" s="39" t="s">
        <v>4512</v>
      </c>
      <c r="H353" s="39" t="s">
        <v>4502</v>
      </c>
      <c r="I353" s="40" t="n">
        <v>20</v>
      </c>
      <c r="J353" s="40" t="n">
        <v>0</v>
      </c>
      <c r="K353" s="39" t="s">
        <v>4503</v>
      </c>
      <c r="L353" s="41" t="n">
        <v>0</v>
      </c>
      <c r="M353" s="41" t="n">
        <v>34047.2</v>
      </c>
      <c r="N353" s="39" t="s">
        <v>4504</v>
      </c>
      <c r="O353" s="42" t="n">
        <f aca="false">M353/SUM($M$2:$M$679)</f>
        <v>0.000258496056492832</v>
      </c>
      <c r="P353" s="43" t="n">
        <f aca="false">IFERROR(M353/I353,0)</f>
        <v>1702.36</v>
      </c>
      <c r="Q353" s="17" t="n">
        <v>192</v>
      </c>
      <c r="R353" s="44" t="n">
        <f aca="false">I353-Q353</f>
        <v>-172</v>
      </c>
      <c r="S353" s="43" t="n">
        <f aca="false">$AK353*R353</f>
        <v>-292805.92</v>
      </c>
      <c r="U353" s="26" t="s">
        <v>259</v>
      </c>
      <c r="V353" s="26" t="s">
        <v>273</v>
      </c>
      <c r="W353" s="26" t="s">
        <v>262</v>
      </c>
      <c r="X353" s="24" t="s">
        <v>226</v>
      </c>
      <c r="Y353" s="26" t="s">
        <v>267</v>
      </c>
      <c r="Z353" s="24" t="s">
        <v>54</v>
      </c>
      <c r="AA353" s="26" t="s">
        <v>941</v>
      </c>
      <c r="AB353" s="26" t="s">
        <v>942</v>
      </c>
      <c r="AC353" s="26" t="s">
        <v>943</v>
      </c>
      <c r="AD353" s="26" t="s">
        <v>269</v>
      </c>
      <c r="AE353" s="26"/>
      <c r="AF353" s="26" t="s">
        <v>270</v>
      </c>
      <c r="AG353" s="26" t="s">
        <v>944</v>
      </c>
      <c r="AH353" s="45" t="n">
        <v>40</v>
      </c>
      <c r="AI353" s="45" t="n">
        <f aca="false">Q353</f>
        <v>192</v>
      </c>
      <c r="AJ353" s="45" t="n">
        <f aca="false">$AH353-$AI353</f>
        <v>-152</v>
      </c>
      <c r="AK353" s="46" t="n">
        <v>1702.36</v>
      </c>
      <c r="AL353" s="46" t="n">
        <f aca="false">$AJ353*$AK353</f>
        <v>-258758.72</v>
      </c>
      <c r="AM353" s="46" t="n">
        <f aca="false">$AI353*$AK353</f>
        <v>326853.12</v>
      </c>
      <c r="AN353" s="26"/>
      <c r="AO353" s="26" t="s">
        <v>327</v>
      </c>
    </row>
    <row r="354" customFormat="false" ht="12" hidden="false" customHeight="false" outlineLevel="0" collapsed="false">
      <c r="A354" s="39" t="s">
        <v>939</v>
      </c>
      <c r="B354" s="39" t="s">
        <v>940</v>
      </c>
      <c r="C354" s="39"/>
      <c r="D354" s="39" t="s">
        <v>4505</v>
      </c>
      <c r="E354" s="39" t="s">
        <v>274</v>
      </c>
      <c r="F354" s="39" t="s">
        <v>258</v>
      </c>
      <c r="G354" s="39" t="s">
        <v>4501</v>
      </c>
      <c r="H354" s="39" t="s">
        <v>4502</v>
      </c>
      <c r="I354" s="40" t="n">
        <v>20</v>
      </c>
      <c r="J354" s="40" t="n">
        <v>0</v>
      </c>
      <c r="K354" s="39" t="s">
        <v>4503</v>
      </c>
      <c r="L354" s="41" t="n">
        <v>0</v>
      </c>
      <c r="M354" s="41" t="n">
        <v>34047.2</v>
      </c>
      <c r="N354" s="39" t="s">
        <v>4504</v>
      </c>
      <c r="O354" s="42" t="n">
        <f aca="false">M354/SUM($M$2:$M$679)</f>
        <v>0.000258496056492832</v>
      </c>
      <c r="P354" s="43" t="n">
        <f aca="false">IFERROR(M354/I354,0)</f>
        <v>1702.36</v>
      </c>
      <c r="Q354" s="17"/>
      <c r="R354" s="44" t="n">
        <f aca="false">I354-Q354</f>
        <v>20</v>
      </c>
      <c r="S354" s="43" t="n">
        <f aca="false">$AK354*R354</f>
        <v>34047.2</v>
      </c>
      <c r="U354" s="26" t="s">
        <v>259</v>
      </c>
      <c r="V354" s="26" t="s">
        <v>273</v>
      </c>
      <c r="W354" s="26" t="s">
        <v>262</v>
      </c>
      <c r="X354" s="24" t="s">
        <v>226</v>
      </c>
      <c r="Y354" s="26" t="s">
        <v>267</v>
      </c>
      <c r="Z354" s="24" t="s">
        <v>54</v>
      </c>
      <c r="AA354" s="26" t="s">
        <v>941</v>
      </c>
      <c r="AB354" s="26" t="s">
        <v>942</v>
      </c>
      <c r="AC354" s="26" t="s">
        <v>943</v>
      </c>
      <c r="AD354" s="26" t="s">
        <v>269</v>
      </c>
      <c r="AE354" s="26"/>
      <c r="AF354" s="26" t="s">
        <v>270</v>
      </c>
      <c r="AG354" s="26" t="s">
        <v>944</v>
      </c>
      <c r="AH354" s="45"/>
      <c r="AI354" s="45"/>
      <c r="AJ354" s="45"/>
      <c r="AK354" s="46" t="n">
        <v>1702.36</v>
      </c>
      <c r="AL354" s="46"/>
      <c r="AM354" s="46"/>
      <c r="AN354" s="26"/>
      <c r="AO354" s="26" t="s">
        <v>4701</v>
      </c>
    </row>
    <row r="355" customFormat="false" ht="12" hidden="false" customHeight="false" outlineLevel="0" collapsed="false">
      <c r="A355" s="39" t="s">
        <v>1084</v>
      </c>
      <c r="B355" s="39" t="s">
        <v>1085</v>
      </c>
      <c r="C355" s="39"/>
      <c r="D355" s="39" t="s">
        <v>4505</v>
      </c>
      <c r="E355" s="39" t="s">
        <v>274</v>
      </c>
      <c r="F355" s="39" t="s">
        <v>258</v>
      </c>
      <c r="G355" s="39" t="s">
        <v>4501</v>
      </c>
      <c r="H355" s="39" t="s">
        <v>4502</v>
      </c>
      <c r="I355" s="40" t="n">
        <v>20</v>
      </c>
      <c r="J355" s="40" t="n">
        <v>0</v>
      </c>
      <c r="K355" s="39" t="s">
        <v>4503</v>
      </c>
      <c r="L355" s="41" t="n">
        <v>0</v>
      </c>
      <c r="M355" s="41" t="n">
        <v>6372</v>
      </c>
      <c r="N355" s="39" t="s">
        <v>4504</v>
      </c>
      <c r="O355" s="42" t="n">
        <f aca="false">M355/SUM($M$2:$M$679)</f>
        <v>4.83780420114525E-005</v>
      </c>
      <c r="P355" s="43" t="n">
        <f aca="false">IFERROR(M355/I355,0)</f>
        <v>318.6</v>
      </c>
      <c r="Q355" s="17"/>
      <c r="R355" s="44" t="n">
        <f aca="false">I355-Q355</f>
        <v>20</v>
      </c>
      <c r="S355" s="43" t="n">
        <f aca="false">$AK355*R355</f>
        <v>6372</v>
      </c>
      <c r="U355" s="26" t="s">
        <v>259</v>
      </c>
      <c r="V355" s="26" t="s">
        <v>273</v>
      </c>
      <c r="W355" s="26" t="s">
        <v>262</v>
      </c>
      <c r="X355" s="26"/>
      <c r="Y355" s="26" t="s">
        <v>277</v>
      </c>
      <c r="Z355" s="27" t="s">
        <v>123</v>
      </c>
      <c r="AA355" s="26"/>
      <c r="AB355" s="26"/>
      <c r="AC355" s="26"/>
      <c r="AD355" s="26"/>
      <c r="AE355" s="26"/>
      <c r="AF355" s="26"/>
      <c r="AG355" s="26"/>
      <c r="AH355" s="45" t="n">
        <v>20</v>
      </c>
      <c r="AI355" s="45" t="n">
        <f aca="false">Q355</f>
        <v>0</v>
      </c>
      <c r="AJ355" s="45" t="n">
        <f aca="false">$AH355-$AI355</f>
        <v>20</v>
      </c>
      <c r="AK355" s="46" t="n">
        <v>318.6</v>
      </c>
      <c r="AL355" s="46" t="n">
        <f aca="false">$AJ355*$AK355</f>
        <v>6372</v>
      </c>
      <c r="AM355" s="46" t="n">
        <f aca="false">$AI355*$AK355</f>
        <v>0</v>
      </c>
      <c r="AN355" s="26"/>
      <c r="AO355" s="26"/>
    </row>
    <row r="356" customFormat="false" ht="12" hidden="false" customHeight="false" outlineLevel="0" collapsed="false">
      <c r="A356" s="39" t="s">
        <v>1086</v>
      </c>
      <c r="B356" s="39" t="s">
        <v>1087</v>
      </c>
      <c r="C356" s="39"/>
      <c r="D356" s="39" t="s">
        <v>4500</v>
      </c>
      <c r="E356" s="39" t="s">
        <v>274</v>
      </c>
      <c r="F356" s="39" t="s">
        <v>258</v>
      </c>
      <c r="G356" s="39" t="s">
        <v>4501</v>
      </c>
      <c r="H356" s="39" t="s">
        <v>4502</v>
      </c>
      <c r="I356" s="40" t="n">
        <v>20</v>
      </c>
      <c r="J356" s="40" t="n">
        <v>0</v>
      </c>
      <c r="K356" s="39" t="s">
        <v>4503</v>
      </c>
      <c r="L356" s="41" t="n">
        <v>0</v>
      </c>
      <c r="M356" s="41" t="n">
        <v>41384</v>
      </c>
      <c r="N356" s="39" t="s">
        <v>4504</v>
      </c>
      <c r="O356" s="42" t="n">
        <f aca="false">M356/SUM($M$2:$M$679)</f>
        <v>0.000314199135373815</v>
      </c>
      <c r="P356" s="43" t="n">
        <f aca="false">IFERROR(M356/I356,0)</f>
        <v>2069.2</v>
      </c>
      <c r="Q356" s="17"/>
      <c r="R356" s="44" t="n">
        <f aca="false">I356-Q356</f>
        <v>20</v>
      </c>
      <c r="S356" s="43" t="n">
        <f aca="false">$AK356*R356</f>
        <v>41384</v>
      </c>
      <c r="U356" s="26" t="s">
        <v>259</v>
      </c>
      <c r="V356" s="26" t="s">
        <v>273</v>
      </c>
      <c r="W356" s="26" t="s">
        <v>262</v>
      </c>
      <c r="X356" s="26"/>
      <c r="Y356" s="26" t="s">
        <v>277</v>
      </c>
      <c r="Z356" s="27" t="s">
        <v>123</v>
      </c>
      <c r="AA356" s="26"/>
      <c r="AB356" s="26"/>
      <c r="AC356" s="26"/>
      <c r="AD356" s="26"/>
      <c r="AE356" s="26"/>
      <c r="AF356" s="26"/>
      <c r="AG356" s="26"/>
      <c r="AH356" s="45" t="n">
        <v>20</v>
      </c>
      <c r="AI356" s="45" t="n">
        <f aca="false">Q356</f>
        <v>0</v>
      </c>
      <c r="AJ356" s="45" t="n">
        <f aca="false">$AH356-$AI356</f>
        <v>20</v>
      </c>
      <c r="AK356" s="46" t="n">
        <v>2069.2</v>
      </c>
      <c r="AL356" s="46" t="n">
        <f aca="false">$AJ356*$AK356</f>
        <v>41384</v>
      </c>
      <c r="AM356" s="46" t="n">
        <f aca="false">$AI356*$AK356</f>
        <v>0</v>
      </c>
      <c r="AN356" s="26"/>
      <c r="AO356" s="26"/>
    </row>
    <row r="357" customFormat="false" ht="12" hidden="false" customHeight="false" outlineLevel="0" collapsed="false">
      <c r="A357" s="39" t="s">
        <v>1088</v>
      </c>
      <c r="B357" s="39" t="s">
        <v>1089</v>
      </c>
      <c r="C357" s="39"/>
      <c r="D357" s="39" t="s">
        <v>4500</v>
      </c>
      <c r="E357" s="39" t="s">
        <v>274</v>
      </c>
      <c r="F357" s="39" t="s">
        <v>258</v>
      </c>
      <c r="G357" s="39" t="s">
        <v>4501</v>
      </c>
      <c r="H357" s="39" t="s">
        <v>4502</v>
      </c>
      <c r="I357" s="40" t="n">
        <v>20</v>
      </c>
      <c r="J357" s="40" t="n">
        <v>0</v>
      </c>
      <c r="K357" s="39" t="s">
        <v>4503</v>
      </c>
      <c r="L357" s="41" t="n">
        <v>0</v>
      </c>
      <c r="M357" s="41" t="n">
        <v>23765</v>
      </c>
      <c r="N357" s="39" t="s">
        <v>4504</v>
      </c>
      <c r="O357" s="42" t="n">
        <f aca="false">M357/SUM($M$2:$M$679)</f>
        <v>0.000180430660452318</v>
      </c>
      <c r="P357" s="43" t="n">
        <f aca="false">IFERROR(M357/I357,0)</f>
        <v>1188.25</v>
      </c>
      <c r="Q357" s="17" t="n">
        <v>8</v>
      </c>
      <c r="R357" s="44" t="n">
        <f aca="false">I357-Q357</f>
        <v>12</v>
      </c>
      <c r="S357" s="43" t="n">
        <f aca="false">$AK357*R357</f>
        <v>14259</v>
      </c>
      <c r="U357" s="26" t="s">
        <v>259</v>
      </c>
      <c r="V357" s="26" t="s">
        <v>273</v>
      </c>
      <c r="W357" s="26" t="s">
        <v>262</v>
      </c>
      <c r="X357" s="25" t="s">
        <v>228</v>
      </c>
      <c r="Y357" s="26" t="s">
        <v>282</v>
      </c>
      <c r="Z357" s="25" t="s">
        <v>51</v>
      </c>
      <c r="AA357" s="26" t="s">
        <v>1090</v>
      </c>
      <c r="AB357" s="26" t="s">
        <v>1091</v>
      </c>
      <c r="AC357" s="26" t="s">
        <v>290</v>
      </c>
      <c r="AD357" s="26" t="s">
        <v>269</v>
      </c>
      <c r="AE357" s="26"/>
      <c r="AF357" s="26" t="s">
        <v>270</v>
      </c>
      <c r="AG357" s="26" t="s">
        <v>1092</v>
      </c>
      <c r="AH357" s="45" t="n">
        <v>20</v>
      </c>
      <c r="AI357" s="45" t="n">
        <f aca="false">Q357</f>
        <v>8</v>
      </c>
      <c r="AJ357" s="45" t="n">
        <f aca="false">$AH357-$AI357</f>
        <v>12</v>
      </c>
      <c r="AK357" s="46" t="n">
        <v>1188.25</v>
      </c>
      <c r="AL357" s="46" t="n">
        <f aca="false">$AJ357*$AK357</f>
        <v>14259</v>
      </c>
      <c r="AM357" s="46" t="n">
        <f aca="false">$AI357*$AK357</f>
        <v>9506</v>
      </c>
      <c r="AN357" s="26"/>
      <c r="AO357" s="26" t="s">
        <v>1093</v>
      </c>
    </row>
    <row r="358" customFormat="false" ht="12" hidden="false" customHeight="false" outlineLevel="0" collapsed="false">
      <c r="A358" s="39" t="s">
        <v>263</v>
      </c>
      <c r="B358" s="39" t="s">
        <v>264</v>
      </c>
      <c r="C358" s="39" t="s">
        <v>4702</v>
      </c>
      <c r="D358" s="39" t="s">
        <v>4505</v>
      </c>
      <c r="E358" s="39" t="s">
        <v>261</v>
      </c>
      <c r="F358" s="39" t="s">
        <v>258</v>
      </c>
      <c r="G358" s="39" t="s">
        <v>4501</v>
      </c>
      <c r="H358" s="39" t="s">
        <v>4502</v>
      </c>
      <c r="I358" s="40" t="n">
        <v>19</v>
      </c>
      <c r="J358" s="40" t="n">
        <v>0</v>
      </c>
      <c r="K358" s="39" t="s">
        <v>4503</v>
      </c>
      <c r="L358" s="41" t="n">
        <v>0</v>
      </c>
      <c r="M358" s="41" t="n">
        <v>1194.94</v>
      </c>
      <c r="N358" s="39" t="s">
        <v>4507</v>
      </c>
      <c r="O358" s="42" t="n">
        <f aca="false">M358/SUM($M$2:$M$679)</f>
        <v>9.07232541135673E-006</v>
      </c>
      <c r="P358" s="43" t="n">
        <f aca="false">IFERROR(M358/I358,0)</f>
        <v>62.8915789473684</v>
      </c>
      <c r="Q358" s="17"/>
      <c r="R358" s="44" t="n">
        <f aca="false">I358-Q358</f>
        <v>19</v>
      </c>
      <c r="S358" s="43" t="n">
        <f aca="false">$AK358*R358</f>
        <v>1194.93504545455</v>
      </c>
      <c r="U358" s="26" t="s">
        <v>259</v>
      </c>
      <c r="V358" s="26" t="s">
        <v>260</v>
      </c>
      <c r="W358" s="26" t="s">
        <v>262</v>
      </c>
      <c r="X358" s="24" t="s">
        <v>226</v>
      </c>
      <c r="Y358" s="26" t="s">
        <v>267</v>
      </c>
      <c r="Z358" s="25" t="s">
        <v>51</v>
      </c>
      <c r="AA358" s="26" t="s">
        <v>265</v>
      </c>
      <c r="AB358" s="26" t="s">
        <v>266</v>
      </c>
      <c r="AC358" s="26" t="s">
        <v>268</v>
      </c>
      <c r="AD358" s="26" t="s">
        <v>269</v>
      </c>
      <c r="AE358" s="26"/>
      <c r="AF358" s="26" t="s">
        <v>270</v>
      </c>
      <c r="AG358" s="26" t="s">
        <v>271</v>
      </c>
      <c r="AH358" s="45"/>
      <c r="AI358" s="45"/>
      <c r="AJ358" s="45"/>
      <c r="AK358" s="46" t="n">
        <v>62.8913181818182</v>
      </c>
      <c r="AL358" s="46"/>
      <c r="AM358" s="46"/>
      <c r="AN358" s="26"/>
      <c r="AO358" s="26" t="s">
        <v>4509</v>
      </c>
    </row>
    <row r="359" customFormat="false" ht="12" hidden="false" customHeight="false" outlineLevel="0" collapsed="false">
      <c r="A359" s="39" t="s">
        <v>679</v>
      </c>
      <c r="B359" s="39" t="s">
        <v>680</v>
      </c>
      <c r="C359" s="39" t="s">
        <v>4703</v>
      </c>
      <c r="D359" s="39" t="s">
        <v>4505</v>
      </c>
      <c r="E359" s="39" t="s">
        <v>261</v>
      </c>
      <c r="F359" s="39" t="s">
        <v>258</v>
      </c>
      <c r="G359" s="39" t="s">
        <v>4501</v>
      </c>
      <c r="H359" s="39" t="s">
        <v>4502</v>
      </c>
      <c r="I359" s="40" t="n">
        <v>19</v>
      </c>
      <c r="J359" s="40" t="n">
        <v>0</v>
      </c>
      <c r="K359" s="39" t="s">
        <v>4503</v>
      </c>
      <c r="L359" s="41" t="n">
        <v>0</v>
      </c>
      <c r="M359" s="41" t="n">
        <v>133393.68</v>
      </c>
      <c r="N359" s="39" t="s">
        <v>4507</v>
      </c>
      <c r="O359" s="42" t="n">
        <f aca="false">M359/SUM($M$2:$M$679)</f>
        <v>0.00101276287744856</v>
      </c>
      <c r="P359" s="43" t="n">
        <f aca="false">IFERROR(M359/I359,0)</f>
        <v>7020.72</v>
      </c>
      <c r="Q359" s="17"/>
      <c r="R359" s="44" t="n">
        <f aca="false">I359-Q359</f>
        <v>19</v>
      </c>
      <c r="S359" s="43" t="n">
        <f aca="false">$AK359*R359</f>
        <v>133393.681743119</v>
      </c>
      <c r="U359" s="26" t="s">
        <v>259</v>
      </c>
      <c r="V359" s="26" t="s">
        <v>260</v>
      </c>
      <c r="W359" s="26" t="s">
        <v>262</v>
      </c>
      <c r="X359" s="26"/>
      <c r="Y359" s="26" t="s">
        <v>277</v>
      </c>
      <c r="Z359" s="27" t="s">
        <v>123</v>
      </c>
      <c r="AA359" s="26"/>
      <c r="AB359" s="26"/>
      <c r="AC359" s="26"/>
      <c r="AD359" s="26"/>
      <c r="AE359" s="26"/>
      <c r="AF359" s="26"/>
      <c r="AG359" s="26"/>
      <c r="AH359" s="45"/>
      <c r="AI359" s="45"/>
      <c r="AJ359" s="45"/>
      <c r="AK359" s="46" t="n">
        <v>7020.72009174312</v>
      </c>
      <c r="AL359" s="46"/>
      <c r="AM359" s="46"/>
      <c r="AN359" s="26"/>
      <c r="AO359" s="26" t="s">
        <v>434</v>
      </c>
    </row>
    <row r="360" customFormat="false" ht="12" hidden="false" customHeight="false" outlineLevel="0" collapsed="false">
      <c r="A360" s="39" t="s">
        <v>616</v>
      </c>
      <c r="B360" s="39" t="s">
        <v>617</v>
      </c>
      <c r="C360" s="39" t="s">
        <v>4704</v>
      </c>
      <c r="D360" s="39" t="s">
        <v>4515</v>
      </c>
      <c r="E360" s="39" t="s">
        <v>261</v>
      </c>
      <c r="F360" s="39" t="s">
        <v>258</v>
      </c>
      <c r="G360" s="39" t="s">
        <v>4501</v>
      </c>
      <c r="H360" s="39" t="s">
        <v>4502</v>
      </c>
      <c r="I360" s="40" t="n">
        <v>19</v>
      </c>
      <c r="J360" s="40" t="n">
        <v>0</v>
      </c>
      <c r="K360" s="39" t="s">
        <v>4503</v>
      </c>
      <c r="L360" s="41" t="n">
        <v>0</v>
      </c>
      <c r="M360" s="41" t="n">
        <v>84025.71</v>
      </c>
      <c r="N360" s="39" t="s">
        <v>4507</v>
      </c>
      <c r="O360" s="42" t="n">
        <f aca="false">M360/SUM($M$2:$M$679)</f>
        <v>0.000637947163908055</v>
      </c>
      <c r="P360" s="43" t="n">
        <f aca="false">IFERROR(M360/I360,0)</f>
        <v>4422.40578947368</v>
      </c>
      <c r="Q360" s="17"/>
      <c r="R360" s="44" t="n">
        <f aca="false">I360-Q360</f>
        <v>19</v>
      </c>
      <c r="S360" s="43" t="n">
        <f aca="false">$AK360*R360</f>
        <v>84025.7064457831</v>
      </c>
      <c r="U360" s="26" t="s">
        <v>259</v>
      </c>
      <c r="V360" s="26" t="s">
        <v>260</v>
      </c>
      <c r="W360" s="26" t="s">
        <v>262</v>
      </c>
      <c r="X360" s="26"/>
      <c r="Y360" s="26" t="s">
        <v>277</v>
      </c>
      <c r="Z360" s="27" t="s">
        <v>123</v>
      </c>
      <c r="AA360" s="26"/>
      <c r="AB360" s="26"/>
      <c r="AC360" s="26"/>
      <c r="AD360" s="26"/>
      <c r="AE360" s="26"/>
      <c r="AF360" s="26"/>
      <c r="AG360" s="26"/>
      <c r="AH360" s="45"/>
      <c r="AI360" s="45"/>
      <c r="AJ360" s="45"/>
      <c r="AK360" s="46" t="n">
        <v>4422.40560240964</v>
      </c>
      <c r="AL360" s="46"/>
      <c r="AM360" s="46"/>
      <c r="AN360" s="26"/>
      <c r="AO360" s="26" t="s">
        <v>434</v>
      </c>
    </row>
    <row r="361" customFormat="false" ht="12" hidden="false" customHeight="false" outlineLevel="0" collapsed="false">
      <c r="A361" s="39" t="s">
        <v>1094</v>
      </c>
      <c r="B361" s="39" t="s">
        <v>1095</v>
      </c>
      <c r="C361" s="39"/>
      <c r="D361" s="39" t="s">
        <v>4565</v>
      </c>
      <c r="E361" s="39" t="s">
        <v>611</v>
      </c>
      <c r="F361" s="39" t="s">
        <v>258</v>
      </c>
      <c r="G361" s="39" t="s">
        <v>4566</v>
      </c>
      <c r="H361" s="39" t="s">
        <v>4502</v>
      </c>
      <c r="I361" s="40" t="n">
        <v>19</v>
      </c>
      <c r="J361" s="40" t="n">
        <v>0</v>
      </c>
      <c r="K361" s="39" t="s">
        <v>4503</v>
      </c>
      <c r="L361" s="41" t="n">
        <v>0</v>
      </c>
      <c r="M361" s="41" t="n">
        <v>754525.33</v>
      </c>
      <c r="N361" s="39" t="s">
        <v>4567</v>
      </c>
      <c r="O361" s="42" t="n">
        <f aca="false">M361/SUM($M$2:$M$679)</f>
        <v>0.0057285715808922</v>
      </c>
      <c r="P361" s="43" t="n">
        <f aca="false">IFERROR(M361/I361,0)</f>
        <v>39711.8594736842</v>
      </c>
      <c r="Q361" s="17"/>
      <c r="R361" s="44" t="n">
        <f aca="false">I361-Q361</f>
        <v>19</v>
      </c>
      <c r="S361" s="43" t="n">
        <f aca="false">$AK361*R361</f>
        <v>754525.33</v>
      </c>
      <c r="U361" s="26" t="s">
        <v>259</v>
      </c>
      <c r="V361" s="26" t="s">
        <v>610</v>
      </c>
      <c r="W361" s="26" t="s">
        <v>612</v>
      </c>
      <c r="X361" s="26"/>
      <c r="Y361" s="26" t="s">
        <v>615</v>
      </c>
      <c r="Z361" s="27" t="s">
        <v>126</v>
      </c>
      <c r="AA361" s="26"/>
      <c r="AB361" s="26"/>
      <c r="AC361" s="26"/>
      <c r="AD361" s="26"/>
      <c r="AE361" s="26"/>
      <c r="AF361" s="26"/>
      <c r="AG361" s="26"/>
      <c r="AH361" s="45" t="n">
        <v>19</v>
      </c>
      <c r="AI361" s="45" t="n">
        <f aca="false">Q361</f>
        <v>0</v>
      </c>
      <c r="AJ361" s="45" t="n">
        <f aca="false">$AH361-$AI361</f>
        <v>19</v>
      </c>
      <c r="AK361" s="46" t="n">
        <v>39711.8594736842</v>
      </c>
      <c r="AL361" s="46" t="n">
        <f aca="false">$AJ361*$AK361</f>
        <v>754525.33</v>
      </c>
      <c r="AM361" s="46" t="n">
        <f aca="false">$AI361*$AK361</f>
        <v>0</v>
      </c>
      <c r="AN361" s="26"/>
      <c r="AO361" s="26"/>
    </row>
    <row r="362" customFormat="false" ht="12" hidden="false" customHeight="false" outlineLevel="0" collapsed="false">
      <c r="A362" s="39" t="s">
        <v>1096</v>
      </c>
      <c r="B362" s="39" t="s">
        <v>1097</v>
      </c>
      <c r="C362" s="39"/>
      <c r="D362" s="39" t="s">
        <v>4565</v>
      </c>
      <c r="E362" s="39" t="s">
        <v>611</v>
      </c>
      <c r="F362" s="39" t="s">
        <v>258</v>
      </c>
      <c r="G362" s="39" t="s">
        <v>4566</v>
      </c>
      <c r="H362" s="39" t="s">
        <v>4502</v>
      </c>
      <c r="I362" s="40" t="n">
        <v>19</v>
      </c>
      <c r="J362" s="40" t="n">
        <v>0</v>
      </c>
      <c r="K362" s="39" t="s">
        <v>4503</v>
      </c>
      <c r="L362" s="41" t="n">
        <v>0</v>
      </c>
      <c r="M362" s="41" t="n">
        <v>422703.79</v>
      </c>
      <c r="N362" s="39" t="s">
        <v>4567</v>
      </c>
      <c r="O362" s="42" t="n">
        <f aca="false">M362/SUM($M$2:$M$679)</f>
        <v>0.00320928777636852</v>
      </c>
      <c r="P362" s="43" t="n">
        <f aca="false">IFERROR(M362/I362,0)</f>
        <v>22247.5678947368</v>
      </c>
      <c r="Q362" s="17"/>
      <c r="R362" s="44" t="n">
        <f aca="false">I362-Q362</f>
        <v>19</v>
      </c>
      <c r="S362" s="43" t="n">
        <f aca="false">$AK362*R362</f>
        <v>422703.79</v>
      </c>
      <c r="U362" s="26" t="s">
        <v>259</v>
      </c>
      <c r="V362" s="26" t="s">
        <v>610</v>
      </c>
      <c r="W362" s="26" t="s">
        <v>612</v>
      </c>
      <c r="X362" s="26"/>
      <c r="Y362" s="26" t="s">
        <v>615</v>
      </c>
      <c r="Z362" s="27" t="s">
        <v>126</v>
      </c>
      <c r="AA362" s="26"/>
      <c r="AB362" s="26"/>
      <c r="AC362" s="26"/>
      <c r="AD362" s="26"/>
      <c r="AE362" s="26"/>
      <c r="AF362" s="26"/>
      <c r="AG362" s="26"/>
      <c r="AH362" s="45" t="n">
        <v>19</v>
      </c>
      <c r="AI362" s="45" t="n">
        <f aca="false">Q362</f>
        <v>0</v>
      </c>
      <c r="AJ362" s="45" t="n">
        <f aca="false">$AH362-$AI362</f>
        <v>19</v>
      </c>
      <c r="AK362" s="46" t="n">
        <v>22247.5678947368</v>
      </c>
      <c r="AL362" s="46" t="n">
        <f aca="false">$AJ362*$AK362</f>
        <v>422703.79</v>
      </c>
      <c r="AM362" s="46" t="n">
        <f aca="false">$AI362*$AK362</f>
        <v>0</v>
      </c>
      <c r="AN362" s="26"/>
      <c r="AO362" s="26"/>
    </row>
    <row r="363" customFormat="false" ht="12" hidden="false" customHeight="false" outlineLevel="0" collapsed="false">
      <c r="A363" s="39" t="s">
        <v>1098</v>
      </c>
      <c r="B363" s="39" t="s">
        <v>1099</v>
      </c>
      <c r="C363" s="39" t="s">
        <v>4705</v>
      </c>
      <c r="D363" s="39" t="s">
        <v>4505</v>
      </c>
      <c r="E363" s="39" t="s">
        <v>261</v>
      </c>
      <c r="F363" s="39" t="s">
        <v>258</v>
      </c>
      <c r="G363" s="39" t="s">
        <v>4512</v>
      </c>
      <c r="H363" s="39" t="s">
        <v>4502</v>
      </c>
      <c r="I363" s="40" t="n">
        <v>18</v>
      </c>
      <c r="J363" s="40" t="n">
        <v>0</v>
      </c>
      <c r="K363" s="39" t="s">
        <v>4503</v>
      </c>
      <c r="L363" s="41" t="n">
        <v>0</v>
      </c>
      <c r="M363" s="41" t="n">
        <v>203217.48</v>
      </c>
      <c r="N363" s="39" t="s">
        <v>4507</v>
      </c>
      <c r="O363" s="42" t="n">
        <f aca="false">M363/SUM($M$2:$M$679)</f>
        <v>0.00154288508865372</v>
      </c>
      <c r="P363" s="43" t="n">
        <f aca="false">IFERROR(M363/I363,0)</f>
        <v>11289.86</v>
      </c>
      <c r="Q363" s="17"/>
      <c r="R363" s="44" t="n">
        <f aca="false">I363-Q363</f>
        <v>18</v>
      </c>
      <c r="S363" s="43" t="n">
        <f aca="false">$AK363*R363</f>
        <v>203217.48</v>
      </c>
      <c r="U363" s="26" t="s">
        <v>259</v>
      </c>
      <c r="V363" s="26" t="s">
        <v>260</v>
      </c>
      <c r="W363" s="26" t="s">
        <v>262</v>
      </c>
      <c r="X363" s="26"/>
      <c r="Y363" s="26" t="s">
        <v>277</v>
      </c>
      <c r="Z363" s="27" t="s">
        <v>123</v>
      </c>
      <c r="AA363" s="26"/>
      <c r="AB363" s="26"/>
      <c r="AC363" s="26"/>
      <c r="AD363" s="26"/>
      <c r="AE363" s="26"/>
      <c r="AF363" s="26"/>
      <c r="AG363" s="26"/>
      <c r="AH363" s="45" t="n">
        <v>18</v>
      </c>
      <c r="AI363" s="45" t="n">
        <f aca="false">Q363</f>
        <v>0</v>
      </c>
      <c r="AJ363" s="45" t="n">
        <f aca="false">$AH363-$AI363</f>
        <v>18</v>
      </c>
      <c r="AK363" s="46" t="n">
        <v>11289.86</v>
      </c>
      <c r="AL363" s="46" t="n">
        <f aca="false">$AJ363*$AK363</f>
        <v>203217.48</v>
      </c>
      <c r="AM363" s="46" t="n">
        <f aca="false">$AI363*$AK363</f>
        <v>0</v>
      </c>
      <c r="AN363" s="26"/>
      <c r="AO363" s="26"/>
    </row>
    <row r="364" customFormat="false" ht="12" hidden="false" customHeight="false" outlineLevel="0" collapsed="false">
      <c r="A364" s="39" t="s">
        <v>1100</v>
      </c>
      <c r="B364" s="39" t="s">
        <v>1101</v>
      </c>
      <c r="C364" s="39" t="s">
        <v>4506</v>
      </c>
      <c r="D364" s="39" t="s">
        <v>4515</v>
      </c>
      <c r="E364" s="39" t="s">
        <v>261</v>
      </c>
      <c r="F364" s="39" t="s">
        <v>258</v>
      </c>
      <c r="G364" s="39" t="s">
        <v>4501</v>
      </c>
      <c r="H364" s="39" t="s">
        <v>4502</v>
      </c>
      <c r="I364" s="40" t="n">
        <v>18</v>
      </c>
      <c r="J364" s="40" t="n">
        <v>0</v>
      </c>
      <c r="K364" s="39" t="s">
        <v>4503</v>
      </c>
      <c r="L364" s="41" t="n">
        <v>0</v>
      </c>
      <c r="M364" s="41" t="n">
        <v>36640.82</v>
      </c>
      <c r="N364" s="39" t="s">
        <v>4507</v>
      </c>
      <c r="O364" s="42" t="n">
        <f aca="false">M364/SUM($M$2:$M$679)</f>
        <v>0.000278187559525121</v>
      </c>
      <c r="P364" s="43" t="n">
        <f aca="false">IFERROR(M364/I364,0)</f>
        <v>2035.60111111111</v>
      </c>
      <c r="Q364" s="17"/>
      <c r="R364" s="44" t="n">
        <f aca="false">I364-Q364</f>
        <v>18</v>
      </c>
      <c r="S364" s="43" t="n">
        <f aca="false">$AK364*R364</f>
        <v>36640.82</v>
      </c>
      <c r="U364" s="26" t="s">
        <v>259</v>
      </c>
      <c r="V364" s="26" t="s">
        <v>260</v>
      </c>
      <c r="W364" s="26" t="s">
        <v>262</v>
      </c>
      <c r="X364" s="26"/>
      <c r="Y364" s="26" t="s">
        <v>277</v>
      </c>
      <c r="Z364" s="27" t="s">
        <v>123</v>
      </c>
      <c r="AA364" s="26"/>
      <c r="AB364" s="26"/>
      <c r="AC364" s="26"/>
      <c r="AD364" s="26"/>
      <c r="AE364" s="26"/>
      <c r="AF364" s="26"/>
      <c r="AG364" s="26"/>
      <c r="AH364" s="45" t="n">
        <v>18</v>
      </c>
      <c r="AI364" s="45" t="n">
        <f aca="false">Q364</f>
        <v>0</v>
      </c>
      <c r="AJ364" s="45" t="n">
        <f aca="false">$AH364-$AI364</f>
        <v>18</v>
      </c>
      <c r="AK364" s="46" t="n">
        <v>2035.60111111111</v>
      </c>
      <c r="AL364" s="46" t="n">
        <f aca="false">$AJ364*$AK364</f>
        <v>36640.82</v>
      </c>
      <c r="AM364" s="46" t="n">
        <f aca="false">$AI364*$AK364</f>
        <v>0</v>
      </c>
      <c r="AN364" s="26"/>
      <c r="AO364" s="26"/>
    </row>
    <row r="365" customFormat="false" ht="12" hidden="false" customHeight="false" outlineLevel="0" collapsed="false">
      <c r="A365" s="39" t="s">
        <v>1102</v>
      </c>
      <c r="B365" s="39" t="s">
        <v>1103</v>
      </c>
      <c r="C365" s="39"/>
      <c r="D365" s="39" t="s">
        <v>4505</v>
      </c>
      <c r="E365" s="39" t="s">
        <v>274</v>
      </c>
      <c r="F365" s="39" t="s">
        <v>258</v>
      </c>
      <c r="G365" s="39" t="s">
        <v>4501</v>
      </c>
      <c r="H365" s="39" t="s">
        <v>4502</v>
      </c>
      <c r="I365" s="40" t="n">
        <v>18</v>
      </c>
      <c r="J365" s="40" t="n">
        <v>0</v>
      </c>
      <c r="K365" s="39" t="s">
        <v>4503</v>
      </c>
      <c r="L365" s="41" t="n">
        <v>0</v>
      </c>
      <c r="M365" s="41" t="n">
        <v>9794.52</v>
      </c>
      <c r="N365" s="39" t="s">
        <v>4504</v>
      </c>
      <c r="O365" s="42" t="n">
        <f aca="false">M365/SUM($M$2:$M$679)</f>
        <v>7.43627903392988E-005</v>
      </c>
      <c r="P365" s="43" t="n">
        <f aca="false">IFERROR(M365/I365,0)</f>
        <v>544.14</v>
      </c>
      <c r="Q365" s="17"/>
      <c r="R365" s="44" t="n">
        <f aca="false">I365-Q365</f>
        <v>18</v>
      </c>
      <c r="S365" s="43" t="n">
        <f aca="false">$AK365*R365</f>
        <v>9794.52</v>
      </c>
      <c r="U365" s="26" t="s">
        <v>259</v>
      </c>
      <c r="V365" s="26" t="s">
        <v>273</v>
      </c>
      <c r="W365" s="26" t="s">
        <v>262</v>
      </c>
      <c r="X365" s="26"/>
      <c r="Y365" s="26" t="s">
        <v>277</v>
      </c>
      <c r="Z365" s="27" t="s">
        <v>123</v>
      </c>
      <c r="AA365" s="26"/>
      <c r="AB365" s="26"/>
      <c r="AC365" s="26"/>
      <c r="AD365" s="26"/>
      <c r="AE365" s="26"/>
      <c r="AF365" s="26"/>
      <c r="AG365" s="26"/>
      <c r="AH365" s="45" t="n">
        <v>18</v>
      </c>
      <c r="AI365" s="45" t="n">
        <f aca="false">Q365</f>
        <v>0</v>
      </c>
      <c r="AJ365" s="45" t="n">
        <f aca="false">$AH365-$AI365</f>
        <v>18</v>
      </c>
      <c r="AK365" s="46" t="n">
        <v>544.14</v>
      </c>
      <c r="AL365" s="46" t="n">
        <f aca="false">$AJ365*$AK365</f>
        <v>9794.52</v>
      </c>
      <c r="AM365" s="46" t="n">
        <f aca="false">$AI365*$AK365</f>
        <v>0</v>
      </c>
      <c r="AN365" s="26"/>
      <c r="AO365" s="26"/>
    </row>
    <row r="366" customFormat="false" ht="12" hidden="false" customHeight="false" outlineLevel="0" collapsed="false">
      <c r="A366" s="39" t="s">
        <v>1104</v>
      </c>
      <c r="B366" s="39" t="s">
        <v>1105</v>
      </c>
      <c r="C366" s="39"/>
      <c r="D366" s="39" t="s">
        <v>4500</v>
      </c>
      <c r="E366" s="39" t="s">
        <v>274</v>
      </c>
      <c r="F366" s="39" t="s">
        <v>258</v>
      </c>
      <c r="G366" s="39" t="s">
        <v>4501</v>
      </c>
      <c r="H366" s="39" t="s">
        <v>4502</v>
      </c>
      <c r="I366" s="40" t="n">
        <v>17</v>
      </c>
      <c r="J366" s="40" t="n">
        <v>0</v>
      </c>
      <c r="K366" s="39" t="s">
        <v>4503</v>
      </c>
      <c r="L366" s="41" t="n">
        <v>0</v>
      </c>
      <c r="M366" s="41" t="n">
        <v>3736175.25</v>
      </c>
      <c r="N366" s="39" t="s">
        <v>4504</v>
      </c>
      <c r="O366" s="42" t="n">
        <f aca="false">M366/SUM($M$2:$M$679)</f>
        <v>0.0283661084756198</v>
      </c>
      <c r="P366" s="43" t="n">
        <f aca="false">IFERROR(M366/I366,0)</f>
        <v>219775.014705882</v>
      </c>
      <c r="Q366" s="17"/>
      <c r="R366" s="44" t="n">
        <f aca="false">I366-Q366</f>
        <v>17</v>
      </c>
      <c r="S366" s="43" t="n">
        <f aca="false">$AK366*R366</f>
        <v>3736175.25</v>
      </c>
      <c r="U366" s="26" t="s">
        <v>259</v>
      </c>
      <c r="V366" s="26" t="s">
        <v>273</v>
      </c>
      <c r="W366" s="26" t="s">
        <v>262</v>
      </c>
      <c r="X366" s="26"/>
      <c r="Y366" s="26" t="s">
        <v>277</v>
      </c>
      <c r="Z366" s="27" t="s">
        <v>123</v>
      </c>
      <c r="AA366" s="26"/>
      <c r="AB366" s="26"/>
      <c r="AC366" s="26"/>
      <c r="AD366" s="26"/>
      <c r="AE366" s="26"/>
      <c r="AF366" s="26"/>
      <c r="AG366" s="26"/>
      <c r="AH366" s="45" t="n">
        <v>17</v>
      </c>
      <c r="AI366" s="45" t="n">
        <f aca="false">Q366</f>
        <v>0</v>
      </c>
      <c r="AJ366" s="45" t="n">
        <f aca="false">$AH366-$AI366</f>
        <v>17</v>
      </c>
      <c r="AK366" s="46" t="n">
        <v>219775.014705882</v>
      </c>
      <c r="AL366" s="46" t="n">
        <f aca="false">$AJ366*$AK366</f>
        <v>3736175.25</v>
      </c>
      <c r="AM366" s="46" t="n">
        <f aca="false">$AI366*$AK366</f>
        <v>0</v>
      </c>
      <c r="AN366" s="26"/>
      <c r="AO366" s="26"/>
    </row>
    <row r="367" customFormat="false" ht="12" hidden="false" customHeight="false" outlineLevel="0" collapsed="false">
      <c r="A367" s="39" t="s">
        <v>1106</v>
      </c>
      <c r="B367" s="39" t="s">
        <v>1107</v>
      </c>
      <c r="C367" s="39"/>
      <c r="D367" s="39" t="s">
        <v>4565</v>
      </c>
      <c r="E367" s="39" t="s">
        <v>611</v>
      </c>
      <c r="F367" s="39" t="s">
        <v>258</v>
      </c>
      <c r="G367" s="39" t="s">
        <v>4566</v>
      </c>
      <c r="H367" s="39" t="s">
        <v>4502</v>
      </c>
      <c r="I367" s="40" t="n">
        <v>17</v>
      </c>
      <c r="J367" s="40" t="n">
        <v>0</v>
      </c>
      <c r="K367" s="39" t="s">
        <v>4503</v>
      </c>
      <c r="L367" s="41" t="n">
        <v>0</v>
      </c>
      <c r="M367" s="41" t="n">
        <v>673128.39</v>
      </c>
      <c r="N367" s="39" t="s">
        <v>4567</v>
      </c>
      <c r="O367" s="42" t="n">
        <f aca="false">M367/SUM($M$2:$M$679)</f>
        <v>0.00511058278884516</v>
      </c>
      <c r="P367" s="43" t="n">
        <f aca="false">IFERROR(M367/I367,0)</f>
        <v>39595.7876470588</v>
      </c>
      <c r="Q367" s="17"/>
      <c r="R367" s="44" t="n">
        <f aca="false">I367-Q367</f>
        <v>17</v>
      </c>
      <c r="S367" s="43" t="n">
        <f aca="false">$AK367*R367</f>
        <v>673128.39</v>
      </c>
      <c r="U367" s="26" t="s">
        <v>259</v>
      </c>
      <c r="V367" s="26" t="s">
        <v>610</v>
      </c>
      <c r="W367" s="26" t="s">
        <v>612</v>
      </c>
      <c r="X367" s="26"/>
      <c r="Y367" s="26" t="s">
        <v>615</v>
      </c>
      <c r="Z367" s="27" t="s">
        <v>126</v>
      </c>
      <c r="AA367" s="26"/>
      <c r="AB367" s="26"/>
      <c r="AC367" s="26"/>
      <c r="AD367" s="26"/>
      <c r="AE367" s="26"/>
      <c r="AF367" s="26"/>
      <c r="AG367" s="26"/>
      <c r="AH367" s="45" t="n">
        <v>17</v>
      </c>
      <c r="AI367" s="45" t="n">
        <f aca="false">Q367</f>
        <v>0</v>
      </c>
      <c r="AJ367" s="45" t="n">
        <f aca="false">$AH367-$AI367</f>
        <v>17</v>
      </c>
      <c r="AK367" s="46" t="n">
        <v>39595.7876470588</v>
      </c>
      <c r="AL367" s="46" t="n">
        <f aca="false">$AJ367*$AK367</f>
        <v>673128.39</v>
      </c>
      <c r="AM367" s="46" t="n">
        <f aca="false">$AI367*$AK367</f>
        <v>0</v>
      </c>
      <c r="AN367" s="26"/>
      <c r="AO367" s="26"/>
    </row>
    <row r="368" customFormat="false" ht="12" hidden="false" customHeight="false" outlineLevel="0" collapsed="false">
      <c r="A368" s="39" t="s">
        <v>1032</v>
      </c>
      <c r="B368" s="39" t="s">
        <v>1033</v>
      </c>
      <c r="C368" s="39" t="s">
        <v>4506</v>
      </c>
      <c r="D368" s="39" t="s">
        <v>4505</v>
      </c>
      <c r="E368" s="39" t="s">
        <v>261</v>
      </c>
      <c r="F368" s="39" t="s">
        <v>258</v>
      </c>
      <c r="G368" s="39" t="s">
        <v>4501</v>
      </c>
      <c r="H368" s="39" t="s">
        <v>4502</v>
      </c>
      <c r="I368" s="40" t="n">
        <v>16</v>
      </c>
      <c r="J368" s="40" t="n">
        <v>0</v>
      </c>
      <c r="K368" s="39" t="s">
        <v>4503</v>
      </c>
      <c r="L368" s="41" t="n">
        <v>0</v>
      </c>
      <c r="M368" s="41" t="n">
        <v>204270.55</v>
      </c>
      <c r="N368" s="39" t="s">
        <v>4507</v>
      </c>
      <c r="O368" s="42" t="n">
        <f aca="false">M368/SUM($M$2:$M$679)</f>
        <v>0.00155088029654779</v>
      </c>
      <c r="P368" s="43" t="n">
        <f aca="false">IFERROR(M368/I368,0)</f>
        <v>12766.909375</v>
      </c>
      <c r="Q368" s="17" t="n">
        <v>5</v>
      </c>
      <c r="R368" s="44" t="n">
        <f aca="false">I368-Q368</f>
        <v>11</v>
      </c>
      <c r="S368" s="43" t="n">
        <f aca="false">$AK368*R368</f>
        <v>140436</v>
      </c>
      <c r="U368" s="26" t="s">
        <v>259</v>
      </c>
      <c r="V368" s="26" t="s">
        <v>260</v>
      </c>
      <c r="W368" s="26" t="s">
        <v>262</v>
      </c>
      <c r="X368" s="25" t="s">
        <v>228</v>
      </c>
      <c r="Y368" s="26" t="s">
        <v>282</v>
      </c>
      <c r="Z368" s="25" t="s">
        <v>51</v>
      </c>
      <c r="AA368" s="26" t="s">
        <v>1034</v>
      </c>
      <c r="AB368" s="26" t="s">
        <v>1035</v>
      </c>
      <c r="AC368" s="26" t="s">
        <v>1036</v>
      </c>
      <c r="AD368" s="26" t="s">
        <v>269</v>
      </c>
      <c r="AE368" s="26"/>
      <c r="AF368" s="26" t="s">
        <v>270</v>
      </c>
      <c r="AG368" s="26" t="s">
        <v>1037</v>
      </c>
      <c r="AH368" s="45" t="n">
        <v>22</v>
      </c>
      <c r="AI368" s="45" t="n">
        <f aca="false">Q368</f>
        <v>5</v>
      </c>
      <c r="AJ368" s="45" t="n">
        <f aca="false">$AH368-$AI368</f>
        <v>17</v>
      </c>
      <c r="AK368" s="46" t="n">
        <v>12766.9090909091</v>
      </c>
      <c r="AL368" s="46" t="n">
        <f aca="false">$AJ368*$AK368</f>
        <v>217037.454545455</v>
      </c>
      <c r="AM368" s="46" t="n">
        <f aca="false">$AI368*$AK368</f>
        <v>63834.5454545455</v>
      </c>
      <c r="AN368" s="26"/>
      <c r="AO368" s="26" t="s">
        <v>1038</v>
      </c>
    </row>
    <row r="369" customFormat="false" ht="12" hidden="false" customHeight="false" outlineLevel="0" collapsed="false">
      <c r="A369" s="39" t="s">
        <v>1110</v>
      </c>
      <c r="B369" s="39" t="s">
        <v>1111</v>
      </c>
      <c r="C369" s="39"/>
      <c r="D369" s="39" t="s">
        <v>4565</v>
      </c>
      <c r="E369" s="39" t="s">
        <v>611</v>
      </c>
      <c r="F369" s="39" t="s">
        <v>258</v>
      </c>
      <c r="G369" s="39" t="s">
        <v>4566</v>
      </c>
      <c r="H369" s="39" t="s">
        <v>4502</v>
      </c>
      <c r="I369" s="40" t="n">
        <v>16</v>
      </c>
      <c r="J369" s="40" t="n">
        <v>0</v>
      </c>
      <c r="K369" s="39" t="s">
        <v>4503</v>
      </c>
      <c r="L369" s="41" t="n">
        <v>0</v>
      </c>
      <c r="M369" s="41" t="n">
        <v>203958.06</v>
      </c>
      <c r="N369" s="39" t="s">
        <v>4567</v>
      </c>
      <c r="O369" s="42" t="n">
        <f aca="false">M369/SUM($M$2:$M$679)</f>
        <v>0.00154850778331048</v>
      </c>
      <c r="P369" s="43" t="n">
        <f aca="false">IFERROR(M369/I369,0)</f>
        <v>12747.37875</v>
      </c>
      <c r="Q369" s="17"/>
      <c r="R369" s="44" t="n">
        <f aca="false">I369-Q369</f>
        <v>16</v>
      </c>
      <c r="S369" s="43" t="n">
        <f aca="false">$AK369*R369</f>
        <v>203958.06</v>
      </c>
      <c r="U369" s="26" t="s">
        <v>259</v>
      </c>
      <c r="V369" s="26" t="s">
        <v>610</v>
      </c>
      <c r="W369" s="26" t="s">
        <v>612</v>
      </c>
      <c r="X369" s="26"/>
      <c r="Y369" s="26" t="s">
        <v>615</v>
      </c>
      <c r="Z369" s="27" t="s">
        <v>126</v>
      </c>
      <c r="AA369" s="26"/>
      <c r="AB369" s="26"/>
      <c r="AC369" s="26"/>
      <c r="AD369" s="26"/>
      <c r="AE369" s="26"/>
      <c r="AF369" s="26"/>
      <c r="AG369" s="26"/>
      <c r="AH369" s="45" t="n">
        <v>16</v>
      </c>
      <c r="AI369" s="45" t="n">
        <f aca="false">Q369</f>
        <v>0</v>
      </c>
      <c r="AJ369" s="45" t="n">
        <f aca="false">$AH369-$AI369</f>
        <v>16</v>
      </c>
      <c r="AK369" s="46" t="n">
        <v>12747.37875</v>
      </c>
      <c r="AL369" s="46" t="n">
        <f aca="false">$AJ369*$AK369</f>
        <v>203958.06</v>
      </c>
      <c r="AM369" s="46" t="n">
        <f aca="false">$AI369*$AK369</f>
        <v>0</v>
      </c>
      <c r="AN369" s="26"/>
      <c r="AO369" s="26"/>
    </row>
    <row r="370" customFormat="false" ht="12" hidden="false" customHeight="false" outlineLevel="0" collapsed="false">
      <c r="A370" s="39" t="s">
        <v>1112</v>
      </c>
      <c r="B370" s="39" t="s">
        <v>1113</v>
      </c>
      <c r="C370" s="39" t="s">
        <v>4706</v>
      </c>
      <c r="D370" s="39" t="s">
        <v>4505</v>
      </c>
      <c r="E370" s="39" t="s">
        <v>261</v>
      </c>
      <c r="F370" s="39" t="s">
        <v>258</v>
      </c>
      <c r="G370" s="39" t="s">
        <v>4501</v>
      </c>
      <c r="H370" s="39" t="s">
        <v>4502</v>
      </c>
      <c r="I370" s="40" t="n">
        <v>15</v>
      </c>
      <c r="J370" s="40" t="n">
        <v>0</v>
      </c>
      <c r="K370" s="39" t="s">
        <v>4503</v>
      </c>
      <c r="L370" s="41" t="n">
        <v>0</v>
      </c>
      <c r="M370" s="41" t="n">
        <v>5027</v>
      </c>
      <c r="N370" s="39" t="s">
        <v>4507</v>
      </c>
      <c r="O370" s="42" t="n">
        <f aca="false">M370/SUM($M$2:$M$679)</f>
        <v>3.81664182660973E-005</v>
      </c>
      <c r="P370" s="43" t="n">
        <f aca="false">IFERROR(M370/I370,0)</f>
        <v>335.133333333333</v>
      </c>
      <c r="Q370" s="17" t="n">
        <v>14</v>
      </c>
      <c r="R370" s="44" t="n">
        <f aca="false">I370-Q370</f>
        <v>1</v>
      </c>
      <c r="S370" s="43" t="n">
        <f aca="false">$AK370*R370</f>
        <v>335.133333333333</v>
      </c>
      <c r="U370" s="26" t="s">
        <v>259</v>
      </c>
      <c r="V370" s="26" t="s">
        <v>260</v>
      </c>
      <c r="W370" s="26" t="s">
        <v>262</v>
      </c>
      <c r="X370" s="25" t="s">
        <v>228</v>
      </c>
      <c r="Y370" s="26" t="s">
        <v>282</v>
      </c>
      <c r="Z370" s="25" t="s">
        <v>51</v>
      </c>
      <c r="AA370" s="26" t="s">
        <v>1114</v>
      </c>
      <c r="AB370" s="26" t="s">
        <v>1115</v>
      </c>
      <c r="AC370" s="26" t="s">
        <v>290</v>
      </c>
      <c r="AD370" s="26" t="s">
        <v>269</v>
      </c>
      <c r="AE370" s="26"/>
      <c r="AF370" s="26" t="s">
        <v>270</v>
      </c>
      <c r="AG370" s="26" t="s">
        <v>1116</v>
      </c>
      <c r="AH370" s="45" t="n">
        <v>15</v>
      </c>
      <c r="AI370" s="45" t="n">
        <f aca="false">Q370</f>
        <v>14</v>
      </c>
      <c r="AJ370" s="45" t="n">
        <f aca="false">$AH370-$AI370</f>
        <v>1</v>
      </c>
      <c r="AK370" s="46" t="n">
        <v>335.133333333333</v>
      </c>
      <c r="AL370" s="46" t="n">
        <f aca="false">$AJ370*$AK370</f>
        <v>335.133333333333</v>
      </c>
      <c r="AM370" s="46" t="n">
        <f aca="false">$AI370*$AK370</f>
        <v>4691.86666666667</v>
      </c>
      <c r="AN370" s="26"/>
      <c r="AO370" s="26" t="s">
        <v>1117</v>
      </c>
    </row>
    <row r="371" customFormat="false" ht="12" hidden="false" customHeight="false" outlineLevel="0" collapsed="false">
      <c r="A371" s="39" t="s">
        <v>818</v>
      </c>
      <c r="B371" s="39" t="s">
        <v>819</v>
      </c>
      <c r="C371" s="39" t="s">
        <v>4506</v>
      </c>
      <c r="D371" s="39" t="s">
        <v>4505</v>
      </c>
      <c r="E371" s="39" t="s">
        <v>261</v>
      </c>
      <c r="F371" s="39" t="s">
        <v>258</v>
      </c>
      <c r="G371" s="39" t="s">
        <v>4501</v>
      </c>
      <c r="H371" s="39" t="s">
        <v>4502</v>
      </c>
      <c r="I371" s="40" t="n">
        <v>15</v>
      </c>
      <c r="J371" s="40" t="n">
        <v>0</v>
      </c>
      <c r="K371" s="39" t="s">
        <v>4503</v>
      </c>
      <c r="L371" s="41" t="n">
        <v>0</v>
      </c>
      <c r="M371" s="41" t="n">
        <v>6146.03</v>
      </c>
      <c r="N371" s="39" t="s">
        <v>4507</v>
      </c>
      <c r="O371" s="42" t="n">
        <f aca="false">M371/SUM($M$2:$M$679)</f>
        <v>4.66624132993797E-005</v>
      </c>
      <c r="P371" s="43" t="n">
        <f aca="false">IFERROR(M371/I371,0)</f>
        <v>409.735333333333</v>
      </c>
      <c r="Q371" s="17"/>
      <c r="R371" s="44" t="n">
        <f aca="false">I371-Q371</f>
        <v>15</v>
      </c>
      <c r="S371" s="43" t="n">
        <f aca="false">$AK371*R371</f>
        <v>6146.02615384615</v>
      </c>
      <c r="U371" s="26" t="s">
        <v>259</v>
      </c>
      <c r="V371" s="26" t="s">
        <v>260</v>
      </c>
      <c r="W371" s="26" t="s">
        <v>262</v>
      </c>
      <c r="X371" s="26"/>
      <c r="Y371" s="26" t="s">
        <v>277</v>
      </c>
      <c r="Z371" s="27" t="s">
        <v>123</v>
      </c>
      <c r="AA371" s="26"/>
      <c r="AB371" s="26"/>
      <c r="AC371" s="26"/>
      <c r="AD371" s="26"/>
      <c r="AE371" s="26"/>
      <c r="AF371" s="26"/>
      <c r="AG371" s="26"/>
      <c r="AH371" s="45"/>
      <c r="AI371" s="45"/>
      <c r="AJ371" s="45"/>
      <c r="AK371" s="46" t="n">
        <v>409.735076923077</v>
      </c>
      <c r="AL371" s="46"/>
      <c r="AM371" s="46"/>
      <c r="AN371" s="26"/>
      <c r="AO371" s="26" t="s">
        <v>376</v>
      </c>
    </row>
    <row r="372" customFormat="false" ht="12" hidden="false" customHeight="false" outlineLevel="0" collapsed="false">
      <c r="A372" s="39" t="s">
        <v>356</v>
      </c>
      <c r="B372" s="39" t="s">
        <v>357</v>
      </c>
      <c r="C372" s="39" t="s">
        <v>4707</v>
      </c>
      <c r="D372" s="39" t="s">
        <v>4505</v>
      </c>
      <c r="E372" s="39" t="s">
        <v>261</v>
      </c>
      <c r="F372" s="39" t="s">
        <v>258</v>
      </c>
      <c r="G372" s="39" t="s">
        <v>4501</v>
      </c>
      <c r="H372" s="39" t="s">
        <v>4502</v>
      </c>
      <c r="I372" s="40" t="n">
        <v>15</v>
      </c>
      <c r="J372" s="40" t="n">
        <v>0</v>
      </c>
      <c r="K372" s="39" t="s">
        <v>4503</v>
      </c>
      <c r="L372" s="41" t="n">
        <v>0</v>
      </c>
      <c r="M372" s="41" t="n">
        <v>951.42</v>
      </c>
      <c r="N372" s="39" t="s">
        <v>4507</v>
      </c>
      <c r="O372" s="42" t="n">
        <f aca="false">M372/SUM($M$2:$M$679)</f>
        <v>7.22345209204899E-006</v>
      </c>
      <c r="P372" s="43" t="n">
        <f aca="false">IFERROR(M372/I372,0)</f>
        <v>63.428</v>
      </c>
      <c r="Q372" s="17"/>
      <c r="R372" s="44" t="n">
        <f aca="false">I372-Q372</f>
        <v>15</v>
      </c>
      <c r="S372" s="43" t="n">
        <f aca="false">$AK372*R372</f>
        <v>951.41819255759</v>
      </c>
      <c r="U372" s="26" t="s">
        <v>259</v>
      </c>
      <c r="V372" s="26" t="s">
        <v>260</v>
      </c>
      <c r="W372" s="26" t="s">
        <v>262</v>
      </c>
      <c r="X372" s="24" t="s">
        <v>226</v>
      </c>
      <c r="Y372" s="26" t="s">
        <v>267</v>
      </c>
      <c r="Z372" s="25" t="s">
        <v>51</v>
      </c>
      <c r="AA372" s="26" t="s">
        <v>358</v>
      </c>
      <c r="AB372" s="26" t="s">
        <v>359</v>
      </c>
      <c r="AC372" s="26" t="s">
        <v>360</v>
      </c>
      <c r="AD372" s="26" t="s">
        <v>269</v>
      </c>
      <c r="AE372" s="26"/>
      <c r="AF372" s="26" t="s">
        <v>270</v>
      </c>
      <c r="AG372" s="26" t="s">
        <v>361</v>
      </c>
      <c r="AH372" s="45"/>
      <c r="AI372" s="45"/>
      <c r="AJ372" s="45"/>
      <c r="AK372" s="46" t="n">
        <v>63.4278795038393</v>
      </c>
      <c r="AL372" s="46"/>
      <c r="AM372" s="46"/>
      <c r="AN372" s="26"/>
      <c r="AO372" s="26" t="s">
        <v>4523</v>
      </c>
    </row>
    <row r="373" customFormat="false" ht="12" hidden="false" customHeight="false" outlineLevel="0" collapsed="false">
      <c r="A373" s="39" t="s">
        <v>1051</v>
      </c>
      <c r="B373" s="39" t="s">
        <v>1052</v>
      </c>
      <c r="C373" s="39" t="s">
        <v>4506</v>
      </c>
      <c r="D373" s="39" t="s">
        <v>4505</v>
      </c>
      <c r="E373" s="39" t="s">
        <v>261</v>
      </c>
      <c r="F373" s="39" t="s">
        <v>258</v>
      </c>
      <c r="G373" s="39" t="s">
        <v>4501</v>
      </c>
      <c r="H373" s="39" t="s">
        <v>4502</v>
      </c>
      <c r="I373" s="40" t="n">
        <v>15</v>
      </c>
      <c r="J373" s="40" t="n">
        <v>0</v>
      </c>
      <c r="K373" s="39" t="s">
        <v>4503</v>
      </c>
      <c r="L373" s="41" t="n">
        <v>0</v>
      </c>
      <c r="M373" s="41" t="n">
        <v>31264.13</v>
      </c>
      <c r="N373" s="39" t="s">
        <v>4507</v>
      </c>
      <c r="O373" s="42" t="n">
        <f aca="false">M373/SUM($M$2:$M$679)</f>
        <v>0.000237366195008084</v>
      </c>
      <c r="P373" s="43" t="n">
        <f aca="false">IFERROR(M373/I373,0)</f>
        <v>2084.27533333333</v>
      </c>
      <c r="Q373" s="17"/>
      <c r="R373" s="44" t="n">
        <f aca="false">I373-Q373</f>
        <v>15</v>
      </c>
      <c r="S373" s="43" t="n">
        <f aca="false">$AK373*R373</f>
        <v>31264.1325</v>
      </c>
      <c r="U373" s="26" t="s">
        <v>259</v>
      </c>
      <c r="V373" s="26" t="s">
        <v>260</v>
      </c>
      <c r="W373" s="26" t="s">
        <v>262</v>
      </c>
      <c r="X373" s="26"/>
      <c r="Y373" s="26" t="s">
        <v>277</v>
      </c>
      <c r="Z373" s="27" t="s">
        <v>123</v>
      </c>
      <c r="AA373" s="26"/>
      <c r="AB373" s="26"/>
      <c r="AC373" s="26"/>
      <c r="AD373" s="26"/>
      <c r="AE373" s="26"/>
      <c r="AF373" s="26"/>
      <c r="AG373" s="26"/>
      <c r="AH373" s="45" t="n">
        <v>20</v>
      </c>
      <c r="AI373" s="45" t="n">
        <f aca="false">Q373</f>
        <v>0</v>
      </c>
      <c r="AJ373" s="45" t="n">
        <f aca="false">$AH373-$AI373</f>
        <v>20</v>
      </c>
      <c r="AK373" s="46" t="n">
        <v>2084.2755</v>
      </c>
      <c r="AL373" s="46" t="n">
        <f aca="false">$AJ373*$AK373</f>
        <v>41685.51</v>
      </c>
      <c r="AM373" s="46" t="n">
        <f aca="false">$AI373*$AK373</f>
        <v>0</v>
      </c>
      <c r="AN373" s="26"/>
      <c r="AO373" s="26" t="s">
        <v>376</v>
      </c>
    </row>
    <row r="374" customFormat="false" ht="12" hidden="false" customHeight="false" outlineLevel="0" collapsed="false">
      <c r="A374" s="39" t="s">
        <v>1118</v>
      </c>
      <c r="B374" s="39" t="s">
        <v>1119</v>
      </c>
      <c r="C374" s="39" t="s">
        <v>4708</v>
      </c>
      <c r="D374" s="39" t="s">
        <v>4505</v>
      </c>
      <c r="E374" s="39" t="s">
        <v>261</v>
      </c>
      <c r="F374" s="39" t="s">
        <v>258</v>
      </c>
      <c r="G374" s="39" t="s">
        <v>4501</v>
      </c>
      <c r="H374" s="39" t="s">
        <v>4502</v>
      </c>
      <c r="I374" s="40" t="n">
        <v>15</v>
      </c>
      <c r="J374" s="40" t="n">
        <v>0</v>
      </c>
      <c r="K374" s="39" t="s">
        <v>4503</v>
      </c>
      <c r="L374" s="41" t="n">
        <v>0</v>
      </c>
      <c r="M374" s="41" t="n">
        <v>2355.3</v>
      </c>
      <c r="N374" s="39" t="s">
        <v>4507</v>
      </c>
      <c r="O374" s="42" t="n">
        <f aca="false">M374/SUM($M$2:$M$679)</f>
        <v>1.78821095966061E-005</v>
      </c>
      <c r="P374" s="43" t="n">
        <f aca="false">IFERROR(M374/I374,0)</f>
        <v>157.02</v>
      </c>
      <c r="Q374" s="17"/>
      <c r="R374" s="44" t="n">
        <f aca="false">I374-Q374</f>
        <v>15</v>
      </c>
      <c r="S374" s="43" t="n">
        <f aca="false">$AK374*R374</f>
        <v>2355.3</v>
      </c>
      <c r="U374" s="26" t="s">
        <v>259</v>
      </c>
      <c r="V374" s="26" t="s">
        <v>260</v>
      </c>
      <c r="W374" s="26" t="s">
        <v>262</v>
      </c>
      <c r="X374" s="26"/>
      <c r="Y374" s="26" t="s">
        <v>277</v>
      </c>
      <c r="Z374" s="27" t="s">
        <v>123</v>
      </c>
      <c r="AA374" s="26"/>
      <c r="AB374" s="26"/>
      <c r="AC374" s="26"/>
      <c r="AD374" s="26"/>
      <c r="AE374" s="26"/>
      <c r="AF374" s="26"/>
      <c r="AG374" s="26"/>
      <c r="AH374" s="45" t="n">
        <v>15</v>
      </c>
      <c r="AI374" s="45" t="n">
        <f aca="false">Q374</f>
        <v>0</v>
      </c>
      <c r="AJ374" s="45" t="n">
        <f aca="false">$AH374-$AI374</f>
        <v>15</v>
      </c>
      <c r="AK374" s="46" t="n">
        <v>157.02</v>
      </c>
      <c r="AL374" s="46" t="n">
        <f aca="false">$AJ374*$AK374</f>
        <v>2355.3</v>
      </c>
      <c r="AM374" s="46" t="n">
        <f aca="false">$AI374*$AK374</f>
        <v>0</v>
      </c>
      <c r="AN374" s="26"/>
      <c r="AO374" s="26"/>
    </row>
    <row r="375" customFormat="false" ht="12" hidden="false" customHeight="false" outlineLevel="0" collapsed="false">
      <c r="A375" s="39" t="s">
        <v>805</v>
      </c>
      <c r="B375" s="39" t="s">
        <v>806</v>
      </c>
      <c r="C375" s="39" t="s">
        <v>4709</v>
      </c>
      <c r="D375" s="39" t="s">
        <v>4505</v>
      </c>
      <c r="E375" s="39" t="s">
        <v>261</v>
      </c>
      <c r="F375" s="39" t="s">
        <v>258</v>
      </c>
      <c r="G375" s="39" t="s">
        <v>4501</v>
      </c>
      <c r="H375" s="39" t="s">
        <v>4502</v>
      </c>
      <c r="I375" s="40" t="n">
        <v>15</v>
      </c>
      <c r="J375" s="40" t="n">
        <v>0</v>
      </c>
      <c r="K375" s="39" t="s">
        <v>4503</v>
      </c>
      <c r="L375" s="41" t="n">
        <v>0</v>
      </c>
      <c r="M375" s="41" t="n">
        <v>216639.36</v>
      </c>
      <c r="N375" s="39" t="s">
        <v>4507</v>
      </c>
      <c r="O375" s="42" t="n">
        <f aca="false">M375/SUM($M$2:$M$679)</f>
        <v>0.00164478783104428</v>
      </c>
      <c r="P375" s="43" t="n">
        <f aca="false">IFERROR(M375/I375,0)</f>
        <v>14442.624</v>
      </c>
      <c r="Q375" s="17"/>
      <c r="R375" s="44" t="n">
        <f aca="false">I375-Q375</f>
        <v>15</v>
      </c>
      <c r="S375" s="43" t="n">
        <f aca="false">$AK375*R375</f>
        <v>216639.361643836</v>
      </c>
      <c r="U375" s="26" t="s">
        <v>259</v>
      </c>
      <c r="V375" s="26" t="s">
        <v>260</v>
      </c>
      <c r="W375" s="26" t="s">
        <v>262</v>
      </c>
      <c r="X375" s="24" t="s">
        <v>226</v>
      </c>
      <c r="Y375" s="26" t="s">
        <v>267</v>
      </c>
      <c r="Z375" s="25" t="s">
        <v>51</v>
      </c>
      <c r="AA375" s="26" t="s">
        <v>807</v>
      </c>
      <c r="AB375" s="26" t="s">
        <v>808</v>
      </c>
      <c r="AC375" s="26" t="s">
        <v>290</v>
      </c>
      <c r="AD375" s="26" t="s">
        <v>269</v>
      </c>
      <c r="AE375" s="26"/>
      <c r="AF375" s="26" t="s">
        <v>269</v>
      </c>
      <c r="AG375" s="26"/>
      <c r="AH375" s="45"/>
      <c r="AI375" s="45"/>
      <c r="AJ375" s="45"/>
      <c r="AK375" s="46" t="n">
        <v>14442.624109589</v>
      </c>
      <c r="AL375" s="46"/>
      <c r="AM375" s="46"/>
      <c r="AN375" s="26"/>
      <c r="AO375" s="26" t="s">
        <v>4710</v>
      </c>
    </row>
    <row r="376" customFormat="false" ht="12" hidden="false" customHeight="false" outlineLevel="0" collapsed="false">
      <c r="A376" s="39" t="s">
        <v>1053</v>
      </c>
      <c r="B376" s="39" t="s">
        <v>1054</v>
      </c>
      <c r="C376" s="39" t="s">
        <v>4506</v>
      </c>
      <c r="D376" s="39" t="s">
        <v>4505</v>
      </c>
      <c r="E376" s="39" t="s">
        <v>261</v>
      </c>
      <c r="F376" s="39" t="s">
        <v>258</v>
      </c>
      <c r="G376" s="39" t="s">
        <v>4501</v>
      </c>
      <c r="H376" s="39" t="s">
        <v>4502</v>
      </c>
      <c r="I376" s="40" t="n">
        <v>15</v>
      </c>
      <c r="J376" s="40" t="n">
        <v>0</v>
      </c>
      <c r="K376" s="39" t="s">
        <v>4503</v>
      </c>
      <c r="L376" s="41" t="n">
        <v>0</v>
      </c>
      <c r="M376" s="41" t="n">
        <v>129225.89</v>
      </c>
      <c r="N376" s="39" t="s">
        <v>4507</v>
      </c>
      <c r="O376" s="42" t="n">
        <f aca="false">M376/SUM($M$2:$M$679)</f>
        <v>0.000981119826645847</v>
      </c>
      <c r="P376" s="43" t="n">
        <f aca="false">IFERROR(M376/I376,0)</f>
        <v>8615.05933333333</v>
      </c>
      <c r="Q376" s="17" t="n">
        <v>2</v>
      </c>
      <c r="R376" s="44" t="n">
        <f aca="false">I376-Q376</f>
        <v>13</v>
      </c>
      <c r="S376" s="43" t="n">
        <f aca="false">$AK376*R376</f>
        <v>111995.7735</v>
      </c>
      <c r="U376" s="26" t="s">
        <v>259</v>
      </c>
      <c r="V376" s="26" t="s">
        <v>260</v>
      </c>
      <c r="W376" s="26" t="s">
        <v>262</v>
      </c>
      <c r="X376" s="25" t="s">
        <v>228</v>
      </c>
      <c r="Y376" s="26" t="s">
        <v>282</v>
      </c>
      <c r="Z376" s="25" t="s">
        <v>51</v>
      </c>
      <c r="AA376" s="26" t="s">
        <v>1055</v>
      </c>
      <c r="AB376" s="26" t="s">
        <v>1056</v>
      </c>
      <c r="AC376" s="26" t="s">
        <v>290</v>
      </c>
      <c r="AD376" s="26" t="s">
        <v>269</v>
      </c>
      <c r="AE376" s="26"/>
      <c r="AF376" s="26" t="s">
        <v>269</v>
      </c>
      <c r="AG376" s="26"/>
      <c r="AH376" s="45" t="n">
        <v>20</v>
      </c>
      <c r="AI376" s="45" t="n">
        <f aca="false">Q376</f>
        <v>2</v>
      </c>
      <c r="AJ376" s="45" t="n">
        <f aca="false">$AH376-$AI376</f>
        <v>18</v>
      </c>
      <c r="AK376" s="46" t="n">
        <v>8615.0595</v>
      </c>
      <c r="AL376" s="46" t="n">
        <f aca="false">$AJ376*$AK376</f>
        <v>155071.071</v>
      </c>
      <c r="AM376" s="46" t="n">
        <f aca="false">$AI376*$AK376</f>
        <v>17230.119</v>
      </c>
      <c r="AN376" s="26"/>
      <c r="AO376" s="26" t="s">
        <v>1057</v>
      </c>
    </row>
    <row r="377" customFormat="false" ht="12" hidden="false" customHeight="false" outlineLevel="0" collapsed="false">
      <c r="A377" s="39" t="s">
        <v>864</v>
      </c>
      <c r="B377" s="39" t="s">
        <v>865</v>
      </c>
      <c r="C377" s="39" t="s">
        <v>4711</v>
      </c>
      <c r="D377" s="39" t="s">
        <v>4505</v>
      </c>
      <c r="E377" s="39" t="s">
        <v>261</v>
      </c>
      <c r="F377" s="39" t="s">
        <v>258</v>
      </c>
      <c r="G377" s="39" t="s">
        <v>4501</v>
      </c>
      <c r="H377" s="39" t="s">
        <v>4502</v>
      </c>
      <c r="I377" s="40" t="n">
        <v>15</v>
      </c>
      <c r="J377" s="40" t="n">
        <v>0</v>
      </c>
      <c r="K377" s="39" t="s">
        <v>4503</v>
      </c>
      <c r="L377" s="41" t="n">
        <v>0</v>
      </c>
      <c r="M377" s="41" t="n">
        <v>56362.93</v>
      </c>
      <c r="N377" s="39" t="s">
        <v>4507</v>
      </c>
      <c r="O377" s="42" t="n">
        <f aca="false">M377/SUM($M$2:$M$679)</f>
        <v>0.000427923445610257</v>
      </c>
      <c r="P377" s="43" t="n">
        <f aca="false">IFERROR(M377/I377,0)</f>
        <v>3757.52866666667</v>
      </c>
      <c r="Q377" s="17"/>
      <c r="R377" s="44" t="n">
        <f aca="false">I377-Q377</f>
        <v>15</v>
      </c>
      <c r="S377" s="43" t="n">
        <f aca="false">$AK377*R377</f>
        <v>56362.932</v>
      </c>
      <c r="U377" s="26" t="s">
        <v>259</v>
      </c>
      <c r="V377" s="26" t="s">
        <v>260</v>
      </c>
      <c r="W377" s="26" t="s">
        <v>262</v>
      </c>
      <c r="X377" s="25" t="s">
        <v>228</v>
      </c>
      <c r="Y377" s="26" t="s">
        <v>282</v>
      </c>
      <c r="Z377" s="25" t="s">
        <v>51</v>
      </c>
      <c r="AA377" s="26" t="s">
        <v>866</v>
      </c>
      <c r="AB377" s="26" t="s">
        <v>867</v>
      </c>
      <c r="AC377" s="26" t="s">
        <v>868</v>
      </c>
      <c r="AD377" s="26" t="s">
        <v>269</v>
      </c>
      <c r="AE377" s="26"/>
      <c r="AF377" s="26" t="s">
        <v>270</v>
      </c>
      <c r="AG377" s="26" t="s">
        <v>869</v>
      </c>
      <c r="AH377" s="45"/>
      <c r="AI377" s="45"/>
      <c r="AJ377" s="45"/>
      <c r="AK377" s="46" t="n">
        <v>3757.5288</v>
      </c>
      <c r="AL377" s="46"/>
      <c r="AM377" s="46"/>
      <c r="AN377" s="26"/>
      <c r="AO377" s="26" t="s">
        <v>4712</v>
      </c>
    </row>
    <row r="378" customFormat="false" ht="12" hidden="false" customHeight="false" outlineLevel="0" collapsed="false">
      <c r="A378" s="39" t="s">
        <v>1041</v>
      </c>
      <c r="B378" s="39" t="s">
        <v>1042</v>
      </c>
      <c r="C378" s="39" t="s">
        <v>78</v>
      </c>
      <c r="D378" s="39" t="s">
        <v>4505</v>
      </c>
      <c r="E378" s="39" t="s">
        <v>261</v>
      </c>
      <c r="F378" s="39" t="s">
        <v>258</v>
      </c>
      <c r="G378" s="39" t="s">
        <v>4501</v>
      </c>
      <c r="H378" s="39" t="s">
        <v>4502</v>
      </c>
      <c r="I378" s="40" t="n">
        <v>15</v>
      </c>
      <c r="J378" s="40" t="n">
        <v>0</v>
      </c>
      <c r="K378" s="39" t="s">
        <v>4503</v>
      </c>
      <c r="L378" s="41" t="n">
        <v>0</v>
      </c>
      <c r="M378" s="41" t="n">
        <v>54161.77</v>
      </c>
      <c r="N378" s="39" t="s">
        <v>4507</v>
      </c>
      <c r="O378" s="42" t="n">
        <f aca="false">M378/SUM($M$2:$M$679)</f>
        <v>0.000411211610871724</v>
      </c>
      <c r="P378" s="43" t="n">
        <f aca="false">IFERROR(M378/I378,0)</f>
        <v>3610.78466666667</v>
      </c>
      <c r="Q378" s="17"/>
      <c r="R378" s="44" t="n">
        <f aca="false">I378-Q378</f>
        <v>15</v>
      </c>
      <c r="S378" s="43" t="n">
        <f aca="false">$AK378*R378</f>
        <v>54161.7714285714</v>
      </c>
      <c r="U378" s="26" t="s">
        <v>259</v>
      </c>
      <c r="V378" s="26" t="s">
        <v>260</v>
      </c>
      <c r="W378" s="26" t="s">
        <v>262</v>
      </c>
      <c r="X378" s="26"/>
      <c r="Y378" s="26" t="s">
        <v>277</v>
      </c>
      <c r="Z378" s="27" t="s">
        <v>123</v>
      </c>
      <c r="AA378" s="26"/>
      <c r="AB378" s="26"/>
      <c r="AC378" s="26"/>
      <c r="AD378" s="26"/>
      <c r="AE378" s="26"/>
      <c r="AF378" s="26"/>
      <c r="AG378" s="26"/>
      <c r="AH378" s="45" t="n">
        <v>21</v>
      </c>
      <c r="AI378" s="45" t="n">
        <f aca="false">Q378</f>
        <v>0</v>
      </c>
      <c r="AJ378" s="45" t="n">
        <f aca="false">$AH378-$AI378</f>
        <v>21</v>
      </c>
      <c r="AK378" s="46" t="n">
        <v>3610.78476190476</v>
      </c>
      <c r="AL378" s="46" t="n">
        <f aca="false">$AJ378*$AK378</f>
        <v>75826.48</v>
      </c>
      <c r="AM378" s="46" t="n">
        <f aca="false">$AI378*$AK378</f>
        <v>0</v>
      </c>
      <c r="AN378" s="26"/>
      <c r="AO378" s="26" t="s">
        <v>376</v>
      </c>
    </row>
    <row r="379" customFormat="false" ht="12" hidden="false" customHeight="false" outlineLevel="0" collapsed="false">
      <c r="A379" s="39" t="s">
        <v>1000</v>
      </c>
      <c r="B379" s="39" t="s">
        <v>1001</v>
      </c>
      <c r="C379" s="39" t="s">
        <v>4506</v>
      </c>
      <c r="D379" s="39" t="s">
        <v>4505</v>
      </c>
      <c r="E379" s="39" t="s">
        <v>261</v>
      </c>
      <c r="F379" s="39" t="s">
        <v>258</v>
      </c>
      <c r="G379" s="39" t="s">
        <v>4501</v>
      </c>
      <c r="H379" s="39" t="s">
        <v>4502</v>
      </c>
      <c r="I379" s="40" t="n">
        <v>15</v>
      </c>
      <c r="J379" s="40" t="n">
        <v>0</v>
      </c>
      <c r="K379" s="39" t="s">
        <v>4503</v>
      </c>
      <c r="L379" s="41" t="n">
        <v>0</v>
      </c>
      <c r="M379" s="41" t="n">
        <v>46815.81</v>
      </c>
      <c r="N379" s="39" t="s">
        <v>4507</v>
      </c>
      <c r="O379" s="42" t="n">
        <f aca="false">M379/SUM($M$2:$M$679)</f>
        <v>0.000355438986657278</v>
      </c>
      <c r="P379" s="43" t="n">
        <f aca="false">IFERROR(M379/I379,0)</f>
        <v>3121.054</v>
      </c>
      <c r="Q379" s="17"/>
      <c r="R379" s="44" t="n">
        <f aca="false">I379-Q379</f>
        <v>15</v>
      </c>
      <c r="S379" s="43" t="n">
        <f aca="false">$AK379*R379</f>
        <v>46815.8120689655</v>
      </c>
      <c r="U379" s="26" t="s">
        <v>259</v>
      </c>
      <c r="V379" s="26" t="s">
        <v>260</v>
      </c>
      <c r="W379" s="26" t="s">
        <v>262</v>
      </c>
      <c r="X379" s="26"/>
      <c r="Y379" s="26" t="s">
        <v>277</v>
      </c>
      <c r="Z379" s="27" t="s">
        <v>123</v>
      </c>
      <c r="AA379" s="26"/>
      <c r="AB379" s="26"/>
      <c r="AC379" s="26"/>
      <c r="AD379" s="26"/>
      <c r="AE379" s="26"/>
      <c r="AF379" s="26"/>
      <c r="AG379" s="26"/>
      <c r="AH379" s="45" t="n">
        <v>29</v>
      </c>
      <c r="AI379" s="45" t="n">
        <f aca="false">Q379</f>
        <v>0</v>
      </c>
      <c r="AJ379" s="45" t="n">
        <f aca="false">$AH379-$AI379</f>
        <v>29</v>
      </c>
      <c r="AK379" s="46" t="n">
        <v>3121.05413793104</v>
      </c>
      <c r="AL379" s="46" t="n">
        <f aca="false">$AJ379*$AK379</f>
        <v>90510.57</v>
      </c>
      <c r="AM379" s="46" t="n">
        <f aca="false">$AI379*$AK379</f>
        <v>0</v>
      </c>
      <c r="AN379" s="26"/>
      <c r="AO379" s="26" t="s">
        <v>434</v>
      </c>
    </row>
    <row r="380" customFormat="false" ht="12" hidden="false" customHeight="false" outlineLevel="0" collapsed="false">
      <c r="A380" s="39" t="s">
        <v>828</v>
      </c>
      <c r="B380" s="39" t="s">
        <v>829</v>
      </c>
      <c r="C380" s="39" t="s">
        <v>80</v>
      </c>
      <c r="D380" s="39" t="s">
        <v>4505</v>
      </c>
      <c r="E380" s="39" t="s">
        <v>261</v>
      </c>
      <c r="F380" s="39" t="s">
        <v>258</v>
      </c>
      <c r="G380" s="39" t="s">
        <v>4501</v>
      </c>
      <c r="H380" s="39" t="s">
        <v>4502</v>
      </c>
      <c r="I380" s="40" t="n">
        <v>15</v>
      </c>
      <c r="J380" s="40" t="n">
        <v>0</v>
      </c>
      <c r="K380" s="39" t="s">
        <v>4503</v>
      </c>
      <c r="L380" s="41" t="n">
        <v>0</v>
      </c>
      <c r="M380" s="41" t="n">
        <v>29550</v>
      </c>
      <c r="N380" s="39" t="s">
        <v>4507</v>
      </c>
      <c r="O380" s="42" t="n">
        <f aca="false">M380/SUM($M$2:$M$679)</f>
        <v>0.000224352030985314</v>
      </c>
      <c r="P380" s="43" t="n">
        <f aca="false">IFERROR(M380/I380,0)</f>
        <v>1970</v>
      </c>
      <c r="Q380" s="17"/>
      <c r="R380" s="44" t="n">
        <f aca="false">I380-Q380</f>
        <v>15</v>
      </c>
      <c r="S380" s="43" t="n">
        <f aca="false">$AK380*R380</f>
        <v>29550</v>
      </c>
      <c r="U380" s="26" t="s">
        <v>259</v>
      </c>
      <c r="V380" s="26" t="s">
        <v>260</v>
      </c>
      <c r="W380" s="26" t="s">
        <v>262</v>
      </c>
      <c r="X380" s="26"/>
      <c r="Y380" s="26" t="s">
        <v>277</v>
      </c>
      <c r="Z380" s="27" t="s">
        <v>123</v>
      </c>
      <c r="AA380" s="26"/>
      <c r="AB380" s="26"/>
      <c r="AC380" s="26"/>
      <c r="AD380" s="26"/>
      <c r="AE380" s="26"/>
      <c r="AF380" s="26"/>
      <c r="AG380" s="26"/>
      <c r="AH380" s="45"/>
      <c r="AI380" s="45"/>
      <c r="AJ380" s="45"/>
      <c r="AK380" s="46" t="n">
        <v>1970</v>
      </c>
      <c r="AL380" s="46"/>
      <c r="AM380" s="46"/>
      <c r="AN380" s="26"/>
      <c r="AO380" s="26" t="s">
        <v>485</v>
      </c>
    </row>
    <row r="381" customFormat="false" ht="12" hidden="false" customHeight="false" outlineLevel="0" collapsed="false">
      <c r="A381" s="39" t="s">
        <v>917</v>
      </c>
      <c r="B381" s="39" t="s">
        <v>918</v>
      </c>
      <c r="C381" s="39" t="s">
        <v>4506</v>
      </c>
      <c r="D381" s="39" t="s">
        <v>4515</v>
      </c>
      <c r="E381" s="39" t="s">
        <v>261</v>
      </c>
      <c r="F381" s="39" t="s">
        <v>258</v>
      </c>
      <c r="G381" s="39" t="s">
        <v>4501</v>
      </c>
      <c r="H381" s="39" t="s">
        <v>4502</v>
      </c>
      <c r="I381" s="40" t="n">
        <v>15</v>
      </c>
      <c r="J381" s="40" t="n">
        <v>0</v>
      </c>
      <c r="K381" s="39" t="s">
        <v>4503</v>
      </c>
      <c r="L381" s="41" t="n">
        <v>0</v>
      </c>
      <c r="M381" s="41" t="n">
        <v>34521.6</v>
      </c>
      <c r="N381" s="39" t="s">
        <v>4507</v>
      </c>
      <c r="O381" s="42" t="n">
        <f aca="false">M381/SUM($M$2:$M$679)</f>
        <v>0.000262097836645097</v>
      </c>
      <c r="P381" s="43" t="n">
        <f aca="false">IFERROR(M381/I381,0)</f>
        <v>2301.44</v>
      </c>
      <c r="Q381" s="17"/>
      <c r="R381" s="44" t="n">
        <f aca="false">I381-Q381</f>
        <v>15</v>
      </c>
      <c r="S381" s="43" t="n">
        <f aca="false">$AK381*R381</f>
        <v>34521.6</v>
      </c>
      <c r="U381" s="26" t="s">
        <v>259</v>
      </c>
      <c r="V381" s="26" t="s">
        <v>260</v>
      </c>
      <c r="W381" s="26" t="s">
        <v>262</v>
      </c>
      <c r="X381" s="26"/>
      <c r="Y381" s="26" t="s">
        <v>277</v>
      </c>
      <c r="Z381" s="27" t="s">
        <v>123</v>
      </c>
      <c r="AA381" s="26"/>
      <c r="AB381" s="26"/>
      <c r="AC381" s="26"/>
      <c r="AD381" s="26"/>
      <c r="AE381" s="26"/>
      <c r="AF381" s="26"/>
      <c r="AG381" s="26"/>
      <c r="AH381" s="45" t="n">
        <v>46</v>
      </c>
      <c r="AI381" s="45" t="n">
        <f aca="false">Q381</f>
        <v>0</v>
      </c>
      <c r="AJ381" s="45" t="n">
        <f aca="false">$AH381-$AI381</f>
        <v>46</v>
      </c>
      <c r="AK381" s="46" t="n">
        <v>2301.44</v>
      </c>
      <c r="AL381" s="46" t="n">
        <f aca="false">$AJ381*$AK381</f>
        <v>105866.24</v>
      </c>
      <c r="AM381" s="46" t="n">
        <f aca="false">$AI381*$AK381</f>
        <v>0</v>
      </c>
      <c r="AN381" s="26"/>
      <c r="AO381" s="26" t="s">
        <v>405</v>
      </c>
    </row>
    <row r="382" customFormat="false" ht="12" hidden="false" customHeight="false" outlineLevel="0" collapsed="false">
      <c r="A382" s="39" t="s">
        <v>1122</v>
      </c>
      <c r="B382" s="39" t="s">
        <v>1123</v>
      </c>
      <c r="C382" s="39" t="s">
        <v>4506</v>
      </c>
      <c r="D382" s="39" t="s">
        <v>4515</v>
      </c>
      <c r="E382" s="39" t="s">
        <v>261</v>
      </c>
      <c r="F382" s="39" t="s">
        <v>258</v>
      </c>
      <c r="G382" s="39" t="s">
        <v>4501</v>
      </c>
      <c r="H382" s="39" t="s">
        <v>4502</v>
      </c>
      <c r="I382" s="40" t="n">
        <v>15</v>
      </c>
      <c r="J382" s="40" t="n">
        <v>0</v>
      </c>
      <c r="K382" s="39" t="s">
        <v>4503</v>
      </c>
      <c r="L382" s="41" t="n">
        <v>0</v>
      </c>
      <c r="M382" s="41" t="n">
        <v>147688.8</v>
      </c>
      <c r="N382" s="39" t="s">
        <v>4507</v>
      </c>
      <c r="O382" s="42" t="n">
        <f aca="false">M382/SUM($M$2:$M$679)</f>
        <v>0.00112129550706544</v>
      </c>
      <c r="P382" s="43" t="n">
        <f aca="false">IFERROR(M382/I382,0)</f>
        <v>9845.92</v>
      </c>
      <c r="Q382" s="17" t="n">
        <v>2</v>
      </c>
      <c r="R382" s="44" t="n">
        <f aca="false">I382-Q382</f>
        <v>13</v>
      </c>
      <c r="S382" s="43" t="n">
        <f aca="false">$AK382*R382</f>
        <v>127996.96</v>
      </c>
      <c r="U382" s="26" t="s">
        <v>259</v>
      </c>
      <c r="V382" s="26" t="s">
        <v>260</v>
      </c>
      <c r="W382" s="26" t="s">
        <v>262</v>
      </c>
      <c r="X382" s="29" t="s">
        <v>227</v>
      </c>
      <c r="Y382" s="26" t="s">
        <v>297</v>
      </c>
      <c r="Z382" s="25" t="s">
        <v>51</v>
      </c>
      <c r="AA382" s="26" t="s">
        <v>1124</v>
      </c>
      <c r="AB382" s="26" t="s">
        <v>1125</v>
      </c>
      <c r="AC382" s="26" t="s">
        <v>290</v>
      </c>
      <c r="AD382" s="26" t="s">
        <v>269</v>
      </c>
      <c r="AE382" s="26"/>
      <c r="AF382" s="26" t="s">
        <v>269</v>
      </c>
      <c r="AG382" s="26"/>
      <c r="AH382" s="45" t="n">
        <v>15</v>
      </c>
      <c r="AI382" s="45" t="n">
        <f aca="false">Q382</f>
        <v>2</v>
      </c>
      <c r="AJ382" s="45" t="n">
        <f aca="false">$AH382-$AI382</f>
        <v>13</v>
      </c>
      <c r="AK382" s="46" t="n">
        <v>9845.92</v>
      </c>
      <c r="AL382" s="46" t="n">
        <f aca="false">$AJ382*$AK382</f>
        <v>127996.96</v>
      </c>
      <c r="AM382" s="46" t="n">
        <f aca="false">$AI382*$AK382</f>
        <v>19691.84</v>
      </c>
      <c r="AN382" s="26"/>
      <c r="AO382" s="26" t="s">
        <v>1126</v>
      </c>
    </row>
    <row r="383" customFormat="false" ht="12" hidden="false" customHeight="false" outlineLevel="0" collapsed="false">
      <c r="A383" s="39" t="s">
        <v>1132</v>
      </c>
      <c r="B383" s="39" t="s">
        <v>1133</v>
      </c>
      <c r="C383" s="39" t="s">
        <v>4506</v>
      </c>
      <c r="D383" s="39" t="s">
        <v>4505</v>
      </c>
      <c r="E383" s="39" t="s">
        <v>261</v>
      </c>
      <c r="F383" s="39" t="s">
        <v>258</v>
      </c>
      <c r="G383" s="39" t="s">
        <v>4501</v>
      </c>
      <c r="H383" s="39" t="s">
        <v>4502</v>
      </c>
      <c r="I383" s="40" t="n">
        <v>15</v>
      </c>
      <c r="J383" s="40" t="n">
        <v>0</v>
      </c>
      <c r="K383" s="39" t="s">
        <v>4503</v>
      </c>
      <c r="L383" s="41" t="n">
        <v>0</v>
      </c>
      <c r="M383" s="41" t="n">
        <v>291564</v>
      </c>
      <c r="N383" s="39" t="s">
        <v>4507</v>
      </c>
      <c r="O383" s="42" t="n">
        <f aca="false">M383/SUM($M$2:$M$679)</f>
        <v>0.00221363707486302</v>
      </c>
      <c r="P383" s="43" t="n">
        <f aca="false">IFERROR(M383/I383,0)</f>
        <v>19437.6</v>
      </c>
      <c r="Q383" s="17"/>
      <c r="R383" s="44" t="n">
        <f aca="false">I383-Q383</f>
        <v>15</v>
      </c>
      <c r="S383" s="43" t="n">
        <f aca="false">$AK383*R383</f>
        <v>291564</v>
      </c>
      <c r="U383" s="26" t="s">
        <v>259</v>
      </c>
      <c r="V383" s="26" t="s">
        <v>260</v>
      </c>
      <c r="W383" s="26" t="s">
        <v>262</v>
      </c>
      <c r="X383" s="26"/>
      <c r="Y383" s="26" t="s">
        <v>277</v>
      </c>
      <c r="Z383" s="27" t="s">
        <v>123</v>
      </c>
      <c r="AA383" s="26"/>
      <c r="AB383" s="26"/>
      <c r="AC383" s="26"/>
      <c r="AD383" s="26"/>
      <c r="AE383" s="26"/>
      <c r="AF383" s="26"/>
      <c r="AG383" s="26"/>
      <c r="AH383" s="45" t="n">
        <v>15</v>
      </c>
      <c r="AI383" s="45" t="n">
        <f aca="false">Q383</f>
        <v>0</v>
      </c>
      <c r="AJ383" s="45" t="n">
        <f aca="false">$AH383-$AI383</f>
        <v>15</v>
      </c>
      <c r="AK383" s="46" t="n">
        <v>19437.6</v>
      </c>
      <c r="AL383" s="46" t="n">
        <f aca="false">$AJ383*$AK383</f>
        <v>291564</v>
      </c>
      <c r="AM383" s="46" t="n">
        <f aca="false">$AI383*$AK383</f>
        <v>0</v>
      </c>
      <c r="AN383" s="26"/>
      <c r="AO383" s="26"/>
    </row>
    <row r="384" customFormat="false" ht="12" hidden="false" customHeight="false" outlineLevel="0" collapsed="false">
      <c r="A384" s="39" t="s">
        <v>1134</v>
      </c>
      <c r="B384" s="39" t="s">
        <v>1135</v>
      </c>
      <c r="C384" s="39" t="s">
        <v>4506</v>
      </c>
      <c r="D384" s="39" t="s">
        <v>4505</v>
      </c>
      <c r="E384" s="39" t="s">
        <v>261</v>
      </c>
      <c r="F384" s="39" t="s">
        <v>258</v>
      </c>
      <c r="G384" s="39" t="s">
        <v>4501</v>
      </c>
      <c r="H384" s="39" t="s">
        <v>4502</v>
      </c>
      <c r="I384" s="40" t="n">
        <v>15</v>
      </c>
      <c r="J384" s="40" t="n">
        <v>0</v>
      </c>
      <c r="K384" s="39" t="s">
        <v>4503</v>
      </c>
      <c r="L384" s="41" t="n">
        <v>0</v>
      </c>
      <c r="M384" s="41" t="n">
        <v>324654</v>
      </c>
      <c r="N384" s="39" t="s">
        <v>4507</v>
      </c>
      <c r="O384" s="42" t="n">
        <f aca="false">M384/SUM($M$2:$M$679)</f>
        <v>0.00246486579585469</v>
      </c>
      <c r="P384" s="43" t="n">
        <f aca="false">IFERROR(M384/I384,0)</f>
        <v>21643.6</v>
      </c>
      <c r="Q384" s="17" t="n">
        <v>2</v>
      </c>
      <c r="R384" s="44" t="n">
        <f aca="false">I384-Q384</f>
        <v>13</v>
      </c>
      <c r="S384" s="43" t="n">
        <f aca="false">$AK384*R384</f>
        <v>281366.8</v>
      </c>
      <c r="U384" s="26" t="s">
        <v>259</v>
      </c>
      <c r="V384" s="26" t="s">
        <v>260</v>
      </c>
      <c r="W384" s="26" t="s">
        <v>262</v>
      </c>
      <c r="X384" s="24" t="s">
        <v>226</v>
      </c>
      <c r="Y384" s="26" t="s">
        <v>267</v>
      </c>
      <c r="Z384" s="25" t="s">
        <v>51</v>
      </c>
      <c r="AA384" s="26" t="s">
        <v>1136</v>
      </c>
      <c r="AB384" s="26" t="s">
        <v>1137</v>
      </c>
      <c r="AC384" s="26" t="s">
        <v>290</v>
      </c>
      <c r="AD384" s="26" t="s">
        <v>269</v>
      </c>
      <c r="AE384" s="26"/>
      <c r="AF384" s="26" t="s">
        <v>269</v>
      </c>
      <c r="AG384" s="26"/>
      <c r="AH384" s="45" t="n">
        <v>15</v>
      </c>
      <c r="AI384" s="45" t="n">
        <f aca="false">Q384</f>
        <v>2</v>
      </c>
      <c r="AJ384" s="45" t="n">
        <f aca="false">$AH384-$AI384</f>
        <v>13</v>
      </c>
      <c r="AK384" s="46" t="n">
        <v>21643.6</v>
      </c>
      <c r="AL384" s="46" t="n">
        <f aca="false">$AJ384*$AK384</f>
        <v>281366.8</v>
      </c>
      <c r="AM384" s="46" t="n">
        <f aca="false">$AI384*$AK384</f>
        <v>43287.2</v>
      </c>
      <c r="AN384" s="26"/>
      <c r="AO384" s="26" t="s">
        <v>1138</v>
      </c>
    </row>
    <row r="385" customFormat="false" ht="12" hidden="false" customHeight="false" outlineLevel="0" collapsed="false">
      <c r="A385" s="39" t="s">
        <v>803</v>
      </c>
      <c r="B385" s="39" t="s">
        <v>804</v>
      </c>
      <c r="C385" s="39" t="s">
        <v>4713</v>
      </c>
      <c r="D385" s="39" t="s">
        <v>4505</v>
      </c>
      <c r="E385" s="39" t="s">
        <v>261</v>
      </c>
      <c r="F385" s="39" t="s">
        <v>258</v>
      </c>
      <c r="G385" s="39" t="s">
        <v>4501</v>
      </c>
      <c r="H385" s="39" t="s">
        <v>4502</v>
      </c>
      <c r="I385" s="40" t="n">
        <v>15</v>
      </c>
      <c r="J385" s="40" t="n">
        <v>0</v>
      </c>
      <c r="K385" s="39" t="s">
        <v>4503</v>
      </c>
      <c r="L385" s="41" t="n">
        <v>0</v>
      </c>
      <c r="M385" s="41" t="n">
        <v>227031.43</v>
      </c>
      <c r="N385" s="39" t="s">
        <v>4507</v>
      </c>
      <c r="O385" s="42" t="n">
        <f aca="false">M385/SUM($M$2:$M$679)</f>
        <v>0.00172368739147209</v>
      </c>
      <c r="P385" s="43" t="n">
        <f aca="false">IFERROR(M385/I385,0)</f>
        <v>15135.4286666667</v>
      </c>
      <c r="Q385" s="17"/>
      <c r="R385" s="44" t="n">
        <f aca="false">I385-Q385</f>
        <v>15</v>
      </c>
      <c r="S385" s="43" t="n">
        <f aca="false">$AK385*R385</f>
        <v>227031.427702703</v>
      </c>
      <c r="U385" s="26" t="s">
        <v>259</v>
      </c>
      <c r="V385" s="26" t="s">
        <v>260</v>
      </c>
      <c r="W385" s="26" t="s">
        <v>262</v>
      </c>
      <c r="X385" s="26"/>
      <c r="Y385" s="26" t="s">
        <v>277</v>
      </c>
      <c r="Z385" s="27" t="s">
        <v>123</v>
      </c>
      <c r="AA385" s="26"/>
      <c r="AB385" s="26"/>
      <c r="AC385" s="26"/>
      <c r="AD385" s="26"/>
      <c r="AE385" s="26"/>
      <c r="AF385" s="26"/>
      <c r="AG385" s="26"/>
      <c r="AH385" s="45"/>
      <c r="AI385" s="45"/>
      <c r="AJ385" s="45"/>
      <c r="AK385" s="46" t="n">
        <v>15135.4285135135</v>
      </c>
      <c r="AL385" s="46"/>
      <c r="AM385" s="46"/>
      <c r="AN385" s="26"/>
      <c r="AO385" s="26" t="s">
        <v>434</v>
      </c>
    </row>
    <row r="386" customFormat="false" ht="12" hidden="false" customHeight="false" outlineLevel="0" collapsed="false">
      <c r="A386" s="39" t="s">
        <v>1139</v>
      </c>
      <c r="B386" s="39" t="s">
        <v>1140</v>
      </c>
      <c r="C386" s="39"/>
      <c r="D386" s="39" t="s">
        <v>4505</v>
      </c>
      <c r="E386" s="39" t="s">
        <v>274</v>
      </c>
      <c r="F386" s="39" t="s">
        <v>258</v>
      </c>
      <c r="G386" s="39" t="s">
        <v>4512</v>
      </c>
      <c r="H386" s="39" t="s">
        <v>4502</v>
      </c>
      <c r="I386" s="40" t="n">
        <v>15</v>
      </c>
      <c r="J386" s="40" t="n">
        <v>0</v>
      </c>
      <c r="K386" s="39" t="s">
        <v>4503</v>
      </c>
      <c r="L386" s="41" t="n">
        <v>0</v>
      </c>
      <c r="M386" s="41" t="n">
        <v>7095.75</v>
      </c>
      <c r="N386" s="39" t="s">
        <v>4504</v>
      </c>
      <c r="O386" s="42" t="n">
        <f aca="false">M386/SUM($M$2:$M$679)</f>
        <v>5.38729585063974E-005</v>
      </c>
      <c r="P386" s="43" t="n">
        <f aca="false">IFERROR(M386/I386,0)</f>
        <v>473.05</v>
      </c>
      <c r="Q386" s="17"/>
      <c r="R386" s="44" t="n">
        <f aca="false">I386-Q386</f>
        <v>15</v>
      </c>
      <c r="S386" s="43" t="n">
        <f aca="false">$AK386*R386</f>
        <v>7095.75</v>
      </c>
      <c r="U386" s="26" t="s">
        <v>259</v>
      </c>
      <c r="V386" s="26" t="s">
        <v>273</v>
      </c>
      <c r="W386" s="26" t="s">
        <v>262</v>
      </c>
      <c r="X386" s="26"/>
      <c r="Y386" s="26" t="s">
        <v>277</v>
      </c>
      <c r="Z386" s="27" t="s">
        <v>123</v>
      </c>
      <c r="AA386" s="26"/>
      <c r="AB386" s="26"/>
      <c r="AC386" s="26"/>
      <c r="AD386" s="26"/>
      <c r="AE386" s="26"/>
      <c r="AF386" s="26"/>
      <c r="AG386" s="26"/>
      <c r="AH386" s="45" t="n">
        <v>15</v>
      </c>
      <c r="AI386" s="45" t="n">
        <f aca="false">Q386</f>
        <v>0</v>
      </c>
      <c r="AJ386" s="45" t="n">
        <f aca="false">$AH386-$AI386</f>
        <v>15</v>
      </c>
      <c r="AK386" s="46" t="n">
        <v>473.05</v>
      </c>
      <c r="AL386" s="46" t="n">
        <f aca="false">$AJ386*$AK386</f>
        <v>7095.75</v>
      </c>
      <c r="AM386" s="46" t="n">
        <f aca="false">$AI386*$AK386</f>
        <v>0</v>
      </c>
      <c r="AN386" s="26"/>
      <c r="AO386" s="26"/>
    </row>
    <row r="387" customFormat="false" ht="12" hidden="false" customHeight="false" outlineLevel="0" collapsed="false">
      <c r="A387" s="39" t="s">
        <v>1141</v>
      </c>
      <c r="B387" s="39" t="s">
        <v>1142</v>
      </c>
      <c r="C387" s="39"/>
      <c r="D387" s="39" t="s">
        <v>4505</v>
      </c>
      <c r="E387" s="39" t="s">
        <v>274</v>
      </c>
      <c r="F387" s="39" t="s">
        <v>258</v>
      </c>
      <c r="G387" s="39" t="s">
        <v>4501</v>
      </c>
      <c r="H387" s="39" t="s">
        <v>4502</v>
      </c>
      <c r="I387" s="40" t="n">
        <v>15</v>
      </c>
      <c r="J387" s="40" t="n">
        <v>0</v>
      </c>
      <c r="K387" s="39" t="s">
        <v>4503</v>
      </c>
      <c r="L387" s="41" t="n">
        <v>0</v>
      </c>
      <c r="M387" s="41" t="n">
        <v>5390.1</v>
      </c>
      <c r="N387" s="39" t="s">
        <v>4504</v>
      </c>
      <c r="O387" s="42" t="n">
        <f aca="false">M387/SUM($M$2:$M$679)</f>
        <v>4.09231770630776E-005</v>
      </c>
      <c r="P387" s="43" t="n">
        <f aca="false">IFERROR(M387/I387,0)</f>
        <v>359.34</v>
      </c>
      <c r="Q387" s="17"/>
      <c r="R387" s="44" t="n">
        <f aca="false">I387-Q387</f>
        <v>15</v>
      </c>
      <c r="S387" s="43" t="n">
        <f aca="false">$AK387*R387</f>
        <v>5390.1</v>
      </c>
      <c r="U387" s="26" t="s">
        <v>259</v>
      </c>
      <c r="V387" s="26" t="s">
        <v>273</v>
      </c>
      <c r="W387" s="26" t="s">
        <v>262</v>
      </c>
      <c r="X387" s="26"/>
      <c r="Y387" s="26" t="s">
        <v>277</v>
      </c>
      <c r="Z387" s="27" t="s">
        <v>123</v>
      </c>
      <c r="AA387" s="26"/>
      <c r="AB387" s="26"/>
      <c r="AC387" s="26"/>
      <c r="AD387" s="26"/>
      <c r="AE387" s="26"/>
      <c r="AF387" s="26"/>
      <c r="AG387" s="26"/>
      <c r="AH387" s="45" t="n">
        <v>15</v>
      </c>
      <c r="AI387" s="45" t="n">
        <f aca="false">Q387</f>
        <v>0</v>
      </c>
      <c r="AJ387" s="45" t="n">
        <f aca="false">$AH387-$AI387</f>
        <v>15</v>
      </c>
      <c r="AK387" s="46" t="n">
        <v>359.34</v>
      </c>
      <c r="AL387" s="46" t="n">
        <f aca="false">$AJ387*$AK387</f>
        <v>5390.1</v>
      </c>
      <c r="AM387" s="46" t="n">
        <f aca="false">$AI387*$AK387</f>
        <v>0</v>
      </c>
      <c r="AN387" s="26"/>
      <c r="AO387" s="26"/>
    </row>
    <row r="388" customFormat="false" ht="12" hidden="false" customHeight="false" outlineLevel="0" collapsed="false">
      <c r="A388" s="39" t="s">
        <v>1143</v>
      </c>
      <c r="B388" s="39" t="s">
        <v>1144</v>
      </c>
      <c r="C388" s="39"/>
      <c r="D388" s="39" t="s">
        <v>4505</v>
      </c>
      <c r="E388" s="39" t="s">
        <v>274</v>
      </c>
      <c r="F388" s="39" t="s">
        <v>258</v>
      </c>
      <c r="G388" s="39" t="s">
        <v>4501</v>
      </c>
      <c r="H388" s="39" t="s">
        <v>4502</v>
      </c>
      <c r="I388" s="40" t="n">
        <v>15</v>
      </c>
      <c r="J388" s="40" t="n">
        <v>0</v>
      </c>
      <c r="K388" s="39" t="s">
        <v>4503</v>
      </c>
      <c r="L388" s="41" t="n">
        <v>0</v>
      </c>
      <c r="M388" s="41" t="n">
        <v>52853.1</v>
      </c>
      <c r="N388" s="39" t="s">
        <v>4504</v>
      </c>
      <c r="O388" s="42" t="n">
        <f aca="false">M388/SUM($M$2:$M$679)</f>
        <v>0.000401275814851773</v>
      </c>
      <c r="P388" s="43" t="n">
        <f aca="false">IFERROR(M388/I388,0)</f>
        <v>3523.54</v>
      </c>
      <c r="Q388" s="17"/>
      <c r="R388" s="44" t="n">
        <f aca="false">I388-Q388</f>
        <v>15</v>
      </c>
      <c r="S388" s="43" t="n">
        <f aca="false">$AK388*R388</f>
        <v>52853.1</v>
      </c>
      <c r="U388" s="26" t="s">
        <v>259</v>
      </c>
      <c r="V388" s="26" t="s">
        <v>273</v>
      </c>
      <c r="W388" s="26" t="s">
        <v>262</v>
      </c>
      <c r="X388" s="26"/>
      <c r="Y388" s="26" t="s">
        <v>277</v>
      </c>
      <c r="Z388" s="27" t="s">
        <v>123</v>
      </c>
      <c r="AA388" s="26"/>
      <c r="AB388" s="26"/>
      <c r="AC388" s="26"/>
      <c r="AD388" s="26"/>
      <c r="AE388" s="26"/>
      <c r="AF388" s="26"/>
      <c r="AG388" s="26"/>
      <c r="AH388" s="45" t="n">
        <v>15</v>
      </c>
      <c r="AI388" s="45" t="n">
        <f aca="false">Q388</f>
        <v>0</v>
      </c>
      <c r="AJ388" s="45" t="n">
        <f aca="false">$AH388-$AI388</f>
        <v>15</v>
      </c>
      <c r="AK388" s="46" t="n">
        <v>3523.54</v>
      </c>
      <c r="AL388" s="46" t="n">
        <f aca="false">$AJ388*$AK388</f>
        <v>52853.1</v>
      </c>
      <c r="AM388" s="46" t="n">
        <f aca="false">$AI388*$AK388</f>
        <v>0</v>
      </c>
      <c r="AN388" s="26"/>
      <c r="AO388" s="26"/>
    </row>
    <row r="389" customFormat="false" ht="12" hidden="false" customHeight="false" outlineLevel="0" collapsed="false">
      <c r="A389" s="39" t="s">
        <v>1145</v>
      </c>
      <c r="B389" s="39" t="s">
        <v>1146</v>
      </c>
      <c r="C389" s="39"/>
      <c r="D389" s="39" t="s">
        <v>4505</v>
      </c>
      <c r="E389" s="39" t="s">
        <v>274</v>
      </c>
      <c r="F389" s="39" t="s">
        <v>258</v>
      </c>
      <c r="G389" s="39" t="s">
        <v>4501</v>
      </c>
      <c r="H389" s="39" t="s">
        <v>4502</v>
      </c>
      <c r="I389" s="40" t="n">
        <v>15</v>
      </c>
      <c r="J389" s="40" t="n">
        <v>0</v>
      </c>
      <c r="K389" s="39" t="s">
        <v>4503</v>
      </c>
      <c r="L389" s="41" t="n">
        <v>0</v>
      </c>
      <c r="M389" s="41" t="n">
        <v>114316.5</v>
      </c>
      <c r="N389" s="39" t="s">
        <v>4504</v>
      </c>
      <c r="O389" s="42" t="n">
        <f aca="false">M389/SUM($M$2:$M$679)</f>
        <v>0.000867923483930039</v>
      </c>
      <c r="P389" s="43" t="n">
        <f aca="false">IFERROR(M389/I389,0)</f>
        <v>7621.1</v>
      </c>
      <c r="Q389" s="17"/>
      <c r="R389" s="44" t="n">
        <f aca="false">I389-Q389</f>
        <v>15</v>
      </c>
      <c r="S389" s="43" t="n">
        <f aca="false">$AK389*R389</f>
        <v>114316.5</v>
      </c>
      <c r="U389" s="26" t="s">
        <v>259</v>
      </c>
      <c r="V389" s="26" t="s">
        <v>273</v>
      </c>
      <c r="W389" s="26" t="s">
        <v>262</v>
      </c>
      <c r="X389" s="26"/>
      <c r="Y389" s="26" t="s">
        <v>277</v>
      </c>
      <c r="Z389" s="27" t="s">
        <v>123</v>
      </c>
      <c r="AA389" s="26"/>
      <c r="AB389" s="26"/>
      <c r="AC389" s="26"/>
      <c r="AD389" s="26"/>
      <c r="AE389" s="26"/>
      <c r="AF389" s="26"/>
      <c r="AG389" s="26"/>
      <c r="AH389" s="45" t="n">
        <v>15</v>
      </c>
      <c r="AI389" s="45" t="n">
        <f aca="false">Q389</f>
        <v>0</v>
      </c>
      <c r="AJ389" s="45" t="n">
        <f aca="false">$AH389-$AI389</f>
        <v>15</v>
      </c>
      <c r="AK389" s="46" t="n">
        <v>7621.1</v>
      </c>
      <c r="AL389" s="46" t="n">
        <f aca="false">$AJ389*$AK389</f>
        <v>114316.5</v>
      </c>
      <c r="AM389" s="46" t="n">
        <f aca="false">$AI389*$AK389</f>
        <v>0</v>
      </c>
      <c r="AN389" s="26"/>
      <c r="AO389" s="26"/>
    </row>
    <row r="390" customFormat="false" ht="12" hidden="false" customHeight="false" outlineLevel="0" collapsed="false">
      <c r="A390" s="39" t="s">
        <v>1147</v>
      </c>
      <c r="B390" s="39" t="s">
        <v>1148</v>
      </c>
      <c r="C390" s="39"/>
      <c r="D390" s="39" t="s">
        <v>4505</v>
      </c>
      <c r="E390" s="39" t="s">
        <v>274</v>
      </c>
      <c r="F390" s="39" t="s">
        <v>258</v>
      </c>
      <c r="G390" s="39" t="s">
        <v>4501</v>
      </c>
      <c r="H390" s="39" t="s">
        <v>4502</v>
      </c>
      <c r="I390" s="40" t="n">
        <v>15</v>
      </c>
      <c r="J390" s="40" t="n">
        <v>0</v>
      </c>
      <c r="K390" s="39" t="s">
        <v>4503</v>
      </c>
      <c r="L390" s="41" t="n">
        <v>0</v>
      </c>
      <c r="M390" s="41" t="n">
        <v>187377.45</v>
      </c>
      <c r="N390" s="39" t="s">
        <v>4504</v>
      </c>
      <c r="O390" s="42" t="n">
        <f aca="false">M390/SUM($M$2:$M$679)</f>
        <v>0.00142262306153466</v>
      </c>
      <c r="P390" s="43" t="n">
        <f aca="false">IFERROR(M390/I390,0)</f>
        <v>12491.83</v>
      </c>
      <c r="Q390" s="17"/>
      <c r="R390" s="44" t="n">
        <f aca="false">I390-Q390</f>
        <v>15</v>
      </c>
      <c r="S390" s="43" t="n">
        <f aca="false">$AK390*R390</f>
        <v>187377.45</v>
      </c>
      <c r="U390" s="26" t="s">
        <v>259</v>
      </c>
      <c r="V390" s="26" t="s">
        <v>273</v>
      </c>
      <c r="W390" s="26" t="s">
        <v>262</v>
      </c>
      <c r="X390" s="26"/>
      <c r="Y390" s="26" t="s">
        <v>277</v>
      </c>
      <c r="Z390" s="27" t="s">
        <v>123</v>
      </c>
      <c r="AA390" s="26"/>
      <c r="AB390" s="26"/>
      <c r="AC390" s="26"/>
      <c r="AD390" s="26"/>
      <c r="AE390" s="26"/>
      <c r="AF390" s="26"/>
      <c r="AG390" s="26"/>
      <c r="AH390" s="45" t="n">
        <v>15</v>
      </c>
      <c r="AI390" s="45" t="n">
        <f aca="false">Q390</f>
        <v>0</v>
      </c>
      <c r="AJ390" s="45" t="n">
        <f aca="false">$AH390-$AI390</f>
        <v>15</v>
      </c>
      <c r="AK390" s="46" t="n">
        <v>12491.83</v>
      </c>
      <c r="AL390" s="46" t="n">
        <f aca="false">$AJ390*$AK390</f>
        <v>187377.45</v>
      </c>
      <c r="AM390" s="46" t="n">
        <f aca="false">$AI390*$AK390</f>
        <v>0</v>
      </c>
      <c r="AN390" s="26"/>
      <c r="AO390" s="26"/>
    </row>
    <row r="391" customFormat="false" ht="12" hidden="false" customHeight="false" outlineLevel="0" collapsed="false">
      <c r="A391" s="39" t="s">
        <v>1149</v>
      </c>
      <c r="B391" s="39" t="s">
        <v>1150</v>
      </c>
      <c r="C391" s="39"/>
      <c r="D391" s="39" t="s">
        <v>4565</v>
      </c>
      <c r="E391" s="39" t="s">
        <v>611</v>
      </c>
      <c r="F391" s="39" t="s">
        <v>258</v>
      </c>
      <c r="G391" s="39" t="s">
        <v>4566</v>
      </c>
      <c r="H391" s="39" t="s">
        <v>4502</v>
      </c>
      <c r="I391" s="40" t="n">
        <v>15</v>
      </c>
      <c r="J391" s="40" t="n">
        <v>0</v>
      </c>
      <c r="K391" s="39" t="s">
        <v>4503</v>
      </c>
      <c r="L391" s="41" t="n">
        <v>0</v>
      </c>
      <c r="M391" s="41" t="n">
        <v>237246.71</v>
      </c>
      <c r="N391" s="39" t="s">
        <v>4567</v>
      </c>
      <c r="O391" s="42" t="n">
        <f aca="false">M391/SUM($M$2:$M$679)</f>
        <v>0.00180124471177949</v>
      </c>
      <c r="P391" s="43" t="n">
        <f aca="false">IFERROR(M391/I391,0)</f>
        <v>15816.4473333333</v>
      </c>
      <c r="Q391" s="17"/>
      <c r="R391" s="44" t="n">
        <f aca="false">I391-Q391</f>
        <v>15</v>
      </c>
      <c r="S391" s="43" t="n">
        <f aca="false">$AK391*R391</f>
        <v>237246.71</v>
      </c>
      <c r="U391" s="26" t="s">
        <v>259</v>
      </c>
      <c r="V391" s="26" t="s">
        <v>610</v>
      </c>
      <c r="W391" s="26" t="s">
        <v>612</v>
      </c>
      <c r="X391" s="26"/>
      <c r="Y391" s="26" t="s">
        <v>615</v>
      </c>
      <c r="Z391" s="27" t="s">
        <v>126</v>
      </c>
      <c r="AA391" s="26"/>
      <c r="AB391" s="26"/>
      <c r="AC391" s="26"/>
      <c r="AD391" s="26"/>
      <c r="AE391" s="26"/>
      <c r="AF391" s="26"/>
      <c r="AG391" s="26"/>
      <c r="AH391" s="45" t="n">
        <v>15</v>
      </c>
      <c r="AI391" s="45" t="n">
        <f aca="false">Q391</f>
        <v>0</v>
      </c>
      <c r="AJ391" s="45" t="n">
        <f aca="false">$AH391-$AI391</f>
        <v>15</v>
      </c>
      <c r="AK391" s="46" t="n">
        <v>15816.4473333333</v>
      </c>
      <c r="AL391" s="46" t="n">
        <f aca="false">$AJ391*$AK391</f>
        <v>237246.71</v>
      </c>
      <c r="AM391" s="46" t="n">
        <f aca="false">$AI391*$AK391</f>
        <v>0</v>
      </c>
      <c r="AN391" s="26"/>
      <c r="AO391" s="26"/>
    </row>
    <row r="392" customFormat="false" ht="12" hidden="false" customHeight="false" outlineLevel="0" collapsed="false">
      <c r="A392" s="39" t="s">
        <v>356</v>
      </c>
      <c r="B392" s="39" t="s">
        <v>357</v>
      </c>
      <c r="C392" s="39" t="s">
        <v>4714</v>
      </c>
      <c r="D392" s="39" t="s">
        <v>4505</v>
      </c>
      <c r="E392" s="39" t="s">
        <v>261</v>
      </c>
      <c r="F392" s="39" t="s">
        <v>258</v>
      </c>
      <c r="G392" s="39" t="s">
        <v>4501</v>
      </c>
      <c r="H392" s="39" t="s">
        <v>4502</v>
      </c>
      <c r="I392" s="40" t="n">
        <v>13</v>
      </c>
      <c r="J392" s="40" t="n">
        <v>0</v>
      </c>
      <c r="K392" s="39" t="s">
        <v>4503</v>
      </c>
      <c r="L392" s="41" t="n">
        <v>0</v>
      </c>
      <c r="M392" s="41" t="n">
        <v>824.56</v>
      </c>
      <c r="N392" s="39" t="s">
        <v>4507</v>
      </c>
      <c r="O392" s="42" t="n">
        <f aca="false">M392/SUM($M$2:$M$679)</f>
        <v>6.2602947773012E-006</v>
      </c>
      <c r="P392" s="43" t="n">
        <f aca="false">IFERROR(M392/I392,0)</f>
        <v>63.4276923076923</v>
      </c>
      <c r="Q392" s="17"/>
      <c r="R392" s="44" t="n">
        <f aca="false">I392-Q392</f>
        <v>13</v>
      </c>
      <c r="S392" s="43" t="n">
        <f aca="false">$AK392*R392</f>
        <v>824.562433549912</v>
      </c>
      <c r="U392" s="26" t="s">
        <v>259</v>
      </c>
      <c r="V392" s="26" t="s">
        <v>260</v>
      </c>
      <c r="W392" s="26" t="s">
        <v>262</v>
      </c>
      <c r="X392" s="24" t="s">
        <v>226</v>
      </c>
      <c r="Y392" s="26" t="s">
        <v>267</v>
      </c>
      <c r="Z392" s="25" t="s">
        <v>51</v>
      </c>
      <c r="AA392" s="26" t="s">
        <v>358</v>
      </c>
      <c r="AB392" s="26" t="s">
        <v>359</v>
      </c>
      <c r="AC392" s="26" t="s">
        <v>360</v>
      </c>
      <c r="AD392" s="26" t="s">
        <v>269</v>
      </c>
      <c r="AE392" s="26"/>
      <c r="AF392" s="26" t="s">
        <v>270</v>
      </c>
      <c r="AG392" s="26" t="s">
        <v>361</v>
      </c>
      <c r="AH392" s="45"/>
      <c r="AI392" s="45"/>
      <c r="AJ392" s="45"/>
      <c r="AK392" s="46" t="n">
        <v>63.4278795038393</v>
      </c>
      <c r="AL392" s="46"/>
      <c r="AM392" s="46"/>
      <c r="AN392" s="26"/>
      <c r="AO392" s="26" t="s">
        <v>4523</v>
      </c>
    </row>
    <row r="393" customFormat="false" ht="12" hidden="false" customHeight="false" outlineLevel="0" collapsed="false">
      <c r="A393" s="39" t="s">
        <v>627</v>
      </c>
      <c r="B393" s="39" t="s">
        <v>628</v>
      </c>
      <c r="C393" s="39" t="s">
        <v>4715</v>
      </c>
      <c r="D393" s="39" t="s">
        <v>4505</v>
      </c>
      <c r="E393" s="39" t="s">
        <v>261</v>
      </c>
      <c r="F393" s="39" t="s">
        <v>258</v>
      </c>
      <c r="G393" s="39" t="s">
        <v>4501</v>
      </c>
      <c r="H393" s="39" t="s">
        <v>4502</v>
      </c>
      <c r="I393" s="40" t="n">
        <v>13</v>
      </c>
      <c r="J393" s="40" t="n">
        <v>0</v>
      </c>
      <c r="K393" s="39" t="s">
        <v>4503</v>
      </c>
      <c r="L393" s="41" t="n">
        <v>0</v>
      </c>
      <c r="M393" s="41" t="n">
        <v>63906.25</v>
      </c>
      <c r="N393" s="39" t="s">
        <v>4507</v>
      </c>
      <c r="O393" s="42" t="n">
        <f aca="false">M393/SUM($M$2:$M$679)</f>
        <v>0.000485194483253984</v>
      </c>
      <c r="P393" s="43" t="n">
        <f aca="false">IFERROR(M393/I393,0)</f>
        <v>4915.86538461539</v>
      </c>
      <c r="Q393" s="17"/>
      <c r="R393" s="44" t="n">
        <f aca="false">I393-Q393</f>
        <v>13</v>
      </c>
      <c r="S393" s="43" t="n">
        <f aca="false">$AK393*R393</f>
        <v>63906.2496129032</v>
      </c>
      <c r="U393" s="26" t="s">
        <v>259</v>
      </c>
      <c r="V393" s="26" t="s">
        <v>260</v>
      </c>
      <c r="W393" s="26" t="s">
        <v>262</v>
      </c>
      <c r="X393" s="24" t="s">
        <v>226</v>
      </c>
      <c r="Y393" s="26" t="s">
        <v>267</v>
      </c>
      <c r="Z393" s="25" t="s">
        <v>51</v>
      </c>
      <c r="AA393" s="26" t="s">
        <v>629</v>
      </c>
      <c r="AB393" s="26" t="s">
        <v>630</v>
      </c>
      <c r="AC393" s="26" t="s">
        <v>290</v>
      </c>
      <c r="AD393" s="26" t="s">
        <v>269</v>
      </c>
      <c r="AE393" s="26"/>
      <c r="AF393" s="26" t="s">
        <v>270</v>
      </c>
      <c r="AG393" s="26"/>
      <c r="AH393" s="45"/>
      <c r="AI393" s="45"/>
      <c r="AJ393" s="45"/>
      <c r="AK393" s="46" t="n">
        <v>4915.86535483871</v>
      </c>
      <c r="AL393" s="46"/>
      <c r="AM393" s="46"/>
      <c r="AN393" s="26"/>
      <c r="AO393" s="26" t="s">
        <v>4668</v>
      </c>
    </row>
    <row r="394" customFormat="false" ht="12" hidden="false" customHeight="false" outlineLevel="0" collapsed="false">
      <c r="A394" s="39" t="s">
        <v>803</v>
      </c>
      <c r="B394" s="39" t="s">
        <v>804</v>
      </c>
      <c r="C394" s="39" t="s">
        <v>1803</v>
      </c>
      <c r="D394" s="39" t="s">
        <v>4505</v>
      </c>
      <c r="E394" s="39" t="s">
        <v>261</v>
      </c>
      <c r="F394" s="39" t="s">
        <v>258</v>
      </c>
      <c r="G394" s="39" t="s">
        <v>4501</v>
      </c>
      <c r="H394" s="39" t="s">
        <v>4502</v>
      </c>
      <c r="I394" s="40" t="n">
        <v>13</v>
      </c>
      <c r="J394" s="40" t="n">
        <v>0</v>
      </c>
      <c r="K394" s="39" t="s">
        <v>4503</v>
      </c>
      <c r="L394" s="41" t="n">
        <v>0</v>
      </c>
      <c r="M394" s="41" t="n">
        <v>196760.57</v>
      </c>
      <c r="N394" s="39" t="s">
        <v>4507</v>
      </c>
      <c r="O394" s="42" t="n">
        <f aca="false">M394/SUM($M$2:$M$679)</f>
        <v>0.00149386238569638</v>
      </c>
      <c r="P394" s="43" t="n">
        <f aca="false">IFERROR(M394/I394,0)</f>
        <v>15135.4284615385</v>
      </c>
      <c r="Q394" s="17"/>
      <c r="R394" s="44" t="n">
        <f aca="false">I394-Q394</f>
        <v>13</v>
      </c>
      <c r="S394" s="43" t="n">
        <f aca="false">$AK394*R394</f>
        <v>196760.570675676</v>
      </c>
      <c r="U394" s="26" t="s">
        <v>259</v>
      </c>
      <c r="V394" s="26" t="s">
        <v>260</v>
      </c>
      <c r="W394" s="26" t="s">
        <v>262</v>
      </c>
      <c r="X394" s="26"/>
      <c r="Y394" s="26" t="s">
        <v>277</v>
      </c>
      <c r="Z394" s="27" t="s">
        <v>123</v>
      </c>
      <c r="AA394" s="26"/>
      <c r="AB394" s="26"/>
      <c r="AC394" s="26"/>
      <c r="AD394" s="26"/>
      <c r="AE394" s="26"/>
      <c r="AF394" s="26"/>
      <c r="AG394" s="26"/>
      <c r="AH394" s="45"/>
      <c r="AI394" s="45"/>
      <c r="AJ394" s="45"/>
      <c r="AK394" s="46" t="n">
        <v>15135.4285135135</v>
      </c>
      <c r="AL394" s="46"/>
      <c r="AM394" s="46"/>
      <c r="AN394" s="26"/>
      <c r="AO394" s="26" t="s">
        <v>434</v>
      </c>
    </row>
    <row r="395" customFormat="false" ht="12" hidden="false" customHeight="false" outlineLevel="0" collapsed="false">
      <c r="A395" s="39" t="s">
        <v>1151</v>
      </c>
      <c r="B395" s="39" t="s">
        <v>1152</v>
      </c>
      <c r="C395" s="39"/>
      <c r="D395" s="39" t="s">
        <v>4505</v>
      </c>
      <c r="E395" s="39" t="s">
        <v>274</v>
      </c>
      <c r="F395" s="39" t="s">
        <v>258</v>
      </c>
      <c r="G395" s="39" t="s">
        <v>4501</v>
      </c>
      <c r="H395" s="39" t="s">
        <v>4502</v>
      </c>
      <c r="I395" s="40" t="n">
        <v>13</v>
      </c>
      <c r="J395" s="40" t="n">
        <v>0</v>
      </c>
      <c r="K395" s="39" t="s">
        <v>4503</v>
      </c>
      <c r="L395" s="41" t="n">
        <v>0</v>
      </c>
      <c r="M395" s="41" t="n">
        <v>149071</v>
      </c>
      <c r="N395" s="39" t="s">
        <v>4504</v>
      </c>
      <c r="O395" s="42" t="n">
        <f aca="false">M395/SUM($M$2:$M$679)</f>
        <v>0.00113178956382443</v>
      </c>
      <c r="P395" s="43" t="n">
        <f aca="false">IFERROR(M395/I395,0)</f>
        <v>11467</v>
      </c>
      <c r="Q395" s="17"/>
      <c r="R395" s="44" t="n">
        <f aca="false">I395-Q395</f>
        <v>13</v>
      </c>
      <c r="S395" s="43" t="n">
        <f aca="false">$AK395*R395</f>
        <v>149071</v>
      </c>
      <c r="U395" s="26" t="s">
        <v>259</v>
      </c>
      <c r="V395" s="26" t="s">
        <v>273</v>
      </c>
      <c r="W395" s="26" t="s">
        <v>262</v>
      </c>
      <c r="X395" s="26"/>
      <c r="Y395" s="26" t="s">
        <v>277</v>
      </c>
      <c r="Z395" s="27" t="s">
        <v>123</v>
      </c>
      <c r="AA395" s="26"/>
      <c r="AB395" s="26"/>
      <c r="AC395" s="26"/>
      <c r="AD395" s="26"/>
      <c r="AE395" s="26"/>
      <c r="AF395" s="26"/>
      <c r="AG395" s="26"/>
      <c r="AH395" s="45" t="n">
        <v>13</v>
      </c>
      <c r="AI395" s="45" t="n">
        <f aca="false">Q395</f>
        <v>0</v>
      </c>
      <c r="AJ395" s="45" t="n">
        <f aca="false">$AH395-$AI395</f>
        <v>13</v>
      </c>
      <c r="AK395" s="46" t="n">
        <v>11467</v>
      </c>
      <c r="AL395" s="46" t="n">
        <f aca="false">$AJ395*$AK395</f>
        <v>149071</v>
      </c>
      <c r="AM395" s="46" t="n">
        <f aca="false">$AI395*$AK395</f>
        <v>0</v>
      </c>
      <c r="AN395" s="26"/>
      <c r="AO395" s="26"/>
    </row>
    <row r="396" customFormat="false" ht="12" hidden="false" customHeight="false" outlineLevel="0" collapsed="false">
      <c r="A396" s="39" t="s">
        <v>1153</v>
      </c>
      <c r="B396" s="39" t="s">
        <v>1154</v>
      </c>
      <c r="C396" s="39"/>
      <c r="D396" s="39" t="s">
        <v>4565</v>
      </c>
      <c r="E396" s="39" t="s">
        <v>611</v>
      </c>
      <c r="F396" s="39" t="s">
        <v>258</v>
      </c>
      <c r="G396" s="39" t="s">
        <v>4566</v>
      </c>
      <c r="H396" s="39" t="s">
        <v>4502</v>
      </c>
      <c r="I396" s="40" t="n">
        <v>13</v>
      </c>
      <c r="J396" s="40" t="n">
        <v>0</v>
      </c>
      <c r="K396" s="39" t="s">
        <v>4503</v>
      </c>
      <c r="L396" s="41" t="n">
        <v>0</v>
      </c>
      <c r="M396" s="41" t="n">
        <v>903297.89</v>
      </c>
      <c r="N396" s="39" t="s">
        <v>4567</v>
      </c>
      <c r="O396" s="42" t="n">
        <f aca="false">M396/SUM($M$2:$M$679)</f>
        <v>0.00685809530308795</v>
      </c>
      <c r="P396" s="43" t="n">
        <f aca="false">IFERROR(M396/I396,0)</f>
        <v>69484.4530769231</v>
      </c>
      <c r="Q396" s="17"/>
      <c r="R396" s="44" t="n">
        <f aca="false">I396-Q396</f>
        <v>13</v>
      </c>
      <c r="S396" s="43" t="n">
        <f aca="false">$AK396*R396</f>
        <v>903297.89</v>
      </c>
      <c r="U396" s="26" t="s">
        <v>259</v>
      </c>
      <c r="V396" s="26" t="s">
        <v>610</v>
      </c>
      <c r="W396" s="26" t="s">
        <v>612</v>
      </c>
      <c r="X396" s="26"/>
      <c r="Y396" s="26" t="s">
        <v>615</v>
      </c>
      <c r="Z396" s="27" t="s">
        <v>126</v>
      </c>
      <c r="AA396" s="26"/>
      <c r="AB396" s="26"/>
      <c r="AC396" s="26"/>
      <c r="AD396" s="26"/>
      <c r="AE396" s="26"/>
      <c r="AF396" s="26"/>
      <c r="AG396" s="26"/>
      <c r="AH396" s="45" t="n">
        <v>13</v>
      </c>
      <c r="AI396" s="45" t="n">
        <f aca="false">Q396</f>
        <v>0</v>
      </c>
      <c r="AJ396" s="45" t="n">
        <f aca="false">$AH396-$AI396</f>
        <v>13</v>
      </c>
      <c r="AK396" s="46" t="n">
        <v>69484.4530769231</v>
      </c>
      <c r="AL396" s="46" t="n">
        <f aca="false">$AJ396*$AK396</f>
        <v>903297.89</v>
      </c>
      <c r="AM396" s="46" t="n">
        <f aca="false">$AI396*$AK396</f>
        <v>0</v>
      </c>
      <c r="AN396" s="26"/>
      <c r="AO396" s="26"/>
    </row>
    <row r="397" customFormat="false" ht="12" hidden="false" customHeight="false" outlineLevel="0" collapsed="false">
      <c r="A397" s="39" t="s">
        <v>420</v>
      </c>
      <c r="B397" s="39" t="s">
        <v>421</v>
      </c>
      <c r="C397" s="39" t="s">
        <v>4716</v>
      </c>
      <c r="D397" s="39" t="s">
        <v>4505</v>
      </c>
      <c r="E397" s="39" t="s">
        <v>261</v>
      </c>
      <c r="F397" s="39" t="s">
        <v>258</v>
      </c>
      <c r="G397" s="39" t="s">
        <v>4501</v>
      </c>
      <c r="H397" s="39" t="s">
        <v>4502</v>
      </c>
      <c r="I397" s="40" t="n">
        <v>12</v>
      </c>
      <c r="J397" s="40" t="n">
        <v>0</v>
      </c>
      <c r="K397" s="39" t="s">
        <v>4503</v>
      </c>
      <c r="L397" s="41" t="n">
        <v>0</v>
      </c>
      <c r="M397" s="41" t="n">
        <v>7036.02</v>
      </c>
      <c r="N397" s="39" t="s">
        <v>4507</v>
      </c>
      <c r="O397" s="42" t="n">
        <f aca="false">M397/SUM($M$2:$M$679)</f>
        <v>5.34194713046799E-005</v>
      </c>
      <c r="P397" s="43" t="n">
        <f aca="false">IFERROR(M397/I397,0)</f>
        <v>586.335</v>
      </c>
      <c r="Q397" s="17"/>
      <c r="R397" s="44" t="n">
        <f aca="false">I397-Q397</f>
        <v>12</v>
      </c>
      <c r="S397" s="43" t="n">
        <f aca="false">$AK397*R397</f>
        <v>7036.01605263158</v>
      </c>
      <c r="U397" s="26" t="s">
        <v>259</v>
      </c>
      <c r="V397" s="26" t="s">
        <v>260</v>
      </c>
      <c r="W397" s="26" t="s">
        <v>262</v>
      </c>
      <c r="X397" s="24" t="s">
        <v>226</v>
      </c>
      <c r="Y397" s="26" t="s">
        <v>267</v>
      </c>
      <c r="Z397" s="25" t="s">
        <v>51</v>
      </c>
      <c r="AA397" s="26" t="s">
        <v>422</v>
      </c>
      <c r="AB397" s="26" t="s">
        <v>423</v>
      </c>
      <c r="AC397" s="26" t="s">
        <v>424</v>
      </c>
      <c r="AD397" s="26" t="s">
        <v>269</v>
      </c>
      <c r="AE397" s="26"/>
      <c r="AF397" s="26" t="s">
        <v>270</v>
      </c>
      <c r="AG397" s="26" t="s">
        <v>425</v>
      </c>
      <c r="AH397" s="45"/>
      <c r="AI397" s="45"/>
      <c r="AJ397" s="45"/>
      <c r="AK397" s="46" t="n">
        <v>586.334671052632</v>
      </c>
      <c r="AL397" s="46"/>
      <c r="AM397" s="46"/>
      <c r="AN397" s="26"/>
      <c r="AO397" s="26" t="s">
        <v>4717</v>
      </c>
    </row>
    <row r="398" customFormat="false" ht="12" hidden="false" customHeight="false" outlineLevel="0" collapsed="false">
      <c r="A398" s="39" t="s">
        <v>1155</v>
      </c>
      <c r="B398" s="39" t="s">
        <v>1156</v>
      </c>
      <c r="C398" s="39" t="s">
        <v>4718</v>
      </c>
      <c r="D398" s="39" t="s">
        <v>4505</v>
      </c>
      <c r="E398" s="39" t="s">
        <v>261</v>
      </c>
      <c r="F398" s="39" t="s">
        <v>258</v>
      </c>
      <c r="G398" s="39" t="s">
        <v>4501</v>
      </c>
      <c r="H398" s="39" t="s">
        <v>4502</v>
      </c>
      <c r="I398" s="40" t="n">
        <v>12</v>
      </c>
      <c r="J398" s="40" t="n">
        <v>0</v>
      </c>
      <c r="K398" s="39" t="s">
        <v>4503</v>
      </c>
      <c r="L398" s="41" t="n">
        <v>0</v>
      </c>
      <c r="M398" s="41" t="n">
        <v>181272</v>
      </c>
      <c r="N398" s="39" t="s">
        <v>4507</v>
      </c>
      <c r="O398" s="42" t="n">
        <f aca="false">M398/SUM($M$2:$M$679)</f>
        <v>0.00137626874317326</v>
      </c>
      <c r="P398" s="43" t="n">
        <f aca="false">IFERROR(M398/I398,0)</f>
        <v>15106</v>
      </c>
      <c r="Q398" s="17"/>
      <c r="R398" s="44" t="n">
        <f aca="false">I398-Q398</f>
        <v>12</v>
      </c>
      <c r="S398" s="43" t="n">
        <f aca="false">$AK398*R398</f>
        <v>181272</v>
      </c>
      <c r="U398" s="26" t="s">
        <v>259</v>
      </c>
      <c r="V398" s="26" t="s">
        <v>260</v>
      </c>
      <c r="W398" s="26" t="s">
        <v>262</v>
      </c>
      <c r="X398" s="26"/>
      <c r="Y398" s="26" t="s">
        <v>277</v>
      </c>
      <c r="Z398" s="27" t="s">
        <v>123</v>
      </c>
      <c r="AA398" s="26"/>
      <c r="AB398" s="26"/>
      <c r="AC398" s="26"/>
      <c r="AD398" s="26"/>
      <c r="AE398" s="26"/>
      <c r="AF398" s="26"/>
      <c r="AG398" s="26"/>
      <c r="AH398" s="45" t="n">
        <v>12</v>
      </c>
      <c r="AI398" s="45" t="n">
        <f aca="false">Q398</f>
        <v>0</v>
      </c>
      <c r="AJ398" s="45" t="n">
        <f aca="false">$AH398-$AI398</f>
        <v>12</v>
      </c>
      <c r="AK398" s="46" t="n">
        <v>15106</v>
      </c>
      <c r="AL398" s="46" t="n">
        <f aca="false">$AJ398*$AK398</f>
        <v>181272</v>
      </c>
      <c r="AM398" s="46" t="n">
        <f aca="false">$AI398*$AK398</f>
        <v>0</v>
      </c>
      <c r="AN398" s="26"/>
      <c r="AO398" s="26"/>
    </row>
    <row r="399" customFormat="false" ht="12" hidden="false" customHeight="false" outlineLevel="0" collapsed="false">
      <c r="A399" s="39" t="s">
        <v>633</v>
      </c>
      <c r="B399" s="39" t="s">
        <v>634</v>
      </c>
      <c r="C399" s="39" t="s">
        <v>4719</v>
      </c>
      <c r="D399" s="39" t="s">
        <v>4515</v>
      </c>
      <c r="E399" s="39" t="s">
        <v>261</v>
      </c>
      <c r="F399" s="39" t="s">
        <v>258</v>
      </c>
      <c r="G399" s="39" t="s">
        <v>4512</v>
      </c>
      <c r="H399" s="39" t="s">
        <v>4502</v>
      </c>
      <c r="I399" s="40" t="n">
        <v>12</v>
      </c>
      <c r="J399" s="40" t="n">
        <v>0</v>
      </c>
      <c r="K399" s="39" t="s">
        <v>4503</v>
      </c>
      <c r="L399" s="41" t="n">
        <v>0</v>
      </c>
      <c r="M399" s="41" t="n">
        <v>20212.59</v>
      </c>
      <c r="N399" s="39" t="s">
        <v>4507</v>
      </c>
      <c r="O399" s="42" t="n">
        <f aca="false">M399/SUM($M$2:$M$679)</f>
        <v>0.000153459750185227</v>
      </c>
      <c r="P399" s="43" t="n">
        <f aca="false">IFERROR(M399/I399,0)</f>
        <v>1684.3825</v>
      </c>
      <c r="Q399" s="17"/>
      <c r="R399" s="44" t="n">
        <f aca="false">I399-Q399</f>
        <v>12</v>
      </c>
      <c r="S399" s="43" t="n">
        <f aca="false">$AK399*R399</f>
        <v>20212.5923684211</v>
      </c>
      <c r="U399" s="26" t="s">
        <v>259</v>
      </c>
      <c r="V399" s="26" t="s">
        <v>260</v>
      </c>
      <c r="W399" s="26" t="s">
        <v>262</v>
      </c>
      <c r="X399" s="29" t="s">
        <v>227</v>
      </c>
      <c r="Y399" s="26" t="s">
        <v>297</v>
      </c>
      <c r="Z399" s="25" t="s">
        <v>51</v>
      </c>
      <c r="AA399" s="26" t="s">
        <v>635</v>
      </c>
      <c r="AB399" s="26" t="s">
        <v>636</v>
      </c>
      <c r="AC399" s="26" t="s">
        <v>290</v>
      </c>
      <c r="AD399" s="26" t="s">
        <v>269</v>
      </c>
      <c r="AE399" s="26"/>
      <c r="AF399" s="26" t="s">
        <v>269</v>
      </c>
      <c r="AG399" s="26"/>
      <c r="AH399" s="45"/>
      <c r="AI399" s="45"/>
      <c r="AJ399" s="45"/>
      <c r="AK399" s="46" t="n">
        <v>1684.38269736842</v>
      </c>
      <c r="AL399" s="46"/>
      <c r="AM399" s="46"/>
      <c r="AN399" s="26"/>
      <c r="AO399" s="26" t="s">
        <v>4666</v>
      </c>
    </row>
    <row r="400" customFormat="false" ht="12" hidden="false" customHeight="false" outlineLevel="0" collapsed="false">
      <c r="A400" s="39" t="s">
        <v>1016</v>
      </c>
      <c r="B400" s="39" t="s">
        <v>1017</v>
      </c>
      <c r="C400" s="39" t="s">
        <v>4323</v>
      </c>
      <c r="D400" s="39" t="s">
        <v>4505</v>
      </c>
      <c r="E400" s="39" t="s">
        <v>261</v>
      </c>
      <c r="F400" s="39" t="s">
        <v>258</v>
      </c>
      <c r="G400" s="39" t="s">
        <v>4501</v>
      </c>
      <c r="H400" s="39" t="s">
        <v>4502</v>
      </c>
      <c r="I400" s="40" t="n">
        <v>12</v>
      </c>
      <c r="J400" s="40" t="n">
        <v>0</v>
      </c>
      <c r="K400" s="39" t="s">
        <v>4503</v>
      </c>
      <c r="L400" s="41" t="n">
        <v>0</v>
      </c>
      <c r="M400" s="41" t="n">
        <v>96949.82</v>
      </c>
      <c r="N400" s="39" t="s">
        <v>4507</v>
      </c>
      <c r="O400" s="42" t="n">
        <f aca="false">M400/SUM($M$2:$M$679)</f>
        <v>0.0007360706944386</v>
      </c>
      <c r="P400" s="43" t="n">
        <f aca="false">IFERROR(M400/I400,0)</f>
        <v>8079.15166666667</v>
      </c>
      <c r="Q400" s="17"/>
      <c r="R400" s="44" t="n">
        <f aca="false">I400-Q400</f>
        <v>12</v>
      </c>
      <c r="S400" s="43" t="n">
        <f aca="false">$AK400*R400</f>
        <v>96949.82</v>
      </c>
      <c r="U400" s="26" t="s">
        <v>259</v>
      </c>
      <c r="V400" s="26" t="s">
        <v>260</v>
      </c>
      <c r="W400" s="26" t="s">
        <v>262</v>
      </c>
      <c r="X400" s="26"/>
      <c r="Y400" s="26" t="s">
        <v>277</v>
      </c>
      <c r="Z400" s="27" t="s">
        <v>123</v>
      </c>
      <c r="AA400" s="26"/>
      <c r="AB400" s="26"/>
      <c r="AC400" s="26"/>
      <c r="AD400" s="26"/>
      <c r="AE400" s="26"/>
      <c r="AF400" s="26"/>
      <c r="AG400" s="26"/>
      <c r="AH400" s="45" t="n">
        <v>24</v>
      </c>
      <c r="AI400" s="45" t="n">
        <f aca="false">Q400</f>
        <v>0</v>
      </c>
      <c r="AJ400" s="45" t="n">
        <f aca="false">$AH400-$AI400</f>
        <v>24</v>
      </c>
      <c r="AK400" s="46" t="n">
        <v>8079.15166666667</v>
      </c>
      <c r="AL400" s="46" t="n">
        <f aca="false">$AJ400*$AK400</f>
        <v>193899.64</v>
      </c>
      <c r="AM400" s="46" t="n">
        <f aca="false">$AI400*$AK400</f>
        <v>0</v>
      </c>
      <c r="AN400" s="26"/>
      <c r="AO400" s="26" t="s">
        <v>376</v>
      </c>
    </row>
    <row r="401" customFormat="false" ht="12" hidden="false" customHeight="false" outlineLevel="0" collapsed="false">
      <c r="A401" s="39" t="s">
        <v>1016</v>
      </c>
      <c r="B401" s="39" t="s">
        <v>1017</v>
      </c>
      <c r="C401" s="39" t="s">
        <v>3530</v>
      </c>
      <c r="D401" s="39" t="s">
        <v>4505</v>
      </c>
      <c r="E401" s="39" t="s">
        <v>261</v>
      </c>
      <c r="F401" s="39" t="s">
        <v>258</v>
      </c>
      <c r="G401" s="39" t="s">
        <v>4501</v>
      </c>
      <c r="H401" s="39" t="s">
        <v>4502</v>
      </c>
      <c r="I401" s="40" t="n">
        <v>12</v>
      </c>
      <c r="J401" s="40" t="n">
        <v>0</v>
      </c>
      <c r="K401" s="39" t="s">
        <v>4503</v>
      </c>
      <c r="L401" s="41" t="n">
        <v>0</v>
      </c>
      <c r="M401" s="41" t="n">
        <v>96949.82</v>
      </c>
      <c r="N401" s="39" t="s">
        <v>4507</v>
      </c>
      <c r="O401" s="42" t="n">
        <f aca="false">M401/SUM($M$2:$M$679)</f>
        <v>0.0007360706944386</v>
      </c>
      <c r="P401" s="43" t="n">
        <f aca="false">IFERROR(M401/I401,0)</f>
        <v>8079.15166666667</v>
      </c>
      <c r="Q401" s="17"/>
      <c r="R401" s="44" t="n">
        <f aca="false">I401-Q401</f>
        <v>12</v>
      </c>
      <c r="S401" s="43" t="n">
        <f aca="false">$AK401*R401</f>
        <v>96949.82</v>
      </c>
      <c r="U401" s="26" t="s">
        <v>259</v>
      </c>
      <c r="V401" s="26" t="s">
        <v>260</v>
      </c>
      <c r="W401" s="26" t="s">
        <v>262</v>
      </c>
      <c r="X401" s="26"/>
      <c r="Y401" s="26" t="s">
        <v>277</v>
      </c>
      <c r="Z401" s="27" t="s">
        <v>123</v>
      </c>
      <c r="AA401" s="26"/>
      <c r="AB401" s="26"/>
      <c r="AC401" s="26"/>
      <c r="AD401" s="26"/>
      <c r="AE401" s="26"/>
      <c r="AF401" s="26"/>
      <c r="AG401" s="26"/>
      <c r="AH401" s="45"/>
      <c r="AI401" s="45"/>
      <c r="AJ401" s="45"/>
      <c r="AK401" s="46" t="n">
        <v>8079.15166666667</v>
      </c>
      <c r="AL401" s="46"/>
      <c r="AM401" s="46"/>
      <c r="AN401" s="26"/>
      <c r="AO401" s="26" t="s">
        <v>376</v>
      </c>
    </row>
    <row r="402" customFormat="false" ht="12" hidden="false" customHeight="false" outlineLevel="0" collapsed="false">
      <c r="A402" s="39" t="s">
        <v>1157</v>
      </c>
      <c r="B402" s="39" t="s">
        <v>1158</v>
      </c>
      <c r="C402" s="39" t="s">
        <v>4506</v>
      </c>
      <c r="D402" s="39" t="s">
        <v>4505</v>
      </c>
      <c r="E402" s="39" t="s">
        <v>261</v>
      </c>
      <c r="F402" s="39" t="s">
        <v>258</v>
      </c>
      <c r="G402" s="39" t="s">
        <v>4501</v>
      </c>
      <c r="H402" s="39" t="s">
        <v>4502</v>
      </c>
      <c r="I402" s="40" t="n">
        <v>12</v>
      </c>
      <c r="J402" s="40" t="n">
        <v>0</v>
      </c>
      <c r="K402" s="39" t="s">
        <v>4503</v>
      </c>
      <c r="L402" s="41" t="n">
        <v>0</v>
      </c>
      <c r="M402" s="41" t="n">
        <v>146565.6</v>
      </c>
      <c r="N402" s="39" t="s">
        <v>4507</v>
      </c>
      <c r="O402" s="42" t="n">
        <f aca="false">M402/SUM($M$2:$M$679)</f>
        <v>0.00111276785220241</v>
      </c>
      <c r="P402" s="43" t="n">
        <f aca="false">IFERROR(M402/I402,0)</f>
        <v>12213.8</v>
      </c>
      <c r="Q402" s="17"/>
      <c r="R402" s="44" t="n">
        <f aca="false">I402-Q402</f>
        <v>12</v>
      </c>
      <c r="S402" s="43" t="n">
        <f aca="false">$AK402*R402</f>
        <v>146565.6</v>
      </c>
      <c r="U402" s="26" t="s">
        <v>259</v>
      </c>
      <c r="V402" s="26" t="s">
        <v>260</v>
      </c>
      <c r="W402" s="26" t="s">
        <v>262</v>
      </c>
      <c r="X402" s="26"/>
      <c r="Y402" s="26" t="s">
        <v>277</v>
      </c>
      <c r="Z402" s="27" t="s">
        <v>123</v>
      </c>
      <c r="AA402" s="26"/>
      <c r="AB402" s="26"/>
      <c r="AC402" s="26"/>
      <c r="AD402" s="26"/>
      <c r="AE402" s="26"/>
      <c r="AF402" s="26"/>
      <c r="AG402" s="26"/>
      <c r="AH402" s="45" t="n">
        <v>12</v>
      </c>
      <c r="AI402" s="45" t="n">
        <f aca="false">Q402</f>
        <v>0</v>
      </c>
      <c r="AJ402" s="45" t="n">
        <f aca="false">$AH402-$AI402</f>
        <v>12</v>
      </c>
      <c r="AK402" s="46" t="n">
        <v>12213.8</v>
      </c>
      <c r="AL402" s="46" t="n">
        <f aca="false">$AJ402*$AK402</f>
        <v>146565.6</v>
      </c>
      <c r="AM402" s="46" t="n">
        <f aca="false">$AI402*$AK402</f>
        <v>0</v>
      </c>
      <c r="AN402" s="26"/>
      <c r="AO402" s="26"/>
    </row>
    <row r="403" customFormat="false" ht="12" hidden="false" customHeight="false" outlineLevel="0" collapsed="false">
      <c r="A403" s="39" t="s">
        <v>406</v>
      </c>
      <c r="B403" s="39" t="s">
        <v>407</v>
      </c>
      <c r="C403" s="39" t="s">
        <v>4720</v>
      </c>
      <c r="D403" s="39" t="s">
        <v>4515</v>
      </c>
      <c r="E403" s="39" t="s">
        <v>261</v>
      </c>
      <c r="F403" s="39" t="s">
        <v>258</v>
      </c>
      <c r="G403" s="39" t="s">
        <v>4501</v>
      </c>
      <c r="H403" s="39" t="s">
        <v>4502</v>
      </c>
      <c r="I403" s="40" t="n">
        <v>12</v>
      </c>
      <c r="J403" s="40" t="n">
        <v>0</v>
      </c>
      <c r="K403" s="39" t="s">
        <v>4503</v>
      </c>
      <c r="L403" s="41" t="n">
        <v>0</v>
      </c>
      <c r="M403" s="41" t="n">
        <v>35568.13</v>
      </c>
      <c r="N403" s="39" t="s">
        <v>4507</v>
      </c>
      <c r="O403" s="42" t="n">
        <f aca="false">M403/SUM($M$2:$M$679)</f>
        <v>0.000270043390993221</v>
      </c>
      <c r="P403" s="43" t="n">
        <f aca="false">IFERROR(M403/I403,0)</f>
        <v>2964.01083333333</v>
      </c>
      <c r="Q403" s="17"/>
      <c r="R403" s="44" t="n">
        <f aca="false">I403-Q403</f>
        <v>12</v>
      </c>
      <c r="S403" s="43" t="n">
        <f aca="false">$AK403*R403</f>
        <v>35568.1331950207</v>
      </c>
      <c r="U403" s="26" t="s">
        <v>259</v>
      </c>
      <c r="V403" s="26" t="s">
        <v>260</v>
      </c>
      <c r="W403" s="26" t="s">
        <v>262</v>
      </c>
      <c r="X403" s="25" t="s">
        <v>228</v>
      </c>
      <c r="Y403" s="26" t="s">
        <v>282</v>
      </c>
      <c r="Z403" s="25" t="s">
        <v>51</v>
      </c>
      <c r="AA403" s="26" t="s">
        <v>408</v>
      </c>
      <c r="AB403" s="26" t="s">
        <v>409</v>
      </c>
      <c r="AC403" s="26" t="s">
        <v>410</v>
      </c>
      <c r="AD403" s="26" t="s">
        <v>269</v>
      </c>
      <c r="AE403" s="26"/>
      <c r="AF403" s="26" t="s">
        <v>270</v>
      </c>
      <c r="AG403" s="26" t="s">
        <v>411</v>
      </c>
      <c r="AH403" s="45"/>
      <c r="AI403" s="45"/>
      <c r="AJ403" s="45"/>
      <c r="AK403" s="46" t="n">
        <v>2964.01109958506</v>
      </c>
      <c r="AL403" s="46"/>
      <c r="AM403" s="46"/>
      <c r="AN403" s="26"/>
      <c r="AO403" s="26" t="s">
        <v>4573</v>
      </c>
    </row>
    <row r="404" customFormat="false" ht="12" hidden="false" customHeight="false" outlineLevel="0" collapsed="false">
      <c r="A404" s="39" t="s">
        <v>1159</v>
      </c>
      <c r="B404" s="39" t="s">
        <v>1160</v>
      </c>
      <c r="C404" s="39"/>
      <c r="D404" s="39" t="s">
        <v>4505</v>
      </c>
      <c r="E404" s="39" t="s">
        <v>274</v>
      </c>
      <c r="F404" s="39" t="s">
        <v>258</v>
      </c>
      <c r="G404" s="39" t="s">
        <v>4501</v>
      </c>
      <c r="H404" s="39" t="s">
        <v>4502</v>
      </c>
      <c r="I404" s="40" t="n">
        <v>12</v>
      </c>
      <c r="J404" s="40" t="n">
        <v>0</v>
      </c>
      <c r="K404" s="39" t="s">
        <v>4503</v>
      </c>
      <c r="L404" s="41" t="n">
        <v>0</v>
      </c>
      <c r="M404" s="41" t="n">
        <v>4200</v>
      </c>
      <c r="N404" s="39" t="s">
        <v>4504</v>
      </c>
      <c r="O404" s="42" t="n">
        <f aca="false">M404/SUM($M$2:$M$679)</f>
        <v>3.18875983126335E-005</v>
      </c>
      <c r="P404" s="43" t="n">
        <f aca="false">IFERROR(M404/I404,0)</f>
        <v>350</v>
      </c>
      <c r="Q404" s="17"/>
      <c r="R404" s="44" t="n">
        <f aca="false">I404-Q404</f>
        <v>12</v>
      </c>
      <c r="S404" s="43" t="n">
        <f aca="false">$AK404*R404</f>
        <v>4200</v>
      </c>
      <c r="U404" s="26" t="s">
        <v>259</v>
      </c>
      <c r="V404" s="26" t="s">
        <v>273</v>
      </c>
      <c r="W404" s="26" t="s">
        <v>262</v>
      </c>
      <c r="X404" s="26"/>
      <c r="Y404" s="26" t="s">
        <v>277</v>
      </c>
      <c r="Z404" s="27" t="s">
        <v>123</v>
      </c>
      <c r="AA404" s="26"/>
      <c r="AB404" s="26"/>
      <c r="AC404" s="26"/>
      <c r="AD404" s="26"/>
      <c r="AE404" s="26"/>
      <c r="AF404" s="26"/>
      <c r="AG404" s="26"/>
      <c r="AH404" s="45" t="n">
        <v>12</v>
      </c>
      <c r="AI404" s="45" t="n">
        <f aca="false">Q404</f>
        <v>0</v>
      </c>
      <c r="AJ404" s="45" t="n">
        <f aca="false">$AH404-$AI404</f>
        <v>12</v>
      </c>
      <c r="AK404" s="46" t="n">
        <v>350</v>
      </c>
      <c r="AL404" s="46" t="n">
        <f aca="false">$AJ404*$AK404</f>
        <v>4200</v>
      </c>
      <c r="AM404" s="46" t="n">
        <f aca="false">$AI404*$AK404</f>
        <v>0</v>
      </c>
      <c r="AN404" s="26"/>
      <c r="AO404" s="26"/>
    </row>
    <row r="405" customFormat="false" ht="12" hidden="false" customHeight="false" outlineLevel="0" collapsed="false">
      <c r="A405" s="39" t="s">
        <v>1161</v>
      </c>
      <c r="B405" s="39" t="s">
        <v>1162</v>
      </c>
      <c r="C405" s="39"/>
      <c r="D405" s="39" t="s">
        <v>4500</v>
      </c>
      <c r="E405" s="39" t="s">
        <v>274</v>
      </c>
      <c r="F405" s="39" t="s">
        <v>258</v>
      </c>
      <c r="G405" s="39" t="s">
        <v>4501</v>
      </c>
      <c r="H405" s="39" t="s">
        <v>4502</v>
      </c>
      <c r="I405" s="40" t="n">
        <v>12</v>
      </c>
      <c r="J405" s="40" t="n">
        <v>0</v>
      </c>
      <c r="K405" s="39" t="s">
        <v>4503</v>
      </c>
      <c r="L405" s="41" t="n">
        <v>0</v>
      </c>
      <c r="M405" s="41" t="n">
        <v>9116.04</v>
      </c>
      <c r="N405" s="39" t="s">
        <v>4504</v>
      </c>
      <c r="O405" s="42" t="n">
        <f aca="false">M405/SUM($M$2:$M$679)</f>
        <v>6.92115766004522E-005</v>
      </c>
      <c r="P405" s="43" t="n">
        <f aca="false">IFERROR(M405/I405,0)</f>
        <v>759.67</v>
      </c>
      <c r="Q405" s="17"/>
      <c r="R405" s="44" t="n">
        <f aca="false">I405-Q405</f>
        <v>12</v>
      </c>
      <c r="S405" s="43" t="n">
        <f aca="false">$AK405*R405</f>
        <v>9116.04</v>
      </c>
      <c r="U405" s="26" t="s">
        <v>259</v>
      </c>
      <c r="V405" s="26" t="s">
        <v>273</v>
      </c>
      <c r="W405" s="26" t="s">
        <v>262</v>
      </c>
      <c r="X405" s="26"/>
      <c r="Y405" s="26" t="s">
        <v>277</v>
      </c>
      <c r="Z405" s="27" t="s">
        <v>123</v>
      </c>
      <c r="AA405" s="26"/>
      <c r="AB405" s="26"/>
      <c r="AC405" s="26"/>
      <c r="AD405" s="26"/>
      <c r="AE405" s="26"/>
      <c r="AF405" s="26"/>
      <c r="AG405" s="26"/>
      <c r="AH405" s="45" t="n">
        <v>12</v>
      </c>
      <c r="AI405" s="45" t="n">
        <f aca="false">Q405</f>
        <v>0</v>
      </c>
      <c r="AJ405" s="45" t="n">
        <f aca="false">$AH405-$AI405</f>
        <v>12</v>
      </c>
      <c r="AK405" s="46" t="n">
        <v>759.67</v>
      </c>
      <c r="AL405" s="46" t="n">
        <f aca="false">$AJ405*$AK405</f>
        <v>9116.04</v>
      </c>
      <c r="AM405" s="46" t="n">
        <f aca="false">$AI405*$AK405</f>
        <v>0</v>
      </c>
      <c r="AN405" s="26"/>
      <c r="AO405" s="26"/>
    </row>
    <row r="406" customFormat="false" ht="12" hidden="false" customHeight="false" outlineLevel="0" collapsed="false">
      <c r="A406" s="39" t="s">
        <v>1163</v>
      </c>
      <c r="B406" s="39" t="s">
        <v>1164</v>
      </c>
      <c r="C406" s="39"/>
      <c r="D406" s="39" t="s">
        <v>4565</v>
      </c>
      <c r="E406" s="39" t="s">
        <v>611</v>
      </c>
      <c r="F406" s="39" t="s">
        <v>258</v>
      </c>
      <c r="G406" s="39" t="s">
        <v>4566</v>
      </c>
      <c r="H406" s="39" t="s">
        <v>4502</v>
      </c>
      <c r="I406" s="40" t="n">
        <v>12</v>
      </c>
      <c r="J406" s="40" t="n">
        <v>0</v>
      </c>
      <c r="K406" s="39" t="s">
        <v>4503</v>
      </c>
      <c r="L406" s="41" t="n">
        <v>0</v>
      </c>
      <c r="M406" s="41" t="n">
        <v>280223.03</v>
      </c>
      <c r="N406" s="39" t="s">
        <v>4567</v>
      </c>
      <c r="O406" s="42" t="n">
        <f aca="false">M406/SUM($M$2:$M$679)</f>
        <v>0.00212753319490215</v>
      </c>
      <c r="P406" s="43" t="n">
        <f aca="false">IFERROR(M406/I406,0)</f>
        <v>23351.9191666667</v>
      </c>
      <c r="Q406" s="17"/>
      <c r="R406" s="44" t="n">
        <f aca="false">I406-Q406</f>
        <v>12</v>
      </c>
      <c r="S406" s="43" t="n">
        <f aca="false">$AK406*R406</f>
        <v>280223.03</v>
      </c>
      <c r="U406" s="26" t="s">
        <v>259</v>
      </c>
      <c r="V406" s="26" t="s">
        <v>610</v>
      </c>
      <c r="W406" s="26" t="s">
        <v>612</v>
      </c>
      <c r="X406" s="26"/>
      <c r="Y406" s="26" t="s">
        <v>615</v>
      </c>
      <c r="Z406" s="27" t="s">
        <v>126</v>
      </c>
      <c r="AA406" s="26"/>
      <c r="AB406" s="26"/>
      <c r="AC406" s="26"/>
      <c r="AD406" s="26"/>
      <c r="AE406" s="26"/>
      <c r="AF406" s="26"/>
      <c r="AG406" s="26"/>
      <c r="AH406" s="45" t="n">
        <v>12</v>
      </c>
      <c r="AI406" s="45" t="n">
        <f aca="false">Q406</f>
        <v>0</v>
      </c>
      <c r="AJ406" s="45" t="n">
        <f aca="false">$AH406-$AI406</f>
        <v>12</v>
      </c>
      <c r="AK406" s="46" t="n">
        <v>23351.9191666667</v>
      </c>
      <c r="AL406" s="46" t="n">
        <f aca="false">$AJ406*$AK406</f>
        <v>280223.03</v>
      </c>
      <c r="AM406" s="46" t="n">
        <f aca="false">$AI406*$AK406</f>
        <v>0</v>
      </c>
      <c r="AN406" s="26"/>
      <c r="AO406" s="26"/>
    </row>
    <row r="407" customFormat="false" ht="12" hidden="false" customHeight="false" outlineLevel="0" collapsed="false">
      <c r="A407" s="39" t="s">
        <v>1165</v>
      </c>
      <c r="B407" s="39" t="s">
        <v>1166</v>
      </c>
      <c r="C407" s="39"/>
      <c r="D407" s="39" t="s">
        <v>4565</v>
      </c>
      <c r="E407" s="39" t="s">
        <v>611</v>
      </c>
      <c r="F407" s="39" t="s">
        <v>258</v>
      </c>
      <c r="G407" s="39" t="s">
        <v>4566</v>
      </c>
      <c r="H407" s="39" t="s">
        <v>4502</v>
      </c>
      <c r="I407" s="40" t="n">
        <v>12</v>
      </c>
      <c r="J407" s="40" t="n">
        <v>0</v>
      </c>
      <c r="K407" s="39" t="s">
        <v>4503</v>
      </c>
      <c r="L407" s="41" t="n">
        <v>0</v>
      </c>
      <c r="M407" s="41" t="n">
        <v>458506.76</v>
      </c>
      <c r="N407" s="39" t="s">
        <v>4567</v>
      </c>
      <c r="O407" s="42" t="n">
        <f aca="false">M407/SUM($M$2:$M$679)</f>
        <v>0.00348111413964453</v>
      </c>
      <c r="P407" s="43" t="n">
        <f aca="false">IFERROR(M407/I407,0)</f>
        <v>38208.8966666667</v>
      </c>
      <c r="Q407" s="17"/>
      <c r="R407" s="44" t="n">
        <f aca="false">I407-Q407</f>
        <v>12</v>
      </c>
      <c r="S407" s="43" t="n">
        <f aca="false">$AK407*R407</f>
        <v>458506.76</v>
      </c>
      <c r="U407" s="26" t="s">
        <v>259</v>
      </c>
      <c r="V407" s="26" t="s">
        <v>610</v>
      </c>
      <c r="W407" s="26" t="s">
        <v>612</v>
      </c>
      <c r="X407" s="26"/>
      <c r="Y407" s="26" t="s">
        <v>615</v>
      </c>
      <c r="Z407" s="27" t="s">
        <v>126</v>
      </c>
      <c r="AA407" s="26"/>
      <c r="AB407" s="26"/>
      <c r="AC407" s="26"/>
      <c r="AD407" s="26"/>
      <c r="AE407" s="26"/>
      <c r="AF407" s="26"/>
      <c r="AG407" s="26"/>
      <c r="AH407" s="45" t="n">
        <v>12</v>
      </c>
      <c r="AI407" s="45" t="n">
        <f aca="false">Q407</f>
        <v>0</v>
      </c>
      <c r="AJ407" s="45" t="n">
        <f aca="false">$AH407-$AI407</f>
        <v>12</v>
      </c>
      <c r="AK407" s="46" t="n">
        <v>38208.8966666667</v>
      </c>
      <c r="AL407" s="46" t="n">
        <f aca="false">$AJ407*$AK407</f>
        <v>458506.76</v>
      </c>
      <c r="AM407" s="46" t="n">
        <f aca="false">$AI407*$AK407</f>
        <v>0</v>
      </c>
      <c r="AN407" s="26"/>
      <c r="AO407" s="26"/>
    </row>
    <row r="408" customFormat="false" ht="12" hidden="false" customHeight="false" outlineLevel="0" collapsed="false">
      <c r="A408" s="39" t="s">
        <v>566</v>
      </c>
      <c r="B408" s="39" t="s">
        <v>567</v>
      </c>
      <c r="C408" s="39" t="s">
        <v>4721</v>
      </c>
      <c r="D408" s="39" t="s">
        <v>4505</v>
      </c>
      <c r="E408" s="39" t="s">
        <v>261</v>
      </c>
      <c r="F408" s="39" t="s">
        <v>258</v>
      </c>
      <c r="G408" s="39" t="s">
        <v>4501</v>
      </c>
      <c r="H408" s="39" t="s">
        <v>4502</v>
      </c>
      <c r="I408" s="40" t="n">
        <v>11</v>
      </c>
      <c r="J408" s="40" t="n">
        <v>0</v>
      </c>
      <c r="K408" s="39" t="s">
        <v>4503</v>
      </c>
      <c r="L408" s="41" t="n">
        <v>0</v>
      </c>
      <c r="M408" s="41" t="n">
        <v>10077.17</v>
      </c>
      <c r="N408" s="39" t="s">
        <v>4507</v>
      </c>
      <c r="O408" s="42" t="n">
        <f aca="false">M408/SUM($M$2:$M$679)</f>
        <v>7.65087497828859E-005</v>
      </c>
      <c r="P408" s="43" t="n">
        <f aca="false">IFERROR(M408/I408,0)</f>
        <v>916.106363636364</v>
      </c>
      <c r="Q408" s="17"/>
      <c r="R408" s="44" t="n">
        <f aca="false">I408-Q408</f>
        <v>11</v>
      </c>
      <c r="S408" s="43" t="n">
        <f aca="false">$AK408*R408</f>
        <v>10077.1681415929</v>
      </c>
      <c r="U408" s="26" t="s">
        <v>259</v>
      </c>
      <c r="V408" s="26" t="s">
        <v>260</v>
      </c>
      <c r="W408" s="26" t="s">
        <v>262</v>
      </c>
      <c r="X408" s="25" t="s">
        <v>228</v>
      </c>
      <c r="Y408" s="26" t="s">
        <v>282</v>
      </c>
      <c r="Z408" s="25" t="s">
        <v>51</v>
      </c>
      <c r="AA408" s="26" t="s">
        <v>568</v>
      </c>
      <c r="AB408" s="26" t="s">
        <v>569</v>
      </c>
      <c r="AC408" s="26" t="s">
        <v>290</v>
      </c>
      <c r="AD408" s="26" t="s">
        <v>269</v>
      </c>
      <c r="AE408" s="26"/>
      <c r="AF408" s="26" t="s">
        <v>269</v>
      </c>
      <c r="AG408" s="26"/>
      <c r="AH408" s="45"/>
      <c r="AI408" s="45"/>
      <c r="AJ408" s="45"/>
      <c r="AK408" s="46" t="n">
        <v>916.106194690266</v>
      </c>
      <c r="AL408" s="46"/>
      <c r="AM408" s="46"/>
      <c r="AN408" s="26"/>
      <c r="AO408" s="26" t="s">
        <v>4722</v>
      </c>
    </row>
    <row r="409" customFormat="false" ht="12" hidden="false" customHeight="false" outlineLevel="0" collapsed="false">
      <c r="A409" s="39" t="s">
        <v>1167</v>
      </c>
      <c r="B409" s="39" t="s">
        <v>1168</v>
      </c>
      <c r="C409" s="39"/>
      <c r="D409" s="39" t="s">
        <v>4565</v>
      </c>
      <c r="E409" s="39" t="s">
        <v>611</v>
      </c>
      <c r="F409" s="39" t="s">
        <v>258</v>
      </c>
      <c r="G409" s="39" t="s">
        <v>4566</v>
      </c>
      <c r="H409" s="39" t="s">
        <v>4502</v>
      </c>
      <c r="I409" s="40" t="n">
        <v>11</v>
      </c>
      <c r="J409" s="40" t="n">
        <v>0</v>
      </c>
      <c r="K409" s="39" t="s">
        <v>4503</v>
      </c>
      <c r="L409" s="41" t="n">
        <v>0</v>
      </c>
      <c r="M409" s="41" t="n">
        <v>1373780.24</v>
      </c>
      <c r="N409" s="39" t="s">
        <v>4567</v>
      </c>
      <c r="O409" s="42" t="n">
        <f aca="false">M409/SUM($M$2:$M$679)</f>
        <v>0.0104301315387984</v>
      </c>
      <c r="P409" s="43" t="n">
        <f aca="false">IFERROR(M409/I409,0)</f>
        <v>124889.112727273</v>
      </c>
      <c r="Q409" s="17"/>
      <c r="R409" s="44" t="n">
        <f aca="false">I409-Q409</f>
        <v>11</v>
      </c>
      <c r="S409" s="43" t="n">
        <f aca="false">$AK409*R409</f>
        <v>1373780.24</v>
      </c>
      <c r="U409" s="26" t="s">
        <v>259</v>
      </c>
      <c r="V409" s="26" t="s">
        <v>610</v>
      </c>
      <c r="W409" s="26" t="s">
        <v>612</v>
      </c>
      <c r="X409" s="26"/>
      <c r="Y409" s="26" t="s">
        <v>615</v>
      </c>
      <c r="Z409" s="27" t="s">
        <v>126</v>
      </c>
      <c r="AA409" s="26"/>
      <c r="AB409" s="26"/>
      <c r="AC409" s="26"/>
      <c r="AD409" s="26"/>
      <c r="AE409" s="26"/>
      <c r="AF409" s="26"/>
      <c r="AG409" s="26"/>
      <c r="AH409" s="45" t="n">
        <v>11</v>
      </c>
      <c r="AI409" s="45" t="n">
        <f aca="false">Q409</f>
        <v>0</v>
      </c>
      <c r="AJ409" s="45" t="n">
        <f aca="false">$AH409-$AI409</f>
        <v>11</v>
      </c>
      <c r="AK409" s="46" t="n">
        <v>124889.112727273</v>
      </c>
      <c r="AL409" s="46" t="n">
        <f aca="false">$AJ409*$AK409</f>
        <v>1373780.24</v>
      </c>
      <c r="AM409" s="46" t="n">
        <f aca="false">$AI409*$AK409</f>
        <v>0</v>
      </c>
      <c r="AN409" s="26"/>
      <c r="AO409" s="26"/>
    </row>
    <row r="410" customFormat="false" ht="12" hidden="false" customHeight="false" outlineLevel="0" collapsed="false">
      <c r="A410" s="39" t="s">
        <v>850</v>
      </c>
      <c r="B410" s="39" t="s">
        <v>851</v>
      </c>
      <c r="C410" s="39" t="s">
        <v>4723</v>
      </c>
      <c r="D410" s="39" t="s">
        <v>4505</v>
      </c>
      <c r="E410" s="39" t="s">
        <v>261</v>
      </c>
      <c r="F410" s="39" t="s">
        <v>258</v>
      </c>
      <c r="G410" s="39" t="s">
        <v>4501</v>
      </c>
      <c r="H410" s="39" t="s">
        <v>4502</v>
      </c>
      <c r="I410" s="40" t="n">
        <v>10</v>
      </c>
      <c r="J410" s="40" t="n">
        <v>0</v>
      </c>
      <c r="K410" s="39" t="s">
        <v>4503</v>
      </c>
      <c r="L410" s="41" t="n">
        <v>0</v>
      </c>
      <c r="M410" s="41" t="n">
        <v>19834.74</v>
      </c>
      <c r="N410" s="39" t="s">
        <v>4507</v>
      </c>
      <c r="O410" s="42" t="n">
        <f aca="false">M410/SUM($M$2:$M$679)</f>
        <v>0.000150591005179887</v>
      </c>
      <c r="P410" s="43" t="n">
        <f aca="false">IFERROR(M410/I410,0)</f>
        <v>1983.474</v>
      </c>
      <c r="Q410" s="17"/>
      <c r="R410" s="44" t="n">
        <f aca="false">I410-Q410</f>
        <v>10</v>
      </c>
      <c r="S410" s="43" t="n">
        <f aca="false">$AK410*R410</f>
        <v>19834.7436363636</v>
      </c>
      <c r="U410" s="26" t="s">
        <v>259</v>
      </c>
      <c r="V410" s="26" t="s">
        <v>260</v>
      </c>
      <c r="W410" s="26" t="s">
        <v>262</v>
      </c>
      <c r="X410" s="24" t="s">
        <v>226</v>
      </c>
      <c r="Y410" s="26" t="s">
        <v>267</v>
      </c>
      <c r="Z410" s="24" t="s">
        <v>54</v>
      </c>
      <c r="AA410" s="26" t="s">
        <v>852</v>
      </c>
      <c r="AB410" s="26" t="s">
        <v>853</v>
      </c>
      <c r="AC410" s="26" t="s">
        <v>854</v>
      </c>
      <c r="AD410" s="26" t="s">
        <v>269</v>
      </c>
      <c r="AE410" s="26"/>
      <c r="AF410" s="26" t="s">
        <v>270</v>
      </c>
      <c r="AG410" s="26" t="s">
        <v>855</v>
      </c>
      <c r="AH410" s="45"/>
      <c r="AI410" s="45"/>
      <c r="AJ410" s="45"/>
      <c r="AK410" s="46" t="n">
        <v>1983.47436363636</v>
      </c>
      <c r="AL410" s="46"/>
      <c r="AM410" s="46"/>
      <c r="AN410" s="26"/>
      <c r="AO410" s="26" t="s">
        <v>4691</v>
      </c>
    </row>
    <row r="411" customFormat="false" ht="12" hidden="false" customHeight="false" outlineLevel="0" collapsed="false">
      <c r="A411" s="39" t="s">
        <v>448</v>
      </c>
      <c r="B411" s="39" t="s">
        <v>449</v>
      </c>
      <c r="C411" s="39" t="s">
        <v>4724</v>
      </c>
      <c r="D411" s="39" t="s">
        <v>4505</v>
      </c>
      <c r="E411" s="39" t="s">
        <v>261</v>
      </c>
      <c r="F411" s="39" t="s">
        <v>258</v>
      </c>
      <c r="G411" s="39" t="s">
        <v>4501</v>
      </c>
      <c r="H411" s="39" t="s">
        <v>4502</v>
      </c>
      <c r="I411" s="40" t="n">
        <v>10</v>
      </c>
      <c r="J411" s="40" t="n">
        <v>0</v>
      </c>
      <c r="K411" s="39" t="s">
        <v>4503</v>
      </c>
      <c r="L411" s="41" t="n">
        <v>0</v>
      </c>
      <c r="M411" s="41" t="n">
        <v>5902.96</v>
      </c>
      <c r="N411" s="39" t="s">
        <v>4507</v>
      </c>
      <c r="O411" s="42" t="n">
        <f aca="false">M411/SUM($M$2:$M$679)</f>
        <v>4.48169565084626E-005</v>
      </c>
      <c r="P411" s="43" t="n">
        <f aca="false">IFERROR(M411/I411,0)</f>
        <v>590.296</v>
      </c>
      <c r="Q411" s="17"/>
      <c r="R411" s="44" t="n">
        <f aca="false">I411-Q411</f>
        <v>10</v>
      </c>
      <c r="S411" s="43" t="n">
        <f aca="false">$AK411*R411</f>
        <v>5902.96194029851</v>
      </c>
      <c r="U411" s="26" t="s">
        <v>259</v>
      </c>
      <c r="V411" s="26" t="s">
        <v>260</v>
      </c>
      <c r="W411" s="26" t="s">
        <v>262</v>
      </c>
      <c r="X411" s="24" t="s">
        <v>226</v>
      </c>
      <c r="Y411" s="26" t="s">
        <v>267</v>
      </c>
      <c r="Z411" s="25" t="s">
        <v>51</v>
      </c>
      <c r="AA411" s="26" t="s">
        <v>450</v>
      </c>
      <c r="AB411" s="26" t="s">
        <v>451</v>
      </c>
      <c r="AC411" s="26" t="s">
        <v>290</v>
      </c>
      <c r="AD411" s="26" t="s">
        <v>269</v>
      </c>
      <c r="AE411" s="26"/>
      <c r="AF411" s="26" t="s">
        <v>270</v>
      </c>
      <c r="AG411" s="26"/>
      <c r="AH411" s="45"/>
      <c r="AI411" s="45"/>
      <c r="AJ411" s="45"/>
      <c r="AK411" s="46" t="n">
        <v>590.296194029851</v>
      </c>
      <c r="AL411" s="46"/>
      <c r="AM411" s="46"/>
      <c r="AN411" s="26"/>
      <c r="AO411" s="26" t="s">
        <v>4582</v>
      </c>
    </row>
    <row r="412" customFormat="false" ht="12" hidden="false" customHeight="false" outlineLevel="0" collapsed="false">
      <c r="A412" s="39" t="s">
        <v>344</v>
      </c>
      <c r="B412" s="39" t="s">
        <v>345</v>
      </c>
      <c r="C412" s="39" t="s">
        <v>4725</v>
      </c>
      <c r="D412" s="39" t="s">
        <v>4505</v>
      </c>
      <c r="E412" s="39" t="s">
        <v>261</v>
      </c>
      <c r="F412" s="39" t="s">
        <v>258</v>
      </c>
      <c r="G412" s="39" t="s">
        <v>4501</v>
      </c>
      <c r="H412" s="39" t="s">
        <v>4502</v>
      </c>
      <c r="I412" s="40" t="n">
        <v>10</v>
      </c>
      <c r="J412" s="40" t="n">
        <v>0</v>
      </c>
      <c r="K412" s="39" t="s">
        <v>4503</v>
      </c>
      <c r="L412" s="41" t="n">
        <v>0</v>
      </c>
      <c r="M412" s="41" t="n">
        <v>5278.9</v>
      </c>
      <c r="N412" s="39" t="s">
        <v>4507</v>
      </c>
      <c r="O412" s="42" t="n">
        <f aca="false">M412/SUM($M$2:$M$679)</f>
        <v>4.0078914936324E-005</v>
      </c>
      <c r="P412" s="43" t="n">
        <f aca="false">IFERROR(M412/I412,0)</f>
        <v>527.89</v>
      </c>
      <c r="Q412" s="17"/>
      <c r="R412" s="44" t="n">
        <f aca="false">I412-Q412</f>
        <v>10</v>
      </c>
      <c r="S412" s="43" t="n">
        <f aca="false">$AK412*R412</f>
        <v>5278.89948953548</v>
      </c>
      <c r="U412" s="26" t="s">
        <v>259</v>
      </c>
      <c r="V412" s="26" t="s">
        <v>260</v>
      </c>
      <c r="W412" s="26" t="s">
        <v>262</v>
      </c>
      <c r="X412" s="24" t="s">
        <v>226</v>
      </c>
      <c r="Y412" s="26" t="s">
        <v>267</v>
      </c>
      <c r="Z412" s="25" t="s">
        <v>51</v>
      </c>
      <c r="AA412" s="26" t="s">
        <v>346</v>
      </c>
      <c r="AB412" s="26" t="s">
        <v>347</v>
      </c>
      <c r="AC412" s="26" t="s">
        <v>348</v>
      </c>
      <c r="AD412" s="26" t="s">
        <v>269</v>
      </c>
      <c r="AE412" s="26"/>
      <c r="AF412" s="26" t="s">
        <v>270</v>
      </c>
      <c r="AG412" s="26" t="s">
        <v>349</v>
      </c>
      <c r="AH412" s="45"/>
      <c r="AI412" s="45"/>
      <c r="AJ412" s="45"/>
      <c r="AK412" s="46" t="n">
        <v>527.889948953548</v>
      </c>
      <c r="AL412" s="46"/>
      <c r="AM412" s="46"/>
      <c r="AN412" s="26"/>
      <c r="AO412" s="26" t="s">
        <v>4517</v>
      </c>
    </row>
    <row r="413" customFormat="false" ht="12" hidden="false" customHeight="false" outlineLevel="0" collapsed="false">
      <c r="A413" s="39" t="s">
        <v>460</v>
      </c>
      <c r="B413" s="39" t="s">
        <v>461</v>
      </c>
      <c r="C413" s="39" t="s">
        <v>4726</v>
      </c>
      <c r="D413" s="39" t="s">
        <v>4505</v>
      </c>
      <c r="E413" s="39" t="s">
        <v>261</v>
      </c>
      <c r="F413" s="39" t="s">
        <v>258</v>
      </c>
      <c r="G413" s="39" t="s">
        <v>4501</v>
      </c>
      <c r="H413" s="39" t="s">
        <v>4502</v>
      </c>
      <c r="I413" s="40" t="n">
        <v>10</v>
      </c>
      <c r="J413" s="40" t="n">
        <v>0</v>
      </c>
      <c r="K413" s="39" t="s">
        <v>4503</v>
      </c>
      <c r="L413" s="41" t="n">
        <v>0</v>
      </c>
      <c r="M413" s="41" t="n">
        <v>5374.24</v>
      </c>
      <c r="N413" s="39" t="s">
        <v>4507</v>
      </c>
      <c r="O413" s="42" t="n">
        <f aca="false">M413/SUM($M$2:$M$679)</f>
        <v>4.08027634180208E-005</v>
      </c>
      <c r="P413" s="43" t="n">
        <f aca="false">IFERROR(M413/I413,0)</f>
        <v>537.424</v>
      </c>
      <c r="Q413" s="17"/>
      <c r="R413" s="44" t="n">
        <f aca="false">I413-Q413</f>
        <v>10</v>
      </c>
      <c r="S413" s="43" t="n">
        <f aca="false">$AK413*R413</f>
        <v>5374.24116666667</v>
      </c>
      <c r="U413" s="26" t="s">
        <v>259</v>
      </c>
      <c r="V413" s="26" t="s">
        <v>260</v>
      </c>
      <c r="W413" s="26" t="s">
        <v>262</v>
      </c>
      <c r="X413" s="29" t="s">
        <v>227</v>
      </c>
      <c r="Y413" s="26" t="s">
        <v>297</v>
      </c>
      <c r="Z413" s="25" t="s">
        <v>51</v>
      </c>
      <c r="AA413" s="26" t="s">
        <v>462</v>
      </c>
      <c r="AB413" s="26" t="s">
        <v>463</v>
      </c>
      <c r="AC413" s="26" t="s">
        <v>464</v>
      </c>
      <c r="AD413" s="26" t="s">
        <v>269</v>
      </c>
      <c r="AE413" s="26"/>
      <c r="AF413" s="26" t="s">
        <v>270</v>
      </c>
      <c r="AG413" s="26" t="s">
        <v>465</v>
      </c>
      <c r="AH413" s="45"/>
      <c r="AI413" s="45"/>
      <c r="AJ413" s="45"/>
      <c r="AK413" s="46" t="n">
        <v>537.424116666667</v>
      </c>
      <c r="AL413" s="46"/>
      <c r="AM413" s="46"/>
      <c r="AN413" s="26"/>
      <c r="AO413" s="26" t="s">
        <v>4571</v>
      </c>
    </row>
    <row r="414" customFormat="false" ht="12" hidden="false" customHeight="false" outlineLevel="0" collapsed="false">
      <c r="A414" s="39" t="s">
        <v>460</v>
      </c>
      <c r="B414" s="39" t="s">
        <v>461</v>
      </c>
      <c r="C414" s="39" t="s">
        <v>4727</v>
      </c>
      <c r="D414" s="39" t="s">
        <v>4505</v>
      </c>
      <c r="E414" s="39" t="s">
        <v>261</v>
      </c>
      <c r="F414" s="39" t="s">
        <v>258</v>
      </c>
      <c r="G414" s="39" t="s">
        <v>4501</v>
      </c>
      <c r="H414" s="39" t="s">
        <v>4502</v>
      </c>
      <c r="I414" s="40" t="n">
        <v>10</v>
      </c>
      <c r="J414" s="40" t="n">
        <v>0</v>
      </c>
      <c r="K414" s="39" t="s">
        <v>4503</v>
      </c>
      <c r="L414" s="41" t="n">
        <v>0</v>
      </c>
      <c r="M414" s="41" t="n">
        <v>5374.24</v>
      </c>
      <c r="N414" s="39" t="s">
        <v>4507</v>
      </c>
      <c r="O414" s="42" t="n">
        <f aca="false">M414/SUM($M$2:$M$679)</f>
        <v>4.08027634180208E-005</v>
      </c>
      <c r="P414" s="43" t="n">
        <f aca="false">IFERROR(M414/I414,0)</f>
        <v>537.424</v>
      </c>
      <c r="Q414" s="17"/>
      <c r="R414" s="44" t="n">
        <f aca="false">I414-Q414</f>
        <v>10</v>
      </c>
      <c r="S414" s="43" t="n">
        <f aca="false">$AK414*R414</f>
        <v>5374.24116666667</v>
      </c>
      <c r="U414" s="26" t="s">
        <v>259</v>
      </c>
      <c r="V414" s="26" t="s">
        <v>260</v>
      </c>
      <c r="W414" s="26" t="s">
        <v>262</v>
      </c>
      <c r="X414" s="29" t="s">
        <v>227</v>
      </c>
      <c r="Y414" s="26" t="s">
        <v>297</v>
      </c>
      <c r="Z414" s="25" t="s">
        <v>51</v>
      </c>
      <c r="AA414" s="26" t="s">
        <v>462</v>
      </c>
      <c r="AB414" s="26" t="s">
        <v>463</v>
      </c>
      <c r="AC414" s="26" t="s">
        <v>464</v>
      </c>
      <c r="AD414" s="26" t="s">
        <v>269</v>
      </c>
      <c r="AE414" s="26"/>
      <c r="AF414" s="26" t="s">
        <v>270</v>
      </c>
      <c r="AG414" s="26" t="s">
        <v>465</v>
      </c>
      <c r="AH414" s="45"/>
      <c r="AI414" s="45"/>
      <c r="AJ414" s="45"/>
      <c r="AK414" s="46" t="n">
        <v>537.424116666667</v>
      </c>
      <c r="AL414" s="46"/>
      <c r="AM414" s="46"/>
      <c r="AN414" s="26"/>
      <c r="AO414" s="26" t="s">
        <v>4571</v>
      </c>
    </row>
    <row r="415" customFormat="false" ht="12" hidden="false" customHeight="false" outlineLevel="0" collapsed="false">
      <c r="A415" s="39" t="s">
        <v>974</v>
      </c>
      <c r="B415" s="39" t="s">
        <v>975</v>
      </c>
      <c r="C415" s="39" t="s">
        <v>4728</v>
      </c>
      <c r="D415" s="39" t="s">
        <v>4505</v>
      </c>
      <c r="E415" s="39" t="s">
        <v>261</v>
      </c>
      <c r="F415" s="39" t="s">
        <v>258</v>
      </c>
      <c r="G415" s="39" t="s">
        <v>4512</v>
      </c>
      <c r="H415" s="39" t="s">
        <v>4502</v>
      </c>
      <c r="I415" s="40" t="n">
        <v>10</v>
      </c>
      <c r="J415" s="40" t="n">
        <v>0</v>
      </c>
      <c r="K415" s="39" t="s">
        <v>4503</v>
      </c>
      <c r="L415" s="41" t="n">
        <v>0</v>
      </c>
      <c r="M415" s="41" t="n">
        <v>7884.18</v>
      </c>
      <c r="N415" s="39" t="s">
        <v>4507</v>
      </c>
      <c r="O415" s="42" t="n">
        <f aca="false">M415/SUM($M$2:$M$679)</f>
        <v>5.98589440153568E-005</v>
      </c>
      <c r="P415" s="43" t="n">
        <f aca="false">IFERROR(M415/I415,0)</f>
        <v>788.418</v>
      </c>
      <c r="Q415" s="17" t="n">
        <v>3</v>
      </c>
      <c r="R415" s="44" t="n">
        <f aca="false">I415-Q415</f>
        <v>7</v>
      </c>
      <c r="S415" s="43" t="n">
        <f aca="false">$AK415*R415</f>
        <v>5518.926</v>
      </c>
      <c r="U415" s="26" t="s">
        <v>259</v>
      </c>
      <c r="V415" s="26" t="s">
        <v>260</v>
      </c>
      <c r="W415" s="26" t="s">
        <v>262</v>
      </c>
      <c r="X415" s="25" t="s">
        <v>228</v>
      </c>
      <c r="Y415" s="26" t="s">
        <v>282</v>
      </c>
      <c r="Z415" s="25" t="s">
        <v>51</v>
      </c>
      <c r="AA415" s="26" t="s">
        <v>976</v>
      </c>
      <c r="AB415" s="26" t="s">
        <v>977</v>
      </c>
      <c r="AC415" s="26" t="s">
        <v>978</v>
      </c>
      <c r="AD415" s="26" t="s">
        <v>269</v>
      </c>
      <c r="AE415" s="26"/>
      <c r="AF415" s="26" t="s">
        <v>270</v>
      </c>
      <c r="AG415" s="26" t="s">
        <v>979</v>
      </c>
      <c r="AH415" s="45" t="n">
        <v>30</v>
      </c>
      <c r="AI415" s="45" t="n">
        <f aca="false">Q415</f>
        <v>3</v>
      </c>
      <c r="AJ415" s="45" t="n">
        <f aca="false">$AH415-$AI415</f>
        <v>27</v>
      </c>
      <c r="AK415" s="46" t="n">
        <v>788.418</v>
      </c>
      <c r="AL415" s="46" t="n">
        <f aca="false">$AJ415*$AK415</f>
        <v>21287.286</v>
      </c>
      <c r="AM415" s="46" t="n">
        <f aca="false">$AI415*$AK415</f>
        <v>2365.254</v>
      </c>
      <c r="AN415" s="26"/>
      <c r="AO415" s="26" t="s">
        <v>980</v>
      </c>
    </row>
    <row r="416" customFormat="false" ht="12" hidden="false" customHeight="false" outlineLevel="0" collapsed="false">
      <c r="A416" s="39" t="s">
        <v>974</v>
      </c>
      <c r="B416" s="39" t="s">
        <v>975</v>
      </c>
      <c r="C416" s="39" t="s">
        <v>4506</v>
      </c>
      <c r="D416" s="39" t="s">
        <v>4505</v>
      </c>
      <c r="E416" s="39" t="s">
        <v>261</v>
      </c>
      <c r="F416" s="39" t="s">
        <v>258</v>
      </c>
      <c r="G416" s="39" t="s">
        <v>4501</v>
      </c>
      <c r="H416" s="39" t="s">
        <v>4502</v>
      </c>
      <c r="I416" s="40" t="n">
        <v>10</v>
      </c>
      <c r="J416" s="40" t="n">
        <v>0</v>
      </c>
      <c r="K416" s="39" t="s">
        <v>4503</v>
      </c>
      <c r="L416" s="41" t="n">
        <v>0</v>
      </c>
      <c r="M416" s="41" t="n">
        <v>7884.18</v>
      </c>
      <c r="N416" s="39" t="s">
        <v>4507</v>
      </c>
      <c r="O416" s="42" t="n">
        <f aca="false">M416/SUM($M$2:$M$679)</f>
        <v>5.98589440153568E-005</v>
      </c>
      <c r="P416" s="43" t="n">
        <f aca="false">IFERROR(M416/I416,0)</f>
        <v>788.418</v>
      </c>
      <c r="Q416" s="17"/>
      <c r="R416" s="44" t="n">
        <f aca="false">I416-Q416</f>
        <v>10</v>
      </c>
      <c r="S416" s="43" t="n">
        <f aca="false">$AK416*R416</f>
        <v>7884.18</v>
      </c>
      <c r="U416" s="26" t="s">
        <v>259</v>
      </c>
      <c r="V416" s="26" t="s">
        <v>260</v>
      </c>
      <c r="W416" s="26" t="s">
        <v>262</v>
      </c>
      <c r="X416" s="25" t="s">
        <v>228</v>
      </c>
      <c r="Y416" s="26" t="s">
        <v>282</v>
      </c>
      <c r="Z416" s="25" t="s">
        <v>51</v>
      </c>
      <c r="AA416" s="26" t="s">
        <v>976</v>
      </c>
      <c r="AB416" s="26" t="s">
        <v>977</v>
      </c>
      <c r="AC416" s="26" t="s">
        <v>978</v>
      </c>
      <c r="AD416" s="26" t="s">
        <v>269</v>
      </c>
      <c r="AE416" s="26"/>
      <c r="AF416" s="26" t="s">
        <v>270</v>
      </c>
      <c r="AG416" s="26" t="s">
        <v>979</v>
      </c>
      <c r="AH416" s="45"/>
      <c r="AI416" s="45"/>
      <c r="AJ416" s="45"/>
      <c r="AK416" s="46" t="n">
        <v>788.418</v>
      </c>
      <c r="AL416" s="46"/>
      <c r="AM416" s="46"/>
      <c r="AN416" s="26"/>
      <c r="AO416" s="26" t="s">
        <v>4729</v>
      </c>
    </row>
    <row r="417" customFormat="false" ht="12" hidden="false" customHeight="false" outlineLevel="0" collapsed="false">
      <c r="A417" s="39" t="s">
        <v>974</v>
      </c>
      <c r="B417" s="39" t="s">
        <v>975</v>
      </c>
      <c r="C417" s="39" t="s">
        <v>4730</v>
      </c>
      <c r="D417" s="39" t="s">
        <v>4505</v>
      </c>
      <c r="E417" s="39" t="s">
        <v>261</v>
      </c>
      <c r="F417" s="39" t="s">
        <v>258</v>
      </c>
      <c r="G417" s="39" t="s">
        <v>4501</v>
      </c>
      <c r="H417" s="39" t="s">
        <v>4502</v>
      </c>
      <c r="I417" s="40" t="n">
        <v>10</v>
      </c>
      <c r="J417" s="40" t="n">
        <v>0</v>
      </c>
      <c r="K417" s="39" t="s">
        <v>4503</v>
      </c>
      <c r="L417" s="41" t="n">
        <v>0</v>
      </c>
      <c r="M417" s="41" t="n">
        <v>7884.18</v>
      </c>
      <c r="N417" s="39" t="s">
        <v>4507</v>
      </c>
      <c r="O417" s="42" t="n">
        <f aca="false">M417/SUM($M$2:$M$679)</f>
        <v>5.98589440153568E-005</v>
      </c>
      <c r="P417" s="43" t="n">
        <f aca="false">IFERROR(M417/I417,0)</f>
        <v>788.418</v>
      </c>
      <c r="Q417" s="17"/>
      <c r="R417" s="44" t="n">
        <f aca="false">I417-Q417</f>
        <v>10</v>
      </c>
      <c r="S417" s="43" t="n">
        <f aca="false">$AK417*R417</f>
        <v>7884.18</v>
      </c>
      <c r="U417" s="26" t="s">
        <v>259</v>
      </c>
      <c r="V417" s="26" t="s">
        <v>260</v>
      </c>
      <c r="W417" s="26" t="s">
        <v>262</v>
      </c>
      <c r="X417" s="25" t="s">
        <v>228</v>
      </c>
      <c r="Y417" s="26" t="s">
        <v>282</v>
      </c>
      <c r="Z417" s="25" t="s">
        <v>51</v>
      </c>
      <c r="AA417" s="26" t="s">
        <v>976</v>
      </c>
      <c r="AB417" s="26" t="s">
        <v>977</v>
      </c>
      <c r="AC417" s="26" t="s">
        <v>978</v>
      </c>
      <c r="AD417" s="26" t="s">
        <v>269</v>
      </c>
      <c r="AE417" s="26"/>
      <c r="AF417" s="26" t="s">
        <v>270</v>
      </c>
      <c r="AG417" s="26" t="s">
        <v>979</v>
      </c>
      <c r="AH417" s="45"/>
      <c r="AI417" s="45"/>
      <c r="AJ417" s="45"/>
      <c r="AK417" s="46" t="n">
        <v>788.418</v>
      </c>
      <c r="AL417" s="46"/>
      <c r="AM417" s="46"/>
      <c r="AN417" s="26"/>
      <c r="AO417" s="26" t="s">
        <v>4729</v>
      </c>
    </row>
    <row r="418" customFormat="false" ht="12" hidden="false" customHeight="false" outlineLevel="0" collapsed="false">
      <c r="A418" s="39" t="s">
        <v>1169</v>
      </c>
      <c r="B418" s="39" t="s">
        <v>1170</v>
      </c>
      <c r="C418" s="39" t="s">
        <v>4731</v>
      </c>
      <c r="D418" s="39" t="s">
        <v>4505</v>
      </c>
      <c r="E418" s="39" t="s">
        <v>261</v>
      </c>
      <c r="F418" s="39" t="s">
        <v>258</v>
      </c>
      <c r="G418" s="39" t="s">
        <v>4501</v>
      </c>
      <c r="H418" s="39" t="s">
        <v>4502</v>
      </c>
      <c r="I418" s="40" t="n">
        <v>10</v>
      </c>
      <c r="J418" s="40" t="n">
        <v>0</v>
      </c>
      <c r="K418" s="39" t="s">
        <v>4503</v>
      </c>
      <c r="L418" s="41" t="n">
        <v>0</v>
      </c>
      <c r="M418" s="41" t="n">
        <v>19521.2</v>
      </c>
      <c r="N418" s="39" t="s">
        <v>4507</v>
      </c>
      <c r="O418" s="42" t="n">
        <f aca="false">M418/SUM($M$2:$M$679)</f>
        <v>0.000148210520042995</v>
      </c>
      <c r="P418" s="43" t="n">
        <f aca="false">IFERROR(M418/I418,0)</f>
        <v>1952.12</v>
      </c>
      <c r="Q418" s="17"/>
      <c r="R418" s="44" t="n">
        <f aca="false">I418-Q418</f>
        <v>10</v>
      </c>
      <c r="S418" s="43" t="n">
        <f aca="false">$AK418*R418</f>
        <v>19521.2</v>
      </c>
      <c r="U418" s="26" t="s">
        <v>259</v>
      </c>
      <c r="V418" s="26" t="s">
        <v>260</v>
      </c>
      <c r="W418" s="26" t="s">
        <v>262</v>
      </c>
      <c r="X418" s="26"/>
      <c r="Y418" s="26" t="s">
        <v>277</v>
      </c>
      <c r="Z418" s="27" t="s">
        <v>123</v>
      </c>
      <c r="AA418" s="26"/>
      <c r="AB418" s="26"/>
      <c r="AC418" s="26"/>
      <c r="AD418" s="26"/>
      <c r="AE418" s="26"/>
      <c r="AF418" s="26"/>
      <c r="AG418" s="26"/>
      <c r="AH418" s="45" t="n">
        <v>10</v>
      </c>
      <c r="AI418" s="45" t="n">
        <f aca="false">Q418</f>
        <v>0</v>
      </c>
      <c r="AJ418" s="45" t="n">
        <f aca="false">$AH418-$AI418</f>
        <v>10</v>
      </c>
      <c r="AK418" s="46" t="n">
        <v>1952.12</v>
      </c>
      <c r="AL418" s="46" t="n">
        <f aca="false">$AJ418*$AK418</f>
        <v>19521.2</v>
      </c>
      <c r="AM418" s="46" t="n">
        <f aca="false">$AI418*$AK418</f>
        <v>0</v>
      </c>
      <c r="AN418" s="26"/>
      <c r="AO418" s="26"/>
    </row>
    <row r="419" customFormat="false" ht="12" hidden="false" customHeight="false" outlineLevel="0" collapsed="false">
      <c r="A419" s="39" t="s">
        <v>758</v>
      </c>
      <c r="B419" s="39" t="s">
        <v>759</v>
      </c>
      <c r="C419" s="39" t="s">
        <v>4732</v>
      </c>
      <c r="D419" s="39" t="s">
        <v>4505</v>
      </c>
      <c r="E419" s="39" t="s">
        <v>261</v>
      </c>
      <c r="F419" s="39" t="s">
        <v>258</v>
      </c>
      <c r="G419" s="39" t="s">
        <v>4501</v>
      </c>
      <c r="H419" s="39" t="s">
        <v>4502</v>
      </c>
      <c r="I419" s="40" t="n">
        <v>10</v>
      </c>
      <c r="J419" s="40" t="n">
        <v>0</v>
      </c>
      <c r="K419" s="39" t="s">
        <v>4503</v>
      </c>
      <c r="L419" s="41" t="n">
        <v>0</v>
      </c>
      <c r="M419" s="41" t="n">
        <v>25886.99</v>
      </c>
      <c r="N419" s="39" t="s">
        <v>4507</v>
      </c>
      <c r="O419" s="42" t="n">
        <f aca="false">M419/SUM($M$2:$M$679)</f>
        <v>0.000196541413962657</v>
      </c>
      <c r="P419" s="43" t="n">
        <f aca="false">IFERROR(M419/I419,0)</f>
        <v>2588.699</v>
      </c>
      <c r="Q419" s="17"/>
      <c r="R419" s="44" t="n">
        <f aca="false">I419-Q419</f>
        <v>10</v>
      </c>
      <c r="S419" s="43" t="n">
        <f aca="false">$AK419*R419</f>
        <v>25886.9936842105</v>
      </c>
      <c r="U419" s="26" t="s">
        <v>259</v>
      </c>
      <c r="V419" s="26" t="s">
        <v>260</v>
      </c>
      <c r="W419" s="26" t="s">
        <v>262</v>
      </c>
      <c r="X419" s="26"/>
      <c r="Y419" s="26" t="s">
        <v>277</v>
      </c>
      <c r="Z419" s="27" t="s">
        <v>123</v>
      </c>
      <c r="AA419" s="26"/>
      <c r="AB419" s="26"/>
      <c r="AC419" s="26"/>
      <c r="AD419" s="26"/>
      <c r="AE419" s="26"/>
      <c r="AF419" s="26"/>
      <c r="AG419" s="26"/>
      <c r="AH419" s="45"/>
      <c r="AI419" s="45"/>
      <c r="AJ419" s="45"/>
      <c r="AK419" s="46" t="n">
        <v>2588.69936842105</v>
      </c>
      <c r="AL419" s="46"/>
      <c r="AM419" s="46"/>
      <c r="AN419" s="26"/>
      <c r="AO419" s="26" t="s">
        <v>434</v>
      </c>
    </row>
    <row r="420" customFormat="false" ht="12" hidden="false" customHeight="false" outlineLevel="0" collapsed="false">
      <c r="A420" s="39" t="s">
        <v>758</v>
      </c>
      <c r="B420" s="39" t="s">
        <v>759</v>
      </c>
      <c r="C420" s="39" t="s">
        <v>4733</v>
      </c>
      <c r="D420" s="39" t="s">
        <v>4505</v>
      </c>
      <c r="E420" s="39" t="s">
        <v>261</v>
      </c>
      <c r="F420" s="39" t="s">
        <v>258</v>
      </c>
      <c r="G420" s="39" t="s">
        <v>4501</v>
      </c>
      <c r="H420" s="39" t="s">
        <v>4502</v>
      </c>
      <c r="I420" s="40" t="n">
        <v>10</v>
      </c>
      <c r="J420" s="40" t="n">
        <v>0</v>
      </c>
      <c r="K420" s="39" t="s">
        <v>4503</v>
      </c>
      <c r="L420" s="41" t="n">
        <v>0</v>
      </c>
      <c r="M420" s="41" t="n">
        <v>25886.99</v>
      </c>
      <c r="N420" s="39" t="s">
        <v>4507</v>
      </c>
      <c r="O420" s="42" t="n">
        <f aca="false">M420/SUM($M$2:$M$679)</f>
        <v>0.000196541413962657</v>
      </c>
      <c r="P420" s="43" t="n">
        <f aca="false">IFERROR(M420/I420,0)</f>
        <v>2588.699</v>
      </c>
      <c r="Q420" s="17"/>
      <c r="R420" s="44" t="n">
        <f aca="false">I420-Q420</f>
        <v>10</v>
      </c>
      <c r="S420" s="43" t="n">
        <f aca="false">$AK420*R420</f>
        <v>25886.9936842105</v>
      </c>
      <c r="U420" s="26" t="s">
        <v>259</v>
      </c>
      <c r="V420" s="26" t="s">
        <v>260</v>
      </c>
      <c r="W420" s="26" t="s">
        <v>262</v>
      </c>
      <c r="X420" s="26"/>
      <c r="Y420" s="26" t="s">
        <v>277</v>
      </c>
      <c r="Z420" s="27" t="s">
        <v>123</v>
      </c>
      <c r="AA420" s="26"/>
      <c r="AB420" s="26"/>
      <c r="AC420" s="26"/>
      <c r="AD420" s="26"/>
      <c r="AE420" s="26"/>
      <c r="AF420" s="26"/>
      <c r="AG420" s="26"/>
      <c r="AH420" s="45"/>
      <c r="AI420" s="45"/>
      <c r="AJ420" s="45"/>
      <c r="AK420" s="46" t="n">
        <v>2588.69936842105</v>
      </c>
      <c r="AL420" s="46"/>
      <c r="AM420" s="46"/>
      <c r="AN420" s="26"/>
      <c r="AO420" s="26" t="s">
        <v>434</v>
      </c>
    </row>
    <row r="421" customFormat="false" ht="12" hidden="false" customHeight="false" outlineLevel="0" collapsed="false">
      <c r="A421" s="39" t="s">
        <v>758</v>
      </c>
      <c r="B421" s="39" t="s">
        <v>759</v>
      </c>
      <c r="C421" s="39" t="s">
        <v>4734</v>
      </c>
      <c r="D421" s="39" t="s">
        <v>4505</v>
      </c>
      <c r="E421" s="39" t="s">
        <v>261</v>
      </c>
      <c r="F421" s="39" t="s">
        <v>258</v>
      </c>
      <c r="G421" s="39" t="s">
        <v>4501</v>
      </c>
      <c r="H421" s="39" t="s">
        <v>4502</v>
      </c>
      <c r="I421" s="40" t="n">
        <v>10</v>
      </c>
      <c r="J421" s="40" t="n">
        <v>0</v>
      </c>
      <c r="K421" s="39" t="s">
        <v>4503</v>
      </c>
      <c r="L421" s="41" t="n">
        <v>0</v>
      </c>
      <c r="M421" s="41" t="n">
        <v>25886.99</v>
      </c>
      <c r="N421" s="39" t="s">
        <v>4507</v>
      </c>
      <c r="O421" s="42" t="n">
        <f aca="false">M421/SUM($M$2:$M$679)</f>
        <v>0.000196541413962657</v>
      </c>
      <c r="P421" s="43" t="n">
        <f aca="false">IFERROR(M421/I421,0)</f>
        <v>2588.699</v>
      </c>
      <c r="Q421" s="17"/>
      <c r="R421" s="44" t="n">
        <f aca="false">I421-Q421</f>
        <v>10</v>
      </c>
      <c r="S421" s="43" t="n">
        <f aca="false">$AK421*R421</f>
        <v>25886.9936842105</v>
      </c>
      <c r="U421" s="26" t="s">
        <v>259</v>
      </c>
      <c r="V421" s="26" t="s">
        <v>260</v>
      </c>
      <c r="W421" s="26" t="s">
        <v>262</v>
      </c>
      <c r="X421" s="26"/>
      <c r="Y421" s="26" t="s">
        <v>277</v>
      </c>
      <c r="Z421" s="27" t="s">
        <v>123</v>
      </c>
      <c r="AA421" s="26"/>
      <c r="AB421" s="26"/>
      <c r="AC421" s="26"/>
      <c r="AD421" s="26"/>
      <c r="AE421" s="26"/>
      <c r="AF421" s="26"/>
      <c r="AG421" s="26"/>
      <c r="AH421" s="45"/>
      <c r="AI421" s="45"/>
      <c r="AJ421" s="45"/>
      <c r="AK421" s="46" t="n">
        <v>2588.69936842105</v>
      </c>
      <c r="AL421" s="46"/>
      <c r="AM421" s="46"/>
      <c r="AN421" s="26"/>
      <c r="AO421" s="26" t="s">
        <v>434</v>
      </c>
    </row>
    <row r="422" customFormat="false" ht="12" hidden="false" customHeight="false" outlineLevel="0" collapsed="false">
      <c r="A422" s="39" t="s">
        <v>1171</v>
      </c>
      <c r="B422" s="39" t="s">
        <v>1172</v>
      </c>
      <c r="C422" s="39" t="s">
        <v>4735</v>
      </c>
      <c r="D422" s="39" t="s">
        <v>4505</v>
      </c>
      <c r="E422" s="39" t="s">
        <v>261</v>
      </c>
      <c r="F422" s="39" t="s">
        <v>258</v>
      </c>
      <c r="G422" s="39" t="s">
        <v>4501</v>
      </c>
      <c r="H422" s="39" t="s">
        <v>4502</v>
      </c>
      <c r="I422" s="40" t="n">
        <v>10</v>
      </c>
      <c r="J422" s="40" t="n">
        <v>0</v>
      </c>
      <c r="K422" s="39" t="s">
        <v>4503</v>
      </c>
      <c r="L422" s="41" t="n">
        <v>0</v>
      </c>
      <c r="M422" s="41" t="n">
        <v>27645.1</v>
      </c>
      <c r="N422" s="39" t="s">
        <v>4507</v>
      </c>
      <c r="O422" s="42" t="n">
        <f aca="false">M422/SUM($M$2:$M$679)</f>
        <v>0.000209889486693472</v>
      </c>
      <c r="P422" s="43" t="n">
        <f aca="false">IFERROR(M422/I422,0)</f>
        <v>2764.51</v>
      </c>
      <c r="Q422" s="17"/>
      <c r="R422" s="44" t="n">
        <f aca="false">I422-Q422</f>
        <v>10</v>
      </c>
      <c r="S422" s="43" t="n">
        <f aca="false">$AK422*R422</f>
        <v>27645.1</v>
      </c>
      <c r="U422" s="26" t="s">
        <v>259</v>
      </c>
      <c r="V422" s="26" t="s">
        <v>260</v>
      </c>
      <c r="W422" s="26" t="s">
        <v>262</v>
      </c>
      <c r="X422" s="26"/>
      <c r="Y422" s="26" t="s">
        <v>277</v>
      </c>
      <c r="Z422" s="27" t="s">
        <v>123</v>
      </c>
      <c r="AA422" s="26"/>
      <c r="AB422" s="26"/>
      <c r="AC422" s="26"/>
      <c r="AD422" s="26"/>
      <c r="AE422" s="26"/>
      <c r="AF422" s="26"/>
      <c r="AG422" s="26"/>
      <c r="AH422" s="45" t="n">
        <v>10</v>
      </c>
      <c r="AI422" s="45" t="n">
        <f aca="false">Q422</f>
        <v>0</v>
      </c>
      <c r="AJ422" s="45" t="n">
        <f aca="false">$AH422-$AI422</f>
        <v>10</v>
      </c>
      <c r="AK422" s="46" t="n">
        <v>2764.51</v>
      </c>
      <c r="AL422" s="46" t="n">
        <f aca="false">$AJ422*$AK422</f>
        <v>27645.1</v>
      </c>
      <c r="AM422" s="46" t="n">
        <f aca="false">$AI422*$AK422</f>
        <v>0</v>
      </c>
      <c r="AN422" s="26"/>
      <c r="AO422" s="26"/>
    </row>
    <row r="423" customFormat="false" ht="12" hidden="false" customHeight="false" outlineLevel="0" collapsed="false">
      <c r="A423" s="39" t="s">
        <v>1173</v>
      </c>
      <c r="B423" s="39" t="s">
        <v>1174</v>
      </c>
      <c r="C423" s="39"/>
      <c r="D423" s="39" t="s">
        <v>4505</v>
      </c>
      <c r="E423" s="39" t="s">
        <v>261</v>
      </c>
      <c r="F423" s="39" t="s">
        <v>258</v>
      </c>
      <c r="G423" s="39" t="s">
        <v>4501</v>
      </c>
      <c r="H423" s="39" t="s">
        <v>4502</v>
      </c>
      <c r="I423" s="40" t="n">
        <v>10</v>
      </c>
      <c r="J423" s="40" t="n">
        <v>0</v>
      </c>
      <c r="K423" s="39" t="s">
        <v>4503</v>
      </c>
      <c r="L423" s="41" t="n">
        <v>0</v>
      </c>
      <c r="M423" s="41" t="n">
        <v>42883.43</v>
      </c>
      <c r="N423" s="39" t="s">
        <v>4507</v>
      </c>
      <c r="O423" s="42" t="n">
        <f aca="false">M423/SUM($M$2:$M$679)</f>
        <v>0.000325583235739985</v>
      </c>
      <c r="P423" s="43" t="n">
        <f aca="false">IFERROR(M423/I423,0)</f>
        <v>4288.343</v>
      </c>
      <c r="Q423" s="17"/>
      <c r="R423" s="44" t="n">
        <f aca="false">I423-Q423</f>
        <v>10</v>
      </c>
      <c r="S423" s="43" t="n">
        <f aca="false">$AK423*R423</f>
        <v>42883.43</v>
      </c>
      <c r="U423" s="26" t="s">
        <v>259</v>
      </c>
      <c r="V423" s="26" t="s">
        <v>260</v>
      </c>
      <c r="W423" s="26" t="s">
        <v>262</v>
      </c>
      <c r="X423" s="26"/>
      <c r="Y423" s="26" t="s">
        <v>277</v>
      </c>
      <c r="Z423" s="27" t="s">
        <v>123</v>
      </c>
      <c r="AA423" s="26"/>
      <c r="AB423" s="26"/>
      <c r="AC423" s="26"/>
      <c r="AD423" s="26"/>
      <c r="AE423" s="26"/>
      <c r="AF423" s="26"/>
      <c r="AG423" s="26"/>
      <c r="AH423" s="45" t="n">
        <v>10</v>
      </c>
      <c r="AI423" s="45" t="n">
        <f aca="false">Q423</f>
        <v>0</v>
      </c>
      <c r="AJ423" s="45" t="n">
        <f aca="false">$AH423-$AI423</f>
        <v>10</v>
      </c>
      <c r="AK423" s="46" t="n">
        <v>4288.343</v>
      </c>
      <c r="AL423" s="46" t="n">
        <f aca="false">$AJ423*$AK423</f>
        <v>42883.43</v>
      </c>
      <c r="AM423" s="46" t="n">
        <f aca="false">$AI423*$AK423</f>
        <v>0</v>
      </c>
      <c r="AN423" s="26"/>
      <c r="AO423" s="26"/>
    </row>
    <row r="424" customFormat="false" ht="12" hidden="false" customHeight="false" outlineLevel="0" collapsed="false">
      <c r="A424" s="39" t="s">
        <v>679</v>
      </c>
      <c r="B424" s="39" t="s">
        <v>680</v>
      </c>
      <c r="C424" s="39" t="s">
        <v>4736</v>
      </c>
      <c r="D424" s="39" t="s">
        <v>4505</v>
      </c>
      <c r="E424" s="39" t="s">
        <v>261</v>
      </c>
      <c r="F424" s="39" t="s">
        <v>258</v>
      </c>
      <c r="G424" s="39" t="s">
        <v>4501</v>
      </c>
      <c r="H424" s="39" t="s">
        <v>4502</v>
      </c>
      <c r="I424" s="40" t="n">
        <v>10</v>
      </c>
      <c r="J424" s="40" t="n">
        <v>0</v>
      </c>
      <c r="K424" s="39" t="s">
        <v>4503</v>
      </c>
      <c r="L424" s="41" t="n">
        <v>0</v>
      </c>
      <c r="M424" s="41" t="n">
        <v>70207.2</v>
      </c>
      <c r="N424" s="39" t="s">
        <v>4507</v>
      </c>
      <c r="O424" s="42" t="n">
        <f aca="false">M424/SUM($M$2:$M$679)</f>
        <v>0.000533033093393981</v>
      </c>
      <c r="P424" s="43" t="n">
        <f aca="false">IFERROR(M424/I424,0)</f>
        <v>7020.72</v>
      </c>
      <c r="Q424" s="17"/>
      <c r="R424" s="44" t="n">
        <f aca="false">I424-Q424</f>
        <v>10</v>
      </c>
      <c r="S424" s="43" t="n">
        <f aca="false">$AK424*R424</f>
        <v>70207.2009174312</v>
      </c>
      <c r="U424" s="26" t="s">
        <v>259</v>
      </c>
      <c r="V424" s="26" t="s">
        <v>260</v>
      </c>
      <c r="W424" s="26" t="s">
        <v>262</v>
      </c>
      <c r="X424" s="26"/>
      <c r="Y424" s="26" t="s">
        <v>277</v>
      </c>
      <c r="Z424" s="27" t="s">
        <v>123</v>
      </c>
      <c r="AA424" s="26"/>
      <c r="AB424" s="26"/>
      <c r="AC424" s="26"/>
      <c r="AD424" s="26"/>
      <c r="AE424" s="26"/>
      <c r="AF424" s="26"/>
      <c r="AG424" s="26"/>
      <c r="AH424" s="45"/>
      <c r="AI424" s="45"/>
      <c r="AJ424" s="45"/>
      <c r="AK424" s="46" t="n">
        <v>7020.72009174312</v>
      </c>
      <c r="AL424" s="46"/>
      <c r="AM424" s="46"/>
      <c r="AN424" s="26"/>
      <c r="AO424" s="26" t="s">
        <v>434</v>
      </c>
    </row>
    <row r="425" customFormat="false" ht="12" hidden="false" customHeight="false" outlineLevel="0" collapsed="false">
      <c r="A425" s="39" t="s">
        <v>1175</v>
      </c>
      <c r="B425" s="39" t="s">
        <v>1176</v>
      </c>
      <c r="C425" s="39" t="s">
        <v>4506</v>
      </c>
      <c r="D425" s="39" t="s">
        <v>4505</v>
      </c>
      <c r="E425" s="39" t="s">
        <v>261</v>
      </c>
      <c r="F425" s="39" t="s">
        <v>258</v>
      </c>
      <c r="G425" s="39" t="s">
        <v>4501</v>
      </c>
      <c r="H425" s="39" t="s">
        <v>4502</v>
      </c>
      <c r="I425" s="40" t="n">
        <v>10</v>
      </c>
      <c r="J425" s="40" t="n">
        <v>0</v>
      </c>
      <c r="K425" s="39" t="s">
        <v>4503</v>
      </c>
      <c r="L425" s="41" t="n">
        <v>0</v>
      </c>
      <c r="M425" s="41" t="n">
        <v>175709.7</v>
      </c>
      <c r="N425" s="39" t="s">
        <v>4507</v>
      </c>
      <c r="O425" s="42" t="n">
        <f aca="false">M425/SUM($M$2:$M$679)</f>
        <v>0.00133403817457937</v>
      </c>
      <c r="P425" s="43" t="n">
        <f aca="false">IFERROR(M425/I425,0)</f>
        <v>17570.97</v>
      </c>
      <c r="Q425" s="17"/>
      <c r="R425" s="44" t="n">
        <f aca="false">I425-Q425</f>
        <v>10</v>
      </c>
      <c r="S425" s="43" t="n">
        <f aca="false">$AK425*R425</f>
        <v>175709.7</v>
      </c>
      <c r="U425" s="26" t="s">
        <v>259</v>
      </c>
      <c r="V425" s="26" t="s">
        <v>260</v>
      </c>
      <c r="W425" s="26" t="s">
        <v>262</v>
      </c>
      <c r="X425" s="26"/>
      <c r="Y425" s="26" t="s">
        <v>277</v>
      </c>
      <c r="Z425" s="27" t="s">
        <v>123</v>
      </c>
      <c r="AA425" s="26"/>
      <c r="AB425" s="26"/>
      <c r="AC425" s="26"/>
      <c r="AD425" s="26"/>
      <c r="AE425" s="26"/>
      <c r="AF425" s="26"/>
      <c r="AG425" s="26"/>
      <c r="AH425" s="45" t="n">
        <v>10</v>
      </c>
      <c r="AI425" s="45" t="n">
        <f aca="false">Q425</f>
        <v>0</v>
      </c>
      <c r="AJ425" s="45" t="n">
        <f aca="false">$AH425-$AI425</f>
        <v>10</v>
      </c>
      <c r="AK425" s="46" t="n">
        <v>17570.97</v>
      </c>
      <c r="AL425" s="46" t="n">
        <f aca="false">$AJ425*$AK425</f>
        <v>175709.7</v>
      </c>
      <c r="AM425" s="46" t="n">
        <f aca="false">$AI425*$AK425</f>
        <v>0</v>
      </c>
      <c r="AN425" s="26"/>
      <c r="AO425" s="26"/>
    </row>
    <row r="426" customFormat="false" ht="12" hidden="false" customHeight="false" outlineLevel="0" collapsed="false">
      <c r="A426" s="39" t="s">
        <v>301</v>
      </c>
      <c r="B426" s="39" t="s">
        <v>302</v>
      </c>
      <c r="C426" s="39" t="s">
        <v>4737</v>
      </c>
      <c r="D426" s="39" t="s">
        <v>4505</v>
      </c>
      <c r="E426" s="39" t="s">
        <v>261</v>
      </c>
      <c r="F426" s="39" t="s">
        <v>258</v>
      </c>
      <c r="G426" s="39" t="s">
        <v>4501</v>
      </c>
      <c r="H426" s="39" t="s">
        <v>4502</v>
      </c>
      <c r="I426" s="40" t="n">
        <v>10</v>
      </c>
      <c r="J426" s="40" t="n">
        <v>0</v>
      </c>
      <c r="K426" s="39" t="s">
        <v>4503</v>
      </c>
      <c r="L426" s="41" t="n">
        <v>0</v>
      </c>
      <c r="M426" s="41" t="n">
        <v>7027.04</v>
      </c>
      <c r="N426" s="39" t="s">
        <v>4507</v>
      </c>
      <c r="O426" s="42" t="n">
        <f aca="false">M426/SUM($M$2:$M$679)</f>
        <v>5.33512925825733E-005</v>
      </c>
      <c r="P426" s="43" t="n">
        <f aca="false">IFERROR(M426/I426,0)</f>
        <v>702.704</v>
      </c>
      <c r="Q426" s="17"/>
      <c r="R426" s="44" t="n">
        <f aca="false">I426-Q426</f>
        <v>10</v>
      </c>
      <c r="S426" s="43" t="n">
        <f aca="false">$AK426*R426</f>
        <v>7027.04104451455</v>
      </c>
      <c r="U426" s="26" t="s">
        <v>259</v>
      </c>
      <c r="V426" s="26" t="s">
        <v>260</v>
      </c>
      <c r="W426" s="26" t="s">
        <v>262</v>
      </c>
      <c r="X426" s="24" t="s">
        <v>226</v>
      </c>
      <c r="Y426" s="26" t="s">
        <v>267</v>
      </c>
      <c r="Z426" s="25" t="s">
        <v>51</v>
      </c>
      <c r="AA426" s="26" t="s">
        <v>303</v>
      </c>
      <c r="AB426" s="26" t="s">
        <v>304</v>
      </c>
      <c r="AC426" s="26" t="s">
        <v>305</v>
      </c>
      <c r="AD426" s="26" t="s">
        <v>269</v>
      </c>
      <c r="AE426" s="26"/>
      <c r="AF426" s="26" t="s">
        <v>270</v>
      </c>
      <c r="AG426" s="26" t="s">
        <v>306</v>
      </c>
      <c r="AH426" s="45"/>
      <c r="AI426" s="45"/>
      <c r="AJ426" s="45"/>
      <c r="AK426" s="46" t="n">
        <v>702.704104451455</v>
      </c>
      <c r="AL426" s="46"/>
      <c r="AM426" s="46"/>
      <c r="AN426" s="26"/>
      <c r="AO426" s="26" t="s">
        <v>4533</v>
      </c>
    </row>
    <row r="427" customFormat="false" ht="12" hidden="false" customHeight="false" outlineLevel="0" collapsed="false">
      <c r="A427" s="39" t="s">
        <v>501</v>
      </c>
      <c r="B427" s="39" t="s">
        <v>502</v>
      </c>
      <c r="C427" s="39" t="s">
        <v>4738</v>
      </c>
      <c r="D427" s="39" t="s">
        <v>4505</v>
      </c>
      <c r="E427" s="39" t="s">
        <v>261</v>
      </c>
      <c r="F427" s="39" t="s">
        <v>258</v>
      </c>
      <c r="G427" s="39" t="s">
        <v>4501</v>
      </c>
      <c r="H427" s="39" t="s">
        <v>4502</v>
      </c>
      <c r="I427" s="40" t="n">
        <v>10</v>
      </c>
      <c r="J427" s="40" t="n">
        <v>0</v>
      </c>
      <c r="K427" s="39" t="s">
        <v>4503</v>
      </c>
      <c r="L427" s="41" t="n">
        <v>0</v>
      </c>
      <c r="M427" s="41" t="n">
        <v>1950.53</v>
      </c>
      <c r="N427" s="39" t="s">
        <v>4507</v>
      </c>
      <c r="O427" s="42" t="n">
        <f aca="false">M427/SUM($M$2:$M$679)</f>
        <v>1.48089802706526E-005</v>
      </c>
      <c r="P427" s="43" t="n">
        <f aca="false">IFERROR(M427/I427,0)</f>
        <v>195.053</v>
      </c>
      <c r="Q427" s="17"/>
      <c r="R427" s="44" t="n">
        <f aca="false">I427-Q427</f>
        <v>10</v>
      </c>
      <c r="S427" s="43" t="n">
        <f aca="false">$AK427*R427</f>
        <v>1950.53310657596</v>
      </c>
      <c r="U427" s="26" t="s">
        <v>259</v>
      </c>
      <c r="V427" s="26" t="s">
        <v>260</v>
      </c>
      <c r="W427" s="26" t="s">
        <v>262</v>
      </c>
      <c r="X427" s="24" t="s">
        <v>226</v>
      </c>
      <c r="Y427" s="26" t="s">
        <v>267</v>
      </c>
      <c r="Z427" s="25" t="s">
        <v>51</v>
      </c>
      <c r="AA427" s="26" t="s">
        <v>503</v>
      </c>
      <c r="AB427" s="26" t="s">
        <v>504</v>
      </c>
      <c r="AC427" s="26" t="s">
        <v>505</v>
      </c>
      <c r="AD427" s="26" t="s">
        <v>269</v>
      </c>
      <c r="AE427" s="26"/>
      <c r="AF427" s="26" t="s">
        <v>270</v>
      </c>
      <c r="AG427" s="26" t="s">
        <v>506</v>
      </c>
      <c r="AH427" s="45"/>
      <c r="AI427" s="45"/>
      <c r="AJ427" s="45"/>
      <c r="AK427" s="46" t="n">
        <v>195.053310657596</v>
      </c>
      <c r="AL427" s="46"/>
      <c r="AM427" s="46"/>
      <c r="AN427" s="26"/>
      <c r="AO427" s="26" t="s">
        <v>4739</v>
      </c>
    </row>
    <row r="428" customFormat="false" ht="12" hidden="false" customHeight="false" outlineLevel="0" collapsed="false">
      <c r="A428" s="39" t="s">
        <v>1179</v>
      </c>
      <c r="B428" s="39" t="s">
        <v>1180</v>
      </c>
      <c r="C428" s="39" t="s">
        <v>4740</v>
      </c>
      <c r="D428" s="39" t="s">
        <v>4505</v>
      </c>
      <c r="E428" s="39" t="s">
        <v>261</v>
      </c>
      <c r="F428" s="39" t="s">
        <v>258</v>
      </c>
      <c r="G428" s="39" t="s">
        <v>4501</v>
      </c>
      <c r="H428" s="39" t="s">
        <v>4502</v>
      </c>
      <c r="I428" s="40" t="n">
        <v>10</v>
      </c>
      <c r="J428" s="40" t="n">
        <v>0</v>
      </c>
      <c r="K428" s="39" t="s">
        <v>4503</v>
      </c>
      <c r="L428" s="41" t="n">
        <v>0</v>
      </c>
      <c r="M428" s="41" t="n">
        <v>31464.37</v>
      </c>
      <c r="N428" s="39" t="s">
        <v>4507</v>
      </c>
      <c r="O428" s="42" t="n">
        <f aca="false">M428/SUM($M$2:$M$679)</f>
        <v>0.000238886474219066</v>
      </c>
      <c r="P428" s="43" t="n">
        <f aca="false">IFERROR(M428/I428,0)</f>
        <v>3146.437</v>
      </c>
      <c r="Q428" s="17"/>
      <c r="R428" s="44" t="n">
        <f aca="false">I428-Q428</f>
        <v>10</v>
      </c>
      <c r="S428" s="43" t="n">
        <f aca="false">$AK428*R428</f>
        <v>31464.37</v>
      </c>
      <c r="U428" s="26" t="s">
        <v>259</v>
      </c>
      <c r="V428" s="26" t="s">
        <v>260</v>
      </c>
      <c r="W428" s="26" t="s">
        <v>262</v>
      </c>
      <c r="X428" s="26"/>
      <c r="Y428" s="26" t="s">
        <v>277</v>
      </c>
      <c r="Z428" s="27" t="s">
        <v>123</v>
      </c>
      <c r="AA428" s="26"/>
      <c r="AB428" s="26"/>
      <c r="AC428" s="26"/>
      <c r="AD428" s="26"/>
      <c r="AE428" s="26"/>
      <c r="AF428" s="26"/>
      <c r="AG428" s="26"/>
      <c r="AH428" s="45" t="n">
        <v>10</v>
      </c>
      <c r="AI428" s="45" t="n">
        <f aca="false">Q428</f>
        <v>0</v>
      </c>
      <c r="AJ428" s="45" t="n">
        <f aca="false">$AH428-$AI428</f>
        <v>10</v>
      </c>
      <c r="AK428" s="46" t="n">
        <v>3146.437</v>
      </c>
      <c r="AL428" s="46" t="n">
        <f aca="false">$AJ428*$AK428</f>
        <v>31464.37</v>
      </c>
      <c r="AM428" s="46" t="n">
        <f aca="false">$AI428*$AK428</f>
        <v>0</v>
      </c>
      <c r="AN428" s="26"/>
      <c r="AO428" s="26"/>
    </row>
    <row r="429" customFormat="false" ht="12" hidden="false" customHeight="false" outlineLevel="0" collapsed="false">
      <c r="A429" s="39" t="s">
        <v>1108</v>
      </c>
      <c r="B429" s="39" t="s">
        <v>1109</v>
      </c>
      <c r="C429" s="39" t="s">
        <v>4741</v>
      </c>
      <c r="D429" s="39" t="s">
        <v>4515</v>
      </c>
      <c r="E429" s="39" t="s">
        <v>261</v>
      </c>
      <c r="F429" s="39" t="s">
        <v>258</v>
      </c>
      <c r="G429" s="39" t="s">
        <v>4501</v>
      </c>
      <c r="H429" s="39" t="s">
        <v>4502</v>
      </c>
      <c r="I429" s="40" t="n">
        <v>10</v>
      </c>
      <c r="J429" s="40" t="n">
        <v>0</v>
      </c>
      <c r="K429" s="39" t="s">
        <v>4503</v>
      </c>
      <c r="L429" s="41" t="n">
        <v>0</v>
      </c>
      <c r="M429" s="41" t="n">
        <v>48377.68</v>
      </c>
      <c r="N429" s="39" t="s">
        <v>4507</v>
      </c>
      <c r="O429" s="42" t="n">
        <f aca="false">M429/SUM($M$2:$M$679)</f>
        <v>0.000367297149318362</v>
      </c>
      <c r="P429" s="43" t="n">
        <f aca="false">IFERROR(M429/I429,0)</f>
        <v>4837.768</v>
      </c>
      <c r="Q429" s="17"/>
      <c r="R429" s="44" t="n">
        <f aca="false">I429-Q429</f>
        <v>10</v>
      </c>
      <c r="S429" s="43" t="n">
        <f aca="false">$AK429*R429</f>
        <v>48377.68125</v>
      </c>
      <c r="U429" s="26" t="s">
        <v>259</v>
      </c>
      <c r="V429" s="26" t="s">
        <v>260</v>
      </c>
      <c r="W429" s="26" t="s">
        <v>262</v>
      </c>
      <c r="X429" s="26"/>
      <c r="Y429" s="26" t="s">
        <v>277</v>
      </c>
      <c r="Z429" s="27" t="s">
        <v>123</v>
      </c>
      <c r="AA429" s="26"/>
      <c r="AB429" s="26"/>
      <c r="AC429" s="26"/>
      <c r="AD429" s="26"/>
      <c r="AE429" s="26"/>
      <c r="AF429" s="26"/>
      <c r="AG429" s="26"/>
      <c r="AH429" s="45" t="n">
        <v>16</v>
      </c>
      <c r="AI429" s="45" t="n">
        <f aca="false">Q429</f>
        <v>0</v>
      </c>
      <c r="AJ429" s="45" t="n">
        <f aca="false">$AH429-$AI429</f>
        <v>16</v>
      </c>
      <c r="AK429" s="46" t="n">
        <v>4837.768125</v>
      </c>
      <c r="AL429" s="46" t="n">
        <f aca="false">$AJ429*$AK429</f>
        <v>77404.29</v>
      </c>
      <c r="AM429" s="46" t="n">
        <f aca="false">$AI429*$AK429</f>
        <v>0</v>
      </c>
      <c r="AN429" s="26"/>
      <c r="AO429" s="26" t="s">
        <v>376</v>
      </c>
    </row>
    <row r="430" customFormat="false" ht="12" hidden="false" customHeight="false" outlineLevel="0" collapsed="false">
      <c r="A430" s="39" t="s">
        <v>1181</v>
      </c>
      <c r="B430" s="39" t="s">
        <v>1182</v>
      </c>
      <c r="C430" s="39" t="s">
        <v>4506</v>
      </c>
      <c r="D430" s="39" t="s">
        <v>4505</v>
      </c>
      <c r="E430" s="39" t="s">
        <v>261</v>
      </c>
      <c r="F430" s="39" t="s">
        <v>258</v>
      </c>
      <c r="G430" s="39" t="s">
        <v>4501</v>
      </c>
      <c r="H430" s="39" t="s">
        <v>4502</v>
      </c>
      <c r="I430" s="40" t="n">
        <v>10</v>
      </c>
      <c r="J430" s="40" t="n">
        <v>0</v>
      </c>
      <c r="K430" s="39" t="s">
        <v>4503</v>
      </c>
      <c r="L430" s="41" t="n">
        <v>0</v>
      </c>
      <c r="M430" s="41" t="n">
        <v>90413.23</v>
      </c>
      <c r="N430" s="39" t="s">
        <v>4507</v>
      </c>
      <c r="O430" s="42" t="n">
        <f aca="false">M430/SUM($M$2:$M$679)</f>
        <v>0.000686443038187558</v>
      </c>
      <c r="P430" s="43" t="n">
        <f aca="false">IFERROR(M430/I430,0)</f>
        <v>9041.323</v>
      </c>
      <c r="Q430" s="17"/>
      <c r="R430" s="44" t="n">
        <f aca="false">I430-Q430</f>
        <v>10</v>
      </c>
      <c r="S430" s="43" t="n">
        <f aca="false">$AK430*R430</f>
        <v>90413.23</v>
      </c>
      <c r="U430" s="26" t="s">
        <v>259</v>
      </c>
      <c r="V430" s="26" t="s">
        <v>260</v>
      </c>
      <c r="W430" s="26" t="s">
        <v>262</v>
      </c>
      <c r="X430" s="26"/>
      <c r="Y430" s="26" t="s">
        <v>277</v>
      </c>
      <c r="Z430" s="27" t="s">
        <v>123</v>
      </c>
      <c r="AA430" s="26"/>
      <c r="AB430" s="26"/>
      <c r="AC430" s="26"/>
      <c r="AD430" s="26"/>
      <c r="AE430" s="26"/>
      <c r="AF430" s="26"/>
      <c r="AG430" s="26"/>
      <c r="AH430" s="45" t="n">
        <v>10</v>
      </c>
      <c r="AI430" s="45" t="n">
        <f aca="false">Q430</f>
        <v>0</v>
      </c>
      <c r="AJ430" s="45" t="n">
        <f aca="false">$AH430-$AI430</f>
        <v>10</v>
      </c>
      <c r="AK430" s="46" t="n">
        <v>9041.323</v>
      </c>
      <c r="AL430" s="46" t="n">
        <f aca="false">$AJ430*$AK430</f>
        <v>90413.23</v>
      </c>
      <c r="AM430" s="46" t="n">
        <f aca="false">$AI430*$AK430</f>
        <v>0</v>
      </c>
      <c r="AN430" s="26"/>
      <c r="AO430" s="26"/>
    </row>
    <row r="431" customFormat="false" ht="12" hidden="false" customHeight="false" outlineLevel="0" collapsed="false">
      <c r="A431" s="39" t="s">
        <v>1183</v>
      </c>
      <c r="B431" s="39" t="s">
        <v>1184</v>
      </c>
      <c r="C431" s="39" t="s">
        <v>4506</v>
      </c>
      <c r="D431" s="39" t="s">
        <v>4505</v>
      </c>
      <c r="E431" s="39" t="s">
        <v>261</v>
      </c>
      <c r="F431" s="39" t="s">
        <v>258</v>
      </c>
      <c r="G431" s="39" t="s">
        <v>4501</v>
      </c>
      <c r="H431" s="39" t="s">
        <v>4502</v>
      </c>
      <c r="I431" s="40" t="n">
        <v>10</v>
      </c>
      <c r="J431" s="40" t="n">
        <v>0</v>
      </c>
      <c r="K431" s="39" t="s">
        <v>4503</v>
      </c>
      <c r="L431" s="41" t="n">
        <v>0</v>
      </c>
      <c r="M431" s="41" t="n">
        <v>4000</v>
      </c>
      <c r="N431" s="39" t="s">
        <v>4507</v>
      </c>
      <c r="O431" s="42" t="n">
        <f aca="false">M431/SUM($M$2:$M$679)</f>
        <v>3.03691412501271E-005</v>
      </c>
      <c r="P431" s="43" t="n">
        <f aca="false">IFERROR(M431/I431,0)</f>
        <v>400</v>
      </c>
      <c r="Q431" s="17"/>
      <c r="R431" s="44" t="n">
        <f aca="false">I431-Q431</f>
        <v>10</v>
      </c>
      <c r="S431" s="43" t="n">
        <f aca="false">$AK431*R431</f>
        <v>4000</v>
      </c>
      <c r="U431" s="26" t="s">
        <v>259</v>
      </c>
      <c r="V431" s="26" t="s">
        <v>260</v>
      </c>
      <c r="W431" s="26" t="s">
        <v>262</v>
      </c>
      <c r="X431" s="26"/>
      <c r="Y431" s="26" t="s">
        <v>277</v>
      </c>
      <c r="Z431" s="27" t="s">
        <v>123</v>
      </c>
      <c r="AA431" s="26"/>
      <c r="AB431" s="26"/>
      <c r="AC431" s="26"/>
      <c r="AD431" s="26"/>
      <c r="AE431" s="26"/>
      <c r="AF431" s="26"/>
      <c r="AG431" s="26"/>
      <c r="AH431" s="45" t="n">
        <v>10</v>
      </c>
      <c r="AI431" s="45" t="n">
        <f aca="false">Q431</f>
        <v>0</v>
      </c>
      <c r="AJ431" s="45" t="n">
        <f aca="false">$AH431-$AI431</f>
        <v>10</v>
      </c>
      <c r="AK431" s="46" t="n">
        <v>400</v>
      </c>
      <c r="AL431" s="46" t="n">
        <f aca="false">$AJ431*$AK431</f>
        <v>4000</v>
      </c>
      <c r="AM431" s="46" t="n">
        <f aca="false">$AI431*$AK431</f>
        <v>0</v>
      </c>
      <c r="AN431" s="26"/>
      <c r="AO431" s="26"/>
    </row>
    <row r="432" customFormat="false" ht="12" hidden="false" customHeight="false" outlineLevel="0" collapsed="false">
      <c r="A432" s="39" t="s">
        <v>828</v>
      </c>
      <c r="B432" s="39" t="s">
        <v>829</v>
      </c>
      <c r="C432" s="39" t="s">
        <v>4742</v>
      </c>
      <c r="D432" s="39" t="s">
        <v>4505</v>
      </c>
      <c r="E432" s="39" t="s">
        <v>261</v>
      </c>
      <c r="F432" s="39" t="s">
        <v>258</v>
      </c>
      <c r="G432" s="39" t="s">
        <v>4501</v>
      </c>
      <c r="H432" s="39" t="s">
        <v>4502</v>
      </c>
      <c r="I432" s="40" t="n">
        <v>10</v>
      </c>
      <c r="J432" s="40" t="n">
        <v>0</v>
      </c>
      <c r="K432" s="39" t="s">
        <v>4503</v>
      </c>
      <c r="L432" s="41" t="n">
        <v>0</v>
      </c>
      <c r="M432" s="41" t="n">
        <v>19700</v>
      </c>
      <c r="N432" s="39" t="s">
        <v>4507</v>
      </c>
      <c r="O432" s="42" t="n">
        <f aca="false">M432/SUM($M$2:$M$679)</f>
        <v>0.000149568020656876</v>
      </c>
      <c r="P432" s="43" t="n">
        <f aca="false">IFERROR(M432/I432,0)</f>
        <v>1970</v>
      </c>
      <c r="Q432" s="17"/>
      <c r="R432" s="44" t="n">
        <f aca="false">I432-Q432</f>
        <v>10</v>
      </c>
      <c r="S432" s="43" t="n">
        <f aca="false">$AK432*R432</f>
        <v>19700</v>
      </c>
      <c r="U432" s="26" t="s">
        <v>259</v>
      </c>
      <c r="V432" s="26" t="s">
        <v>260</v>
      </c>
      <c r="W432" s="26" t="s">
        <v>262</v>
      </c>
      <c r="X432" s="26"/>
      <c r="Y432" s="26" t="s">
        <v>277</v>
      </c>
      <c r="Z432" s="27" t="s">
        <v>123</v>
      </c>
      <c r="AA432" s="26"/>
      <c r="AB432" s="26"/>
      <c r="AC432" s="26"/>
      <c r="AD432" s="26"/>
      <c r="AE432" s="26"/>
      <c r="AF432" s="26"/>
      <c r="AG432" s="26"/>
      <c r="AH432" s="45"/>
      <c r="AI432" s="45"/>
      <c r="AJ432" s="45"/>
      <c r="AK432" s="46" t="n">
        <v>1970</v>
      </c>
      <c r="AL432" s="46"/>
      <c r="AM432" s="46"/>
      <c r="AN432" s="26"/>
      <c r="AO432" s="26" t="s">
        <v>485</v>
      </c>
    </row>
    <row r="433" customFormat="false" ht="12" hidden="false" customHeight="false" outlineLevel="0" collapsed="false">
      <c r="A433" s="39" t="s">
        <v>917</v>
      </c>
      <c r="B433" s="39" t="s">
        <v>918</v>
      </c>
      <c r="C433" s="39" t="s">
        <v>4743</v>
      </c>
      <c r="D433" s="39" t="s">
        <v>4515</v>
      </c>
      <c r="E433" s="39" t="s">
        <v>261</v>
      </c>
      <c r="F433" s="39" t="s">
        <v>258</v>
      </c>
      <c r="G433" s="39" t="s">
        <v>4501</v>
      </c>
      <c r="H433" s="39" t="s">
        <v>4502</v>
      </c>
      <c r="I433" s="40" t="n">
        <v>10</v>
      </c>
      <c r="J433" s="40" t="n">
        <v>0</v>
      </c>
      <c r="K433" s="39" t="s">
        <v>4503</v>
      </c>
      <c r="L433" s="41" t="n">
        <v>0</v>
      </c>
      <c r="M433" s="41" t="n">
        <v>23014.4</v>
      </c>
      <c r="N433" s="39" t="s">
        <v>4507</v>
      </c>
      <c r="O433" s="42" t="n">
        <f aca="false">M433/SUM($M$2:$M$679)</f>
        <v>0.000174731891096731</v>
      </c>
      <c r="P433" s="43" t="n">
        <f aca="false">IFERROR(M433/I433,0)</f>
        <v>2301.44</v>
      </c>
      <c r="Q433" s="17"/>
      <c r="R433" s="44" t="n">
        <f aca="false">I433-Q433</f>
        <v>10</v>
      </c>
      <c r="S433" s="43" t="n">
        <f aca="false">$AK433*R433</f>
        <v>23014.4</v>
      </c>
      <c r="U433" s="26" t="s">
        <v>259</v>
      </c>
      <c r="V433" s="26" t="s">
        <v>260</v>
      </c>
      <c r="W433" s="26" t="s">
        <v>262</v>
      </c>
      <c r="X433" s="26"/>
      <c r="Y433" s="26" t="s">
        <v>277</v>
      </c>
      <c r="Z433" s="27" t="s">
        <v>123</v>
      </c>
      <c r="AA433" s="26"/>
      <c r="AB433" s="26"/>
      <c r="AC433" s="26"/>
      <c r="AD433" s="26"/>
      <c r="AE433" s="26"/>
      <c r="AF433" s="26"/>
      <c r="AG433" s="26"/>
      <c r="AH433" s="45"/>
      <c r="AI433" s="45"/>
      <c r="AJ433" s="45"/>
      <c r="AK433" s="46" t="n">
        <v>2301.44</v>
      </c>
      <c r="AL433" s="46"/>
      <c r="AM433" s="46"/>
      <c r="AN433" s="26"/>
      <c r="AO433" s="26" t="s">
        <v>405</v>
      </c>
    </row>
    <row r="434" customFormat="false" ht="12" hidden="false" customHeight="false" outlineLevel="0" collapsed="false">
      <c r="A434" s="39" t="s">
        <v>917</v>
      </c>
      <c r="B434" s="39" t="s">
        <v>918</v>
      </c>
      <c r="C434" s="39" t="s">
        <v>4744</v>
      </c>
      <c r="D434" s="39" t="s">
        <v>4515</v>
      </c>
      <c r="E434" s="39" t="s">
        <v>261</v>
      </c>
      <c r="F434" s="39" t="s">
        <v>258</v>
      </c>
      <c r="G434" s="39" t="s">
        <v>4501</v>
      </c>
      <c r="H434" s="39" t="s">
        <v>4502</v>
      </c>
      <c r="I434" s="40" t="n">
        <v>10</v>
      </c>
      <c r="J434" s="40" t="n">
        <v>0</v>
      </c>
      <c r="K434" s="39" t="s">
        <v>4503</v>
      </c>
      <c r="L434" s="41" t="n">
        <v>0</v>
      </c>
      <c r="M434" s="41" t="n">
        <v>23014.4</v>
      </c>
      <c r="N434" s="39" t="s">
        <v>4507</v>
      </c>
      <c r="O434" s="42" t="n">
        <f aca="false">M434/SUM($M$2:$M$679)</f>
        <v>0.000174731891096731</v>
      </c>
      <c r="P434" s="43" t="n">
        <f aca="false">IFERROR(M434/I434,0)</f>
        <v>2301.44</v>
      </c>
      <c r="Q434" s="17"/>
      <c r="R434" s="44" t="n">
        <f aca="false">I434-Q434</f>
        <v>10</v>
      </c>
      <c r="S434" s="43" t="n">
        <f aca="false">$AK434*R434</f>
        <v>23014.4</v>
      </c>
      <c r="U434" s="26" t="s">
        <v>259</v>
      </c>
      <c r="V434" s="26" t="s">
        <v>260</v>
      </c>
      <c r="W434" s="26" t="s">
        <v>262</v>
      </c>
      <c r="X434" s="26"/>
      <c r="Y434" s="26" t="s">
        <v>277</v>
      </c>
      <c r="Z434" s="27" t="s">
        <v>123</v>
      </c>
      <c r="AA434" s="26"/>
      <c r="AB434" s="26"/>
      <c r="AC434" s="26"/>
      <c r="AD434" s="26"/>
      <c r="AE434" s="26"/>
      <c r="AF434" s="26"/>
      <c r="AG434" s="26"/>
      <c r="AH434" s="45"/>
      <c r="AI434" s="45"/>
      <c r="AJ434" s="45"/>
      <c r="AK434" s="46" t="n">
        <v>2301.44</v>
      </c>
      <c r="AL434" s="46"/>
      <c r="AM434" s="46"/>
      <c r="AN434" s="26"/>
      <c r="AO434" s="26" t="s">
        <v>405</v>
      </c>
    </row>
    <row r="435" customFormat="false" ht="12" hidden="false" customHeight="false" outlineLevel="0" collapsed="false">
      <c r="A435" s="39" t="s">
        <v>917</v>
      </c>
      <c r="B435" s="39" t="s">
        <v>918</v>
      </c>
      <c r="C435" s="39" t="s">
        <v>4745</v>
      </c>
      <c r="D435" s="39" t="s">
        <v>4515</v>
      </c>
      <c r="E435" s="39" t="s">
        <v>261</v>
      </c>
      <c r="F435" s="39" t="s">
        <v>258</v>
      </c>
      <c r="G435" s="39" t="s">
        <v>4501</v>
      </c>
      <c r="H435" s="39" t="s">
        <v>4502</v>
      </c>
      <c r="I435" s="40" t="n">
        <v>10</v>
      </c>
      <c r="J435" s="40" t="n">
        <v>0</v>
      </c>
      <c r="K435" s="39" t="s">
        <v>4503</v>
      </c>
      <c r="L435" s="41" t="n">
        <v>0</v>
      </c>
      <c r="M435" s="41" t="n">
        <v>23014.4</v>
      </c>
      <c r="N435" s="39" t="s">
        <v>4507</v>
      </c>
      <c r="O435" s="42" t="n">
        <f aca="false">M435/SUM($M$2:$M$679)</f>
        <v>0.000174731891096731</v>
      </c>
      <c r="P435" s="43" t="n">
        <f aca="false">IFERROR(M435/I435,0)</f>
        <v>2301.44</v>
      </c>
      <c r="Q435" s="17"/>
      <c r="R435" s="44" t="n">
        <f aca="false">I435-Q435</f>
        <v>10</v>
      </c>
      <c r="S435" s="43" t="n">
        <f aca="false">$AK435*R435</f>
        <v>23014.4</v>
      </c>
      <c r="U435" s="26" t="s">
        <v>259</v>
      </c>
      <c r="V435" s="26" t="s">
        <v>260</v>
      </c>
      <c r="W435" s="26" t="s">
        <v>262</v>
      </c>
      <c r="X435" s="26"/>
      <c r="Y435" s="26" t="s">
        <v>277</v>
      </c>
      <c r="Z435" s="27" t="s">
        <v>123</v>
      </c>
      <c r="AA435" s="26"/>
      <c r="AB435" s="26"/>
      <c r="AC435" s="26"/>
      <c r="AD435" s="26"/>
      <c r="AE435" s="26"/>
      <c r="AF435" s="26"/>
      <c r="AG435" s="26"/>
      <c r="AH435" s="45"/>
      <c r="AI435" s="45"/>
      <c r="AJ435" s="45"/>
      <c r="AK435" s="46" t="n">
        <v>2301.44</v>
      </c>
      <c r="AL435" s="46"/>
      <c r="AM435" s="46"/>
      <c r="AN435" s="26"/>
      <c r="AO435" s="26" t="s">
        <v>405</v>
      </c>
    </row>
    <row r="436" customFormat="false" ht="12" hidden="false" customHeight="false" outlineLevel="0" collapsed="false">
      <c r="A436" s="39" t="s">
        <v>1127</v>
      </c>
      <c r="B436" s="39" t="s">
        <v>1128</v>
      </c>
      <c r="C436" s="39" t="s">
        <v>4506</v>
      </c>
      <c r="D436" s="39" t="s">
        <v>4746</v>
      </c>
      <c r="E436" s="39" t="s">
        <v>261</v>
      </c>
      <c r="F436" s="39" t="s">
        <v>258</v>
      </c>
      <c r="G436" s="39" t="s">
        <v>4501</v>
      </c>
      <c r="H436" s="39" t="s">
        <v>4502</v>
      </c>
      <c r="I436" s="40" t="n">
        <v>10</v>
      </c>
      <c r="J436" s="40" t="n">
        <v>0</v>
      </c>
      <c r="K436" s="39" t="s">
        <v>4503</v>
      </c>
      <c r="L436" s="41" t="n">
        <v>0</v>
      </c>
      <c r="M436" s="41" t="n">
        <v>248458.39</v>
      </c>
      <c r="N436" s="39" t="s">
        <v>4507</v>
      </c>
      <c r="O436" s="42" t="n">
        <f aca="false">M436/SUM($M$2:$M$679)</f>
        <v>0.00188636698517229</v>
      </c>
      <c r="P436" s="43" t="n">
        <f aca="false">IFERROR(M436/I436,0)</f>
        <v>24845.839</v>
      </c>
      <c r="Q436" s="17" t="n">
        <v>2</v>
      </c>
      <c r="R436" s="44" t="n">
        <f aca="false">I436-Q436</f>
        <v>8</v>
      </c>
      <c r="S436" s="43" t="n">
        <f aca="false">$AK436*R436</f>
        <v>198766.714666667</v>
      </c>
      <c r="U436" s="26" t="s">
        <v>259</v>
      </c>
      <c r="V436" s="26" t="s">
        <v>260</v>
      </c>
      <c r="W436" s="26" t="s">
        <v>262</v>
      </c>
      <c r="X436" s="29" t="s">
        <v>227</v>
      </c>
      <c r="Y436" s="26" t="s">
        <v>297</v>
      </c>
      <c r="Z436" s="25" t="s">
        <v>51</v>
      </c>
      <c r="AA436" s="26" t="s">
        <v>1129</v>
      </c>
      <c r="AB436" s="26" t="s">
        <v>1130</v>
      </c>
      <c r="AC436" s="26" t="s">
        <v>290</v>
      </c>
      <c r="AD436" s="26" t="s">
        <v>269</v>
      </c>
      <c r="AE436" s="26"/>
      <c r="AF436" s="26" t="s">
        <v>269</v>
      </c>
      <c r="AG436" s="26"/>
      <c r="AH436" s="45" t="n">
        <v>15</v>
      </c>
      <c r="AI436" s="45" t="n">
        <f aca="false">Q436</f>
        <v>2</v>
      </c>
      <c r="AJ436" s="45" t="n">
        <f aca="false">$AH436-$AI436</f>
        <v>13</v>
      </c>
      <c r="AK436" s="46" t="n">
        <v>24845.8393333333</v>
      </c>
      <c r="AL436" s="46" t="n">
        <f aca="false">$AJ436*$AK436</f>
        <v>322995.911333333</v>
      </c>
      <c r="AM436" s="46" t="n">
        <f aca="false">$AI436*$AK436</f>
        <v>49691.6786666667</v>
      </c>
      <c r="AN436" s="26"/>
      <c r="AO436" s="26" t="s">
        <v>1131</v>
      </c>
    </row>
    <row r="437" customFormat="false" ht="12" hidden="false" customHeight="false" outlineLevel="0" collapsed="false">
      <c r="A437" s="39" t="s">
        <v>406</v>
      </c>
      <c r="B437" s="39" t="s">
        <v>407</v>
      </c>
      <c r="C437" s="39" t="s">
        <v>4747</v>
      </c>
      <c r="D437" s="39" t="s">
        <v>4515</v>
      </c>
      <c r="E437" s="39" t="s">
        <v>261</v>
      </c>
      <c r="F437" s="39" t="s">
        <v>258</v>
      </c>
      <c r="G437" s="39" t="s">
        <v>4501</v>
      </c>
      <c r="H437" s="39" t="s">
        <v>4502</v>
      </c>
      <c r="I437" s="40" t="n">
        <v>10</v>
      </c>
      <c r="J437" s="40" t="n">
        <v>0</v>
      </c>
      <c r="K437" s="39" t="s">
        <v>4503</v>
      </c>
      <c r="L437" s="41" t="n">
        <v>0</v>
      </c>
      <c r="M437" s="41" t="n">
        <v>29640.11</v>
      </c>
      <c r="N437" s="39" t="s">
        <v>4507</v>
      </c>
      <c r="O437" s="42" t="n">
        <f aca="false">M437/SUM($M$2:$M$679)</f>
        <v>0.000225036171814826</v>
      </c>
      <c r="P437" s="43" t="n">
        <f aca="false">IFERROR(M437/I437,0)</f>
        <v>2964.011</v>
      </c>
      <c r="Q437" s="17"/>
      <c r="R437" s="44" t="n">
        <f aca="false">I437-Q437</f>
        <v>10</v>
      </c>
      <c r="S437" s="43" t="n">
        <f aca="false">$AK437*R437</f>
        <v>29640.1109958506</v>
      </c>
      <c r="U437" s="26" t="s">
        <v>259</v>
      </c>
      <c r="V437" s="26" t="s">
        <v>260</v>
      </c>
      <c r="W437" s="26" t="s">
        <v>262</v>
      </c>
      <c r="X437" s="25" t="s">
        <v>228</v>
      </c>
      <c r="Y437" s="26" t="s">
        <v>282</v>
      </c>
      <c r="Z437" s="25" t="s">
        <v>51</v>
      </c>
      <c r="AA437" s="26" t="s">
        <v>408</v>
      </c>
      <c r="AB437" s="26" t="s">
        <v>409</v>
      </c>
      <c r="AC437" s="26" t="s">
        <v>410</v>
      </c>
      <c r="AD437" s="26" t="s">
        <v>269</v>
      </c>
      <c r="AE437" s="26"/>
      <c r="AF437" s="26" t="s">
        <v>270</v>
      </c>
      <c r="AG437" s="26" t="s">
        <v>411</v>
      </c>
      <c r="AH437" s="45"/>
      <c r="AI437" s="45"/>
      <c r="AJ437" s="45"/>
      <c r="AK437" s="46" t="n">
        <v>2964.01109958506</v>
      </c>
      <c r="AL437" s="46"/>
      <c r="AM437" s="46"/>
      <c r="AN437" s="26"/>
      <c r="AO437" s="26" t="s">
        <v>4573</v>
      </c>
    </row>
    <row r="438" customFormat="false" ht="12" hidden="false" customHeight="false" outlineLevel="0" collapsed="false">
      <c r="A438" s="39" t="s">
        <v>1187</v>
      </c>
      <c r="B438" s="39" t="s">
        <v>1188</v>
      </c>
      <c r="C438" s="39" t="s">
        <v>4506</v>
      </c>
      <c r="D438" s="39" t="s">
        <v>4515</v>
      </c>
      <c r="E438" s="39" t="s">
        <v>261</v>
      </c>
      <c r="F438" s="39" t="s">
        <v>258</v>
      </c>
      <c r="G438" s="39" t="s">
        <v>4501</v>
      </c>
      <c r="H438" s="39" t="s">
        <v>4502</v>
      </c>
      <c r="I438" s="40" t="n">
        <v>10</v>
      </c>
      <c r="J438" s="40" t="n">
        <v>0</v>
      </c>
      <c r="K438" s="39" t="s">
        <v>4503</v>
      </c>
      <c r="L438" s="41" t="n">
        <v>0</v>
      </c>
      <c r="M438" s="41" t="n">
        <v>262851.9</v>
      </c>
      <c r="N438" s="39" t="s">
        <v>4507</v>
      </c>
      <c r="O438" s="42" t="n">
        <f aca="false">M438/SUM($M$2:$M$679)</f>
        <v>0.00199564661974107</v>
      </c>
      <c r="P438" s="43" t="n">
        <f aca="false">IFERROR(M438/I438,0)</f>
        <v>26285.19</v>
      </c>
      <c r="Q438" s="17"/>
      <c r="R438" s="44" t="n">
        <f aca="false">I438-Q438</f>
        <v>10</v>
      </c>
      <c r="S438" s="43" t="n">
        <f aca="false">$AK438*R438</f>
        <v>262851.9</v>
      </c>
      <c r="U438" s="26" t="s">
        <v>259</v>
      </c>
      <c r="V438" s="26" t="s">
        <v>260</v>
      </c>
      <c r="W438" s="26" t="s">
        <v>262</v>
      </c>
      <c r="X438" s="26"/>
      <c r="Y438" s="26" t="s">
        <v>277</v>
      </c>
      <c r="Z438" s="27" t="s">
        <v>123</v>
      </c>
      <c r="AA438" s="26"/>
      <c r="AB438" s="26"/>
      <c r="AC438" s="26"/>
      <c r="AD438" s="26"/>
      <c r="AE438" s="26"/>
      <c r="AF438" s="26"/>
      <c r="AG438" s="26"/>
      <c r="AH438" s="45" t="n">
        <v>10</v>
      </c>
      <c r="AI438" s="45" t="n">
        <f aca="false">Q438</f>
        <v>0</v>
      </c>
      <c r="AJ438" s="45" t="n">
        <f aca="false">$AH438-$AI438</f>
        <v>10</v>
      </c>
      <c r="AK438" s="46" t="n">
        <v>26285.19</v>
      </c>
      <c r="AL438" s="46" t="n">
        <f aca="false">$AJ438*$AK438</f>
        <v>262851.9</v>
      </c>
      <c r="AM438" s="46" t="n">
        <f aca="false">$AI438*$AK438</f>
        <v>0</v>
      </c>
      <c r="AN438" s="26"/>
      <c r="AO438" s="26"/>
    </row>
    <row r="439" customFormat="false" ht="12" hidden="false" customHeight="false" outlineLevel="0" collapsed="false">
      <c r="A439" s="39" t="s">
        <v>520</v>
      </c>
      <c r="B439" s="39" t="s">
        <v>521</v>
      </c>
      <c r="C439" s="39" t="s">
        <v>4748</v>
      </c>
      <c r="D439" s="39" t="s">
        <v>4515</v>
      </c>
      <c r="E439" s="39" t="s">
        <v>261</v>
      </c>
      <c r="F439" s="39" t="s">
        <v>258</v>
      </c>
      <c r="G439" s="39" t="s">
        <v>4501</v>
      </c>
      <c r="H439" s="39" t="s">
        <v>4502</v>
      </c>
      <c r="I439" s="40" t="n">
        <v>10</v>
      </c>
      <c r="J439" s="40" t="n">
        <v>0</v>
      </c>
      <c r="K439" s="39" t="s">
        <v>4503</v>
      </c>
      <c r="L439" s="41" t="n">
        <v>0</v>
      </c>
      <c r="M439" s="41" t="n">
        <v>3562.48</v>
      </c>
      <c r="N439" s="39" t="s">
        <v>4507</v>
      </c>
      <c r="O439" s="42" t="n">
        <f aca="false">M439/SUM($M$2:$M$679)</f>
        <v>2.70473645801882E-005</v>
      </c>
      <c r="P439" s="43" t="n">
        <f aca="false">IFERROR(M439/I439,0)</f>
        <v>356.248</v>
      </c>
      <c r="Q439" s="17"/>
      <c r="R439" s="44" t="n">
        <f aca="false">I439-Q439</f>
        <v>10</v>
      </c>
      <c r="S439" s="43" t="n">
        <f aca="false">$AK439*R439</f>
        <v>3562.47602739726</v>
      </c>
      <c r="U439" s="26" t="s">
        <v>259</v>
      </c>
      <c r="V439" s="26" t="s">
        <v>260</v>
      </c>
      <c r="W439" s="26" t="s">
        <v>262</v>
      </c>
      <c r="X439" s="24" t="s">
        <v>226</v>
      </c>
      <c r="Y439" s="26" t="s">
        <v>267</v>
      </c>
      <c r="Z439" s="25" t="s">
        <v>51</v>
      </c>
      <c r="AA439" s="26" t="s">
        <v>522</v>
      </c>
      <c r="AB439" s="26" t="s">
        <v>523</v>
      </c>
      <c r="AC439" s="26" t="s">
        <v>524</v>
      </c>
      <c r="AD439" s="26" t="s">
        <v>269</v>
      </c>
      <c r="AE439" s="26"/>
      <c r="AF439" s="26" t="s">
        <v>270</v>
      </c>
      <c r="AG439" s="26" t="s">
        <v>525</v>
      </c>
      <c r="AH439" s="45"/>
      <c r="AI439" s="45"/>
      <c r="AJ439" s="45"/>
      <c r="AK439" s="46" t="n">
        <v>356.247602739726</v>
      </c>
      <c r="AL439" s="46"/>
      <c r="AM439" s="46"/>
      <c r="AN439" s="26"/>
      <c r="AO439" s="26" t="s">
        <v>4594</v>
      </c>
    </row>
    <row r="440" customFormat="false" ht="12" hidden="false" customHeight="false" outlineLevel="0" collapsed="false">
      <c r="A440" s="39" t="s">
        <v>985</v>
      </c>
      <c r="B440" s="39" t="s">
        <v>986</v>
      </c>
      <c r="C440" s="39" t="s">
        <v>4749</v>
      </c>
      <c r="D440" s="39" t="s">
        <v>4515</v>
      </c>
      <c r="E440" s="39" t="s">
        <v>261</v>
      </c>
      <c r="F440" s="39" t="s">
        <v>258</v>
      </c>
      <c r="G440" s="39" t="s">
        <v>4501</v>
      </c>
      <c r="H440" s="39" t="s">
        <v>4502</v>
      </c>
      <c r="I440" s="40" t="n">
        <v>10</v>
      </c>
      <c r="J440" s="40" t="n">
        <v>0</v>
      </c>
      <c r="K440" s="39" t="s">
        <v>4503</v>
      </c>
      <c r="L440" s="41" t="n">
        <v>0</v>
      </c>
      <c r="M440" s="41" t="n">
        <v>39502</v>
      </c>
      <c r="N440" s="39" t="s">
        <v>4507</v>
      </c>
      <c r="O440" s="42" t="n">
        <f aca="false">M440/SUM($M$2:$M$679)</f>
        <v>0.00029991045441563</v>
      </c>
      <c r="P440" s="43" t="n">
        <f aca="false">IFERROR(M440/I440,0)</f>
        <v>3950.2</v>
      </c>
      <c r="Q440" s="17"/>
      <c r="R440" s="44" t="n">
        <f aca="false">I440-Q440</f>
        <v>10</v>
      </c>
      <c r="S440" s="43" t="n">
        <f aca="false">$AK440*R440</f>
        <v>39502</v>
      </c>
      <c r="U440" s="26" t="s">
        <v>259</v>
      </c>
      <c r="V440" s="26" t="s">
        <v>260</v>
      </c>
      <c r="W440" s="26" t="s">
        <v>262</v>
      </c>
      <c r="X440" s="26"/>
      <c r="Y440" s="26" t="s">
        <v>277</v>
      </c>
      <c r="Z440" s="27" t="s">
        <v>123</v>
      </c>
      <c r="AA440" s="26"/>
      <c r="AB440" s="26"/>
      <c r="AC440" s="26"/>
      <c r="AD440" s="26"/>
      <c r="AE440" s="26"/>
      <c r="AF440" s="26"/>
      <c r="AG440" s="26"/>
      <c r="AH440" s="45"/>
      <c r="AI440" s="45"/>
      <c r="AJ440" s="45"/>
      <c r="AK440" s="46" t="n">
        <v>3950.2</v>
      </c>
      <c r="AL440" s="46"/>
      <c r="AM440" s="46"/>
      <c r="AN440" s="26"/>
      <c r="AO440" s="26" t="s">
        <v>376</v>
      </c>
    </row>
    <row r="441" customFormat="false" ht="12" hidden="false" customHeight="false" outlineLevel="0" collapsed="false">
      <c r="A441" s="39" t="s">
        <v>1189</v>
      </c>
      <c r="B441" s="39" t="s">
        <v>1190</v>
      </c>
      <c r="C441" s="39" t="s">
        <v>4506</v>
      </c>
      <c r="D441" s="39" t="s">
        <v>4505</v>
      </c>
      <c r="E441" s="39" t="s">
        <v>261</v>
      </c>
      <c r="F441" s="39" t="s">
        <v>258</v>
      </c>
      <c r="G441" s="39" t="s">
        <v>4501</v>
      </c>
      <c r="H441" s="39" t="s">
        <v>4502</v>
      </c>
      <c r="I441" s="40" t="n">
        <v>10</v>
      </c>
      <c r="J441" s="40" t="n">
        <v>0</v>
      </c>
      <c r="K441" s="39" t="s">
        <v>4503</v>
      </c>
      <c r="L441" s="41" t="n">
        <v>0</v>
      </c>
      <c r="M441" s="41" t="n">
        <v>66000</v>
      </c>
      <c r="N441" s="39" t="s">
        <v>4507</v>
      </c>
      <c r="O441" s="42" t="n">
        <f aca="false">M441/SUM($M$2:$M$679)</f>
        <v>0.000501090830627098</v>
      </c>
      <c r="P441" s="43" t="n">
        <f aca="false">IFERROR(M441/I441,0)</f>
        <v>6600</v>
      </c>
      <c r="Q441" s="17"/>
      <c r="R441" s="44" t="n">
        <f aca="false">I441-Q441</f>
        <v>10</v>
      </c>
      <c r="S441" s="43" t="n">
        <f aca="false">$AK441*R441</f>
        <v>66000</v>
      </c>
      <c r="U441" s="26" t="s">
        <v>259</v>
      </c>
      <c r="V441" s="26" t="s">
        <v>260</v>
      </c>
      <c r="W441" s="26" t="s">
        <v>262</v>
      </c>
      <c r="X441" s="26"/>
      <c r="Y441" s="26" t="s">
        <v>277</v>
      </c>
      <c r="Z441" s="27" t="s">
        <v>123</v>
      </c>
      <c r="AA441" s="26"/>
      <c r="AB441" s="26"/>
      <c r="AC441" s="26"/>
      <c r="AD441" s="26"/>
      <c r="AE441" s="26"/>
      <c r="AF441" s="26"/>
      <c r="AG441" s="26"/>
      <c r="AH441" s="45" t="n">
        <v>10</v>
      </c>
      <c r="AI441" s="45" t="n">
        <f aca="false">Q441</f>
        <v>0</v>
      </c>
      <c r="AJ441" s="45" t="n">
        <f aca="false">$AH441-$AI441</f>
        <v>10</v>
      </c>
      <c r="AK441" s="46" t="n">
        <v>6600</v>
      </c>
      <c r="AL441" s="46" t="n">
        <f aca="false">$AJ441*$AK441</f>
        <v>66000</v>
      </c>
      <c r="AM441" s="46" t="n">
        <f aca="false">$AI441*$AK441</f>
        <v>0</v>
      </c>
      <c r="AN441" s="26"/>
      <c r="AO441" s="26"/>
    </row>
    <row r="442" customFormat="false" ht="12" hidden="false" customHeight="false" outlineLevel="0" collapsed="false">
      <c r="A442" s="39" t="s">
        <v>959</v>
      </c>
      <c r="B442" s="39" t="s">
        <v>960</v>
      </c>
      <c r="C442" s="39" t="s">
        <v>4506</v>
      </c>
      <c r="D442" s="39" t="s">
        <v>4505</v>
      </c>
      <c r="E442" s="39" t="s">
        <v>261</v>
      </c>
      <c r="F442" s="39" t="s">
        <v>258</v>
      </c>
      <c r="G442" s="39" t="s">
        <v>4501</v>
      </c>
      <c r="H442" s="39" t="s">
        <v>4502</v>
      </c>
      <c r="I442" s="40" t="n">
        <v>10</v>
      </c>
      <c r="J442" s="40" t="n">
        <v>0</v>
      </c>
      <c r="K442" s="39" t="s">
        <v>4503</v>
      </c>
      <c r="L442" s="41" t="n">
        <v>0</v>
      </c>
      <c r="M442" s="41" t="n">
        <v>40812.5</v>
      </c>
      <c r="N442" s="39" t="s">
        <v>4507</v>
      </c>
      <c r="O442" s="42" t="n">
        <f aca="false">M442/SUM($M$2:$M$679)</f>
        <v>0.000309860144317703</v>
      </c>
      <c r="P442" s="43" t="n">
        <f aca="false">IFERROR(M442/I442,0)</f>
        <v>4081.25</v>
      </c>
      <c r="Q442" s="17"/>
      <c r="R442" s="44" t="n">
        <f aca="false">I442-Q442</f>
        <v>10</v>
      </c>
      <c r="S442" s="43" t="n">
        <f aca="false">$AK442*R442</f>
        <v>40812.5</v>
      </c>
      <c r="U442" s="26" t="s">
        <v>259</v>
      </c>
      <c r="V442" s="26" t="s">
        <v>260</v>
      </c>
      <c r="W442" s="26" t="s">
        <v>262</v>
      </c>
      <c r="X442" s="26"/>
      <c r="Y442" s="26" t="s">
        <v>277</v>
      </c>
      <c r="Z442" s="27" t="s">
        <v>123</v>
      </c>
      <c r="AA442" s="26"/>
      <c r="AB442" s="26"/>
      <c r="AC442" s="26"/>
      <c r="AD442" s="26"/>
      <c r="AE442" s="26"/>
      <c r="AF442" s="26"/>
      <c r="AG442" s="26"/>
      <c r="AH442" s="45"/>
      <c r="AI442" s="45"/>
      <c r="AJ442" s="45"/>
      <c r="AK442" s="46" t="n">
        <v>4081.25</v>
      </c>
      <c r="AL442" s="46"/>
      <c r="AM442" s="46"/>
      <c r="AN442" s="26"/>
      <c r="AO442" s="26" t="s">
        <v>376</v>
      </c>
    </row>
    <row r="443" customFormat="false" ht="12" hidden="false" customHeight="false" outlineLevel="0" collapsed="false">
      <c r="A443" s="39" t="s">
        <v>1191</v>
      </c>
      <c r="B443" s="39" t="s">
        <v>1192</v>
      </c>
      <c r="C443" s="39" t="s">
        <v>4506</v>
      </c>
      <c r="D443" s="39" t="s">
        <v>4505</v>
      </c>
      <c r="E443" s="39" t="s">
        <v>261</v>
      </c>
      <c r="F443" s="39" t="s">
        <v>258</v>
      </c>
      <c r="G443" s="39" t="s">
        <v>4501</v>
      </c>
      <c r="H443" s="39" t="s">
        <v>4502</v>
      </c>
      <c r="I443" s="40" t="n">
        <v>10</v>
      </c>
      <c r="J443" s="40" t="n">
        <v>0</v>
      </c>
      <c r="K443" s="39" t="s">
        <v>4503</v>
      </c>
      <c r="L443" s="41" t="n">
        <v>0</v>
      </c>
      <c r="M443" s="41" t="n">
        <v>22400</v>
      </c>
      <c r="N443" s="39" t="s">
        <v>4507</v>
      </c>
      <c r="O443" s="42" t="n">
        <f aca="false">M443/SUM($M$2:$M$679)</f>
        <v>0.000170067191000712</v>
      </c>
      <c r="P443" s="43" t="n">
        <f aca="false">IFERROR(M443/I443,0)</f>
        <v>2240</v>
      </c>
      <c r="Q443" s="17"/>
      <c r="R443" s="44" t="n">
        <f aca="false">I443-Q443</f>
        <v>10</v>
      </c>
      <c r="S443" s="43" t="n">
        <f aca="false">$AK443*R443</f>
        <v>22400</v>
      </c>
      <c r="U443" s="26" t="s">
        <v>259</v>
      </c>
      <c r="V443" s="26" t="s">
        <v>260</v>
      </c>
      <c r="W443" s="26" t="s">
        <v>262</v>
      </c>
      <c r="X443" s="26"/>
      <c r="Y443" s="26" t="s">
        <v>277</v>
      </c>
      <c r="Z443" s="27" t="s">
        <v>123</v>
      </c>
      <c r="AA443" s="26"/>
      <c r="AB443" s="26"/>
      <c r="AC443" s="26"/>
      <c r="AD443" s="26"/>
      <c r="AE443" s="26"/>
      <c r="AF443" s="26"/>
      <c r="AG443" s="26"/>
      <c r="AH443" s="45" t="n">
        <v>10</v>
      </c>
      <c r="AI443" s="45" t="n">
        <f aca="false">Q443</f>
        <v>0</v>
      </c>
      <c r="AJ443" s="45" t="n">
        <f aca="false">$AH443-$AI443</f>
        <v>10</v>
      </c>
      <c r="AK443" s="46" t="n">
        <v>2240</v>
      </c>
      <c r="AL443" s="46" t="n">
        <f aca="false">$AJ443*$AK443</f>
        <v>22400</v>
      </c>
      <c r="AM443" s="46" t="n">
        <f aca="false">$AI443*$AK443</f>
        <v>0</v>
      </c>
      <c r="AN443" s="26"/>
      <c r="AO443" s="26"/>
    </row>
    <row r="444" customFormat="false" ht="12" hidden="false" customHeight="false" outlineLevel="0" collapsed="false">
      <c r="A444" s="39" t="s">
        <v>1193</v>
      </c>
      <c r="B444" s="39" t="s">
        <v>1194</v>
      </c>
      <c r="C444" s="39"/>
      <c r="D444" s="39" t="s">
        <v>4505</v>
      </c>
      <c r="E444" s="39" t="s">
        <v>274</v>
      </c>
      <c r="F444" s="39" t="s">
        <v>258</v>
      </c>
      <c r="G444" s="39" t="s">
        <v>4501</v>
      </c>
      <c r="H444" s="39" t="s">
        <v>4502</v>
      </c>
      <c r="I444" s="40" t="n">
        <v>10</v>
      </c>
      <c r="J444" s="40" t="n">
        <v>0</v>
      </c>
      <c r="K444" s="39" t="s">
        <v>4503</v>
      </c>
      <c r="L444" s="41" t="n">
        <v>0</v>
      </c>
      <c r="M444" s="41" t="n">
        <v>36444.7</v>
      </c>
      <c r="N444" s="39" t="s">
        <v>4504</v>
      </c>
      <c r="O444" s="42" t="n">
        <f aca="false">M444/SUM($M$2:$M$679)</f>
        <v>0.000276698560529627</v>
      </c>
      <c r="P444" s="43" t="n">
        <f aca="false">IFERROR(M444/I444,0)</f>
        <v>3644.47</v>
      </c>
      <c r="Q444" s="17"/>
      <c r="R444" s="44" t="n">
        <f aca="false">I444-Q444</f>
        <v>10</v>
      </c>
      <c r="S444" s="43" t="n">
        <f aca="false">$AK444*R444</f>
        <v>36444.7</v>
      </c>
      <c r="U444" s="26" t="s">
        <v>259</v>
      </c>
      <c r="V444" s="26" t="s">
        <v>273</v>
      </c>
      <c r="W444" s="26" t="s">
        <v>262</v>
      </c>
      <c r="X444" s="26"/>
      <c r="Y444" s="26" t="s">
        <v>277</v>
      </c>
      <c r="Z444" s="27" t="s">
        <v>123</v>
      </c>
      <c r="AA444" s="26"/>
      <c r="AB444" s="26"/>
      <c r="AC444" s="26"/>
      <c r="AD444" s="26"/>
      <c r="AE444" s="26"/>
      <c r="AF444" s="26"/>
      <c r="AG444" s="26"/>
      <c r="AH444" s="45" t="n">
        <v>10</v>
      </c>
      <c r="AI444" s="45" t="n">
        <f aca="false">Q444</f>
        <v>0</v>
      </c>
      <c r="AJ444" s="45" t="n">
        <f aca="false">$AH444-$AI444</f>
        <v>10</v>
      </c>
      <c r="AK444" s="46" t="n">
        <v>3644.47</v>
      </c>
      <c r="AL444" s="46" t="n">
        <f aca="false">$AJ444*$AK444</f>
        <v>36444.7</v>
      </c>
      <c r="AM444" s="46" t="n">
        <f aca="false">$AI444*$AK444</f>
        <v>0</v>
      </c>
      <c r="AN444" s="26"/>
      <c r="AO444" s="26"/>
    </row>
    <row r="445" customFormat="false" ht="12" hidden="false" customHeight="false" outlineLevel="0" collapsed="false">
      <c r="A445" s="39" t="s">
        <v>1195</v>
      </c>
      <c r="B445" s="39" t="s">
        <v>1196</v>
      </c>
      <c r="C445" s="39"/>
      <c r="D445" s="39" t="s">
        <v>4505</v>
      </c>
      <c r="E445" s="39" t="s">
        <v>274</v>
      </c>
      <c r="F445" s="39" t="s">
        <v>258</v>
      </c>
      <c r="G445" s="39" t="s">
        <v>4512</v>
      </c>
      <c r="H445" s="39" t="s">
        <v>4502</v>
      </c>
      <c r="I445" s="40" t="n">
        <v>10</v>
      </c>
      <c r="J445" s="40" t="n">
        <v>0</v>
      </c>
      <c r="K445" s="39" t="s">
        <v>4503</v>
      </c>
      <c r="L445" s="41" t="n">
        <v>0</v>
      </c>
      <c r="M445" s="41" t="n">
        <v>1926.6</v>
      </c>
      <c r="N445" s="39" t="s">
        <v>4504</v>
      </c>
      <c r="O445" s="42" t="n">
        <f aca="false">M445/SUM($M$2:$M$679)</f>
        <v>1.46272968831237E-005</v>
      </c>
      <c r="P445" s="43" t="n">
        <f aca="false">IFERROR(M445/I445,0)</f>
        <v>192.66</v>
      </c>
      <c r="Q445" s="17"/>
      <c r="R445" s="44" t="n">
        <f aca="false">I445-Q445</f>
        <v>10</v>
      </c>
      <c r="S445" s="43" t="n">
        <f aca="false">$AK445*R445</f>
        <v>1926.6</v>
      </c>
      <c r="U445" s="26" t="s">
        <v>259</v>
      </c>
      <c r="V445" s="26" t="s">
        <v>273</v>
      </c>
      <c r="W445" s="26" t="s">
        <v>262</v>
      </c>
      <c r="X445" s="26"/>
      <c r="Y445" s="26" t="s">
        <v>277</v>
      </c>
      <c r="Z445" s="27" t="s">
        <v>123</v>
      </c>
      <c r="AA445" s="26"/>
      <c r="AB445" s="26"/>
      <c r="AC445" s="26"/>
      <c r="AD445" s="26"/>
      <c r="AE445" s="26"/>
      <c r="AF445" s="26"/>
      <c r="AG445" s="26"/>
      <c r="AH445" s="45" t="n">
        <v>10</v>
      </c>
      <c r="AI445" s="45" t="n">
        <f aca="false">Q445</f>
        <v>0</v>
      </c>
      <c r="AJ445" s="45" t="n">
        <f aca="false">$AH445-$AI445</f>
        <v>10</v>
      </c>
      <c r="AK445" s="46" t="n">
        <v>192.66</v>
      </c>
      <c r="AL445" s="46" t="n">
        <f aca="false">$AJ445*$AK445</f>
        <v>1926.6</v>
      </c>
      <c r="AM445" s="46" t="n">
        <f aca="false">$AI445*$AK445</f>
        <v>0</v>
      </c>
      <c r="AN445" s="26"/>
      <c r="AO445" s="26"/>
    </row>
    <row r="446" customFormat="false" ht="12" hidden="false" customHeight="false" outlineLevel="0" collapsed="false">
      <c r="A446" s="39" t="s">
        <v>1197</v>
      </c>
      <c r="B446" s="39" t="s">
        <v>1198</v>
      </c>
      <c r="C446" s="39"/>
      <c r="D446" s="39" t="s">
        <v>4505</v>
      </c>
      <c r="E446" s="39" t="s">
        <v>274</v>
      </c>
      <c r="F446" s="39" t="s">
        <v>258</v>
      </c>
      <c r="G446" s="39" t="s">
        <v>4501</v>
      </c>
      <c r="H446" s="39" t="s">
        <v>4502</v>
      </c>
      <c r="I446" s="40" t="n">
        <v>10</v>
      </c>
      <c r="J446" s="40" t="n">
        <v>0</v>
      </c>
      <c r="K446" s="39" t="s">
        <v>4503</v>
      </c>
      <c r="L446" s="41" t="n">
        <v>0</v>
      </c>
      <c r="M446" s="41" t="n">
        <v>1627.25</v>
      </c>
      <c r="N446" s="39" t="s">
        <v>4504</v>
      </c>
      <c r="O446" s="42" t="n">
        <f aca="false">M446/SUM($M$2:$M$679)</f>
        <v>1.23545462748173E-005</v>
      </c>
      <c r="P446" s="43" t="n">
        <f aca="false">IFERROR(M446/I446,0)</f>
        <v>162.725</v>
      </c>
      <c r="Q446" s="17" t="n">
        <v>32</v>
      </c>
      <c r="R446" s="44" t="n">
        <f aca="false">I446-Q446</f>
        <v>-22</v>
      </c>
      <c r="S446" s="43" t="n">
        <f aca="false">$AK446*R446</f>
        <v>-3579.95</v>
      </c>
      <c r="U446" s="26" t="s">
        <v>259</v>
      </c>
      <c r="V446" s="26" t="s">
        <v>273</v>
      </c>
      <c r="W446" s="26" t="s">
        <v>262</v>
      </c>
      <c r="X446" s="25" t="s">
        <v>228</v>
      </c>
      <c r="Y446" s="26" t="s">
        <v>282</v>
      </c>
      <c r="Z446" s="24" t="s">
        <v>54</v>
      </c>
      <c r="AA446" s="26" t="s">
        <v>1199</v>
      </c>
      <c r="AB446" s="26" t="s">
        <v>1200</v>
      </c>
      <c r="AC446" s="26" t="s">
        <v>1201</v>
      </c>
      <c r="AD446" s="26" t="s">
        <v>269</v>
      </c>
      <c r="AE446" s="26"/>
      <c r="AF446" s="26" t="s">
        <v>270</v>
      </c>
      <c r="AG446" s="26" t="s">
        <v>1202</v>
      </c>
      <c r="AH446" s="45" t="n">
        <v>10</v>
      </c>
      <c r="AI446" s="45" t="n">
        <f aca="false">Q446</f>
        <v>32</v>
      </c>
      <c r="AJ446" s="45" t="n">
        <f aca="false">$AH446-$AI446</f>
        <v>-22</v>
      </c>
      <c r="AK446" s="46" t="n">
        <v>162.725</v>
      </c>
      <c r="AL446" s="46" t="n">
        <f aca="false">$AJ446*$AK446</f>
        <v>-3579.95</v>
      </c>
      <c r="AM446" s="46" t="n">
        <f aca="false">$AI446*$AK446</f>
        <v>5207.2</v>
      </c>
      <c r="AN446" s="26"/>
      <c r="AO446" s="26" t="s">
        <v>1203</v>
      </c>
    </row>
    <row r="447" customFormat="false" ht="12" hidden="false" customHeight="false" outlineLevel="0" collapsed="false">
      <c r="A447" s="39" t="s">
        <v>1204</v>
      </c>
      <c r="B447" s="39" t="s">
        <v>1205</v>
      </c>
      <c r="C447" s="39"/>
      <c r="D447" s="39" t="s">
        <v>4505</v>
      </c>
      <c r="E447" s="39" t="s">
        <v>274</v>
      </c>
      <c r="F447" s="39" t="s">
        <v>258</v>
      </c>
      <c r="G447" s="39" t="s">
        <v>4501</v>
      </c>
      <c r="H447" s="39" t="s">
        <v>4502</v>
      </c>
      <c r="I447" s="40" t="n">
        <v>10</v>
      </c>
      <c r="J447" s="40" t="n">
        <v>0</v>
      </c>
      <c r="K447" s="39" t="s">
        <v>4503</v>
      </c>
      <c r="L447" s="41" t="n">
        <v>0</v>
      </c>
      <c r="M447" s="41" t="n">
        <v>1938.96</v>
      </c>
      <c r="N447" s="39" t="s">
        <v>4504</v>
      </c>
      <c r="O447" s="42" t="n">
        <f aca="false">M447/SUM($M$2:$M$679)</f>
        <v>1.47211375295866E-005</v>
      </c>
      <c r="P447" s="43" t="n">
        <f aca="false">IFERROR(M447/I447,0)</f>
        <v>193.896</v>
      </c>
      <c r="Q447" s="17"/>
      <c r="R447" s="44" t="n">
        <f aca="false">I447-Q447</f>
        <v>10</v>
      </c>
      <c r="S447" s="43" t="n">
        <f aca="false">$AK447*R447</f>
        <v>1938.96</v>
      </c>
      <c r="U447" s="26" t="s">
        <v>259</v>
      </c>
      <c r="V447" s="26" t="s">
        <v>273</v>
      </c>
      <c r="W447" s="26" t="s">
        <v>262</v>
      </c>
      <c r="X447" s="26"/>
      <c r="Y447" s="26" t="s">
        <v>277</v>
      </c>
      <c r="Z447" s="27" t="s">
        <v>123</v>
      </c>
      <c r="AA447" s="26"/>
      <c r="AB447" s="26"/>
      <c r="AC447" s="26"/>
      <c r="AD447" s="26"/>
      <c r="AE447" s="26"/>
      <c r="AF447" s="26"/>
      <c r="AG447" s="26"/>
      <c r="AH447" s="45" t="n">
        <v>10</v>
      </c>
      <c r="AI447" s="45" t="n">
        <f aca="false">Q447</f>
        <v>0</v>
      </c>
      <c r="AJ447" s="45" t="n">
        <f aca="false">$AH447-$AI447</f>
        <v>10</v>
      </c>
      <c r="AK447" s="46" t="n">
        <v>193.896</v>
      </c>
      <c r="AL447" s="46" t="n">
        <f aca="false">$AJ447*$AK447</f>
        <v>1938.96</v>
      </c>
      <c r="AM447" s="46" t="n">
        <f aca="false">$AI447*$AK447</f>
        <v>0</v>
      </c>
      <c r="AN447" s="26"/>
      <c r="AO447" s="26"/>
    </row>
    <row r="448" customFormat="false" ht="12" hidden="false" customHeight="false" outlineLevel="0" collapsed="false">
      <c r="A448" s="39" t="s">
        <v>1206</v>
      </c>
      <c r="B448" s="39" t="s">
        <v>1207</v>
      </c>
      <c r="C448" s="39"/>
      <c r="D448" s="39" t="s">
        <v>4505</v>
      </c>
      <c r="E448" s="39" t="s">
        <v>274</v>
      </c>
      <c r="F448" s="39" t="s">
        <v>258</v>
      </c>
      <c r="G448" s="39" t="s">
        <v>4501</v>
      </c>
      <c r="H448" s="39" t="s">
        <v>4502</v>
      </c>
      <c r="I448" s="40" t="n">
        <v>10</v>
      </c>
      <c r="J448" s="40" t="n">
        <v>0</v>
      </c>
      <c r="K448" s="39" t="s">
        <v>4503</v>
      </c>
      <c r="L448" s="41" t="n">
        <v>0</v>
      </c>
      <c r="M448" s="41" t="n">
        <v>8995</v>
      </c>
      <c r="N448" s="39" t="s">
        <v>4504</v>
      </c>
      <c r="O448" s="42" t="n">
        <f aca="false">M448/SUM($M$2:$M$679)</f>
        <v>6.82926063862234E-005</v>
      </c>
      <c r="P448" s="43" t="n">
        <f aca="false">IFERROR(M448/I448,0)</f>
        <v>899.5</v>
      </c>
      <c r="Q448" s="17"/>
      <c r="R448" s="44" t="n">
        <f aca="false">I448-Q448</f>
        <v>10</v>
      </c>
      <c r="S448" s="43" t="n">
        <f aca="false">$AK448*R448</f>
        <v>8995</v>
      </c>
      <c r="U448" s="26" t="s">
        <v>259</v>
      </c>
      <c r="V448" s="26" t="s">
        <v>273</v>
      </c>
      <c r="W448" s="26" t="s">
        <v>262</v>
      </c>
      <c r="X448" s="26"/>
      <c r="Y448" s="26" t="s">
        <v>277</v>
      </c>
      <c r="Z448" s="27" t="s">
        <v>123</v>
      </c>
      <c r="AA448" s="26"/>
      <c r="AB448" s="26"/>
      <c r="AC448" s="26"/>
      <c r="AD448" s="26"/>
      <c r="AE448" s="26"/>
      <c r="AF448" s="26"/>
      <c r="AG448" s="26"/>
      <c r="AH448" s="45" t="n">
        <v>10</v>
      </c>
      <c r="AI448" s="45" t="n">
        <f aca="false">Q448</f>
        <v>0</v>
      </c>
      <c r="AJ448" s="45" t="n">
        <f aca="false">$AH448-$AI448</f>
        <v>10</v>
      </c>
      <c r="AK448" s="46" t="n">
        <v>899.5</v>
      </c>
      <c r="AL448" s="46" t="n">
        <f aca="false">$AJ448*$AK448</f>
        <v>8995</v>
      </c>
      <c r="AM448" s="46" t="n">
        <f aca="false">$AI448*$AK448</f>
        <v>0</v>
      </c>
      <c r="AN448" s="26"/>
      <c r="AO448" s="26"/>
    </row>
    <row r="449" customFormat="false" ht="12" hidden="false" customHeight="false" outlineLevel="0" collapsed="false">
      <c r="A449" s="39" t="s">
        <v>1208</v>
      </c>
      <c r="B449" s="39" t="s">
        <v>1209</v>
      </c>
      <c r="C449" s="39"/>
      <c r="D449" s="39" t="s">
        <v>4505</v>
      </c>
      <c r="E449" s="39" t="s">
        <v>274</v>
      </c>
      <c r="F449" s="39" t="s">
        <v>258</v>
      </c>
      <c r="G449" s="39" t="s">
        <v>4501</v>
      </c>
      <c r="H449" s="39" t="s">
        <v>4502</v>
      </c>
      <c r="I449" s="40" t="n">
        <v>10</v>
      </c>
      <c r="J449" s="40" t="n">
        <v>0</v>
      </c>
      <c r="K449" s="39" t="s">
        <v>4503</v>
      </c>
      <c r="L449" s="41" t="n">
        <v>0</v>
      </c>
      <c r="M449" s="41" t="n">
        <v>5068</v>
      </c>
      <c r="N449" s="39" t="s">
        <v>4504</v>
      </c>
      <c r="O449" s="42" t="n">
        <f aca="false">M449/SUM($M$2:$M$679)</f>
        <v>3.84777019639111E-005</v>
      </c>
      <c r="P449" s="43" t="n">
        <f aca="false">IFERROR(M449/I449,0)</f>
        <v>506.8</v>
      </c>
      <c r="Q449" s="17"/>
      <c r="R449" s="44" t="n">
        <f aca="false">I449-Q449</f>
        <v>10</v>
      </c>
      <c r="S449" s="43" t="n">
        <f aca="false">$AK449*R449</f>
        <v>5068</v>
      </c>
      <c r="U449" s="26" t="s">
        <v>259</v>
      </c>
      <c r="V449" s="26" t="s">
        <v>273</v>
      </c>
      <c r="W449" s="26" t="s">
        <v>262</v>
      </c>
      <c r="X449" s="26"/>
      <c r="Y449" s="26" t="s">
        <v>277</v>
      </c>
      <c r="Z449" s="27" t="s">
        <v>123</v>
      </c>
      <c r="AA449" s="26"/>
      <c r="AB449" s="26"/>
      <c r="AC449" s="26"/>
      <c r="AD449" s="26"/>
      <c r="AE449" s="26"/>
      <c r="AF449" s="26"/>
      <c r="AG449" s="26"/>
      <c r="AH449" s="45" t="n">
        <v>10</v>
      </c>
      <c r="AI449" s="45" t="n">
        <f aca="false">Q449</f>
        <v>0</v>
      </c>
      <c r="AJ449" s="45" t="n">
        <f aca="false">$AH449-$AI449</f>
        <v>10</v>
      </c>
      <c r="AK449" s="46" t="n">
        <v>506.8</v>
      </c>
      <c r="AL449" s="46" t="n">
        <f aca="false">$AJ449*$AK449</f>
        <v>5068</v>
      </c>
      <c r="AM449" s="46" t="n">
        <f aca="false">$AI449*$AK449</f>
        <v>0</v>
      </c>
      <c r="AN449" s="26"/>
      <c r="AO449" s="26"/>
    </row>
    <row r="450" customFormat="false" ht="12" hidden="false" customHeight="false" outlineLevel="0" collapsed="false">
      <c r="A450" s="39" t="s">
        <v>1210</v>
      </c>
      <c r="B450" s="39" t="s">
        <v>1211</v>
      </c>
      <c r="C450" s="39"/>
      <c r="D450" s="39" t="s">
        <v>4505</v>
      </c>
      <c r="E450" s="39" t="s">
        <v>274</v>
      </c>
      <c r="F450" s="39" t="s">
        <v>258</v>
      </c>
      <c r="G450" s="39" t="s">
        <v>4501</v>
      </c>
      <c r="H450" s="39" t="s">
        <v>4502</v>
      </c>
      <c r="I450" s="40" t="n">
        <v>10</v>
      </c>
      <c r="J450" s="40" t="n">
        <v>0</v>
      </c>
      <c r="K450" s="39" t="s">
        <v>4503</v>
      </c>
      <c r="L450" s="41" t="n">
        <v>0</v>
      </c>
      <c r="M450" s="41" t="n">
        <v>5040.19</v>
      </c>
      <c r="N450" s="39" t="s">
        <v>4504</v>
      </c>
      <c r="O450" s="42" t="n">
        <f aca="false">M450/SUM($M$2:$M$679)</f>
        <v>3.82665605093696E-005</v>
      </c>
      <c r="P450" s="43" t="n">
        <f aca="false">IFERROR(M450/I450,0)</f>
        <v>504.019</v>
      </c>
      <c r="Q450" s="17"/>
      <c r="R450" s="44" t="n">
        <f aca="false">I450-Q450</f>
        <v>10</v>
      </c>
      <c r="S450" s="43" t="n">
        <f aca="false">$AK450*R450</f>
        <v>5040.19</v>
      </c>
      <c r="U450" s="26" t="s">
        <v>259</v>
      </c>
      <c r="V450" s="26" t="s">
        <v>273</v>
      </c>
      <c r="W450" s="26" t="s">
        <v>262</v>
      </c>
      <c r="X450" s="26"/>
      <c r="Y450" s="26" t="s">
        <v>277</v>
      </c>
      <c r="Z450" s="27" t="s">
        <v>123</v>
      </c>
      <c r="AA450" s="26"/>
      <c r="AB450" s="26"/>
      <c r="AC450" s="26"/>
      <c r="AD450" s="26"/>
      <c r="AE450" s="26"/>
      <c r="AF450" s="26"/>
      <c r="AG450" s="26"/>
      <c r="AH450" s="45" t="n">
        <v>10</v>
      </c>
      <c r="AI450" s="45" t="n">
        <f aca="false">Q450</f>
        <v>0</v>
      </c>
      <c r="AJ450" s="45" t="n">
        <f aca="false">$AH450-$AI450</f>
        <v>10</v>
      </c>
      <c r="AK450" s="46" t="n">
        <v>504.019</v>
      </c>
      <c r="AL450" s="46" t="n">
        <f aca="false">$AJ450*$AK450</f>
        <v>5040.19</v>
      </c>
      <c r="AM450" s="46" t="n">
        <f aca="false">$AI450*$AK450</f>
        <v>0</v>
      </c>
      <c r="AN450" s="26"/>
      <c r="AO450" s="26"/>
    </row>
    <row r="451" customFormat="false" ht="12" hidden="false" customHeight="false" outlineLevel="0" collapsed="false">
      <c r="A451" s="39" t="s">
        <v>1212</v>
      </c>
      <c r="B451" s="39" t="s">
        <v>1213</v>
      </c>
      <c r="C451" s="39"/>
      <c r="D451" s="39" t="s">
        <v>4565</v>
      </c>
      <c r="E451" s="39" t="s">
        <v>611</v>
      </c>
      <c r="F451" s="39" t="s">
        <v>258</v>
      </c>
      <c r="G451" s="39" t="s">
        <v>4566</v>
      </c>
      <c r="H451" s="39" t="s">
        <v>4502</v>
      </c>
      <c r="I451" s="40" t="n">
        <v>10</v>
      </c>
      <c r="J451" s="40" t="n">
        <v>0</v>
      </c>
      <c r="K451" s="39" t="s">
        <v>4503</v>
      </c>
      <c r="L451" s="41" t="n">
        <v>0</v>
      </c>
      <c r="M451" s="41" t="n">
        <v>1079989.55</v>
      </c>
      <c r="N451" s="39" t="s">
        <v>4567</v>
      </c>
      <c r="O451" s="42" t="n">
        <f aca="false">M451/SUM($M$2:$M$679)</f>
        <v>0.00819958879815281</v>
      </c>
      <c r="P451" s="43" t="n">
        <f aca="false">IFERROR(M451/I451,0)</f>
        <v>107998.955</v>
      </c>
      <c r="Q451" s="17"/>
      <c r="R451" s="44" t="n">
        <f aca="false">I451-Q451</f>
        <v>10</v>
      </c>
      <c r="S451" s="43" t="n">
        <f aca="false">$AK451*R451</f>
        <v>1079989.55</v>
      </c>
      <c r="U451" s="26" t="s">
        <v>259</v>
      </c>
      <c r="V451" s="26" t="s">
        <v>610</v>
      </c>
      <c r="W451" s="26" t="s">
        <v>612</v>
      </c>
      <c r="X451" s="26"/>
      <c r="Y451" s="26" t="s">
        <v>615</v>
      </c>
      <c r="Z451" s="27" t="s">
        <v>126</v>
      </c>
      <c r="AA451" s="26"/>
      <c r="AB451" s="26"/>
      <c r="AC451" s="26"/>
      <c r="AD451" s="26"/>
      <c r="AE451" s="26"/>
      <c r="AF451" s="26"/>
      <c r="AG451" s="26"/>
      <c r="AH451" s="45" t="n">
        <v>10</v>
      </c>
      <c r="AI451" s="45" t="n">
        <f aca="false">Q451</f>
        <v>0</v>
      </c>
      <c r="AJ451" s="45" t="n">
        <f aca="false">$AH451-$AI451</f>
        <v>10</v>
      </c>
      <c r="AK451" s="46" t="n">
        <v>107998.955</v>
      </c>
      <c r="AL451" s="46" t="n">
        <f aca="false">$AJ451*$AK451</f>
        <v>1079989.55</v>
      </c>
      <c r="AM451" s="46" t="n">
        <f aca="false">$AI451*$AK451</f>
        <v>0</v>
      </c>
      <c r="AN451" s="26"/>
      <c r="AO451" s="26"/>
    </row>
    <row r="452" customFormat="false" ht="12" hidden="false" customHeight="false" outlineLevel="0" collapsed="false">
      <c r="A452" s="39" t="s">
        <v>1214</v>
      </c>
      <c r="B452" s="39" t="s">
        <v>1215</v>
      </c>
      <c r="C452" s="39"/>
      <c r="D452" s="39" t="s">
        <v>4565</v>
      </c>
      <c r="E452" s="39" t="s">
        <v>611</v>
      </c>
      <c r="F452" s="39" t="s">
        <v>258</v>
      </c>
      <c r="G452" s="39" t="s">
        <v>4566</v>
      </c>
      <c r="H452" s="39" t="s">
        <v>4502</v>
      </c>
      <c r="I452" s="40" t="n">
        <v>10</v>
      </c>
      <c r="J452" s="40" t="n">
        <v>0</v>
      </c>
      <c r="K452" s="39" t="s">
        <v>4503</v>
      </c>
      <c r="L452" s="41" t="n">
        <v>0</v>
      </c>
      <c r="M452" s="41" t="n">
        <v>350000</v>
      </c>
      <c r="N452" s="39" t="s">
        <v>4567</v>
      </c>
      <c r="O452" s="42" t="n">
        <f aca="false">M452/SUM($M$2:$M$679)</f>
        <v>0.00265729985938612</v>
      </c>
      <c r="P452" s="43" t="n">
        <f aca="false">IFERROR(M452/I452,0)</f>
        <v>35000</v>
      </c>
      <c r="Q452" s="17"/>
      <c r="R452" s="44" t="n">
        <f aca="false">I452-Q452</f>
        <v>10</v>
      </c>
      <c r="S452" s="43" t="n">
        <f aca="false">$AK452*R452</f>
        <v>350000</v>
      </c>
      <c r="U452" s="26" t="s">
        <v>259</v>
      </c>
      <c r="V452" s="26" t="s">
        <v>610</v>
      </c>
      <c r="W452" s="26" t="s">
        <v>612</v>
      </c>
      <c r="X452" s="26"/>
      <c r="Y452" s="26" t="s">
        <v>615</v>
      </c>
      <c r="Z452" s="27" t="s">
        <v>126</v>
      </c>
      <c r="AA452" s="26"/>
      <c r="AB452" s="26"/>
      <c r="AC452" s="26"/>
      <c r="AD452" s="26"/>
      <c r="AE452" s="26"/>
      <c r="AF452" s="26"/>
      <c r="AG452" s="26"/>
      <c r="AH452" s="45" t="n">
        <v>10</v>
      </c>
      <c r="AI452" s="45" t="n">
        <f aca="false">Q452</f>
        <v>0</v>
      </c>
      <c r="AJ452" s="45" t="n">
        <f aca="false">$AH452-$AI452</f>
        <v>10</v>
      </c>
      <c r="AK452" s="46" t="n">
        <v>35000</v>
      </c>
      <c r="AL452" s="46" t="n">
        <f aca="false">$AJ452*$AK452</f>
        <v>350000</v>
      </c>
      <c r="AM452" s="46" t="n">
        <f aca="false">$AI452*$AK452</f>
        <v>0</v>
      </c>
      <c r="AN452" s="26"/>
      <c r="AO452" s="26"/>
    </row>
    <row r="453" customFormat="false" ht="12" hidden="false" customHeight="false" outlineLevel="0" collapsed="false">
      <c r="A453" s="39" t="s">
        <v>403</v>
      </c>
      <c r="B453" s="39" t="s">
        <v>404</v>
      </c>
      <c r="C453" s="39" t="s">
        <v>4750</v>
      </c>
      <c r="D453" s="39" t="s">
        <v>4515</v>
      </c>
      <c r="E453" s="39" t="s">
        <v>261</v>
      </c>
      <c r="F453" s="39" t="s">
        <v>258</v>
      </c>
      <c r="G453" s="39" t="s">
        <v>4501</v>
      </c>
      <c r="H453" s="39" t="s">
        <v>4502</v>
      </c>
      <c r="I453" s="40" t="n">
        <v>9</v>
      </c>
      <c r="J453" s="40" t="n">
        <v>0</v>
      </c>
      <c r="K453" s="39" t="s">
        <v>4503</v>
      </c>
      <c r="L453" s="41" t="n">
        <v>0</v>
      </c>
      <c r="M453" s="41" t="n">
        <v>3343.92</v>
      </c>
      <c r="N453" s="39" t="s">
        <v>4507</v>
      </c>
      <c r="O453" s="42" t="n">
        <f aca="false">M453/SUM($M$2:$M$679)</f>
        <v>2.53879947022813E-005</v>
      </c>
      <c r="P453" s="43" t="n">
        <f aca="false">IFERROR(M453/I453,0)</f>
        <v>371.546666666667</v>
      </c>
      <c r="Q453" s="17"/>
      <c r="R453" s="44" t="n">
        <f aca="false">I453-Q453</f>
        <v>9</v>
      </c>
      <c r="S453" s="43" t="n">
        <f aca="false">$AK453*R453</f>
        <v>3343.91536363636</v>
      </c>
      <c r="U453" s="26" t="s">
        <v>259</v>
      </c>
      <c r="V453" s="26" t="s">
        <v>260</v>
      </c>
      <c r="W453" s="26" t="s">
        <v>262</v>
      </c>
      <c r="X453" s="26"/>
      <c r="Y453" s="26" t="s">
        <v>277</v>
      </c>
      <c r="Z453" s="27" t="s">
        <v>123</v>
      </c>
      <c r="AA453" s="26"/>
      <c r="AB453" s="26"/>
      <c r="AC453" s="26"/>
      <c r="AD453" s="26"/>
      <c r="AE453" s="26"/>
      <c r="AF453" s="26"/>
      <c r="AG453" s="26"/>
      <c r="AH453" s="45"/>
      <c r="AI453" s="45"/>
      <c r="AJ453" s="45"/>
      <c r="AK453" s="46" t="n">
        <v>371.546151515152</v>
      </c>
      <c r="AL453" s="46"/>
      <c r="AM453" s="46"/>
      <c r="AN453" s="26"/>
      <c r="AO453" s="26" t="s">
        <v>405</v>
      </c>
    </row>
    <row r="454" customFormat="false" ht="12" hidden="false" customHeight="false" outlineLevel="0" collapsed="false">
      <c r="A454" s="39" t="s">
        <v>633</v>
      </c>
      <c r="B454" s="39" t="s">
        <v>634</v>
      </c>
      <c r="C454" s="39" t="s">
        <v>4751</v>
      </c>
      <c r="D454" s="39" t="s">
        <v>4515</v>
      </c>
      <c r="E454" s="39" t="s">
        <v>261</v>
      </c>
      <c r="F454" s="39" t="s">
        <v>258</v>
      </c>
      <c r="G454" s="39" t="s">
        <v>4512</v>
      </c>
      <c r="H454" s="39" t="s">
        <v>4502</v>
      </c>
      <c r="I454" s="40" t="n">
        <v>9</v>
      </c>
      <c r="J454" s="40" t="n">
        <v>0</v>
      </c>
      <c r="K454" s="39" t="s">
        <v>4503</v>
      </c>
      <c r="L454" s="41" t="n">
        <v>0</v>
      </c>
      <c r="M454" s="41" t="n">
        <v>15159.44</v>
      </c>
      <c r="N454" s="39" t="s">
        <v>4507</v>
      </c>
      <c r="O454" s="42" t="n">
        <f aca="false">M454/SUM($M$2:$M$679)</f>
        <v>0.000115094793658207</v>
      </c>
      <c r="P454" s="43" t="n">
        <f aca="false">IFERROR(M454/I454,0)</f>
        <v>1684.38222222222</v>
      </c>
      <c r="Q454" s="17"/>
      <c r="R454" s="44" t="n">
        <f aca="false">I454-Q454</f>
        <v>9</v>
      </c>
      <c r="S454" s="43" t="n">
        <f aca="false">$AK454*R454</f>
        <v>15159.4442763158</v>
      </c>
      <c r="U454" s="26" t="s">
        <v>259</v>
      </c>
      <c r="V454" s="26" t="s">
        <v>260</v>
      </c>
      <c r="W454" s="26" t="s">
        <v>262</v>
      </c>
      <c r="X454" s="29" t="s">
        <v>227</v>
      </c>
      <c r="Y454" s="26" t="s">
        <v>297</v>
      </c>
      <c r="Z454" s="25" t="s">
        <v>51</v>
      </c>
      <c r="AA454" s="26" t="s">
        <v>635</v>
      </c>
      <c r="AB454" s="26" t="s">
        <v>636</v>
      </c>
      <c r="AC454" s="26" t="s">
        <v>290</v>
      </c>
      <c r="AD454" s="26" t="s">
        <v>269</v>
      </c>
      <c r="AE454" s="26"/>
      <c r="AF454" s="26" t="s">
        <v>269</v>
      </c>
      <c r="AG454" s="26"/>
      <c r="AH454" s="45"/>
      <c r="AI454" s="45"/>
      <c r="AJ454" s="45"/>
      <c r="AK454" s="46" t="n">
        <v>1684.38269736842</v>
      </c>
      <c r="AL454" s="46"/>
      <c r="AM454" s="46"/>
      <c r="AN454" s="26"/>
      <c r="AO454" s="26" t="s">
        <v>4666</v>
      </c>
    </row>
    <row r="455" customFormat="false" ht="12" hidden="false" customHeight="false" outlineLevel="0" collapsed="false">
      <c r="A455" s="39" t="s">
        <v>406</v>
      </c>
      <c r="B455" s="39" t="s">
        <v>407</v>
      </c>
      <c r="C455" s="39" t="s">
        <v>4752</v>
      </c>
      <c r="D455" s="39" t="s">
        <v>4515</v>
      </c>
      <c r="E455" s="39" t="s">
        <v>261</v>
      </c>
      <c r="F455" s="39" t="s">
        <v>258</v>
      </c>
      <c r="G455" s="39" t="s">
        <v>4501</v>
      </c>
      <c r="H455" s="39" t="s">
        <v>4502</v>
      </c>
      <c r="I455" s="40" t="n">
        <v>9</v>
      </c>
      <c r="J455" s="40" t="n">
        <v>0</v>
      </c>
      <c r="K455" s="39" t="s">
        <v>4503</v>
      </c>
      <c r="L455" s="41" t="n">
        <v>0</v>
      </c>
      <c r="M455" s="41" t="n">
        <v>26676.1</v>
      </c>
      <c r="N455" s="39" t="s">
        <v>4507</v>
      </c>
      <c r="O455" s="42" t="n">
        <f aca="false">M455/SUM($M$2:$M$679)</f>
        <v>0.000202532562225629</v>
      </c>
      <c r="P455" s="43" t="n">
        <f aca="false">IFERROR(M455/I455,0)</f>
        <v>2964.01111111111</v>
      </c>
      <c r="Q455" s="17"/>
      <c r="R455" s="44" t="n">
        <f aca="false">I455-Q455</f>
        <v>9</v>
      </c>
      <c r="S455" s="43" t="n">
        <f aca="false">$AK455*R455</f>
        <v>26676.0998962656</v>
      </c>
      <c r="U455" s="26" t="s">
        <v>259</v>
      </c>
      <c r="V455" s="26" t="s">
        <v>260</v>
      </c>
      <c r="W455" s="26" t="s">
        <v>262</v>
      </c>
      <c r="X455" s="25" t="s">
        <v>228</v>
      </c>
      <c r="Y455" s="26" t="s">
        <v>282</v>
      </c>
      <c r="Z455" s="25" t="s">
        <v>51</v>
      </c>
      <c r="AA455" s="26" t="s">
        <v>408</v>
      </c>
      <c r="AB455" s="26" t="s">
        <v>409</v>
      </c>
      <c r="AC455" s="26" t="s">
        <v>410</v>
      </c>
      <c r="AD455" s="26" t="s">
        <v>269</v>
      </c>
      <c r="AE455" s="26"/>
      <c r="AF455" s="26" t="s">
        <v>270</v>
      </c>
      <c r="AG455" s="26" t="s">
        <v>411</v>
      </c>
      <c r="AH455" s="45"/>
      <c r="AI455" s="45"/>
      <c r="AJ455" s="45"/>
      <c r="AK455" s="46" t="n">
        <v>2964.01109958506</v>
      </c>
      <c r="AL455" s="46"/>
      <c r="AM455" s="46"/>
      <c r="AN455" s="26"/>
      <c r="AO455" s="26" t="s">
        <v>4573</v>
      </c>
    </row>
    <row r="456" customFormat="false" ht="12" hidden="false" customHeight="false" outlineLevel="0" collapsed="false">
      <c r="A456" s="39" t="s">
        <v>1216</v>
      </c>
      <c r="B456" s="39" t="s">
        <v>1217</v>
      </c>
      <c r="C456" s="39"/>
      <c r="D456" s="39" t="s">
        <v>4505</v>
      </c>
      <c r="E456" s="39" t="s">
        <v>274</v>
      </c>
      <c r="F456" s="39" t="s">
        <v>258</v>
      </c>
      <c r="G456" s="39" t="s">
        <v>4501</v>
      </c>
      <c r="H456" s="39" t="s">
        <v>4502</v>
      </c>
      <c r="I456" s="40" t="n">
        <v>9</v>
      </c>
      <c r="J456" s="40" t="n">
        <v>0</v>
      </c>
      <c r="K456" s="39" t="s">
        <v>4503</v>
      </c>
      <c r="L456" s="41" t="n">
        <v>0</v>
      </c>
      <c r="M456" s="41" t="n">
        <v>103203</v>
      </c>
      <c r="N456" s="39" t="s">
        <v>4504</v>
      </c>
      <c r="O456" s="42" t="n">
        <f aca="false">M456/SUM($M$2:$M$679)</f>
        <v>0.000783546621109217</v>
      </c>
      <c r="P456" s="43" t="n">
        <f aca="false">IFERROR(M456/I456,0)</f>
        <v>11467</v>
      </c>
      <c r="Q456" s="17"/>
      <c r="R456" s="44" t="n">
        <f aca="false">I456-Q456</f>
        <v>9</v>
      </c>
      <c r="S456" s="43" t="n">
        <f aca="false">$AK456*R456</f>
        <v>103203</v>
      </c>
      <c r="U456" s="26" t="s">
        <v>259</v>
      </c>
      <c r="V456" s="26" t="s">
        <v>273</v>
      </c>
      <c r="W456" s="26" t="s">
        <v>262</v>
      </c>
      <c r="X456" s="26"/>
      <c r="Y456" s="26" t="s">
        <v>277</v>
      </c>
      <c r="Z456" s="27" t="s">
        <v>123</v>
      </c>
      <c r="AA456" s="26"/>
      <c r="AB456" s="26"/>
      <c r="AC456" s="26"/>
      <c r="AD456" s="26"/>
      <c r="AE456" s="26"/>
      <c r="AF456" s="26"/>
      <c r="AG456" s="26"/>
      <c r="AH456" s="45" t="n">
        <v>9</v>
      </c>
      <c r="AI456" s="45" t="n">
        <f aca="false">Q456</f>
        <v>0</v>
      </c>
      <c r="AJ456" s="45" t="n">
        <f aca="false">$AH456-$AI456</f>
        <v>9</v>
      </c>
      <c r="AK456" s="46" t="n">
        <v>11467</v>
      </c>
      <c r="AL456" s="46" t="n">
        <f aca="false">$AJ456*$AK456</f>
        <v>103203</v>
      </c>
      <c r="AM456" s="46" t="n">
        <f aca="false">$AI456*$AK456</f>
        <v>0</v>
      </c>
      <c r="AN456" s="26"/>
      <c r="AO456" s="26"/>
    </row>
    <row r="457" customFormat="false" ht="12" hidden="false" customHeight="false" outlineLevel="0" collapsed="false">
      <c r="A457" s="39" t="s">
        <v>1218</v>
      </c>
      <c r="B457" s="39" t="s">
        <v>1219</v>
      </c>
      <c r="C457" s="39"/>
      <c r="D457" s="39" t="s">
        <v>4505</v>
      </c>
      <c r="E457" s="39" t="s">
        <v>274</v>
      </c>
      <c r="F457" s="39" t="s">
        <v>258</v>
      </c>
      <c r="G457" s="39" t="s">
        <v>4501</v>
      </c>
      <c r="H457" s="39" t="s">
        <v>4502</v>
      </c>
      <c r="I457" s="40" t="n">
        <v>9</v>
      </c>
      <c r="J457" s="40" t="n">
        <v>0</v>
      </c>
      <c r="K457" s="39" t="s">
        <v>4503</v>
      </c>
      <c r="L457" s="41" t="n">
        <v>0</v>
      </c>
      <c r="M457" s="41" t="n">
        <v>120152.68</v>
      </c>
      <c r="N457" s="39" t="s">
        <v>4504</v>
      </c>
      <c r="O457" s="42" t="n">
        <f aca="false">M457/SUM($M$2:$M$679)</f>
        <v>0.000912233427625331</v>
      </c>
      <c r="P457" s="43" t="n">
        <f aca="false">IFERROR(M457/I457,0)</f>
        <v>13350.2977777778</v>
      </c>
      <c r="Q457" s="17" t="n">
        <v>4</v>
      </c>
      <c r="R457" s="44" t="n">
        <f aca="false">I457-Q457</f>
        <v>5</v>
      </c>
      <c r="S457" s="43" t="n">
        <f aca="false">$AK457*R457</f>
        <v>66751.4888888889</v>
      </c>
      <c r="U457" s="26" t="s">
        <v>259</v>
      </c>
      <c r="V457" s="26" t="s">
        <v>273</v>
      </c>
      <c r="W457" s="26" t="s">
        <v>262</v>
      </c>
      <c r="X457" s="29" t="s">
        <v>227</v>
      </c>
      <c r="Y457" s="26" t="s">
        <v>297</v>
      </c>
      <c r="Z457" s="25" t="s">
        <v>51</v>
      </c>
      <c r="AA457" s="26" t="s">
        <v>1220</v>
      </c>
      <c r="AB457" s="26" t="s">
        <v>1221</v>
      </c>
      <c r="AC457" s="26" t="s">
        <v>1222</v>
      </c>
      <c r="AD457" s="26" t="s">
        <v>269</v>
      </c>
      <c r="AE457" s="26"/>
      <c r="AF457" s="26" t="s">
        <v>270</v>
      </c>
      <c r="AG457" s="26" t="s">
        <v>1223</v>
      </c>
      <c r="AH457" s="45" t="n">
        <v>9</v>
      </c>
      <c r="AI457" s="45" t="n">
        <f aca="false">Q457</f>
        <v>4</v>
      </c>
      <c r="AJ457" s="45" t="n">
        <f aca="false">$AH457-$AI457</f>
        <v>5</v>
      </c>
      <c r="AK457" s="46" t="n">
        <v>13350.2977777778</v>
      </c>
      <c r="AL457" s="46" t="n">
        <f aca="false">$AJ457*$AK457</f>
        <v>66751.4888888889</v>
      </c>
      <c r="AM457" s="46" t="n">
        <f aca="false">$AI457*$AK457</f>
        <v>53401.1911111111</v>
      </c>
      <c r="AN457" s="26"/>
      <c r="AO457" s="26" t="s">
        <v>1224</v>
      </c>
    </row>
    <row r="458" customFormat="false" ht="12" hidden="false" customHeight="false" outlineLevel="0" collapsed="false">
      <c r="A458" s="39" t="s">
        <v>1177</v>
      </c>
      <c r="B458" s="39" t="s">
        <v>1178</v>
      </c>
      <c r="C458" s="39" t="s">
        <v>4506</v>
      </c>
      <c r="D458" s="39" t="s">
        <v>4505</v>
      </c>
      <c r="E458" s="39" t="s">
        <v>261</v>
      </c>
      <c r="F458" s="39" t="s">
        <v>258</v>
      </c>
      <c r="G458" s="39" t="s">
        <v>4501</v>
      </c>
      <c r="H458" s="39" t="s">
        <v>4502</v>
      </c>
      <c r="I458" s="40" t="n">
        <v>8</v>
      </c>
      <c r="J458" s="40" t="n">
        <v>0</v>
      </c>
      <c r="K458" s="39" t="s">
        <v>4503</v>
      </c>
      <c r="L458" s="41" t="n">
        <v>0</v>
      </c>
      <c r="M458" s="41" t="n">
        <v>56477.3</v>
      </c>
      <c r="N458" s="39" t="s">
        <v>4507</v>
      </c>
      <c r="O458" s="42" t="n">
        <f aca="false">M458/SUM($M$2:$M$679)</f>
        <v>0.000428791775281451</v>
      </c>
      <c r="P458" s="43" t="n">
        <f aca="false">IFERROR(M458/I458,0)</f>
        <v>7059.6625</v>
      </c>
      <c r="Q458" s="17"/>
      <c r="R458" s="44" t="n">
        <f aca="false">I458-Q458</f>
        <v>8</v>
      </c>
      <c r="S458" s="43" t="n">
        <f aca="false">$AK458*R458</f>
        <v>56477.296</v>
      </c>
      <c r="U458" s="26" t="s">
        <v>259</v>
      </c>
      <c r="V458" s="26" t="s">
        <v>260</v>
      </c>
      <c r="W458" s="26" t="s">
        <v>262</v>
      </c>
      <c r="X458" s="26"/>
      <c r="Y458" s="26" t="s">
        <v>277</v>
      </c>
      <c r="Z458" s="27" t="s">
        <v>123</v>
      </c>
      <c r="AA458" s="26"/>
      <c r="AB458" s="26"/>
      <c r="AC458" s="26"/>
      <c r="AD458" s="26"/>
      <c r="AE458" s="26"/>
      <c r="AF458" s="26"/>
      <c r="AG458" s="26"/>
      <c r="AH458" s="45" t="n">
        <v>10</v>
      </c>
      <c r="AI458" s="45" t="n">
        <f aca="false">Q458</f>
        <v>0</v>
      </c>
      <c r="AJ458" s="45" t="n">
        <f aca="false">$AH458-$AI458</f>
        <v>10</v>
      </c>
      <c r="AK458" s="46" t="n">
        <v>7059.662</v>
      </c>
      <c r="AL458" s="46" t="n">
        <f aca="false">$AJ458*$AK458</f>
        <v>70596.62</v>
      </c>
      <c r="AM458" s="46" t="n">
        <f aca="false">$AI458*$AK458</f>
        <v>0</v>
      </c>
      <c r="AN458" s="26"/>
      <c r="AO458" s="26" t="s">
        <v>376</v>
      </c>
    </row>
    <row r="459" customFormat="false" ht="12" hidden="false" customHeight="false" outlineLevel="0" collapsed="false">
      <c r="A459" s="39" t="s">
        <v>1225</v>
      </c>
      <c r="B459" s="39" t="s">
        <v>1226</v>
      </c>
      <c r="C459" s="39" t="s">
        <v>4753</v>
      </c>
      <c r="D459" s="39" t="s">
        <v>4515</v>
      </c>
      <c r="E459" s="39" t="s">
        <v>261</v>
      </c>
      <c r="F459" s="39" t="s">
        <v>258</v>
      </c>
      <c r="G459" s="39" t="s">
        <v>4501</v>
      </c>
      <c r="H459" s="39" t="s">
        <v>4502</v>
      </c>
      <c r="I459" s="40" t="n">
        <v>8</v>
      </c>
      <c r="J459" s="40" t="n">
        <v>0</v>
      </c>
      <c r="K459" s="39" t="s">
        <v>4503</v>
      </c>
      <c r="L459" s="41" t="n">
        <v>0</v>
      </c>
      <c r="M459" s="41" t="n">
        <v>29960.54</v>
      </c>
      <c r="N459" s="39" t="s">
        <v>4507</v>
      </c>
      <c r="O459" s="42" t="n">
        <f aca="false">M459/SUM($M$2:$M$679)</f>
        <v>0.000227468967797521</v>
      </c>
      <c r="P459" s="43" t="n">
        <f aca="false">IFERROR(M459/I459,0)</f>
        <v>3745.0675</v>
      </c>
      <c r="Q459" s="17"/>
      <c r="R459" s="44" t="n">
        <f aca="false">I459-Q459</f>
        <v>8</v>
      </c>
      <c r="S459" s="43" t="n">
        <f aca="false">$AK459*R459</f>
        <v>29960.54</v>
      </c>
      <c r="U459" s="26" t="s">
        <v>259</v>
      </c>
      <c r="V459" s="26" t="s">
        <v>260</v>
      </c>
      <c r="W459" s="26" t="s">
        <v>262</v>
      </c>
      <c r="X459" s="26"/>
      <c r="Y459" s="26" t="s">
        <v>277</v>
      </c>
      <c r="Z459" s="27" t="s">
        <v>123</v>
      </c>
      <c r="AA459" s="26"/>
      <c r="AB459" s="26"/>
      <c r="AC459" s="26"/>
      <c r="AD459" s="26"/>
      <c r="AE459" s="26"/>
      <c r="AF459" s="26"/>
      <c r="AG459" s="26"/>
      <c r="AH459" s="45" t="n">
        <v>8</v>
      </c>
      <c r="AI459" s="45" t="n">
        <f aca="false">Q459</f>
        <v>0</v>
      </c>
      <c r="AJ459" s="45" t="n">
        <f aca="false">$AH459-$AI459</f>
        <v>8</v>
      </c>
      <c r="AK459" s="46" t="n">
        <v>3745.0675</v>
      </c>
      <c r="AL459" s="46" t="n">
        <f aca="false">$AJ459*$AK459</f>
        <v>29960.54</v>
      </c>
      <c r="AM459" s="46" t="n">
        <f aca="false">$AI459*$AK459</f>
        <v>0</v>
      </c>
      <c r="AN459" s="26"/>
      <c r="AO459" s="26"/>
    </row>
    <row r="460" customFormat="false" ht="12" hidden="false" customHeight="false" outlineLevel="0" collapsed="false">
      <c r="A460" s="39" t="s">
        <v>1185</v>
      </c>
      <c r="B460" s="39" t="s">
        <v>1186</v>
      </c>
      <c r="C460" s="39" t="s">
        <v>4754</v>
      </c>
      <c r="D460" s="39" t="s">
        <v>4505</v>
      </c>
      <c r="E460" s="39" t="s">
        <v>261</v>
      </c>
      <c r="F460" s="39" t="s">
        <v>258</v>
      </c>
      <c r="G460" s="39" t="s">
        <v>4501</v>
      </c>
      <c r="H460" s="39" t="s">
        <v>4502</v>
      </c>
      <c r="I460" s="40" t="n">
        <v>8</v>
      </c>
      <c r="J460" s="40" t="n">
        <v>0</v>
      </c>
      <c r="K460" s="39" t="s">
        <v>4503</v>
      </c>
      <c r="L460" s="41" t="n">
        <v>0</v>
      </c>
      <c r="M460" s="41" t="n">
        <v>235736.24</v>
      </c>
      <c r="N460" s="39" t="s">
        <v>4507</v>
      </c>
      <c r="O460" s="42" t="n">
        <f aca="false">M460/SUM($M$2:$M$679)</f>
        <v>0.00178977679258347</v>
      </c>
      <c r="P460" s="43" t="n">
        <f aca="false">IFERROR(M460/I460,0)</f>
        <v>29467.03</v>
      </c>
      <c r="Q460" s="17"/>
      <c r="R460" s="44" t="n">
        <f aca="false">I460-Q460</f>
        <v>8</v>
      </c>
      <c r="S460" s="43" t="n">
        <f aca="false">$AK460*R460</f>
        <v>235736.24</v>
      </c>
      <c r="U460" s="26" t="s">
        <v>259</v>
      </c>
      <c r="V460" s="26" t="s">
        <v>260</v>
      </c>
      <c r="W460" s="26" t="s">
        <v>262</v>
      </c>
      <c r="X460" s="26"/>
      <c r="Y460" s="26" t="s">
        <v>277</v>
      </c>
      <c r="Z460" s="27" t="s">
        <v>123</v>
      </c>
      <c r="AA460" s="26"/>
      <c r="AB460" s="26"/>
      <c r="AC460" s="26"/>
      <c r="AD460" s="26"/>
      <c r="AE460" s="26"/>
      <c r="AF460" s="26"/>
      <c r="AG460" s="26"/>
      <c r="AH460" s="45" t="n">
        <v>10</v>
      </c>
      <c r="AI460" s="45" t="n">
        <f aca="false">Q460</f>
        <v>0</v>
      </c>
      <c r="AJ460" s="45" t="n">
        <f aca="false">$AH460-$AI460</f>
        <v>10</v>
      </c>
      <c r="AK460" s="46" t="n">
        <v>29467.03</v>
      </c>
      <c r="AL460" s="46" t="n">
        <f aca="false">$AJ460*$AK460</f>
        <v>294670.3</v>
      </c>
      <c r="AM460" s="46" t="n">
        <f aca="false">$AI460*$AK460</f>
        <v>0</v>
      </c>
      <c r="AN460" s="26"/>
      <c r="AO460" s="26" t="s">
        <v>376</v>
      </c>
    </row>
    <row r="461" customFormat="false" ht="12" hidden="false" customHeight="false" outlineLevel="0" collapsed="false">
      <c r="A461" s="39" t="s">
        <v>1227</v>
      </c>
      <c r="B461" s="39" t="s">
        <v>1228</v>
      </c>
      <c r="C461" s="39"/>
      <c r="D461" s="39" t="s">
        <v>4565</v>
      </c>
      <c r="E461" s="39" t="s">
        <v>611</v>
      </c>
      <c r="F461" s="39" t="s">
        <v>258</v>
      </c>
      <c r="G461" s="39" t="s">
        <v>4566</v>
      </c>
      <c r="H461" s="39" t="s">
        <v>4502</v>
      </c>
      <c r="I461" s="40" t="n">
        <v>8</v>
      </c>
      <c r="J461" s="40" t="n">
        <v>0</v>
      </c>
      <c r="K461" s="39" t="s">
        <v>4503</v>
      </c>
      <c r="L461" s="41" t="n">
        <v>0</v>
      </c>
      <c r="M461" s="41" t="n">
        <v>255283.55</v>
      </c>
      <c r="N461" s="39" t="s">
        <v>4567</v>
      </c>
      <c r="O461" s="42" t="n">
        <f aca="false">M461/SUM($M$2:$M$679)</f>
        <v>0.00193818554719597</v>
      </c>
      <c r="P461" s="43" t="n">
        <f aca="false">IFERROR(M461/I461,0)</f>
        <v>31910.44375</v>
      </c>
      <c r="Q461" s="17"/>
      <c r="R461" s="44" t="n">
        <f aca="false">I461-Q461</f>
        <v>8</v>
      </c>
      <c r="S461" s="43" t="n">
        <f aca="false">$AK461*R461</f>
        <v>255283.55</v>
      </c>
      <c r="U461" s="26" t="s">
        <v>259</v>
      </c>
      <c r="V461" s="26" t="s">
        <v>610</v>
      </c>
      <c r="W461" s="26" t="s">
        <v>612</v>
      </c>
      <c r="X461" s="26"/>
      <c r="Y461" s="26" t="s">
        <v>615</v>
      </c>
      <c r="Z461" s="27" t="s">
        <v>126</v>
      </c>
      <c r="AA461" s="26"/>
      <c r="AB461" s="26"/>
      <c r="AC461" s="26"/>
      <c r="AD461" s="26"/>
      <c r="AE461" s="26"/>
      <c r="AF461" s="26"/>
      <c r="AG461" s="26"/>
      <c r="AH461" s="45" t="n">
        <v>8</v>
      </c>
      <c r="AI461" s="45" t="n">
        <f aca="false">Q461</f>
        <v>0</v>
      </c>
      <c r="AJ461" s="45" t="n">
        <f aca="false">$AH461-$AI461</f>
        <v>8</v>
      </c>
      <c r="AK461" s="46" t="n">
        <v>31910.44375</v>
      </c>
      <c r="AL461" s="46" t="n">
        <f aca="false">$AJ461*$AK461</f>
        <v>255283.55</v>
      </c>
      <c r="AM461" s="46" t="n">
        <f aca="false">$AI461*$AK461</f>
        <v>0</v>
      </c>
      <c r="AN461" s="26"/>
      <c r="AO461" s="26"/>
    </row>
    <row r="462" customFormat="false" ht="12" hidden="false" customHeight="false" outlineLevel="0" collapsed="false">
      <c r="A462" s="39" t="s">
        <v>1229</v>
      </c>
      <c r="B462" s="39" t="s">
        <v>1230</v>
      </c>
      <c r="C462" s="39"/>
      <c r="D462" s="39" t="s">
        <v>4565</v>
      </c>
      <c r="E462" s="39" t="s">
        <v>611</v>
      </c>
      <c r="F462" s="39" t="s">
        <v>258</v>
      </c>
      <c r="G462" s="39" t="s">
        <v>4566</v>
      </c>
      <c r="H462" s="39" t="s">
        <v>4502</v>
      </c>
      <c r="I462" s="40" t="n">
        <v>8</v>
      </c>
      <c r="J462" s="40" t="n">
        <v>0</v>
      </c>
      <c r="K462" s="39" t="s">
        <v>4503</v>
      </c>
      <c r="L462" s="41" t="n">
        <v>0</v>
      </c>
      <c r="M462" s="41" t="n">
        <v>130482.84</v>
      </c>
      <c r="N462" s="39" t="s">
        <v>4567</v>
      </c>
      <c r="O462" s="42" t="n">
        <f aca="false">M462/SUM($M$2:$M$679)</f>
        <v>0.000990662949669434</v>
      </c>
      <c r="P462" s="43" t="n">
        <f aca="false">IFERROR(M462/I462,0)</f>
        <v>16310.355</v>
      </c>
      <c r="Q462" s="17"/>
      <c r="R462" s="44" t="n">
        <f aca="false">I462-Q462</f>
        <v>8</v>
      </c>
      <c r="S462" s="43" t="n">
        <f aca="false">$AK462*R462</f>
        <v>130482.84</v>
      </c>
      <c r="U462" s="26" t="s">
        <v>259</v>
      </c>
      <c r="V462" s="26" t="s">
        <v>610</v>
      </c>
      <c r="W462" s="26" t="s">
        <v>612</v>
      </c>
      <c r="X462" s="26"/>
      <c r="Y462" s="26" t="s">
        <v>615</v>
      </c>
      <c r="Z462" s="27" t="s">
        <v>126</v>
      </c>
      <c r="AA462" s="26"/>
      <c r="AB462" s="26"/>
      <c r="AC462" s="26"/>
      <c r="AD462" s="26"/>
      <c r="AE462" s="26"/>
      <c r="AF462" s="26"/>
      <c r="AG462" s="26"/>
      <c r="AH462" s="45" t="n">
        <v>8</v>
      </c>
      <c r="AI462" s="45" t="n">
        <f aca="false">Q462</f>
        <v>0</v>
      </c>
      <c r="AJ462" s="45" t="n">
        <f aca="false">$AH462-$AI462</f>
        <v>8</v>
      </c>
      <c r="AK462" s="46" t="n">
        <v>16310.355</v>
      </c>
      <c r="AL462" s="46" t="n">
        <f aca="false">$AJ462*$AK462</f>
        <v>130482.84</v>
      </c>
      <c r="AM462" s="46" t="n">
        <f aca="false">$AI462*$AK462</f>
        <v>0</v>
      </c>
      <c r="AN462" s="26"/>
      <c r="AO462" s="26"/>
    </row>
    <row r="463" customFormat="false" ht="12" hidden="false" customHeight="false" outlineLevel="0" collapsed="false">
      <c r="A463" s="39" t="s">
        <v>1231</v>
      </c>
      <c r="B463" s="39" t="s">
        <v>1232</v>
      </c>
      <c r="C463" s="39"/>
      <c r="D463" s="39" t="s">
        <v>4565</v>
      </c>
      <c r="E463" s="39" t="s">
        <v>611</v>
      </c>
      <c r="F463" s="39" t="s">
        <v>258</v>
      </c>
      <c r="G463" s="39" t="s">
        <v>4566</v>
      </c>
      <c r="H463" s="39" t="s">
        <v>4502</v>
      </c>
      <c r="I463" s="40" t="n">
        <v>8</v>
      </c>
      <c r="J463" s="40" t="n">
        <v>0</v>
      </c>
      <c r="K463" s="39" t="s">
        <v>4503</v>
      </c>
      <c r="L463" s="41" t="n">
        <v>0</v>
      </c>
      <c r="M463" s="41" t="n">
        <v>234723.1</v>
      </c>
      <c r="N463" s="39" t="s">
        <v>4567</v>
      </c>
      <c r="O463" s="42" t="n">
        <f aca="false">M463/SUM($M$2:$M$679)</f>
        <v>0.00178208474464193</v>
      </c>
      <c r="P463" s="43" t="n">
        <f aca="false">IFERROR(M463/I463,0)</f>
        <v>29340.3875</v>
      </c>
      <c r="Q463" s="17"/>
      <c r="R463" s="44" t="n">
        <f aca="false">I463-Q463</f>
        <v>8</v>
      </c>
      <c r="S463" s="43" t="n">
        <f aca="false">$AK463*R463</f>
        <v>234723.1</v>
      </c>
      <c r="U463" s="26" t="s">
        <v>259</v>
      </c>
      <c r="V463" s="26" t="s">
        <v>610</v>
      </c>
      <c r="W463" s="26" t="s">
        <v>612</v>
      </c>
      <c r="X463" s="26"/>
      <c r="Y463" s="26" t="s">
        <v>615</v>
      </c>
      <c r="Z463" s="27" t="s">
        <v>126</v>
      </c>
      <c r="AA463" s="26"/>
      <c r="AB463" s="26"/>
      <c r="AC463" s="26"/>
      <c r="AD463" s="26"/>
      <c r="AE463" s="26"/>
      <c r="AF463" s="26"/>
      <c r="AG463" s="26"/>
      <c r="AH463" s="45" t="n">
        <v>8</v>
      </c>
      <c r="AI463" s="45" t="n">
        <f aca="false">Q463</f>
        <v>0</v>
      </c>
      <c r="AJ463" s="45" t="n">
        <f aca="false">$AH463-$AI463</f>
        <v>8</v>
      </c>
      <c r="AK463" s="46" t="n">
        <v>29340.3875</v>
      </c>
      <c r="AL463" s="46" t="n">
        <f aca="false">$AJ463*$AK463</f>
        <v>234723.1</v>
      </c>
      <c r="AM463" s="46" t="n">
        <f aca="false">$AI463*$AK463</f>
        <v>0</v>
      </c>
      <c r="AN463" s="26"/>
      <c r="AO463" s="26"/>
    </row>
    <row r="464" customFormat="false" ht="12" hidden="false" customHeight="false" outlineLevel="0" collapsed="false">
      <c r="A464" s="39" t="s">
        <v>1233</v>
      </c>
      <c r="B464" s="39" t="s">
        <v>1234</v>
      </c>
      <c r="C464" s="39" t="s">
        <v>4755</v>
      </c>
      <c r="D464" s="39" t="s">
        <v>4505</v>
      </c>
      <c r="E464" s="39" t="s">
        <v>261</v>
      </c>
      <c r="F464" s="39" t="s">
        <v>258</v>
      </c>
      <c r="G464" s="39" t="s">
        <v>4501</v>
      </c>
      <c r="H464" s="39" t="s">
        <v>4502</v>
      </c>
      <c r="I464" s="40" t="n">
        <v>7</v>
      </c>
      <c r="J464" s="40" t="n">
        <v>0</v>
      </c>
      <c r="K464" s="39" t="s">
        <v>4503</v>
      </c>
      <c r="L464" s="41" t="n">
        <v>0</v>
      </c>
      <c r="M464" s="41" t="n">
        <v>6159.28</v>
      </c>
      <c r="N464" s="39" t="s">
        <v>4507</v>
      </c>
      <c r="O464" s="42" t="n">
        <f aca="false">M464/SUM($M$2:$M$679)</f>
        <v>4.67630110797707E-005</v>
      </c>
      <c r="P464" s="43" t="n">
        <f aca="false">IFERROR(M464/I464,0)</f>
        <v>879.897142857143</v>
      </c>
      <c r="Q464" s="17" t="n">
        <v>5</v>
      </c>
      <c r="R464" s="44" t="n">
        <f aca="false">I464-Q464</f>
        <v>2</v>
      </c>
      <c r="S464" s="43" t="n">
        <f aca="false">$AK464*R464</f>
        <v>1759.79428571429</v>
      </c>
      <c r="U464" s="26" t="s">
        <v>259</v>
      </c>
      <c r="V464" s="26" t="s">
        <v>260</v>
      </c>
      <c r="W464" s="26" t="s">
        <v>262</v>
      </c>
      <c r="X464" s="24" t="s">
        <v>226</v>
      </c>
      <c r="Y464" s="26" t="s">
        <v>267</v>
      </c>
      <c r="Z464" s="25" t="s">
        <v>51</v>
      </c>
      <c r="AA464" s="26" t="s">
        <v>1235</v>
      </c>
      <c r="AB464" s="26" t="s">
        <v>1236</v>
      </c>
      <c r="AC464" s="26" t="s">
        <v>1237</v>
      </c>
      <c r="AD464" s="26" t="s">
        <v>269</v>
      </c>
      <c r="AE464" s="26"/>
      <c r="AF464" s="26" t="s">
        <v>270</v>
      </c>
      <c r="AG464" s="26" t="s">
        <v>1238</v>
      </c>
      <c r="AH464" s="45" t="n">
        <v>7</v>
      </c>
      <c r="AI464" s="45" t="n">
        <f aca="false">Q464</f>
        <v>5</v>
      </c>
      <c r="AJ464" s="45" t="n">
        <f aca="false">$AH464-$AI464</f>
        <v>2</v>
      </c>
      <c r="AK464" s="46" t="n">
        <v>879.897142857143</v>
      </c>
      <c r="AL464" s="46" t="n">
        <f aca="false">$AJ464*$AK464</f>
        <v>1759.79428571429</v>
      </c>
      <c r="AM464" s="46" t="n">
        <f aca="false">$AI464*$AK464</f>
        <v>4399.48571428571</v>
      </c>
      <c r="AN464" s="26"/>
      <c r="AO464" s="26" t="s">
        <v>368</v>
      </c>
    </row>
    <row r="465" customFormat="false" ht="12" hidden="false" customHeight="false" outlineLevel="0" collapsed="false">
      <c r="A465" s="39" t="s">
        <v>278</v>
      </c>
      <c r="B465" s="39" t="s">
        <v>279</v>
      </c>
      <c r="C465" s="39" t="s">
        <v>4756</v>
      </c>
      <c r="D465" s="39" t="s">
        <v>4505</v>
      </c>
      <c r="E465" s="39" t="s">
        <v>261</v>
      </c>
      <c r="F465" s="39" t="s">
        <v>258</v>
      </c>
      <c r="G465" s="39" t="s">
        <v>4501</v>
      </c>
      <c r="H465" s="39" t="s">
        <v>4502</v>
      </c>
      <c r="I465" s="40" t="n">
        <v>7</v>
      </c>
      <c r="J465" s="40" t="n">
        <v>0</v>
      </c>
      <c r="K465" s="39" t="s">
        <v>4503</v>
      </c>
      <c r="L465" s="41" t="n">
        <v>0</v>
      </c>
      <c r="M465" s="41" t="n">
        <v>610.1</v>
      </c>
      <c r="N465" s="39" t="s">
        <v>4507</v>
      </c>
      <c r="O465" s="42" t="n">
        <f aca="false">M465/SUM($M$2:$M$679)</f>
        <v>4.63205326917564E-006</v>
      </c>
      <c r="P465" s="43" t="n">
        <f aca="false">IFERROR(M465/I465,0)</f>
        <v>87.1571428571429</v>
      </c>
      <c r="Q465" s="17"/>
      <c r="R465" s="44" t="n">
        <f aca="false">I465-Q465</f>
        <v>7</v>
      </c>
      <c r="S465" s="43" t="n">
        <f aca="false">$AK465*R465</f>
        <v>610.099864265205</v>
      </c>
      <c r="U465" s="26" t="s">
        <v>259</v>
      </c>
      <c r="V465" s="26" t="s">
        <v>260</v>
      </c>
      <c r="W465" s="26" t="s">
        <v>262</v>
      </c>
      <c r="X465" s="25" t="s">
        <v>228</v>
      </c>
      <c r="Y465" s="26" t="s">
        <v>282</v>
      </c>
      <c r="Z465" s="25" t="s">
        <v>51</v>
      </c>
      <c r="AA465" s="26" t="s">
        <v>280</v>
      </c>
      <c r="AB465" s="26" t="s">
        <v>281</v>
      </c>
      <c r="AC465" s="26" t="s">
        <v>283</v>
      </c>
      <c r="AD465" s="26" t="s">
        <v>269</v>
      </c>
      <c r="AE465" s="26"/>
      <c r="AF465" s="26" t="s">
        <v>270</v>
      </c>
      <c r="AG465" s="26" t="s">
        <v>284</v>
      </c>
      <c r="AH465" s="45"/>
      <c r="AI465" s="45"/>
      <c r="AJ465" s="45"/>
      <c r="AK465" s="46" t="n">
        <v>87.1571234664578</v>
      </c>
      <c r="AL465" s="46"/>
      <c r="AM465" s="46"/>
      <c r="AN465" s="26"/>
      <c r="AO465" s="26" t="s">
        <v>4514</v>
      </c>
    </row>
    <row r="466" customFormat="false" ht="12" hidden="false" customHeight="false" outlineLevel="0" collapsed="false">
      <c r="A466" s="39" t="s">
        <v>627</v>
      </c>
      <c r="B466" s="39" t="s">
        <v>628</v>
      </c>
      <c r="C466" s="39" t="s">
        <v>4757</v>
      </c>
      <c r="D466" s="39" t="s">
        <v>4505</v>
      </c>
      <c r="E466" s="39" t="s">
        <v>261</v>
      </c>
      <c r="F466" s="39" t="s">
        <v>258</v>
      </c>
      <c r="G466" s="39" t="s">
        <v>4501</v>
      </c>
      <c r="H466" s="39" t="s">
        <v>4502</v>
      </c>
      <c r="I466" s="40" t="n">
        <v>7</v>
      </c>
      <c r="J466" s="40" t="n">
        <v>0</v>
      </c>
      <c r="K466" s="39" t="s">
        <v>4503</v>
      </c>
      <c r="L466" s="41" t="n">
        <v>0</v>
      </c>
      <c r="M466" s="41" t="n">
        <v>34411.06</v>
      </c>
      <c r="N466" s="39" t="s">
        <v>4507</v>
      </c>
      <c r="O466" s="42" t="n">
        <f aca="false">M466/SUM($M$2:$M$679)</f>
        <v>0.00026125858542665</v>
      </c>
      <c r="P466" s="43" t="n">
        <f aca="false">IFERROR(M466/I466,0)</f>
        <v>4915.86571428571</v>
      </c>
      <c r="Q466" s="17"/>
      <c r="R466" s="44" t="n">
        <f aca="false">I466-Q466</f>
        <v>7</v>
      </c>
      <c r="S466" s="43" t="n">
        <f aca="false">$AK466*R466</f>
        <v>34411.057483871</v>
      </c>
      <c r="U466" s="26" t="s">
        <v>259</v>
      </c>
      <c r="V466" s="26" t="s">
        <v>260</v>
      </c>
      <c r="W466" s="26" t="s">
        <v>262</v>
      </c>
      <c r="X466" s="24" t="s">
        <v>226</v>
      </c>
      <c r="Y466" s="26" t="s">
        <v>267</v>
      </c>
      <c r="Z466" s="25" t="s">
        <v>51</v>
      </c>
      <c r="AA466" s="26" t="s">
        <v>629</v>
      </c>
      <c r="AB466" s="26" t="s">
        <v>630</v>
      </c>
      <c r="AC466" s="26" t="s">
        <v>290</v>
      </c>
      <c r="AD466" s="26" t="s">
        <v>269</v>
      </c>
      <c r="AE466" s="26"/>
      <c r="AF466" s="26" t="s">
        <v>270</v>
      </c>
      <c r="AG466" s="26"/>
      <c r="AH466" s="45"/>
      <c r="AI466" s="45"/>
      <c r="AJ466" s="45"/>
      <c r="AK466" s="46" t="n">
        <v>4915.86535483871</v>
      </c>
      <c r="AL466" s="46"/>
      <c r="AM466" s="46"/>
      <c r="AN466" s="26"/>
      <c r="AO466" s="26" t="s">
        <v>4668</v>
      </c>
    </row>
    <row r="467" customFormat="false" ht="12" hidden="false" customHeight="false" outlineLevel="0" collapsed="false">
      <c r="A467" s="39" t="s">
        <v>625</v>
      </c>
      <c r="B467" s="39" t="s">
        <v>626</v>
      </c>
      <c r="C467" s="39" t="s">
        <v>4758</v>
      </c>
      <c r="D467" s="39" t="s">
        <v>4505</v>
      </c>
      <c r="E467" s="39" t="s">
        <v>261</v>
      </c>
      <c r="F467" s="39" t="s">
        <v>258</v>
      </c>
      <c r="G467" s="39" t="s">
        <v>4501</v>
      </c>
      <c r="H467" s="39" t="s">
        <v>4502</v>
      </c>
      <c r="I467" s="40" t="n">
        <v>7</v>
      </c>
      <c r="J467" s="40" t="n">
        <v>0</v>
      </c>
      <c r="K467" s="39" t="s">
        <v>4503</v>
      </c>
      <c r="L467" s="41" t="n">
        <v>0</v>
      </c>
      <c r="M467" s="41" t="n">
        <v>36914.02</v>
      </c>
      <c r="N467" s="39" t="s">
        <v>4507</v>
      </c>
      <c r="O467" s="42" t="n">
        <f aca="false">M467/SUM($M$2:$M$679)</f>
        <v>0.000280261771872504</v>
      </c>
      <c r="P467" s="43" t="n">
        <f aca="false">IFERROR(M467/I467,0)</f>
        <v>5273.43142857143</v>
      </c>
      <c r="Q467" s="17"/>
      <c r="R467" s="44" t="n">
        <f aca="false">I467-Q467</f>
        <v>7</v>
      </c>
      <c r="S467" s="43" t="n">
        <f aca="false">$AK467*R467</f>
        <v>36914.0211464968</v>
      </c>
      <c r="U467" s="26" t="s">
        <v>259</v>
      </c>
      <c r="V467" s="26" t="s">
        <v>260</v>
      </c>
      <c r="W467" s="26" t="s">
        <v>262</v>
      </c>
      <c r="X467" s="26"/>
      <c r="Y467" s="26" t="s">
        <v>277</v>
      </c>
      <c r="Z467" s="27" t="s">
        <v>123</v>
      </c>
      <c r="AA467" s="26"/>
      <c r="AB467" s="26"/>
      <c r="AC467" s="26"/>
      <c r="AD467" s="26"/>
      <c r="AE467" s="26"/>
      <c r="AF467" s="26"/>
      <c r="AG467" s="26"/>
      <c r="AH467" s="45"/>
      <c r="AI467" s="45"/>
      <c r="AJ467" s="45"/>
      <c r="AK467" s="46" t="n">
        <v>5273.43159235669</v>
      </c>
      <c r="AL467" s="46"/>
      <c r="AM467" s="46"/>
      <c r="AN467" s="26"/>
      <c r="AO467" s="26" t="s">
        <v>485</v>
      </c>
    </row>
    <row r="468" customFormat="false" ht="12" hidden="false" customHeight="false" outlineLevel="0" collapsed="false">
      <c r="A468" s="39" t="s">
        <v>915</v>
      </c>
      <c r="B468" s="39" t="s">
        <v>916</v>
      </c>
      <c r="C468" s="39" t="s">
        <v>4759</v>
      </c>
      <c r="D468" s="39" t="s">
        <v>4505</v>
      </c>
      <c r="E468" s="39" t="s">
        <v>261</v>
      </c>
      <c r="F468" s="39" t="s">
        <v>258</v>
      </c>
      <c r="G468" s="39" t="s">
        <v>4501</v>
      </c>
      <c r="H468" s="39" t="s">
        <v>4502</v>
      </c>
      <c r="I468" s="40" t="n">
        <v>7</v>
      </c>
      <c r="J468" s="40" t="n">
        <v>0</v>
      </c>
      <c r="K468" s="39" t="s">
        <v>4503</v>
      </c>
      <c r="L468" s="41" t="n">
        <v>0</v>
      </c>
      <c r="M468" s="41" t="n">
        <v>28105.68</v>
      </c>
      <c r="N468" s="39" t="s">
        <v>4507</v>
      </c>
      <c r="O468" s="42" t="n">
        <f aca="false">M468/SUM($M$2:$M$679)</f>
        <v>0.000213386341462718</v>
      </c>
      <c r="P468" s="43" t="n">
        <f aca="false">IFERROR(M468/I468,0)</f>
        <v>4015.09714285714</v>
      </c>
      <c r="Q468" s="17"/>
      <c r="R468" s="44" t="n">
        <f aca="false">I468-Q468</f>
        <v>7</v>
      </c>
      <c r="S468" s="43" t="n">
        <f aca="false">$AK468*R468</f>
        <v>28105.6806382979</v>
      </c>
      <c r="U468" s="26" t="s">
        <v>259</v>
      </c>
      <c r="V468" s="26" t="s">
        <v>260</v>
      </c>
      <c r="W468" s="26" t="s">
        <v>262</v>
      </c>
      <c r="X468" s="26"/>
      <c r="Y468" s="26" t="s">
        <v>277</v>
      </c>
      <c r="Z468" s="27" t="s">
        <v>123</v>
      </c>
      <c r="AA468" s="26"/>
      <c r="AB468" s="26"/>
      <c r="AC468" s="26"/>
      <c r="AD468" s="26"/>
      <c r="AE468" s="26"/>
      <c r="AF468" s="26"/>
      <c r="AG468" s="26"/>
      <c r="AH468" s="45"/>
      <c r="AI468" s="45"/>
      <c r="AJ468" s="45"/>
      <c r="AK468" s="46" t="n">
        <v>4015.09723404255</v>
      </c>
      <c r="AL468" s="46"/>
      <c r="AM468" s="46"/>
      <c r="AN468" s="26"/>
      <c r="AO468" s="26" t="s">
        <v>376</v>
      </c>
    </row>
    <row r="469" customFormat="false" ht="12" hidden="false" customHeight="false" outlineLevel="0" collapsed="false">
      <c r="A469" s="39" t="s">
        <v>1239</v>
      </c>
      <c r="B469" s="39" t="s">
        <v>1240</v>
      </c>
      <c r="C469" s="39" t="s">
        <v>4506</v>
      </c>
      <c r="D469" s="39" t="s">
        <v>4505</v>
      </c>
      <c r="E469" s="39" t="s">
        <v>261</v>
      </c>
      <c r="F469" s="39" t="s">
        <v>258</v>
      </c>
      <c r="G469" s="39" t="s">
        <v>4501</v>
      </c>
      <c r="H469" s="39" t="s">
        <v>4502</v>
      </c>
      <c r="I469" s="40" t="n">
        <v>7</v>
      </c>
      <c r="J469" s="40" t="n">
        <v>0</v>
      </c>
      <c r="K469" s="39" t="s">
        <v>4503</v>
      </c>
      <c r="L469" s="41" t="n">
        <v>0</v>
      </c>
      <c r="M469" s="41" t="n">
        <v>6648.11</v>
      </c>
      <c r="N469" s="39" t="s">
        <v>4507</v>
      </c>
      <c r="O469" s="42" t="n">
        <f aca="false">M469/SUM($M$2:$M$679)</f>
        <v>5.04743479090957E-005</v>
      </c>
      <c r="P469" s="43" t="n">
        <f aca="false">IFERROR(M469/I469,0)</f>
        <v>949.73</v>
      </c>
      <c r="Q469" s="17"/>
      <c r="R469" s="44" t="n">
        <f aca="false">I469-Q469</f>
        <v>7</v>
      </c>
      <c r="S469" s="43" t="n">
        <f aca="false">$AK469*R469</f>
        <v>6648.11</v>
      </c>
      <c r="U469" s="26" t="s">
        <v>259</v>
      </c>
      <c r="V469" s="26" t="s">
        <v>260</v>
      </c>
      <c r="W469" s="26" t="s">
        <v>262</v>
      </c>
      <c r="X469" s="26"/>
      <c r="Y469" s="26" t="s">
        <v>277</v>
      </c>
      <c r="Z469" s="27" t="s">
        <v>123</v>
      </c>
      <c r="AA469" s="26"/>
      <c r="AB469" s="26"/>
      <c r="AC469" s="26"/>
      <c r="AD469" s="26"/>
      <c r="AE469" s="26"/>
      <c r="AF469" s="26"/>
      <c r="AG469" s="26"/>
      <c r="AH469" s="45" t="n">
        <v>7</v>
      </c>
      <c r="AI469" s="45" t="n">
        <f aca="false">Q469</f>
        <v>0</v>
      </c>
      <c r="AJ469" s="45" t="n">
        <f aca="false">$AH469-$AI469</f>
        <v>7</v>
      </c>
      <c r="AK469" s="46" t="n">
        <v>949.73</v>
      </c>
      <c r="AL469" s="46" t="n">
        <f aca="false">$AJ469*$AK469</f>
        <v>6648.11</v>
      </c>
      <c r="AM469" s="46" t="n">
        <f aca="false">$AI469*$AK469</f>
        <v>0</v>
      </c>
      <c r="AN469" s="26"/>
      <c r="AO469" s="26"/>
    </row>
    <row r="470" customFormat="false" ht="12" hidden="false" customHeight="false" outlineLevel="0" collapsed="false">
      <c r="A470" s="39" t="s">
        <v>1241</v>
      </c>
      <c r="B470" s="39" t="s">
        <v>1242</v>
      </c>
      <c r="C470" s="39"/>
      <c r="D470" s="39" t="s">
        <v>4505</v>
      </c>
      <c r="E470" s="39" t="s">
        <v>274</v>
      </c>
      <c r="F470" s="39" t="s">
        <v>258</v>
      </c>
      <c r="G470" s="39" t="s">
        <v>4501</v>
      </c>
      <c r="H470" s="39" t="s">
        <v>4502</v>
      </c>
      <c r="I470" s="40" t="n">
        <v>7</v>
      </c>
      <c r="J470" s="40" t="n">
        <v>0</v>
      </c>
      <c r="K470" s="39" t="s">
        <v>4503</v>
      </c>
      <c r="L470" s="41" t="n">
        <v>0</v>
      </c>
      <c r="M470" s="41" t="n">
        <v>5241.6</v>
      </c>
      <c r="N470" s="39" t="s">
        <v>4504</v>
      </c>
      <c r="O470" s="42" t="n">
        <f aca="false">M470/SUM($M$2:$M$679)</f>
        <v>3.97957226941666E-005</v>
      </c>
      <c r="P470" s="43" t="n">
        <f aca="false">IFERROR(M470/I470,0)</f>
        <v>748.8</v>
      </c>
      <c r="Q470" s="17"/>
      <c r="R470" s="44" t="n">
        <f aca="false">I470-Q470</f>
        <v>7</v>
      </c>
      <c r="S470" s="43" t="n">
        <f aca="false">$AK470*R470</f>
        <v>5241.6</v>
      </c>
      <c r="U470" s="26" t="s">
        <v>259</v>
      </c>
      <c r="V470" s="26" t="s">
        <v>273</v>
      </c>
      <c r="W470" s="26" t="s">
        <v>262</v>
      </c>
      <c r="X470" s="26"/>
      <c r="Y470" s="26" t="s">
        <v>277</v>
      </c>
      <c r="Z470" s="27" t="s">
        <v>123</v>
      </c>
      <c r="AA470" s="26"/>
      <c r="AB470" s="26"/>
      <c r="AC470" s="26"/>
      <c r="AD470" s="26"/>
      <c r="AE470" s="26"/>
      <c r="AF470" s="26"/>
      <c r="AG470" s="26"/>
      <c r="AH470" s="45" t="n">
        <v>7</v>
      </c>
      <c r="AI470" s="45" t="n">
        <f aca="false">Q470</f>
        <v>0</v>
      </c>
      <c r="AJ470" s="45" t="n">
        <f aca="false">$AH470-$AI470</f>
        <v>7</v>
      </c>
      <c r="AK470" s="46" t="n">
        <v>748.8</v>
      </c>
      <c r="AL470" s="46" t="n">
        <f aca="false">$AJ470*$AK470</f>
        <v>5241.6</v>
      </c>
      <c r="AM470" s="46" t="n">
        <f aca="false">$AI470*$AK470</f>
        <v>0</v>
      </c>
      <c r="AN470" s="26"/>
      <c r="AO470" s="26"/>
    </row>
    <row r="471" customFormat="false" ht="12" hidden="false" customHeight="false" outlineLevel="0" collapsed="false">
      <c r="A471" s="39" t="s">
        <v>1243</v>
      </c>
      <c r="B471" s="39" t="s">
        <v>1244</v>
      </c>
      <c r="C471" s="39"/>
      <c r="D471" s="39" t="s">
        <v>4500</v>
      </c>
      <c r="E471" s="39" t="s">
        <v>274</v>
      </c>
      <c r="F471" s="39" t="s">
        <v>258</v>
      </c>
      <c r="G471" s="39" t="s">
        <v>4501</v>
      </c>
      <c r="H471" s="39" t="s">
        <v>4502</v>
      </c>
      <c r="I471" s="40" t="n">
        <v>7</v>
      </c>
      <c r="J471" s="40" t="n">
        <v>0</v>
      </c>
      <c r="K471" s="39" t="s">
        <v>4503</v>
      </c>
      <c r="L471" s="41" t="n">
        <v>0</v>
      </c>
      <c r="M471" s="41" t="n">
        <v>296025.45</v>
      </c>
      <c r="N471" s="39" t="s">
        <v>4504</v>
      </c>
      <c r="O471" s="42" t="n">
        <f aca="false">M471/SUM($M$2:$M$679)</f>
        <v>0.00224750967617061</v>
      </c>
      <c r="P471" s="43" t="n">
        <f aca="false">IFERROR(M471/I471,0)</f>
        <v>42289.35</v>
      </c>
      <c r="Q471" s="17"/>
      <c r="R471" s="44" t="n">
        <f aca="false">I471-Q471</f>
        <v>7</v>
      </c>
      <c r="S471" s="43" t="n">
        <f aca="false">$AK471*R471</f>
        <v>296025.45</v>
      </c>
      <c r="U471" s="26" t="s">
        <v>259</v>
      </c>
      <c r="V471" s="26" t="s">
        <v>273</v>
      </c>
      <c r="W471" s="26" t="s">
        <v>262</v>
      </c>
      <c r="X471" s="26"/>
      <c r="Y471" s="26" t="s">
        <v>277</v>
      </c>
      <c r="Z471" s="27" t="s">
        <v>123</v>
      </c>
      <c r="AA471" s="26"/>
      <c r="AB471" s="26"/>
      <c r="AC471" s="26"/>
      <c r="AD471" s="26"/>
      <c r="AE471" s="26"/>
      <c r="AF471" s="26"/>
      <c r="AG471" s="26"/>
      <c r="AH471" s="45" t="n">
        <v>7</v>
      </c>
      <c r="AI471" s="45" t="n">
        <f aca="false">Q471</f>
        <v>0</v>
      </c>
      <c r="AJ471" s="45" t="n">
        <f aca="false">$AH471-$AI471</f>
        <v>7</v>
      </c>
      <c r="AK471" s="46" t="n">
        <v>42289.35</v>
      </c>
      <c r="AL471" s="46" t="n">
        <f aca="false">$AJ471*$AK471</f>
        <v>296025.45</v>
      </c>
      <c r="AM471" s="46" t="n">
        <f aca="false">$AI471*$AK471</f>
        <v>0</v>
      </c>
      <c r="AN471" s="26"/>
      <c r="AO471" s="26"/>
    </row>
    <row r="472" customFormat="false" ht="12" hidden="false" customHeight="false" outlineLevel="0" collapsed="false">
      <c r="A472" s="39" t="s">
        <v>1245</v>
      </c>
      <c r="B472" s="39" t="s">
        <v>1246</v>
      </c>
      <c r="C472" s="39"/>
      <c r="D472" s="39" t="s">
        <v>4565</v>
      </c>
      <c r="E472" s="39" t="s">
        <v>611</v>
      </c>
      <c r="F472" s="39" t="s">
        <v>258</v>
      </c>
      <c r="G472" s="39" t="s">
        <v>4566</v>
      </c>
      <c r="H472" s="39" t="s">
        <v>4502</v>
      </c>
      <c r="I472" s="40" t="n">
        <v>7</v>
      </c>
      <c r="J472" s="40" t="n">
        <v>0</v>
      </c>
      <c r="K472" s="39" t="s">
        <v>4503</v>
      </c>
      <c r="L472" s="41" t="n">
        <v>0</v>
      </c>
      <c r="M472" s="41" t="n">
        <v>751893.61</v>
      </c>
      <c r="N472" s="39" t="s">
        <v>4567</v>
      </c>
      <c r="O472" s="42" t="n">
        <f aca="false">M472/SUM($M$2:$M$679)</f>
        <v>0.0057085908117895</v>
      </c>
      <c r="P472" s="43" t="n">
        <f aca="false">IFERROR(M472/I472,0)</f>
        <v>107413.372857143</v>
      </c>
      <c r="Q472" s="17"/>
      <c r="R472" s="44" t="n">
        <f aca="false">I472-Q472</f>
        <v>7</v>
      </c>
      <c r="S472" s="43" t="n">
        <f aca="false">$AK472*R472</f>
        <v>751893.61</v>
      </c>
      <c r="U472" s="26" t="s">
        <v>259</v>
      </c>
      <c r="V472" s="26" t="s">
        <v>610</v>
      </c>
      <c r="W472" s="26" t="s">
        <v>612</v>
      </c>
      <c r="X472" s="26"/>
      <c r="Y472" s="26" t="s">
        <v>615</v>
      </c>
      <c r="Z472" s="27" t="s">
        <v>126</v>
      </c>
      <c r="AA472" s="26"/>
      <c r="AB472" s="26"/>
      <c r="AC472" s="26"/>
      <c r="AD472" s="26"/>
      <c r="AE472" s="26"/>
      <c r="AF472" s="26"/>
      <c r="AG472" s="26"/>
      <c r="AH472" s="45" t="n">
        <v>7</v>
      </c>
      <c r="AI472" s="45" t="n">
        <f aca="false">Q472</f>
        <v>0</v>
      </c>
      <c r="AJ472" s="45" t="n">
        <f aca="false">$AH472-$AI472</f>
        <v>7</v>
      </c>
      <c r="AK472" s="46" t="n">
        <v>107413.372857143</v>
      </c>
      <c r="AL472" s="46" t="n">
        <f aca="false">$AJ472*$AK472</f>
        <v>751893.61</v>
      </c>
      <c r="AM472" s="46" t="n">
        <f aca="false">$AI472*$AK472</f>
        <v>0</v>
      </c>
      <c r="AN472" s="26"/>
      <c r="AO472" s="26"/>
    </row>
    <row r="473" customFormat="false" ht="12" hidden="false" customHeight="false" outlineLevel="0" collapsed="false">
      <c r="A473" s="39" t="s">
        <v>1247</v>
      </c>
      <c r="B473" s="39" t="s">
        <v>1248</v>
      </c>
      <c r="C473" s="39"/>
      <c r="D473" s="39" t="s">
        <v>4565</v>
      </c>
      <c r="E473" s="39" t="s">
        <v>611</v>
      </c>
      <c r="F473" s="39" t="s">
        <v>258</v>
      </c>
      <c r="G473" s="39" t="s">
        <v>4566</v>
      </c>
      <c r="H473" s="39" t="s">
        <v>4502</v>
      </c>
      <c r="I473" s="40" t="n">
        <v>7</v>
      </c>
      <c r="J473" s="40" t="n">
        <v>0</v>
      </c>
      <c r="K473" s="39" t="s">
        <v>4503</v>
      </c>
      <c r="L473" s="41" t="n">
        <v>0</v>
      </c>
      <c r="M473" s="41" t="n">
        <v>270127.93</v>
      </c>
      <c r="N473" s="39" t="s">
        <v>4567</v>
      </c>
      <c r="O473" s="42" t="n">
        <f aca="false">M473/SUM($M$2:$M$679)</f>
        <v>0.00205088831544361</v>
      </c>
      <c r="P473" s="43" t="n">
        <f aca="false">IFERROR(M473/I473,0)</f>
        <v>38589.7042857143</v>
      </c>
      <c r="Q473" s="17"/>
      <c r="R473" s="44" t="n">
        <f aca="false">I473-Q473</f>
        <v>7</v>
      </c>
      <c r="S473" s="43" t="n">
        <f aca="false">$AK473*R473</f>
        <v>270127.93</v>
      </c>
      <c r="U473" s="26" t="s">
        <v>259</v>
      </c>
      <c r="V473" s="26" t="s">
        <v>610</v>
      </c>
      <c r="W473" s="26" t="s">
        <v>612</v>
      </c>
      <c r="X473" s="26"/>
      <c r="Y473" s="26" t="s">
        <v>615</v>
      </c>
      <c r="Z473" s="27" t="s">
        <v>126</v>
      </c>
      <c r="AA473" s="26"/>
      <c r="AB473" s="26"/>
      <c r="AC473" s="26"/>
      <c r="AD473" s="26"/>
      <c r="AE473" s="26"/>
      <c r="AF473" s="26"/>
      <c r="AG473" s="26"/>
      <c r="AH473" s="45" t="n">
        <v>7</v>
      </c>
      <c r="AI473" s="45" t="n">
        <f aca="false">Q473</f>
        <v>0</v>
      </c>
      <c r="AJ473" s="45" t="n">
        <f aca="false">$AH473-$AI473</f>
        <v>7</v>
      </c>
      <c r="AK473" s="46" t="n">
        <v>38589.7042857143</v>
      </c>
      <c r="AL473" s="46" t="n">
        <f aca="false">$AJ473*$AK473</f>
        <v>270127.93</v>
      </c>
      <c r="AM473" s="46" t="n">
        <f aca="false">$AI473*$AK473</f>
        <v>0</v>
      </c>
      <c r="AN473" s="26"/>
      <c r="AO473" s="26"/>
    </row>
    <row r="474" customFormat="false" ht="12" hidden="false" customHeight="false" outlineLevel="0" collapsed="false">
      <c r="A474" s="39" t="s">
        <v>947</v>
      </c>
      <c r="B474" s="39" t="s">
        <v>948</v>
      </c>
      <c r="C474" s="39" t="s">
        <v>4760</v>
      </c>
      <c r="D474" s="39" t="s">
        <v>4505</v>
      </c>
      <c r="E474" s="39" t="s">
        <v>261</v>
      </c>
      <c r="F474" s="39" t="s">
        <v>258</v>
      </c>
      <c r="G474" s="39" t="s">
        <v>4501</v>
      </c>
      <c r="H474" s="39" t="s">
        <v>4502</v>
      </c>
      <c r="I474" s="40" t="n">
        <v>6</v>
      </c>
      <c r="J474" s="40" t="n">
        <v>0</v>
      </c>
      <c r="K474" s="39" t="s">
        <v>4503</v>
      </c>
      <c r="L474" s="41" t="n">
        <v>0</v>
      </c>
      <c r="M474" s="41" t="n">
        <v>13762.83</v>
      </c>
      <c r="N474" s="39" t="s">
        <v>4507</v>
      </c>
      <c r="O474" s="42" t="n">
        <f aca="false">M474/SUM($M$2:$M$679)</f>
        <v>0.000104491332067872</v>
      </c>
      <c r="P474" s="43" t="n">
        <f aca="false">IFERROR(M474/I474,0)</f>
        <v>2293.805</v>
      </c>
      <c r="Q474" s="17"/>
      <c r="R474" s="44" t="n">
        <f aca="false">I474-Q474</f>
        <v>6</v>
      </c>
      <c r="S474" s="43" t="n">
        <f aca="false">$AK474*R474</f>
        <v>13762.8340540541</v>
      </c>
      <c r="U474" s="26" t="s">
        <v>259</v>
      </c>
      <c r="V474" s="26" t="s">
        <v>260</v>
      </c>
      <c r="W474" s="26" t="s">
        <v>262</v>
      </c>
      <c r="X474" s="25" t="s">
        <v>228</v>
      </c>
      <c r="Y474" s="26" t="s">
        <v>282</v>
      </c>
      <c r="Z474" s="25" t="s">
        <v>51</v>
      </c>
      <c r="AA474" s="26" t="s">
        <v>949</v>
      </c>
      <c r="AB474" s="26" t="s">
        <v>950</v>
      </c>
      <c r="AC474" s="26" t="s">
        <v>290</v>
      </c>
      <c r="AD474" s="26" t="s">
        <v>269</v>
      </c>
      <c r="AE474" s="26"/>
      <c r="AF474" s="26" t="s">
        <v>270</v>
      </c>
      <c r="AG474" s="26"/>
      <c r="AH474" s="45"/>
      <c r="AI474" s="45"/>
      <c r="AJ474" s="45"/>
      <c r="AK474" s="46" t="n">
        <v>2293.80567567568</v>
      </c>
      <c r="AL474" s="46"/>
      <c r="AM474" s="46"/>
      <c r="AN474" s="26"/>
      <c r="AO474" s="26" t="s">
        <v>4761</v>
      </c>
    </row>
    <row r="475" customFormat="false" ht="12" hidden="false" customHeight="false" outlineLevel="0" collapsed="false">
      <c r="A475" s="39" t="s">
        <v>681</v>
      </c>
      <c r="B475" s="39" t="s">
        <v>682</v>
      </c>
      <c r="C475" s="39" t="s">
        <v>4762</v>
      </c>
      <c r="D475" s="39" t="s">
        <v>4505</v>
      </c>
      <c r="E475" s="39" t="s">
        <v>261</v>
      </c>
      <c r="F475" s="39" t="s">
        <v>258</v>
      </c>
      <c r="G475" s="39" t="s">
        <v>4501</v>
      </c>
      <c r="H475" s="39" t="s">
        <v>4502</v>
      </c>
      <c r="I475" s="40" t="n">
        <v>6</v>
      </c>
      <c r="J475" s="40" t="n">
        <v>0</v>
      </c>
      <c r="K475" s="39" t="s">
        <v>4503</v>
      </c>
      <c r="L475" s="41" t="n">
        <v>0</v>
      </c>
      <c r="M475" s="41" t="n">
        <v>8754.04</v>
      </c>
      <c r="N475" s="39" t="s">
        <v>4507</v>
      </c>
      <c r="O475" s="42" t="n">
        <f aca="false">M475/SUM($M$2:$M$679)</f>
        <v>6.64631693173157E-005</v>
      </c>
      <c r="P475" s="43" t="n">
        <f aca="false">IFERROR(M475/I475,0)</f>
        <v>1459.00666666667</v>
      </c>
      <c r="Q475" s="17"/>
      <c r="R475" s="44" t="n">
        <f aca="false">I475-Q475</f>
        <v>6</v>
      </c>
      <c r="S475" s="43" t="n">
        <f aca="false">$AK475*R475</f>
        <v>8754.04</v>
      </c>
      <c r="U475" s="26" t="s">
        <v>259</v>
      </c>
      <c r="V475" s="26" t="s">
        <v>260</v>
      </c>
      <c r="W475" s="26" t="s">
        <v>262</v>
      </c>
      <c r="X475" s="29" t="s">
        <v>227</v>
      </c>
      <c r="Y475" s="26" t="s">
        <v>297</v>
      </c>
      <c r="Z475" s="25" t="s">
        <v>51</v>
      </c>
      <c r="AA475" s="26" t="s">
        <v>683</v>
      </c>
      <c r="AB475" s="26" t="s">
        <v>684</v>
      </c>
      <c r="AC475" s="26" t="s">
        <v>685</v>
      </c>
      <c r="AD475" s="26" t="s">
        <v>269</v>
      </c>
      <c r="AE475" s="26"/>
      <c r="AF475" s="26" t="s">
        <v>270</v>
      </c>
      <c r="AG475" s="26" t="s">
        <v>686</v>
      </c>
      <c r="AH475" s="45"/>
      <c r="AI475" s="45"/>
      <c r="AJ475" s="45"/>
      <c r="AK475" s="46" t="n">
        <v>1459.00666666667</v>
      </c>
      <c r="AL475" s="46"/>
      <c r="AM475" s="46"/>
      <c r="AN475" s="26"/>
      <c r="AO475" s="26" t="s">
        <v>4640</v>
      </c>
    </row>
    <row r="476" customFormat="false" ht="12" hidden="false" customHeight="false" outlineLevel="0" collapsed="false">
      <c r="A476" s="39" t="s">
        <v>1032</v>
      </c>
      <c r="B476" s="39" t="s">
        <v>1033</v>
      </c>
      <c r="C476" s="39" t="s">
        <v>3682</v>
      </c>
      <c r="D476" s="39" t="s">
        <v>4505</v>
      </c>
      <c r="E476" s="39" t="s">
        <v>261</v>
      </c>
      <c r="F476" s="39" t="s">
        <v>258</v>
      </c>
      <c r="G476" s="39" t="s">
        <v>4501</v>
      </c>
      <c r="H476" s="39" t="s">
        <v>4502</v>
      </c>
      <c r="I476" s="40" t="n">
        <v>6</v>
      </c>
      <c r="J476" s="40" t="n">
        <v>0</v>
      </c>
      <c r="K476" s="39" t="s">
        <v>4503</v>
      </c>
      <c r="L476" s="41" t="n">
        <v>0</v>
      </c>
      <c r="M476" s="41" t="n">
        <v>76601.45</v>
      </c>
      <c r="N476" s="39" t="s">
        <v>4507</v>
      </c>
      <c r="O476" s="42" t="n">
        <f aca="false">M476/SUM($M$2:$M$679)</f>
        <v>0.000581580063753638</v>
      </c>
      <c r="P476" s="43" t="n">
        <f aca="false">IFERROR(M476/I476,0)</f>
        <v>12766.9083333333</v>
      </c>
      <c r="Q476" s="17"/>
      <c r="R476" s="44" t="n">
        <f aca="false">I476-Q476</f>
        <v>6</v>
      </c>
      <c r="S476" s="43" t="n">
        <f aca="false">$AK476*R476</f>
        <v>76601.4545454545</v>
      </c>
      <c r="U476" s="26" t="s">
        <v>259</v>
      </c>
      <c r="V476" s="26" t="s">
        <v>260</v>
      </c>
      <c r="W476" s="26" t="s">
        <v>262</v>
      </c>
      <c r="X476" s="25" t="s">
        <v>228</v>
      </c>
      <c r="Y476" s="26" t="s">
        <v>282</v>
      </c>
      <c r="Z476" s="25" t="s">
        <v>51</v>
      </c>
      <c r="AA476" s="26" t="s">
        <v>1034</v>
      </c>
      <c r="AB476" s="26" t="s">
        <v>1035</v>
      </c>
      <c r="AC476" s="26" t="s">
        <v>1036</v>
      </c>
      <c r="AD476" s="26" t="s">
        <v>269</v>
      </c>
      <c r="AE476" s="26"/>
      <c r="AF476" s="26" t="s">
        <v>270</v>
      </c>
      <c r="AG476" s="26" t="s">
        <v>1037</v>
      </c>
      <c r="AH476" s="45"/>
      <c r="AI476" s="45"/>
      <c r="AJ476" s="45"/>
      <c r="AK476" s="46" t="n">
        <v>12766.9090909091</v>
      </c>
      <c r="AL476" s="46"/>
      <c r="AM476" s="46"/>
      <c r="AN476" s="26"/>
      <c r="AO476" s="26" t="s">
        <v>4763</v>
      </c>
    </row>
    <row r="477" customFormat="false" ht="12" hidden="false" customHeight="false" outlineLevel="0" collapsed="false">
      <c r="A477" s="39" t="s">
        <v>1108</v>
      </c>
      <c r="B477" s="39" t="s">
        <v>1109</v>
      </c>
      <c r="C477" s="39" t="s">
        <v>2524</v>
      </c>
      <c r="D477" s="39" t="s">
        <v>4515</v>
      </c>
      <c r="E477" s="39" t="s">
        <v>261</v>
      </c>
      <c r="F477" s="39" t="s">
        <v>258</v>
      </c>
      <c r="G477" s="39" t="s">
        <v>4501</v>
      </c>
      <c r="H477" s="39" t="s">
        <v>4502</v>
      </c>
      <c r="I477" s="40" t="n">
        <v>6</v>
      </c>
      <c r="J477" s="40" t="n">
        <v>0</v>
      </c>
      <c r="K477" s="39" t="s">
        <v>4503</v>
      </c>
      <c r="L477" s="41" t="n">
        <v>0</v>
      </c>
      <c r="M477" s="41" t="n">
        <v>29026.61</v>
      </c>
      <c r="N477" s="39" t="s">
        <v>4507</v>
      </c>
      <c r="O477" s="42" t="n">
        <f aca="false">M477/SUM($M$2:$M$679)</f>
        <v>0.000220378304775588</v>
      </c>
      <c r="P477" s="43" t="n">
        <f aca="false">IFERROR(M477/I477,0)</f>
        <v>4837.76833333333</v>
      </c>
      <c r="Q477" s="17"/>
      <c r="R477" s="44" t="n">
        <f aca="false">I477-Q477</f>
        <v>6</v>
      </c>
      <c r="S477" s="43" t="n">
        <f aca="false">$AK477*R477</f>
        <v>29026.60875</v>
      </c>
      <c r="U477" s="26" t="s">
        <v>259</v>
      </c>
      <c r="V477" s="26" t="s">
        <v>260</v>
      </c>
      <c r="W477" s="26" t="s">
        <v>262</v>
      </c>
      <c r="X477" s="26"/>
      <c r="Y477" s="26" t="s">
        <v>277</v>
      </c>
      <c r="Z477" s="27" t="s">
        <v>123</v>
      </c>
      <c r="AA477" s="26"/>
      <c r="AB477" s="26"/>
      <c r="AC477" s="26"/>
      <c r="AD477" s="26"/>
      <c r="AE477" s="26"/>
      <c r="AF477" s="26"/>
      <c r="AG477" s="26"/>
      <c r="AH477" s="45"/>
      <c r="AI477" s="45"/>
      <c r="AJ477" s="45"/>
      <c r="AK477" s="46" t="n">
        <v>4837.768125</v>
      </c>
      <c r="AL477" s="46"/>
      <c r="AM477" s="46"/>
      <c r="AN477" s="26"/>
      <c r="AO477" s="26" t="s">
        <v>376</v>
      </c>
    </row>
    <row r="478" customFormat="false" ht="12" hidden="false" customHeight="false" outlineLevel="0" collapsed="false">
      <c r="A478" s="39" t="s">
        <v>1041</v>
      </c>
      <c r="B478" s="39" t="s">
        <v>1042</v>
      </c>
      <c r="C478" s="39" t="s">
        <v>4764</v>
      </c>
      <c r="D478" s="39" t="s">
        <v>4505</v>
      </c>
      <c r="E478" s="39" t="s">
        <v>261</v>
      </c>
      <c r="F478" s="39" t="s">
        <v>258</v>
      </c>
      <c r="G478" s="39" t="s">
        <v>4501</v>
      </c>
      <c r="H478" s="39" t="s">
        <v>4502</v>
      </c>
      <c r="I478" s="40" t="n">
        <v>6</v>
      </c>
      <c r="J478" s="40" t="n">
        <v>0</v>
      </c>
      <c r="K478" s="39" t="s">
        <v>4503</v>
      </c>
      <c r="L478" s="41" t="n">
        <v>0</v>
      </c>
      <c r="M478" s="41" t="n">
        <v>21664.71</v>
      </c>
      <c r="N478" s="39" t="s">
        <v>4507</v>
      </c>
      <c r="O478" s="42" t="n">
        <f aca="false">M478/SUM($M$2:$M$679)</f>
        <v>0.00016448465953326</v>
      </c>
      <c r="P478" s="43" t="n">
        <f aca="false">IFERROR(M478/I478,0)</f>
        <v>3610.785</v>
      </c>
      <c r="Q478" s="17"/>
      <c r="R478" s="44" t="n">
        <f aca="false">I478-Q478</f>
        <v>6</v>
      </c>
      <c r="S478" s="43" t="n">
        <f aca="false">$AK478*R478</f>
        <v>21664.7085714286</v>
      </c>
      <c r="U478" s="26" t="s">
        <v>259</v>
      </c>
      <c r="V478" s="26" t="s">
        <v>260</v>
      </c>
      <c r="W478" s="26" t="s">
        <v>262</v>
      </c>
      <c r="X478" s="26"/>
      <c r="Y478" s="26" t="s">
        <v>277</v>
      </c>
      <c r="Z478" s="27" t="s">
        <v>123</v>
      </c>
      <c r="AA478" s="26"/>
      <c r="AB478" s="26"/>
      <c r="AC478" s="26"/>
      <c r="AD478" s="26"/>
      <c r="AE478" s="26"/>
      <c r="AF478" s="26"/>
      <c r="AG478" s="26"/>
      <c r="AH478" s="45"/>
      <c r="AI478" s="45"/>
      <c r="AJ478" s="45"/>
      <c r="AK478" s="46" t="n">
        <v>3610.78476190476</v>
      </c>
      <c r="AL478" s="46"/>
      <c r="AM478" s="46"/>
      <c r="AN478" s="26"/>
      <c r="AO478" s="26" t="s">
        <v>376</v>
      </c>
    </row>
    <row r="479" customFormat="false" ht="12" hidden="false" customHeight="false" outlineLevel="0" collapsed="false">
      <c r="A479" s="39" t="s">
        <v>1249</v>
      </c>
      <c r="B479" s="39" t="s">
        <v>1250</v>
      </c>
      <c r="C479" s="39" t="s">
        <v>4506</v>
      </c>
      <c r="D479" s="39" t="s">
        <v>4505</v>
      </c>
      <c r="E479" s="39" t="s">
        <v>261</v>
      </c>
      <c r="F479" s="39" t="s">
        <v>258</v>
      </c>
      <c r="G479" s="39" t="s">
        <v>4501</v>
      </c>
      <c r="H479" s="39" t="s">
        <v>4502</v>
      </c>
      <c r="I479" s="40" t="n">
        <v>6</v>
      </c>
      <c r="J479" s="40" t="n">
        <v>0</v>
      </c>
      <c r="K479" s="39" t="s">
        <v>4503</v>
      </c>
      <c r="L479" s="41" t="n">
        <v>0</v>
      </c>
      <c r="M479" s="41" t="n">
        <v>25139.76</v>
      </c>
      <c r="N479" s="39" t="s">
        <v>4507</v>
      </c>
      <c r="O479" s="42" t="n">
        <f aca="false">M479/SUM($M$2:$M$679)</f>
        <v>0.000190868230608574</v>
      </c>
      <c r="P479" s="43" t="n">
        <f aca="false">IFERROR(M479/I479,0)</f>
        <v>4189.96</v>
      </c>
      <c r="Q479" s="17"/>
      <c r="R479" s="44" t="n">
        <f aca="false">I479-Q479</f>
        <v>6</v>
      </c>
      <c r="S479" s="43" t="n">
        <f aca="false">$AK479*R479</f>
        <v>25139.76</v>
      </c>
      <c r="U479" s="26" t="s">
        <v>259</v>
      </c>
      <c r="V479" s="26" t="s">
        <v>260</v>
      </c>
      <c r="W479" s="26" t="s">
        <v>262</v>
      </c>
      <c r="X479" s="26"/>
      <c r="Y479" s="26" t="s">
        <v>277</v>
      </c>
      <c r="Z479" s="27" t="s">
        <v>123</v>
      </c>
      <c r="AA479" s="26"/>
      <c r="AB479" s="26"/>
      <c r="AC479" s="26"/>
      <c r="AD479" s="26"/>
      <c r="AE479" s="26"/>
      <c r="AF479" s="26"/>
      <c r="AG479" s="26"/>
      <c r="AH479" s="45" t="n">
        <v>6</v>
      </c>
      <c r="AI479" s="45" t="n">
        <f aca="false">Q479</f>
        <v>0</v>
      </c>
      <c r="AJ479" s="45" t="n">
        <f aca="false">$AH479-$AI479</f>
        <v>6</v>
      </c>
      <c r="AK479" s="46" t="n">
        <v>4189.96</v>
      </c>
      <c r="AL479" s="46" t="n">
        <f aca="false">$AJ479*$AK479</f>
        <v>25139.76</v>
      </c>
      <c r="AM479" s="46" t="n">
        <f aca="false">$AI479*$AK479</f>
        <v>0</v>
      </c>
      <c r="AN479" s="26"/>
      <c r="AO479" s="26"/>
    </row>
    <row r="480" customFormat="false" ht="12" hidden="false" customHeight="false" outlineLevel="0" collapsed="false">
      <c r="A480" s="39" t="s">
        <v>507</v>
      </c>
      <c r="B480" s="39" t="s">
        <v>508</v>
      </c>
      <c r="C480" s="39" t="s">
        <v>4644</v>
      </c>
      <c r="D480" s="39" t="s">
        <v>4505</v>
      </c>
      <c r="E480" s="39" t="s">
        <v>261</v>
      </c>
      <c r="F480" s="39" t="s">
        <v>258</v>
      </c>
      <c r="G480" s="39" t="s">
        <v>4501</v>
      </c>
      <c r="H480" s="39" t="s">
        <v>4502</v>
      </c>
      <c r="I480" s="40" t="n">
        <v>6</v>
      </c>
      <c r="J480" s="40" t="n">
        <v>0</v>
      </c>
      <c r="K480" s="39" t="s">
        <v>4503</v>
      </c>
      <c r="L480" s="41" t="n">
        <v>0</v>
      </c>
      <c r="M480" s="41" t="n">
        <v>655.65</v>
      </c>
      <c r="N480" s="39" t="s">
        <v>4507</v>
      </c>
      <c r="O480" s="42" t="n">
        <f aca="false">M480/SUM($M$2:$M$679)</f>
        <v>4.97788186516146E-006</v>
      </c>
      <c r="P480" s="43" t="n">
        <f aca="false">IFERROR(M480/I480,0)</f>
        <v>109.275</v>
      </c>
      <c r="Q480" s="17"/>
      <c r="R480" s="44" t="n">
        <f aca="false">I480-Q480</f>
        <v>6</v>
      </c>
      <c r="S480" s="43" t="n">
        <f aca="false">$AK480*R480</f>
        <v>655.646424870466</v>
      </c>
      <c r="U480" s="26" t="s">
        <v>259</v>
      </c>
      <c r="V480" s="26" t="s">
        <v>260</v>
      </c>
      <c r="W480" s="26" t="s">
        <v>262</v>
      </c>
      <c r="X480" s="24" t="s">
        <v>226</v>
      </c>
      <c r="Y480" s="26" t="s">
        <v>267</v>
      </c>
      <c r="Z480" s="25" t="s">
        <v>51</v>
      </c>
      <c r="AA480" s="26" t="s">
        <v>509</v>
      </c>
      <c r="AB480" s="26" t="s">
        <v>510</v>
      </c>
      <c r="AC480" s="26" t="s">
        <v>512</v>
      </c>
      <c r="AD480" s="26" t="s">
        <v>269</v>
      </c>
      <c r="AE480" s="26"/>
      <c r="AF480" s="26" t="s">
        <v>270</v>
      </c>
      <c r="AG480" s="26" t="s">
        <v>513</v>
      </c>
      <c r="AH480" s="45"/>
      <c r="AI480" s="45"/>
      <c r="AJ480" s="45"/>
      <c r="AK480" s="46" t="n">
        <v>109.274404145078</v>
      </c>
      <c r="AL480" s="46"/>
      <c r="AM480" s="46"/>
      <c r="AN480" s="26"/>
      <c r="AO480" s="26" t="s">
        <v>4563</v>
      </c>
    </row>
    <row r="481" customFormat="false" ht="12" hidden="false" customHeight="false" outlineLevel="0" collapsed="false">
      <c r="A481" s="39" t="s">
        <v>406</v>
      </c>
      <c r="B481" s="39" t="s">
        <v>407</v>
      </c>
      <c r="C481" s="39" t="s">
        <v>4765</v>
      </c>
      <c r="D481" s="39" t="s">
        <v>4515</v>
      </c>
      <c r="E481" s="39" t="s">
        <v>261</v>
      </c>
      <c r="F481" s="39" t="s">
        <v>258</v>
      </c>
      <c r="G481" s="39" t="s">
        <v>4501</v>
      </c>
      <c r="H481" s="39" t="s">
        <v>4502</v>
      </c>
      <c r="I481" s="40" t="n">
        <v>6</v>
      </c>
      <c r="J481" s="40" t="n">
        <v>0</v>
      </c>
      <c r="K481" s="39" t="s">
        <v>4503</v>
      </c>
      <c r="L481" s="41" t="n">
        <v>0</v>
      </c>
      <c r="M481" s="41" t="n">
        <v>17784.07</v>
      </c>
      <c r="N481" s="39" t="s">
        <v>4507</v>
      </c>
      <c r="O481" s="42" t="n">
        <f aca="false">M481/SUM($M$2:$M$679)</f>
        <v>0.000135021733458037</v>
      </c>
      <c r="P481" s="43" t="n">
        <f aca="false">IFERROR(M481/I481,0)</f>
        <v>2964.01166666667</v>
      </c>
      <c r="Q481" s="17"/>
      <c r="R481" s="44" t="n">
        <f aca="false">I481-Q481</f>
        <v>6</v>
      </c>
      <c r="S481" s="43" t="n">
        <f aca="false">$AK481*R481</f>
        <v>17784.0665975104</v>
      </c>
      <c r="U481" s="26" t="s">
        <v>259</v>
      </c>
      <c r="V481" s="26" t="s">
        <v>260</v>
      </c>
      <c r="W481" s="26" t="s">
        <v>262</v>
      </c>
      <c r="X481" s="25" t="s">
        <v>228</v>
      </c>
      <c r="Y481" s="26" t="s">
        <v>282</v>
      </c>
      <c r="Z481" s="25" t="s">
        <v>51</v>
      </c>
      <c r="AA481" s="26" t="s">
        <v>408</v>
      </c>
      <c r="AB481" s="26" t="s">
        <v>409</v>
      </c>
      <c r="AC481" s="26" t="s">
        <v>410</v>
      </c>
      <c r="AD481" s="26" t="s">
        <v>269</v>
      </c>
      <c r="AE481" s="26"/>
      <c r="AF481" s="26" t="s">
        <v>270</v>
      </c>
      <c r="AG481" s="26" t="s">
        <v>411</v>
      </c>
      <c r="AH481" s="45"/>
      <c r="AI481" s="45"/>
      <c r="AJ481" s="45"/>
      <c r="AK481" s="46" t="n">
        <v>2964.01109958506</v>
      </c>
      <c r="AL481" s="46"/>
      <c r="AM481" s="46"/>
      <c r="AN481" s="26"/>
      <c r="AO481" s="26" t="s">
        <v>4573</v>
      </c>
    </row>
    <row r="482" customFormat="false" ht="12" hidden="false" customHeight="false" outlineLevel="0" collapsed="false">
      <c r="A482" s="39" t="s">
        <v>1253</v>
      </c>
      <c r="B482" s="39" t="s">
        <v>1254</v>
      </c>
      <c r="C482" s="39"/>
      <c r="D482" s="39" t="s">
        <v>4505</v>
      </c>
      <c r="E482" s="39" t="s">
        <v>274</v>
      </c>
      <c r="F482" s="39" t="s">
        <v>258</v>
      </c>
      <c r="G482" s="39" t="s">
        <v>4512</v>
      </c>
      <c r="H482" s="39" t="s">
        <v>4502</v>
      </c>
      <c r="I482" s="40" t="n">
        <v>6</v>
      </c>
      <c r="J482" s="40" t="n">
        <v>0</v>
      </c>
      <c r="K482" s="39" t="s">
        <v>4503</v>
      </c>
      <c r="L482" s="41" t="n">
        <v>0</v>
      </c>
      <c r="M482" s="41" t="n">
        <v>207480</v>
      </c>
      <c r="N482" s="39" t="s">
        <v>4504</v>
      </c>
      <c r="O482" s="42" t="n">
        <f aca="false">M482/SUM($M$2:$M$679)</f>
        <v>0.00157524735664409</v>
      </c>
      <c r="P482" s="43" t="n">
        <f aca="false">IFERROR(M482/I482,0)</f>
        <v>34580</v>
      </c>
      <c r="Q482" s="17"/>
      <c r="R482" s="44" t="n">
        <f aca="false">I482-Q482</f>
        <v>6</v>
      </c>
      <c r="S482" s="43" t="n">
        <f aca="false">$AK482*R482</f>
        <v>207480</v>
      </c>
      <c r="U482" s="26" t="s">
        <v>259</v>
      </c>
      <c r="V482" s="26" t="s">
        <v>273</v>
      </c>
      <c r="W482" s="26" t="s">
        <v>262</v>
      </c>
      <c r="X482" s="26"/>
      <c r="Y482" s="26" t="s">
        <v>277</v>
      </c>
      <c r="Z482" s="27" t="s">
        <v>123</v>
      </c>
      <c r="AA482" s="26"/>
      <c r="AB482" s="26"/>
      <c r="AC482" s="26"/>
      <c r="AD482" s="26"/>
      <c r="AE482" s="26"/>
      <c r="AF482" s="26"/>
      <c r="AG482" s="26"/>
      <c r="AH482" s="45" t="n">
        <v>6</v>
      </c>
      <c r="AI482" s="45" t="n">
        <f aca="false">Q482</f>
        <v>0</v>
      </c>
      <c r="AJ482" s="45" t="n">
        <f aca="false">$AH482-$AI482</f>
        <v>6</v>
      </c>
      <c r="AK482" s="46" t="n">
        <v>34580</v>
      </c>
      <c r="AL482" s="46" t="n">
        <f aca="false">$AJ482*$AK482</f>
        <v>207480</v>
      </c>
      <c r="AM482" s="46" t="n">
        <f aca="false">$AI482*$AK482</f>
        <v>0</v>
      </c>
      <c r="AN482" s="26"/>
      <c r="AO482" s="26"/>
    </row>
    <row r="483" customFormat="false" ht="12" hidden="false" customHeight="false" outlineLevel="0" collapsed="false">
      <c r="A483" s="39" t="s">
        <v>1257</v>
      </c>
      <c r="B483" s="39" t="s">
        <v>1258</v>
      </c>
      <c r="C483" s="39"/>
      <c r="D483" s="39" t="s">
        <v>4505</v>
      </c>
      <c r="E483" s="39" t="s">
        <v>274</v>
      </c>
      <c r="F483" s="39" t="s">
        <v>258</v>
      </c>
      <c r="G483" s="39" t="s">
        <v>4501</v>
      </c>
      <c r="H483" s="39" t="s">
        <v>4502</v>
      </c>
      <c r="I483" s="40" t="n">
        <v>6</v>
      </c>
      <c r="J483" s="40" t="n">
        <v>0</v>
      </c>
      <c r="K483" s="39" t="s">
        <v>4503</v>
      </c>
      <c r="L483" s="41" t="n">
        <v>0</v>
      </c>
      <c r="M483" s="41" t="n">
        <v>85668</v>
      </c>
      <c r="N483" s="39" t="s">
        <v>4504</v>
      </c>
      <c r="O483" s="42" t="n">
        <f aca="false">M483/SUM($M$2:$M$679)</f>
        <v>0.000650415898153973</v>
      </c>
      <c r="P483" s="43" t="n">
        <f aca="false">IFERROR(M483/I483,0)</f>
        <v>14278</v>
      </c>
      <c r="Q483" s="17"/>
      <c r="R483" s="44" t="n">
        <f aca="false">I483-Q483</f>
        <v>6</v>
      </c>
      <c r="S483" s="43" t="n">
        <f aca="false">$AK483*R483</f>
        <v>85668</v>
      </c>
      <c r="U483" s="26" t="s">
        <v>259</v>
      </c>
      <c r="V483" s="26" t="s">
        <v>273</v>
      </c>
      <c r="W483" s="26" t="s">
        <v>262</v>
      </c>
      <c r="X483" s="26"/>
      <c r="Y483" s="26" t="s">
        <v>277</v>
      </c>
      <c r="Z483" s="27" t="s">
        <v>123</v>
      </c>
      <c r="AA483" s="26"/>
      <c r="AB483" s="26"/>
      <c r="AC483" s="26"/>
      <c r="AD483" s="26"/>
      <c r="AE483" s="26"/>
      <c r="AF483" s="26"/>
      <c r="AG483" s="26"/>
      <c r="AH483" s="45" t="n">
        <v>6</v>
      </c>
      <c r="AI483" s="45" t="n">
        <f aca="false">Q483</f>
        <v>0</v>
      </c>
      <c r="AJ483" s="45" t="n">
        <f aca="false">$AH483-$AI483</f>
        <v>6</v>
      </c>
      <c r="AK483" s="46" t="n">
        <v>14278</v>
      </c>
      <c r="AL483" s="46" t="n">
        <f aca="false">$AJ483*$AK483</f>
        <v>85668</v>
      </c>
      <c r="AM483" s="46" t="n">
        <f aca="false">$AI483*$AK483</f>
        <v>0</v>
      </c>
      <c r="AN483" s="26"/>
      <c r="AO483" s="26"/>
    </row>
    <row r="484" customFormat="false" ht="12" hidden="false" customHeight="false" outlineLevel="0" collapsed="false">
      <c r="A484" s="39" t="s">
        <v>1259</v>
      </c>
      <c r="B484" s="39" t="s">
        <v>1260</v>
      </c>
      <c r="C484" s="39"/>
      <c r="D484" s="39" t="s">
        <v>4565</v>
      </c>
      <c r="E484" s="39" t="s">
        <v>611</v>
      </c>
      <c r="F484" s="39" t="s">
        <v>258</v>
      </c>
      <c r="G484" s="39" t="s">
        <v>4566</v>
      </c>
      <c r="H484" s="39" t="s">
        <v>4502</v>
      </c>
      <c r="I484" s="40" t="n">
        <v>6</v>
      </c>
      <c r="J484" s="40" t="n">
        <v>0</v>
      </c>
      <c r="K484" s="39" t="s">
        <v>4503</v>
      </c>
      <c r="L484" s="41" t="n">
        <v>0</v>
      </c>
      <c r="M484" s="41" t="n">
        <v>861942</v>
      </c>
      <c r="N484" s="39" t="s">
        <v>4567</v>
      </c>
      <c r="O484" s="42" t="n">
        <f aca="false">M484/SUM($M$2:$M$679)</f>
        <v>0.00654410958685427</v>
      </c>
      <c r="P484" s="43" t="n">
        <f aca="false">IFERROR(M484/I484,0)</f>
        <v>143657</v>
      </c>
      <c r="Q484" s="17"/>
      <c r="R484" s="44" t="n">
        <f aca="false">I484-Q484</f>
        <v>6</v>
      </c>
      <c r="S484" s="43" t="n">
        <f aca="false">$AK484*R484</f>
        <v>861942</v>
      </c>
      <c r="U484" s="26" t="s">
        <v>259</v>
      </c>
      <c r="V484" s="26" t="s">
        <v>610</v>
      </c>
      <c r="W484" s="26" t="s">
        <v>612</v>
      </c>
      <c r="X484" s="26"/>
      <c r="Y484" s="26" t="s">
        <v>615</v>
      </c>
      <c r="Z484" s="27" t="s">
        <v>126</v>
      </c>
      <c r="AA484" s="26"/>
      <c r="AB484" s="26"/>
      <c r="AC484" s="26"/>
      <c r="AD484" s="26"/>
      <c r="AE484" s="26"/>
      <c r="AF484" s="26"/>
      <c r="AG484" s="26"/>
      <c r="AH484" s="45" t="n">
        <v>6</v>
      </c>
      <c r="AI484" s="45" t="n">
        <f aca="false">Q484</f>
        <v>0</v>
      </c>
      <c r="AJ484" s="45" t="n">
        <f aca="false">$AH484-$AI484</f>
        <v>6</v>
      </c>
      <c r="AK484" s="46" t="n">
        <v>143657</v>
      </c>
      <c r="AL484" s="46" t="n">
        <f aca="false">$AJ484*$AK484</f>
        <v>861942</v>
      </c>
      <c r="AM484" s="46" t="n">
        <f aca="false">$AI484*$AK484</f>
        <v>0</v>
      </c>
      <c r="AN484" s="26"/>
      <c r="AO484" s="26"/>
    </row>
    <row r="485" customFormat="false" ht="12" hidden="false" customHeight="false" outlineLevel="0" collapsed="false">
      <c r="A485" s="39" t="s">
        <v>1261</v>
      </c>
      <c r="B485" s="39" t="s">
        <v>1262</v>
      </c>
      <c r="C485" s="39"/>
      <c r="D485" s="39" t="s">
        <v>4565</v>
      </c>
      <c r="E485" s="39" t="s">
        <v>611</v>
      </c>
      <c r="F485" s="39" t="s">
        <v>258</v>
      </c>
      <c r="G485" s="39" t="s">
        <v>4566</v>
      </c>
      <c r="H485" s="39" t="s">
        <v>4502</v>
      </c>
      <c r="I485" s="40" t="n">
        <v>6</v>
      </c>
      <c r="J485" s="40" t="n">
        <v>0</v>
      </c>
      <c r="K485" s="39" t="s">
        <v>4503</v>
      </c>
      <c r="L485" s="41" t="n">
        <v>0</v>
      </c>
      <c r="M485" s="41" t="n">
        <v>1213192.5</v>
      </c>
      <c r="N485" s="39" t="s">
        <v>4567</v>
      </c>
      <c r="O485" s="42" t="n">
        <f aca="false">M485/SUM($M$2:$M$679)</f>
        <v>0.00921090359902371</v>
      </c>
      <c r="P485" s="43" t="n">
        <f aca="false">IFERROR(M485/I485,0)</f>
        <v>202198.75</v>
      </c>
      <c r="Q485" s="17"/>
      <c r="R485" s="44" t="n">
        <f aca="false">I485-Q485</f>
        <v>6</v>
      </c>
      <c r="S485" s="43" t="n">
        <f aca="false">$AK485*R485</f>
        <v>1213192.5</v>
      </c>
      <c r="U485" s="26" t="s">
        <v>259</v>
      </c>
      <c r="V485" s="26" t="s">
        <v>610</v>
      </c>
      <c r="W485" s="26" t="s">
        <v>612</v>
      </c>
      <c r="X485" s="26"/>
      <c r="Y485" s="26" t="s">
        <v>615</v>
      </c>
      <c r="Z485" s="27" t="s">
        <v>126</v>
      </c>
      <c r="AA485" s="26"/>
      <c r="AB485" s="26"/>
      <c r="AC485" s="26"/>
      <c r="AD485" s="26"/>
      <c r="AE485" s="26"/>
      <c r="AF485" s="26"/>
      <c r="AG485" s="26"/>
      <c r="AH485" s="45" t="n">
        <v>6</v>
      </c>
      <c r="AI485" s="45" t="n">
        <f aca="false">Q485</f>
        <v>0</v>
      </c>
      <c r="AJ485" s="45" t="n">
        <f aca="false">$AH485-$AI485</f>
        <v>6</v>
      </c>
      <c r="AK485" s="46" t="n">
        <v>202198.75</v>
      </c>
      <c r="AL485" s="46" t="n">
        <f aca="false">$AJ485*$AK485</f>
        <v>1213192.5</v>
      </c>
      <c r="AM485" s="46" t="n">
        <f aca="false">$AI485*$AK485</f>
        <v>0</v>
      </c>
      <c r="AN485" s="26"/>
      <c r="AO485" s="26"/>
    </row>
    <row r="486" customFormat="false" ht="12" hidden="false" customHeight="false" outlineLevel="0" collapsed="false">
      <c r="A486" s="39" t="s">
        <v>1265</v>
      </c>
      <c r="B486" s="39" t="s">
        <v>1266</v>
      </c>
      <c r="C486" s="39"/>
      <c r="D486" s="39" t="s">
        <v>4565</v>
      </c>
      <c r="E486" s="39" t="s">
        <v>611</v>
      </c>
      <c r="F486" s="39" t="s">
        <v>258</v>
      </c>
      <c r="G486" s="39" t="s">
        <v>4566</v>
      </c>
      <c r="H486" s="39" t="s">
        <v>4502</v>
      </c>
      <c r="I486" s="40" t="n">
        <v>6</v>
      </c>
      <c r="J486" s="40" t="n">
        <v>0</v>
      </c>
      <c r="K486" s="39" t="s">
        <v>4503</v>
      </c>
      <c r="L486" s="41" t="n">
        <v>0</v>
      </c>
      <c r="M486" s="41" t="n">
        <v>428875.21</v>
      </c>
      <c r="N486" s="39" t="s">
        <v>4567</v>
      </c>
      <c r="O486" s="42" t="n">
        <f aca="false">M486/SUM($M$2:$M$679)</f>
        <v>0.00325614295779198</v>
      </c>
      <c r="P486" s="43" t="n">
        <f aca="false">IFERROR(M486/I486,0)</f>
        <v>71479.2016666667</v>
      </c>
      <c r="Q486" s="17"/>
      <c r="R486" s="44" t="n">
        <f aca="false">I486-Q486</f>
        <v>6</v>
      </c>
      <c r="S486" s="43" t="n">
        <f aca="false">$AK486*R486</f>
        <v>428875.21</v>
      </c>
      <c r="U486" s="26" t="s">
        <v>259</v>
      </c>
      <c r="V486" s="26" t="s">
        <v>610</v>
      </c>
      <c r="W486" s="26" t="s">
        <v>612</v>
      </c>
      <c r="X486" s="26"/>
      <c r="Y486" s="26" t="s">
        <v>615</v>
      </c>
      <c r="Z486" s="27" t="s">
        <v>126</v>
      </c>
      <c r="AA486" s="26"/>
      <c r="AB486" s="26"/>
      <c r="AC486" s="26"/>
      <c r="AD486" s="26"/>
      <c r="AE486" s="26"/>
      <c r="AF486" s="26"/>
      <c r="AG486" s="26"/>
      <c r="AH486" s="45" t="n">
        <v>6</v>
      </c>
      <c r="AI486" s="45" t="n">
        <f aca="false">Q486</f>
        <v>0</v>
      </c>
      <c r="AJ486" s="45" t="n">
        <f aca="false">$AH486-$AI486</f>
        <v>6</v>
      </c>
      <c r="AK486" s="46" t="n">
        <v>71479.2016666667</v>
      </c>
      <c r="AL486" s="46" t="n">
        <f aca="false">$AJ486*$AK486</f>
        <v>428875.21</v>
      </c>
      <c r="AM486" s="46" t="n">
        <f aca="false">$AI486*$AK486</f>
        <v>0</v>
      </c>
      <c r="AN486" s="26"/>
      <c r="AO486" s="26"/>
    </row>
    <row r="487" customFormat="false" ht="12" hidden="false" customHeight="false" outlineLevel="0" collapsed="false">
      <c r="A487" s="39" t="s">
        <v>1267</v>
      </c>
      <c r="B487" s="39" t="s">
        <v>1268</v>
      </c>
      <c r="C487" s="39"/>
      <c r="D487" s="39" t="s">
        <v>4565</v>
      </c>
      <c r="E487" s="39" t="s">
        <v>611</v>
      </c>
      <c r="F487" s="39" t="s">
        <v>258</v>
      </c>
      <c r="G487" s="39" t="s">
        <v>4566</v>
      </c>
      <c r="H487" s="39" t="s">
        <v>4502</v>
      </c>
      <c r="I487" s="40" t="n">
        <v>6</v>
      </c>
      <c r="J487" s="40" t="n">
        <v>0</v>
      </c>
      <c r="K487" s="39" t="s">
        <v>4503</v>
      </c>
      <c r="L487" s="41" t="n">
        <v>0</v>
      </c>
      <c r="M487" s="41" t="n">
        <v>212624.94</v>
      </c>
      <c r="N487" s="39" t="s">
        <v>4567</v>
      </c>
      <c r="O487" s="42" t="n">
        <f aca="false">M487/SUM($M$2:$M$679)</f>
        <v>0.00161430920903995</v>
      </c>
      <c r="P487" s="43" t="n">
        <f aca="false">IFERROR(M487/I487,0)</f>
        <v>35437.49</v>
      </c>
      <c r="Q487" s="17"/>
      <c r="R487" s="44" t="n">
        <f aca="false">I487-Q487</f>
        <v>6</v>
      </c>
      <c r="S487" s="43" t="n">
        <f aca="false">$AK487*R487</f>
        <v>212624.94</v>
      </c>
      <c r="U487" s="26" t="s">
        <v>259</v>
      </c>
      <c r="V487" s="26" t="s">
        <v>610</v>
      </c>
      <c r="W487" s="26" t="s">
        <v>612</v>
      </c>
      <c r="X487" s="26"/>
      <c r="Y487" s="26" t="s">
        <v>615</v>
      </c>
      <c r="Z487" s="27" t="s">
        <v>126</v>
      </c>
      <c r="AA487" s="26"/>
      <c r="AB487" s="26"/>
      <c r="AC487" s="26"/>
      <c r="AD487" s="26"/>
      <c r="AE487" s="26"/>
      <c r="AF487" s="26"/>
      <c r="AG487" s="26"/>
      <c r="AH487" s="45" t="n">
        <v>6</v>
      </c>
      <c r="AI487" s="45" t="n">
        <f aca="false">Q487</f>
        <v>0</v>
      </c>
      <c r="AJ487" s="45" t="n">
        <f aca="false">$AH487-$AI487</f>
        <v>6</v>
      </c>
      <c r="AK487" s="46" t="n">
        <v>35437.49</v>
      </c>
      <c r="AL487" s="46" t="n">
        <f aca="false">$AJ487*$AK487</f>
        <v>212624.94</v>
      </c>
      <c r="AM487" s="46" t="n">
        <f aca="false">$AI487*$AK487</f>
        <v>0</v>
      </c>
      <c r="AN487" s="26"/>
      <c r="AO487" s="26"/>
    </row>
    <row r="488" customFormat="false" ht="12" hidden="false" customHeight="false" outlineLevel="0" collapsed="false">
      <c r="A488" s="39" t="s">
        <v>1269</v>
      </c>
      <c r="B488" s="39" t="s">
        <v>1270</v>
      </c>
      <c r="C488" s="39"/>
      <c r="D488" s="39" t="s">
        <v>4565</v>
      </c>
      <c r="E488" s="39" t="s">
        <v>611</v>
      </c>
      <c r="F488" s="39" t="s">
        <v>258</v>
      </c>
      <c r="G488" s="39" t="s">
        <v>4566</v>
      </c>
      <c r="H488" s="39" t="s">
        <v>4502</v>
      </c>
      <c r="I488" s="40" t="n">
        <v>6</v>
      </c>
      <c r="J488" s="40" t="n">
        <v>0</v>
      </c>
      <c r="K488" s="39" t="s">
        <v>4503</v>
      </c>
      <c r="L488" s="41" t="n">
        <v>0</v>
      </c>
      <c r="M488" s="41" t="n">
        <v>78250.07</v>
      </c>
      <c r="N488" s="39" t="s">
        <v>4567</v>
      </c>
      <c r="O488" s="42" t="n">
        <f aca="false">M488/SUM($M$2:$M$679)</f>
        <v>0.000594096857165584</v>
      </c>
      <c r="P488" s="43" t="n">
        <f aca="false">IFERROR(M488/I488,0)</f>
        <v>13041.6783333333</v>
      </c>
      <c r="Q488" s="17"/>
      <c r="R488" s="44" t="n">
        <f aca="false">I488-Q488</f>
        <v>6</v>
      </c>
      <c r="S488" s="43" t="n">
        <f aca="false">$AK488*R488</f>
        <v>78250.07</v>
      </c>
      <c r="U488" s="26" t="s">
        <v>259</v>
      </c>
      <c r="V488" s="26" t="s">
        <v>610</v>
      </c>
      <c r="W488" s="26" t="s">
        <v>612</v>
      </c>
      <c r="X488" s="26"/>
      <c r="Y488" s="26" t="s">
        <v>615</v>
      </c>
      <c r="Z488" s="27" t="s">
        <v>126</v>
      </c>
      <c r="AA488" s="26"/>
      <c r="AB488" s="26"/>
      <c r="AC488" s="26"/>
      <c r="AD488" s="26"/>
      <c r="AE488" s="26"/>
      <c r="AF488" s="26"/>
      <c r="AG488" s="26"/>
      <c r="AH488" s="45" t="n">
        <v>6</v>
      </c>
      <c r="AI488" s="45" t="n">
        <f aca="false">Q488</f>
        <v>0</v>
      </c>
      <c r="AJ488" s="45" t="n">
        <f aca="false">$AH488-$AI488</f>
        <v>6</v>
      </c>
      <c r="AK488" s="46" t="n">
        <v>13041.6783333333</v>
      </c>
      <c r="AL488" s="46" t="n">
        <f aca="false">$AJ488*$AK488</f>
        <v>78250.07</v>
      </c>
      <c r="AM488" s="46" t="n">
        <f aca="false">$AI488*$AK488</f>
        <v>0</v>
      </c>
      <c r="AN488" s="26"/>
      <c r="AO488" s="26"/>
    </row>
    <row r="489" customFormat="false" ht="12" hidden="false" customHeight="false" outlineLevel="0" collapsed="false">
      <c r="A489" s="39" t="s">
        <v>1271</v>
      </c>
      <c r="B489" s="39" t="s">
        <v>1272</v>
      </c>
      <c r="C489" s="39"/>
      <c r="D489" s="39" t="s">
        <v>4565</v>
      </c>
      <c r="E489" s="39" t="s">
        <v>611</v>
      </c>
      <c r="F489" s="39" t="s">
        <v>258</v>
      </c>
      <c r="G489" s="39" t="s">
        <v>4566</v>
      </c>
      <c r="H489" s="39" t="s">
        <v>4502</v>
      </c>
      <c r="I489" s="40" t="n">
        <v>6</v>
      </c>
      <c r="J489" s="40" t="n">
        <v>0</v>
      </c>
      <c r="K489" s="39" t="s">
        <v>4503</v>
      </c>
      <c r="L489" s="41" t="n">
        <v>0</v>
      </c>
      <c r="M489" s="41" t="n">
        <v>2584977.84</v>
      </c>
      <c r="N489" s="39" t="s">
        <v>4567</v>
      </c>
      <c r="O489" s="42" t="n">
        <f aca="false">M489/SUM($M$2:$M$679)</f>
        <v>0.0196258892878521</v>
      </c>
      <c r="P489" s="43" t="n">
        <f aca="false">IFERROR(M489/I489,0)</f>
        <v>430829.64</v>
      </c>
      <c r="Q489" s="17"/>
      <c r="R489" s="44" t="n">
        <f aca="false">I489-Q489</f>
        <v>6</v>
      </c>
      <c r="S489" s="43" t="n">
        <f aca="false">$AK489*R489</f>
        <v>2584977.84</v>
      </c>
      <c r="U489" s="26" t="s">
        <v>259</v>
      </c>
      <c r="V489" s="26" t="s">
        <v>610</v>
      </c>
      <c r="W489" s="26" t="s">
        <v>612</v>
      </c>
      <c r="X489" s="26"/>
      <c r="Y489" s="26" t="s">
        <v>615</v>
      </c>
      <c r="Z489" s="27" t="s">
        <v>126</v>
      </c>
      <c r="AA489" s="26"/>
      <c r="AB489" s="26"/>
      <c r="AC489" s="26"/>
      <c r="AD489" s="26"/>
      <c r="AE489" s="26"/>
      <c r="AF489" s="26"/>
      <c r="AG489" s="26"/>
      <c r="AH489" s="45" t="n">
        <v>6</v>
      </c>
      <c r="AI489" s="45" t="n">
        <f aca="false">Q489</f>
        <v>0</v>
      </c>
      <c r="AJ489" s="45" t="n">
        <f aca="false">$AH489-$AI489</f>
        <v>6</v>
      </c>
      <c r="AK489" s="46" t="n">
        <v>430829.64</v>
      </c>
      <c r="AL489" s="46" t="n">
        <f aca="false">$AJ489*$AK489</f>
        <v>2584977.84</v>
      </c>
      <c r="AM489" s="46" t="n">
        <f aca="false">$AI489*$AK489</f>
        <v>0</v>
      </c>
      <c r="AN489" s="26"/>
      <c r="AO489" s="26"/>
    </row>
    <row r="490" customFormat="false" ht="12" hidden="false" customHeight="false" outlineLevel="0" collapsed="false">
      <c r="A490" s="39" t="s">
        <v>1273</v>
      </c>
      <c r="B490" s="39" t="s">
        <v>1274</v>
      </c>
      <c r="C490" s="39"/>
      <c r="D490" s="39" t="s">
        <v>4565</v>
      </c>
      <c r="E490" s="39" t="s">
        <v>611</v>
      </c>
      <c r="F490" s="39" t="s">
        <v>258</v>
      </c>
      <c r="G490" s="39" t="s">
        <v>4566</v>
      </c>
      <c r="H490" s="39" t="s">
        <v>4502</v>
      </c>
      <c r="I490" s="40" t="n">
        <v>6</v>
      </c>
      <c r="J490" s="40" t="n">
        <v>0</v>
      </c>
      <c r="K490" s="39" t="s">
        <v>4503</v>
      </c>
      <c r="L490" s="41" t="n">
        <v>0</v>
      </c>
      <c r="M490" s="41" t="n">
        <v>2584977.84</v>
      </c>
      <c r="N490" s="39" t="s">
        <v>4567</v>
      </c>
      <c r="O490" s="42" t="n">
        <f aca="false">M490/SUM($M$2:$M$679)</f>
        <v>0.0196258892878521</v>
      </c>
      <c r="P490" s="43" t="n">
        <f aca="false">IFERROR(M490/I490,0)</f>
        <v>430829.64</v>
      </c>
      <c r="Q490" s="17"/>
      <c r="R490" s="44" t="n">
        <f aca="false">I490-Q490</f>
        <v>6</v>
      </c>
      <c r="S490" s="43" t="n">
        <f aca="false">$AK490*R490</f>
        <v>2584977.84</v>
      </c>
      <c r="U490" s="26" t="s">
        <v>259</v>
      </c>
      <c r="V490" s="26" t="s">
        <v>610</v>
      </c>
      <c r="W490" s="26" t="s">
        <v>612</v>
      </c>
      <c r="X490" s="26"/>
      <c r="Y490" s="26" t="s">
        <v>615</v>
      </c>
      <c r="Z490" s="27" t="s">
        <v>126</v>
      </c>
      <c r="AA490" s="26"/>
      <c r="AB490" s="26"/>
      <c r="AC490" s="26"/>
      <c r="AD490" s="26"/>
      <c r="AE490" s="26"/>
      <c r="AF490" s="26"/>
      <c r="AG490" s="26"/>
      <c r="AH490" s="45" t="n">
        <v>6</v>
      </c>
      <c r="AI490" s="45" t="n">
        <f aca="false">Q490</f>
        <v>0</v>
      </c>
      <c r="AJ490" s="45" t="n">
        <f aca="false">$AH490-$AI490</f>
        <v>6</v>
      </c>
      <c r="AK490" s="46" t="n">
        <v>430829.64</v>
      </c>
      <c r="AL490" s="46" t="n">
        <f aca="false">$AJ490*$AK490</f>
        <v>2584977.84</v>
      </c>
      <c r="AM490" s="46" t="n">
        <f aca="false">$AI490*$AK490</f>
        <v>0</v>
      </c>
      <c r="AN490" s="26"/>
      <c r="AO490" s="26"/>
    </row>
    <row r="491" customFormat="false" ht="12" hidden="false" customHeight="false" outlineLevel="0" collapsed="false">
      <c r="A491" s="39" t="s">
        <v>1275</v>
      </c>
      <c r="B491" s="39" t="s">
        <v>1276</v>
      </c>
      <c r="C491" s="39"/>
      <c r="D491" s="39" t="s">
        <v>4565</v>
      </c>
      <c r="E491" s="39" t="s">
        <v>611</v>
      </c>
      <c r="F491" s="39" t="s">
        <v>258</v>
      </c>
      <c r="G491" s="39" t="s">
        <v>4566</v>
      </c>
      <c r="H491" s="39" t="s">
        <v>4502</v>
      </c>
      <c r="I491" s="40" t="n">
        <v>6</v>
      </c>
      <c r="J491" s="40" t="n">
        <v>0</v>
      </c>
      <c r="K491" s="39" t="s">
        <v>4503</v>
      </c>
      <c r="L491" s="41" t="n">
        <v>0</v>
      </c>
      <c r="M491" s="41" t="n">
        <v>2118099.36</v>
      </c>
      <c r="N491" s="39" t="s">
        <v>4567</v>
      </c>
      <c r="O491" s="42" t="n">
        <f aca="false">M491/SUM($M$2:$M$679)</f>
        <v>0.016081214661411</v>
      </c>
      <c r="P491" s="43" t="n">
        <f aca="false">IFERROR(M491/I491,0)</f>
        <v>353016.56</v>
      </c>
      <c r="Q491" s="17"/>
      <c r="R491" s="44" t="n">
        <f aca="false">I491-Q491</f>
        <v>6</v>
      </c>
      <c r="S491" s="43" t="n">
        <f aca="false">$AK491*R491</f>
        <v>2118099.36</v>
      </c>
      <c r="U491" s="26" t="s">
        <v>259</v>
      </c>
      <c r="V491" s="26" t="s">
        <v>610</v>
      </c>
      <c r="W491" s="26" t="s">
        <v>612</v>
      </c>
      <c r="X491" s="26"/>
      <c r="Y491" s="26" t="s">
        <v>615</v>
      </c>
      <c r="Z491" s="27" t="s">
        <v>126</v>
      </c>
      <c r="AA491" s="26"/>
      <c r="AB491" s="26"/>
      <c r="AC491" s="26"/>
      <c r="AD491" s="26"/>
      <c r="AE491" s="26"/>
      <c r="AF491" s="26"/>
      <c r="AG491" s="26"/>
      <c r="AH491" s="45" t="n">
        <v>6</v>
      </c>
      <c r="AI491" s="45" t="n">
        <f aca="false">Q491</f>
        <v>0</v>
      </c>
      <c r="AJ491" s="45" t="n">
        <f aca="false">$AH491-$AI491</f>
        <v>6</v>
      </c>
      <c r="AK491" s="46" t="n">
        <v>353016.56</v>
      </c>
      <c r="AL491" s="46" t="n">
        <f aca="false">$AJ491*$AK491</f>
        <v>2118099.36</v>
      </c>
      <c r="AM491" s="46" t="n">
        <f aca="false">$AI491*$AK491</f>
        <v>0</v>
      </c>
      <c r="AN491" s="26"/>
      <c r="AO491" s="26"/>
    </row>
    <row r="492" customFormat="false" ht="12" hidden="false" customHeight="false" outlineLevel="0" collapsed="false">
      <c r="A492" s="39" t="s">
        <v>1277</v>
      </c>
      <c r="B492" s="39" t="s">
        <v>1278</v>
      </c>
      <c r="C492" s="39"/>
      <c r="D492" s="39" t="s">
        <v>4565</v>
      </c>
      <c r="E492" s="39" t="s">
        <v>611</v>
      </c>
      <c r="F492" s="39" t="s">
        <v>258</v>
      </c>
      <c r="G492" s="39" t="s">
        <v>4566</v>
      </c>
      <c r="H492" s="39" t="s">
        <v>4502</v>
      </c>
      <c r="I492" s="40" t="n">
        <v>6</v>
      </c>
      <c r="J492" s="40" t="n">
        <v>0</v>
      </c>
      <c r="K492" s="39" t="s">
        <v>4503</v>
      </c>
      <c r="L492" s="41" t="n">
        <v>0</v>
      </c>
      <c r="M492" s="41" t="n">
        <v>2118099.36</v>
      </c>
      <c r="N492" s="39" t="s">
        <v>4567</v>
      </c>
      <c r="O492" s="42" t="n">
        <f aca="false">M492/SUM($M$2:$M$679)</f>
        <v>0.016081214661411</v>
      </c>
      <c r="P492" s="43" t="n">
        <f aca="false">IFERROR(M492/I492,0)</f>
        <v>353016.56</v>
      </c>
      <c r="Q492" s="17"/>
      <c r="R492" s="44" t="n">
        <f aca="false">I492-Q492</f>
        <v>6</v>
      </c>
      <c r="S492" s="43" t="n">
        <f aca="false">$AK492*R492</f>
        <v>2118099.36</v>
      </c>
      <c r="U492" s="26" t="s">
        <v>259</v>
      </c>
      <c r="V492" s="26" t="s">
        <v>610</v>
      </c>
      <c r="W492" s="26" t="s">
        <v>612</v>
      </c>
      <c r="X492" s="26"/>
      <c r="Y492" s="26" t="s">
        <v>615</v>
      </c>
      <c r="Z492" s="27" t="s">
        <v>126</v>
      </c>
      <c r="AA492" s="26"/>
      <c r="AB492" s="26"/>
      <c r="AC492" s="26"/>
      <c r="AD492" s="26"/>
      <c r="AE492" s="26"/>
      <c r="AF492" s="26"/>
      <c r="AG492" s="26"/>
      <c r="AH492" s="45" t="n">
        <v>6</v>
      </c>
      <c r="AI492" s="45" t="n">
        <f aca="false">Q492</f>
        <v>0</v>
      </c>
      <c r="AJ492" s="45" t="n">
        <f aca="false">$AH492-$AI492</f>
        <v>6</v>
      </c>
      <c r="AK492" s="46" t="n">
        <v>353016.56</v>
      </c>
      <c r="AL492" s="46" t="n">
        <f aca="false">$AJ492*$AK492</f>
        <v>2118099.36</v>
      </c>
      <c r="AM492" s="46" t="n">
        <f aca="false">$AI492*$AK492</f>
        <v>0</v>
      </c>
      <c r="AN492" s="26"/>
      <c r="AO492" s="26"/>
    </row>
    <row r="493" customFormat="false" ht="12" hidden="false" customHeight="false" outlineLevel="0" collapsed="false">
      <c r="A493" s="39" t="s">
        <v>1279</v>
      </c>
      <c r="B493" s="39" t="s">
        <v>1280</v>
      </c>
      <c r="C493" s="39"/>
      <c r="D493" s="39" t="s">
        <v>4565</v>
      </c>
      <c r="E493" s="39" t="s">
        <v>611</v>
      </c>
      <c r="F493" s="39" t="s">
        <v>258</v>
      </c>
      <c r="G493" s="39" t="s">
        <v>4566</v>
      </c>
      <c r="H493" s="39" t="s">
        <v>4502</v>
      </c>
      <c r="I493" s="40" t="n">
        <v>6</v>
      </c>
      <c r="J493" s="40" t="n">
        <v>0</v>
      </c>
      <c r="K493" s="39" t="s">
        <v>4503</v>
      </c>
      <c r="L493" s="41" t="n">
        <v>0</v>
      </c>
      <c r="M493" s="41" t="n">
        <v>801271.2</v>
      </c>
      <c r="N493" s="39" t="s">
        <v>4567</v>
      </c>
      <c r="O493" s="42" t="n">
        <f aca="false">M493/SUM($M$2:$M$679)</f>
        <v>0.00608347956311472</v>
      </c>
      <c r="P493" s="43" t="n">
        <f aca="false">IFERROR(M493/I493,0)</f>
        <v>133545.2</v>
      </c>
      <c r="Q493" s="17"/>
      <c r="R493" s="44" t="n">
        <f aca="false">I493-Q493</f>
        <v>6</v>
      </c>
      <c r="S493" s="43" t="n">
        <f aca="false">$AK493*R493</f>
        <v>801271.2</v>
      </c>
      <c r="U493" s="26" t="s">
        <v>259</v>
      </c>
      <c r="V493" s="26" t="s">
        <v>610</v>
      </c>
      <c r="W493" s="26" t="s">
        <v>612</v>
      </c>
      <c r="X493" s="26"/>
      <c r="Y493" s="26" t="s">
        <v>615</v>
      </c>
      <c r="Z493" s="27" t="s">
        <v>126</v>
      </c>
      <c r="AA493" s="26"/>
      <c r="AB493" s="26"/>
      <c r="AC493" s="26"/>
      <c r="AD493" s="26"/>
      <c r="AE493" s="26"/>
      <c r="AF493" s="26"/>
      <c r="AG493" s="26"/>
      <c r="AH493" s="45" t="n">
        <v>6</v>
      </c>
      <c r="AI493" s="45" t="n">
        <f aca="false">Q493</f>
        <v>0</v>
      </c>
      <c r="AJ493" s="45" t="n">
        <f aca="false">$AH493-$AI493</f>
        <v>6</v>
      </c>
      <c r="AK493" s="46" t="n">
        <v>133545.2</v>
      </c>
      <c r="AL493" s="46" t="n">
        <f aca="false">$AJ493*$AK493</f>
        <v>801271.2</v>
      </c>
      <c r="AM493" s="46" t="n">
        <f aca="false">$AI493*$AK493</f>
        <v>0</v>
      </c>
      <c r="AN493" s="26"/>
      <c r="AO493" s="26"/>
    </row>
    <row r="494" customFormat="false" ht="12" hidden="false" customHeight="false" outlineLevel="0" collapsed="false">
      <c r="A494" s="39" t="s">
        <v>1281</v>
      </c>
      <c r="B494" s="39" t="s">
        <v>1282</v>
      </c>
      <c r="C494" s="39"/>
      <c r="D494" s="39" t="s">
        <v>4565</v>
      </c>
      <c r="E494" s="39" t="s">
        <v>611</v>
      </c>
      <c r="F494" s="39" t="s">
        <v>258</v>
      </c>
      <c r="G494" s="39" t="s">
        <v>4566</v>
      </c>
      <c r="H494" s="39" t="s">
        <v>4502</v>
      </c>
      <c r="I494" s="40" t="n">
        <v>6</v>
      </c>
      <c r="J494" s="40" t="n">
        <v>0</v>
      </c>
      <c r="K494" s="39" t="s">
        <v>4503</v>
      </c>
      <c r="L494" s="41" t="n">
        <v>0</v>
      </c>
      <c r="M494" s="41" t="n">
        <v>801271.2</v>
      </c>
      <c r="N494" s="39" t="s">
        <v>4567</v>
      </c>
      <c r="O494" s="42" t="n">
        <f aca="false">M494/SUM($M$2:$M$679)</f>
        <v>0.00608347956311472</v>
      </c>
      <c r="P494" s="43" t="n">
        <f aca="false">IFERROR(M494/I494,0)</f>
        <v>133545.2</v>
      </c>
      <c r="Q494" s="17"/>
      <c r="R494" s="44" t="n">
        <f aca="false">I494-Q494</f>
        <v>6</v>
      </c>
      <c r="S494" s="43" t="n">
        <f aca="false">$AK494*R494</f>
        <v>801271.2</v>
      </c>
      <c r="U494" s="26" t="s">
        <v>259</v>
      </c>
      <c r="V494" s="26" t="s">
        <v>610</v>
      </c>
      <c r="W494" s="26" t="s">
        <v>612</v>
      </c>
      <c r="X494" s="26"/>
      <c r="Y494" s="26" t="s">
        <v>615</v>
      </c>
      <c r="Z494" s="27" t="s">
        <v>126</v>
      </c>
      <c r="AA494" s="26"/>
      <c r="AB494" s="26"/>
      <c r="AC494" s="26"/>
      <c r="AD494" s="26"/>
      <c r="AE494" s="26"/>
      <c r="AF494" s="26"/>
      <c r="AG494" s="26"/>
      <c r="AH494" s="45" t="n">
        <v>6</v>
      </c>
      <c r="AI494" s="45" t="n">
        <f aca="false">Q494</f>
        <v>0</v>
      </c>
      <c r="AJ494" s="45" t="n">
        <f aca="false">$AH494-$AI494</f>
        <v>6</v>
      </c>
      <c r="AK494" s="46" t="n">
        <v>133545.2</v>
      </c>
      <c r="AL494" s="46" t="n">
        <f aca="false">$AJ494*$AK494</f>
        <v>801271.2</v>
      </c>
      <c r="AM494" s="46" t="n">
        <f aca="false">$AI494*$AK494</f>
        <v>0</v>
      </c>
      <c r="AN494" s="26"/>
      <c r="AO494" s="26"/>
    </row>
    <row r="495" customFormat="false" ht="12" hidden="false" customHeight="false" outlineLevel="0" collapsed="false">
      <c r="A495" s="39" t="s">
        <v>968</v>
      </c>
      <c r="B495" s="39" t="s">
        <v>969</v>
      </c>
      <c r="C495" s="39" t="s">
        <v>4766</v>
      </c>
      <c r="D495" s="39" t="s">
        <v>4505</v>
      </c>
      <c r="E495" s="39" t="s">
        <v>261</v>
      </c>
      <c r="F495" s="39" t="s">
        <v>258</v>
      </c>
      <c r="G495" s="39" t="s">
        <v>4501</v>
      </c>
      <c r="H495" s="39" t="s">
        <v>4502</v>
      </c>
      <c r="I495" s="40" t="n">
        <v>5</v>
      </c>
      <c r="J495" s="40" t="n">
        <v>0</v>
      </c>
      <c r="K495" s="39" t="s">
        <v>4503</v>
      </c>
      <c r="L495" s="41" t="n">
        <v>0</v>
      </c>
      <c r="M495" s="41" t="n">
        <v>31856.64</v>
      </c>
      <c r="N495" s="39" t="s">
        <v>4507</v>
      </c>
      <c r="O495" s="42" t="n">
        <f aca="false">M495/SUM($M$2:$M$679)</f>
        <v>0.000241864699978612</v>
      </c>
      <c r="P495" s="43" t="n">
        <f aca="false">IFERROR(M495/I495,0)</f>
        <v>6371.328</v>
      </c>
      <c r="Q495" s="17"/>
      <c r="R495" s="44" t="n">
        <f aca="false">I495-Q495</f>
        <v>5</v>
      </c>
      <c r="S495" s="43" t="n">
        <f aca="false">$AK495*R495</f>
        <v>31856.6363636364</v>
      </c>
      <c r="U495" s="26" t="s">
        <v>259</v>
      </c>
      <c r="V495" s="26" t="s">
        <v>260</v>
      </c>
      <c r="W495" s="26" t="s">
        <v>262</v>
      </c>
      <c r="X495" s="24" t="s">
        <v>226</v>
      </c>
      <c r="Y495" s="26" t="s">
        <v>267</v>
      </c>
      <c r="Z495" s="25" t="s">
        <v>51</v>
      </c>
      <c r="AA495" s="26" t="s">
        <v>970</v>
      </c>
      <c r="AB495" s="26" t="s">
        <v>971</v>
      </c>
      <c r="AC495" s="26" t="s">
        <v>972</v>
      </c>
      <c r="AD495" s="26" t="s">
        <v>269</v>
      </c>
      <c r="AE495" s="26"/>
      <c r="AF495" s="26" t="s">
        <v>270</v>
      </c>
      <c r="AG495" s="26" t="s">
        <v>973</v>
      </c>
      <c r="AH495" s="45"/>
      <c r="AI495" s="45"/>
      <c r="AJ495" s="45"/>
      <c r="AK495" s="46" t="n">
        <v>6371.32727272727</v>
      </c>
      <c r="AL495" s="46"/>
      <c r="AM495" s="46"/>
      <c r="AN495" s="26"/>
      <c r="AO495" s="26" t="s">
        <v>4767</v>
      </c>
    </row>
    <row r="496" customFormat="false" ht="12" hidden="false" customHeight="false" outlineLevel="0" collapsed="false">
      <c r="A496" s="39" t="s">
        <v>448</v>
      </c>
      <c r="B496" s="39" t="s">
        <v>449</v>
      </c>
      <c r="C496" s="39" t="s">
        <v>4768</v>
      </c>
      <c r="D496" s="39" t="s">
        <v>4505</v>
      </c>
      <c r="E496" s="39" t="s">
        <v>261</v>
      </c>
      <c r="F496" s="39" t="s">
        <v>258</v>
      </c>
      <c r="G496" s="39" t="s">
        <v>4501</v>
      </c>
      <c r="H496" s="39" t="s">
        <v>4502</v>
      </c>
      <c r="I496" s="40" t="n">
        <v>5</v>
      </c>
      <c r="J496" s="40" t="n">
        <v>0</v>
      </c>
      <c r="K496" s="39" t="s">
        <v>4503</v>
      </c>
      <c r="L496" s="41" t="n">
        <v>0</v>
      </c>
      <c r="M496" s="41" t="n">
        <v>2951.48</v>
      </c>
      <c r="N496" s="39" t="s">
        <v>4507</v>
      </c>
      <c r="O496" s="42" t="n">
        <f aca="false">M496/SUM($M$2:$M$679)</f>
        <v>2.24084782542313E-005</v>
      </c>
      <c r="P496" s="43" t="n">
        <f aca="false">IFERROR(M496/I496,0)</f>
        <v>590.296</v>
      </c>
      <c r="Q496" s="17"/>
      <c r="R496" s="44" t="n">
        <f aca="false">I496-Q496</f>
        <v>5</v>
      </c>
      <c r="S496" s="43" t="n">
        <f aca="false">$AK496*R496</f>
        <v>2951.48097014925</v>
      </c>
      <c r="U496" s="26" t="s">
        <v>259</v>
      </c>
      <c r="V496" s="26" t="s">
        <v>260</v>
      </c>
      <c r="W496" s="26" t="s">
        <v>262</v>
      </c>
      <c r="X496" s="24" t="s">
        <v>226</v>
      </c>
      <c r="Y496" s="26" t="s">
        <v>267</v>
      </c>
      <c r="Z496" s="25" t="s">
        <v>51</v>
      </c>
      <c r="AA496" s="26" t="s">
        <v>450</v>
      </c>
      <c r="AB496" s="26" t="s">
        <v>451</v>
      </c>
      <c r="AC496" s="26" t="s">
        <v>290</v>
      </c>
      <c r="AD496" s="26" t="s">
        <v>269</v>
      </c>
      <c r="AE496" s="26"/>
      <c r="AF496" s="26" t="s">
        <v>270</v>
      </c>
      <c r="AG496" s="26"/>
      <c r="AH496" s="45"/>
      <c r="AI496" s="45"/>
      <c r="AJ496" s="45"/>
      <c r="AK496" s="46" t="n">
        <v>590.296194029851</v>
      </c>
      <c r="AL496" s="46"/>
      <c r="AM496" s="46"/>
      <c r="AN496" s="26"/>
      <c r="AO496" s="26" t="s">
        <v>4582</v>
      </c>
    </row>
    <row r="497" customFormat="false" ht="12" hidden="false" customHeight="false" outlineLevel="0" collapsed="false">
      <c r="A497" s="39" t="s">
        <v>344</v>
      </c>
      <c r="B497" s="39" t="s">
        <v>345</v>
      </c>
      <c r="C497" s="39" t="s">
        <v>4642</v>
      </c>
      <c r="D497" s="39" t="s">
        <v>4505</v>
      </c>
      <c r="E497" s="39" t="s">
        <v>261</v>
      </c>
      <c r="F497" s="39" t="s">
        <v>258</v>
      </c>
      <c r="G497" s="39" t="s">
        <v>4501</v>
      </c>
      <c r="H497" s="39" t="s">
        <v>4502</v>
      </c>
      <c r="I497" s="40" t="n">
        <v>5</v>
      </c>
      <c r="J497" s="40" t="n">
        <v>0</v>
      </c>
      <c r="K497" s="39" t="s">
        <v>4503</v>
      </c>
      <c r="L497" s="41" t="n">
        <v>0</v>
      </c>
      <c r="M497" s="41" t="n">
        <v>2639.45</v>
      </c>
      <c r="N497" s="39" t="s">
        <v>4507</v>
      </c>
      <c r="O497" s="42" t="n">
        <f aca="false">M497/SUM($M$2:$M$679)</f>
        <v>2.0039457468162E-005</v>
      </c>
      <c r="P497" s="43" t="n">
        <f aca="false">IFERROR(M497/I497,0)</f>
        <v>527.89</v>
      </c>
      <c r="Q497" s="17"/>
      <c r="R497" s="44" t="n">
        <f aca="false">I497-Q497</f>
        <v>5</v>
      </c>
      <c r="S497" s="43" t="n">
        <f aca="false">$AK497*R497</f>
        <v>2639.44974476774</v>
      </c>
      <c r="U497" s="26" t="s">
        <v>259</v>
      </c>
      <c r="V497" s="26" t="s">
        <v>260</v>
      </c>
      <c r="W497" s="26" t="s">
        <v>262</v>
      </c>
      <c r="X497" s="24" t="s">
        <v>226</v>
      </c>
      <c r="Y497" s="26" t="s">
        <v>267</v>
      </c>
      <c r="Z497" s="25" t="s">
        <v>51</v>
      </c>
      <c r="AA497" s="26" t="s">
        <v>346</v>
      </c>
      <c r="AB497" s="26" t="s">
        <v>347</v>
      </c>
      <c r="AC497" s="26" t="s">
        <v>348</v>
      </c>
      <c r="AD497" s="26" t="s">
        <v>269</v>
      </c>
      <c r="AE497" s="26"/>
      <c r="AF497" s="26" t="s">
        <v>270</v>
      </c>
      <c r="AG497" s="26" t="s">
        <v>349</v>
      </c>
      <c r="AH497" s="45"/>
      <c r="AI497" s="45"/>
      <c r="AJ497" s="45"/>
      <c r="AK497" s="46" t="n">
        <v>527.889948953548</v>
      </c>
      <c r="AL497" s="46"/>
      <c r="AM497" s="46"/>
      <c r="AN497" s="26"/>
      <c r="AO497" s="26" t="s">
        <v>4517</v>
      </c>
    </row>
    <row r="498" customFormat="false" ht="12" hidden="false" customHeight="false" outlineLevel="0" collapsed="false">
      <c r="A498" s="39" t="s">
        <v>1283</v>
      </c>
      <c r="B498" s="39" t="s">
        <v>1284</v>
      </c>
      <c r="C498" s="39" t="s">
        <v>4769</v>
      </c>
      <c r="D498" s="39" t="s">
        <v>4505</v>
      </c>
      <c r="E498" s="39" t="s">
        <v>261</v>
      </c>
      <c r="F498" s="39" t="s">
        <v>258</v>
      </c>
      <c r="G498" s="39" t="s">
        <v>4501</v>
      </c>
      <c r="H498" s="39" t="s">
        <v>4502</v>
      </c>
      <c r="I498" s="40" t="n">
        <v>5</v>
      </c>
      <c r="J498" s="40" t="n">
        <v>0</v>
      </c>
      <c r="K498" s="39" t="s">
        <v>4503</v>
      </c>
      <c r="L498" s="41" t="n">
        <v>0</v>
      </c>
      <c r="M498" s="41" t="n">
        <v>45000</v>
      </c>
      <c r="N498" s="39" t="s">
        <v>4507</v>
      </c>
      <c r="O498" s="42" t="n">
        <f aca="false">M498/SUM($M$2:$M$679)</f>
        <v>0.00034165283906393</v>
      </c>
      <c r="P498" s="43" t="n">
        <f aca="false">IFERROR(M498/I498,0)</f>
        <v>9000</v>
      </c>
      <c r="Q498" s="17"/>
      <c r="R498" s="44" t="n">
        <f aca="false">I498-Q498</f>
        <v>5</v>
      </c>
      <c r="S498" s="43" t="n">
        <f aca="false">$AK498*R498</f>
        <v>45000</v>
      </c>
      <c r="U498" s="26" t="s">
        <v>259</v>
      </c>
      <c r="V498" s="26" t="s">
        <v>260</v>
      </c>
      <c r="W498" s="26" t="s">
        <v>262</v>
      </c>
      <c r="X498" s="26"/>
      <c r="Y498" s="26" t="s">
        <v>277</v>
      </c>
      <c r="Z498" s="27" t="s">
        <v>123</v>
      </c>
      <c r="AA498" s="26"/>
      <c r="AB498" s="26"/>
      <c r="AC498" s="26"/>
      <c r="AD498" s="26"/>
      <c r="AE498" s="26"/>
      <c r="AF498" s="26"/>
      <c r="AG498" s="26"/>
      <c r="AH498" s="45" t="n">
        <v>5</v>
      </c>
      <c r="AI498" s="45" t="n">
        <f aca="false">Q498</f>
        <v>0</v>
      </c>
      <c r="AJ498" s="45" t="n">
        <f aca="false">$AH498-$AI498</f>
        <v>5</v>
      </c>
      <c r="AK498" s="46" t="n">
        <v>9000</v>
      </c>
      <c r="AL498" s="46" t="n">
        <f aca="false">$AJ498*$AK498</f>
        <v>45000</v>
      </c>
      <c r="AM498" s="46" t="n">
        <f aca="false">$AI498*$AK498</f>
        <v>0</v>
      </c>
      <c r="AN498" s="26"/>
      <c r="AO498" s="26"/>
    </row>
    <row r="499" customFormat="false" ht="12" hidden="false" customHeight="false" outlineLevel="0" collapsed="false">
      <c r="A499" s="39" t="s">
        <v>1287</v>
      </c>
      <c r="B499" s="39" t="s">
        <v>1288</v>
      </c>
      <c r="C499" s="39" t="s">
        <v>4770</v>
      </c>
      <c r="D499" s="39" t="s">
        <v>4505</v>
      </c>
      <c r="E499" s="39" t="s">
        <v>261</v>
      </c>
      <c r="F499" s="39" t="s">
        <v>258</v>
      </c>
      <c r="G499" s="39" t="s">
        <v>4501</v>
      </c>
      <c r="H499" s="39" t="s">
        <v>4502</v>
      </c>
      <c r="I499" s="40" t="n">
        <v>5</v>
      </c>
      <c r="J499" s="40" t="n">
        <v>0</v>
      </c>
      <c r="K499" s="39" t="s">
        <v>4503</v>
      </c>
      <c r="L499" s="41" t="n">
        <v>0</v>
      </c>
      <c r="M499" s="41" t="n">
        <v>9219.28</v>
      </c>
      <c r="N499" s="39" t="s">
        <v>4507</v>
      </c>
      <c r="O499" s="42" t="n">
        <f aca="false">M499/SUM($M$2:$M$679)</f>
        <v>6.9995404136118E-005</v>
      </c>
      <c r="P499" s="43" t="n">
        <f aca="false">IFERROR(M499/I499,0)</f>
        <v>1843.856</v>
      </c>
      <c r="Q499" s="17"/>
      <c r="R499" s="44" t="n">
        <f aca="false">I499-Q499</f>
        <v>5</v>
      </c>
      <c r="S499" s="43" t="n">
        <f aca="false">$AK499*R499</f>
        <v>9219.28</v>
      </c>
      <c r="U499" s="26" t="s">
        <v>259</v>
      </c>
      <c r="V499" s="26" t="s">
        <v>260</v>
      </c>
      <c r="W499" s="26" t="s">
        <v>262</v>
      </c>
      <c r="X499" s="26"/>
      <c r="Y499" s="26" t="s">
        <v>277</v>
      </c>
      <c r="Z499" s="27" t="s">
        <v>123</v>
      </c>
      <c r="AA499" s="26"/>
      <c r="AB499" s="26"/>
      <c r="AC499" s="26"/>
      <c r="AD499" s="26"/>
      <c r="AE499" s="26"/>
      <c r="AF499" s="26"/>
      <c r="AG499" s="26"/>
      <c r="AH499" s="45" t="n">
        <v>5</v>
      </c>
      <c r="AI499" s="45" t="n">
        <f aca="false">Q499</f>
        <v>0</v>
      </c>
      <c r="AJ499" s="45" t="n">
        <f aca="false">$AH499-$AI499</f>
        <v>5</v>
      </c>
      <c r="AK499" s="46" t="n">
        <v>1843.856</v>
      </c>
      <c r="AL499" s="46" t="n">
        <f aca="false">$AJ499*$AK499</f>
        <v>9219.28</v>
      </c>
      <c r="AM499" s="46" t="n">
        <f aca="false">$AI499*$AK499</f>
        <v>0</v>
      </c>
      <c r="AN499" s="26"/>
      <c r="AO499" s="26"/>
    </row>
    <row r="500" customFormat="false" ht="12" hidden="false" customHeight="false" outlineLevel="0" collapsed="false">
      <c r="A500" s="39" t="s">
        <v>1051</v>
      </c>
      <c r="B500" s="39" t="s">
        <v>1052</v>
      </c>
      <c r="C500" s="39" t="s">
        <v>3542</v>
      </c>
      <c r="D500" s="39" t="s">
        <v>4505</v>
      </c>
      <c r="E500" s="39" t="s">
        <v>261</v>
      </c>
      <c r="F500" s="39" t="s">
        <v>258</v>
      </c>
      <c r="G500" s="39" t="s">
        <v>4501</v>
      </c>
      <c r="H500" s="39" t="s">
        <v>4502</v>
      </c>
      <c r="I500" s="40" t="n">
        <v>5</v>
      </c>
      <c r="J500" s="40" t="n">
        <v>0</v>
      </c>
      <c r="K500" s="39" t="s">
        <v>4503</v>
      </c>
      <c r="L500" s="41" t="n">
        <v>0</v>
      </c>
      <c r="M500" s="41" t="n">
        <v>10421.38</v>
      </c>
      <c r="N500" s="39" t="s">
        <v>4507</v>
      </c>
      <c r="O500" s="42" t="n">
        <f aca="false">M500/SUM($M$2:$M$679)</f>
        <v>7.91220903103124E-005</v>
      </c>
      <c r="P500" s="43" t="n">
        <f aca="false">IFERROR(M500/I500,0)</f>
        <v>2084.276</v>
      </c>
      <c r="Q500" s="17"/>
      <c r="R500" s="44" t="n">
        <f aca="false">I500-Q500</f>
        <v>5</v>
      </c>
      <c r="S500" s="43" t="n">
        <f aca="false">$AK500*R500</f>
        <v>10421.3775</v>
      </c>
      <c r="U500" s="26" t="s">
        <v>259</v>
      </c>
      <c r="V500" s="26" t="s">
        <v>260</v>
      </c>
      <c r="W500" s="26" t="s">
        <v>262</v>
      </c>
      <c r="X500" s="26"/>
      <c r="Y500" s="26" t="s">
        <v>277</v>
      </c>
      <c r="Z500" s="27" t="s">
        <v>123</v>
      </c>
      <c r="AA500" s="26"/>
      <c r="AB500" s="26"/>
      <c r="AC500" s="26"/>
      <c r="AD500" s="26"/>
      <c r="AE500" s="26"/>
      <c r="AF500" s="26"/>
      <c r="AG500" s="26"/>
      <c r="AH500" s="45"/>
      <c r="AI500" s="45"/>
      <c r="AJ500" s="45"/>
      <c r="AK500" s="46" t="n">
        <v>2084.2755</v>
      </c>
      <c r="AL500" s="46"/>
      <c r="AM500" s="46"/>
      <c r="AN500" s="26"/>
      <c r="AO500" s="26" t="s">
        <v>376</v>
      </c>
    </row>
    <row r="501" customFormat="false" ht="12" hidden="false" customHeight="false" outlineLevel="0" collapsed="false">
      <c r="A501" s="39" t="s">
        <v>1289</v>
      </c>
      <c r="B501" s="39" t="s">
        <v>1290</v>
      </c>
      <c r="C501" s="39" t="s">
        <v>4771</v>
      </c>
      <c r="D501" s="39" t="s">
        <v>4505</v>
      </c>
      <c r="E501" s="39" t="s">
        <v>261</v>
      </c>
      <c r="F501" s="39" t="s">
        <v>258</v>
      </c>
      <c r="G501" s="39" t="s">
        <v>4501</v>
      </c>
      <c r="H501" s="39" t="s">
        <v>4502</v>
      </c>
      <c r="I501" s="40" t="n">
        <v>5</v>
      </c>
      <c r="J501" s="40" t="n">
        <v>0</v>
      </c>
      <c r="K501" s="39" t="s">
        <v>4503</v>
      </c>
      <c r="L501" s="41" t="n">
        <v>0</v>
      </c>
      <c r="M501" s="41" t="n">
        <v>178571.65</v>
      </c>
      <c r="N501" s="39" t="s">
        <v>4507</v>
      </c>
      <c r="O501" s="42" t="n">
        <f aca="false">M501/SUM($M$2:$M$679)</f>
        <v>0.00135576691552957</v>
      </c>
      <c r="P501" s="43" t="n">
        <f aca="false">IFERROR(M501/I501,0)</f>
        <v>35714.33</v>
      </c>
      <c r="Q501" s="17"/>
      <c r="R501" s="44" t="n">
        <f aca="false">I501-Q501</f>
        <v>5</v>
      </c>
      <c r="S501" s="43" t="n">
        <f aca="false">$AK501*R501</f>
        <v>178571.65</v>
      </c>
      <c r="U501" s="26" t="s">
        <v>259</v>
      </c>
      <c r="V501" s="26" t="s">
        <v>260</v>
      </c>
      <c r="W501" s="26" t="s">
        <v>262</v>
      </c>
      <c r="X501" s="26"/>
      <c r="Y501" s="26" t="s">
        <v>277</v>
      </c>
      <c r="Z501" s="27" t="s">
        <v>123</v>
      </c>
      <c r="AA501" s="26"/>
      <c r="AB501" s="26"/>
      <c r="AC501" s="26"/>
      <c r="AD501" s="26"/>
      <c r="AE501" s="26"/>
      <c r="AF501" s="26"/>
      <c r="AG501" s="26"/>
      <c r="AH501" s="45" t="n">
        <v>5</v>
      </c>
      <c r="AI501" s="45" t="n">
        <f aca="false">Q501</f>
        <v>0</v>
      </c>
      <c r="AJ501" s="45" t="n">
        <f aca="false">$AH501-$AI501</f>
        <v>5</v>
      </c>
      <c r="AK501" s="46" t="n">
        <v>35714.33</v>
      </c>
      <c r="AL501" s="46" t="n">
        <f aca="false">$AJ501*$AK501</f>
        <v>178571.65</v>
      </c>
      <c r="AM501" s="46" t="n">
        <f aca="false">$AI501*$AK501</f>
        <v>0</v>
      </c>
      <c r="AN501" s="26"/>
      <c r="AO501" s="26"/>
    </row>
    <row r="502" customFormat="false" ht="12" hidden="false" customHeight="false" outlineLevel="0" collapsed="false">
      <c r="A502" s="39" t="s">
        <v>1053</v>
      </c>
      <c r="B502" s="39" t="s">
        <v>1054</v>
      </c>
      <c r="C502" s="39" t="s">
        <v>4772</v>
      </c>
      <c r="D502" s="39" t="s">
        <v>4505</v>
      </c>
      <c r="E502" s="39" t="s">
        <v>261</v>
      </c>
      <c r="F502" s="39" t="s">
        <v>258</v>
      </c>
      <c r="G502" s="39" t="s">
        <v>4501</v>
      </c>
      <c r="H502" s="39" t="s">
        <v>4502</v>
      </c>
      <c r="I502" s="40" t="n">
        <v>5</v>
      </c>
      <c r="J502" s="40" t="n">
        <v>0</v>
      </c>
      <c r="K502" s="39" t="s">
        <v>4503</v>
      </c>
      <c r="L502" s="41" t="n">
        <v>0</v>
      </c>
      <c r="M502" s="41" t="n">
        <v>43075.3</v>
      </c>
      <c r="N502" s="39" t="s">
        <v>4507</v>
      </c>
      <c r="O502" s="42" t="n">
        <f aca="false">M502/SUM($M$2:$M$679)</f>
        <v>0.0003270399675229</v>
      </c>
      <c r="P502" s="43" t="n">
        <f aca="false">IFERROR(M502/I502,0)</f>
        <v>8615.06</v>
      </c>
      <c r="Q502" s="17"/>
      <c r="R502" s="44" t="n">
        <f aca="false">I502-Q502</f>
        <v>5</v>
      </c>
      <c r="S502" s="43" t="n">
        <f aca="false">$AK502*R502</f>
        <v>43075.2975</v>
      </c>
      <c r="U502" s="26" t="s">
        <v>259</v>
      </c>
      <c r="V502" s="26" t="s">
        <v>260</v>
      </c>
      <c r="W502" s="26" t="s">
        <v>262</v>
      </c>
      <c r="X502" s="25" t="s">
        <v>228</v>
      </c>
      <c r="Y502" s="26" t="s">
        <v>282</v>
      </c>
      <c r="Z502" s="25" t="s">
        <v>51</v>
      </c>
      <c r="AA502" s="26" t="s">
        <v>1055</v>
      </c>
      <c r="AB502" s="26" t="s">
        <v>1056</v>
      </c>
      <c r="AC502" s="26" t="s">
        <v>290</v>
      </c>
      <c r="AD502" s="26" t="s">
        <v>269</v>
      </c>
      <c r="AE502" s="26"/>
      <c r="AF502" s="26" t="s">
        <v>269</v>
      </c>
      <c r="AG502" s="26"/>
      <c r="AH502" s="45"/>
      <c r="AI502" s="45"/>
      <c r="AJ502" s="45"/>
      <c r="AK502" s="46" t="n">
        <v>8615.0595</v>
      </c>
      <c r="AL502" s="46"/>
      <c r="AM502" s="46"/>
      <c r="AN502" s="26"/>
      <c r="AO502" s="26" t="s">
        <v>4773</v>
      </c>
    </row>
    <row r="503" customFormat="false" ht="12" hidden="false" customHeight="false" outlineLevel="0" collapsed="false">
      <c r="A503" s="39" t="s">
        <v>618</v>
      </c>
      <c r="B503" s="39" t="s">
        <v>619</v>
      </c>
      <c r="C503" s="39" t="s">
        <v>4774</v>
      </c>
      <c r="D503" s="39" t="s">
        <v>4505</v>
      </c>
      <c r="E503" s="39" t="s">
        <v>261</v>
      </c>
      <c r="F503" s="39" t="s">
        <v>258</v>
      </c>
      <c r="G503" s="39" t="s">
        <v>4501</v>
      </c>
      <c r="H503" s="39" t="s">
        <v>4502</v>
      </c>
      <c r="I503" s="40" t="n">
        <v>5</v>
      </c>
      <c r="J503" s="40" t="n">
        <v>0</v>
      </c>
      <c r="K503" s="39" t="s">
        <v>4503</v>
      </c>
      <c r="L503" s="41" t="n">
        <v>0</v>
      </c>
      <c r="M503" s="41" t="n">
        <v>2206.83</v>
      </c>
      <c r="N503" s="39" t="s">
        <v>4507</v>
      </c>
      <c r="O503" s="42" t="n">
        <f aca="false">M503/SUM($M$2:$M$679)</f>
        <v>1.67548829962545E-005</v>
      </c>
      <c r="P503" s="43" t="n">
        <f aca="false">IFERROR(M503/I503,0)</f>
        <v>441.366</v>
      </c>
      <c r="Q503" s="17"/>
      <c r="R503" s="44" t="n">
        <f aca="false">I503-Q503</f>
        <v>5</v>
      </c>
      <c r="S503" s="43" t="n">
        <f aca="false">$AK503*R503</f>
        <v>2206.82835365854</v>
      </c>
      <c r="U503" s="26" t="s">
        <v>259</v>
      </c>
      <c r="V503" s="26" t="s">
        <v>260</v>
      </c>
      <c r="W503" s="26" t="s">
        <v>262</v>
      </c>
      <c r="X503" s="24" t="s">
        <v>226</v>
      </c>
      <c r="Y503" s="26" t="s">
        <v>267</v>
      </c>
      <c r="Z503" s="25" t="s">
        <v>51</v>
      </c>
      <c r="AA503" s="26" t="s">
        <v>620</v>
      </c>
      <c r="AB503" s="26" t="s">
        <v>621</v>
      </c>
      <c r="AC503" s="26" t="s">
        <v>290</v>
      </c>
      <c r="AD503" s="26" t="s">
        <v>269</v>
      </c>
      <c r="AE503" s="26"/>
      <c r="AF503" s="26" t="s">
        <v>270</v>
      </c>
      <c r="AG503" s="26"/>
      <c r="AH503" s="45"/>
      <c r="AI503" s="45"/>
      <c r="AJ503" s="45"/>
      <c r="AK503" s="46" t="n">
        <v>441.365670731707</v>
      </c>
      <c r="AL503" s="46"/>
      <c r="AM503" s="46"/>
      <c r="AN503" s="26"/>
      <c r="AO503" s="26" t="s">
        <v>4615</v>
      </c>
    </row>
    <row r="504" customFormat="false" ht="12" hidden="false" customHeight="false" outlineLevel="0" collapsed="false">
      <c r="A504" s="39" t="s">
        <v>1120</v>
      </c>
      <c r="B504" s="39" t="s">
        <v>1121</v>
      </c>
      <c r="C504" s="39" t="s">
        <v>4775</v>
      </c>
      <c r="D504" s="39" t="s">
        <v>4505</v>
      </c>
      <c r="E504" s="39" t="s">
        <v>261</v>
      </c>
      <c r="F504" s="39" t="s">
        <v>258</v>
      </c>
      <c r="G504" s="39" t="s">
        <v>4501</v>
      </c>
      <c r="H504" s="39" t="s">
        <v>4502</v>
      </c>
      <c r="I504" s="40" t="n">
        <v>5</v>
      </c>
      <c r="J504" s="40" t="n">
        <v>0</v>
      </c>
      <c r="K504" s="39" t="s">
        <v>4503</v>
      </c>
      <c r="L504" s="41" t="n">
        <v>0</v>
      </c>
      <c r="M504" s="41" t="n">
        <v>12773.2</v>
      </c>
      <c r="N504" s="39" t="s">
        <v>4507</v>
      </c>
      <c r="O504" s="42" t="n">
        <f aca="false">M504/SUM($M$2:$M$679)</f>
        <v>9.69777787540309E-005</v>
      </c>
      <c r="P504" s="43" t="n">
        <f aca="false">IFERROR(M504/I504,0)</f>
        <v>2554.64</v>
      </c>
      <c r="Q504" s="17"/>
      <c r="R504" s="44" t="n">
        <f aca="false">I504-Q504</f>
        <v>5</v>
      </c>
      <c r="S504" s="43" t="n">
        <f aca="false">$AK504*R504</f>
        <v>12773.2</v>
      </c>
      <c r="U504" s="26" t="s">
        <v>259</v>
      </c>
      <c r="V504" s="26" t="s">
        <v>260</v>
      </c>
      <c r="W504" s="26" t="s">
        <v>262</v>
      </c>
      <c r="X504" s="26"/>
      <c r="Y504" s="26" t="s">
        <v>277</v>
      </c>
      <c r="Z504" s="27" t="s">
        <v>123</v>
      </c>
      <c r="AA504" s="26"/>
      <c r="AB504" s="26"/>
      <c r="AC504" s="26"/>
      <c r="AD504" s="26"/>
      <c r="AE504" s="26"/>
      <c r="AF504" s="26"/>
      <c r="AG504" s="26"/>
      <c r="AH504" s="45" t="n">
        <v>15</v>
      </c>
      <c r="AI504" s="45" t="n">
        <f aca="false">Q504</f>
        <v>0</v>
      </c>
      <c r="AJ504" s="45" t="n">
        <f aca="false">$AH504-$AI504</f>
        <v>15</v>
      </c>
      <c r="AK504" s="46" t="n">
        <v>2554.64</v>
      </c>
      <c r="AL504" s="46" t="n">
        <f aca="false">$AJ504*$AK504</f>
        <v>38319.6</v>
      </c>
      <c r="AM504" s="46" t="n">
        <f aca="false">$AI504*$AK504</f>
        <v>0</v>
      </c>
      <c r="AN504" s="26"/>
      <c r="AO504" s="26" t="s">
        <v>485</v>
      </c>
    </row>
    <row r="505" customFormat="false" ht="12" hidden="false" customHeight="false" outlineLevel="0" collapsed="false">
      <c r="A505" s="39" t="s">
        <v>1120</v>
      </c>
      <c r="B505" s="39" t="s">
        <v>1121</v>
      </c>
      <c r="C505" s="39" t="s">
        <v>4776</v>
      </c>
      <c r="D505" s="39" t="s">
        <v>4505</v>
      </c>
      <c r="E505" s="39" t="s">
        <v>261</v>
      </c>
      <c r="F505" s="39" t="s">
        <v>258</v>
      </c>
      <c r="G505" s="39" t="s">
        <v>4501</v>
      </c>
      <c r="H505" s="39" t="s">
        <v>4502</v>
      </c>
      <c r="I505" s="40" t="n">
        <v>5</v>
      </c>
      <c r="J505" s="40" t="n">
        <v>0</v>
      </c>
      <c r="K505" s="39" t="s">
        <v>4503</v>
      </c>
      <c r="L505" s="41" t="n">
        <v>0</v>
      </c>
      <c r="M505" s="41" t="n">
        <v>12773.2</v>
      </c>
      <c r="N505" s="39" t="s">
        <v>4507</v>
      </c>
      <c r="O505" s="42" t="n">
        <f aca="false">M505/SUM($M$2:$M$679)</f>
        <v>9.69777787540309E-005</v>
      </c>
      <c r="P505" s="43" t="n">
        <f aca="false">IFERROR(M505/I505,0)</f>
        <v>2554.64</v>
      </c>
      <c r="Q505" s="17"/>
      <c r="R505" s="44" t="n">
        <f aca="false">I505-Q505</f>
        <v>5</v>
      </c>
      <c r="S505" s="43" t="n">
        <f aca="false">$AK505*R505</f>
        <v>12773.2</v>
      </c>
      <c r="U505" s="26" t="s">
        <v>259</v>
      </c>
      <c r="V505" s="26" t="s">
        <v>260</v>
      </c>
      <c r="W505" s="26" t="s">
        <v>262</v>
      </c>
      <c r="X505" s="26"/>
      <c r="Y505" s="26" t="s">
        <v>277</v>
      </c>
      <c r="Z505" s="27" t="s">
        <v>123</v>
      </c>
      <c r="AA505" s="26"/>
      <c r="AB505" s="26"/>
      <c r="AC505" s="26"/>
      <c r="AD505" s="26"/>
      <c r="AE505" s="26"/>
      <c r="AF505" s="26"/>
      <c r="AG505" s="26"/>
      <c r="AH505" s="45"/>
      <c r="AI505" s="45"/>
      <c r="AJ505" s="45"/>
      <c r="AK505" s="46" t="n">
        <v>2554.64</v>
      </c>
      <c r="AL505" s="46"/>
      <c r="AM505" s="46"/>
      <c r="AN505" s="26"/>
      <c r="AO505" s="26" t="s">
        <v>485</v>
      </c>
    </row>
    <row r="506" customFormat="false" ht="12" hidden="false" customHeight="false" outlineLevel="0" collapsed="false">
      <c r="A506" s="39" t="s">
        <v>1120</v>
      </c>
      <c r="B506" s="39" t="s">
        <v>1121</v>
      </c>
      <c r="C506" s="39" t="s">
        <v>4777</v>
      </c>
      <c r="D506" s="39" t="s">
        <v>4505</v>
      </c>
      <c r="E506" s="39" t="s">
        <v>261</v>
      </c>
      <c r="F506" s="39" t="s">
        <v>258</v>
      </c>
      <c r="G506" s="39" t="s">
        <v>4501</v>
      </c>
      <c r="H506" s="39" t="s">
        <v>4502</v>
      </c>
      <c r="I506" s="40" t="n">
        <v>5</v>
      </c>
      <c r="J506" s="40" t="n">
        <v>0</v>
      </c>
      <c r="K506" s="39" t="s">
        <v>4503</v>
      </c>
      <c r="L506" s="41" t="n">
        <v>0</v>
      </c>
      <c r="M506" s="41" t="n">
        <v>12773.2</v>
      </c>
      <c r="N506" s="39" t="s">
        <v>4507</v>
      </c>
      <c r="O506" s="42" t="n">
        <f aca="false">M506/SUM($M$2:$M$679)</f>
        <v>9.69777787540309E-005</v>
      </c>
      <c r="P506" s="43" t="n">
        <f aca="false">IFERROR(M506/I506,0)</f>
        <v>2554.64</v>
      </c>
      <c r="Q506" s="17"/>
      <c r="R506" s="44" t="n">
        <f aca="false">I506-Q506</f>
        <v>5</v>
      </c>
      <c r="S506" s="43" t="n">
        <f aca="false">$AK506*R506</f>
        <v>12773.2</v>
      </c>
      <c r="U506" s="26" t="s">
        <v>259</v>
      </c>
      <c r="V506" s="26" t="s">
        <v>260</v>
      </c>
      <c r="W506" s="26" t="s">
        <v>262</v>
      </c>
      <c r="X506" s="26"/>
      <c r="Y506" s="26" t="s">
        <v>277</v>
      </c>
      <c r="Z506" s="27" t="s">
        <v>123</v>
      </c>
      <c r="AA506" s="26"/>
      <c r="AB506" s="26"/>
      <c r="AC506" s="26"/>
      <c r="AD506" s="26"/>
      <c r="AE506" s="26"/>
      <c r="AF506" s="26"/>
      <c r="AG506" s="26"/>
      <c r="AH506" s="45"/>
      <c r="AI506" s="45"/>
      <c r="AJ506" s="45"/>
      <c r="AK506" s="46" t="n">
        <v>2554.64</v>
      </c>
      <c r="AL506" s="46"/>
      <c r="AM506" s="46"/>
      <c r="AN506" s="26"/>
      <c r="AO506" s="26" t="s">
        <v>485</v>
      </c>
    </row>
    <row r="507" customFormat="false" ht="12" hidden="false" customHeight="false" outlineLevel="0" collapsed="false">
      <c r="A507" s="39" t="s">
        <v>1000</v>
      </c>
      <c r="B507" s="39" t="s">
        <v>1001</v>
      </c>
      <c r="C507" s="39" t="s">
        <v>2757</v>
      </c>
      <c r="D507" s="39" t="s">
        <v>4505</v>
      </c>
      <c r="E507" s="39" t="s">
        <v>261</v>
      </c>
      <c r="F507" s="39" t="s">
        <v>258</v>
      </c>
      <c r="G507" s="39" t="s">
        <v>4501</v>
      </c>
      <c r="H507" s="39" t="s">
        <v>4502</v>
      </c>
      <c r="I507" s="40" t="n">
        <v>5</v>
      </c>
      <c r="J507" s="40" t="n">
        <v>0</v>
      </c>
      <c r="K507" s="39" t="s">
        <v>4503</v>
      </c>
      <c r="L507" s="41" t="n">
        <v>0</v>
      </c>
      <c r="M507" s="41" t="n">
        <v>15605.27</v>
      </c>
      <c r="N507" s="39" t="s">
        <v>4507</v>
      </c>
      <c r="O507" s="42" t="n">
        <f aca="false">M507/SUM($M$2:$M$679)</f>
        <v>0.000118479662219093</v>
      </c>
      <c r="P507" s="43" t="n">
        <f aca="false">IFERROR(M507/I507,0)</f>
        <v>3121.054</v>
      </c>
      <c r="Q507" s="17"/>
      <c r="R507" s="44" t="n">
        <f aca="false">I507-Q507</f>
        <v>5</v>
      </c>
      <c r="S507" s="43" t="n">
        <f aca="false">$AK507*R507</f>
        <v>15605.2706896552</v>
      </c>
      <c r="U507" s="26" t="s">
        <v>259</v>
      </c>
      <c r="V507" s="26" t="s">
        <v>260</v>
      </c>
      <c r="W507" s="26" t="s">
        <v>262</v>
      </c>
      <c r="X507" s="26"/>
      <c r="Y507" s="26" t="s">
        <v>277</v>
      </c>
      <c r="Z507" s="27" t="s">
        <v>123</v>
      </c>
      <c r="AA507" s="26"/>
      <c r="AB507" s="26"/>
      <c r="AC507" s="26"/>
      <c r="AD507" s="26"/>
      <c r="AE507" s="26"/>
      <c r="AF507" s="26"/>
      <c r="AG507" s="26"/>
      <c r="AH507" s="45"/>
      <c r="AI507" s="45"/>
      <c r="AJ507" s="45"/>
      <c r="AK507" s="46" t="n">
        <v>3121.05413793104</v>
      </c>
      <c r="AL507" s="46"/>
      <c r="AM507" s="46"/>
      <c r="AN507" s="26"/>
      <c r="AO507" s="26" t="s">
        <v>434</v>
      </c>
    </row>
    <row r="508" customFormat="false" ht="12" hidden="false" customHeight="false" outlineLevel="0" collapsed="false">
      <c r="A508" s="39" t="s">
        <v>1000</v>
      </c>
      <c r="B508" s="39" t="s">
        <v>1001</v>
      </c>
      <c r="C508" s="39" t="s">
        <v>4778</v>
      </c>
      <c r="D508" s="39" t="s">
        <v>4505</v>
      </c>
      <c r="E508" s="39" t="s">
        <v>261</v>
      </c>
      <c r="F508" s="39" t="s">
        <v>258</v>
      </c>
      <c r="G508" s="39" t="s">
        <v>4501</v>
      </c>
      <c r="H508" s="39" t="s">
        <v>4502</v>
      </c>
      <c r="I508" s="40" t="n">
        <v>5</v>
      </c>
      <c r="J508" s="40" t="n">
        <v>0</v>
      </c>
      <c r="K508" s="39" t="s">
        <v>4503</v>
      </c>
      <c r="L508" s="41" t="n">
        <v>0</v>
      </c>
      <c r="M508" s="41" t="n">
        <v>15605.27</v>
      </c>
      <c r="N508" s="39" t="s">
        <v>4507</v>
      </c>
      <c r="O508" s="42" t="n">
        <f aca="false">M508/SUM($M$2:$M$679)</f>
        <v>0.000118479662219093</v>
      </c>
      <c r="P508" s="43" t="n">
        <f aca="false">IFERROR(M508/I508,0)</f>
        <v>3121.054</v>
      </c>
      <c r="Q508" s="17"/>
      <c r="R508" s="44" t="n">
        <f aca="false">I508-Q508</f>
        <v>5</v>
      </c>
      <c r="S508" s="43" t="n">
        <f aca="false">$AK508*R508</f>
        <v>15605.2706896552</v>
      </c>
      <c r="U508" s="26" t="s">
        <v>259</v>
      </c>
      <c r="V508" s="26" t="s">
        <v>260</v>
      </c>
      <c r="W508" s="26" t="s">
        <v>262</v>
      </c>
      <c r="X508" s="26"/>
      <c r="Y508" s="26" t="s">
        <v>277</v>
      </c>
      <c r="Z508" s="27" t="s">
        <v>123</v>
      </c>
      <c r="AA508" s="26"/>
      <c r="AB508" s="26"/>
      <c r="AC508" s="26"/>
      <c r="AD508" s="26"/>
      <c r="AE508" s="26"/>
      <c r="AF508" s="26"/>
      <c r="AG508" s="26"/>
      <c r="AH508" s="45"/>
      <c r="AI508" s="45"/>
      <c r="AJ508" s="45"/>
      <c r="AK508" s="46" t="n">
        <v>3121.05413793104</v>
      </c>
      <c r="AL508" s="46"/>
      <c r="AM508" s="46"/>
      <c r="AN508" s="26"/>
      <c r="AO508" s="26" t="s">
        <v>434</v>
      </c>
    </row>
    <row r="509" customFormat="false" ht="12" hidden="false" customHeight="false" outlineLevel="0" collapsed="false">
      <c r="A509" s="39" t="s">
        <v>1127</v>
      </c>
      <c r="B509" s="39" t="s">
        <v>1128</v>
      </c>
      <c r="C509" s="39" t="s">
        <v>2584</v>
      </c>
      <c r="D509" s="39" t="s">
        <v>4746</v>
      </c>
      <c r="E509" s="39" t="s">
        <v>261</v>
      </c>
      <c r="F509" s="39" t="s">
        <v>258</v>
      </c>
      <c r="G509" s="39" t="s">
        <v>4501</v>
      </c>
      <c r="H509" s="39" t="s">
        <v>4502</v>
      </c>
      <c r="I509" s="40" t="n">
        <v>5</v>
      </c>
      <c r="J509" s="40" t="n">
        <v>0</v>
      </c>
      <c r="K509" s="39" t="s">
        <v>4503</v>
      </c>
      <c r="L509" s="41" t="n">
        <v>0</v>
      </c>
      <c r="M509" s="41" t="n">
        <v>124229.2</v>
      </c>
      <c r="N509" s="39" t="s">
        <v>4507</v>
      </c>
      <c r="O509" s="42" t="n">
        <f aca="false">M509/SUM($M$2:$M$679)</f>
        <v>0.000943183530547573</v>
      </c>
      <c r="P509" s="43" t="n">
        <f aca="false">IFERROR(M509/I509,0)</f>
        <v>24845.84</v>
      </c>
      <c r="Q509" s="17"/>
      <c r="R509" s="44" t="n">
        <f aca="false">I509-Q509</f>
        <v>5</v>
      </c>
      <c r="S509" s="43" t="n">
        <f aca="false">$AK509*R509</f>
        <v>124229.196666667</v>
      </c>
      <c r="U509" s="26" t="s">
        <v>259</v>
      </c>
      <c r="V509" s="26" t="s">
        <v>260</v>
      </c>
      <c r="W509" s="26" t="s">
        <v>262</v>
      </c>
      <c r="X509" s="29" t="s">
        <v>227</v>
      </c>
      <c r="Y509" s="26" t="s">
        <v>297</v>
      </c>
      <c r="Z509" s="25" t="s">
        <v>51</v>
      </c>
      <c r="AA509" s="26" t="s">
        <v>1129</v>
      </c>
      <c r="AB509" s="26" t="s">
        <v>1130</v>
      </c>
      <c r="AC509" s="26" t="s">
        <v>290</v>
      </c>
      <c r="AD509" s="26" t="s">
        <v>269</v>
      </c>
      <c r="AE509" s="26"/>
      <c r="AF509" s="26" t="s">
        <v>269</v>
      </c>
      <c r="AG509" s="26"/>
      <c r="AH509" s="45"/>
      <c r="AI509" s="45"/>
      <c r="AJ509" s="45"/>
      <c r="AK509" s="46" t="n">
        <v>24845.8393333333</v>
      </c>
      <c r="AL509" s="46"/>
      <c r="AM509" s="46"/>
      <c r="AN509" s="26"/>
      <c r="AO509" s="26" t="s">
        <v>4779</v>
      </c>
    </row>
    <row r="510" customFormat="false" ht="12" hidden="false" customHeight="false" outlineLevel="0" collapsed="false">
      <c r="A510" s="39" t="s">
        <v>1299</v>
      </c>
      <c r="B510" s="39" t="s">
        <v>1300</v>
      </c>
      <c r="C510" s="39" t="s">
        <v>4780</v>
      </c>
      <c r="D510" s="39" t="s">
        <v>4505</v>
      </c>
      <c r="E510" s="39" t="s">
        <v>261</v>
      </c>
      <c r="F510" s="39" t="s">
        <v>258</v>
      </c>
      <c r="G510" s="39" t="s">
        <v>4501</v>
      </c>
      <c r="H510" s="39" t="s">
        <v>4502</v>
      </c>
      <c r="I510" s="40" t="n">
        <v>5</v>
      </c>
      <c r="J510" s="40" t="n">
        <v>0</v>
      </c>
      <c r="K510" s="39" t="s">
        <v>4503</v>
      </c>
      <c r="L510" s="41" t="n">
        <v>0</v>
      </c>
      <c r="M510" s="41" t="n">
        <v>9340.59</v>
      </c>
      <c r="N510" s="39" t="s">
        <v>4507</v>
      </c>
      <c r="O510" s="42" t="n">
        <f aca="false">M510/SUM($M$2:$M$679)</f>
        <v>7.09164242673812E-005</v>
      </c>
      <c r="P510" s="43" t="n">
        <f aca="false">IFERROR(M510/I510,0)</f>
        <v>1868.118</v>
      </c>
      <c r="Q510" s="17"/>
      <c r="R510" s="44" t="n">
        <f aca="false">I510-Q510</f>
        <v>5</v>
      </c>
      <c r="S510" s="43" t="n">
        <f aca="false">$AK510*R510</f>
        <v>9340.59</v>
      </c>
      <c r="U510" s="26" t="s">
        <v>259</v>
      </c>
      <c r="V510" s="26" t="s">
        <v>260</v>
      </c>
      <c r="W510" s="26" t="s">
        <v>262</v>
      </c>
      <c r="X510" s="26"/>
      <c r="Y510" s="26" t="s">
        <v>277</v>
      </c>
      <c r="Z510" s="27" t="s">
        <v>123</v>
      </c>
      <c r="AA510" s="26"/>
      <c r="AB510" s="26"/>
      <c r="AC510" s="26"/>
      <c r="AD510" s="26"/>
      <c r="AE510" s="26"/>
      <c r="AF510" s="26"/>
      <c r="AG510" s="26"/>
      <c r="AH510" s="45" t="n">
        <v>5</v>
      </c>
      <c r="AI510" s="45" t="n">
        <f aca="false">Q510</f>
        <v>0</v>
      </c>
      <c r="AJ510" s="45" t="n">
        <f aca="false">$AH510-$AI510</f>
        <v>5</v>
      </c>
      <c r="AK510" s="46" t="n">
        <v>1868.118</v>
      </c>
      <c r="AL510" s="46" t="n">
        <f aca="false">$AJ510*$AK510</f>
        <v>9340.59</v>
      </c>
      <c r="AM510" s="46" t="n">
        <f aca="false">$AI510*$AK510</f>
        <v>0</v>
      </c>
      <c r="AN510" s="26"/>
      <c r="AO510" s="26"/>
    </row>
    <row r="511" customFormat="false" ht="12" hidden="false" customHeight="false" outlineLevel="0" collapsed="false">
      <c r="A511" s="39" t="s">
        <v>1006</v>
      </c>
      <c r="B511" s="39" t="s">
        <v>1007</v>
      </c>
      <c r="C511" s="39" t="s">
        <v>4781</v>
      </c>
      <c r="D511" s="39" t="s">
        <v>4505</v>
      </c>
      <c r="E511" s="39" t="s">
        <v>261</v>
      </c>
      <c r="F511" s="39" t="s">
        <v>258</v>
      </c>
      <c r="G511" s="39" t="s">
        <v>4501</v>
      </c>
      <c r="H511" s="39" t="s">
        <v>4502</v>
      </c>
      <c r="I511" s="40" t="n">
        <v>5</v>
      </c>
      <c r="J511" s="40" t="n">
        <v>0</v>
      </c>
      <c r="K511" s="39" t="s">
        <v>4503</v>
      </c>
      <c r="L511" s="41" t="n">
        <v>0</v>
      </c>
      <c r="M511" s="41" t="n">
        <v>29312.91</v>
      </c>
      <c r="N511" s="39" t="s">
        <v>4507</v>
      </c>
      <c r="O511" s="42" t="n">
        <f aca="false">M511/SUM($M$2:$M$679)</f>
        <v>0.000222551976060566</v>
      </c>
      <c r="P511" s="43" t="n">
        <f aca="false">IFERROR(M511/I511,0)</f>
        <v>5862.582</v>
      </c>
      <c r="Q511" s="17"/>
      <c r="R511" s="44" t="n">
        <f aca="false">I511-Q511</f>
        <v>5</v>
      </c>
      <c r="S511" s="43" t="n">
        <f aca="false">$AK511*R511</f>
        <v>29312.91</v>
      </c>
      <c r="U511" s="26" t="s">
        <v>259</v>
      </c>
      <c r="V511" s="26" t="s">
        <v>260</v>
      </c>
      <c r="W511" s="26" t="s">
        <v>262</v>
      </c>
      <c r="X511" s="26"/>
      <c r="Y511" s="26" t="s">
        <v>277</v>
      </c>
      <c r="Z511" s="27" t="s">
        <v>123</v>
      </c>
      <c r="AA511" s="26"/>
      <c r="AB511" s="26"/>
      <c r="AC511" s="26"/>
      <c r="AD511" s="26"/>
      <c r="AE511" s="26"/>
      <c r="AF511" s="26"/>
      <c r="AG511" s="26"/>
      <c r="AH511" s="45"/>
      <c r="AI511" s="45"/>
      <c r="AJ511" s="45"/>
      <c r="AK511" s="46" t="n">
        <v>5862.582</v>
      </c>
      <c r="AL511" s="46"/>
      <c r="AM511" s="46"/>
      <c r="AN511" s="26"/>
      <c r="AO511" s="26" t="s">
        <v>376</v>
      </c>
    </row>
    <row r="512" customFormat="false" ht="12" hidden="false" customHeight="false" outlineLevel="0" collapsed="false">
      <c r="A512" s="39" t="s">
        <v>406</v>
      </c>
      <c r="B512" s="39" t="s">
        <v>407</v>
      </c>
      <c r="C512" s="39" t="s">
        <v>4782</v>
      </c>
      <c r="D512" s="39" t="s">
        <v>4515</v>
      </c>
      <c r="E512" s="39" t="s">
        <v>261</v>
      </c>
      <c r="F512" s="39" t="s">
        <v>258</v>
      </c>
      <c r="G512" s="39" t="s">
        <v>4501</v>
      </c>
      <c r="H512" s="39" t="s">
        <v>4502</v>
      </c>
      <c r="I512" s="40" t="n">
        <v>5</v>
      </c>
      <c r="J512" s="40" t="n">
        <v>0</v>
      </c>
      <c r="K512" s="39" t="s">
        <v>4503</v>
      </c>
      <c r="L512" s="41" t="n">
        <v>0</v>
      </c>
      <c r="M512" s="41" t="n">
        <v>14820.06</v>
      </c>
      <c r="N512" s="39" t="s">
        <v>4507</v>
      </c>
      <c r="O512" s="42" t="n">
        <f aca="false">M512/SUM($M$2:$M$679)</f>
        <v>0.00011251812386884</v>
      </c>
      <c r="P512" s="43" t="n">
        <f aca="false">IFERROR(M512/I512,0)</f>
        <v>2964.012</v>
      </c>
      <c r="Q512" s="17"/>
      <c r="R512" s="44" t="n">
        <f aca="false">I512-Q512</f>
        <v>5</v>
      </c>
      <c r="S512" s="43" t="n">
        <f aca="false">$AK512*R512</f>
        <v>14820.0554979253</v>
      </c>
      <c r="U512" s="26" t="s">
        <v>259</v>
      </c>
      <c r="V512" s="26" t="s">
        <v>260</v>
      </c>
      <c r="W512" s="26" t="s">
        <v>262</v>
      </c>
      <c r="X512" s="25" t="s">
        <v>228</v>
      </c>
      <c r="Y512" s="26" t="s">
        <v>282</v>
      </c>
      <c r="Z512" s="25" t="s">
        <v>51</v>
      </c>
      <c r="AA512" s="26" t="s">
        <v>408</v>
      </c>
      <c r="AB512" s="26" t="s">
        <v>409</v>
      </c>
      <c r="AC512" s="26" t="s">
        <v>410</v>
      </c>
      <c r="AD512" s="26" t="s">
        <v>269</v>
      </c>
      <c r="AE512" s="26"/>
      <c r="AF512" s="26" t="s">
        <v>270</v>
      </c>
      <c r="AG512" s="26" t="s">
        <v>411</v>
      </c>
      <c r="AH512" s="45"/>
      <c r="AI512" s="45"/>
      <c r="AJ512" s="45"/>
      <c r="AK512" s="46" t="n">
        <v>2964.01109958506</v>
      </c>
      <c r="AL512" s="46"/>
      <c r="AM512" s="46"/>
      <c r="AN512" s="26"/>
      <c r="AO512" s="26" t="s">
        <v>4573</v>
      </c>
    </row>
    <row r="513" customFormat="false" ht="12" hidden="false" customHeight="false" outlineLevel="0" collapsed="false">
      <c r="A513" s="39" t="s">
        <v>1303</v>
      </c>
      <c r="B513" s="39" t="s">
        <v>1304</v>
      </c>
      <c r="C513" s="39" t="s">
        <v>4783</v>
      </c>
      <c r="D513" s="39" t="s">
        <v>4515</v>
      </c>
      <c r="E513" s="39" t="s">
        <v>261</v>
      </c>
      <c r="F513" s="39" t="s">
        <v>258</v>
      </c>
      <c r="G513" s="39" t="s">
        <v>4501</v>
      </c>
      <c r="H513" s="39" t="s">
        <v>4502</v>
      </c>
      <c r="I513" s="40" t="n">
        <v>5</v>
      </c>
      <c r="J513" s="40" t="n">
        <v>0</v>
      </c>
      <c r="K513" s="39" t="s">
        <v>4503</v>
      </c>
      <c r="L513" s="41" t="n">
        <v>0</v>
      </c>
      <c r="M513" s="41" t="n">
        <v>22164.45</v>
      </c>
      <c r="N513" s="39" t="s">
        <v>4507</v>
      </c>
      <c r="O513" s="42" t="n">
        <f aca="false">M513/SUM($M$2:$M$679)</f>
        <v>0.000168278828195345</v>
      </c>
      <c r="P513" s="43" t="n">
        <f aca="false">IFERROR(M513/I513,0)</f>
        <v>4432.89</v>
      </c>
      <c r="Q513" s="17"/>
      <c r="R513" s="44" t="n">
        <f aca="false">I513-Q513</f>
        <v>5</v>
      </c>
      <c r="S513" s="43" t="n">
        <f aca="false">$AK513*R513</f>
        <v>22164.45</v>
      </c>
      <c r="U513" s="26" t="s">
        <v>259</v>
      </c>
      <c r="V513" s="26" t="s">
        <v>260</v>
      </c>
      <c r="W513" s="26" t="s">
        <v>262</v>
      </c>
      <c r="X513" s="26"/>
      <c r="Y513" s="26" t="s">
        <v>277</v>
      </c>
      <c r="Z513" s="27" t="s">
        <v>123</v>
      </c>
      <c r="AA513" s="26"/>
      <c r="AB513" s="26"/>
      <c r="AC513" s="26"/>
      <c r="AD513" s="26"/>
      <c r="AE513" s="26"/>
      <c r="AF513" s="26"/>
      <c r="AG513" s="26"/>
      <c r="AH513" s="45" t="n">
        <v>5</v>
      </c>
      <c r="AI513" s="45" t="n">
        <f aca="false">Q513</f>
        <v>0</v>
      </c>
      <c r="AJ513" s="45" t="n">
        <f aca="false">$AH513-$AI513</f>
        <v>5</v>
      </c>
      <c r="AK513" s="46" t="n">
        <v>4432.89</v>
      </c>
      <c r="AL513" s="46" t="n">
        <f aca="false">$AJ513*$AK513</f>
        <v>22164.45</v>
      </c>
      <c r="AM513" s="46" t="n">
        <f aca="false">$AI513*$AK513</f>
        <v>0</v>
      </c>
      <c r="AN513" s="26"/>
      <c r="AO513" s="26"/>
    </row>
    <row r="514" customFormat="false" ht="12" hidden="false" customHeight="false" outlineLevel="0" collapsed="false">
      <c r="A514" s="39" t="s">
        <v>1305</v>
      </c>
      <c r="B514" s="39" t="s">
        <v>1306</v>
      </c>
      <c r="C514" s="39" t="s">
        <v>4784</v>
      </c>
      <c r="D514" s="39" t="s">
        <v>4505</v>
      </c>
      <c r="E514" s="39" t="s">
        <v>261</v>
      </c>
      <c r="F514" s="39" t="s">
        <v>258</v>
      </c>
      <c r="G514" s="39" t="s">
        <v>4501</v>
      </c>
      <c r="H514" s="39" t="s">
        <v>4502</v>
      </c>
      <c r="I514" s="40" t="n">
        <v>5</v>
      </c>
      <c r="J514" s="40" t="n">
        <v>0</v>
      </c>
      <c r="K514" s="39" t="s">
        <v>4503</v>
      </c>
      <c r="L514" s="41" t="n">
        <v>0</v>
      </c>
      <c r="M514" s="41" t="n">
        <v>33529.95</v>
      </c>
      <c r="N514" s="39" t="s">
        <v>4507</v>
      </c>
      <c r="O514" s="42" t="n">
        <f aca="false">M514/SUM($M$2:$M$679)</f>
        <v>0.000254568946914925</v>
      </c>
      <c r="P514" s="43" t="n">
        <f aca="false">IFERROR(M514/I514,0)</f>
        <v>6705.99</v>
      </c>
      <c r="Q514" s="17"/>
      <c r="R514" s="44" t="n">
        <f aca="false">I514-Q514</f>
        <v>5</v>
      </c>
      <c r="S514" s="43" t="n">
        <f aca="false">$AK514*R514</f>
        <v>33529.95</v>
      </c>
      <c r="U514" s="26" t="s">
        <v>259</v>
      </c>
      <c r="V514" s="26" t="s">
        <v>260</v>
      </c>
      <c r="W514" s="26" t="s">
        <v>262</v>
      </c>
      <c r="X514" s="26"/>
      <c r="Y514" s="26" t="s">
        <v>277</v>
      </c>
      <c r="Z514" s="27" t="s">
        <v>123</v>
      </c>
      <c r="AA514" s="26"/>
      <c r="AB514" s="26"/>
      <c r="AC514" s="26"/>
      <c r="AD514" s="26"/>
      <c r="AE514" s="26"/>
      <c r="AF514" s="26"/>
      <c r="AG514" s="26"/>
      <c r="AH514" s="45" t="n">
        <v>5</v>
      </c>
      <c r="AI514" s="45" t="n">
        <f aca="false">Q514</f>
        <v>0</v>
      </c>
      <c r="AJ514" s="45" t="n">
        <f aca="false">$AH514-$AI514</f>
        <v>5</v>
      </c>
      <c r="AK514" s="46" t="n">
        <v>6705.99</v>
      </c>
      <c r="AL514" s="46" t="n">
        <f aca="false">$AJ514*$AK514</f>
        <v>33529.95</v>
      </c>
      <c r="AM514" s="46" t="n">
        <f aca="false">$AI514*$AK514</f>
        <v>0</v>
      </c>
      <c r="AN514" s="26"/>
      <c r="AO514" s="26"/>
    </row>
    <row r="515" customFormat="false" ht="12" hidden="false" customHeight="false" outlineLevel="0" collapsed="false">
      <c r="A515" s="39" t="s">
        <v>1307</v>
      </c>
      <c r="B515" s="39" t="s">
        <v>1308</v>
      </c>
      <c r="C515" s="39" t="s">
        <v>4785</v>
      </c>
      <c r="D515" s="39" t="s">
        <v>4505</v>
      </c>
      <c r="E515" s="39" t="s">
        <v>261</v>
      </c>
      <c r="F515" s="39" t="s">
        <v>258</v>
      </c>
      <c r="G515" s="39" t="s">
        <v>4501</v>
      </c>
      <c r="H515" s="39" t="s">
        <v>4502</v>
      </c>
      <c r="I515" s="40" t="n">
        <v>5</v>
      </c>
      <c r="J515" s="40" t="n">
        <v>0</v>
      </c>
      <c r="K515" s="39" t="s">
        <v>4503</v>
      </c>
      <c r="L515" s="41" t="n">
        <v>0</v>
      </c>
      <c r="M515" s="41" t="n">
        <v>45454.5</v>
      </c>
      <c r="N515" s="39" t="s">
        <v>4507</v>
      </c>
      <c r="O515" s="42" t="n">
        <f aca="false">M515/SUM($M$2:$M$679)</f>
        <v>0.000345103532738476</v>
      </c>
      <c r="P515" s="43" t="n">
        <f aca="false">IFERROR(M515/I515,0)</f>
        <v>9090.9</v>
      </c>
      <c r="Q515" s="17"/>
      <c r="R515" s="44" t="n">
        <f aca="false">I515-Q515</f>
        <v>5</v>
      </c>
      <c r="S515" s="43" t="n">
        <f aca="false">$AK515*R515</f>
        <v>45454.5</v>
      </c>
      <c r="U515" s="26" t="s">
        <v>259</v>
      </c>
      <c r="V515" s="26" t="s">
        <v>260</v>
      </c>
      <c r="W515" s="26" t="s">
        <v>262</v>
      </c>
      <c r="X515" s="26"/>
      <c r="Y515" s="26" t="s">
        <v>277</v>
      </c>
      <c r="Z515" s="27" t="s">
        <v>123</v>
      </c>
      <c r="AA515" s="26"/>
      <c r="AB515" s="26"/>
      <c r="AC515" s="26"/>
      <c r="AD515" s="26"/>
      <c r="AE515" s="26"/>
      <c r="AF515" s="26"/>
      <c r="AG515" s="26"/>
      <c r="AH515" s="45" t="n">
        <v>5</v>
      </c>
      <c r="AI515" s="45" t="n">
        <f aca="false">Q515</f>
        <v>0</v>
      </c>
      <c r="AJ515" s="45" t="n">
        <f aca="false">$AH515-$AI515</f>
        <v>5</v>
      </c>
      <c r="AK515" s="46" t="n">
        <v>9090.9</v>
      </c>
      <c r="AL515" s="46" t="n">
        <f aca="false">$AJ515*$AK515</f>
        <v>45454.5</v>
      </c>
      <c r="AM515" s="46" t="n">
        <f aca="false">$AI515*$AK515</f>
        <v>0</v>
      </c>
      <c r="AN515" s="26"/>
      <c r="AO515" s="26"/>
    </row>
    <row r="516" customFormat="false" ht="12" hidden="false" customHeight="false" outlineLevel="0" collapsed="false">
      <c r="A516" s="39" t="s">
        <v>1311</v>
      </c>
      <c r="B516" s="39" t="s">
        <v>1312</v>
      </c>
      <c r="C516" s="39"/>
      <c r="D516" s="39" t="s">
        <v>4505</v>
      </c>
      <c r="E516" s="39" t="s">
        <v>274</v>
      </c>
      <c r="F516" s="39" t="s">
        <v>258</v>
      </c>
      <c r="G516" s="39" t="s">
        <v>4501</v>
      </c>
      <c r="H516" s="39" t="s">
        <v>4502</v>
      </c>
      <c r="I516" s="40" t="n">
        <v>5</v>
      </c>
      <c r="J516" s="40" t="n">
        <v>0</v>
      </c>
      <c r="K516" s="39" t="s">
        <v>4503</v>
      </c>
      <c r="L516" s="41" t="n">
        <v>0</v>
      </c>
      <c r="M516" s="41" t="n">
        <v>4472.5</v>
      </c>
      <c r="N516" s="39" t="s">
        <v>4504</v>
      </c>
      <c r="O516" s="42" t="n">
        <f aca="false">M516/SUM($M$2:$M$679)</f>
        <v>3.39564960602984E-005</v>
      </c>
      <c r="P516" s="43" t="n">
        <f aca="false">IFERROR(M516/I516,0)</f>
        <v>894.5</v>
      </c>
      <c r="Q516" s="17" t="n">
        <v>3</v>
      </c>
      <c r="R516" s="44" t="n">
        <f aca="false">I516-Q516</f>
        <v>2</v>
      </c>
      <c r="S516" s="43" t="n">
        <f aca="false">$AK516*R516</f>
        <v>1789</v>
      </c>
      <c r="U516" s="26" t="s">
        <v>259</v>
      </c>
      <c r="V516" s="26" t="s">
        <v>273</v>
      </c>
      <c r="W516" s="26" t="s">
        <v>262</v>
      </c>
      <c r="X516" s="25" t="s">
        <v>228</v>
      </c>
      <c r="Y516" s="26" t="s">
        <v>282</v>
      </c>
      <c r="Z516" s="25" t="s">
        <v>51</v>
      </c>
      <c r="AA516" s="26" t="s">
        <v>1313</v>
      </c>
      <c r="AB516" s="26" t="s">
        <v>1314</v>
      </c>
      <c r="AC516" s="26" t="s">
        <v>1315</v>
      </c>
      <c r="AD516" s="26" t="s">
        <v>270</v>
      </c>
      <c r="AE516" s="26" t="s">
        <v>1316</v>
      </c>
      <c r="AF516" s="26" t="s">
        <v>270</v>
      </c>
      <c r="AG516" s="26" t="s">
        <v>1317</v>
      </c>
      <c r="AH516" s="45" t="n">
        <v>5</v>
      </c>
      <c r="AI516" s="45" t="n">
        <f aca="false">Q516</f>
        <v>3</v>
      </c>
      <c r="AJ516" s="45" t="n">
        <f aca="false">$AH516-$AI516</f>
        <v>2</v>
      </c>
      <c r="AK516" s="46" t="n">
        <v>894.5</v>
      </c>
      <c r="AL516" s="46" t="n">
        <f aca="false">$AJ516*$AK516</f>
        <v>1789</v>
      </c>
      <c r="AM516" s="46" t="n">
        <f aca="false">$AI516*$AK516</f>
        <v>2683.5</v>
      </c>
      <c r="AN516" s="26"/>
      <c r="AO516" s="26" t="s">
        <v>1318</v>
      </c>
    </row>
    <row r="517" customFormat="false" ht="12" hidden="false" customHeight="false" outlineLevel="0" collapsed="false">
      <c r="A517" s="39" t="s">
        <v>1319</v>
      </c>
      <c r="B517" s="39" t="s">
        <v>1320</v>
      </c>
      <c r="C517" s="39"/>
      <c r="D517" s="39" t="s">
        <v>4505</v>
      </c>
      <c r="E517" s="39" t="s">
        <v>274</v>
      </c>
      <c r="F517" s="39" t="s">
        <v>258</v>
      </c>
      <c r="G517" s="39" t="s">
        <v>4501</v>
      </c>
      <c r="H517" s="39" t="s">
        <v>4502</v>
      </c>
      <c r="I517" s="40" t="n">
        <v>5</v>
      </c>
      <c r="J517" s="40" t="n">
        <v>0</v>
      </c>
      <c r="K517" s="39" t="s">
        <v>4503</v>
      </c>
      <c r="L517" s="41" t="n">
        <v>0</v>
      </c>
      <c r="M517" s="41" t="n">
        <v>70697.04</v>
      </c>
      <c r="N517" s="39" t="s">
        <v>4504</v>
      </c>
      <c r="O517" s="42" t="n">
        <f aca="false">M517/SUM($M$2:$M$679)</f>
        <v>0.000536752098431472</v>
      </c>
      <c r="P517" s="43" t="n">
        <f aca="false">IFERROR(M517/I517,0)</f>
        <v>14139.408</v>
      </c>
      <c r="Q517" s="17" t="n">
        <v>6</v>
      </c>
      <c r="R517" s="44" t="n">
        <f aca="false">I517-Q517</f>
        <v>-1</v>
      </c>
      <c r="S517" s="43" t="n">
        <f aca="false">$AK517*R517</f>
        <v>-14139.408</v>
      </c>
      <c r="U517" s="26" t="s">
        <v>259</v>
      </c>
      <c r="V517" s="26" t="s">
        <v>273</v>
      </c>
      <c r="W517" s="26" t="s">
        <v>262</v>
      </c>
      <c r="X517" s="24" t="s">
        <v>226</v>
      </c>
      <c r="Y517" s="26" t="s">
        <v>267</v>
      </c>
      <c r="Z517" s="24" t="s">
        <v>54</v>
      </c>
      <c r="AA517" s="26" t="s">
        <v>1321</v>
      </c>
      <c r="AB517" s="26" t="s">
        <v>1322</v>
      </c>
      <c r="AC517" s="26" t="s">
        <v>290</v>
      </c>
      <c r="AD517" s="26" t="s">
        <v>269</v>
      </c>
      <c r="AE517" s="26"/>
      <c r="AF517" s="26" t="s">
        <v>270</v>
      </c>
      <c r="AG517" s="26"/>
      <c r="AH517" s="45" t="n">
        <v>5</v>
      </c>
      <c r="AI517" s="45" t="n">
        <f aca="false">Q517</f>
        <v>6</v>
      </c>
      <c r="AJ517" s="45" t="n">
        <f aca="false">$AH517-$AI517</f>
        <v>-1</v>
      </c>
      <c r="AK517" s="46" t="n">
        <v>14139.408</v>
      </c>
      <c r="AL517" s="46" t="n">
        <f aca="false">$AJ517*$AK517</f>
        <v>-14139.408</v>
      </c>
      <c r="AM517" s="46" t="n">
        <f aca="false">$AI517*$AK517</f>
        <v>84836.448</v>
      </c>
      <c r="AN517" s="26"/>
      <c r="AO517" s="26" t="s">
        <v>373</v>
      </c>
    </row>
    <row r="518" customFormat="false" ht="12" hidden="false" customHeight="false" outlineLevel="0" collapsed="false">
      <c r="A518" s="39" t="s">
        <v>1255</v>
      </c>
      <c r="B518" s="39" t="s">
        <v>1256</v>
      </c>
      <c r="C518" s="39" t="s">
        <v>4786</v>
      </c>
      <c r="D518" s="39" t="s">
        <v>4505</v>
      </c>
      <c r="E518" s="39" t="s">
        <v>274</v>
      </c>
      <c r="F518" s="39" t="s">
        <v>258</v>
      </c>
      <c r="G518" s="39" t="s">
        <v>4501</v>
      </c>
      <c r="H518" s="39" t="s">
        <v>4502</v>
      </c>
      <c r="I518" s="40" t="n">
        <v>5</v>
      </c>
      <c r="J518" s="40" t="n">
        <v>0</v>
      </c>
      <c r="K518" s="39" t="s">
        <v>4503</v>
      </c>
      <c r="L518" s="41" t="n">
        <v>0</v>
      </c>
      <c r="M518" s="41" t="n">
        <v>27451.67</v>
      </c>
      <c r="N518" s="39" t="s">
        <v>4504</v>
      </c>
      <c r="O518" s="42" t="n">
        <f aca="false">M518/SUM($M$2:$M$679)</f>
        <v>0.000208420910945469</v>
      </c>
      <c r="P518" s="43" t="n">
        <f aca="false">IFERROR(M518/I518,0)</f>
        <v>5490.334</v>
      </c>
      <c r="Q518" s="17"/>
      <c r="R518" s="44" t="n">
        <f aca="false">I518-Q518</f>
        <v>5</v>
      </c>
      <c r="S518" s="43" t="n">
        <f aca="false">$AK518*R518</f>
        <v>27451.6666666667</v>
      </c>
      <c r="U518" s="26" t="s">
        <v>259</v>
      </c>
      <c r="V518" s="26" t="s">
        <v>273</v>
      </c>
      <c r="W518" s="26" t="s">
        <v>262</v>
      </c>
      <c r="X518" s="26"/>
      <c r="Y518" s="26" t="s">
        <v>277</v>
      </c>
      <c r="Z518" s="27" t="s">
        <v>123</v>
      </c>
      <c r="AA518" s="26"/>
      <c r="AB518" s="26"/>
      <c r="AC518" s="26"/>
      <c r="AD518" s="26"/>
      <c r="AE518" s="26"/>
      <c r="AF518" s="26"/>
      <c r="AG518" s="26"/>
      <c r="AH518" s="45" t="n">
        <v>6</v>
      </c>
      <c r="AI518" s="45" t="n">
        <f aca="false">Q518</f>
        <v>0</v>
      </c>
      <c r="AJ518" s="45" t="n">
        <f aca="false">$AH518-$AI518</f>
        <v>6</v>
      </c>
      <c r="AK518" s="46" t="n">
        <v>5490.33333333333</v>
      </c>
      <c r="AL518" s="46" t="n">
        <f aca="false">$AJ518*$AK518</f>
        <v>32942</v>
      </c>
      <c r="AM518" s="46" t="n">
        <f aca="false">$AI518*$AK518</f>
        <v>0</v>
      </c>
      <c r="AN518" s="26"/>
      <c r="AO518" s="26" t="s">
        <v>376</v>
      </c>
    </row>
    <row r="519" customFormat="false" ht="12" hidden="false" customHeight="false" outlineLevel="0" collapsed="false">
      <c r="A519" s="39" t="s">
        <v>1323</v>
      </c>
      <c r="B519" s="39" t="s">
        <v>1324</v>
      </c>
      <c r="C519" s="39"/>
      <c r="D519" s="39" t="s">
        <v>4505</v>
      </c>
      <c r="E519" s="39" t="s">
        <v>274</v>
      </c>
      <c r="F519" s="39" t="s">
        <v>258</v>
      </c>
      <c r="G519" s="39" t="s">
        <v>4501</v>
      </c>
      <c r="H519" s="39" t="s">
        <v>4502</v>
      </c>
      <c r="I519" s="40" t="n">
        <v>5</v>
      </c>
      <c r="J519" s="40" t="n">
        <v>0</v>
      </c>
      <c r="K519" s="39" t="s">
        <v>4503</v>
      </c>
      <c r="L519" s="41" t="n">
        <v>0</v>
      </c>
      <c r="M519" s="41" t="n">
        <v>497500</v>
      </c>
      <c r="N519" s="39" t="s">
        <v>4504</v>
      </c>
      <c r="O519" s="42" t="n">
        <f aca="false">M519/SUM($M$2:$M$679)</f>
        <v>0.00377716194298456</v>
      </c>
      <c r="P519" s="43" t="n">
        <f aca="false">IFERROR(M519/I519,0)</f>
        <v>99500</v>
      </c>
      <c r="Q519" s="17"/>
      <c r="R519" s="44" t="n">
        <f aca="false">I519-Q519</f>
        <v>5</v>
      </c>
      <c r="S519" s="43" t="n">
        <f aca="false">$AK519*R519</f>
        <v>497500</v>
      </c>
      <c r="U519" s="26" t="s">
        <v>259</v>
      </c>
      <c r="V519" s="26" t="s">
        <v>273</v>
      </c>
      <c r="W519" s="26" t="s">
        <v>262</v>
      </c>
      <c r="X519" s="26"/>
      <c r="Y519" s="26" t="s">
        <v>277</v>
      </c>
      <c r="Z519" s="27" t="s">
        <v>123</v>
      </c>
      <c r="AA519" s="26"/>
      <c r="AB519" s="26"/>
      <c r="AC519" s="26"/>
      <c r="AD519" s="26"/>
      <c r="AE519" s="26"/>
      <c r="AF519" s="26"/>
      <c r="AG519" s="26"/>
      <c r="AH519" s="45" t="n">
        <v>5</v>
      </c>
      <c r="AI519" s="45" t="n">
        <f aca="false">Q519</f>
        <v>0</v>
      </c>
      <c r="AJ519" s="45" t="n">
        <f aca="false">$AH519-$AI519</f>
        <v>5</v>
      </c>
      <c r="AK519" s="46" t="n">
        <v>99500</v>
      </c>
      <c r="AL519" s="46" t="n">
        <f aca="false">$AJ519*$AK519</f>
        <v>497500</v>
      </c>
      <c r="AM519" s="46" t="n">
        <f aca="false">$AI519*$AK519</f>
        <v>0</v>
      </c>
      <c r="AN519" s="26"/>
      <c r="AO519" s="26"/>
    </row>
    <row r="520" customFormat="false" ht="12" hidden="false" customHeight="false" outlineLevel="0" collapsed="false">
      <c r="A520" s="39" t="s">
        <v>1325</v>
      </c>
      <c r="B520" s="39" t="s">
        <v>1326</v>
      </c>
      <c r="C520" s="39"/>
      <c r="D520" s="39" t="s">
        <v>4565</v>
      </c>
      <c r="E520" s="39" t="s">
        <v>611</v>
      </c>
      <c r="F520" s="39" t="s">
        <v>258</v>
      </c>
      <c r="G520" s="39" t="s">
        <v>4566</v>
      </c>
      <c r="H520" s="39" t="s">
        <v>4502</v>
      </c>
      <c r="I520" s="40" t="n">
        <v>5</v>
      </c>
      <c r="J520" s="40" t="n">
        <v>0</v>
      </c>
      <c r="K520" s="39" t="s">
        <v>4503</v>
      </c>
      <c r="L520" s="41" t="n">
        <v>0</v>
      </c>
      <c r="M520" s="41" t="n">
        <v>559478.31</v>
      </c>
      <c r="N520" s="39" t="s">
        <v>4567</v>
      </c>
      <c r="O520" s="42" t="n">
        <f aca="false">M520/SUM($M$2:$M$679)</f>
        <v>0.0042477189556931</v>
      </c>
      <c r="P520" s="43" t="n">
        <f aca="false">IFERROR(M520/I520,0)</f>
        <v>111895.662</v>
      </c>
      <c r="Q520" s="17"/>
      <c r="R520" s="44" t="n">
        <f aca="false">I520-Q520</f>
        <v>5</v>
      </c>
      <c r="S520" s="43" t="n">
        <f aca="false">$AK520*R520</f>
        <v>559478.31</v>
      </c>
      <c r="U520" s="26" t="s">
        <v>259</v>
      </c>
      <c r="V520" s="26" t="s">
        <v>610</v>
      </c>
      <c r="W520" s="26" t="s">
        <v>612</v>
      </c>
      <c r="X520" s="26"/>
      <c r="Y520" s="26" t="s">
        <v>615</v>
      </c>
      <c r="Z520" s="27" t="s">
        <v>126</v>
      </c>
      <c r="AA520" s="26"/>
      <c r="AB520" s="26"/>
      <c r="AC520" s="26"/>
      <c r="AD520" s="26"/>
      <c r="AE520" s="26"/>
      <c r="AF520" s="26"/>
      <c r="AG520" s="26"/>
      <c r="AH520" s="45" t="n">
        <v>5</v>
      </c>
      <c r="AI520" s="45" t="n">
        <f aca="false">Q520</f>
        <v>0</v>
      </c>
      <c r="AJ520" s="45" t="n">
        <f aca="false">$AH520-$AI520</f>
        <v>5</v>
      </c>
      <c r="AK520" s="46" t="n">
        <v>111895.662</v>
      </c>
      <c r="AL520" s="46" t="n">
        <f aca="false">$AJ520*$AK520</f>
        <v>559478.31</v>
      </c>
      <c r="AM520" s="46" t="n">
        <f aca="false">$AI520*$AK520</f>
        <v>0</v>
      </c>
      <c r="AN520" s="26"/>
      <c r="AO520" s="26"/>
    </row>
    <row r="521" customFormat="false" ht="12" hidden="false" customHeight="false" outlineLevel="0" collapsed="false">
      <c r="A521" s="39" t="s">
        <v>1327</v>
      </c>
      <c r="B521" s="39" t="s">
        <v>1328</v>
      </c>
      <c r="C521" s="39"/>
      <c r="D521" s="39" t="s">
        <v>4565</v>
      </c>
      <c r="E521" s="39" t="s">
        <v>611</v>
      </c>
      <c r="F521" s="39" t="s">
        <v>258</v>
      </c>
      <c r="G521" s="39" t="s">
        <v>4566</v>
      </c>
      <c r="H521" s="39" t="s">
        <v>4502</v>
      </c>
      <c r="I521" s="40" t="n">
        <v>5</v>
      </c>
      <c r="J521" s="40" t="n">
        <v>0</v>
      </c>
      <c r="K521" s="39" t="s">
        <v>4503</v>
      </c>
      <c r="L521" s="41" t="n">
        <v>0</v>
      </c>
      <c r="M521" s="41" t="n">
        <v>462903.44</v>
      </c>
      <c r="N521" s="39" t="s">
        <v>4567</v>
      </c>
      <c r="O521" s="42" t="n">
        <f aca="false">M521/SUM($M$2:$M$679)</f>
        <v>0.00351449498863244</v>
      </c>
      <c r="P521" s="43" t="n">
        <f aca="false">IFERROR(M521/I521,0)</f>
        <v>92580.688</v>
      </c>
      <c r="Q521" s="17"/>
      <c r="R521" s="44" t="n">
        <f aca="false">I521-Q521</f>
        <v>5</v>
      </c>
      <c r="S521" s="43" t="n">
        <f aca="false">$AK521*R521</f>
        <v>462903.44</v>
      </c>
      <c r="U521" s="26" t="s">
        <v>259</v>
      </c>
      <c r="V521" s="26" t="s">
        <v>610</v>
      </c>
      <c r="W521" s="26" t="s">
        <v>612</v>
      </c>
      <c r="X521" s="26"/>
      <c r="Y521" s="26" t="s">
        <v>615</v>
      </c>
      <c r="Z521" s="27" t="s">
        <v>126</v>
      </c>
      <c r="AA521" s="26"/>
      <c r="AB521" s="26"/>
      <c r="AC521" s="26"/>
      <c r="AD521" s="26"/>
      <c r="AE521" s="26"/>
      <c r="AF521" s="26"/>
      <c r="AG521" s="26"/>
      <c r="AH521" s="45" t="n">
        <v>5</v>
      </c>
      <c r="AI521" s="45" t="n">
        <f aca="false">Q521</f>
        <v>0</v>
      </c>
      <c r="AJ521" s="45" t="n">
        <f aca="false">$AH521-$AI521</f>
        <v>5</v>
      </c>
      <c r="AK521" s="46" t="n">
        <v>92580.688</v>
      </c>
      <c r="AL521" s="46" t="n">
        <f aca="false">$AJ521*$AK521</f>
        <v>462903.44</v>
      </c>
      <c r="AM521" s="46" t="n">
        <f aca="false">$AI521*$AK521</f>
        <v>0</v>
      </c>
      <c r="AN521" s="26"/>
      <c r="AO521" s="26"/>
    </row>
    <row r="522" customFormat="false" ht="12" hidden="false" customHeight="false" outlineLevel="0" collapsed="false">
      <c r="A522" s="39" t="s">
        <v>1329</v>
      </c>
      <c r="B522" s="39" t="s">
        <v>1330</v>
      </c>
      <c r="C522" s="39"/>
      <c r="D522" s="39" t="s">
        <v>4565</v>
      </c>
      <c r="E522" s="39" t="s">
        <v>611</v>
      </c>
      <c r="F522" s="39" t="s">
        <v>258</v>
      </c>
      <c r="G522" s="39" t="s">
        <v>4566</v>
      </c>
      <c r="H522" s="39" t="s">
        <v>4502</v>
      </c>
      <c r="I522" s="40" t="n">
        <v>5</v>
      </c>
      <c r="J522" s="40" t="n">
        <v>0</v>
      </c>
      <c r="K522" s="39" t="s">
        <v>4503</v>
      </c>
      <c r="L522" s="41" t="n">
        <v>0</v>
      </c>
      <c r="M522" s="41" t="n">
        <v>564306.19</v>
      </c>
      <c r="N522" s="39" t="s">
        <v>4567</v>
      </c>
      <c r="O522" s="42" t="n">
        <f aca="false">M522/SUM($M$2:$M$679)</f>
        <v>0.00428437359810777</v>
      </c>
      <c r="P522" s="43" t="n">
        <f aca="false">IFERROR(M522/I522,0)</f>
        <v>112861.238</v>
      </c>
      <c r="Q522" s="17"/>
      <c r="R522" s="44" t="n">
        <f aca="false">I522-Q522</f>
        <v>5</v>
      </c>
      <c r="S522" s="43" t="n">
        <f aca="false">$AK522*R522</f>
        <v>564306.19</v>
      </c>
      <c r="U522" s="26" t="s">
        <v>259</v>
      </c>
      <c r="V522" s="26" t="s">
        <v>610</v>
      </c>
      <c r="W522" s="26" t="s">
        <v>612</v>
      </c>
      <c r="X522" s="26"/>
      <c r="Y522" s="26" t="s">
        <v>615</v>
      </c>
      <c r="Z522" s="27" t="s">
        <v>126</v>
      </c>
      <c r="AA522" s="26"/>
      <c r="AB522" s="26"/>
      <c r="AC522" s="26"/>
      <c r="AD522" s="26"/>
      <c r="AE522" s="26"/>
      <c r="AF522" s="26"/>
      <c r="AG522" s="26"/>
      <c r="AH522" s="45" t="n">
        <v>5</v>
      </c>
      <c r="AI522" s="45" t="n">
        <f aca="false">Q522</f>
        <v>0</v>
      </c>
      <c r="AJ522" s="45" t="n">
        <f aca="false">$AH522-$AI522</f>
        <v>5</v>
      </c>
      <c r="AK522" s="46" t="n">
        <v>112861.238</v>
      </c>
      <c r="AL522" s="46" t="n">
        <f aca="false">$AJ522*$AK522</f>
        <v>564306.19</v>
      </c>
      <c r="AM522" s="46" t="n">
        <f aca="false">$AI522*$AK522</f>
        <v>0</v>
      </c>
      <c r="AN522" s="26"/>
      <c r="AO522" s="26"/>
    </row>
    <row r="523" customFormat="false" ht="12" hidden="false" customHeight="false" outlineLevel="0" collapsed="false">
      <c r="A523" s="39" t="s">
        <v>1331</v>
      </c>
      <c r="B523" s="39" t="s">
        <v>1332</v>
      </c>
      <c r="C523" s="39"/>
      <c r="D523" s="39" t="s">
        <v>4565</v>
      </c>
      <c r="E523" s="39" t="s">
        <v>611</v>
      </c>
      <c r="F523" s="39" t="s">
        <v>258</v>
      </c>
      <c r="G523" s="39" t="s">
        <v>4566</v>
      </c>
      <c r="H523" s="39" t="s">
        <v>4502</v>
      </c>
      <c r="I523" s="40" t="n">
        <v>5</v>
      </c>
      <c r="J523" s="40" t="n">
        <v>0</v>
      </c>
      <c r="K523" s="39" t="s">
        <v>4503</v>
      </c>
      <c r="L523" s="41" t="n">
        <v>0</v>
      </c>
      <c r="M523" s="41" t="n">
        <v>170892.4</v>
      </c>
      <c r="N523" s="39" t="s">
        <v>4567</v>
      </c>
      <c r="O523" s="42" t="n">
        <f aca="false">M523/SUM($M$2:$M$679)</f>
        <v>0.00129746385854331</v>
      </c>
      <c r="P523" s="43" t="n">
        <f aca="false">IFERROR(M523/I523,0)</f>
        <v>34178.48</v>
      </c>
      <c r="Q523" s="17"/>
      <c r="R523" s="44" t="n">
        <f aca="false">I523-Q523</f>
        <v>5</v>
      </c>
      <c r="S523" s="43" t="n">
        <f aca="false">$AK523*R523</f>
        <v>170892.4</v>
      </c>
      <c r="U523" s="26" t="s">
        <v>259</v>
      </c>
      <c r="V523" s="26" t="s">
        <v>610</v>
      </c>
      <c r="W523" s="26" t="s">
        <v>612</v>
      </c>
      <c r="X523" s="26"/>
      <c r="Y523" s="26" t="s">
        <v>615</v>
      </c>
      <c r="Z523" s="27" t="s">
        <v>126</v>
      </c>
      <c r="AA523" s="26"/>
      <c r="AB523" s="26"/>
      <c r="AC523" s="26"/>
      <c r="AD523" s="26"/>
      <c r="AE523" s="26"/>
      <c r="AF523" s="26"/>
      <c r="AG523" s="26"/>
      <c r="AH523" s="45" t="n">
        <v>5</v>
      </c>
      <c r="AI523" s="45" t="n">
        <f aca="false">Q523</f>
        <v>0</v>
      </c>
      <c r="AJ523" s="45" t="n">
        <f aca="false">$AH523-$AI523</f>
        <v>5</v>
      </c>
      <c r="AK523" s="46" t="n">
        <v>34178.48</v>
      </c>
      <c r="AL523" s="46" t="n">
        <f aca="false">$AJ523*$AK523</f>
        <v>170892.4</v>
      </c>
      <c r="AM523" s="46" t="n">
        <f aca="false">$AI523*$AK523</f>
        <v>0</v>
      </c>
      <c r="AN523" s="26"/>
      <c r="AO523" s="26"/>
    </row>
    <row r="524" customFormat="false" ht="12" hidden="false" customHeight="false" outlineLevel="0" collapsed="false">
      <c r="A524" s="39" t="s">
        <v>1333</v>
      </c>
      <c r="B524" s="39" t="s">
        <v>1334</v>
      </c>
      <c r="C524" s="39"/>
      <c r="D524" s="39" t="s">
        <v>4565</v>
      </c>
      <c r="E524" s="39" t="s">
        <v>611</v>
      </c>
      <c r="F524" s="39" t="s">
        <v>258</v>
      </c>
      <c r="G524" s="39" t="s">
        <v>4566</v>
      </c>
      <c r="H524" s="39" t="s">
        <v>4502</v>
      </c>
      <c r="I524" s="40" t="n">
        <v>5</v>
      </c>
      <c r="J524" s="40" t="n">
        <v>0</v>
      </c>
      <c r="K524" s="39" t="s">
        <v>4503</v>
      </c>
      <c r="L524" s="41" t="n">
        <v>0</v>
      </c>
      <c r="M524" s="41" t="n">
        <v>893910.25</v>
      </c>
      <c r="N524" s="39" t="s">
        <v>4567</v>
      </c>
      <c r="O524" s="42" t="n">
        <f aca="false">M524/SUM($M$2:$M$679)</f>
        <v>0.00678682166179661</v>
      </c>
      <c r="P524" s="43" t="n">
        <f aca="false">IFERROR(M524/I524,0)</f>
        <v>178782.05</v>
      </c>
      <c r="Q524" s="17"/>
      <c r="R524" s="44" t="n">
        <f aca="false">I524-Q524</f>
        <v>5</v>
      </c>
      <c r="S524" s="43" t="n">
        <f aca="false">$AK524*R524</f>
        <v>893910.25</v>
      </c>
      <c r="U524" s="26" t="s">
        <v>259</v>
      </c>
      <c r="V524" s="26" t="s">
        <v>610</v>
      </c>
      <c r="W524" s="26" t="s">
        <v>612</v>
      </c>
      <c r="X524" s="26"/>
      <c r="Y524" s="26" t="s">
        <v>615</v>
      </c>
      <c r="Z524" s="27" t="s">
        <v>126</v>
      </c>
      <c r="AA524" s="26"/>
      <c r="AB524" s="26"/>
      <c r="AC524" s="26"/>
      <c r="AD524" s="26"/>
      <c r="AE524" s="26"/>
      <c r="AF524" s="26"/>
      <c r="AG524" s="26"/>
      <c r="AH524" s="45" t="n">
        <v>5</v>
      </c>
      <c r="AI524" s="45" t="n">
        <f aca="false">Q524</f>
        <v>0</v>
      </c>
      <c r="AJ524" s="45" t="n">
        <f aca="false">$AH524-$AI524</f>
        <v>5</v>
      </c>
      <c r="AK524" s="46" t="n">
        <v>178782.05</v>
      </c>
      <c r="AL524" s="46" t="n">
        <f aca="false">$AJ524*$AK524</f>
        <v>893910.25</v>
      </c>
      <c r="AM524" s="46" t="n">
        <f aca="false">$AI524*$AK524</f>
        <v>0</v>
      </c>
      <c r="AN524" s="26"/>
      <c r="AO524" s="26"/>
    </row>
    <row r="525" customFormat="false" ht="12" hidden="false" customHeight="false" outlineLevel="0" collapsed="false">
      <c r="A525" s="39" t="s">
        <v>1335</v>
      </c>
      <c r="B525" s="39" t="s">
        <v>1336</v>
      </c>
      <c r="C525" s="39"/>
      <c r="D525" s="39" t="s">
        <v>4565</v>
      </c>
      <c r="E525" s="39" t="s">
        <v>611</v>
      </c>
      <c r="F525" s="39" t="s">
        <v>258</v>
      </c>
      <c r="G525" s="39" t="s">
        <v>4566</v>
      </c>
      <c r="H525" s="39" t="s">
        <v>4502</v>
      </c>
      <c r="I525" s="40" t="n">
        <v>5</v>
      </c>
      <c r="J525" s="40" t="n">
        <v>0</v>
      </c>
      <c r="K525" s="39" t="s">
        <v>4503</v>
      </c>
      <c r="L525" s="41" t="n">
        <v>0</v>
      </c>
      <c r="M525" s="41" t="n">
        <v>1010993.75</v>
      </c>
      <c r="N525" s="39" t="s">
        <v>4567</v>
      </c>
      <c r="O525" s="42" t="n">
        <f aca="false">M525/SUM($M$2:$M$679)</f>
        <v>0.00767575299918643</v>
      </c>
      <c r="P525" s="43" t="n">
        <f aca="false">IFERROR(M525/I525,0)</f>
        <v>202198.75</v>
      </c>
      <c r="Q525" s="17"/>
      <c r="R525" s="44" t="n">
        <f aca="false">I525-Q525</f>
        <v>5</v>
      </c>
      <c r="S525" s="43" t="n">
        <f aca="false">$AK525*R525</f>
        <v>1010993.75</v>
      </c>
      <c r="U525" s="26" t="s">
        <v>259</v>
      </c>
      <c r="V525" s="26" t="s">
        <v>610</v>
      </c>
      <c r="W525" s="26" t="s">
        <v>612</v>
      </c>
      <c r="X525" s="26"/>
      <c r="Y525" s="26" t="s">
        <v>615</v>
      </c>
      <c r="Z525" s="27" t="s">
        <v>126</v>
      </c>
      <c r="AA525" s="26"/>
      <c r="AB525" s="26"/>
      <c r="AC525" s="26"/>
      <c r="AD525" s="26"/>
      <c r="AE525" s="26"/>
      <c r="AF525" s="26"/>
      <c r="AG525" s="26"/>
      <c r="AH525" s="45" t="n">
        <v>5</v>
      </c>
      <c r="AI525" s="45" t="n">
        <f aca="false">Q525</f>
        <v>0</v>
      </c>
      <c r="AJ525" s="45" t="n">
        <f aca="false">$AH525-$AI525</f>
        <v>5</v>
      </c>
      <c r="AK525" s="46" t="n">
        <v>202198.75</v>
      </c>
      <c r="AL525" s="46" t="n">
        <f aca="false">$AJ525*$AK525</f>
        <v>1010993.75</v>
      </c>
      <c r="AM525" s="46" t="n">
        <f aca="false">$AI525*$AK525</f>
        <v>0</v>
      </c>
      <c r="AN525" s="26"/>
      <c r="AO525" s="26"/>
    </row>
    <row r="526" customFormat="false" ht="12" hidden="false" customHeight="false" outlineLevel="0" collapsed="false">
      <c r="A526" s="39" t="s">
        <v>1337</v>
      </c>
      <c r="B526" s="39" t="s">
        <v>1338</v>
      </c>
      <c r="C526" s="39"/>
      <c r="D526" s="39" t="s">
        <v>4565</v>
      </c>
      <c r="E526" s="39" t="s">
        <v>611</v>
      </c>
      <c r="F526" s="39" t="s">
        <v>258</v>
      </c>
      <c r="G526" s="39" t="s">
        <v>4566</v>
      </c>
      <c r="H526" s="39" t="s">
        <v>4502</v>
      </c>
      <c r="I526" s="40" t="n">
        <v>5</v>
      </c>
      <c r="J526" s="40" t="n">
        <v>0</v>
      </c>
      <c r="K526" s="39" t="s">
        <v>4503</v>
      </c>
      <c r="L526" s="41" t="n">
        <v>0</v>
      </c>
      <c r="M526" s="41" t="n">
        <v>64589.81</v>
      </c>
      <c r="N526" s="39" t="s">
        <v>4567</v>
      </c>
      <c r="O526" s="42" t="n">
        <f aca="false">M526/SUM($M$2:$M$679)</f>
        <v>0.000490384265802218</v>
      </c>
      <c r="P526" s="43" t="n">
        <f aca="false">IFERROR(M526/I526,0)</f>
        <v>12917.962</v>
      </c>
      <c r="Q526" s="17"/>
      <c r="R526" s="44" t="n">
        <f aca="false">I526-Q526</f>
        <v>5</v>
      </c>
      <c r="S526" s="43" t="n">
        <f aca="false">$AK526*R526</f>
        <v>64589.81</v>
      </c>
      <c r="U526" s="26" t="s">
        <v>259</v>
      </c>
      <c r="V526" s="26" t="s">
        <v>610</v>
      </c>
      <c r="W526" s="26" t="s">
        <v>612</v>
      </c>
      <c r="X526" s="26"/>
      <c r="Y526" s="26" t="s">
        <v>615</v>
      </c>
      <c r="Z526" s="27" t="s">
        <v>126</v>
      </c>
      <c r="AA526" s="26"/>
      <c r="AB526" s="26"/>
      <c r="AC526" s="26"/>
      <c r="AD526" s="26"/>
      <c r="AE526" s="26"/>
      <c r="AF526" s="26"/>
      <c r="AG526" s="26"/>
      <c r="AH526" s="45" t="n">
        <v>5</v>
      </c>
      <c r="AI526" s="45" t="n">
        <f aca="false">Q526</f>
        <v>0</v>
      </c>
      <c r="AJ526" s="45" t="n">
        <f aca="false">$AH526-$AI526</f>
        <v>5</v>
      </c>
      <c r="AK526" s="46" t="n">
        <v>12917.962</v>
      </c>
      <c r="AL526" s="46" t="n">
        <f aca="false">$AJ526*$AK526</f>
        <v>64589.81</v>
      </c>
      <c r="AM526" s="46" t="n">
        <f aca="false">$AI526*$AK526</f>
        <v>0</v>
      </c>
      <c r="AN526" s="26"/>
      <c r="AO526" s="26"/>
    </row>
    <row r="527" customFormat="false" ht="12" hidden="false" customHeight="false" outlineLevel="0" collapsed="false">
      <c r="A527" s="39" t="s">
        <v>1339</v>
      </c>
      <c r="B527" s="39" t="s">
        <v>1340</v>
      </c>
      <c r="C527" s="39"/>
      <c r="D527" s="39" t="s">
        <v>4565</v>
      </c>
      <c r="E527" s="39" t="s">
        <v>611</v>
      </c>
      <c r="F527" s="39" t="s">
        <v>258</v>
      </c>
      <c r="G527" s="39" t="s">
        <v>4566</v>
      </c>
      <c r="H527" s="39" t="s">
        <v>4502</v>
      </c>
      <c r="I527" s="40" t="n">
        <v>5</v>
      </c>
      <c r="J527" s="40" t="n">
        <v>0</v>
      </c>
      <c r="K527" s="39" t="s">
        <v>4503</v>
      </c>
      <c r="L527" s="41" t="n">
        <v>0</v>
      </c>
      <c r="M527" s="41" t="n">
        <v>110483.15</v>
      </c>
      <c r="N527" s="39" t="s">
        <v>4567</v>
      </c>
      <c r="O527" s="42" t="n">
        <f aca="false">M527/SUM($M$2:$M$679)</f>
        <v>0.000838819597027246</v>
      </c>
      <c r="P527" s="43" t="n">
        <f aca="false">IFERROR(M527/I527,0)</f>
        <v>22096.63</v>
      </c>
      <c r="Q527" s="17"/>
      <c r="R527" s="44" t="n">
        <f aca="false">I527-Q527</f>
        <v>5</v>
      </c>
      <c r="S527" s="43" t="n">
        <f aca="false">$AK527*R527</f>
        <v>110483.15</v>
      </c>
      <c r="U527" s="26" t="s">
        <v>259</v>
      </c>
      <c r="V527" s="26" t="s">
        <v>610</v>
      </c>
      <c r="W527" s="26" t="s">
        <v>612</v>
      </c>
      <c r="X527" s="26"/>
      <c r="Y527" s="26" t="s">
        <v>615</v>
      </c>
      <c r="Z527" s="27" t="s">
        <v>126</v>
      </c>
      <c r="AA527" s="26"/>
      <c r="AB527" s="26"/>
      <c r="AC527" s="26"/>
      <c r="AD527" s="26"/>
      <c r="AE527" s="26"/>
      <c r="AF527" s="26"/>
      <c r="AG527" s="26"/>
      <c r="AH527" s="45" t="n">
        <v>5</v>
      </c>
      <c r="AI527" s="45" t="n">
        <f aca="false">Q527</f>
        <v>0</v>
      </c>
      <c r="AJ527" s="45" t="n">
        <f aca="false">$AH527-$AI527</f>
        <v>5</v>
      </c>
      <c r="AK527" s="46" t="n">
        <v>22096.63</v>
      </c>
      <c r="AL527" s="46" t="n">
        <f aca="false">$AJ527*$AK527</f>
        <v>110483.15</v>
      </c>
      <c r="AM527" s="46" t="n">
        <f aca="false">$AI527*$AK527</f>
        <v>0</v>
      </c>
      <c r="AN527" s="26"/>
      <c r="AO527" s="26"/>
    </row>
    <row r="528" customFormat="false" ht="12" hidden="false" customHeight="false" outlineLevel="0" collapsed="false">
      <c r="A528" s="39" t="s">
        <v>1341</v>
      </c>
      <c r="B528" s="39" t="s">
        <v>1342</v>
      </c>
      <c r="C528" s="39"/>
      <c r="D528" s="39" t="s">
        <v>4565</v>
      </c>
      <c r="E528" s="39" t="s">
        <v>611</v>
      </c>
      <c r="F528" s="39" t="s">
        <v>258</v>
      </c>
      <c r="G528" s="39" t="s">
        <v>4566</v>
      </c>
      <c r="H528" s="39" t="s">
        <v>4502</v>
      </c>
      <c r="I528" s="40" t="n">
        <v>5</v>
      </c>
      <c r="J528" s="40" t="n">
        <v>0</v>
      </c>
      <c r="K528" s="39" t="s">
        <v>4503</v>
      </c>
      <c r="L528" s="41" t="n">
        <v>0</v>
      </c>
      <c r="M528" s="41" t="n">
        <v>104658.4</v>
      </c>
      <c r="N528" s="39" t="s">
        <v>4567</v>
      </c>
      <c r="O528" s="42" t="n">
        <f aca="false">M528/SUM($M$2:$M$679)</f>
        <v>0.000794596433153076</v>
      </c>
      <c r="P528" s="43" t="n">
        <f aca="false">IFERROR(M528/I528,0)</f>
        <v>20931.68</v>
      </c>
      <c r="Q528" s="17"/>
      <c r="R528" s="44" t="n">
        <f aca="false">I528-Q528</f>
        <v>5</v>
      </c>
      <c r="S528" s="43" t="n">
        <f aca="false">$AK528*R528</f>
        <v>104658.4</v>
      </c>
      <c r="U528" s="26" t="s">
        <v>259</v>
      </c>
      <c r="V528" s="26" t="s">
        <v>610</v>
      </c>
      <c r="W528" s="26" t="s">
        <v>612</v>
      </c>
      <c r="X528" s="26"/>
      <c r="Y528" s="26" t="s">
        <v>615</v>
      </c>
      <c r="Z528" s="27" t="s">
        <v>126</v>
      </c>
      <c r="AA528" s="26"/>
      <c r="AB528" s="26"/>
      <c r="AC528" s="26"/>
      <c r="AD528" s="26"/>
      <c r="AE528" s="26"/>
      <c r="AF528" s="26"/>
      <c r="AG528" s="26"/>
      <c r="AH528" s="45" t="n">
        <v>5</v>
      </c>
      <c r="AI528" s="45" t="n">
        <f aca="false">Q528</f>
        <v>0</v>
      </c>
      <c r="AJ528" s="45" t="n">
        <f aca="false">$AH528-$AI528</f>
        <v>5</v>
      </c>
      <c r="AK528" s="46" t="n">
        <v>20931.68</v>
      </c>
      <c r="AL528" s="46" t="n">
        <f aca="false">$AJ528*$AK528</f>
        <v>104658.4</v>
      </c>
      <c r="AM528" s="46" t="n">
        <f aca="false">$AI528*$AK528</f>
        <v>0</v>
      </c>
      <c r="AN528" s="26"/>
      <c r="AO528" s="26"/>
    </row>
    <row r="529" customFormat="false" ht="12" hidden="false" customHeight="false" outlineLevel="0" collapsed="false">
      <c r="A529" s="39" t="s">
        <v>1343</v>
      </c>
      <c r="B529" s="39" t="s">
        <v>1344</v>
      </c>
      <c r="C529" s="39" t="s">
        <v>4506</v>
      </c>
      <c r="D529" s="39" t="s">
        <v>4505</v>
      </c>
      <c r="E529" s="39" t="s">
        <v>261</v>
      </c>
      <c r="F529" s="39" t="s">
        <v>258</v>
      </c>
      <c r="G529" s="39" t="s">
        <v>4501</v>
      </c>
      <c r="H529" s="39" t="s">
        <v>4502</v>
      </c>
      <c r="I529" s="40" t="n">
        <v>4</v>
      </c>
      <c r="J529" s="40" t="n">
        <v>0</v>
      </c>
      <c r="K529" s="39" t="s">
        <v>4503</v>
      </c>
      <c r="L529" s="41" t="n">
        <v>0</v>
      </c>
      <c r="M529" s="41" t="n">
        <v>2832.2</v>
      </c>
      <c r="N529" s="39" t="s">
        <v>4507</v>
      </c>
      <c r="O529" s="42" t="n">
        <f aca="false">M529/SUM($M$2:$M$679)</f>
        <v>2.15028704621525E-005</v>
      </c>
      <c r="P529" s="43" t="n">
        <f aca="false">IFERROR(M529/I529,0)</f>
        <v>708.05</v>
      </c>
      <c r="Q529" s="17" t="n">
        <v>4</v>
      </c>
      <c r="R529" s="44" t="n">
        <f aca="false">I529-Q529</f>
        <v>0</v>
      </c>
      <c r="S529" s="43" t="n">
        <f aca="false">$AK529*R529</f>
        <v>0</v>
      </c>
      <c r="U529" s="26" t="s">
        <v>259</v>
      </c>
      <c r="V529" s="26" t="s">
        <v>260</v>
      </c>
      <c r="W529" s="26" t="s">
        <v>262</v>
      </c>
      <c r="X529" s="25" t="s">
        <v>228</v>
      </c>
      <c r="Y529" s="26" t="s">
        <v>282</v>
      </c>
      <c r="Z529" s="30" t="s">
        <v>117</v>
      </c>
      <c r="AA529" s="26" t="s">
        <v>1345</v>
      </c>
      <c r="AB529" s="26" t="s">
        <v>1346</v>
      </c>
      <c r="AC529" s="26" t="s">
        <v>290</v>
      </c>
      <c r="AD529" s="26" t="s">
        <v>269</v>
      </c>
      <c r="AE529" s="26"/>
      <c r="AF529" s="26" t="s">
        <v>269</v>
      </c>
      <c r="AG529" s="26"/>
      <c r="AH529" s="45" t="n">
        <v>4</v>
      </c>
      <c r="AI529" s="45" t="n">
        <f aca="false">Q529</f>
        <v>4</v>
      </c>
      <c r="AJ529" s="45" t="n">
        <f aca="false">$AH529-$AI529</f>
        <v>0</v>
      </c>
      <c r="AK529" s="46" t="n">
        <v>708.05</v>
      </c>
      <c r="AL529" s="46" t="n">
        <f aca="false">$AJ529*$AK529</f>
        <v>0</v>
      </c>
      <c r="AM529" s="46" t="n">
        <f aca="false">$AI529*$AK529</f>
        <v>2832.2</v>
      </c>
      <c r="AN529" s="26"/>
      <c r="AO529" s="26" t="s">
        <v>1347</v>
      </c>
    </row>
    <row r="530" customFormat="false" ht="12" hidden="false" customHeight="false" outlineLevel="0" collapsed="false">
      <c r="A530" s="39" t="s">
        <v>966</v>
      </c>
      <c r="B530" s="39" t="s">
        <v>967</v>
      </c>
      <c r="C530" s="39" t="s">
        <v>4787</v>
      </c>
      <c r="D530" s="39" t="s">
        <v>4505</v>
      </c>
      <c r="E530" s="39" t="s">
        <v>261</v>
      </c>
      <c r="F530" s="39" t="s">
        <v>258</v>
      </c>
      <c r="G530" s="39" t="s">
        <v>4501</v>
      </c>
      <c r="H530" s="39" t="s">
        <v>4502</v>
      </c>
      <c r="I530" s="40" t="n">
        <v>4</v>
      </c>
      <c r="J530" s="40" t="n">
        <v>0</v>
      </c>
      <c r="K530" s="39" t="s">
        <v>4503</v>
      </c>
      <c r="L530" s="41" t="n">
        <v>0</v>
      </c>
      <c r="M530" s="41" t="n">
        <v>20494.12</v>
      </c>
      <c r="N530" s="39" t="s">
        <v>4507</v>
      </c>
      <c r="O530" s="42" t="n">
        <f aca="false">M530/SUM($M$2:$M$679)</f>
        <v>0.000155597206269264</v>
      </c>
      <c r="P530" s="43" t="n">
        <f aca="false">IFERROR(M530/I530,0)</f>
        <v>5123.53</v>
      </c>
      <c r="Q530" s="17"/>
      <c r="R530" s="44" t="n">
        <f aca="false">I530-Q530</f>
        <v>4</v>
      </c>
      <c r="S530" s="43" t="n">
        <f aca="false">$AK530*R530</f>
        <v>20494.1176470588</v>
      </c>
      <c r="U530" s="26" t="s">
        <v>259</v>
      </c>
      <c r="V530" s="26" t="s">
        <v>260</v>
      </c>
      <c r="W530" s="26" t="s">
        <v>262</v>
      </c>
      <c r="X530" s="26"/>
      <c r="Y530" s="26" t="s">
        <v>277</v>
      </c>
      <c r="Z530" s="27" t="s">
        <v>123</v>
      </c>
      <c r="AA530" s="26"/>
      <c r="AB530" s="26"/>
      <c r="AC530" s="26"/>
      <c r="AD530" s="26"/>
      <c r="AE530" s="26"/>
      <c r="AF530" s="26"/>
      <c r="AG530" s="26"/>
      <c r="AH530" s="45"/>
      <c r="AI530" s="45"/>
      <c r="AJ530" s="45"/>
      <c r="AK530" s="46" t="n">
        <v>5123.52941176471</v>
      </c>
      <c r="AL530" s="46"/>
      <c r="AM530" s="46"/>
      <c r="AN530" s="26"/>
      <c r="AO530" s="26" t="s">
        <v>376</v>
      </c>
    </row>
    <row r="531" customFormat="false" ht="12" hidden="false" customHeight="false" outlineLevel="0" collapsed="false">
      <c r="A531" s="39" t="s">
        <v>1348</v>
      </c>
      <c r="B531" s="39" t="s">
        <v>1349</v>
      </c>
      <c r="C531" s="39" t="s">
        <v>4788</v>
      </c>
      <c r="D531" s="39" t="s">
        <v>4505</v>
      </c>
      <c r="E531" s="39" t="s">
        <v>261</v>
      </c>
      <c r="F531" s="39" t="s">
        <v>258</v>
      </c>
      <c r="G531" s="39" t="s">
        <v>4501</v>
      </c>
      <c r="H531" s="39" t="s">
        <v>4502</v>
      </c>
      <c r="I531" s="40" t="n">
        <v>4</v>
      </c>
      <c r="J531" s="40" t="n">
        <v>0</v>
      </c>
      <c r="K531" s="39" t="s">
        <v>4503</v>
      </c>
      <c r="L531" s="41" t="n">
        <v>0</v>
      </c>
      <c r="M531" s="41" t="n">
        <v>11314</v>
      </c>
      <c r="N531" s="39" t="s">
        <v>4507</v>
      </c>
      <c r="O531" s="42" t="n">
        <f aca="false">M531/SUM($M$2:$M$679)</f>
        <v>8.58991160259846E-005</v>
      </c>
      <c r="P531" s="43" t="n">
        <f aca="false">IFERROR(M531/I531,0)</f>
        <v>2828.5</v>
      </c>
      <c r="Q531" s="17"/>
      <c r="R531" s="44" t="n">
        <f aca="false">I531-Q531</f>
        <v>4</v>
      </c>
      <c r="S531" s="43" t="n">
        <f aca="false">$AK531*R531</f>
        <v>11314</v>
      </c>
      <c r="U531" s="26" t="s">
        <v>259</v>
      </c>
      <c r="V531" s="26" t="s">
        <v>260</v>
      </c>
      <c r="W531" s="26" t="s">
        <v>262</v>
      </c>
      <c r="X531" s="26"/>
      <c r="Y531" s="26" t="s">
        <v>277</v>
      </c>
      <c r="Z531" s="27" t="s">
        <v>123</v>
      </c>
      <c r="AA531" s="26"/>
      <c r="AB531" s="26"/>
      <c r="AC531" s="26"/>
      <c r="AD531" s="26"/>
      <c r="AE531" s="26"/>
      <c r="AF531" s="26"/>
      <c r="AG531" s="26"/>
      <c r="AH531" s="45" t="n">
        <v>4</v>
      </c>
      <c r="AI531" s="45" t="n">
        <f aca="false">Q531</f>
        <v>0</v>
      </c>
      <c r="AJ531" s="45" t="n">
        <f aca="false">$AH531-$AI531</f>
        <v>4</v>
      </c>
      <c r="AK531" s="46" t="n">
        <v>2828.5</v>
      </c>
      <c r="AL531" s="46" t="n">
        <f aca="false">$AJ531*$AK531</f>
        <v>11314</v>
      </c>
      <c r="AM531" s="46" t="n">
        <f aca="false">$AI531*$AK531</f>
        <v>0</v>
      </c>
      <c r="AN531" s="26"/>
      <c r="AO531" s="26"/>
    </row>
    <row r="532" customFormat="false" ht="12" hidden="false" customHeight="false" outlineLevel="0" collapsed="false">
      <c r="A532" s="39" t="s">
        <v>1000</v>
      </c>
      <c r="B532" s="39" t="s">
        <v>1001</v>
      </c>
      <c r="C532" s="39" t="s">
        <v>4789</v>
      </c>
      <c r="D532" s="39" t="s">
        <v>4505</v>
      </c>
      <c r="E532" s="39" t="s">
        <v>261</v>
      </c>
      <c r="F532" s="39" t="s">
        <v>258</v>
      </c>
      <c r="G532" s="39" t="s">
        <v>4501</v>
      </c>
      <c r="H532" s="39" t="s">
        <v>4502</v>
      </c>
      <c r="I532" s="40" t="n">
        <v>4</v>
      </c>
      <c r="J532" s="40" t="n">
        <v>0</v>
      </c>
      <c r="K532" s="39" t="s">
        <v>4503</v>
      </c>
      <c r="L532" s="41" t="n">
        <v>0</v>
      </c>
      <c r="M532" s="41" t="n">
        <v>12484.22</v>
      </c>
      <c r="N532" s="39" t="s">
        <v>4507</v>
      </c>
      <c r="O532" s="42" t="n">
        <f aca="false">M532/SUM($M$2:$M$679)</f>
        <v>9.47837601444155E-005</v>
      </c>
      <c r="P532" s="43" t="n">
        <f aca="false">IFERROR(M532/I532,0)</f>
        <v>3121.055</v>
      </c>
      <c r="Q532" s="17"/>
      <c r="R532" s="44" t="n">
        <f aca="false">I532-Q532</f>
        <v>4</v>
      </c>
      <c r="S532" s="43" t="n">
        <f aca="false">$AK532*R532</f>
        <v>12484.2165517241</v>
      </c>
      <c r="U532" s="26" t="s">
        <v>259</v>
      </c>
      <c r="V532" s="26" t="s">
        <v>260</v>
      </c>
      <c r="W532" s="26" t="s">
        <v>262</v>
      </c>
      <c r="X532" s="26"/>
      <c r="Y532" s="26" t="s">
        <v>277</v>
      </c>
      <c r="Z532" s="27" t="s">
        <v>123</v>
      </c>
      <c r="AA532" s="26"/>
      <c r="AB532" s="26"/>
      <c r="AC532" s="26"/>
      <c r="AD532" s="26"/>
      <c r="AE532" s="26"/>
      <c r="AF532" s="26"/>
      <c r="AG532" s="26"/>
      <c r="AH532" s="45"/>
      <c r="AI532" s="45"/>
      <c r="AJ532" s="45"/>
      <c r="AK532" s="46" t="n">
        <v>3121.05413793104</v>
      </c>
      <c r="AL532" s="46"/>
      <c r="AM532" s="46"/>
      <c r="AN532" s="26"/>
      <c r="AO532" s="26" t="s">
        <v>434</v>
      </c>
    </row>
    <row r="533" customFormat="false" ht="12" hidden="false" customHeight="false" outlineLevel="0" collapsed="false">
      <c r="A533" s="39" t="s">
        <v>616</v>
      </c>
      <c r="B533" s="39" t="s">
        <v>617</v>
      </c>
      <c r="C533" s="39" t="s">
        <v>4790</v>
      </c>
      <c r="D533" s="39" t="s">
        <v>4515</v>
      </c>
      <c r="E533" s="39" t="s">
        <v>261</v>
      </c>
      <c r="F533" s="39" t="s">
        <v>258</v>
      </c>
      <c r="G533" s="39" t="s">
        <v>4501</v>
      </c>
      <c r="H533" s="39" t="s">
        <v>4502</v>
      </c>
      <c r="I533" s="40" t="n">
        <v>4</v>
      </c>
      <c r="J533" s="40" t="n">
        <v>0</v>
      </c>
      <c r="K533" s="39" t="s">
        <v>4503</v>
      </c>
      <c r="L533" s="41" t="n">
        <v>0</v>
      </c>
      <c r="M533" s="41" t="n">
        <v>17689.62</v>
      </c>
      <c r="N533" s="39" t="s">
        <v>4507</v>
      </c>
      <c r="O533" s="42" t="n">
        <f aca="false">M533/SUM($M$2:$M$679)</f>
        <v>0.000134304642110268</v>
      </c>
      <c r="P533" s="43" t="n">
        <f aca="false">IFERROR(M533/I533,0)</f>
        <v>4422.405</v>
      </c>
      <c r="Q533" s="17"/>
      <c r="R533" s="44" t="n">
        <f aca="false">I533-Q533</f>
        <v>4</v>
      </c>
      <c r="S533" s="43" t="n">
        <f aca="false">$AK533*R533</f>
        <v>17689.6224096386</v>
      </c>
      <c r="U533" s="26" t="s">
        <v>259</v>
      </c>
      <c r="V533" s="26" t="s">
        <v>260</v>
      </c>
      <c r="W533" s="26" t="s">
        <v>262</v>
      </c>
      <c r="X533" s="26"/>
      <c r="Y533" s="26" t="s">
        <v>277</v>
      </c>
      <c r="Z533" s="27" t="s">
        <v>123</v>
      </c>
      <c r="AA533" s="26"/>
      <c r="AB533" s="26"/>
      <c r="AC533" s="26"/>
      <c r="AD533" s="26"/>
      <c r="AE533" s="26"/>
      <c r="AF533" s="26"/>
      <c r="AG533" s="26"/>
      <c r="AH533" s="45"/>
      <c r="AI533" s="45"/>
      <c r="AJ533" s="45"/>
      <c r="AK533" s="46" t="n">
        <v>4422.40560240964</v>
      </c>
      <c r="AL533" s="46"/>
      <c r="AM533" s="46"/>
      <c r="AN533" s="26"/>
      <c r="AO533" s="26" t="s">
        <v>434</v>
      </c>
    </row>
    <row r="534" customFormat="false" ht="12" hidden="false" customHeight="false" outlineLevel="0" collapsed="false">
      <c r="A534" s="39" t="s">
        <v>443</v>
      </c>
      <c r="B534" s="39" t="s">
        <v>444</v>
      </c>
      <c r="C534" s="39" t="s">
        <v>4791</v>
      </c>
      <c r="D534" s="39" t="s">
        <v>4515</v>
      </c>
      <c r="E534" s="39" t="s">
        <v>261</v>
      </c>
      <c r="F534" s="39" t="s">
        <v>258</v>
      </c>
      <c r="G534" s="39" t="s">
        <v>4501</v>
      </c>
      <c r="H534" s="39" t="s">
        <v>4502</v>
      </c>
      <c r="I534" s="40" t="n">
        <v>4</v>
      </c>
      <c r="J534" s="40" t="n">
        <v>0</v>
      </c>
      <c r="K534" s="39" t="s">
        <v>4503</v>
      </c>
      <c r="L534" s="41" t="n">
        <v>0</v>
      </c>
      <c r="M534" s="41" t="n">
        <v>6046.33</v>
      </c>
      <c r="N534" s="39" t="s">
        <v>4507</v>
      </c>
      <c r="O534" s="42" t="n">
        <f aca="false">M534/SUM($M$2:$M$679)</f>
        <v>4.59054624537203E-005</v>
      </c>
      <c r="P534" s="43" t="n">
        <f aca="false">IFERROR(M534/I534,0)</f>
        <v>1511.5825</v>
      </c>
      <c r="Q534" s="17"/>
      <c r="R534" s="44" t="n">
        <f aca="false">I534-Q534</f>
        <v>4</v>
      </c>
      <c r="S534" s="43" t="n">
        <f aca="false">$AK534*R534</f>
        <v>6046.33053571428</v>
      </c>
      <c r="U534" s="26" t="s">
        <v>259</v>
      </c>
      <c r="V534" s="26" t="s">
        <v>260</v>
      </c>
      <c r="W534" s="26" t="s">
        <v>262</v>
      </c>
      <c r="X534" s="29" t="s">
        <v>227</v>
      </c>
      <c r="Y534" s="26" t="s">
        <v>297</v>
      </c>
      <c r="Z534" s="25" t="s">
        <v>51</v>
      </c>
      <c r="AA534" s="26" t="s">
        <v>445</v>
      </c>
      <c r="AB534" s="26" t="s">
        <v>446</v>
      </c>
      <c r="AC534" s="26" t="s">
        <v>290</v>
      </c>
      <c r="AD534" s="26" t="s">
        <v>269</v>
      </c>
      <c r="AE534" s="26"/>
      <c r="AF534" s="26" t="s">
        <v>269</v>
      </c>
      <c r="AG534" s="26"/>
      <c r="AH534" s="45"/>
      <c r="AI534" s="45"/>
      <c r="AJ534" s="45"/>
      <c r="AK534" s="46" t="n">
        <v>1511.58263392857</v>
      </c>
      <c r="AL534" s="46"/>
      <c r="AM534" s="46"/>
      <c r="AN534" s="26"/>
      <c r="AO534" s="26" t="s">
        <v>4690</v>
      </c>
    </row>
    <row r="535" customFormat="false" ht="12" hidden="false" customHeight="false" outlineLevel="0" collapsed="false">
      <c r="A535" s="39" t="s">
        <v>1309</v>
      </c>
      <c r="B535" s="39" t="s">
        <v>1310</v>
      </c>
      <c r="C535" s="39" t="s">
        <v>4792</v>
      </c>
      <c r="D535" s="39" t="s">
        <v>4505</v>
      </c>
      <c r="E535" s="39" t="s">
        <v>261</v>
      </c>
      <c r="F535" s="39" t="s">
        <v>258</v>
      </c>
      <c r="G535" s="39" t="s">
        <v>4501</v>
      </c>
      <c r="H535" s="39" t="s">
        <v>4502</v>
      </c>
      <c r="I535" s="40" t="n">
        <v>4</v>
      </c>
      <c r="J535" s="40" t="n">
        <v>0</v>
      </c>
      <c r="K535" s="39" t="s">
        <v>4503</v>
      </c>
      <c r="L535" s="41" t="n">
        <v>0</v>
      </c>
      <c r="M535" s="41" t="n">
        <v>44498.08</v>
      </c>
      <c r="N535" s="39" t="s">
        <v>4507</v>
      </c>
      <c r="O535" s="42" t="n">
        <f aca="false">M535/SUM($M$2:$M$679)</f>
        <v>0.000337842119219864</v>
      </c>
      <c r="P535" s="43" t="n">
        <f aca="false">IFERROR(M535/I535,0)</f>
        <v>11124.52</v>
      </c>
      <c r="Q535" s="17"/>
      <c r="R535" s="44" t="n">
        <f aca="false">I535-Q535</f>
        <v>4</v>
      </c>
      <c r="S535" s="43" t="n">
        <f aca="false">$AK535*R535</f>
        <v>44498.08</v>
      </c>
      <c r="U535" s="26" t="s">
        <v>259</v>
      </c>
      <c r="V535" s="26" t="s">
        <v>260</v>
      </c>
      <c r="W535" s="26" t="s">
        <v>262</v>
      </c>
      <c r="X535" s="26"/>
      <c r="Y535" s="26" t="s">
        <v>277</v>
      </c>
      <c r="Z535" s="27" t="s">
        <v>123</v>
      </c>
      <c r="AA535" s="26"/>
      <c r="AB535" s="26"/>
      <c r="AC535" s="26"/>
      <c r="AD535" s="26"/>
      <c r="AE535" s="26"/>
      <c r="AF535" s="26"/>
      <c r="AG535" s="26"/>
      <c r="AH535" s="45" t="n">
        <v>5</v>
      </c>
      <c r="AI535" s="45" t="n">
        <f aca="false">Q535</f>
        <v>0</v>
      </c>
      <c r="AJ535" s="45" t="n">
        <f aca="false">$AH535-$AI535</f>
        <v>5</v>
      </c>
      <c r="AK535" s="46" t="n">
        <v>11124.52</v>
      </c>
      <c r="AL535" s="46" t="n">
        <f aca="false">$AJ535*$AK535</f>
        <v>55622.6</v>
      </c>
      <c r="AM535" s="46" t="n">
        <f aca="false">$AI535*$AK535</f>
        <v>0</v>
      </c>
      <c r="AN535" s="26"/>
      <c r="AO535" s="26" t="s">
        <v>376</v>
      </c>
    </row>
    <row r="536" customFormat="false" ht="12" hidden="false" customHeight="false" outlineLevel="0" collapsed="false">
      <c r="A536" s="39" t="s">
        <v>1356</v>
      </c>
      <c r="B536" s="39" t="s">
        <v>1357</v>
      </c>
      <c r="C536" s="39"/>
      <c r="D536" s="39" t="s">
        <v>4505</v>
      </c>
      <c r="E536" s="39" t="s">
        <v>274</v>
      </c>
      <c r="F536" s="39" t="s">
        <v>258</v>
      </c>
      <c r="G536" s="39" t="s">
        <v>4501</v>
      </c>
      <c r="H536" s="39" t="s">
        <v>4502</v>
      </c>
      <c r="I536" s="40" t="n">
        <v>4</v>
      </c>
      <c r="J536" s="40" t="n">
        <v>0</v>
      </c>
      <c r="K536" s="39" t="s">
        <v>4503</v>
      </c>
      <c r="L536" s="41" t="n">
        <v>0</v>
      </c>
      <c r="M536" s="41" t="n">
        <v>24536.99</v>
      </c>
      <c r="N536" s="39" t="s">
        <v>4504</v>
      </c>
      <c r="O536" s="42" t="n">
        <f aca="false">M536/SUM($M$2:$M$679)</f>
        <v>0.000186291828790739</v>
      </c>
      <c r="P536" s="43" t="n">
        <f aca="false">IFERROR(M536/I536,0)</f>
        <v>6134.2475</v>
      </c>
      <c r="Q536" s="17" t="n">
        <v>26</v>
      </c>
      <c r="R536" s="44" t="n">
        <f aca="false">I536-Q536</f>
        <v>-22</v>
      </c>
      <c r="S536" s="43" t="n">
        <f aca="false">$AK536*R536</f>
        <v>-134953.445</v>
      </c>
      <c r="U536" s="26" t="s">
        <v>259</v>
      </c>
      <c r="V536" s="26" t="s">
        <v>273</v>
      </c>
      <c r="W536" s="26" t="s">
        <v>262</v>
      </c>
      <c r="X536" s="24" t="s">
        <v>226</v>
      </c>
      <c r="Y536" s="26" t="s">
        <v>267</v>
      </c>
      <c r="Z536" s="24" t="s">
        <v>54</v>
      </c>
      <c r="AA536" s="26" t="s">
        <v>1358</v>
      </c>
      <c r="AB536" s="26" t="s">
        <v>1359</v>
      </c>
      <c r="AC536" s="26" t="s">
        <v>1360</v>
      </c>
      <c r="AD536" s="26" t="s">
        <v>269</v>
      </c>
      <c r="AE536" s="26"/>
      <c r="AF536" s="26" t="s">
        <v>270</v>
      </c>
      <c r="AG536" s="26" t="s">
        <v>1361</v>
      </c>
      <c r="AH536" s="45" t="n">
        <v>4</v>
      </c>
      <c r="AI536" s="45" t="n">
        <f aca="false">Q536</f>
        <v>26</v>
      </c>
      <c r="AJ536" s="45" t="n">
        <f aca="false">$AH536-$AI536</f>
        <v>-22</v>
      </c>
      <c r="AK536" s="46" t="n">
        <v>6134.2475</v>
      </c>
      <c r="AL536" s="46" t="n">
        <f aca="false">$AJ536*$AK536</f>
        <v>-134953.445</v>
      </c>
      <c r="AM536" s="46" t="n">
        <f aca="false">$AI536*$AK536</f>
        <v>159490.435</v>
      </c>
      <c r="AN536" s="26"/>
      <c r="AO536" s="26" t="s">
        <v>1362</v>
      </c>
    </row>
    <row r="537" customFormat="false" ht="12" hidden="false" customHeight="false" outlineLevel="0" collapsed="false">
      <c r="A537" s="39" t="s">
        <v>1363</v>
      </c>
      <c r="B537" s="39" t="s">
        <v>1364</v>
      </c>
      <c r="C537" s="39"/>
      <c r="D537" s="39" t="s">
        <v>4505</v>
      </c>
      <c r="E537" s="39" t="s">
        <v>274</v>
      </c>
      <c r="F537" s="39" t="s">
        <v>258</v>
      </c>
      <c r="G537" s="39" t="s">
        <v>4512</v>
      </c>
      <c r="H537" s="39" t="s">
        <v>4502</v>
      </c>
      <c r="I537" s="40" t="n">
        <v>4</v>
      </c>
      <c r="J537" s="40" t="n">
        <v>0</v>
      </c>
      <c r="K537" s="39" t="s">
        <v>4503</v>
      </c>
      <c r="L537" s="41" t="n">
        <v>0</v>
      </c>
      <c r="M537" s="41" t="n">
        <v>770.64</v>
      </c>
      <c r="N537" s="39" t="s">
        <v>4504</v>
      </c>
      <c r="O537" s="42" t="n">
        <f aca="false">M537/SUM($M$2:$M$679)</f>
        <v>5.85091875324949E-006</v>
      </c>
      <c r="P537" s="43" t="n">
        <f aca="false">IFERROR(M537/I537,0)</f>
        <v>192.66</v>
      </c>
      <c r="Q537" s="17"/>
      <c r="R537" s="44" t="n">
        <f aca="false">I537-Q537</f>
        <v>4</v>
      </c>
      <c r="S537" s="43" t="n">
        <f aca="false">$AK537*R537</f>
        <v>770.64</v>
      </c>
      <c r="U537" s="26" t="s">
        <v>259</v>
      </c>
      <c r="V537" s="26" t="s">
        <v>273</v>
      </c>
      <c r="W537" s="26" t="s">
        <v>262</v>
      </c>
      <c r="X537" s="26"/>
      <c r="Y537" s="26" t="s">
        <v>277</v>
      </c>
      <c r="Z537" s="27" t="s">
        <v>123</v>
      </c>
      <c r="AA537" s="26"/>
      <c r="AB537" s="26"/>
      <c r="AC537" s="26"/>
      <c r="AD537" s="26"/>
      <c r="AE537" s="26"/>
      <c r="AF537" s="26"/>
      <c r="AG537" s="26"/>
      <c r="AH537" s="45" t="n">
        <v>4</v>
      </c>
      <c r="AI537" s="45" t="n">
        <f aca="false">Q537</f>
        <v>0</v>
      </c>
      <c r="AJ537" s="45" t="n">
        <f aca="false">$AH537-$AI537</f>
        <v>4</v>
      </c>
      <c r="AK537" s="46" t="n">
        <v>192.66</v>
      </c>
      <c r="AL537" s="46" t="n">
        <f aca="false">$AJ537*$AK537</f>
        <v>770.64</v>
      </c>
      <c r="AM537" s="46" t="n">
        <f aca="false">$AI537*$AK537</f>
        <v>0</v>
      </c>
      <c r="AN537" s="26"/>
      <c r="AO537" s="26"/>
    </row>
    <row r="538" customFormat="false" ht="12" hidden="false" customHeight="false" outlineLevel="0" collapsed="false">
      <c r="A538" s="39" t="s">
        <v>1365</v>
      </c>
      <c r="B538" s="39" t="s">
        <v>1366</v>
      </c>
      <c r="C538" s="39"/>
      <c r="D538" s="39" t="s">
        <v>4505</v>
      </c>
      <c r="E538" s="39" t="s">
        <v>274</v>
      </c>
      <c r="F538" s="39" t="s">
        <v>258</v>
      </c>
      <c r="G538" s="39" t="s">
        <v>4512</v>
      </c>
      <c r="H538" s="39" t="s">
        <v>4502</v>
      </c>
      <c r="I538" s="40" t="n">
        <v>4</v>
      </c>
      <c r="J538" s="40" t="n">
        <v>0</v>
      </c>
      <c r="K538" s="39" t="s">
        <v>4503</v>
      </c>
      <c r="L538" s="41" t="n">
        <v>0</v>
      </c>
      <c r="M538" s="41" t="n">
        <v>770.64</v>
      </c>
      <c r="N538" s="39" t="s">
        <v>4504</v>
      </c>
      <c r="O538" s="42" t="n">
        <f aca="false">M538/SUM($M$2:$M$679)</f>
        <v>5.85091875324949E-006</v>
      </c>
      <c r="P538" s="43" t="n">
        <f aca="false">IFERROR(M538/I538,0)</f>
        <v>192.66</v>
      </c>
      <c r="Q538" s="17" t="n">
        <v>3</v>
      </c>
      <c r="R538" s="44" t="n">
        <f aca="false">I538-Q538</f>
        <v>1</v>
      </c>
      <c r="S538" s="43" t="n">
        <f aca="false">$AK538*R538</f>
        <v>192.66</v>
      </c>
      <c r="U538" s="26" t="s">
        <v>259</v>
      </c>
      <c r="V538" s="26" t="s">
        <v>273</v>
      </c>
      <c r="W538" s="26" t="s">
        <v>262</v>
      </c>
      <c r="X538" s="25" t="s">
        <v>228</v>
      </c>
      <c r="Y538" s="26" t="s">
        <v>282</v>
      </c>
      <c r="Z538" s="25" t="s">
        <v>51</v>
      </c>
      <c r="AA538" s="26" t="s">
        <v>1367</v>
      </c>
      <c r="AB538" s="26" t="s">
        <v>1368</v>
      </c>
      <c r="AC538" s="26" t="s">
        <v>1369</v>
      </c>
      <c r="AD538" s="26" t="s">
        <v>270</v>
      </c>
      <c r="AE538" s="26" t="s">
        <v>1370</v>
      </c>
      <c r="AF538" s="26" t="s">
        <v>270</v>
      </c>
      <c r="AG538" s="26" t="s">
        <v>1371</v>
      </c>
      <c r="AH538" s="45" t="n">
        <v>4</v>
      </c>
      <c r="AI538" s="45" t="n">
        <f aca="false">Q538</f>
        <v>3</v>
      </c>
      <c r="AJ538" s="45" t="n">
        <f aca="false">$AH538-$AI538</f>
        <v>1</v>
      </c>
      <c r="AK538" s="46" t="n">
        <v>192.66</v>
      </c>
      <c r="AL538" s="46" t="n">
        <f aca="false">$AJ538*$AK538</f>
        <v>192.66</v>
      </c>
      <c r="AM538" s="46" t="n">
        <f aca="false">$AI538*$AK538</f>
        <v>577.98</v>
      </c>
      <c r="AN538" s="26"/>
      <c r="AO538" s="26" t="s">
        <v>1372</v>
      </c>
    </row>
    <row r="539" customFormat="false" ht="12" hidden="false" customHeight="false" outlineLevel="0" collapsed="false">
      <c r="A539" s="39" t="s">
        <v>1373</v>
      </c>
      <c r="B539" s="39" t="s">
        <v>1374</v>
      </c>
      <c r="C539" s="39"/>
      <c r="D539" s="39" t="s">
        <v>4505</v>
      </c>
      <c r="E539" s="39" t="s">
        <v>274</v>
      </c>
      <c r="F539" s="39" t="s">
        <v>258</v>
      </c>
      <c r="G539" s="39" t="s">
        <v>4501</v>
      </c>
      <c r="H539" s="39" t="s">
        <v>4502</v>
      </c>
      <c r="I539" s="40" t="n">
        <v>4</v>
      </c>
      <c r="J539" s="40" t="n">
        <v>0</v>
      </c>
      <c r="K539" s="39" t="s">
        <v>4503</v>
      </c>
      <c r="L539" s="41" t="n">
        <v>0</v>
      </c>
      <c r="M539" s="41" t="n">
        <v>3547.23</v>
      </c>
      <c r="N539" s="39" t="s">
        <v>4504</v>
      </c>
      <c r="O539" s="42" t="n">
        <f aca="false">M539/SUM($M$2:$M$679)</f>
        <v>2.69315822291721E-005</v>
      </c>
      <c r="P539" s="43" t="n">
        <f aca="false">IFERROR(M539/I539,0)</f>
        <v>886.8075</v>
      </c>
      <c r="Q539" s="17"/>
      <c r="R539" s="44" t="n">
        <f aca="false">I539-Q539</f>
        <v>4</v>
      </c>
      <c r="S539" s="43" t="n">
        <f aca="false">$AK539*R539</f>
        <v>3547.23</v>
      </c>
      <c r="U539" s="26" t="s">
        <v>259</v>
      </c>
      <c r="V539" s="26" t="s">
        <v>273</v>
      </c>
      <c r="W539" s="26" t="s">
        <v>262</v>
      </c>
      <c r="X539" s="26"/>
      <c r="Y539" s="26" t="s">
        <v>277</v>
      </c>
      <c r="Z539" s="27" t="s">
        <v>123</v>
      </c>
      <c r="AA539" s="26"/>
      <c r="AB539" s="26"/>
      <c r="AC539" s="26"/>
      <c r="AD539" s="26"/>
      <c r="AE539" s="26"/>
      <c r="AF539" s="26"/>
      <c r="AG539" s="26"/>
      <c r="AH539" s="45" t="n">
        <v>4</v>
      </c>
      <c r="AI539" s="45" t="n">
        <f aca="false">Q539</f>
        <v>0</v>
      </c>
      <c r="AJ539" s="45" t="n">
        <f aca="false">$AH539-$AI539</f>
        <v>4</v>
      </c>
      <c r="AK539" s="46" t="n">
        <v>886.8075</v>
      </c>
      <c r="AL539" s="46" t="n">
        <f aca="false">$AJ539*$AK539</f>
        <v>3547.23</v>
      </c>
      <c r="AM539" s="46" t="n">
        <f aca="false">$AI539*$AK539</f>
        <v>0</v>
      </c>
      <c r="AN539" s="26"/>
      <c r="AO539" s="26"/>
    </row>
    <row r="540" customFormat="false" ht="12" hidden="false" customHeight="false" outlineLevel="0" collapsed="false">
      <c r="A540" s="39" t="s">
        <v>1375</v>
      </c>
      <c r="B540" s="39" t="s">
        <v>1376</v>
      </c>
      <c r="C540" s="39"/>
      <c r="D540" s="39" t="s">
        <v>4565</v>
      </c>
      <c r="E540" s="39" t="s">
        <v>611</v>
      </c>
      <c r="F540" s="39" t="s">
        <v>258</v>
      </c>
      <c r="G540" s="39" t="s">
        <v>4566</v>
      </c>
      <c r="H540" s="39" t="s">
        <v>4502</v>
      </c>
      <c r="I540" s="40" t="n">
        <v>4</v>
      </c>
      <c r="J540" s="40" t="n">
        <v>0</v>
      </c>
      <c r="K540" s="39" t="s">
        <v>4503</v>
      </c>
      <c r="L540" s="41" t="n">
        <v>0</v>
      </c>
      <c r="M540" s="41" t="n">
        <v>430299.14</v>
      </c>
      <c r="N540" s="39" t="s">
        <v>4567</v>
      </c>
      <c r="O540" s="42" t="n">
        <f aca="false">M540/SUM($M$2:$M$679)</f>
        <v>0.00326695384061706</v>
      </c>
      <c r="P540" s="43" t="n">
        <f aca="false">IFERROR(M540/I540,0)</f>
        <v>107574.785</v>
      </c>
      <c r="Q540" s="17"/>
      <c r="R540" s="44" t="n">
        <f aca="false">I540-Q540</f>
        <v>4</v>
      </c>
      <c r="S540" s="43" t="n">
        <f aca="false">$AK540*R540</f>
        <v>430299.14</v>
      </c>
      <c r="U540" s="26" t="s">
        <v>259</v>
      </c>
      <c r="V540" s="26" t="s">
        <v>610</v>
      </c>
      <c r="W540" s="26" t="s">
        <v>612</v>
      </c>
      <c r="X540" s="26"/>
      <c r="Y540" s="26" t="s">
        <v>615</v>
      </c>
      <c r="Z540" s="27" t="s">
        <v>126</v>
      </c>
      <c r="AA540" s="26"/>
      <c r="AB540" s="26"/>
      <c r="AC540" s="26"/>
      <c r="AD540" s="26"/>
      <c r="AE540" s="26"/>
      <c r="AF540" s="26"/>
      <c r="AG540" s="26"/>
      <c r="AH540" s="45" t="n">
        <v>4</v>
      </c>
      <c r="AI540" s="45" t="n">
        <f aca="false">Q540</f>
        <v>0</v>
      </c>
      <c r="AJ540" s="45" t="n">
        <f aca="false">$AH540-$AI540</f>
        <v>4</v>
      </c>
      <c r="AK540" s="46" t="n">
        <v>107574.785</v>
      </c>
      <c r="AL540" s="46" t="n">
        <f aca="false">$AJ540*$AK540</f>
        <v>430299.14</v>
      </c>
      <c r="AM540" s="46" t="n">
        <f aca="false">$AI540*$AK540</f>
        <v>0</v>
      </c>
      <c r="AN540" s="26"/>
      <c r="AO540" s="26"/>
    </row>
    <row r="541" customFormat="false" ht="12" hidden="false" customHeight="false" outlineLevel="0" collapsed="false">
      <c r="A541" s="39" t="s">
        <v>1377</v>
      </c>
      <c r="B541" s="39" t="s">
        <v>1378</v>
      </c>
      <c r="C541" s="39"/>
      <c r="D541" s="39" t="s">
        <v>4565</v>
      </c>
      <c r="E541" s="39" t="s">
        <v>611</v>
      </c>
      <c r="F541" s="39" t="s">
        <v>258</v>
      </c>
      <c r="G541" s="39" t="s">
        <v>4566</v>
      </c>
      <c r="H541" s="39" t="s">
        <v>4502</v>
      </c>
      <c r="I541" s="40" t="n">
        <v>4</v>
      </c>
      <c r="J541" s="40" t="n">
        <v>0</v>
      </c>
      <c r="K541" s="39" t="s">
        <v>4503</v>
      </c>
      <c r="L541" s="41" t="n">
        <v>0</v>
      </c>
      <c r="M541" s="41" t="n">
        <v>458225.01</v>
      </c>
      <c r="N541" s="39" t="s">
        <v>4567</v>
      </c>
      <c r="O541" s="42" t="n">
        <f aca="false">M541/SUM($M$2:$M$679)</f>
        <v>0.00347897501325773</v>
      </c>
      <c r="P541" s="43" t="n">
        <f aca="false">IFERROR(M541/I541,0)</f>
        <v>114556.2525</v>
      </c>
      <c r="Q541" s="17"/>
      <c r="R541" s="44" t="n">
        <f aca="false">I541-Q541</f>
        <v>4</v>
      </c>
      <c r="S541" s="43" t="n">
        <f aca="false">$AK541*R541</f>
        <v>458225.01</v>
      </c>
      <c r="U541" s="26" t="s">
        <v>259</v>
      </c>
      <c r="V541" s="26" t="s">
        <v>610</v>
      </c>
      <c r="W541" s="26" t="s">
        <v>612</v>
      </c>
      <c r="X541" s="26"/>
      <c r="Y541" s="26" t="s">
        <v>615</v>
      </c>
      <c r="Z541" s="27" t="s">
        <v>126</v>
      </c>
      <c r="AA541" s="26"/>
      <c r="AB541" s="26"/>
      <c r="AC541" s="26"/>
      <c r="AD541" s="26"/>
      <c r="AE541" s="26"/>
      <c r="AF541" s="26"/>
      <c r="AG541" s="26"/>
      <c r="AH541" s="45" t="n">
        <v>4</v>
      </c>
      <c r="AI541" s="45" t="n">
        <f aca="false">Q541</f>
        <v>0</v>
      </c>
      <c r="AJ541" s="45" t="n">
        <f aca="false">$AH541-$AI541</f>
        <v>4</v>
      </c>
      <c r="AK541" s="46" t="n">
        <v>114556.2525</v>
      </c>
      <c r="AL541" s="46" t="n">
        <f aca="false">$AJ541*$AK541</f>
        <v>458225.01</v>
      </c>
      <c r="AM541" s="46" t="n">
        <f aca="false">$AI541*$AK541</f>
        <v>0</v>
      </c>
      <c r="AN541" s="26"/>
      <c r="AO541" s="26"/>
    </row>
    <row r="542" customFormat="false" ht="12" hidden="false" customHeight="false" outlineLevel="0" collapsed="false">
      <c r="A542" s="39" t="s">
        <v>1379</v>
      </c>
      <c r="B542" s="39" t="s">
        <v>1380</v>
      </c>
      <c r="C542" s="39"/>
      <c r="D542" s="39" t="s">
        <v>4565</v>
      </c>
      <c r="E542" s="39" t="s">
        <v>611</v>
      </c>
      <c r="F542" s="39" t="s">
        <v>258</v>
      </c>
      <c r="G542" s="39" t="s">
        <v>4566</v>
      </c>
      <c r="H542" s="39" t="s">
        <v>4502</v>
      </c>
      <c r="I542" s="40" t="n">
        <v>4</v>
      </c>
      <c r="J542" s="40" t="n">
        <v>0</v>
      </c>
      <c r="K542" s="39" t="s">
        <v>4503</v>
      </c>
      <c r="L542" s="41" t="n">
        <v>0</v>
      </c>
      <c r="M542" s="41" t="n">
        <v>505764.68</v>
      </c>
      <c r="N542" s="39" t="s">
        <v>4567</v>
      </c>
      <c r="O542" s="42" t="n">
        <f aca="false">M542/SUM($M$2:$M$679)</f>
        <v>0.00383990975156134</v>
      </c>
      <c r="P542" s="43" t="n">
        <f aca="false">IFERROR(M542/I542,0)</f>
        <v>126441.17</v>
      </c>
      <c r="Q542" s="17"/>
      <c r="R542" s="44" t="n">
        <f aca="false">I542-Q542</f>
        <v>4</v>
      </c>
      <c r="S542" s="43" t="n">
        <f aca="false">$AK542*R542</f>
        <v>505764.68</v>
      </c>
      <c r="U542" s="26" t="s">
        <v>259</v>
      </c>
      <c r="V542" s="26" t="s">
        <v>610</v>
      </c>
      <c r="W542" s="26" t="s">
        <v>612</v>
      </c>
      <c r="X542" s="26"/>
      <c r="Y542" s="26" t="s">
        <v>615</v>
      </c>
      <c r="Z542" s="27" t="s">
        <v>126</v>
      </c>
      <c r="AA542" s="26"/>
      <c r="AB542" s="26"/>
      <c r="AC542" s="26"/>
      <c r="AD542" s="26"/>
      <c r="AE542" s="26"/>
      <c r="AF542" s="26"/>
      <c r="AG542" s="26"/>
      <c r="AH542" s="45" t="n">
        <v>4</v>
      </c>
      <c r="AI542" s="45" t="n">
        <f aca="false">Q542</f>
        <v>0</v>
      </c>
      <c r="AJ542" s="45" t="n">
        <f aca="false">$AH542-$AI542</f>
        <v>4</v>
      </c>
      <c r="AK542" s="46" t="n">
        <v>126441.17</v>
      </c>
      <c r="AL542" s="46" t="n">
        <f aca="false">$AJ542*$AK542</f>
        <v>505764.68</v>
      </c>
      <c r="AM542" s="46" t="n">
        <f aca="false">$AI542*$AK542</f>
        <v>0</v>
      </c>
      <c r="AN542" s="26"/>
      <c r="AO542" s="26"/>
    </row>
    <row r="543" customFormat="false" ht="12" hidden="false" customHeight="false" outlineLevel="0" collapsed="false">
      <c r="A543" s="39" t="s">
        <v>1381</v>
      </c>
      <c r="B543" s="39" t="s">
        <v>1382</v>
      </c>
      <c r="C543" s="39"/>
      <c r="D543" s="39" t="s">
        <v>4565</v>
      </c>
      <c r="E543" s="39" t="s">
        <v>611</v>
      </c>
      <c r="F543" s="39" t="s">
        <v>258</v>
      </c>
      <c r="G543" s="39" t="s">
        <v>4566</v>
      </c>
      <c r="H543" s="39" t="s">
        <v>4502</v>
      </c>
      <c r="I543" s="40" t="n">
        <v>4</v>
      </c>
      <c r="J543" s="40" t="n">
        <v>0</v>
      </c>
      <c r="K543" s="39" t="s">
        <v>4503</v>
      </c>
      <c r="L543" s="41" t="n">
        <v>0</v>
      </c>
      <c r="M543" s="41" t="n">
        <v>307212.98</v>
      </c>
      <c r="N543" s="39" t="s">
        <v>4567</v>
      </c>
      <c r="O543" s="42" t="n">
        <f aca="false">M543/SUM($M$2:$M$679)</f>
        <v>0.00233244859587312</v>
      </c>
      <c r="P543" s="43" t="n">
        <f aca="false">IFERROR(M543/I543,0)</f>
        <v>76803.245</v>
      </c>
      <c r="Q543" s="17"/>
      <c r="R543" s="44" t="n">
        <f aca="false">I543-Q543</f>
        <v>4</v>
      </c>
      <c r="S543" s="43" t="n">
        <f aca="false">$AK543*R543</f>
        <v>307212.98</v>
      </c>
      <c r="U543" s="26" t="s">
        <v>259</v>
      </c>
      <c r="V543" s="26" t="s">
        <v>610</v>
      </c>
      <c r="W543" s="26" t="s">
        <v>612</v>
      </c>
      <c r="X543" s="26"/>
      <c r="Y543" s="26" t="s">
        <v>615</v>
      </c>
      <c r="Z543" s="27" t="s">
        <v>126</v>
      </c>
      <c r="AA543" s="26"/>
      <c r="AB543" s="26"/>
      <c r="AC543" s="26"/>
      <c r="AD543" s="26"/>
      <c r="AE543" s="26"/>
      <c r="AF543" s="26"/>
      <c r="AG543" s="26"/>
      <c r="AH543" s="45" t="n">
        <v>4</v>
      </c>
      <c r="AI543" s="45" t="n">
        <f aca="false">Q543</f>
        <v>0</v>
      </c>
      <c r="AJ543" s="45" t="n">
        <f aca="false">$AH543-$AI543</f>
        <v>4</v>
      </c>
      <c r="AK543" s="46" t="n">
        <v>76803.245</v>
      </c>
      <c r="AL543" s="46" t="n">
        <f aca="false">$AJ543*$AK543</f>
        <v>307212.98</v>
      </c>
      <c r="AM543" s="46" t="n">
        <f aca="false">$AI543*$AK543</f>
        <v>0</v>
      </c>
      <c r="AN543" s="26"/>
      <c r="AO543" s="26"/>
    </row>
    <row r="544" customFormat="false" ht="12" hidden="false" customHeight="false" outlineLevel="0" collapsed="false">
      <c r="A544" s="39" t="s">
        <v>1383</v>
      </c>
      <c r="B544" s="39" t="s">
        <v>1384</v>
      </c>
      <c r="C544" s="39"/>
      <c r="D544" s="39" t="s">
        <v>4565</v>
      </c>
      <c r="E544" s="39" t="s">
        <v>611</v>
      </c>
      <c r="F544" s="39" t="s">
        <v>258</v>
      </c>
      <c r="G544" s="39" t="s">
        <v>4566</v>
      </c>
      <c r="H544" s="39" t="s">
        <v>4502</v>
      </c>
      <c r="I544" s="40" t="n">
        <v>4</v>
      </c>
      <c r="J544" s="40" t="n">
        <v>0</v>
      </c>
      <c r="K544" s="39" t="s">
        <v>4503</v>
      </c>
      <c r="L544" s="41" t="n">
        <v>0</v>
      </c>
      <c r="M544" s="41" t="n">
        <v>91642.42</v>
      </c>
      <c r="N544" s="39" t="s">
        <v>4567</v>
      </c>
      <c r="O544" s="42" t="n">
        <f aca="false">M544/SUM($M$2:$M$679)</f>
        <v>0.000695775399370869</v>
      </c>
      <c r="P544" s="43" t="n">
        <f aca="false">IFERROR(M544/I544,0)</f>
        <v>22910.605</v>
      </c>
      <c r="Q544" s="17"/>
      <c r="R544" s="44" t="n">
        <f aca="false">I544-Q544</f>
        <v>4</v>
      </c>
      <c r="S544" s="43" t="n">
        <f aca="false">$AK544*R544</f>
        <v>91642.42</v>
      </c>
      <c r="U544" s="26" t="s">
        <v>259</v>
      </c>
      <c r="V544" s="26" t="s">
        <v>610</v>
      </c>
      <c r="W544" s="26" t="s">
        <v>612</v>
      </c>
      <c r="X544" s="26"/>
      <c r="Y544" s="26" t="s">
        <v>615</v>
      </c>
      <c r="Z544" s="27" t="s">
        <v>126</v>
      </c>
      <c r="AA544" s="26"/>
      <c r="AB544" s="26"/>
      <c r="AC544" s="26"/>
      <c r="AD544" s="26"/>
      <c r="AE544" s="26"/>
      <c r="AF544" s="26"/>
      <c r="AG544" s="26"/>
      <c r="AH544" s="45" t="n">
        <v>4</v>
      </c>
      <c r="AI544" s="45" t="n">
        <f aca="false">Q544</f>
        <v>0</v>
      </c>
      <c r="AJ544" s="45" t="n">
        <f aca="false">$AH544-$AI544</f>
        <v>4</v>
      </c>
      <c r="AK544" s="46" t="n">
        <v>22910.605</v>
      </c>
      <c r="AL544" s="46" t="n">
        <f aca="false">$AJ544*$AK544</f>
        <v>91642.42</v>
      </c>
      <c r="AM544" s="46" t="n">
        <f aca="false">$AI544*$AK544</f>
        <v>0</v>
      </c>
      <c r="AN544" s="26"/>
      <c r="AO544" s="26"/>
    </row>
    <row r="545" customFormat="false" ht="12" hidden="false" customHeight="false" outlineLevel="0" collapsed="false">
      <c r="A545" s="39" t="s">
        <v>1385</v>
      </c>
      <c r="B545" s="39" t="s">
        <v>1386</v>
      </c>
      <c r="C545" s="39"/>
      <c r="D545" s="39" t="s">
        <v>4565</v>
      </c>
      <c r="E545" s="39" t="s">
        <v>611</v>
      </c>
      <c r="F545" s="39" t="s">
        <v>258</v>
      </c>
      <c r="G545" s="39" t="s">
        <v>4566</v>
      </c>
      <c r="H545" s="39" t="s">
        <v>4502</v>
      </c>
      <c r="I545" s="40" t="n">
        <v>4</v>
      </c>
      <c r="J545" s="40" t="n">
        <v>0</v>
      </c>
      <c r="K545" s="39" t="s">
        <v>4503</v>
      </c>
      <c r="L545" s="41" t="n">
        <v>0</v>
      </c>
      <c r="M545" s="41" t="n">
        <v>116293.79</v>
      </c>
      <c r="N545" s="39" t="s">
        <v>4567</v>
      </c>
      <c r="O545" s="42" t="n">
        <f aca="false">M545/SUM($M$2:$M$679)</f>
        <v>0.000882935633755655</v>
      </c>
      <c r="P545" s="43" t="n">
        <f aca="false">IFERROR(M545/I545,0)</f>
        <v>29073.4475</v>
      </c>
      <c r="Q545" s="17"/>
      <c r="R545" s="44" t="n">
        <f aca="false">I545-Q545</f>
        <v>4</v>
      </c>
      <c r="S545" s="43" t="n">
        <f aca="false">$AK545*R545</f>
        <v>116293.79</v>
      </c>
      <c r="U545" s="26" t="s">
        <v>259</v>
      </c>
      <c r="V545" s="26" t="s">
        <v>610</v>
      </c>
      <c r="W545" s="26" t="s">
        <v>612</v>
      </c>
      <c r="X545" s="26"/>
      <c r="Y545" s="26" t="s">
        <v>615</v>
      </c>
      <c r="Z545" s="27" t="s">
        <v>126</v>
      </c>
      <c r="AA545" s="26"/>
      <c r="AB545" s="26"/>
      <c r="AC545" s="26"/>
      <c r="AD545" s="26"/>
      <c r="AE545" s="26"/>
      <c r="AF545" s="26"/>
      <c r="AG545" s="26"/>
      <c r="AH545" s="45" t="n">
        <v>4</v>
      </c>
      <c r="AI545" s="45" t="n">
        <f aca="false">Q545</f>
        <v>0</v>
      </c>
      <c r="AJ545" s="45" t="n">
        <f aca="false">$AH545-$AI545</f>
        <v>4</v>
      </c>
      <c r="AK545" s="46" t="n">
        <v>29073.4475</v>
      </c>
      <c r="AL545" s="46" t="n">
        <f aca="false">$AJ545*$AK545</f>
        <v>116293.79</v>
      </c>
      <c r="AM545" s="46" t="n">
        <f aca="false">$AI545*$AK545</f>
        <v>0</v>
      </c>
      <c r="AN545" s="26"/>
      <c r="AO545" s="26"/>
    </row>
    <row r="546" customFormat="false" ht="12" hidden="false" customHeight="false" outlineLevel="0" collapsed="false">
      <c r="A546" s="39" t="s">
        <v>1387</v>
      </c>
      <c r="B546" s="39" t="s">
        <v>1388</v>
      </c>
      <c r="C546" s="39"/>
      <c r="D546" s="39" t="s">
        <v>4565</v>
      </c>
      <c r="E546" s="39" t="s">
        <v>611</v>
      </c>
      <c r="F546" s="39" t="s">
        <v>258</v>
      </c>
      <c r="G546" s="39" t="s">
        <v>4566</v>
      </c>
      <c r="H546" s="39" t="s">
        <v>4502</v>
      </c>
      <c r="I546" s="40" t="n">
        <v>4</v>
      </c>
      <c r="J546" s="40" t="n">
        <v>0</v>
      </c>
      <c r="K546" s="39" t="s">
        <v>4503</v>
      </c>
      <c r="L546" s="41" t="n">
        <v>0</v>
      </c>
      <c r="M546" s="41" t="n">
        <v>94276</v>
      </c>
      <c r="N546" s="39" t="s">
        <v>4567</v>
      </c>
      <c r="O546" s="42" t="n">
        <f aca="false">M546/SUM($M$2:$M$679)</f>
        <v>0.000715770290124246</v>
      </c>
      <c r="P546" s="43" t="n">
        <f aca="false">IFERROR(M546/I546,0)</f>
        <v>23569</v>
      </c>
      <c r="Q546" s="17"/>
      <c r="R546" s="44" t="n">
        <f aca="false">I546-Q546</f>
        <v>4</v>
      </c>
      <c r="S546" s="43" t="n">
        <f aca="false">$AK546*R546</f>
        <v>94276</v>
      </c>
      <c r="U546" s="26" t="s">
        <v>259</v>
      </c>
      <c r="V546" s="26" t="s">
        <v>610</v>
      </c>
      <c r="W546" s="26" t="s">
        <v>612</v>
      </c>
      <c r="X546" s="26"/>
      <c r="Y546" s="26" t="s">
        <v>615</v>
      </c>
      <c r="Z546" s="27" t="s">
        <v>126</v>
      </c>
      <c r="AA546" s="26"/>
      <c r="AB546" s="26"/>
      <c r="AC546" s="26"/>
      <c r="AD546" s="26"/>
      <c r="AE546" s="26"/>
      <c r="AF546" s="26"/>
      <c r="AG546" s="26"/>
      <c r="AH546" s="45" t="n">
        <v>4</v>
      </c>
      <c r="AI546" s="45" t="n">
        <f aca="false">Q546</f>
        <v>0</v>
      </c>
      <c r="AJ546" s="45" t="n">
        <f aca="false">$AH546-$AI546</f>
        <v>4</v>
      </c>
      <c r="AK546" s="46" t="n">
        <v>23569</v>
      </c>
      <c r="AL546" s="46" t="n">
        <f aca="false">$AJ546*$AK546</f>
        <v>94276</v>
      </c>
      <c r="AM546" s="46" t="n">
        <f aca="false">$AI546*$AK546</f>
        <v>0</v>
      </c>
      <c r="AN546" s="26"/>
      <c r="AO546" s="26"/>
    </row>
    <row r="547" customFormat="false" ht="12" hidden="false" customHeight="false" outlineLevel="0" collapsed="false">
      <c r="A547" s="39" t="s">
        <v>1389</v>
      </c>
      <c r="B547" s="39" t="s">
        <v>1390</v>
      </c>
      <c r="C547" s="39"/>
      <c r="D547" s="39" t="s">
        <v>4565</v>
      </c>
      <c r="E547" s="39" t="s">
        <v>611</v>
      </c>
      <c r="F547" s="39" t="s">
        <v>258</v>
      </c>
      <c r="G547" s="39" t="s">
        <v>4566</v>
      </c>
      <c r="H547" s="39" t="s">
        <v>4502</v>
      </c>
      <c r="I547" s="40" t="n">
        <v>4</v>
      </c>
      <c r="J547" s="40" t="n">
        <v>0</v>
      </c>
      <c r="K547" s="39" t="s">
        <v>4503</v>
      </c>
      <c r="L547" s="41" t="n">
        <v>0</v>
      </c>
      <c r="M547" s="41" t="n">
        <v>1723318.56</v>
      </c>
      <c r="N547" s="39" t="s">
        <v>4567</v>
      </c>
      <c r="O547" s="42" t="n">
        <f aca="false">M547/SUM($M$2:$M$679)</f>
        <v>0.0130839261919014</v>
      </c>
      <c r="P547" s="43" t="n">
        <f aca="false">IFERROR(M547/I547,0)</f>
        <v>430829.64</v>
      </c>
      <c r="Q547" s="17"/>
      <c r="R547" s="44" t="n">
        <f aca="false">I547-Q547</f>
        <v>4</v>
      </c>
      <c r="S547" s="43" t="n">
        <f aca="false">$AK547*R547</f>
        <v>1723318.56</v>
      </c>
      <c r="U547" s="26" t="s">
        <v>259</v>
      </c>
      <c r="V547" s="26" t="s">
        <v>610</v>
      </c>
      <c r="W547" s="26" t="s">
        <v>612</v>
      </c>
      <c r="X547" s="26"/>
      <c r="Y547" s="26" t="s">
        <v>615</v>
      </c>
      <c r="Z547" s="27" t="s">
        <v>126</v>
      </c>
      <c r="AA547" s="26"/>
      <c r="AB547" s="26"/>
      <c r="AC547" s="26"/>
      <c r="AD547" s="26"/>
      <c r="AE547" s="26"/>
      <c r="AF547" s="26"/>
      <c r="AG547" s="26"/>
      <c r="AH547" s="45" t="n">
        <v>4</v>
      </c>
      <c r="AI547" s="45" t="n">
        <f aca="false">Q547</f>
        <v>0</v>
      </c>
      <c r="AJ547" s="45" t="n">
        <f aca="false">$AH547-$AI547</f>
        <v>4</v>
      </c>
      <c r="AK547" s="46" t="n">
        <v>430829.64</v>
      </c>
      <c r="AL547" s="46" t="n">
        <f aca="false">$AJ547*$AK547</f>
        <v>1723318.56</v>
      </c>
      <c r="AM547" s="46" t="n">
        <f aca="false">$AI547*$AK547</f>
        <v>0</v>
      </c>
      <c r="AN547" s="26"/>
      <c r="AO547" s="26"/>
    </row>
    <row r="548" customFormat="false" ht="12" hidden="false" customHeight="false" outlineLevel="0" collapsed="false">
      <c r="A548" s="39" t="s">
        <v>1391</v>
      </c>
      <c r="B548" s="39" t="s">
        <v>1392</v>
      </c>
      <c r="C548" s="39"/>
      <c r="D548" s="39" t="s">
        <v>4565</v>
      </c>
      <c r="E548" s="39" t="s">
        <v>611</v>
      </c>
      <c r="F548" s="39" t="s">
        <v>258</v>
      </c>
      <c r="G548" s="39" t="s">
        <v>4566</v>
      </c>
      <c r="H548" s="39" t="s">
        <v>4502</v>
      </c>
      <c r="I548" s="40" t="n">
        <v>4</v>
      </c>
      <c r="J548" s="40" t="n">
        <v>0</v>
      </c>
      <c r="K548" s="39" t="s">
        <v>4503</v>
      </c>
      <c r="L548" s="41" t="n">
        <v>0</v>
      </c>
      <c r="M548" s="41" t="n">
        <v>1723318.56</v>
      </c>
      <c r="N548" s="39" t="s">
        <v>4567</v>
      </c>
      <c r="O548" s="42" t="n">
        <f aca="false">M548/SUM($M$2:$M$679)</f>
        <v>0.0130839261919014</v>
      </c>
      <c r="P548" s="43" t="n">
        <f aca="false">IFERROR(M548/I548,0)</f>
        <v>430829.64</v>
      </c>
      <c r="Q548" s="17"/>
      <c r="R548" s="44" t="n">
        <f aca="false">I548-Q548</f>
        <v>4</v>
      </c>
      <c r="S548" s="43" t="n">
        <f aca="false">$AK548*R548</f>
        <v>1723318.56</v>
      </c>
      <c r="U548" s="26" t="s">
        <v>259</v>
      </c>
      <c r="V548" s="26" t="s">
        <v>610</v>
      </c>
      <c r="W548" s="26" t="s">
        <v>612</v>
      </c>
      <c r="X548" s="26"/>
      <c r="Y548" s="26" t="s">
        <v>615</v>
      </c>
      <c r="Z548" s="27" t="s">
        <v>126</v>
      </c>
      <c r="AA548" s="26"/>
      <c r="AB548" s="26"/>
      <c r="AC548" s="26"/>
      <c r="AD548" s="26"/>
      <c r="AE548" s="26"/>
      <c r="AF548" s="26"/>
      <c r="AG548" s="26"/>
      <c r="AH548" s="45" t="n">
        <v>4</v>
      </c>
      <c r="AI548" s="45" t="n">
        <f aca="false">Q548</f>
        <v>0</v>
      </c>
      <c r="AJ548" s="45" t="n">
        <f aca="false">$AH548-$AI548</f>
        <v>4</v>
      </c>
      <c r="AK548" s="46" t="n">
        <v>430829.64</v>
      </c>
      <c r="AL548" s="46" t="n">
        <f aca="false">$AJ548*$AK548</f>
        <v>1723318.56</v>
      </c>
      <c r="AM548" s="46" t="n">
        <f aca="false">$AI548*$AK548</f>
        <v>0</v>
      </c>
      <c r="AN548" s="26"/>
      <c r="AO548" s="26"/>
    </row>
    <row r="549" customFormat="false" ht="12" hidden="false" customHeight="false" outlineLevel="0" collapsed="false">
      <c r="A549" s="39" t="s">
        <v>1393</v>
      </c>
      <c r="B549" s="39" t="s">
        <v>1394</v>
      </c>
      <c r="C549" s="39"/>
      <c r="D549" s="39" t="s">
        <v>4565</v>
      </c>
      <c r="E549" s="39" t="s">
        <v>611</v>
      </c>
      <c r="F549" s="39" t="s">
        <v>258</v>
      </c>
      <c r="G549" s="39" t="s">
        <v>4566</v>
      </c>
      <c r="H549" s="39" t="s">
        <v>4502</v>
      </c>
      <c r="I549" s="40" t="n">
        <v>4</v>
      </c>
      <c r="J549" s="40" t="n">
        <v>0</v>
      </c>
      <c r="K549" s="39" t="s">
        <v>4503</v>
      </c>
      <c r="L549" s="41" t="n">
        <v>0</v>
      </c>
      <c r="M549" s="41" t="n">
        <v>1412066.24</v>
      </c>
      <c r="N549" s="39" t="s">
        <v>4567</v>
      </c>
      <c r="O549" s="42" t="n">
        <f aca="false">M549/SUM($M$2:$M$679)</f>
        <v>0.010720809774274</v>
      </c>
      <c r="P549" s="43" t="n">
        <f aca="false">IFERROR(M549/I549,0)</f>
        <v>353016.56</v>
      </c>
      <c r="Q549" s="17"/>
      <c r="R549" s="44" t="n">
        <f aca="false">I549-Q549</f>
        <v>4</v>
      </c>
      <c r="S549" s="43" t="n">
        <f aca="false">$AK549*R549</f>
        <v>1412066.24</v>
      </c>
      <c r="U549" s="26" t="s">
        <v>259</v>
      </c>
      <c r="V549" s="26" t="s">
        <v>610</v>
      </c>
      <c r="W549" s="26" t="s">
        <v>612</v>
      </c>
      <c r="X549" s="26"/>
      <c r="Y549" s="26" t="s">
        <v>615</v>
      </c>
      <c r="Z549" s="27" t="s">
        <v>126</v>
      </c>
      <c r="AA549" s="26"/>
      <c r="AB549" s="26"/>
      <c r="AC549" s="26"/>
      <c r="AD549" s="26"/>
      <c r="AE549" s="26"/>
      <c r="AF549" s="26"/>
      <c r="AG549" s="26"/>
      <c r="AH549" s="45" t="n">
        <v>4</v>
      </c>
      <c r="AI549" s="45" t="n">
        <f aca="false">Q549</f>
        <v>0</v>
      </c>
      <c r="AJ549" s="45" t="n">
        <f aca="false">$AH549-$AI549</f>
        <v>4</v>
      </c>
      <c r="AK549" s="46" t="n">
        <v>353016.56</v>
      </c>
      <c r="AL549" s="46" t="n">
        <f aca="false">$AJ549*$AK549</f>
        <v>1412066.24</v>
      </c>
      <c r="AM549" s="46" t="n">
        <f aca="false">$AI549*$AK549</f>
        <v>0</v>
      </c>
      <c r="AN549" s="26"/>
      <c r="AO549" s="26"/>
    </row>
    <row r="550" customFormat="false" ht="12" hidden="false" customHeight="false" outlineLevel="0" collapsed="false">
      <c r="A550" s="39" t="s">
        <v>1395</v>
      </c>
      <c r="B550" s="39" t="s">
        <v>1396</v>
      </c>
      <c r="C550" s="39"/>
      <c r="D550" s="39" t="s">
        <v>4565</v>
      </c>
      <c r="E550" s="39" t="s">
        <v>611</v>
      </c>
      <c r="F550" s="39" t="s">
        <v>258</v>
      </c>
      <c r="G550" s="39" t="s">
        <v>4566</v>
      </c>
      <c r="H550" s="39" t="s">
        <v>4502</v>
      </c>
      <c r="I550" s="40" t="n">
        <v>4</v>
      </c>
      <c r="J550" s="40" t="n">
        <v>0</v>
      </c>
      <c r="K550" s="39" t="s">
        <v>4503</v>
      </c>
      <c r="L550" s="41" t="n">
        <v>0</v>
      </c>
      <c r="M550" s="41" t="n">
        <v>1412066.24</v>
      </c>
      <c r="N550" s="39" t="s">
        <v>4567</v>
      </c>
      <c r="O550" s="42" t="n">
        <f aca="false">M550/SUM($M$2:$M$679)</f>
        <v>0.010720809774274</v>
      </c>
      <c r="P550" s="43" t="n">
        <f aca="false">IFERROR(M550/I550,0)</f>
        <v>353016.56</v>
      </c>
      <c r="Q550" s="17"/>
      <c r="R550" s="44" t="n">
        <f aca="false">I550-Q550</f>
        <v>4</v>
      </c>
      <c r="S550" s="43" t="n">
        <f aca="false">$AK550*R550</f>
        <v>1412066.24</v>
      </c>
      <c r="U550" s="26" t="s">
        <v>259</v>
      </c>
      <c r="V550" s="26" t="s">
        <v>610</v>
      </c>
      <c r="W550" s="26" t="s">
        <v>612</v>
      </c>
      <c r="X550" s="26"/>
      <c r="Y550" s="26" t="s">
        <v>615</v>
      </c>
      <c r="Z550" s="27" t="s">
        <v>126</v>
      </c>
      <c r="AA550" s="26"/>
      <c r="AB550" s="26"/>
      <c r="AC550" s="26"/>
      <c r="AD550" s="26"/>
      <c r="AE550" s="26"/>
      <c r="AF550" s="26"/>
      <c r="AG550" s="26"/>
      <c r="AH550" s="45" t="n">
        <v>4</v>
      </c>
      <c r="AI550" s="45" t="n">
        <f aca="false">Q550</f>
        <v>0</v>
      </c>
      <c r="AJ550" s="45" t="n">
        <f aca="false">$AH550-$AI550</f>
        <v>4</v>
      </c>
      <c r="AK550" s="46" t="n">
        <v>353016.56</v>
      </c>
      <c r="AL550" s="46" t="n">
        <f aca="false">$AJ550*$AK550</f>
        <v>1412066.24</v>
      </c>
      <c r="AM550" s="46" t="n">
        <f aca="false">$AI550*$AK550</f>
        <v>0</v>
      </c>
      <c r="AN550" s="26"/>
      <c r="AO550" s="26"/>
    </row>
    <row r="551" customFormat="false" ht="12" hidden="false" customHeight="false" outlineLevel="0" collapsed="false">
      <c r="A551" s="39" t="s">
        <v>1397</v>
      </c>
      <c r="B551" s="39" t="s">
        <v>1398</v>
      </c>
      <c r="C551" s="39"/>
      <c r="D551" s="39" t="s">
        <v>4565</v>
      </c>
      <c r="E551" s="39" t="s">
        <v>611</v>
      </c>
      <c r="F551" s="39" t="s">
        <v>258</v>
      </c>
      <c r="G551" s="39" t="s">
        <v>4566</v>
      </c>
      <c r="H551" s="39" t="s">
        <v>4502</v>
      </c>
      <c r="I551" s="40" t="n">
        <v>4</v>
      </c>
      <c r="J551" s="40" t="n">
        <v>0</v>
      </c>
      <c r="K551" s="39" t="s">
        <v>4503</v>
      </c>
      <c r="L551" s="41" t="n">
        <v>0</v>
      </c>
      <c r="M551" s="41" t="n">
        <v>534180.8</v>
      </c>
      <c r="N551" s="39" t="s">
        <v>4567</v>
      </c>
      <c r="O551" s="42" t="n">
        <f aca="false">M551/SUM($M$2:$M$679)</f>
        <v>0.00405565304207648</v>
      </c>
      <c r="P551" s="43" t="n">
        <f aca="false">IFERROR(M551/I551,0)</f>
        <v>133545.2</v>
      </c>
      <c r="Q551" s="17"/>
      <c r="R551" s="44" t="n">
        <f aca="false">I551-Q551</f>
        <v>4</v>
      </c>
      <c r="S551" s="43" t="n">
        <f aca="false">$AK551*R551</f>
        <v>534180.8</v>
      </c>
      <c r="U551" s="26" t="s">
        <v>259</v>
      </c>
      <c r="V551" s="26" t="s">
        <v>610</v>
      </c>
      <c r="W551" s="26" t="s">
        <v>612</v>
      </c>
      <c r="X551" s="26"/>
      <c r="Y551" s="26" t="s">
        <v>615</v>
      </c>
      <c r="Z551" s="27" t="s">
        <v>126</v>
      </c>
      <c r="AA551" s="26"/>
      <c r="AB551" s="26"/>
      <c r="AC551" s="26"/>
      <c r="AD551" s="26"/>
      <c r="AE551" s="26"/>
      <c r="AF551" s="26"/>
      <c r="AG551" s="26"/>
      <c r="AH551" s="45" t="n">
        <v>4</v>
      </c>
      <c r="AI551" s="45" t="n">
        <f aca="false">Q551</f>
        <v>0</v>
      </c>
      <c r="AJ551" s="45" t="n">
        <f aca="false">$AH551-$AI551</f>
        <v>4</v>
      </c>
      <c r="AK551" s="46" t="n">
        <v>133545.2</v>
      </c>
      <c r="AL551" s="46" t="n">
        <f aca="false">$AJ551*$AK551</f>
        <v>534180.8</v>
      </c>
      <c r="AM551" s="46" t="n">
        <f aca="false">$AI551*$AK551</f>
        <v>0</v>
      </c>
      <c r="AN551" s="26"/>
      <c r="AO551" s="26"/>
    </row>
    <row r="552" customFormat="false" ht="12" hidden="false" customHeight="false" outlineLevel="0" collapsed="false">
      <c r="A552" s="39" t="s">
        <v>1399</v>
      </c>
      <c r="B552" s="39" t="s">
        <v>1400</v>
      </c>
      <c r="C552" s="39"/>
      <c r="D552" s="39" t="s">
        <v>4565</v>
      </c>
      <c r="E552" s="39" t="s">
        <v>611</v>
      </c>
      <c r="F552" s="39" t="s">
        <v>258</v>
      </c>
      <c r="G552" s="39" t="s">
        <v>4566</v>
      </c>
      <c r="H552" s="39" t="s">
        <v>4502</v>
      </c>
      <c r="I552" s="40" t="n">
        <v>4</v>
      </c>
      <c r="J552" s="40" t="n">
        <v>0</v>
      </c>
      <c r="K552" s="39" t="s">
        <v>4503</v>
      </c>
      <c r="L552" s="41" t="n">
        <v>0</v>
      </c>
      <c r="M552" s="41" t="n">
        <v>534180.8</v>
      </c>
      <c r="N552" s="39" t="s">
        <v>4567</v>
      </c>
      <c r="O552" s="42" t="n">
        <f aca="false">M552/SUM($M$2:$M$679)</f>
        <v>0.00405565304207648</v>
      </c>
      <c r="P552" s="43" t="n">
        <f aca="false">IFERROR(M552/I552,0)</f>
        <v>133545.2</v>
      </c>
      <c r="Q552" s="17"/>
      <c r="R552" s="44" t="n">
        <f aca="false">I552-Q552</f>
        <v>4</v>
      </c>
      <c r="S552" s="43" t="n">
        <f aca="false">$AK552*R552</f>
        <v>534180.8</v>
      </c>
      <c r="U552" s="26" t="s">
        <v>259</v>
      </c>
      <c r="V552" s="26" t="s">
        <v>610</v>
      </c>
      <c r="W552" s="26" t="s">
        <v>612</v>
      </c>
      <c r="X552" s="26"/>
      <c r="Y552" s="26" t="s">
        <v>615</v>
      </c>
      <c r="Z552" s="27" t="s">
        <v>126</v>
      </c>
      <c r="AA552" s="26"/>
      <c r="AB552" s="26"/>
      <c r="AC552" s="26"/>
      <c r="AD552" s="26"/>
      <c r="AE552" s="26"/>
      <c r="AF552" s="26"/>
      <c r="AG552" s="26"/>
      <c r="AH552" s="45" t="n">
        <v>4</v>
      </c>
      <c r="AI552" s="45" t="n">
        <f aca="false">Q552</f>
        <v>0</v>
      </c>
      <c r="AJ552" s="45" t="n">
        <f aca="false">$AH552-$AI552</f>
        <v>4</v>
      </c>
      <c r="AK552" s="46" t="n">
        <v>133545.2</v>
      </c>
      <c r="AL552" s="46" t="n">
        <f aca="false">$AJ552*$AK552</f>
        <v>534180.8</v>
      </c>
      <c r="AM552" s="46" t="n">
        <f aca="false">$AI552*$AK552</f>
        <v>0</v>
      </c>
      <c r="AN552" s="26"/>
      <c r="AO552" s="26"/>
    </row>
    <row r="553" customFormat="false" ht="12" hidden="false" customHeight="false" outlineLevel="0" collapsed="false">
      <c r="A553" s="39" t="s">
        <v>968</v>
      </c>
      <c r="B553" s="39" t="s">
        <v>969</v>
      </c>
      <c r="C553" s="39" t="s">
        <v>4793</v>
      </c>
      <c r="D553" s="39" t="s">
        <v>4505</v>
      </c>
      <c r="E553" s="39" t="s">
        <v>261</v>
      </c>
      <c r="F553" s="39" t="s">
        <v>258</v>
      </c>
      <c r="G553" s="39" t="s">
        <v>4501</v>
      </c>
      <c r="H553" s="39" t="s">
        <v>4502</v>
      </c>
      <c r="I553" s="40" t="n">
        <v>3</v>
      </c>
      <c r="J553" s="40" t="n">
        <v>0</v>
      </c>
      <c r="K553" s="39" t="s">
        <v>4503</v>
      </c>
      <c r="L553" s="41" t="n">
        <v>0</v>
      </c>
      <c r="M553" s="41" t="n">
        <v>19113.98</v>
      </c>
      <c r="N553" s="39" t="s">
        <v>4507</v>
      </c>
      <c r="O553" s="42" t="n">
        <f aca="false">M553/SUM($M$2:$M$679)</f>
        <v>0.000145118789618026</v>
      </c>
      <c r="P553" s="43" t="n">
        <f aca="false">IFERROR(M553/I553,0)</f>
        <v>6371.32666666667</v>
      </c>
      <c r="Q553" s="17"/>
      <c r="R553" s="44" t="n">
        <f aca="false">I553-Q553</f>
        <v>3</v>
      </c>
      <c r="S553" s="43" t="n">
        <f aca="false">$AK553*R553</f>
        <v>19113.9818181818</v>
      </c>
      <c r="U553" s="26" t="s">
        <v>259</v>
      </c>
      <c r="V553" s="26" t="s">
        <v>260</v>
      </c>
      <c r="W553" s="26" t="s">
        <v>262</v>
      </c>
      <c r="X553" s="24" t="s">
        <v>226</v>
      </c>
      <c r="Y553" s="26" t="s">
        <v>267</v>
      </c>
      <c r="Z553" s="25" t="s">
        <v>51</v>
      </c>
      <c r="AA553" s="26" t="s">
        <v>970</v>
      </c>
      <c r="AB553" s="26" t="s">
        <v>971</v>
      </c>
      <c r="AC553" s="26" t="s">
        <v>972</v>
      </c>
      <c r="AD553" s="26" t="s">
        <v>269</v>
      </c>
      <c r="AE553" s="26"/>
      <c r="AF553" s="26" t="s">
        <v>270</v>
      </c>
      <c r="AG553" s="26" t="s">
        <v>973</v>
      </c>
      <c r="AH553" s="45"/>
      <c r="AI553" s="45"/>
      <c r="AJ553" s="45"/>
      <c r="AK553" s="46" t="n">
        <v>6371.32727272727</v>
      </c>
      <c r="AL553" s="46"/>
      <c r="AM553" s="46"/>
      <c r="AN553" s="26"/>
      <c r="AO553" s="26" t="s">
        <v>4767</v>
      </c>
    </row>
    <row r="554" customFormat="false" ht="12" hidden="false" customHeight="false" outlineLevel="0" collapsed="false">
      <c r="A554" s="39" t="s">
        <v>1401</v>
      </c>
      <c r="B554" s="39" t="s">
        <v>1402</v>
      </c>
      <c r="C554" s="39" t="s">
        <v>4794</v>
      </c>
      <c r="D554" s="39" t="s">
        <v>4505</v>
      </c>
      <c r="E554" s="39" t="s">
        <v>261</v>
      </c>
      <c r="F554" s="39" t="s">
        <v>258</v>
      </c>
      <c r="G554" s="39" t="s">
        <v>4501</v>
      </c>
      <c r="H554" s="39" t="s">
        <v>4502</v>
      </c>
      <c r="I554" s="40" t="n">
        <v>3</v>
      </c>
      <c r="J554" s="40" t="n">
        <v>0</v>
      </c>
      <c r="K554" s="39" t="s">
        <v>4503</v>
      </c>
      <c r="L554" s="41" t="n">
        <v>0</v>
      </c>
      <c r="M554" s="41" t="n">
        <v>12783.88</v>
      </c>
      <c r="N554" s="39" t="s">
        <v>4507</v>
      </c>
      <c r="O554" s="42" t="n">
        <f aca="false">M554/SUM($M$2:$M$679)</f>
        <v>9.70588643611688E-005</v>
      </c>
      <c r="P554" s="43" t="n">
        <f aca="false">IFERROR(M554/I554,0)</f>
        <v>4261.29333333333</v>
      </c>
      <c r="Q554" s="17"/>
      <c r="R554" s="44" t="n">
        <f aca="false">I554-Q554</f>
        <v>3</v>
      </c>
      <c r="S554" s="43" t="n">
        <f aca="false">$AK554*R554</f>
        <v>12783.88</v>
      </c>
      <c r="U554" s="26" t="s">
        <v>259</v>
      </c>
      <c r="V554" s="26" t="s">
        <v>260</v>
      </c>
      <c r="W554" s="26" t="s">
        <v>262</v>
      </c>
      <c r="X554" s="26"/>
      <c r="Y554" s="26" t="s">
        <v>277</v>
      </c>
      <c r="Z554" s="27" t="s">
        <v>123</v>
      </c>
      <c r="AA554" s="26"/>
      <c r="AB554" s="26"/>
      <c r="AC554" s="26"/>
      <c r="AD554" s="26"/>
      <c r="AE554" s="26"/>
      <c r="AF554" s="26"/>
      <c r="AG554" s="26"/>
      <c r="AH554" s="45" t="n">
        <v>3</v>
      </c>
      <c r="AI554" s="45" t="n">
        <f aca="false">Q554</f>
        <v>0</v>
      </c>
      <c r="AJ554" s="45" t="n">
        <f aca="false">$AH554-$AI554</f>
        <v>3</v>
      </c>
      <c r="AK554" s="46" t="n">
        <v>4261.29333333333</v>
      </c>
      <c r="AL554" s="46" t="n">
        <f aca="false">$AJ554*$AK554</f>
        <v>12783.88</v>
      </c>
      <c r="AM554" s="46" t="n">
        <f aca="false">$AI554*$AK554</f>
        <v>0</v>
      </c>
      <c r="AN554" s="26"/>
      <c r="AO554" s="26"/>
    </row>
    <row r="555" customFormat="false" ht="12" hidden="false" customHeight="false" outlineLevel="0" collapsed="false">
      <c r="A555" s="39" t="s">
        <v>856</v>
      </c>
      <c r="B555" s="39" t="s">
        <v>857</v>
      </c>
      <c r="C555" s="39" t="s">
        <v>4506</v>
      </c>
      <c r="D555" s="39" t="s">
        <v>4505</v>
      </c>
      <c r="E555" s="39" t="s">
        <v>261</v>
      </c>
      <c r="F555" s="39" t="s">
        <v>258</v>
      </c>
      <c r="G555" s="39" t="s">
        <v>4501</v>
      </c>
      <c r="H555" s="39" t="s">
        <v>4502</v>
      </c>
      <c r="I555" s="40" t="n">
        <v>3</v>
      </c>
      <c r="J555" s="40" t="n">
        <v>0</v>
      </c>
      <c r="K555" s="39" t="s">
        <v>4503</v>
      </c>
      <c r="L555" s="41" t="n">
        <v>0</v>
      </c>
      <c r="M555" s="41" t="n">
        <v>7819.54</v>
      </c>
      <c r="N555" s="39" t="s">
        <v>4507</v>
      </c>
      <c r="O555" s="42" t="n">
        <f aca="false">M555/SUM($M$2:$M$679)</f>
        <v>5.93681786927548E-005</v>
      </c>
      <c r="P555" s="43" t="n">
        <f aca="false">IFERROR(M555/I555,0)</f>
        <v>2606.51333333333</v>
      </c>
      <c r="Q555" s="17"/>
      <c r="R555" s="44" t="n">
        <f aca="false">I555-Q555</f>
        <v>3</v>
      </c>
      <c r="S555" s="43" t="n">
        <f aca="false">$AK555*R555</f>
        <v>7819.53882352941</v>
      </c>
      <c r="U555" s="26" t="s">
        <v>259</v>
      </c>
      <c r="V555" s="26" t="s">
        <v>260</v>
      </c>
      <c r="W555" s="26" t="s">
        <v>262</v>
      </c>
      <c r="X555" s="24" t="s">
        <v>226</v>
      </c>
      <c r="Y555" s="26" t="s">
        <v>267</v>
      </c>
      <c r="Z555" s="25" t="s">
        <v>51</v>
      </c>
      <c r="AA555" s="26" t="s">
        <v>858</v>
      </c>
      <c r="AB555" s="26" t="s">
        <v>859</v>
      </c>
      <c r="AC555" s="26" t="s">
        <v>860</v>
      </c>
      <c r="AD555" s="26" t="s">
        <v>269</v>
      </c>
      <c r="AE555" s="26"/>
      <c r="AF555" s="26" t="s">
        <v>270</v>
      </c>
      <c r="AG555" s="26" t="s">
        <v>861</v>
      </c>
      <c r="AH555" s="45"/>
      <c r="AI555" s="45"/>
      <c r="AJ555" s="45"/>
      <c r="AK555" s="46" t="n">
        <v>2606.51294117647</v>
      </c>
      <c r="AL555" s="46"/>
      <c r="AM555" s="46"/>
      <c r="AN555" s="26"/>
      <c r="AO555" s="26" t="s">
        <v>4685</v>
      </c>
    </row>
    <row r="556" customFormat="false" ht="12" hidden="false" customHeight="false" outlineLevel="0" collapsed="false">
      <c r="A556" s="39" t="s">
        <v>1285</v>
      </c>
      <c r="B556" s="39" t="s">
        <v>1286</v>
      </c>
      <c r="C556" s="39" t="s">
        <v>4506</v>
      </c>
      <c r="D556" s="39" t="s">
        <v>4505</v>
      </c>
      <c r="E556" s="39" t="s">
        <v>261</v>
      </c>
      <c r="F556" s="39" t="s">
        <v>258</v>
      </c>
      <c r="G556" s="39" t="s">
        <v>4501</v>
      </c>
      <c r="H556" s="39" t="s">
        <v>4502</v>
      </c>
      <c r="I556" s="40" t="n">
        <v>3</v>
      </c>
      <c r="J556" s="40" t="n">
        <v>0</v>
      </c>
      <c r="K556" s="39" t="s">
        <v>4503</v>
      </c>
      <c r="L556" s="41" t="n">
        <v>0</v>
      </c>
      <c r="M556" s="41" t="n">
        <v>21524.48</v>
      </c>
      <c r="N556" s="39" t="s">
        <v>4507</v>
      </c>
      <c r="O556" s="42" t="n">
        <f aca="false">M556/SUM($M$2:$M$679)</f>
        <v>0.000163419993363884</v>
      </c>
      <c r="P556" s="43" t="n">
        <f aca="false">IFERROR(M556/I556,0)</f>
        <v>7174.82666666667</v>
      </c>
      <c r="Q556" s="17"/>
      <c r="R556" s="44" t="n">
        <f aca="false">I556-Q556</f>
        <v>3</v>
      </c>
      <c r="S556" s="43" t="n">
        <f aca="false">$AK556*R556</f>
        <v>21524.484</v>
      </c>
      <c r="U556" s="26" t="s">
        <v>259</v>
      </c>
      <c r="V556" s="26" t="s">
        <v>260</v>
      </c>
      <c r="W556" s="26" t="s">
        <v>262</v>
      </c>
      <c r="X556" s="26"/>
      <c r="Y556" s="26" t="s">
        <v>277</v>
      </c>
      <c r="Z556" s="27" t="s">
        <v>123</v>
      </c>
      <c r="AA556" s="26"/>
      <c r="AB556" s="26"/>
      <c r="AC556" s="26"/>
      <c r="AD556" s="26"/>
      <c r="AE556" s="26"/>
      <c r="AF556" s="26"/>
      <c r="AG556" s="26"/>
      <c r="AH556" s="45" t="n">
        <v>5</v>
      </c>
      <c r="AI556" s="45" t="n">
        <f aca="false">Q556</f>
        <v>0</v>
      </c>
      <c r="AJ556" s="45" t="n">
        <f aca="false">$AH556-$AI556</f>
        <v>5</v>
      </c>
      <c r="AK556" s="46" t="n">
        <v>7174.828</v>
      </c>
      <c r="AL556" s="46" t="n">
        <f aca="false">$AJ556*$AK556</f>
        <v>35874.14</v>
      </c>
      <c r="AM556" s="46" t="n">
        <f aca="false">$AI556*$AK556</f>
        <v>0</v>
      </c>
      <c r="AN556" s="26"/>
      <c r="AO556" s="26" t="s">
        <v>485</v>
      </c>
    </row>
    <row r="557" customFormat="false" ht="12" hidden="false" customHeight="false" outlineLevel="0" collapsed="false">
      <c r="A557" s="39" t="s">
        <v>1403</v>
      </c>
      <c r="B557" s="39" t="s">
        <v>1404</v>
      </c>
      <c r="C557" s="39" t="s">
        <v>4506</v>
      </c>
      <c r="D557" s="39" t="s">
        <v>4505</v>
      </c>
      <c r="E557" s="39" t="s">
        <v>261</v>
      </c>
      <c r="F557" s="39" t="s">
        <v>258</v>
      </c>
      <c r="G557" s="39" t="s">
        <v>4501</v>
      </c>
      <c r="H557" s="39" t="s">
        <v>4502</v>
      </c>
      <c r="I557" s="40" t="n">
        <v>3</v>
      </c>
      <c r="J557" s="40" t="n">
        <v>0</v>
      </c>
      <c r="K557" s="39" t="s">
        <v>4503</v>
      </c>
      <c r="L557" s="41" t="n">
        <v>0</v>
      </c>
      <c r="M557" s="41" t="n">
        <v>40848</v>
      </c>
      <c r="N557" s="39" t="s">
        <v>4507</v>
      </c>
      <c r="O557" s="42" t="n">
        <f aca="false">M557/SUM($M$2:$M$679)</f>
        <v>0.000310129670446298</v>
      </c>
      <c r="P557" s="43" t="n">
        <f aca="false">IFERROR(M557/I557,0)</f>
        <v>13616</v>
      </c>
      <c r="Q557" s="17"/>
      <c r="R557" s="44" t="n">
        <f aca="false">I557-Q557</f>
        <v>3</v>
      </c>
      <c r="S557" s="43" t="n">
        <f aca="false">$AK557*R557</f>
        <v>40848</v>
      </c>
      <c r="U557" s="26" t="s">
        <v>259</v>
      </c>
      <c r="V557" s="26" t="s">
        <v>260</v>
      </c>
      <c r="W557" s="26" t="s">
        <v>262</v>
      </c>
      <c r="X557" s="26"/>
      <c r="Y557" s="26" t="s">
        <v>277</v>
      </c>
      <c r="Z557" s="27" t="s">
        <v>123</v>
      </c>
      <c r="AA557" s="26"/>
      <c r="AB557" s="26"/>
      <c r="AC557" s="26"/>
      <c r="AD557" s="26"/>
      <c r="AE557" s="26"/>
      <c r="AF557" s="26"/>
      <c r="AG557" s="26"/>
      <c r="AH557" s="45" t="n">
        <v>3</v>
      </c>
      <c r="AI557" s="45" t="n">
        <f aca="false">Q557</f>
        <v>0</v>
      </c>
      <c r="AJ557" s="45" t="n">
        <f aca="false">$AH557-$AI557</f>
        <v>3</v>
      </c>
      <c r="AK557" s="46" t="n">
        <v>13616</v>
      </c>
      <c r="AL557" s="46" t="n">
        <f aca="false">$AJ557*$AK557</f>
        <v>40848</v>
      </c>
      <c r="AM557" s="46" t="n">
        <f aca="false">$AI557*$AK557</f>
        <v>0</v>
      </c>
      <c r="AN557" s="26"/>
      <c r="AO557" s="26"/>
    </row>
    <row r="558" customFormat="false" ht="12" hidden="false" customHeight="false" outlineLevel="0" collapsed="false">
      <c r="A558" s="39" t="s">
        <v>1405</v>
      </c>
      <c r="B558" s="39" t="s">
        <v>1406</v>
      </c>
      <c r="C558" s="39" t="s">
        <v>4795</v>
      </c>
      <c r="D558" s="39" t="s">
        <v>4505</v>
      </c>
      <c r="E558" s="39" t="s">
        <v>261</v>
      </c>
      <c r="F558" s="39" t="s">
        <v>258</v>
      </c>
      <c r="G558" s="39" t="s">
        <v>4501</v>
      </c>
      <c r="H558" s="39" t="s">
        <v>4502</v>
      </c>
      <c r="I558" s="40" t="n">
        <v>3</v>
      </c>
      <c r="J558" s="40" t="n">
        <v>0</v>
      </c>
      <c r="K558" s="39" t="s">
        <v>4503</v>
      </c>
      <c r="L558" s="41" t="n">
        <v>0</v>
      </c>
      <c r="M558" s="41" t="n">
        <v>40427.5</v>
      </c>
      <c r="N558" s="39" t="s">
        <v>4507</v>
      </c>
      <c r="O558" s="42" t="n">
        <f aca="false">M558/SUM($M$2:$M$679)</f>
        <v>0.000306937114472379</v>
      </c>
      <c r="P558" s="43" t="n">
        <f aca="false">IFERROR(M558/I558,0)</f>
        <v>13475.8333333333</v>
      </c>
      <c r="Q558" s="17"/>
      <c r="R558" s="44" t="n">
        <f aca="false">I558-Q558</f>
        <v>3</v>
      </c>
      <c r="S558" s="43" t="n">
        <f aca="false">$AK558*R558</f>
        <v>40427.5</v>
      </c>
      <c r="U558" s="26" t="s">
        <v>259</v>
      </c>
      <c r="V558" s="26" t="s">
        <v>260</v>
      </c>
      <c r="W558" s="26" t="s">
        <v>262</v>
      </c>
      <c r="X558" s="26"/>
      <c r="Y558" s="26" t="s">
        <v>277</v>
      </c>
      <c r="Z558" s="27" t="s">
        <v>123</v>
      </c>
      <c r="AA558" s="26"/>
      <c r="AB558" s="26"/>
      <c r="AC558" s="26"/>
      <c r="AD558" s="26"/>
      <c r="AE558" s="26"/>
      <c r="AF558" s="26"/>
      <c r="AG558" s="26"/>
      <c r="AH558" s="45" t="n">
        <v>3</v>
      </c>
      <c r="AI558" s="45" t="n">
        <f aca="false">Q558</f>
        <v>0</v>
      </c>
      <c r="AJ558" s="45" t="n">
        <f aca="false">$AH558-$AI558</f>
        <v>3</v>
      </c>
      <c r="AK558" s="46" t="n">
        <v>13475.8333333333</v>
      </c>
      <c r="AL558" s="46" t="n">
        <f aca="false">$AJ558*$AK558</f>
        <v>40427.5</v>
      </c>
      <c r="AM558" s="46" t="n">
        <f aca="false">$AI558*$AK558</f>
        <v>0</v>
      </c>
      <c r="AN558" s="26"/>
      <c r="AO558" s="26"/>
    </row>
    <row r="559" customFormat="false" ht="12" hidden="false" customHeight="false" outlineLevel="0" collapsed="false">
      <c r="A559" s="39" t="s">
        <v>805</v>
      </c>
      <c r="B559" s="39" t="s">
        <v>806</v>
      </c>
      <c r="C559" s="39" t="s">
        <v>4796</v>
      </c>
      <c r="D559" s="39" t="s">
        <v>4505</v>
      </c>
      <c r="E559" s="39" t="s">
        <v>261</v>
      </c>
      <c r="F559" s="39" t="s">
        <v>258</v>
      </c>
      <c r="G559" s="39" t="s">
        <v>4501</v>
      </c>
      <c r="H559" s="39" t="s">
        <v>4502</v>
      </c>
      <c r="I559" s="40" t="n">
        <v>3</v>
      </c>
      <c r="J559" s="40" t="n">
        <v>0</v>
      </c>
      <c r="K559" s="39" t="s">
        <v>4503</v>
      </c>
      <c r="L559" s="41" t="n">
        <v>0</v>
      </c>
      <c r="M559" s="41" t="n">
        <v>43327.87</v>
      </c>
      <c r="N559" s="39" t="s">
        <v>4507</v>
      </c>
      <c r="O559" s="42" t="n">
        <f aca="false">M559/SUM($M$2:$M$679)</f>
        <v>0.000328957551024286</v>
      </c>
      <c r="P559" s="43" t="n">
        <f aca="false">IFERROR(M559/I559,0)</f>
        <v>14442.6233333333</v>
      </c>
      <c r="Q559" s="17"/>
      <c r="R559" s="44" t="n">
        <f aca="false">I559-Q559</f>
        <v>3</v>
      </c>
      <c r="S559" s="43" t="n">
        <f aca="false">$AK559*R559</f>
        <v>43327.8723287671</v>
      </c>
      <c r="U559" s="26" t="s">
        <v>259</v>
      </c>
      <c r="V559" s="26" t="s">
        <v>260</v>
      </c>
      <c r="W559" s="26" t="s">
        <v>262</v>
      </c>
      <c r="X559" s="24" t="s">
        <v>226</v>
      </c>
      <c r="Y559" s="26" t="s">
        <v>267</v>
      </c>
      <c r="Z559" s="25" t="s">
        <v>51</v>
      </c>
      <c r="AA559" s="26" t="s">
        <v>807</v>
      </c>
      <c r="AB559" s="26" t="s">
        <v>808</v>
      </c>
      <c r="AC559" s="26" t="s">
        <v>290</v>
      </c>
      <c r="AD559" s="26" t="s">
        <v>269</v>
      </c>
      <c r="AE559" s="26"/>
      <c r="AF559" s="26" t="s">
        <v>269</v>
      </c>
      <c r="AG559" s="26"/>
      <c r="AH559" s="45"/>
      <c r="AI559" s="45"/>
      <c r="AJ559" s="45"/>
      <c r="AK559" s="46" t="n">
        <v>14442.624109589</v>
      </c>
      <c r="AL559" s="46"/>
      <c r="AM559" s="46"/>
      <c r="AN559" s="26"/>
      <c r="AO559" s="26" t="s">
        <v>4710</v>
      </c>
    </row>
    <row r="560" customFormat="false" ht="12" hidden="false" customHeight="false" outlineLevel="0" collapsed="false">
      <c r="A560" s="39" t="s">
        <v>278</v>
      </c>
      <c r="B560" s="39" t="s">
        <v>279</v>
      </c>
      <c r="C560" s="39" t="s">
        <v>4797</v>
      </c>
      <c r="D560" s="39" t="s">
        <v>4505</v>
      </c>
      <c r="E560" s="39" t="s">
        <v>261</v>
      </c>
      <c r="F560" s="39" t="s">
        <v>258</v>
      </c>
      <c r="G560" s="39" t="s">
        <v>4501</v>
      </c>
      <c r="H560" s="39" t="s">
        <v>4502</v>
      </c>
      <c r="I560" s="40" t="n">
        <v>3</v>
      </c>
      <c r="J560" s="40" t="n">
        <v>0</v>
      </c>
      <c r="K560" s="39" t="s">
        <v>4503</v>
      </c>
      <c r="L560" s="41" t="n">
        <v>0</v>
      </c>
      <c r="M560" s="41" t="n">
        <v>261.47</v>
      </c>
      <c r="N560" s="39" t="s">
        <v>4507</v>
      </c>
      <c r="O560" s="42" t="n">
        <f aca="false">M560/SUM($M$2:$M$679)</f>
        <v>1.98515484066769E-006</v>
      </c>
      <c r="P560" s="43" t="n">
        <f aca="false">IFERROR(M560/I560,0)</f>
        <v>87.1566666666667</v>
      </c>
      <c r="Q560" s="17"/>
      <c r="R560" s="44" t="n">
        <f aca="false">I560-Q560</f>
        <v>3</v>
      </c>
      <c r="S560" s="43" t="n">
        <f aca="false">$AK560*R560</f>
        <v>261.471370399374</v>
      </c>
      <c r="U560" s="26" t="s">
        <v>259</v>
      </c>
      <c r="V560" s="26" t="s">
        <v>260</v>
      </c>
      <c r="W560" s="26" t="s">
        <v>262</v>
      </c>
      <c r="X560" s="25" t="s">
        <v>228</v>
      </c>
      <c r="Y560" s="26" t="s">
        <v>282</v>
      </c>
      <c r="Z560" s="25" t="s">
        <v>51</v>
      </c>
      <c r="AA560" s="26" t="s">
        <v>280</v>
      </c>
      <c r="AB560" s="26" t="s">
        <v>281</v>
      </c>
      <c r="AC560" s="26" t="s">
        <v>283</v>
      </c>
      <c r="AD560" s="26" t="s">
        <v>269</v>
      </c>
      <c r="AE560" s="26"/>
      <c r="AF560" s="26" t="s">
        <v>270</v>
      </c>
      <c r="AG560" s="26" t="s">
        <v>284</v>
      </c>
      <c r="AH560" s="45"/>
      <c r="AI560" s="45"/>
      <c r="AJ560" s="45"/>
      <c r="AK560" s="46" t="n">
        <v>87.1571234664578</v>
      </c>
      <c r="AL560" s="46"/>
      <c r="AM560" s="46"/>
      <c r="AN560" s="26"/>
      <c r="AO560" s="26" t="s">
        <v>4514</v>
      </c>
    </row>
    <row r="561" customFormat="false" ht="12" hidden="false" customHeight="false" outlineLevel="0" collapsed="false">
      <c r="A561" s="39" t="s">
        <v>1293</v>
      </c>
      <c r="B561" s="39" t="s">
        <v>1294</v>
      </c>
      <c r="C561" s="39" t="s">
        <v>4798</v>
      </c>
      <c r="D561" s="39" t="s">
        <v>4505</v>
      </c>
      <c r="E561" s="39" t="s">
        <v>261</v>
      </c>
      <c r="F561" s="39" t="s">
        <v>258</v>
      </c>
      <c r="G561" s="39" t="s">
        <v>4501</v>
      </c>
      <c r="H561" s="39" t="s">
        <v>4502</v>
      </c>
      <c r="I561" s="40" t="n">
        <v>3</v>
      </c>
      <c r="J561" s="40" t="n">
        <v>0</v>
      </c>
      <c r="K561" s="39" t="s">
        <v>4503</v>
      </c>
      <c r="L561" s="41" t="n">
        <v>0</v>
      </c>
      <c r="M561" s="41" t="n">
        <v>32069.18</v>
      </c>
      <c r="N561" s="39" t="s">
        <v>4507</v>
      </c>
      <c r="O561" s="42" t="n">
        <f aca="false">M561/SUM($M$2:$M$679)</f>
        <v>0.000243478364298938</v>
      </c>
      <c r="P561" s="43" t="n">
        <f aca="false">IFERROR(M561/I561,0)</f>
        <v>10689.7266666667</v>
      </c>
      <c r="Q561" s="17" t="n">
        <v>14</v>
      </c>
      <c r="R561" s="44" t="n">
        <f aca="false">I561-Q561</f>
        <v>-11</v>
      </c>
      <c r="S561" s="43" t="n">
        <f aca="false">$AK561*R561</f>
        <v>-117587.008</v>
      </c>
      <c r="U561" s="26" t="s">
        <v>259</v>
      </c>
      <c r="V561" s="26" t="s">
        <v>260</v>
      </c>
      <c r="W561" s="26" t="s">
        <v>262</v>
      </c>
      <c r="X561" s="24" t="s">
        <v>226</v>
      </c>
      <c r="Y561" s="26" t="s">
        <v>267</v>
      </c>
      <c r="Z561" s="24" t="s">
        <v>54</v>
      </c>
      <c r="AA561" s="26" t="s">
        <v>1295</v>
      </c>
      <c r="AB561" s="26" t="s">
        <v>1296</v>
      </c>
      <c r="AC561" s="26" t="s">
        <v>1297</v>
      </c>
      <c r="AD561" s="26" t="s">
        <v>269</v>
      </c>
      <c r="AE561" s="26"/>
      <c r="AF561" s="26" t="s">
        <v>270</v>
      </c>
      <c r="AG561" s="26" t="s">
        <v>1298</v>
      </c>
      <c r="AH561" s="45" t="n">
        <v>5</v>
      </c>
      <c r="AI561" s="45" t="n">
        <f aca="false">Q561</f>
        <v>14</v>
      </c>
      <c r="AJ561" s="45" t="n">
        <f aca="false">$AH561-$AI561</f>
        <v>-9</v>
      </c>
      <c r="AK561" s="46" t="n">
        <v>10689.728</v>
      </c>
      <c r="AL561" s="46" t="n">
        <f aca="false">$AJ561*$AK561</f>
        <v>-96207.552</v>
      </c>
      <c r="AM561" s="46" t="n">
        <f aca="false">$AI561*$AK561</f>
        <v>149656.192</v>
      </c>
      <c r="AN561" s="26"/>
      <c r="AO561" s="26" t="s">
        <v>327</v>
      </c>
    </row>
    <row r="562" customFormat="false" ht="12" hidden="false" customHeight="false" outlineLevel="0" collapsed="false">
      <c r="A562" s="39" t="s">
        <v>1409</v>
      </c>
      <c r="B562" s="39" t="s">
        <v>1410</v>
      </c>
      <c r="C562" s="39" t="s">
        <v>4506</v>
      </c>
      <c r="D562" s="39" t="s">
        <v>4505</v>
      </c>
      <c r="E562" s="39" t="s">
        <v>261</v>
      </c>
      <c r="F562" s="39" t="s">
        <v>258</v>
      </c>
      <c r="G562" s="39" t="s">
        <v>4501</v>
      </c>
      <c r="H562" s="39" t="s">
        <v>4502</v>
      </c>
      <c r="I562" s="40" t="n">
        <v>3</v>
      </c>
      <c r="J562" s="40" t="n">
        <v>0</v>
      </c>
      <c r="K562" s="39" t="s">
        <v>4503</v>
      </c>
      <c r="L562" s="41" t="n">
        <v>0</v>
      </c>
      <c r="M562" s="41" t="n">
        <v>31773.01</v>
      </c>
      <c r="N562" s="39" t="s">
        <v>4507</v>
      </c>
      <c r="O562" s="42" t="n">
        <f aca="false">M562/SUM($M$2:$M$679)</f>
        <v>0.000241229757157925</v>
      </c>
      <c r="P562" s="43" t="n">
        <f aca="false">IFERROR(M562/I562,0)</f>
        <v>10591.0033333333</v>
      </c>
      <c r="Q562" s="17"/>
      <c r="R562" s="44" t="n">
        <f aca="false">I562-Q562</f>
        <v>3</v>
      </c>
      <c r="S562" s="43" t="n">
        <f aca="false">$AK562*R562</f>
        <v>31773.01</v>
      </c>
      <c r="U562" s="26" t="s">
        <v>259</v>
      </c>
      <c r="V562" s="26" t="s">
        <v>260</v>
      </c>
      <c r="W562" s="26" t="s">
        <v>262</v>
      </c>
      <c r="X562" s="26"/>
      <c r="Y562" s="26" t="s">
        <v>277</v>
      </c>
      <c r="Z562" s="27" t="s">
        <v>123</v>
      </c>
      <c r="AA562" s="26"/>
      <c r="AB562" s="26"/>
      <c r="AC562" s="26"/>
      <c r="AD562" s="26"/>
      <c r="AE562" s="26"/>
      <c r="AF562" s="26"/>
      <c r="AG562" s="26"/>
      <c r="AH562" s="45" t="n">
        <v>3</v>
      </c>
      <c r="AI562" s="45" t="n">
        <f aca="false">Q562</f>
        <v>0</v>
      </c>
      <c r="AJ562" s="45" t="n">
        <f aca="false">$AH562-$AI562</f>
        <v>3</v>
      </c>
      <c r="AK562" s="46" t="n">
        <v>10591.0033333333</v>
      </c>
      <c r="AL562" s="46" t="n">
        <f aca="false">$AJ562*$AK562</f>
        <v>31773.01</v>
      </c>
      <c r="AM562" s="46" t="n">
        <f aca="false">$AI562*$AK562</f>
        <v>0</v>
      </c>
      <c r="AN562" s="26"/>
      <c r="AO562" s="26"/>
    </row>
    <row r="563" customFormat="false" ht="12" hidden="false" customHeight="false" outlineLevel="0" collapsed="false">
      <c r="A563" s="39" t="s">
        <v>1411</v>
      </c>
      <c r="B563" s="39" t="s">
        <v>1412</v>
      </c>
      <c r="C563" s="39" t="s">
        <v>4799</v>
      </c>
      <c r="D563" s="39" t="s">
        <v>4505</v>
      </c>
      <c r="E563" s="39" t="s">
        <v>261</v>
      </c>
      <c r="F563" s="39" t="s">
        <v>258</v>
      </c>
      <c r="G563" s="39" t="s">
        <v>4501</v>
      </c>
      <c r="H563" s="39" t="s">
        <v>4502</v>
      </c>
      <c r="I563" s="40" t="n">
        <v>3</v>
      </c>
      <c r="J563" s="40" t="n">
        <v>0</v>
      </c>
      <c r="K563" s="39" t="s">
        <v>4503</v>
      </c>
      <c r="L563" s="41" t="n">
        <v>0</v>
      </c>
      <c r="M563" s="41" t="n">
        <v>1012.5</v>
      </c>
      <c r="N563" s="39" t="s">
        <v>4507</v>
      </c>
      <c r="O563" s="42" t="n">
        <f aca="false">M563/SUM($M$2:$M$679)</f>
        <v>7.68718887893843E-006</v>
      </c>
      <c r="P563" s="43" t="n">
        <f aca="false">IFERROR(M563/I563,0)</f>
        <v>337.5</v>
      </c>
      <c r="Q563" s="17"/>
      <c r="R563" s="44" t="n">
        <f aca="false">I563-Q563</f>
        <v>3</v>
      </c>
      <c r="S563" s="43" t="n">
        <f aca="false">$AK563*R563</f>
        <v>1012.5</v>
      </c>
      <c r="U563" s="26" t="s">
        <v>259</v>
      </c>
      <c r="V563" s="26" t="s">
        <v>260</v>
      </c>
      <c r="W563" s="26" t="s">
        <v>262</v>
      </c>
      <c r="X563" s="26"/>
      <c r="Y563" s="26" t="s">
        <v>277</v>
      </c>
      <c r="Z563" s="27" t="s">
        <v>123</v>
      </c>
      <c r="AA563" s="26"/>
      <c r="AB563" s="26"/>
      <c r="AC563" s="26"/>
      <c r="AD563" s="26"/>
      <c r="AE563" s="26"/>
      <c r="AF563" s="26"/>
      <c r="AG563" s="26"/>
      <c r="AH563" s="45" t="n">
        <v>3</v>
      </c>
      <c r="AI563" s="45" t="n">
        <f aca="false">Q563</f>
        <v>0</v>
      </c>
      <c r="AJ563" s="45" t="n">
        <f aca="false">$AH563-$AI563</f>
        <v>3</v>
      </c>
      <c r="AK563" s="46" t="n">
        <v>337.5</v>
      </c>
      <c r="AL563" s="46" t="n">
        <f aca="false">$AJ563*$AK563</f>
        <v>1012.5</v>
      </c>
      <c r="AM563" s="46" t="n">
        <f aca="false">$AI563*$AK563</f>
        <v>0</v>
      </c>
      <c r="AN563" s="26"/>
      <c r="AO563" s="26"/>
    </row>
    <row r="564" customFormat="false" ht="12" hidden="false" customHeight="false" outlineLevel="0" collapsed="false">
      <c r="A564" s="39" t="s">
        <v>784</v>
      </c>
      <c r="B564" s="39" t="s">
        <v>785</v>
      </c>
      <c r="C564" s="39" t="s">
        <v>4800</v>
      </c>
      <c r="D564" s="39" t="s">
        <v>4515</v>
      </c>
      <c r="E564" s="39" t="s">
        <v>261</v>
      </c>
      <c r="F564" s="39" t="s">
        <v>258</v>
      </c>
      <c r="G564" s="39" t="s">
        <v>4501</v>
      </c>
      <c r="H564" s="39" t="s">
        <v>4502</v>
      </c>
      <c r="I564" s="40" t="n">
        <v>3</v>
      </c>
      <c r="J564" s="40" t="n">
        <v>0</v>
      </c>
      <c r="K564" s="39" t="s">
        <v>4503</v>
      </c>
      <c r="L564" s="41" t="n">
        <v>0</v>
      </c>
      <c r="M564" s="41" t="n">
        <v>811.78</v>
      </c>
      <c r="N564" s="39" t="s">
        <v>4507</v>
      </c>
      <c r="O564" s="42" t="n">
        <f aca="false">M564/SUM($M$2:$M$679)</f>
        <v>6.16326537100705E-006</v>
      </c>
      <c r="P564" s="43" t="n">
        <f aca="false">IFERROR(M564/I564,0)</f>
        <v>270.593333333333</v>
      </c>
      <c r="Q564" s="17"/>
      <c r="R564" s="44" t="n">
        <f aca="false">I564-Q564</f>
        <v>3</v>
      </c>
      <c r="S564" s="43" t="n">
        <f aca="false">$AK564*R564</f>
        <v>811.779036144578</v>
      </c>
      <c r="U564" s="26" t="s">
        <v>259</v>
      </c>
      <c r="V564" s="26" t="s">
        <v>260</v>
      </c>
      <c r="W564" s="26" t="s">
        <v>262</v>
      </c>
      <c r="X564" s="24" t="s">
        <v>226</v>
      </c>
      <c r="Y564" s="26" t="s">
        <v>267</v>
      </c>
      <c r="Z564" s="25" t="s">
        <v>51</v>
      </c>
      <c r="AA564" s="26" t="s">
        <v>786</v>
      </c>
      <c r="AB564" s="26" t="s">
        <v>787</v>
      </c>
      <c r="AC564" s="26" t="s">
        <v>788</v>
      </c>
      <c r="AD564" s="26" t="s">
        <v>269</v>
      </c>
      <c r="AE564" s="26"/>
      <c r="AF564" s="26" t="s">
        <v>270</v>
      </c>
      <c r="AG564" s="26" t="s">
        <v>789</v>
      </c>
      <c r="AH564" s="45"/>
      <c r="AI564" s="45"/>
      <c r="AJ564" s="45"/>
      <c r="AK564" s="46" t="n">
        <v>270.593012048193</v>
      </c>
      <c r="AL564" s="46"/>
      <c r="AM564" s="46"/>
      <c r="AN564" s="26"/>
      <c r="AO564" s="26" t="s">
        <v>4801</v>
      </c>
    </row>
    <row r="565" customFormat="false" ht="12" hidden="false" customHeight="false" outlineLevel="0" collapsed="false">
      <c r="A565" s="39" t="s">
        <v>1413</v>
      </c>
      <c r="B565" s="39" t="s">
        <v>1414</v>
      </c>
      <c r="C565" s="39" t="s">
        <v>4506</v>
      </c>
      <c r="D565" s="39" t="s">
        <v>4515</v>
      </c>
      <c r="E565" s="39" t="s">
        <v>261</v>
      </c>
      <c r="F565" s="39" t="s">
        <v>258</v>
      </c>
      <c r="G565" s="39" t="s">
        <v>4501</v>
      </c>
      <c r="H565" s="39" t="s">
        <v>4502</v>
      </c>
      <c r="I565" s="40" t="n">
        <v>3</v>
      </c>
      <c r="J565" s="40" t="n">
        <v>0</v>
      </c>
      <c r="K565" s="39" t="s">
        <v>4503</v>
      </c>
      <c r="L565" s="41" t="n">
        <v>0</v>
      </c>
      <c r="M565" s="41" t="n">
        <v>55980</v>
      </c>
      <c r="N565" s="39" t="s">
        <v>4507</v>
      </c>
      <c r="O565" s="42" t="n">
        <f aca="false">M565/SUM($M$2:$M$679)</f>
        <v>0.000425016131795529</v>
      </c>
      <c r="P565" s="43" t="n">
        <f aca="false">IFERROR(M565/I565,0)</f>
        <v>18660</v>
      </c>
      <c r="Q565" s="17"/>
      <c r="R565" s="44" t="n">
        <f aca="false">I565-Q565</f>
        <v>3</v>
      </c>
      <c r="S565" s="43" t="n">
        <f aca="false">$AK565*R565</f>
        <v>55980</v>
      </c>
      <c r="U565" s="26" t="s">
        <v>259</v>
      </c>
      <c r="V565" s="26" t="s">
        <v>260</v>
      </c>
      <c r="W565" s="26" t="s">
        <v>262</v>
      </c>
      <c r="X565" s="26"/>
      <c r="Y565" s="26" t="s">
        <v>277</v>
      </c>
      <c r="Z565" s="27" t="s">
        <v>123</v>
      </c>
      <c r="AA565" s="26"/>
      <c r="AB565" s="26"/>
      <c r="AC565" s="26"/>
      <c r="AD565" s="26"/>
      <c r="AE565" s="26"/>
      <c r="AF565" s="26"/>
      <c r="AG565" s="26"/>
      <c r="AH565" s="45" t="n">
        <v>3</v>
      </c>
      <c r="AI565" s="45" t="n">
        <f aca="false">Q565</f>
        <v>0</v>
      </c>
      <c r="AJ565" s="45" t="n">
        <f aca="false">$AH565-$AI565</f>
        <v>3</v>
      </c>
      <c r="AK565" s="46" t="n">
        <v>18660</v>
      </c>
      <c r="AL565" s="46" t="n">
        <f aca="false">$AJ565*$AK565</f>
        <v>55980</v>
      </c>
      <c r="AM565" s="46" t="n">
        <f aca="false">$AI565*$AK565</f>
        <v>0</v>
      </c>
      <c r="AN565" s="26"/>
      <c r="AO565" s="26"/>
    </row>
    <row r="566" customFormat="false" ht="12" hidden="false" customHeight="false" outlineLevel="0" collapsed="false">
      <c r="A566" s="39" t="s">
        <v>1415</v>
      </c>
      <c r="B566" s="39" t="s">
        <v>1416</v>
      </c>
      <c r="C566" s="39"/>
      <c r="D566" s="39" t="s">
        <v>4500</v>
      </c>
      <c r="E566" s="39" t="s">
        <v>261</v>
      </c>
      <c r="F566" s="39" t="s">
        <v>258</v>
      </c>
      <c r="G566" s="39" t="s">
        <v>4501</v>
      </c>
      <c r="H566" s="39" t="s">
        <v>4502</v>
      </c>
      <c r="I566" s="40" t="n">
        <v>3</v>
      </c>
      <c r="J566" s="40" t="n">
        <v>0</v>
      </c>
      <c r="K566" s="39" t="s">
        <v>4503</v>
      </c>
      <c r="L566" s="41" t="n">
        <v>0</v>
      </c>
      <c r="M566" s="41" t="n">
        <v>1073.19</v>
      </c>
      <c r="N566" s="39" t="s">
        <v>4507</v>
      </c>
      <c r="O566" s="42" t="n">
        <f aca="false">M566/SUM($M$2:$M$679)</f>
        <v>8.14796467455598E-006</v>
      </c>
      <c r="P566" s="43" t="n">
        <f aca="false">IFERROR(M566/I566,0)</f>
        <v>357.73</v>
      </c>
      <c r="Q566" s="17" t="n">
        <v>8</v>
      </c>
      <c r="R566" s="44" t="n">
        <f aca="false">I566-Q566</f>
        <v>-5</v>
      </c>
      <c r="S566" s="43" t="n">
        <f aca="false">$AK566*R566</f>
        <v>-1788.65</v>
      </c>
      <c r="U566" s="26" t="s">
        <v>259</v>
      </c>
      <c r="V566" s="26" t="s">
        <v>260</v>
      </c>
      <c r="W566" s="26" t="s">
        <v>262</v>
      </c>
      <c r="X566" s="25" t="s">
        <v>228</v>
      </c>
      <c r="Y566" s="26" t="s">
        <v>282</v>
      </c>
      <c r="Z566" s="24" t="s">
        <v>54</v>
      </c>
      <c r="AA566" s="26" t="s">
        <v>1417</v>
      </c>
      <c r="AB566" s="26" t="s">
        <v>1418</v>
      </c>
      <c r="AC566" s="26" t="s">
        <v>1419</v>
      </c>
      <c r="AD566" s="26" t="s">
        <v>269</v>
      </c>
      <c r="AE566" s="26"/>
      <c r="AF566" s="26" t="s">
        <v>270</v>
      </c>
      <c r="AG566" s="26" t="s">
        <v>1420</v>
      </c>
      <c r="AH566" s="45" t="n">
        <v>3</v>
      </c>
      <c r="AI566" s="45" t="n">
        <f aca="false">Q566</f>
        <v>8</v>
      </c>
      <c r="AJ566" s="45" t="n">
        <f aca="false">$AH566-$AI566</f>
        <v>-5</v>
      </c>
      <c r="AK566" s="46" t="n">
        <v>357.73</v>
      </c>
      <c r="AL566" s="46" t="n">
        <f aca="false">$AJ566*$AK566</f>
        <v>-1788.65</v>
      </c>
      <c r="AM566" s="46" t="n">
        <f aca="false">$AI566*$AK566</f>
        <v>2861.84</v>
      </c>
      <c r="AN566" s="26"/>
      <c r="AO566" s="26" t="s">
        <v>1421</v>
      </c>
    </row>
    <row r="567" customFormat="false" ht="12" hidden="false" customHeight="false" outlineLevel="0" collapsed="false">
      <c r="A567" s="39" t="s">
        <v>1251</v>
      </c>
      <c r="B567" s="39" t="s">
        <v>1252</v>
      </c>
      <c r="C567" s="39" t="s">
        <v>4506</v>
      </c>
      <c r="D567" s="39" t="s">
        <v>4515</v>
      </c>
      <c r="E567" s="39" t="s">
        <v>261</v>
      </c>
      <c r="F567" s="39" t="s">
        <v>258</v>
      </c>
      <c r="G567" s="39" t="s">
        <v>4501</v>
      </c>
      <c r="H567" s="39" t="s">
        <v>4502</v>
      </c>
      <c r="I567" s="40" t="n">
        <v>3</v>
      </c>
      <c r="J567" s="40" t="n">
        <v>0</v>
      </c>
      <c r="K567" s="39" t="s">
        <v>4503</v>
      </c>
      <c r="L567" s="41" t="n">
        <v>0</v>
      </c>
      <c r="M567" s="41" t="n">
        <v>33985.32</v>
      </c>
      <c r="N567" s="39" t="s">
        <v>4507</v>
      </c>
      <c r="O567" s="42" t="n">
        <f aca="false">M567/SUM($M$2:$M$679)</f>
        <v>0.000258026245877693</v>
      </c>
      <c r="P567" s="43" t="n">
        <f aca="false">IFERROR(M567/I567,0)</f>
        <v>11328.44</v>
      </c>
      <c r="Q567" s="17"/>
      <c r="R567" s="44" t="n">
        <f aca="false">I567-Q567</f>
        <v>3</v>
      </c>
      <c r="S567" s="43" t="n">
        <f aca="false">$AK567*R567</f>
        <v>33985.32</v>
      </c>
      <c r="U567" s="26" t="s">
        <v>259</v>
      </c>
      <c r="V567" s="26" t="s">
        <v>260</v>
      </c>
      <c r="W567" s="26" t="s">
        <v>262</v>
      </c>
      <c r="X567" s="26"/>
      <c r="Y567" s="26" t="s">
        <v>277</v>
      </c>
      <c r="Z567" s="27" t="s">
        <v>123</v>
      </c>
      <c r="AA567" s="26"/>
      <c r="AB567" s="26"/>
      <c r="AC567" s="26"/>
      <c r="AD567" s="26"/>
      <c r="AE567" s="26"/>
      <c r="AF567" s="26"/>
      <c r="AG567" s="26"/>
      <c r="AH567" s="45" t="n">
        <v>6</v>
      </c>
      <c r="AI567" s="45" t="n">
        <f aca="false">Q567</f>
        <v>0</v>
      </c>
      <c r="AJ567" s="45" t="n">
        <f aca="false">$AH567-$AI567</f>
        <v>6</v>
      </c>
      <c r="AK567" s="46" t="n">
        <v>11328.44</v>
      </c>
      <c r="AL567" s="46" t="n">
        <f aca="false">$AJ567*$AK567</f>
        <v>67970.64</v>
      </c>
      <c r="AM567" s="46" t="n">
        <f aca="false">$AI567*$AK567</f>
        <v>0</v>
      </c>
      <c r="AN567" s="26"/>
      <c r="AO567" s="26" t="s">
        <v>376</v>
      </c>
    </row>
    <row r="568" customFormat="false" ht="12" hidden="false" customHeight="false" outlineLevel="0" collapsed="false">
      <c r="A568" s="39" t="s">
        <v>1251</v>
      </c>
      <c r="B568" s="39" t="s">
        <v>1252</v>
      </c>
      <c r="C568" s="39" t="s">
        <v>4802</v>
      </c>
      <c r="D568" s="39" t="s">
        <v>4515</v>
      </c>
      <c r="E568" s="39" t="s">
        <v>261</v>
      </c>
      <c r="F568" s="39" t="s">
        <v>258</v>
      </c>
      <c r="G568" s="39" t="s">
        <v>4501</v>
      </c>
      <c r="H568" s="39" t="s">
        <v>4502</v>
      </c>
      <c r="I568" s="40" t="n">
        <v>3</v>
      </c>
      <c r="J568" s="40" t="n">
        <v>0</v>
      </c>
      <c r="K568" s="39" t="s">
        <v>4503</v>
      </c>
      <c r="L568" s="41" t="n">
        <v>0</v>
      </c>
      <c r="M568" s="41" t="n">
        <v>33985.32</v>
      </c>
      <c r="N568" s="39" t="s">
        <v>4507</v>
      </c>
      <c r="O568" s="42" t="n">
        <f aca="false">M568/SUM($M$2:$M$679)</f>
        <v>0.000258026245877693</v>
      </c>
      <c r="P568" s="43" t="n">
        <f aca="false">IFERROR(M568/I568,0)</f>
        <v>11328.44</v>
      </c>
      <c r="Q568" s="17"/>
      <c r="R568" s="44" t="n">
        <f aca="false">I568-Q568</f>
        <v>3</v>
      </c>
      <c r="S568" s="43" t="n">
        <f aca="false">$AK568*R568</f>
        <v>33985.32</v>
      </c>
      <c r="U568" s="26" t="s">
        <v>259</v>
      </c>
      <c r="V568" s="26" t="s">
        <v>260</v>
      </c>
      <c r="W568" s="26" t="s">
        <v>262</v>
      </c>
      <c r="X568" s="26"/>
      <c r="Y568" s="26" t="s">
        <v>277</v>
      </c>
      <c r="Z568" s="27" t="s">
        <v>123</v>
      </c>
      <c r="AA568" s="26"/>
      <c r="AB568" s="26"/>
      <c r="AC568" s="26"/>
      <c r="AD568" s="26"/>
      <c r="AE568" s="26"/>
      <c r="AF568" s="26"/>
      <c r="AG568" s="26"/>
      <c r="AH568" s="45"/>
      <c r="AI568" s="45"/>
      <c r="AJ568" s="45"/>
      <c r="AK568" s="46" t="n">
        <v>11328.44</v>
      </c>
      <c r="AL568" s="46"/>
      <c r="AM568" s="46"/>
      <c r="AN568" s="26"/>
      <c r="AO568" s="26" t="s">
        <v>376</v>
      </c>
    </row>
    <row r="569" customFormat="false" ht="12" hidden="false" customHeight="false" outlineLevel="0" collapsed="false">
      <c r="A569" s="39" t="s">
        <v>1352</v>
      </c>
      <c r="B569" s="39" t="s">
        <v>1353</v>
      </c>
      <c r="C569" s="39" t="s">
        <v>2584</v>
      </c>
      <c r="D569" s="39" t="s">
        <v>4515</v>
      </c>
      <c r="E569" s="39" t="s">
        <v>261</v>
      </c>
      <c r="F569" s="39" t="s">
        <v>258</v>
      </c>
      <c r="G569" s="39" t="s">
        <v>4512</v>
      </c>
      <c r="H569" s="39" t="s">
        <v>4502</v>
      </c>
      <c r="I569" s="40" t="n">
        <v>3</v>
      </c>
      <c r="J569" s="40" t="n">
        <v>0</v>
      </c>
      <c r="K569" s="39" t="s">
        <v>4503</v>
      </c>
      <c r="L569" s="41" t="n">
        <v>0</v>
      </c>
      <c r="M569" s="41" t="n">
        <v>117142.23</v>
      </c>
      <c r="N569" s="39" t="s">
        <v>4507</v>
      </c>
      <c r="O569" s="42" t="n">
        <f aca="false">M569/SUM($M$2:$M$679)</f>
        <v>0.00088937723230622</v>
      </c>
      <c r="P569" s="43" t="n">
        <f aca="false">IFERROR(M569/I569,0)</f>
        <v>39047.41</v>
      </c>
      <c r="Q569" s="17"/>
      <c r="R569" s="44" t="n">
        <f aca="false">I569-Q569</f>
        <v>3</v>
      </c>
      <c r="S569" s="43" t="n">
        <f aca="false">$AK569*R569</f>
        <v>117142.23</v>
      </c>
      <c r="U569" s="26" t="s">
        <v>259</v>
      </c>
      <c r="V569" s="26" t="s">
        <v>260</v>
      </c>
      <c r="W569" s="26" t="s">
        <v>262</v>
      </c>
      <c r="X569" s="26"/>
      <c r="Y569" s="26" t="s">
        <v>277</v>
      </c>
      <c r="Z569" s="27" t="s">
        <v>123</v>
      </c>
      <c r="AA569" s="26"/>
      <c r="AB569" s="26"/>
      <c r="AC569" s="26"/>
      <c r="AD569" s="26"/>
      <c r="AE569" s="26"/>
      <c r="AF569" s="26"/>
      <c r="AG569" s="26"/>
      <c r="AH569" s="45" t="n">
        <v>4</v>
      </c>
      <c r="AI569" s="45" t="n">
        <f aca="false">Q569</f>
        <v>0</v>
      </c>
      <c r="AJ569" s="45" t="n">
        <f aca="false">$AH569-$AI569</f>
        <v>4</v>
      </c>
      <c r="AK569" s="46" t="n">
        <v>39047.41</v>
      </c>
      <c r="AL569" s="46" t="n">
        <f aca="false">$AJ569*$AK569</f>
        <v>156189.64</v>
      </c>
      <c r="AM569" s="46" t="n">
        <f aca="false">$AI569*$AK569</f>
        <v>0</v>
      </c>
      <c r="AN569" s="26"/>
      <c r="AO569" s="26" t="s">
        <v>376</v>
      </c>
    </row>
    <row r="570" customFormat="false" ht="12" hidden="false" customHeight="false" outlineLevel="0" collapsed="false">
      <c r="A570" s="39" t="s">
        <v>1354</v>
      </c>
      <c r="B570" s="39" t="s">
        <v>1355</v>
      </c>
      <c r="C570" s="39" t="s">
        <v>4803</v>
      </c>
      <c r="D570" s="39" t="s">
        <v>4505</v>
      </c>
      <c r="E570" s="39" t="s">
        <v>261</v>
      </c>
      <c r="F570" s="39" t="s">
        <v>258</v>
      </c>
      <c r="G570" s="39" t="s">
        <v>4501</v>
      </c>
      <c r="H570" s="39" t="s">
        <v>4502</v>
      </c>
      <c r="I570" s="40" t="n">
        <v>3</v>
      </c>
      <c r="J570" s="40" t="n">
        <v>0</v>
      </c>
      <c r="K570" s="39" t="s">
        <v>4503</v>
      </c>
      <c r="L570" s="41" t="n">
        <v>0</v>
      </c>
      <c r="M570" s="41" t="n">
        <v>60805.45</v>
      </c>
      <c r="N570" s="39" t="s">
        <v>4507</v>
      </c>
      <c r="O570" s="42" t="n">
        <f aca="false">M570/SUM($M$2:$M$679)</f>
        <v>0.000461652324956886</v>
      </c>
      <c r="P570" s="43" t="n">
        <f aca="false">IFERROR(M570/I570,0)</f>
        <v>20268.4833333333</v>
      </c>
      <c r="Q570" s="17"/>
      <c r="R570" s="44" t="n">
        <f aca="false">I570-Q570</f>
        <v>3</v>
      </c>
      <c r="S570" s="43" t="n">
        <f aca="false">$AK570*R570</f>
        <v>60805.4475</v>
      </c>
      <c r="U570" s="26" t="s">
        <v>259</v>
      </c>
      <c r="V570" s="26" t="s">
        <v>260</v>
      </c>
      <c r="W570" s="26" t="s">
        <v>262</v>
      </c>
      <c r="X570" s="26"/>
      <c r="Y570" s="26" t="s">
        <v>277</v>
      </c>
      <c r="Z570" s="27" t="s">
        <v>123</v>
      </c>
      <c r="AA570" s="26"/>
      <c r="AB570" s="26"/>
      <c r="AC570" s="26"/>
      <c r="AD570" s="26"/>
      <c r="AE570" s="26"/>
      <c r="AF570" s="26"/>
      <c r="AG570" s="26"/>
      <c r="AH570" s="45" t="n">
        <v>4</v>
      </c>
      <c r="AI570" s="45" t="n">
        <f aca="false">Q570</f>
        <v>0</v>
      </c>
      <c r="AJ570" s="45" t="n">
        <f aca="false">$AH570-$AI570</f>
        <v>4</v>
      </c>
      <c r="AK570" s="46" t="n">
        <v>20268.4825</v>
      </c>
      <c r="AL570" s="46" t="n">
        <f aca="false">$AJ570*$AK570</f>
        <v>81073.93</v>
      </c>
      <c r="AM570" s="46" t="n">
        <f aca="false">$AI570*$AK570</f>
        <v>0</v>
      </c>
      <c r="AN570" s="26"/>
      <c r="AO570" s="26" t="s">
        <v>376</v>
      </c>
    </row>
    <row r="571" customFormat="false" ht="12" hidden="false" customHeight="false" outlineLevel="0" collapsed="false">
      <c r="A571" s="39" t="s">
        <v>1030</v>
      </c>
      <c r="B571" s="39" t="s">
        <v>1031</v>
      </c>
      <c r="C571" s="39"/>
      <c r="D571" s="39" t="s">
        <v>4505</v>
      </c>
      <c r="E571" s="39" t="s">
        <v>274</v>
      </c>
      <c r="F571" s="39" t="s">
        <v>258</v>
      </c>
      <c r="G571" s="39" t="s">
        <v>4501</v>
      </c>
      <c r="H571" s="39" t="s">
        <v>4502</v>
      </c>
      <c r="I571" s="40" t="n">
        <v>3</v>
      </c>
      <c r="J571" s="40" t="n">
        <v>0</v>
      </c>
      <c r="K571" s="39" t="s">
        <v>4503</v>
      </c>
      <c r="L571" s="41" t="n">
        <v>0</v>
      </c>
      <c r="M571" s="41" t="n">
        <v>38978.53</v>
      </c>
      <c r="N571" s="39" t="s">
        <v>4504</v>
      </c>
      <c r="O571" s="42" t="n">
        <f aca="false">M571/SUM($M$2:$M$679)</f>
        <v>0.000295936120823079</v>
      </c>
      <c r="P571" s="43" t="n">
        <f aca="false">IFERROR(M571/I571,0)</f>
        <v>12992.8433333333</v>
      </c>
      <c r="Q571" s="17"/>
      <c r="R571" s="44" t="n">
        <f aca="false">I571-Q571</f>
        <v>3</v>
      </c>
      <c r="S571" s="43" t="n">
        <f aca="false">$AK571*R571</f>
        <v>38978.5343478261</v>
      </c>
      <c r="U571" s="26" t="s">
        <v>259</v>
      </c>
      <c r="V571" s="26" t="s">
        <v>273</v>
      </c>
      <c r="W571" s="26" t="s">
        <v>262</v>
      </c>
      <c r="X571" s="26"/>
      <c r="Y571" s="26" t="s">
        <v>277</v>
      </c>
      <c r="Z571" s="27" t="s">
        <v>123</v>
      </c>
      <c r="AA571" s="26"/>
      <c r="AB571" s="26"/>
      <c r="AC571" s="26"/>
      <c r="AD571" s="26"/>
      <c r="AE571" s="26"/>
      <c r="AF571" s="26"/>
      <c r="AG571" s="26"/>
      <c r="AH571" s="45"/>
      <c r="AI571" s="45"/>
      <c r="AJ571" s="45"/>
      <c r="AK571" s="46" t="n">
        <v>12992.8447826087</v>
      </c>
      <c r="AL571" s="46"/>
      <c r="AM571" s="46"/>
      <c r="AN571" s="26"/>
      <c r="AO571" s="26" t="s">
        <v>376</v>
      </c>
    </row>
    <row r="572" customFormat="false" ht="12" hidden="false" customHeight="false" outlineLevel="0" collapsed="false">
      <c r="A572" s="39" t="s">
        <v>1424</v>
      </c>
      <c r="B572" s="39" t="s">
        <v>1425</v>
      </c>
      <c r="C572" s="39"/>
      <c r="D572" s="39" t="s">
        <v>4505</v>
      </c>
      <c r="E572" s="39" t="s">
        <v>274</v>
      </c>
      <c r="F572" s="39" t="s">
        <v>258</v>
      </c>
      <c r="G572" s="39" t="s">
        <v>4512</v>
      </c>
      <c r="H572" s="39" t="s">
        <v>4502</v>
      </c>
      <c r="I572" s="40" t="n">
        <v>3</v>
      </c>
      <c r="J572" s="40" t="n">
        <v>0</v>
      </c>
      <c r="K572" s="39" t="s">
        <v>4503</v>
      </c>
      <c r="L572" s="41" t="n">
        <v>0</v>
      </c>
      <c r="M572" s="41" t="n">
        <v>34876.44</v>
      </c>
      <c r="N572" s="39" t="s">
        <v>4504</v>
      </c>
      <c r="O572" s="42" t="n">
        <f aca="false">M572/SUM($M$2:$M$679)</f>
        <v>0.000264791883165396</v>
      </c>
      <c r="P572" s="43" t="n">
        <f aca="false">IFERROR(M572/I572,0)</f>
        <v>11625.48</v>
      </c>
      <c r="Q572" s="17"/>
      <c r="R572" s="44" t="n">
        <f aca="false">I572-Q572</f>
        <v>3</v>
      </c>
      <c r="S572" s="43" t="n">
        <f aca="false">$AK572*R572</f>
        <v>34876.44</v>
      </c>
      <c r="U572" s="26" t="s">
        <v>259</v>
      </c>
      <c r="V572" s="26" t="s">
        <v>273</v>
      </c>
      <c r="W572" s="26" t="s">
        <v>262</v>
      </c>
      <c r="X572" s="26"/>
      <c r="Y572" s="26" t="s">
        <v>277</v>
      </c>
      <c r="Z572" s="27" t="s">
        <v>123</v>
      </c>
      <c r="AA572" s="26"/>
      <c r="AB572" s="26"/>
      <c r="AC572" s="26"/>
      <c r="AD572" s="26"/>
      <c r="AE572" s="26"/>
      <c r="AF572" s="26"/>
      <c r="AG572" s="26"/>
      <c r="AH572" s="45" t="n">
        <v>3</v>
      </c>
      <c r="AI572" s="45" t="n">
        <f aca="false">Q572</f>
        <v>0</v>
      </c>
      <c r="AJ572" s="45" t="n">
        <f aca="false">$AH572-$AI572</f>
        <v>3</v>
      </c>
      <c r="AK572" s="46" t="n">
        <v>11625.48</v>
      </c>
      <c r="AL572" s="46" t="n">
        <f aca="false">$AJ572*$AK572</f>
        <v>34876.44</v>
      </c>
      <c r="AM572" s="46" t="n">
        <f aca="false">$AI572*$AK572</f>
        <v>0</v>
      </c>
      <c r="AN572" s="26"/>
      <c r="AO572" s="26"/>
    </row>
    <row r="573" customFormat="false" ht="12" hidden="false" customHeight="false" outlineLevel="0" collapsed="false">
      <c r="A573" s="39" t="s">
        <v>1426</v>
      </c>
      <c r="B573" s="39" t="s">
        <v>1427</v>
      </c>
      <c r="C573" s="39"/>
      <c r="D573" s="39" t="s">
        <v>4505</v>
      </c>
      <c r="E573" s="39" t="s">
        <v>274</v>
      </c>
      <c r="F573" s="39" t="s">
        <v>258</v>
      </c>
      <c r="G573" s="39" t="s">
        <v>4501</v>
      </c>
      <c r="H573" s="39" t="s">
        <v>4502</v>
      </c>
      <c r="I573" s="40" t="n">
        <v>3</v>
      </c>
      <c r="J573" s="40" t="n">
        <v>0</v>
      </c>
      <c r="K573" s="39" t="s">
        <v>4503</v>
      </c>
      <c r="L573" s="41" t="n">
        <v>0</v>
      </c>
      <c r="M573" s="41" t="n">
        <v>26805.41</v>
      </c>
      <c r="N573" s="39" t="s">
        <v>4504</v>
      </c>
      <c r="O573" s="42" t="n">
        <f aca="false">M573/SUM($M$2:$M$679)</f>
        <v>0.000203514320639393</v>
      </c>
      <c r="P573" s="43" t="n">
        <f aca="false">IFERROR(M573/I573,0)</f>
        <v>8935.13666666667</v>
      </c>
      <c r="Q573" s="17"/>
      <c r="R573" s="44" t="n">
        <f aca="false">I573-Q573</f>
        <v>3</v>
      </c>
      <c r="S573" s="43" t="n">
        <f aca="false">$AK573*R573</f>
        <v>26805.41</v>
      </c>
      <c r="U573" s="26" t="s">
        <v>259</v>
      </c>
      <c r="V573" s="26" t="s">
        <v>273</v>
      </c>
      <c r="W573" s="26" t="s">
        <v>262</v>
      </c>
      <c r="X573" s="26"/>
      <c r="Y573" s="26" t="s">
        <v>277</v>
      </c>
      <c r="Z573" s="27" t="s">
        <v>123</v>
      </c>
      <c r="AA573" s="26"/>
      <c r="AB573" s="26"/>
      <c r="AC573" s="26"/>
      <c r="AD573" s="26"/>
      <c r="AE573" s="26"/>
      <c r="AF573" s="26"/>
      <c r="AG573" s="26"/>
      <c r="AH573" s="45" t="n">
        <v>3</v>
      </c>
      <c r="AI573" s="45" t="n">
        <f aca="false">Q573</f>
        <v>0</v>
      </c>
      <c r="AJ573" s="45" t="n">
        <f aca="false">$AH573-$AI573</f>
        <v>3</v>
      </c>
      <c r="AK573" s="46" t="n">
        <v>8935.13666666667</v>
      </c>
      <c r="AL573" s="46" t="n">
        <f aca="false">$AJ573*$AK573</f>
        <v>26805.41</v>
      </c>
      <c r="AM573" s="46" t="n">
        <f aca="false">$AI573*$AK573</f>
        <v>0</v>
      </c>
      <c r="AN573" s="26"/>
      <c r="AO573" s="26"/>
    </row>
    <row r="574" customFormat="false" ht="12" hidden="false" customHeight="false" outlineLevel="0" collapsed="false">
      <c r="A574" s="39" t="s">
        <v>1428</v>
      </c>
      <c r="B574" s="39" t="s">
        <v>1429</v>
      </c>
      <c r="C574" s="39"/>
      <c r="D574" s="39" t="s">
        <v>4505</v>
      </c>
      <c r="E574" s="39" t="s">
        <v>274</v>
      </c>
      <c r="F574" s="39" t="s">
        <v>258</v>
      </c>
      <c r="G574" s="39" t="s">
        <v>4501</v>
      </c>
      <c r="H574" s="39" t="s">
        <v>4502</v>
      </c>
      <c r="I574" s="40" t="n">
        <v>3</v>
      </c>
      <c r="J574" s="40" t="n">
        <v>0</v>
      </c>
      <c r="K574" s="39" t="s">
        <v>4503</v>
      </c>
      <c r="L574" s="41" t="n">
        <v>0</v>
      </c>
      <c r="M574" s="41" t="n">
        <v>7083.84</v>
      </c>
      <c r="N574" s="39" t="s">
        <v>4504</v>
      </c>
      <c r="O574" s="42" t="n">
        <f aca="false">M574/SUM($M$2:$M$679)</f>
        <v>5.37825343883251E-005</v>
      </c>
      <c r="P574" s="43" t="n">
        <f aca="false">IFERROR(M574/I574,0)</f>
        <v>2361.28</v>
      </c>
      <c r="Q574" s="17"/>
      <c r="R574" s="44" t="n">
        <f aca="false">I574-Q574</f>
        <v>3</v>
      </c>
      <c r="S574" s="43" t="n">
        <f aca="false">$AK574*R574</f>
        <v>7083.84</v>
      </c>
      <c r="U574" s="26" t="s">
        <v>259</v>
      </c>
      <c r="V574" s="26" t="s">
        <v>273</v>
      </c>
      <c r="W574" s="26" t="s">
        <v>262</v>
      </c>
      <c r="X574" s="26"/>
      <c r="Y574" s="26" t="s">
        <v>277</v>
      </c>
      <c r="Z574" s="27" t="s">
        <v>123</v>
      </c>
      <c r="AA574" s="26"/>
      <c r="AB574" s="26"/>
      <c r="AC574" s="26"/>
      <c r="AD574" s="26"/>
      <c r="AE574" s="26"/>
      <c r="AF574" s="26"/>
      <c r="AG574" s="26"/>
      <c r="AH574" s="45" t="n">
        <v>3</v>
      </c>
      <c r="AI574" s="45" t="n">
        <f aca="false">Q574</f>
        <v>0</v>
      </c>
      <c r="AJ574" s="45" t="n">
        <f aca="false">$AH574-$AI574</f>
        <v>3</v>
      </c>
      <c r="AK574" s="46" t="n">
        <v>2361.28</v>
      </c>
      <c r="AL574" s="46" t="n">
        <f aca="false">$AJ574*$AK574</f>
        <v>7083.84</v>
      </c>
      <c r="AM574" s="46" t="n">
        <f aca="false">$AI574*$AK574</f>
        <v>0</v>
      </c>
      <c r="AN574" s="26"/>
      <c r="AO574" s="26"/>
    </row>
    <row r="575" customFormat="false" ht="12" hidden="false" customHeight="false" outlineLevel="0" collapsed="false">
      <c r="A575" s="39" t="s">
        <v>1430</v>
      </c>
      <c r="B575" s="39" t="s">
        <v>1431</v>
      </c>
      <c r="C575" s="39"/>
      <c r="D575" s="39" t="s">
        <v>4500</v>
      </c>
      <c r="E575" s="39" t="s">
        <v>274</v>
      </c>
      <c r="F575" s="39" t="s">
        <v>258</v>
      </c>
      <c r="G575" s="39" t="s">
        <v>4512</v>
      </c>
      <c r="H575" s="39" t="s">
        <v>4502</v>
      </c>
      <c r="I575" s="40" t="n">
        <v>3</v>
      </c>
      <c r="J575" s="40" t="n">
        <v>0</v>
      </c>
      <c r="K575" s="39" t="s">
        <v>4503</v>
      </c>
      <c r="L575" s="41" t="n">
        <v>0</v>
      </c>
      <c r="M575" s="41" t="n">
        <v>3523075</v>
      </c>
      <c r="N575" s="39" t="s">
        <v>4504</v>
      </c>
      <c r="O575" s="42" t="n">
        <f aca="false">M575/SUM($M$2:$M$679)</f>
        <v>0.0267481905774479</v>
      </c>
      <c r="P575" s="43" t="n">
        <f aca="false">IFERROR(M575/I575,0)</f>
        <v>1174358.33333333</v>
      </c>
      <c r="Q575" s="17"/>
      <c r="R575" s="44" t="n">
        <f aca="false">I575-Q575</f>
        <v>3</v>
      </c>
      <c r="S575" s="43" t="n">
        <f aca="false">$AK575*R575</f>
        <v>3523075</v>
      </c>
      <c r="U575" s="26" t="s">
        <v>259</v>
      </c>
      <c r="V575" s="26" t="s">
        <v>273</v>
      </c>
      <c r="W575" s="26" t="s">
        <v>262</v>
      </c>
      <c r="X575" s="26"/>
      <c r="Y575" s="26" t="s">
        <v>277</v>
      </c>
      <c r="Z575" s="27" t="s">
        <v>123</v>
      </c>
      <c r="AA575" s="26"/>
      <c r="AB575" s="26"/>
      <c r="AC575" s="26"/>
      <c r="AD575" s="26"/>
      <c r="AE575" s="26"/>
      <c r="AF575" s="26"/>
      <c r="AG575" s="26"/>
      <c r="AH575" s="45" t="n">
        <v>3</v>
      </c>
      <c r="AI575" s="45" t="n">
        <f aca="false">Q575</f>
        <v>0</v>
      </c>
      <c r="AJ575" s="45" t="n">
        <f aca="false">$AH575-$AI575</f>
        <v>3</v>
      </c>
      <c r="AK575" s="46" t="n">
        <v>1174358.33333333</v>
      </c>
      <c r="AL575" s="46" t="n">
        <f aca="false">$AJ575*$AK575</f>
        <v>3523075</v>
      </c>
      <c r="AM575" s="46" t="n">
        <f aca="false">$AI575*$AK575</f>
        <v>0</v>
      </c>
      <c r="AN575" s="26"/>
      <c r="AO575" s="26"/>
    </row>
    <row r="576" customFormat="false" ht="12" hidden="false" customHeight="false" outlineLevel="0" collapsed="false">
      <c r="A576" s="39" t="s">
        <v>1432</v>
      </c>
      <c r="B576" s="39" t="s">
        <v>1433</v>
      </c>
      <c r="C576" s="39" t="s">
        <v>4804</v>
      </c>
      <c r="D576" s="39" t="s">
        <v>4505</v>
      </c>
      <c r="E576" s="39" t="s">
        <v>261</v>
      </c>
      <c r="F576" s="39" t="s">
        <v>258</v>
      </c>
      <c r="G576" s="39" t="s">
        <v>4501</v>
      </c>
      <c r="H576" s="39" t="s">
        <v>4502</v>
      </c>
      <c r="I576" s="40" t="n">
        <v>3</v>
      </c>
      <c r="J576" s="40" t="n">
        <v>0</v>
      </c>
      <c r="K576" s="39" t="s">
        <v>4503</v>
      </c>
      <c r="L576" s="41" t="n">
        <v>0</v>
      </c>
      <c r="M576" s="41" t="n">
        <v>32755.81</v>
      </c>
      <c r="N576" s="39" t="s">
        <v>4507</v>
      </c>
      <c r="O576" s="42" t="n">
        <f aca="false">M576/SUM($M$2:$M$679)</f>
        <v>0.000248691455163082</v>
      </c>
      <c r="P576" s="43" t="n">
        <f aca="false">IFERROR(M576/I576,0)</f>
        <v>10918.6033333333</v>
      </c>
      <c r="Q576" s="17"/>
      <c r="R576" s="44" t="n">
        <f aca="false">I576-Q576</f>
        <v>3</v>
      </c>
      <c r="S576" s="43" t="n">
        <f aca="false">$AK576*R576</f>
        <v>32755.81</v>
      </c>
      <c r="U576" s="26" t="s">
        <v>259</v>
      </c>
      <c r="V576" s="26" t="s">
        <v>260</v>
      </c>
      <c r="W576" s="26" t="s">
        <v>262</v>
      </c>
      <c r="X576" s="26"/>
      <c r="Y576" s="26" t="s">
        <v>277</v>
      </c>
      <c r="Z576" s="27" t="s">
        <v>123</v>
      </c>
      <c r="AA576" s="26"/>
      <c r="AB576" s="26"/>
      <c r="AC576" s="26"/>
      <c r="AD576" s="26"/>
      <c r="AE576" s="26"/>
      <c r="AF576" s="26"/>
      <c r="AG576" s="26"/>
      <c r="AH576" s="45" t="n">
        <v>3</v>
      </c>
      <c r="AI576" s="45" t="n">
        <f aca="false">Q576</f>
        <v>0</v>
      </c>
      <c r="AJ576" s="45" t="n">
        <f aca="false">$AH576-$AI576</f>
        <v>3</v>
      </c>
      <c r="AK576" s="46" t="n">
        <v>10918.6033333333</v>
      </c>
      <c r="AL576" s="46" t="n">
        <f aca="false">$AJ576*$AK576</f>
        <v>32755.81</v>
      </c>
      <c r="AM576" s="46" t="n">
        <f aca="false">$AI576*$AK576</f>
        <v>0</v>
      </c>
      <c r="AN576" s="26"/>
      <c r="AO576" s="26"/>
    </row>
    <row r="577" customFormat="false" ht="12" hidden="false" customHeight="false" outlineLevel="0" collapsed="false">
      <c r="A577" s="39" t="s">
        <v>1434</v>
      </c>
      <c r="B577" s="39" t="s">
        <v>1435</v>
      </c>
      <c r="C577" s="39"/>
      <c r="D577" s="39" t="s">
        <v>4505</v>
      </c>
      <c r="E577" s="39" t="s">
        <v>274</v>
      </c>
      <c r="F577" s="39" t="s">
        <v>258</v>
      </c>
      <c r="G577" s="39" t="s">
        <v>4501</v>
      </c>
      <c r="H577" s="39" t="s">
        <v>4502</v>
      </c>
      <c r="I577" s="40" t="n">
        <v>3</v>
      </c>
      <c r="J577" s="40" t="n">
        <v>0</v>
      </c>
      <c r="K577" s="39" t="s">
        <v>4503</v>
      </c>
      <c r="L577" s="41" t="n">
        <v>0</v>
      </c>
      <c r="M577" s="41" t="n">
        <v>18446.28</v>
      </c>
      <c r="N577" s="39" t="s">
        <v>4504</v>
      </c>
      <c r="O577" s="42" t="n">
        <f aca="false">M577/SUM($M$2:$M$679)</f>
        <v>0.000140049420714849</v>
      </c>
      <c r="P577" s="43" t="n">
        <f aca="false">IFERROR(M577/I577,0)</f>
        <v>6148.76</v>
      </c>
      <c r="Q577" s="17"/>
      <c r="R577" s="44" t="n">
        <f aca="false">I577-Q577</f>
        <v>3</v>
      </c>
      <c r="S577" s="43" t="n">
        <f aca="false">$AK577*R577</f>
        <v>18446.28</v>
      </c>
      <c r="U577" s="26" t="s">
        <v>259</v>
      </c>
      <c r="V577" s="26" t="s">
        <v>273</v>
      </c>
      <c r="W577" s="26" t="s">
        <v>262</v>
      </c>
      <c r="X577" s="26"/>
      <c r="Y577" s="26" t="s">
        <v>277</v>
      </c>
      <c r="Z577" s="27" t="s">
        <v>123</v>
      </c>
      <c r="AA577" s="26"/>
      <c r="AB577" s="26"/>
      <c r="AC577" s="26"/>
      <c r="AD577" s="26"/>
      <c r="AE577" s="26"/>
      <c r="AF577" s="26"/>
      <c r="AG577" s="26"/>
      <c r="AH577" s="45" t="n">
        <v>3</v>
      </c>
      <c r="AI577" s="45" t="n">
        <f aca="false">Q577</f>
        <v>0</v>
      </c>
      <c r="AJ577" s="45" t="n">
        <f aca="false">$AH577-$AI577</f>
        <v>3</v>
      </c>
      <c r="AK577" s="46" t="n">
        <v>6148.76</v>
      </c>
      <c r="AL577" s="46" t="n">
        <f aca="false">$AJ577*$AK577</f>
        <v>18446.28</v>
      </c>
      <c r="AM577" s="46" t="n">
        <f aca="false">$AI577*$AK577</f>
        <v>0</v>
      </c>
      <c r="AN577" s="26"/>
      <c r="AO577" s="26"/>
    </row>
    <row r="578" customFormat="false" ht="12" hidden="false" customHeight="false" outlineLevel="0" collapsed="false">
      <c r="A578" s="39" t="s">
        <v>1436</v>
      </c>
      <c r="B578" s="39" t="s">
        <v>1437</v>
      </c>
      <c r="C578" s="39"/>
      <c r="D578" s="39" t="s">
        <v>4565</v>
      </c>
      <c r="E578" s="39" t="s">
        <v>611</v>
      </c>
      <c r="F578" s="39" t="s">
        <v>258</v>
      </c>
      <c r="G578" s="39" t="s">
        <v>4566</v>
      </c>
      <c r="H578" s="39" t="s">
        <v>4502</v>
      </c>
      <c r="I578" s="40" t="n">
        <v>3</v>
      </c>
      <c r="J578" s="40" t="n">
        <v>0</v>
      </c>
      <c r="K578" s="39" t="s">
        <v>4503</v>
      </c>
      <c r="L578" s="41" t="n">
        <v>0</v>
      </c>
      <c r="M578" s="41" t="n">
        <v>327933.91</v>
      </c>
      <c r="N578" s="39" t="s">
        <v>4567</v>
      </c>
      <c r="O578" s="42" t="n">
        <f aca="false">M578/SUM($M$2:$M$679)</f>
        <v>0.00248976780837412</v>
      </c>
      <c r="P578" s="43" t="n">
        <f aca="false">IFERROR(M578/I578,0)</f>
        <v>109311.303333333</v>
      </c>
      <c r="Q578" s="17"/>
      <c r="R578" s="44" t="n">
        <f aca="false">I578-Q578</f>
        <v>3</v>
      </c>
      <c r="S578" s="43" t="n">
        <f aca="false">$AK578*R578</f>
        <v>327933.91</v>
      </c>
      <c r="U578" s="26" t="s">
        <v>259</v>
      </c>
      <c r="V578" s="26" t="s">
        <v>610</v>
      </c>
      <c r="W578" s="26" t="s">
        <v>612</v>
      </c>
      <c r="X578" s="26"/>
      <c r="Y578" s="26" t="s">
        <v>615</v>
      </c>
      <c r="Z578" s="27" t="s">
        <v>126</v>
      </c>
      <c r="AA578" s="26"/>
      <c r="AB578" s="26"/>
      <c r="AC578" s="26"/>
      <c r="AD578" s="26"/>
      <c r="AE578" s="26"/>
      <c r="AF578" s="26"/>
      <c r="AG578" s="26"/>
      <c r="AH578" s="45" t="n">
        <v>3</v>
      </c>
      <c r="AI578" s="45" t="n">
        <f aca="false">Q578</f>
        <v>0</v>
      </c>
      <c r="AJ578" s="45" t="n">
        <f aca="false">$AH578-$AI578</f>
        <v>3</v>
      </c>
      <c r="AK578" s="46" t="n">
        <v>109311.303333333</v>
      </c>
      <c r="AL578" s="46" t="n">
        <f aca="false">$AJ578*$AK578</f>
        <v>327933.91</v>
      </c>
      <c r="AM578" s="46" t="n">
        <f aca="false">$AI578*$AK578</f>
        <v>0</v>
      </c>
      <c r="AN578" s="26"/>
      <c r="AO578" s="26"/>
    </row>
    <row r="579" customFormat="false" ht="12" hidden="false" customHeight="false" outlineLevel="0" collapsed="false">
      <c r="A579" s="39" t="s">
        <v>1438</v>
      </c>
      <c r="B579" s="39" t="s">
        <v>1439</v>
      </c>
      <c r="C579" s="39"/>
      <c r="D579" s="39" t="s">
        <v>4565</v>
      </c>
      <c r="E579" s="39" t="s">
        <v>611</v>
      </c>
      <c r="F579" s="39" t="s">
        <v>258</v>
      </c>
      <c r="G579" s="39" t="s">
        <v>4566</v>
      </c>
      <c r="H579" s="39" t="s">
        <v>4502</v>
      </c>
      <c r="I579" s="40" t="n">
        <v>3</v>
      </c>
      <c r="J579" s="40" t="n">
        <v>0</v>
      </c>
      <c r="K579" s="39" t="s">
        <v>4503</v>
      </c>
      <c r="L579" s="41" t="n">
        <v>0</v>
      </c>
      <c r="M579" s="41" t="n">
        <v>356718.35</v>
      </c>
      <c r="N579" s="39" t="s">
        <v>4567</v>
      </c>
      <c r="O579" s="42" t="n">
        <f aca="false">M579/SUM($M$2:$M$679)</f>
        <v>0.00270830748941557</v>
      </c>
      <c r="P579" s="43" t="n">
        <f aca="false">IFERROR(M579/I579,0)</f>
        <v>118906.116666667</v>
      </c>
      <c r="Q579" s="17"/>
      <c r="R579" s="44" t="n">
        <f aca="false">I579-Q579</f>
        <v>3</v>
      </c>
      <c r="S579" s="43" t="n">
        <f aca="false">$AK579*R579</f>
        <v>356718.35</v>
      </c>
      <c r="U579" s="26" t="s">
        <v>259</v>
      </c>
      <c r="V579" s="26" t="s">
        <v>610</v>
      </c>
      <c r="W579" s="26" t="s">
        <v>612</v>
      </c>
      <c r="X579" s="26"/>
      <c r="Y579" s="26" t="s">
        <v>615</v>
      </c>
      <c r="Z579" s="27" t="s">
        <v>126</v>
      </c>
      <c r="AA579" s="26"/>
      <c r="AB579" s="26"/>
      <c r="AC579" s="26"/>
      <c r="AD579" s="26"/>
      <c r="AE579" s="26"/>
      <c r="AF579" s="26"/>
      <c r="AG579" s="26"/>
      <c r="AH579" s="45" t="n">
        <v>3</v>
      </c>
      <c r="AI579" s="45" t="n">
        <f aca="false">Q579</f>
        <v>0</v>
      </c>
      <c r="AJ579" s="45" t="n">
        <f aca="false">$AH579-$AI579</f>
        <v>3</v>
      </c>
      <c r="AK579" s="46" t="n">
        <v>118906.116666667</v>
      </c>
      <c r="AL579" s="46" t="n">
        <f aca="false">$AJ579*$AK579</f>
        <v>356718.35</v>
      </c>
      <c r="AM579" s="46" t="n">
        <f aca="false">$AI579*$AK579</f>
        <v>0</v>
      </c>
      <c r="AN579" s="26"/>
      <c r="AO579" s="26"/>
    </row>
    <row r="580" customFormat="false" ht="12" hidden="false" customHeight="false" outlineLevel="0" collapsed="false">
      <c r="A580" s="39" t="s">
        <v>1440</v>
      </c>
      <c r="B580" s="39" t="s">
        <v>1441</v>
      </c>
      <c r="C580" s="39"/>
      <c r="D580" s="39" t="s">
        <v>4565</v>
      </c>
      <c r="E580" s="39" t="s">
        <v>611</v>
      </c>
      <c r="F580" s="39" t="s">
        <v>258</v>
      </c>
      <c r="G580" s="39" t="s">
        <v>4566</v>
      </c>
      <c r="H580" s="39" t="s">
        <v>4502</v>
      </c>
      <c r="I580" s="40" t="n">
        <v>3</v>
      </c>
      <c r="J580" s="40" t="n">
        <v>0</v>
      </c>
      <c r="K580" s="39" t="s">
        <v>4503</v>
      </c>
      <c r="L580" s="41" t="n">
        <v>0</v>
      </c>
      <c r="M580" s="41" t="n">
        <v>548054.5</v>
      </c>
      <c r="N580" s="39" t="s">
        <v>4567</v>
      </c>
      <c r="O580" s="42" t="n">
        <f aca="false">M580/SUM($M$2:$M$679)</f>
        <v>0.00416098613081695</v>
      </c>
      <c r="P580" s="43" t="n">
        <f aca="false">IFERROR(M580/I580,0)</f>
        <v>182684.833333333</v>
      </c>
      <c r="Q580" s="17"/>
      <c r="R580" s="44" t="n">
        <f aca="false">I580-Q580</f>
        <v>3</v>
      </c>
      <c r="S580" s="43" t="n">
        <f aca="false">$AK580*R580</f>
        <v>548054.5</v>
      </c>
      <c r="U580" s="26" t="s">
        <v>259</v>
      </c>
      <c r="V580" s="26" t="s">
        <v>610</v>
      </c>
      <c r="W580" s="26" t="s">
        <v>612</v>
      </c>
      <c r="X580" s="26"/>
      <c r="Y580" s="26" t="s">
        <v>615</v>
      </c>
      <c r="Z580" s="27" t="s">
        <v>126</v>
      </c>
      <c r="AA580" s="26"/>
      <c r="AB580" s="26"/>
      <c r="AC580" s="26"/>
      <c r="AD580" s="26"/>
      <c r="AE580" s="26"/>
      <c r="AF580" s="26"/>
      <c r="AG580" s="26"/>
      <c r="AH580" s="45" t="n">
        <v>3</v>
      </c>
      <c r="AI580" s="45" t="n">
        <f aca="false">Q580</f>
        <v>0</v>
      </c>
      <c r="AJ580" s="45" t="n">
        <f aca="false">$AH580-$AI580</f>
        <v>3</v>
      </c>
      <c r="AK580" s="46" t="n">
        <v>182684.833333333</v>
      </c>
      <c r="AL580" s="46" t="n">
        <f aca="false">$AJ580*$AK580</f>
        <v>548054.5</v>
      </c>
      <c r="AM580" s="46" t="n">
        <f aca="false">$AI580*$AK580</f>
        <v>0</v>
      </c>
      <c r="AN580" s="26"/>
      <c r="AO580" s="26"/>
    </row>
    <row r="581" customFormat="false" ht="12" hidden="false" customHeight="false" outlineLevel="0" collapsed="false">
      <c r="A581" s="39" t="s">
        <v>1442</v>
      </c>
      <c r="B581" s="39" t="s">
        <v>1443</v>
      </c>
      <c r="C581" s="39"/>
      <c r="D581" s="39" t="s">
        <v>4565</v>
      </c>
      <c r="E581" s="39" t="s">
        <v>611</v>
      </c>
      <c r="F581" s="39" t="s">
        <v>258</v>
      </c>
      <c r="G581" s="39" t="s">
        <v>4566</v>
      </c>
      <c r="H581" s="39" t="s">
        <v>4502</v>
      </c>
      <c r="I581" s="40" t="n">
        <v>3</v>
      </c>
      <c r="J581" s="40" t="n">
        <v>0</v>
      </c>
      <c r="K581" s="39" t="s">
        <v>4503</v>
      </c>
      <c r="L581" s="41" t="n">
        <v>0</v>
      </c>
      <c r="M581" s="41" t="n">
        <v>430971</v>
      </c>
      <c r="N581" s="39" t="s">
        <v>4567</v>
      </c>
      <c r="O581" s="42" t="n">
        <f aca="false">M581/SUM($M$2:$M$679)</f>
        <v>0.00327205479342713</v>
      </c>
      <c r="P581" s="43" t="n">
        <f aca="false">IFERROR(M581/I581,0)</f>
        <v>143657</v>
      </c>
      <c r="Q581" s="17"/>
      <c r="R581" s="44" t="n">
        <f aca="false">I581-Q581</f>
        <v>3</v>
      </c>
      <c r="S581" s="43" t="n">
        <f aca="false">$AK581*R581</f>
        <v>430971</v>
      </c>
      <c r="U581" s="26" t="s">
        <v>259</v>
      </c>
      <c r="V581" s="26" t="s">
        <v>610</v>
      </c>
      <c r="W581" s="26" t="s">
        <v>612</v>
      </c>
      <c r="X581" s="26"/>
      <c r="Y581" s="26" t="s">
        <v>615</v>
      </c>
      <c r="Z581" s="27" t="s">
        <v>126</v>
      </c>
      <c r="AA581" s="26"/>
      <c r="AB581" s="26"/>
      <c r="AC581" s="26"/>
      <c r="AD581" s="26"/>
      <c r="AE581" s="26"/>
      <c r="AF581" s="26"/>
      <c r="AG581" s="26"/>
      <c r="AH581" s="45" t="n">
        <v>3</v>
      </c>
      <c r="AI581" s="45" t="n">
        <f aca="false">Q581</f>
        <v>0</v>
      </c>
      <c r="AJ581" s="45" t="n">
        <f aca="false">$AH581-$AI581</f>
        <v>3</v>
      </c>
      <c r="AK581" s="46" t="n">
        <v>143657</v>
      </c>
      <c r="AL581" s="46" t="n">
        <f aca="false">$AJ581*$AK581</f>
        <v>430971</v>
      </c>
      <c r="AM581" s="46" t="n">
        <f aca="false">$AI581*$AK581</f>
        <v>0</v>
      </c>
      <c r="AN581" s="26"/>
      <c r="AO581" s="26"/>
    </row>
    <row r="582" customFormat="false" ht="12" hidden="false" customHeight="false" outlineLevel="0" collapsed="false">
      <c r="A582" s="39" t="s">
        <v>1444</v>
      </c>
      <c r="B582" s="39" t="s">
        <v>1445</v>
      </c>
      <c r="C582" s="39"/>
      <c r="D582" s="39" t="s">
        <v>4565</v>
      </c>
      <c r="E582" s="39" t="s">
        <v>611</v>
      </c>
      <c r="F582" s="39" t="s">
        <v>258</v>
      </c>
      <c r="G582" s="39" t="s">
        <v>4566</v>
      </c>
      <c r="H582" s="39" t="s">
        <v>4502</v>
      </c>
      <c r="I582" s="40" t="n">
        <v>3</v>
      </c>
      <c r="J582" s="40" t="n">
        <v>0</v>
      </c>
      <c r="K582" s="39" t="s">
        <v>4503</v>
      </c>
      <c r="L582" s="41" t="n">
        <v>0</v>
      </c>
      <c r="M582" s="41" t="n">
        <v>606596.25</v>
      </c>
      <c r="N582" s="39" t="s">
        <v>4567</v>
      </c>
      <c r="O582" s="42" t="n">
        <f aca="false">M582/SUM($M$2:$M$679)</f>
        <v>0.00460545179951186</v>
      </c>
      <c r="P582" s="43" t="n">
        <f aca="false">IFERROR(M582/I582,0)</f>
        <v>202198.75</v>
      </c>
      <c r="Q582" s="17"/>
      <c r="R582" s="44" t="n">
        <f aca="false">I582-Q582</f>
        <v>3</v>
      </c>
      <c r="S582" s="43" t="n">
        <f aca="false">$AK582*R582</f>
        <v>606596.25</v>
      </c>
      <c r="U582" s="26" t="s">
        <v>259</v>
      </c>
      <c r="V582" s="26" t="s">
        <v>610</v>
      </c>
      <c r="W582" s="26" t="s">
        <v>612</v>
      </c>
      <c r="X582" s="26"/>
      <c r="Y582" s="26" t="s">
        <v>615</v>
      </c>
      <c r="Z582" s="27" t="s">
        <v>126</v>
      </c>
      <c r="AA582" s="26"/>
      <c r="AB582" s="26"/>
      <c r="AC582" s="26"/>
      <c r="AD582" s="26"/>
      <c r="AE582" s="26"/>
      <c r="AF582" s="26"/>
      <c r="AG582" s="26"/>
      <c r="AH582" s="45" t="n">
        <v>3</v>
      </c>
      <c r="AI582" s="45" t="n">
        <f aca="false">Q582</f>
        <v>0</v>
      </c>
      <c r="AJ582" s="45" t="n">
        <f aca="false">$AH582-$AI582</f>
        <v>3</v>
      </c>
      <c r="AK582" s="46" t="n">
        <v>202198.75</v>
      </c>
      <c r="AL582" s="46" t="n">
        <f aca="false">$AJ582*$AK582</f>
        <v>606596.25</v>
      </c>
      <c r="AM582" s="46" t="n">
        <f aca="false">$AI582*$AK582</f>
        <v>0</v>
      </c>
      <c r="AN582" s="26"/>
      <c r="AO582" s="26"/>
    </row>
    <row r="583" customFormat="false" ht="12" hidden="false" customHeight="false" outlineLevel="0" collapsed="false">
      <c r="A583" s="39" t="s">
        <v>1446</v>
      </c>
      <c r="B583" s="39" t="s">
        <v>1447</v>
      </c>
      <c r="C583" s="39"/>
      <c r="D583" s="39" t="s">
        <v>4565</v>
      </c>
      <c r="E583" s="39" t="s">
        <v>611</v>
      </c>
      <c r="F583" s="39" t="s">
        <v>258</v>
      </c>
      <c r="G583" s="39" t="s">
        <v>4566</v>
      </c>
      <c r="H583" s="39" t="s">
        <v>4502</v>
      </c>
      <c r="I583" s="40" t="n">
        <v>3</v>
      </c>
      <c r="J583" s="40" t="n">
        <v>0</v>
      </c>
      <c r="K583" s="39" t="s">
        <v>4503</v>
      </c>
      <c r="L583" s="41" t="n">
        <v>0</v>
      </c>
      <c r="M583" s="41" t="n">
        <v>15368.52</v>
      </c>
      <c r="N583" s="39" t="s">
        <v>4567</v>
      </c>
      <c r="O583" s="42" t="n">
        <f aca="false">M583/SUM($M$2:$M$679)</f>
        <v>0.000116682188671351</v>
      </c>
      <c r="P583" s="43" t="n">
        <f aca="false">IFERROR(M583/I583,0)</f>
        <v>5122.84</v>
      </c>
      <c r="Q583" s="17"/>
      <c r="R583" s="44" t="n">
        <f aca="false">I583-Q583</f>
        <v>3</v>
      </c>
      <c r="S583" s="43" t="n">
        <f aca="false">$AK583*R583</f>
        <v>15368.52</v>
      </c>
      <c r="U583" s="26" t="s">
        <v>259</v>
      </c>
      <c r="V583" s="26" t="s">
        <v>610</v>
      </c>
      <c r="W583" s="26" t="s">
        <v>612</v>
      </c>
      <c r="X583" s="26"/>
      <c r="Y583" s="26" t="s">
        <v>615</v>
      </c>
      <c r="Z583" s="27" t="s">
        <v>126</v>
      </c>
      <c r="AA583" s="26"/>
      <c r="AB583" s="26"/>
      <c r="AC583" s="26"/>
      <c r="AD583" s="26"/>
      <c r="AE583" s="26"/>
      <c r="AF583" s="26"/>
      <c r="AG583" s="26"/>
      <c r="AH583" s="45" t="n">
        <v>3</v>
      </c>
      <c r="AI583" s="45" t="n">
        <f aca="false">Q583</f>
        <v>0</v>
      </c>
      <c r="AJ583" s="45" t="n">
        <f aca="false">$AH583-$AI583</f>
        <v>3</v>
      </c>
      <c r="AK583" s="46" t="n">
        <v>5122.84</v>
      </c>
      <c r="AL583" s="46" t="n">
        <f aca="false">$AJ583*$AK583</f>
        <v>15368.52</v>
      </c>
      <c r="AM583" s="46" t="n">
        <f aca="false">$AI583*$AK583</f>
        <v>0</v>
      </c>
      <c r="AN583" s="26"/>
      <c r="AO583" s="26"/>
    </row>
    <row r="584" customFormat="false" ht="12" hidden="false" customHeight="false" outlineLevel="0" collapsed="false">
      <c r="A584" s="39" t="s">
        <v>1263</v>
      </c>
      <c r="B584" s="39" t="s">
        <v>1264</v>
      </c>
      <c r="C584" s="39"/>
      <c r="D584" s="39" t="s">
        <v>4565</v>
      </c>
      <c r="E584" s="39" t="s">
        <v>611</v>
      </c>
      <c r="F584" s="39" t="s">
        <v>258</v>
      </c>
      <c r="G584" s="39" t="s">
        <v>4512</v>
      </c>
      <c r="H584" s="39" t="s">
        <v>4502</v>
      </c>
      <c r="I584" s="40" t="n">
        <v>3</v>
      </c>
      <c r="J584" s="40" t="n">
        <v>0</v>
      </c>
      <c r="K584" s="39" t="s">
        <v>4503</v>
      </c>
      <c r="L584" s="41" t="n">
        <v>0</v>
      </c>
      <c r="M584" s="41" t="n">
        <v>13934.03</v>
      </c>
      <c r="N584" s="39" t="s">
        <v>4567</v>
      </c>
      <c r="O584" s="42" t="n">
        <f aca="false">M584/SUM($M$2:$M$679)</f>
        <v>0.000105791131313377</v>
      </c>
      <c r="P584" s="43" t="n">
        <f aca="false">IFERROR(M584/I584,0)</f>
        <v>4644.67666666667</v>
      </c>
      <c r="Q584" s="17"/>
      <c r="R584" s="44" t="n">
        <f aca="false">I584-Q584</f>
        <v>3</v>
      </c>
      <c r="S584" s="43" t="n">
        <f aca="false">$AK584*R584</f>
        <v>13934.03</v>
      </c>
      <c r="U584" s="26" t="s">
        <v>259</v>
      </c>
      <c r="V584" s="26" t="s">
        <v>610</v>
      </c>
      <c r="W584" s="26" t="s">
        <v>612</v>
      </c>
      <c r="X584" s="26"/>
      <c r="Y584" s="26" t="s">
        <v>615</v>
      </c>
      <c r="Z584" s="27" t="s">
        <v>126</v>
      </c>
      <c r="AA584" s="26"/>
      <c r="AB584" s="26"/>
      <c r="AC584" s="26"/>
      <c r="AD584" s="26"/>
      <c r="AE584" s="26"/>
      <c r="AF584" s="26"/>
      <c r="AG584" s="26"/>
      <c r="AH584" s="45" t="n">
        <v>6</v>
      </c>
      <c r="AI584" s="45" t="n">
        <f aca="false">Q584</f>
        <v>0</v>
      </c>
      <c r="AJ584" s="45" t="n">
        <f aca="false">$AH584-$AI584</f>
        <v>6</v>
      </c>
      <c r="AK584" s="46" t="n">
        <v>4644.67666666667</v>
      </c>
      <c r="AL584" s="46" t="n">
        <f aca="false">$AJ584*$AK584</f>
        <v>27868.06</v>
      </c>
      <c r="AM584" s="46" t="n">
        <f aca="false">$AI584*$AK584</f>
        <v>0</v>
      </c>
      <c r="AN584" s="26"/>
      <c r="AO584" s="26" t="s">
        <v>376</v>
      </c>
    </row>
    <row r="585" customFormat="false" ht="12" hidden="false" customHeight="false" outlineLevel="0" collapsed="false">
      <c r="A585" s="39" t="s">
        <v>1263</v>
      </c>
      <c r="B585" s="39" t="s">
        <v>1264</v>
      </c>
      <c r="C585" s="39"/>
      <c r="D585" s="39" t="s">
        <v>4565</v>
      </c>
      <c r="E585" s="39" t="s">
        <v>611</v>
      </c>
      <c r="F585" s="39" t="s">
        <v>258</v>
      </c>
      <c r="G585" s="39" t="s">
        <v>4566</v>
      </c>
      <c r="H585" s="39" t="s">
        <v>4502</v>
      </c>
      <c r="I585" s="40" t="n">
        <v>3</v>
      </c>
      <c r="J585" s="40" t="n">
        <v>0</v>
      </c>
      <c r="K585" s="39" t="s">
        <v>4503</v>
      </c>
      <c r="L585" s="41" t="n">
        <v>0</v>
      </c>
      <c r="M585" s="41" t="n">
        <v>13934.03</v>
      </c>
      <c r="N585" s="39" t="s">
        <v>4567</v>
      </c>
      <c r="O585" s="42" t="n">
        <f aca="false">M585/SUM($M$2:$M$679)</f>
        <v>0.000105791131313377</v>
      </c>
      <c r="P585" s="43" t="n">
        <f aca="false">IFERROR(M585/I585,0)</f>
        <v>4644.67666666667</v>
      </c>
      <c r="Q585" s="17"/>
      <c r="R585" s="44" t="n">
        <f aca="false">I585-Q585</f>
        <v>3</v>
      </c>
      <c r="S585" s="43" t="n">
        <f aca="false">$AK585*R585</f>
        <v>13934.03</v>
      </c>
      <c r="U585" s="26" t="s">
        <v>259</v>
      </c>
      <c r="V585" s="26" t="s">
        <v>610</v>
      </c>
      <c r="W585" s="26" t="s">
        <v>612</v>
      </c>
      <c r="X585" s="26"/>
      <c r="Y585" s="26" t="s">
        <v>615</v>
      </c>
      <c r="Z585" s="27" t="s">
        <v>126</v>
      </c>
      <c r="AA585" s="26"/>
      <c r="AB585" s="26"/>
      <c r="AC585" s="26"/>
      <c r="AD585" s="26"/>
      <c r="AE585" s="26"/>
      <c r="AF585" s="26"/>
      <c r="AG585" s="26"/>
      <c r="AH585" s="45"/>
      <c r="AI585" s="45"/>
      <c r="AJ585" s="45"/>
      <c r="AK585" s="46" t="n">
        <v>4644.67666666667</v>
      </c>
      <c r="AL585" s="46"/>
      <c r="AM585" s="46"/>
      <c r="AN585" s="26"/>
      <c r="AO585" s="26" t="s">
        <v>376</v>
      </c>
    </row>
    <row r="586" customFormat="false" ht="12" hidden="false" customHeight="false" outlineLevel="0" collapsed="false">
      <c r="A586" s="39" t="s">
        <v>1448</v>
      </c>
      <c r="B586" s="39" t="s">
        <v>1449</v>
      </c>
      <c r="C586" s="39"/>
      <c r="D586" s="39" t="s">
        <v>4565</v>
      </c>
      <c r="E586" s="39" t="s">
        <v>611</v>
      </c>
      <c r="F586" s="39" t="s">
        <v>258</v>
      </c>
      <c r="G586" s="39" t="s">
        <v>4566</v>
      </c>
      <c r="H586" s="39" t="s">
        <v>4502</v>
      </c>
      <c r="I586" s="40" t="n">
        <v>3</v>
      </c>
      <c r="J586" s="40" t="n">
        <v>0</v>
      </c>
      <c r="K586" s="39" t="s">
        <v>4503</v>
      </c>
      <c r="L586" s="41" t="n">
        <v>0</v>
      </c>
      <c r="M586" s="41" t="n">
        <v>357084.25</v>
      </c>
      <c r="N586" s="39" t="s">
        <v>4567</v>
      </c>
      <c r="O586" s="42" t="n">
        <f aca="false">M586/SUM($M$2:$M$679)</f>
        <v>0.00271108550661143</v>
      </c>
      <c r="P586" s="43" t="n">
        <f aca="false">IFERROR(M586/I586,0)</f>
        <v>119028.083333333</v>
      </c>
      <c r="Q586" s="17"/>
      <c r="R586" s="44" t="n">
        <f aca="false">I586-Q586</f>
        <v>3</v>
      </c>
      <c r="S586" s="43" t="n">
        <f aca="false">$AK586*R586</f>
        <v>357084.25</v>
      </c>
      <c r="U586" s="26" t="s">
        <v>259</v>
      </c>
      <c r="V586" s="26" t="s">
        <v>610</v>
      </c>
      <c r="W586" s="26" t="s">
        <v>612</v>
      </c>
      <c r="X586" s="26"/>
      <c r="Y586" s="26" t="s">
        <v>615</v>
      </c>
      <c r="Z586" s="27" t="s">
        <v>126</v>
      </c>
      <c r="AA586" s="26"/>
      <c r="AB586" s="26"/>
      <c r="AC586" s="26"/>
      <c r="AD586" s="26"/>
      <c r="AE586" s="26"/>
      <c r="AF586" s="26"/>
      <c r="AG586" s="26"/>
      <c r="AH586" s="45" t="n">
        <v>3</v>
      </c>
      <c r="AI586" s="45" t="n">
        <f aca="false">Q586</f>
        <v>0</v>
      </c>
      <c r="AJ586" s="45" t="n">
        <f aca="false">$AH586-$AI586</f>
        <v>3</v>
      </c>
      <c r="AK586" s="46" t="n">
        <v>119028.083333333</v>
      </c>
      <c r="AL586" s="46" t="n">
        <f aca="false">$AJ586*$AK586</f>
        <v>357084.25</v>
      </c>
      <c r="AM586" s="46" t="n">
        <f aca="false">$AI586*$AK586</f>
        <v>0</v>
      </c>
      <c r="AN586" s="26"/>
      <c r="AO586" s="26"/>
    </row>
    <row r="587" customFormat="false" ht="12" hidden="false" customHeight="false" outlineLevel="0" collapsed="false">
      <c r="A587" s="39" t="s">
        <v>1450</v>
      </c>
      <c r="B587" s="39" t="s">
        <v>1451</v>
      </c>
      <c r="C587" s="39"/>
      <c r="D587" s="39" t="s">
        <v>4565</v>
      </c>
      <c r="E587" s="39" t="s">
        <v>611</v>
      </c>
      <c r="F587" s="39" t="s">
        <v>258</v>
      </c>
      <c r="G587" s="39" t="s">
        <v>4566</v>
      </c>
      <c r="H587" s="39" t="s">
        <v>4502</v>
      </c>
      <c r="I587" s="40" t="n">
        <v>3</v>
      </c>
      <c r="J587" s="40" t="n">
        <v>0</v>
      </c>
      <c r="K587" s="39" t="s">
        <v>4503</v>
      </c>
      <c r="L587" s="41" t="n">
        <v>0</v>
      </c>
      <c r="M587" s="41" t="n">
        <v>65181.49</v>
      </c>
      <c r="N587" s="39" t="s">
        <v>4567</v>
      </c>
      <c r="O587" s="42" t="n">
        <f aca="false">M587/SUM($M$2:$M$679)</f>
        <v>0.000494876469175937</v>
      </c>
      <c r="P587" s="43" t="n">
        <f aca="false">IFERROR(M587/I587,0)</f>
        <v>21727.1633333333</v>
      </c>
      <c r="Q587" s="17"/>
      <c r="R587" s="44" t="n">
        <f aca="false">I587-Q587</f>
        <v>3</v>
      </c>
      <c r="S587" s="43" t="n">
        <f aca="false">$AK587*R587</f>
        <v>65181.49</v>
      </c>
      <c r="U587" s="26" t="s">
        <v>259</v>
      </c>
      <c r="V587" s="26" t="s">
        <v>610</v>
      </c>
      <c r="W587" s="26" t="s">
        <v>612</v>
      </c>
      <c r="X587" s="26"/>
      <c r="Y587" s="26" t="s">
        <v>615</v>
      </c>
      <c r="Z587" s="27" t="s">
        <v>126</v>
      </c>
      <c r="AA587" s="26"/>
      <c r="AB587" s="26"/>
      <c r="AC587" s="26"/>
      <c r="AD587" s="26"/>
      <c r="AE587" s="26"/>
      <c r="AF587" s="26"/>
      <c r="AG587" s="26"/>
      <c r="AH587" s="45" t="n">
        <v>3</v>
      </c>
      <c r="AI587" s="45" t="n">
        <f aca="false">Q587</f>
        <v>0</v>
      </c>
      <c r="AJ587" s="45" t="n">
        <f aca="false">$AH587-$AI587</f>
        <v>3</v>
      </c>
      <c r="AK587" s="46" t="n">
        <v>21727.1633333333</v>
      </c>
      <c r="AL587" s="46" t="n">
        <f aca="false">$AJ587*$AK587</f>
        <v>65181.49</v>
      </c>
      <c r="AM587" s="46" t="n">
        <f aca="false">$AI587*$AK587</f>
        <v>0</v>
      </c>
      <c r="AN587" s="26"/>
      <c r="AO587" s="26"/>
    </row>
    <row r="588" customFormat="false" ht="12" hidden="false" customHeight="false" outlineLevel="0" collapsed="false">
      <c r="A588" s="39" t="s">
        <v>928</v>
      </c>
      <c r="B588" s="39" t="s">
        <v>929</v>
      </c>
      <c r="C588" s="39" t="s">
        <v>4805</v>
      </c>
      <c r="D588" s="39" t="s">
        <v>4505</v>
      </c>
      <c r="E588" s="39" t="s">
        <v>261</v>
      </c>
      <c r="F588" s="39" t="s">
        <v>258</v>
      </c>
      <c r="G588" s="39" t="s">
        <v>4501</v>
      </c>
      <c r="H588" s="39" t="s">
        <v>4502</v>
      </c>
      <c r="I588" s="40" t="n">
        <v>2</v>
      </c>
      <c r="J588" s="40" t="n">
        <v>0</v>
      </c>
      <c r="K588" s="39" t="s">
        <v>4503</v>
      </c>
      <c r="L588" s="41" t="n">
        <v>0</v>
      </c>
      <c r="M588" s="41" t="n">
        <v>3436.65</v>
      </c>
      <c r="N588" s="39" t="s">
        <v>4507</v>
      </c>
      <c r="O588" s="42" t="n">
        <f aca="false">M588/SUM($M$2:$M$679)</f>
        <v>2.60920273193123E-005</v>
      </c>
      <c r="P588" s="43" t="n">
        <f aca="false">IFERROR(M588/I588,0)</f>
        <v>1718.325</v>
      </c>
      <c r="Q588" s="17"/>
      <c r="R588" s="44" t="n">
        <f aca="false">I588-Q588</f>
        <v>2</v>
      </c>
      <c r="S588" s="43" t="n">
        <f aca="false">$AK588*R588</f>
        <v>3436.64761904762</v>
      </c>
      <c r="U588" s="26" t="s">
        <v>259</v>
      </c>
      <c r="V588" s="26" t="s">
        <v>260</v>
      </c>
      <c r="W588" s="26" t="s">
        <v>262</v>
      </c>
      <c r="X588" s="26"/>
      <c r="Y588" s="26" t="s">
        <v>277</v>
      </c>
      <c r="Z588" s="27" t="s">
        <v>123</v>
      </c>
      <c r="AA588" s="26"/>
      <c r="AB588" s="26"/>
      <c r="AC588" s="26"/>
      <c r="AD588" s="26"/>
      <c r="AE588" s="26"/>
      <c r="AF588" s="26"/>
      <c r="AG588" s="26"/>
      <c r="AH588" s="45"/>
      <c r="AI588" s="45"/>
      <c r="AJ588" s="45"/>
      <c r="AK588" s="46" t="n">
        <v>1718.32380952381</v>
      </c>
      <c r="AL588" s="46"/>
      <c r="AM588" s="46"/>
      <c r="AN588" s="26"/>
      <c r="AO588" s="26" t="s">
        <v>376</v>
      </c>
    </row>
    <row r="589" customFormat="false" ht="12" hidden="false" customHeight="false" outlineLevel="0" collapsed="false">
      <c r="A589" s="39" t="s">
        <v>1291</v>
      </c>
      <c r="B589" s="39" t="s">
        <v>1292</v>
      </c>
      <c r="C589" s="39" t="s">
        <v>4806</v>
      </c>
      <c r="D589" s="39" t="s">
        <v>4505</v>
      </c>
      <c r="E589" s="39" t="s">
        <v>261</v>
      </c>
      <c r="F589" s="39" t="s">
        <v>258</v>
      </c>
      <c r="G589" s="39" t="s">
        <v>4501</v>
      </c>
      <c r="H589" s="39" t="s">
        <v>4502</v>
      </c>
      <c r="I589" s="40" t="n">
        <v>2</v>
      </c>
      <c r="J589" s="40" t="n">
        <v>0</v>
      </c>
      <c r="K589" s="39" t="s">
        <v>4503</v>
      </c>
      <c r="L589" s="41" t="n">
        <v>0</v>
      </c>
      <c r="M589" s="41" t="n">
        <v>25056.4</v>
      </c>
      <c r="N589" s="39" t="s">
        <v>4507</v>
      </c>
      <c r="O589" s="42" t="n">
        <f aca="false">M589/SUM($M$2:$M$679)</f>
        <v>0.000190235337704921</v>
      </c>
      <c r="P589" s="43" t="n">
        <f aca="false">IFERROR(M589/I589,0)</f>
        <v>12528.2</v>
      </c>
      <c r="Q589" s="17"/>
      <c r="R589" s="44" t="n">
        <f aca="false">I589-Q589</f>
        <v>2</v>
      </c>
      <c r="S589" s="43" t="n">
        <f aca="false">$AK589*R589</f>
        <v>25056.4</v>
      </c>
      <c r="U589" s="26" t="s">
        <v>259</v>
      </c>
      <c r="V589" s="26" t="s">
        <v>260</v>
      </c>
      <c r="W589" s="26" t="s">
        <v>262</v>
      </c>
      <c r="X589" s="26"/>
      <c r="Y589" s="26" t="s">
        <v>277</v>
      </c>
      <c r="Z589" s="27" t="s">
        <v>123</v>
      </c>
      <c r="AA589" s="26"/>
      <c r="AB589" s="26"/>
      <c r="AC589" s="26"/>
      <c r="AD589" s="26"/>
      <c r="AE589" s="26"/>
      <c r="AF589" s="26"/>
      <c r="AG589" s="26"/>
      <c r="AH589" s="45" t="n">
        <v>5</v>
      </c>
      <c r="AI589" s="45" t="n">
        <f aca="false">Q589</f>
        <v>0</v>
      </c>
      <c r="AJ589" s="45" t="n">
        <f aca="false">$AH589-$AI589</f>
        <v>5</v>
      </c>
      <c r="AK589" s="46" t="n">
        <v>12528.2</v>
      </c>
      <c r="AL589" s="46" t="n">
        <f aca="false">$AJ589*$AK589</f>
        <v>62641</v>
      </c>
      <c r="AM589" s="46" t="n">
        <f aca="false">$AI589*$AK589</f>
        <v>0</v>
      </c>
      <c r="AN589" s="26"/>
      <c r="AO589" s="26" t="s">
        <v>485</v>
      </c>
    </row>
    <row r="590" customFormat="false" ht="12" hidden="false" customHeight="false" outlineLevel="0" collapsed="false">
      <c r="A590" s="39" t="s">
        <v>1291</v>
      </c>
      <c r="B590" s="39" t="s">
        <v>1292</v>
      </c>
      <c r="C590" s="39" t="s">
        <v>4807</v>
      </c>
      <c r="D590" s="39" t="s">
        <v>4505</v>
      </c>
      <c r="E590" s="39" t="s">
        <v>261</v>
      </c>
      <c r="F590" s="39" t="s">
        <v>258</v>
      </c>
      <c r="G590" s="39" t="s">
        <v>4501</v>
      </c>
      <c r="H590" s="39" t="s">
        <v>4502</v>
      </c>
      <c r="I590" s="40" t="n">
        <v>2</v>
      </c>
      <c r="J590" s="40" t="n">
        <v>0</v>
      </c>
      <c r="K590" s="39" t="s">
        <v>4503</v>
      </c>
      <c r="L590" s="41" t="n">
        <v>0</v>
      </c>
      <c r="M590" s="41" t="n">
        <v>25056.4</v>
      </c>
      <c r="N590" s="39" t="s">
        <v>4507</v>
      </c>
      <c r="O590" s="42" t="n">
        <f aca="false">M590/SUM($M$2:$M$679)</f>
        <v>0.000190235337704921</v>
      </c>
      <c r="P590" s="43" t="n">
        <f aca="false">IFERROR(M590/I590,0)</f>
        <v>12528.2</v>
      </c>
      <c r="Q590" s="17"/>
      <c r="R590" s="44" t="n">
        <f aca="false">I590-Q590</f>
        <v>2</v>
      </c>
      <c r="S590" s="43" t="n">
        <f aca="false">$AK590*R590</f>
        <v>25056.4</v>
      </c>
      <c r="U590" s="26" t="s">
        <v>259</v>
      </c>
      <c r="V590" s="26" t="s">
        <v>260</v>
      </c>
      <c r="W590" s="26" t="s">
        <v>262</v>
      </c>
      <c r="X590" s="26"/>
      <c r="Y590" s="26" t="s">
        <v>277</v>
      </c>
      <c r="Z590" s="27" t="s">
        <v>123</v>
      </c>
      <c r="AA590" s="26"/>
      <c r="AB590" s="26"/>
      <c r="AC590" s="26"/>
      <c r="AD590" s="26"/>
      <c r="AE590" s="26"/>
      <c r="AF590" s="26"/>
      <c r="AG590" s="26"/>
      <c r="AH590" s="45"/>
      <c r="AI590" s="45"/>
      <c r="AJ590" s="45"/>
      <c r="AK590" s="46" t="n">
        <v>12528.2</v>
      </c>
      <c r="AL590" s="46"/>
      <c r="AM590" s="46"/>
      <c r="AN590" s="26"/>
      <c r="AO590" s="26" t="s">
        <v>485</v>
      </c>
    </row>
    <row r="591" customFormat="false" ht="12" hidden="false" customHeight="false" outlineLevel="0" collapsed="false">
      <c r="A591" s="39" t="s">
        <v>848</v>
      </c>
      <c r="B591" s="39" t="s">
        <v>849</v>
      </c>
      <c r="C591" s="39" t="s">
        <v>4808</v>
      </c>
      <c r="D591" s="39" t="s">
        <v>4505</v>
      </c>
      <c r="E591" s="39" t="s">
        <v>261</v>
      </c>
      <c r="F591" s="39" t="s">
        <v>258</v>
      </c>
      <c r="G591" s="39" t="s">
        <v>4501</v>
      </c>
      <c r="H591" s="39" t="s">
        <v>4502</v>
      </c>
      <c r="I591" s="40" t="n">
        <v>2</v>
      </c>
      <c r="J591" s="40" t="n">
        <v>0</v>
      </c>
      <c r="K591" s="39" t="s">
        <v>4503</v>
      </c>
      <c r="L591" s="41" t="n">
        <v>0</v>
      </c>
      <c r="M591" s="41" t="n">
        <v>13553.98</v>
      </c>
      <c r="N591" s="39" t="s">
        <v>4507</v>
      </c>
      <c r="O591" s="42" t="n">
        <f aca="false">M591/SUM($M$2:$M$679)</f>
        <v>0.00010290568328035</v>
      </c>
      <c r="P591" s="43" t="n">
        <f aca="false">IFERROR(M591/I591,0)</f>
        <v>6776.99</v>
      </c>
      <c r="Q591" s="17"/>
      <c r="R591" s="44" t="n">
        <f aca="false">I591-Q591</f>
        <v>2</v>
      </c>
      <c r="S591" s="43" t="n">
        <f aca="false">$AK591*R591</f>
        <v>13553.9817241379</v>
      </c>
      <c r="U591" s="26" t="s">
        <v>259</v>
      </c>
      <c r="V591" s="26" t="s">
        <v>260</v>
      </c>
      <c r="W591" s="26" t="s">
        <v>262</v>
      </c>
      <c r="X591" s="26"/>
      <c r="Y591" s="26" t="s">
        <v>277</v>
      </c>
      <c r="Z591" s="27" t="s">
        <v>123</v>
      </c>
      <c r="AA591" s="26"/>
      <c r="AB591" s="26"/>
      <c r="AC591" s="26"/>
      <c r="AD591" s="26"/>
      <c r="AE591" s="26"/>
      <c r="AF591" s="26"/>
      <c r="AG591" s="26"/>
      <c r="AH591" s="45"/>
      <c r="AI591" s="45"/>
      <c r="AJ591" s="45"/>
      <c r="AK591" s="46" t="n">
        <v>6776.99086206897</v>
      </c>
      <c r="AL591" s="46"/>
      <c r="AM591" s="46"/>
      <c r="AN591" s="26"/>
      <c r="AO591" s="26" t="s">
        <v>485</v>
      </c>
    </row>
    <row r="592" customFormat="false" ht="12" hidden="false" customHeight="false" outlineLevel="0" collapsed="false">
      <c r="A592" s="39" t="s">
        <v>1177</v>
      </c>
      <c r="B592" s="39" t="s">
        <v>1178</v>
      </c>
      <c r="C592" s="39" t="s">
        <v>4809</v>
      </c>
      <c r="D592" s="39" t="s">
        <v>4505</v>
      </c>
      <c r="E592" s="39" t="s">
        <v>261</v>
      </c>
      <c r="F592" s="39" t="s">
        <v>258</v>
      </c>
      <c r="G592" s="39" t="s">
        <v>4501</v>
      </c>
      <c r="H592" s="39" t="s">
        <v>4502</v>
      </c>
      <c r="I592" s="40" t="n">
        <v>2</v>
      </c>
      <c r="J592" s="40" t="n">
        <v>0</v>
      </c>
      <c r="K592" s="39" t="s">
        <v>4503</v>
      </c>
      <c r="L592" s="41" t="n">
        <v>0</v>
      </c>
      <c r="M592" s="41" t="n">
        <v>14119.32</v>
      </c>
      <c r="N592" s="39" t="s">
        <v>4507</v>
      </c>
      <c r="O592" s="42" t="n">
        <f aca="false">M592/SUM($M$2:$M$679)</f>
        <v>0.000107197905858936</v>
      </c>
      <c r="P592" s="43" t="n">
        <f aca="false">IFERROR(M592/I592,0)</f>
        <v>7059.66</v>
      </c>
      <c r="Q592" s="17"/>
      <c r="R592" s="44" t="n">
        <f aca="false">I592-Q592</f>
        <v>2</v>
      </c>
      <c r="S592" s="43" t="n">
        <f aca="false">$AK592*R592</f>
        <v>14119.324</v>
      </c>
      <c r="U592" s="26" t="s">
        <v>259</v>
      </c>
      <c r="V592" s="26" t="s">
        <v>260</v>
      </c>
      <c r="W592" s="26" t="s">
        <v>262</v>
      </c>
      <c r="X592" s="26"/>
      <c r="Y592" s="26" t="s">
        <v>277</v>
      </c>
      <c r="Z592" s="27" t="s">
        <v>123</v>
      </c>
      <c r="AA592" s="26"/>
      <c r="AB592" s="26"/>
      <c r="AC592" s="26"/>
      <c r="AD592" s="26"/>
      <c r="AE592" s="26"/>
      <c r="AF592" s="26"/>
      <c r="AG592" s="26"/>
      <c r="AH592" s="45"/>
      <c r="AI592" s="45"/>
      <c r="AJ592" s="45"/>
      <c r="AK592" s="46" t="n">
        <v>7059.662</v>
      </c>
      <c r="AL592" s="46"/>
      <c r="AM592" s="46"/>
      <c r="AN592" s="26"/>
      <c r="AO592" s="26" t="s">
        <v>376</v>
      </c>
    </row>
    <row r="593" customFormat="false" ht="12" hidden="false" customHeight="false" outlineLevel="0" collapsed="false">
      <c r="A593" s="39" t="s">
        <v>810</v>
      </c>
      <c r="B593" s="39" t="s">
        <v>811</v>
      </c>
      <c r="C593" s="39" t="s">
        <v>4810</v>
      </c>
      <c r="D593" s="39" t="s">
        <v>4505</v>
      </c>
      <c r="E593" s="39" t="s">
        <v>261</v>
      </c>
      <c r="F593" s="39" t="s">
        <v>258</v>
      </c>
      <c r="G593" s="39" t="s">
        <v>4501</v>
      </c>
      <c r="H593" s="39" t="s">
        <v>4502</v>
      </c>
      <c r="I593" s="40" t="n">
        <v>2</v>
      </c>
      <c r="J593" s="40" t="n">
        <v>0</v>
      </c>
      <c r="K593" s="39" t="s">
        <v>4503</v>
      </c>
      <c r="L593" s="41" t="n">
        <v>0</v>
      </c>
      <c r="M593" s="41" t="n">
        <v>8004.92</v>
      </c>
      <c r="N593" s="39" t="s">
        <v>4507</v>
      </c>
      <c r="O593" s="42" t="n">
        <f aca="false">M593/SUM($M$2:$M$679)</f>
        <v>6.07756365439919E-005</v>
      </c>
      <c r="P593" s="43" t="n">
        <f aca="false">IFERROR(M593/I593,0)</f>
        <v>4002.46</v>
      </c>
      <c r="Q593" s="17"/>
      <c r="R593" s="44" t="n">
        <f aca="false">I593-Q593</f>
        <v>2</v>
      </c>
      <c r="S593" s="43" t="n">
        <f aca="false">$AK593*R593</f>
        <v>8004.92191780822</v>
      </c>
      <c r="U593" s="26" t="s">
        <v>259</v>
      </c>
      <c r="V593" s="26" t="s">
        <v>260</v>
      </c>
      <c r="W593" s="26" t="s">
        <v>262</v>
      </c>
      <c r="X593" s="26"/>
      <c r="Y593" s="26" t="s">
        <v>277</v>
      </c>
      <c r="Z593" s="27" t="s">
        <v>123</v>
      </c>
      <c r="AA593" s="26"/>
      <c r="AB593" s="26"/>
      <c r="AC593" s="26"/>
      <c r="AD593" s="26"/>
      <c r="AE593" s="26"/>
      <c r="AF593" s="26"/>
      <c r="AG593" s="26"/>
      <c r="AH593" s="45"/>
      <c r="AI593" s="45"/>
      <c r="AJ593" s="45"/>
      <c r="AK593" s="46" t="n">
        <v>4002.46095890411</v>
      </c>
      <c r="AL593" s="46"/>
      <c r="AM593" s="46"/>
      <c r="AN593" s="26"/>
      <c r="AO593" s="26" t="s">
        <v>485</v>
      </c>
    </row>
    <row r="594" customFormat="false" ht="12" hidden="false" customHeight="false" outlineLevel="0" collapsed="false">
      <c r="A594" s="39" t="s">
        <v>871</v>
      </c>
      <c r="B594" s="39" t="s">
        <v>872</v>
      </c>
      <c r="C594" s="39" t="s">
        <v>4506</v>
      </c>
      <c r="D594" s="39" t="s">
        <v>4505</v>
      </c>
      <c r="E594" s="39" t="s">
        <v>261</v>
      </c>
      <c r="F594" s="39" t="s">
        <v>258</v>
      </c>
      <c r="G594" s="39" t="s">
        <v>4501</v>
      </c>
      <c r="H594" s="39" t="s">
        <v>4502</v>
      </c>
      <c r="I594" s="40" t="n">
        <v>2</v>
      </c>
      <c r="J594" s="40" t="n">
        <v>0</v>
      </c>
      <c r="K594" s="39" t="s">
        <v>4503</v>
      </c>
      <c r="L594" s="41" t="n">
        <v>0</v>
      </c>
      <c r="M594" s="41" t="n">
        <v>13338.36</v>
      </c>
      <c r="N594" s="39" t="s">
        <v>4507</v>
      </c>
      <c r="O594" s="42" t="n">
        <f aca="false">M594/SUM($M$2:$M$679)</f>
        <v>0.000101268634721261</v>
      </c>
      <c r="P594" s="43" t="n">
        <f aca="false">IFERROR(M594/I594,0)</f>
        <v>6669.18</v>
      </c>
      <c r="Q594" s="17"/>
      <c r="R594" s="44" t="n">
        <f aca="false">I594-Q594</f>
        <v>2</v>
      </c>
      <c r="S594" s="43" t="n">
        <f aca="false">$AK594*R594</f>
        <v>13338.356</v>
      </c>
      <c r="U594" s="26" t="s">
        <v>259</v>
      </c>
      <c r="V594" s="26" t="s">
        <v>260</v>
      </c>
      <c r="W594" s="26" t="s">
        <v>262</v>
      </c>
      <c r="X594" s="26"/>
      <c r="Y594" s="26" t="s">
        <v>277</v>
      </c>
      <c r="Z594" s="27" t="s">
        <v>123</v>
      </c>
      <c r="AA594" s="26"/>
      <c r="AB594" s="26"/>
      <c r="AC594" s="26"/>
      <c r="AD594" s="26"/>
      <c r="AE594" s="26"/>
      <c r="AF594" s="26"/>
      <c r="AG594" s="26"/>
      <c r="AH594" s="45"/>
      <c r="AI594" s="45"/>
      <c r="AJ594" s="45"/>
      <c r="AK594" s="46" t="n">
        <v>6669.178</v>
      </c>
      <c r="AL594" s="46"/>
      <c r="AM594" s="46"/>
      <c r="AN594" s="26"/>
      <c r="AO594" s="26" t="s">
        <v>376</v>
      </c>
    </row>
    <row r="595" customFormat="false" ht="12" hidden="false" customHeight="false" outlineLevel="0" collapsed="false">
      <c r="A595" s="39" t="s">
        <v>536</v>
      </c>
      <c r="B595" s="39" t="s">
        <v>537</v>
      </c>
      <c r="C595" s="39" t="s">
        <v>4811</v>
      </c>
      <c r="D595" s="39" t="s">
        <v>4505</v>
      </c>
      <c r="E595" s="39" t="s">
        <v>261</v>
      </c>
      <c r="F595" s="39" t="s">
        <v>258</v>
      </c>
      <c r="G595" s="39" t="s">
        <v>4501</v>
      </c>
      <c r="H595" s="39" t="s">
        <v>4502</v>
      </c>
      <c r="I595" s="40" t="n">
        <v>2</v>
      </c>
      <c r="J595" s="40" t="n">
        <v>0</v>
      </c>
      <c r="K595" s="39" t="s">
        <v>4503</v>
      </c>
      <c r="L595" s="41" t="n">
        <v>0</v>
      </c>
      <c r="M595" s="41" t="n">
        <v>394.11</v>
      </c>
      <c r="N595" s="39" t="s">
        <v>4507</v>
      </c>
      <c r="O595" s="42" t="n">
        <f aca="false">M595/SUM($M$2:$M$679)</f>
        <v>2.9921955645219E-006</v>
      </c>
      <c r="P595" s="43" t="n">
        <f aca="false">IFERROR(M595/I595,0)</f>
        <v>197.055</v>
      </c>
      <c r="Q595" s="17"/>
      <c r="R595" s="44" t="n">
        <f aca="false">I595-Q595</f>
        <v>2</v>
      </c>
      <c r="S595" s="43" t="n">
        <f aca="false">$AK595*R595</f>
        <v>394.107376425856</v>
      </c>
      <c r="U595" s="26" t="s">
        <v>259</v>
      </c>
      <c r="V595" s="26" t="s">
        <v>260</v>
      </c>
      <c r="W595" s="26" t="s">
        <v>262</v>
      </c>
      <c r="X595" s="24" t="s">
        <v>226</v>
      </c>
      <c r="Y595" s="26" t="s">
        <v>267</v>
      </c>
      <c r="Z595" s="25" t="s">
        <v>51</v>
      </c>
      <c r="AA595" s="26" t="s">
        <v>538</v>
      </c>
      <c r="AB595" s="26" t="s">
        <v>539</v>
      </c>
      <c r="AC595" s="26" t="s">
        <v>290</v>
      </c>
      <c r="AD595" s="26" t="s">
        <v>269</v>
      </c>
      <c r="AE595" s="26"/>
      <c r="AF595" s="26" t="s">
        <v>269</v>
      </c>
      <c r="AG595" s="26"/>
      <c r="AH595" s="45"/>
      <c r="AI595" s="45"/>
      <c r="AJ595" s="45"/>
      <c r="AK595" s="46" t="n">
        <v>197.053688212928</v>
      </c>
      <c r="AL595" s="46"/>
      <c r="AM595" s="46"/>
      <c r="AN595" s="26"/>
      <c r="AO595" s="26" t="s">
        <v>4812</v>
      </c>
    </row>
    <row r="596" customFormat="false" ht="12" hidden="false" customHeight="false" outlineLevel="0" collapsed="false">
      <c r="A596" s="39" t="s">
        <v>1293</v>
      </c>
      <c r="B596" s="39" t="s">
        <v>1294</v>
      </c>
      <c r="C596" s="39" t="s">
        <v>4813</v>
      </c>
      <c r="D596" s="39" t="s">
        <v>4505</v>
      </c>
      <c r="E596" s="39" t="s">
        <v>261</v>
      </c>
      <c r="F596" s="39" t="s">
        <v>258</v>
      </c>
      <c r="G596" s="39" t="s">
        <v>4501</v>
      </c>
      <c r="H596" s="39" t="s">
        <v>4502</v>
      </c>
      <c r="I596" s="40" t="n">
        <v>2</v>
      </c>
      <c r="J596" s="40" t="n">
        <v>0</v>
      </c>
      <c r="K596" s="39" t="s">
        <v>4503</v>
      </c>
      <c r="L596" s="41" t="n">
        <v>0</v>
      </c>
      <c r="M596" s="41" t="n">
        <v>21379.46</v>
      </c>
      <c r="N596" s="39" t="s">
        <v>4507</v>
      </c>
      <c r="O596" s="42" t="n">
        <f aca="false">M596/SUM($M$2:$M$679)</f>
        <v>0.000162318960147861</v>
      </c>
      <c r="P596" s="43" t="n">
        <f aca="false">IFERROR(M596/I596,0)</f>
        <v>10689.73</v>
      </c>
      <c r="Q596" s="17"/>
      <c r="R596" s="44" t="n">
        <f aca="false">I596-Q596</f>
        <v>2</v>
      </c>
      <c r="S596" s="43" t="n">
        <f aca="false">$AK596*R596</f>
        <v>21379.456</v>
      </c>
      <c r="U596" s="26" t="s">
        <v>259</v>
      </c>
      <c r="V596" s="26" t="s">
        <v>260</v>
      </c>
      <c r="W596" s="26" t="s">
        <v>262</v>
      </c>
      <c r="X596" s="24" t="s">
        <v>226</v>
      </c>
      <c r="Y596" s="26" t="s">
        <v>267</v>
      </c>
      <c r="Z596" s="24" t="s">
        <v>54</v>
      </c>
      <c r="AA596" s="26" t="s">
        <v>1295</v>
      </c>
      <c r="AB596" s="26" t="s">
        <v>1296</v>
      </c>
      <c r="AC596" s="26" t="s">
        <v>1297</v>
      </c>
      <c r="AD596" s="26" t="s">
        <v>269</v>
      </c>
      <c r="AE596" s="26"/>
      <c r="AF596" s="26" t="s">
        <v>270</v>
      </c>
      <c r="AG596" s="26" t="s">
        <v>1298</v>
      </c>
      <c r="AH596" s="45"/>
      <c r="AI596" s="45"/>
      <c r="AJ596" s="45"/>
      <c r="AK596" s="46" t="n">
        <v>10689.728</v>
      </c>
      <c r="AL596" s="46"/>
      <c r="AM596" s="46"/>
      <c r="AN596" s="26"/>
      <c r="AO596" s="26" t="s">
        <v>4814</v>
      </c>
    </row>
    <row r="597" customFormat="false" ht="12" hidden="false" customHeight="false" outlineLevel="0" collapsed="false">
      <c r="A597" s="39" t="s">
        <v>1407</v>
      </c>
      <c r="B597" s="39" t="s">
        <v>1408</v>
      </c>
      <c r="C597" s="39" t="s">
        <v>4815</v>
      </c>
      <c r="D597" s="39" t="s">
        <v>4505</v>
      </c>
      <c r="E597" s="39" t="s">
        <v>261</v>
      </c>
      <c r="F597" s="39" t="s">
        <v>258</v>
      </c>
      <c r="G597" s="39" t="s">
        <v>4501</v>
      </c>
      <c r="H597" s="39" t="s">
        <v>4502</v>
      </c>
      <c r="I597" s="40" t="n">
        <v>2</v>
      </c>
      <c r="J597" s="40" t="n">
        <v>0</v>
      </c>
      <c r="K597" s="39" t="s">
        <v>4503</v>
      </c>
      <c r="L597" s="41" t="n">
        <v>0</v>
      </c>
      <c r="M597" s="41" t="n">
        <v>22828.75</v>
      </c>
      <c r="N597" s="39" t="s">
        <v>4507</v>
      </c>
      <c r="O597" s="42" t="n">
        <f aca="false">M597/SUM($M$2:$M$679)</f>
        <v>0.00017332238332846</v>
      </c>
      <c r="P597" s="43" t="n">
        <f aca="false">IFERROR(M597/I597,0)</f>
        <v>11414.375</v>
      </c>
      <c r="Q597" s="17"/>
      <c r="R597" s="44" t="n">
        <f aca="false">I597-Q597</f>
        <v>2</v>
      </c>
      <c r="S597" s="43" t="n">
        <f aca="false">$AK597*R597</f>
        <v>22828.7466666667</v>
      </c>
      <c r="U597" s="26" t="s">
        <v>259</v>
      </c>
      <c r="V597" s="26" t="s">
        <v>260</v>
      </c>
      <c r="W597" s="26" t="s">
        <v>262</v>
      </c>
      <c r="X597" s="26"/>
      <c r="Y597" s="26" t="s">
        <v>277</v>
      </c>
      <c r="Z597" s="27" t="s">
        <v>123</v>
      </c>
      <c r="AA597" s="26"/>
      <c r="AB597" s="26"/>
      <c r="AC597" s="26"/>
      <c r="AD597" s="26"/>
      <c r="AE597" s="26"/>
      <c r="AF597" s="26"/>
      <c r="AG597" s="26"/>
      <c r="AH597" s="45" t="n">
        <v>3</v>
      </c>
      <c r="AI597" s="45" t="n">
        <f aca="false">Q597</f>
        <v>0</v>
      </c>
      <c r="AJ597" s="45" t="n">
        <f aca="false">$AH597-$AI597</f>
        <v>3</v>
      </c>
      <c r="AK597" s="46" t="n">
        <v>11414.3733333333</v>
      </c>
      <c r="AL597" s="46" t="n">
        <f aca="false">$AJ597*$AK597</f>
        <v>34243.12</v>
      </c>
      <c r="AM597" s="46" t="n">
        <f aca="false">$AI597*$AK597</f>
        <v>0</v>
      </c>
      <c r="AN597" s="26"/>
      <c r="AO597" s="26" t="s">
        <v>376</v>
      </c>
    </row>
    <row r="598" customFormat="false" ht="12" hidden="false" customHeight="false" outlineLevel="0" collapsed="false">
      <c r="A598" s="39" t="s">
        <v>1452</v>
      </c>
      <c r="B598" s="39" t="s">
        <v>1453</v>
      </c>
      <c r="C598" s="39" t="s">
        <v>4816</v>
      </c>
      <c r="D598" s="39" t="s">
        <v>4515</v>
      </c>
      <c r="E598" s="39" t="s">
        <v>261</v>
      </c>
      <c r="F598" s="39" t="s">
        <v>258</v>
      </c>
      <c r="G598" s="39" t="s">
        <v>4501</v>
      </c>
      <c r="H598" s="39" t="s">
        <v>4502</v>
      </c>
      <c r="I598" s="40" t="n">
        <v>2</v>
      </c>
      <c r="J598" s="40" t="n">
        <v>0</v>
      </c>
      <c r="K598" s="39" t="s">
        <v>4503</v>
      </c>
      <c r="L598" s="41" t="n">
        <v>0</v>
      </c>
      <c r="M598" s="41" t="n">
        <v>10920</v>
      </c>
      <c r="N598" s="39" t="s">
        <v>4507</v>
      </c>
      <c r="O598" s="42" t="n">
        <f aca="false">M598/SUM($M$2:$M$679)</f>
        <v>8.2907755612847E-005</v>
      </c>
      <c r="P598" s="43" t="n">
        <f aca="false">IFERROR(M598/I598,0)</f>
        <v>5460</v>
      </c>
      <c r="Q598" s="17"/>
      <c r="R598" s="44" t="n">
        <f aca="false">I598-Q598</f>
        <v>2</v>
      </c>
      <c r="S598" s="43" t="n">
        <f aca="false">$AK598*R598</f>
        <v>10920</v>
      </c>
      <c r="U598" s="26" t="s">
        <v>259</v>
      </c>
      <c r="V598" s="26" t="s">
        <v>260</v>
      </c>
      <c r="W598" s="26" t="s">
        <v>262</v>
      </c>
      <c r="X598" s="26"/>
      <c r="Y598" s="26" t="s">
        <v>277</v>
      </c>
      <c r="Z598" s="27" t="s">
        <v>123</v>
      </c>
      <c r="AA598" s="26"/>
      <c r="AB598" s="26"/>
      <c r="AC598" s="26"/>
      <c r="AD598" s="26"/>
      <c r="AE598" s="26"/>
      <c r="AF598" s="26"/>
      <c r="AG598" s="26"/>
      <c r="AH598" s="45" t="n">
        <v>2</v>
      </c>
      <c r="AI598" s="45" t="n">
        <f aca="false">Q598</f>
        <v>0</v>
      </c>
      <c r="AJ598" s="45" t="n">
        <f aca="false">$AH598-$AI598</f>
        <v>2</v>
      </c>
      <c r="AK598" s="46" t="n">
        <v>5460</v>
      </c>
      <c r="AL598" s="46" t="n">
        <f aca="false">$AJ598*$AK598</f>
        <v>10920</v>
      </c>
      <c r="AM598" s="46" t="n">
        <f aca="false">$AI598*$AK598</f>
        <v>0</v>
      </c>
      <c r="AN598" s="26"/>
      <c r="AO598" s="26"/>
    </row>
    <row r="599" customFormat="false" ht="12" hidden="false" customHeight="false" outlineLevel="0" collapsed="false">
      <c r="A599" s="39" t="s">
        <v>1185</v>
      </c>
      <c r="B599" s="39" t="s">
        <v>1186</v>
      </c>
      <c r="C599" s="39" t="s">
        <v>4817</v>
      </c>
      <c r="D599" s="39" t="s">
        <v>4505</v>
      </c>
      <c r="E599" s="39" t="s">
        <v>261</v>
      </c>
      <c r="F599" s="39" t="s">
        <v>258</v>
      </c>
      <c r="G599" s="39" t="s">
        <v>4501</v>
      </c>
      <c r="H599" s="39" t="s">
        <v>4502</v>
      </c>
      <c r="I599" s="40" t="n">
        <v>2</v>
      </c>
      <c r="J599" s="40" t="n">
        <v>0</v>
      </c>
      <c r="K599" s="39" t="s">
        <v>4503</v>
      </c>
      <c r="L599" s="41" t="n">
        <v>0</v>
      </c>
      <c r="M599" s="41" t="n">
        <v>58934.06</v>
      </c>
      <c r="N599" s="39" t="s">
        <v>4507</v>
      </c>
      <c r="O599" s="42" t="n">
        <f aca="false">M599/SUM($M$2:$M$679)</f>
        <v>0.000447444198145867</v>
      </c>
      <c r="P599" s="43" t="n">
        <f aca="false">IFERROR(M599/I599,0)</f>
        <v>29467.03</v>
      </c>
      <c r="Q599" s="17"/>
      <c r="R599" s="44" t="n">
        <f aca="false">I599-Q599</f>
        <v>2</v>
      </c>
      <c r="S599" s="43" t="n">
        <f aca="false">$AK599*R599</f>
        <v>58934.06</v>
      </c>
      <c r="U599" s="26" t="s">
        <v>259</v>
      </c>
      <c r="V599" s="26" t="s">
        <v>260</v>
      </c>
      <c r="W599" s="26" t="s">
        <v>262</v>
      </c>
      <c r="X599" s="26"/>
      <c r="Y599" s="26" t="s">
        <v>277</v>
      </c>
      <c r="Z599" s="27" t="s">
        <v>123</v>
      </c>
      <c r="AA599" s="26"/>
      <c r="AB599" s="26"/>
      <c r="AC599" s="26"/>
      <c r="AD599" s="26"/>
      <c r="AE599" s="26"/>
      <c r="AF599" s="26"/>
      <c r="AG599" s="26"/>
      <c r="AH599" s="45"/>
      <c r="AI599" s="45"/>
      <c r="AJ599" s="45"/>
      <c r="AK599" s="46" t="n">
        <v>29467.03</v>
      </c>
      <c r="AL599" s="46"/>
      <c r="AM599" s="46"/>
      <c r="AN599" s="26"/>
      <c r="AO599" s="26" t="s">
        <v>376</v>
      </c>
    </row>
    <row r="600" customFormat="false" ht="12" hidden="false" customHeight="false" outlineLevel="0" collapsed="false">
      <c r="A600" s="39" t="s">
        <v>1301</v>
      </c>
      <c r="B600" s="39" t="s">
        <v>1302</v>
      </c>
      <c r="C600" s="39" t="s">
        <v>4506</v>
      </c>
      <c r="D600" s="39" t="s">
        <v>4515</v>
      </c>
      <c r="E600" s="39" t="s">
        <v>261</v>
      </c>
      <c r="F600" s="39" t="s">
        <v>258</v>
      </c>
      <c r="G600" s="39" t="s">
        <v>4501</v>
      </c>
      <c r="H600" s="39" t="s">
        <v>4502</v>
      </c>
      <c r="I600" s="40" t="n">
        <v>2</v>
      </c>
      <c r="J600" s="40" t="n">
        <v>0</v>
      </c>
      <c r="K600" s="39" t="s">
        <v>4503</v>
      </c>
      <c r="L600" s="41" t="n">
        <v>0</v>
      </c>
      <c r="M600" s="41" t="n">
        <v>24349.34</v>
      </c>
      <c r="N600" s="39" t="s">
        <v>4507</v>
      </c>
      <c r="O600" s="42" t="n">
        <f aca="false">M600/SUM($M$2:$M$679)</f>
        <v>0.000184867136451843</v>
      </c>
      <c r="P600" s="43" t="n">
        <f aca="false">IFERROR(M600/I600,0)</f>
        <v>12174.67</v>
      </c>
      <c r="Q600" s="17"/>
      <c r="R600" s="44" t="n">
        <f aca="false">I600-Q600</f>
        <v>2</v>
      </c>
      <c r="S600" s="43" t="n">
        <f aca="false">$AK600*R600</f>
        <v>24349.34</v>
      </c>
      <c r="U600" s="26" t="s">
        <v>259</v>
      </c>
      <c r="V600" s="26" t="s">
        <v>260</v>
      </c>
      <c r="W600" s="26" t="s">
        <v>262</v>
      </c>
      <c r="X600" s="26"/>
      <c r="Y600" s="26" t="s">
        <v>277</v>
      </c>
      <c r="Z600" s="27" t="s">
        <v>123</v>
      </c>
      <c r="AA600" s="26"/>
      <c r="AB600" s="26"/>
      <c r="AC600" s="26"/>
      <c r="AD600" s="26"/>
      <c r="AE600" s="26"/>
      <c r="AF600" s="26"/>
      <c r="AG600" s="26"/>
      <c r="AH600" s="45" t="n">
        <v>5</v>
      </c>
      <c r="AI600" s="45" t="n">
        <f aca="false">Q600</f>
        <v>0</v>
      </c>
      <c r="AJ600" s="45" t="n">
        <f aca="false">$AH600-$AI600</f>
        <v>5</v>
      </c>
      <c r="AK600" s="46" t="n">
        <v>12174.67</v>
      </c>
      <c r="AL600" s="46" t="n">
        <f aca="false">$AJ600*$AK600</f>
        <v>60873.35</v>
      </c>
      <c r="AM600" s="46" t="n">
        <f aca="false">$AI600*$AK600</f>
        <v>0</v>
      </c>
      <c r="AN600" s="26"/>
      <c r="AO600" s="26" t="s">
        <v>434</v>
      </c>
    </row>
    <row r="601" customFormat="false" ht="12" hidden="false" customHeight="false" outlineLevel="0" collapsed="false">
      <c r="A601" s="39" t="s">
        <v>1422</v>
      </c>
      <c r="B601" s="39" t="s">
        <v>1423</v>
      </c>
      <c r="C601" s="39" t="s">
        <v>4818</v>
      </c>
      <c r="D601" s="39" t="s">
        <v>4505</v>
      </c>
      <c r="E601" s="39" t="s">
        <v>261</v>
      </c>
      <c r="F601" s="39" t="s">
        <v>258</v>
      </c>
      <c r="G601" s="39" t="s">
        <v>4501</v>
      </c>
      <c r="H601" s="39" t="s">
        <v>4502</v>
      </c>
      <c r="I601" s="40" t="n">
        <v>2</v>
      </c>
      <c r="J601" s="40" t="n">
        <v>0</v>
      </c>
      <c r="K601" s="39" t="s">
        <v>4503</v>
      </c>
      <c r="L601" s="41" t="n">
        <v>0</v>
      </c>
      <c r="M601" s="41" t="n">
        <v>17050.95</v>
      </c>
      <c r="N601" s="39" t="s">
        <v>4507</v>
      </c>
      <c r="O601" s="42" t="n">
        <f aca="false">M601/SUM($M$2:$M$679)</f>
        <v>0.000129455677249714</v>
      </c>
      <c r="P601" s="43" t="n">
        <f aca="false">IFERROR(M601/I601,0)</f>
        <v>8525.475</v>
      </c>
      <c r="Q601" s="17"/>
      <c r="R601" s="44" t="n">
        <f aca="false">I601-Q601</f>
        <v>2</v>
      </c>
      <c r="S601" s="43" t="n">
        <f aca="false">$AK601*R601</f>
        <v>17050.9466666667</v>
      </c>
      <c r="U601" s="26" t="s">
        <v>259</v>
      </c>
      <c r="V601" s="26" t="s">
        <v>260</v>
      </c>
      <c r="W601" s="26" t="s">
        <v>262</v>
      </c>
      <c r="X601" s="26"/>
      <c r="Y601" s="26" t="s">
        <v>277</v>
      </c>
      <c r="Z601" s="27" t="s">
        <v>123</v>
      </c>
      <c r="AA601" s="26"/>
      <c r="AB601" s="26"/>
      <c r="AC601" s="26"/>
      <c r="AD601" s="26"/>
      <c r="AE601" s="26"/>
      <c r="AF601" s="26"/>
      <c r="AG601" s="26"/>
      <c r="AH601" s="45" t="n">
        <v>3</v>
      </c>
      <c r="AI601" s="45" t="n">
        <f aca="false">Q601</f>
        <v>0</v>
      </c>
      <c r="AJ601" s="45" t="n">
        <f aca="false">$AH601-$AI601</f>
        <v>3</v>
      </c>
      <c r="AK601" s="46" t="n">
        <v>8525.47333333333</v>
      </c>
      <c r="AL601" s="46" t="n">
        <f aca="false">$AJ601*$AK601</f>
        <v>25576.42</v>
      </c>
      <c r="AM601" s="46" t="n">
        <f aca="false">$AI601*$AK601</f>
        <v>0</v>
      </c>
      <c r="AN601" s="26"/>
      <c r="AO601" s="26" t="s">
        <v>376</v>
      </c>
    </row>
    <row r="602" customFormat="false" ht="12" hidden="false" customHeight="false" outlineLevel="0" collapsed="false">
      <c r="A602" s="39" t="s">
        <v>1456</v>
      </c>
      <c r="B602" s="39" t="s">
        <v>1457</v>
      </c>
      <c r="C602" s="39" t="s">
        <v>4819</v>
      </c>
      <c r="D602" s="39" t="s">
        <v>4505</v>
      </c>
      <c r="E602" s="39" t="s">
        <v>261</v>
      </c>
      <c r="F602" s="39" t="s">
        <v>258</v>
      </c>
      <c r="G602" s="39" t="s">
        <v>4501</v>
      </c>
      <c r="H602" s="39" t="s">
        <v>4502</v>
      </c>
      <c r="I602" s="40" t="n">
        <v>2</v>
      </c>
      <c r="J602" s="40" t="n">
        <v>0</v>
      </c>
      <c r="K602" s="39" t="s">
        <v>4503</v>
      </c>
      <c r="L602" s="41" t="n">
        <v>0</v>
      </c>
      <c r="M602" s="41" t="n">
        <v>19274.36</v>
      </c>
      <c r="N602" s="39" t="s">
        <v>4507</v>
      </c>
      <c r="O602" s="42" t="n">
        <f aca="false">M602/SUM($M$2:$M$679)</f>
        <v>0.00014633644033645</v>
      </c>
      <c r="P602" s="43" t="n">
        <f aca="false">IFERROR(M602/I602,0)</f>
        <v>9637.18</v>
      </c>
      <c r="Q602" s="17"/>
      <c r="R602" s="44" t="n">
        <f aca="false">I602-Q602</f>
        <v>2</v>
      </c>
      <c r="S602" s="43" t="n">
        <f aca="false">$AK602*R602</f>
        <v>19274.36</v>
      </c>
      <c r="U602" s="26" t="s">
        <v>259</v>
      </c>
      <c r="V602" s="26" t="s">
        <v>260</v>
      </c>
      <c r="W602" s="26" t="s">
        <v>262</v>
      </c>
      <c r="X602" s="26"/>
      <c r="Y602" s="26" t="s">
        <v>277</v>
      </c>
      <c r="Z602" s="27" t="s">
        <v>123</v>
      </c>
      <c r="AA602" s="26"/>
      <c r="AB602" s="26"/>
      <c r="AC602" s="26"/>
      <c r="AD602" s="26"/>
      <c r="AE602" s="26"/>
      <c r="AF602" s="26"/>
      <c r="AG602" s="26"/>
      <c r="AH602" s="45" t="n">
        <v>2</v>
      </c>
      <c r="AI602" s="45" t="n">
        <f aca="false">Q602</f>
        <v>0</v>
      </c>
      <c r="AJ602" s="45" t="n">
        <f aca="false">$AH602-$AI602</f>
        <v>2</v>
      </c>
      <c r="AK602" s="46" t="n">
        <v>9637.18</v>
      </c>
      <c r="AL602" s="46" t="n">
        <f aca="false">$AJ602*$AK602</f>
        <v>19274.36</v>
      </c>
      <c r="AM602" s="46" t="n">
        <f aca="false">$AI602*$AK602</f>
        <v>0</v>
      </c>
      <c r="AN602" s="26"/>
      <c r="AO602" s="26"/>
    </row>
    <row r="603" customFormat="false" ht="12" hidden="false" customHeight="false" outlineLevel="0" collapsed="false">
      <c r="A603" s="39" t="s">
        <v>1458</v>
      </c>
      <c r="B603" s="39" t="s">
        <v>1459</v>
      </c>
      <c r="C603" s="39" t="s">
        <v>4506</v>
      </c>
      <c r="D603" s="39" t="s">
        <v>4505</v>
      </c>
      <c r="E603" s="39" t="s">
        <v>261</v>
      </c>
      <c r="F603" s="39" t="s">
        <v>258</v>
      </c>
      <c r="G603" s="39" t="s">
        <v>4501</v>
      </c>
      <c r="H603" s="39" t="s">
        <v>4502</v>
      </c>
      <c r="I603" s="40" t="n">
        <v>2</v>
      </c>
      <c r="J603" s="40" t="n">
        <v>0</v>
      </c>
      <c r="K603" s="39" t="s">
        <v>4503</v>
      </c>
      <c r="L603" s="41" t="n">
        <v>0</v>
      </c>
      <c r="M603" s="41" t="n">
        <v>27558</v>
      </c>
      <c r="N603" s="39" t="s">
        <v>4507</v>
      </c>
      <c r="O603" s="42" t="n">
        <f aca="false">M603/SUM($M$2:$M$679)</f>
        <v>0.000209228198642751</v>
      </c>
      <c r="P603" s="43" t="n">
        <f aca="false">IFERROR(M603/I603,0)</f>
        <v>13779</v>
      </c>
      <c r="Q603" s="17"/>
      <c r="R603" s="44" t="n">
        <f aca="false">I603-Q603</f>
        <v>2</v>
      </c>
      <c r="S603" s="43" t="n">
        <f aca="false">$AK603*R603</f>
        <v>27558</v>
      </c>
      <c r="U603" s="26" t="s">
        <v>259</v>
      </c>
      <c r="V603" s="26" t="s">
        <v>260</v>
      </c>
      <c r="W603" s="26" t="s">
        <v>262</v>
      </c>
      <c r="X603" s="26"/>
      <c r="Y603" s="26" t="s">
        <v>277</v>
      </c>
      <c r="Z603" s="27" t="s">
        <v>123</v>
      </c>
      <c r="AA603" s="26"/>
      <c r="AB603" s="26"/>
      <c r="AC603" s="26"/>
      <c r="AD603" s="26"/>
      <c r="AE603" s="26"/>
      <c r="AF603" s="26"/>
      <c r="AG603" s="26"/>
      <c r="AH603" s="45" t="n">
        <v>2</v>
      </c>
      <c r="AI603" s="45" t="n">
        <f aca="false">Q603</f>
        <v>0</v>
      </c>
      <c r="AJ603" s="45" t="n">
        <f aca="false">$AH603-$AI603</f>
        <v>2</v>
      </c>
      <c r="AK603" s="46" t="n">
        <v>13779</v>
      </c>
      <c r="AL603" s="46" t="n">
        <f aca="false">$AJ603*$AK603</f>
        <v>27558</v>
      </c>
      <c r="AM603" s="46" t="n">
        <f aca="false">$AI603*$AK603</f>
        <v>0</v>
      </c>
      <c r="AN603" s="26"/>
      <c r="AO603" s="26"/>
    </row>
    <row r="604" customFormat="false" ht="12" hidden="false" customHeight="false" outlineLevel="0" collapsed="false">
      <c r="A604" s="39" t="s">
        <v>1460</v>
      </c>
      <c r="B604" s="39" t="s">
        <v>1461</v>
      </c>
      <c r="C604" s="39"/>
      <c r="D604" s="39" t="s">
        <v>4505</v>
      </c>
      <c r="E604" s="39" t="s">
        <v>274</v>
      </c>
      <c r="F604" s="39" t="s">
        <v>258</v>
      </c>
      <c r="G604" s="39" t="s">
        <v>4501</v>
      </c>
      <c r="H604" s="39" t="s">
        <v>4502</v>
      </c>
      <c r="I604" s="40" t="n">
        <v>2</v>
      </c>
      <c r="J604" s="40" t="n">
        <v>0</v>
      </c>
      <c r="K604" s="39" t="s">
        <v>4503</v>
      </c>
      <c r="L604" s="41" t="n">
        <v>0</v>
      </c>
      <c r="M604" s="41" t="n">
        <v>12846.49</v>
      </c>
      <c r="N604" s="39" t="s">
        <v>4504</v>
      </c>
      <c r="O604" s="42" t="n">
        <f aca="false">M604/SUM($M$2:$M$679)</f>
        <v>9.75342173445864E-005</v>
      </c>
      <c r="P604" s="43" t="n">
        <f aca="false">IFERROR(M604/I604,0)</f>
        <v>6423.245</v>
      </c>
      <c r="Q604" s="17"/>
      <c r="R604" s="44" t="n">
        <f aca="false">I604-Q604</f>
        <v>2</v>
      </c>
      <c r="S604" s="43" t="n">
        <f aca="false">$AK604*R604</f>
        <v>12846.49</v>
      </c>
      <c r="U604" s="26" t="s">
        <v>259</v>
      </c>
      <c r="V604" s="26" t="s">
        <v>273</v>
      </c>
      <c r="W604" s="26" t="s">
        <v>262</v>
      </c>
      <c r="X604" s="26"/>
      <c r="Y604" s="26" t="s">
        <v>277</v>
      </c>
      <c r="Z604" s="27" t="s">
        <v>123</v>
      </c>
      <c r="AA604" s="26"/>
      <c r="AB604" s="26"/>
      <c r="AC604" s="26"/>
      <c r="AD604" s="26"/>
      <c r="AE604" s="26"/>
      <c r="AF604" s="26"/>
      <c r="AG604" s="26"/>
      <c r="AH604" s="45" t="n">
        <v>2</v>
      </c>
      <c r="AI604" s="45" t="n">
        <f aca="false">Q604</f>
        <v>0</v>
      </c>
      <c r="AJ604" s="45" t="n">
        <f aca="false">$AH604-$AI604</f>
        <v>2</v>
      </c>
      <c r="AK604" s="46" t="n">
        <v>6423.245</v>
      </c>
      <c r="AL604" s="46" t="n">
        <f aca="false">$AJ604*$AK604</f>
        <v>12846.49</v>
      </c>
      <c r="AM604" s="46" t="n">
        <f aca="false">$AI604*$AK604</f>
        <v>0</v>
      </c>
      <c r="AN604" s="26"/>
      <c r="AO604" s="26"/>
    </row>
    <row r="605" customFormat="false" ht="12" hidden="false" customHeight="false" outlineLevel="0" collapsed="false">
      <c r="A605" s="39" t="s">
        <v>1462</v>
      </c>
      <c r="B605" s="39" t="s">
        <v>1463</v>
      </c>
      <c r="C605" s="39"/>
      <c r="D605" s="39" t="s">
        <v>4505</v>
      </c>
      <c r="E605" s="39" t="s">
        <v>274</v>
      </c>
      <c r="F605" s="39" t="s">
        <v>258</v>
      </c>
      <c r="G605" s="39" t="s">
        <v>4501</v>
      </c>
      <c r="H605" s="39" t="s">
        <v>4502</v>
      </c>
      <c r="I605" s="40" t="n">
        <v>2</v>
      </c>
      <c r="J605" s="40" t="n">
        <v>0</v>
      </c>
      <c r="K605" s="39" t="s">
        <v>4503</v>
      </c>
      <c r="L605" s="41" t="n">
        <v>0</v>
      </c>
      <c r="M605" s="41" t="n">
        <v>64119.05</v>
      </c>
      <c r="N605" s="39" t="s">
        <v>4504</v>
      </c>
      <c r="O605" s="42" t="n">
        <f aca="false">M605/SUM($M$2:$M$679)</f>
        <v>0.000486810121568491</v>
      </c>
      <c r="P605" s="43" t="n">
        <f aca="false">IFERROR(M605/I605,0)</f>
        <v>32059.525</v>
      </c>
      <c r="Q605" s="17"/>
      <c r="R605" s="44" t="n">
        <f aca="false">I605-Q605</f>
        <v>2</v>
      </c>
      <c r="S605" s="43" t="n">
        <f aca="false">$AK605*R605</f>
        <v>64119.05</v>
      </c>
      <c r="U605" s="26" t="s">
        <v>259</v>
      </c>
      <c r="V605" s="26" t="s">
        <v>273</v>
      </c>
      <c r="W605" s="26" t="s">
        <v>262</v>
      </c>
      <c r="X605" s="26"/>
      <c r="Y605" s="26" t="s">
        <v>277</v>
      </c>
      <c r="Z605" s="27" t="s">
        <v>123</v>
      </c>
      <c r="AA605" s="26"/>
      <c r="AB605" s="26"/>
      <c r="AC605" s="26"/>
      <c r="AD605" s="26"/>
      <c r="AE605" s="26"/>
      <c r="AF605" s="26"/>
      <c r="AG605" s="26"/>
      <c r="AH605" s="45" t="n">
        <v>2</v>
      </c>
      <c r="AI605" s="45" t="n">
        <f aca="false">Q605</f>
        <v>0</v>
      </c>
      <c r="AJ605" s="45" t="n">
        <f aca="false">$AH605-$AI605</f>
        <v>2</v>
      </c>
      <c r="AK605" s="46" t="n">
        <v>32059.525</v>
      </c>
      <c r="AL605" s="46" t="n">
        <f aca="false">$AJ605*$AK605</f>
        <v>64119.05</v>
      </c>
      <c r="AM605" s="46" t="n">
        <f aca="false">$AI605*$AK605</f>
        <v>0</v>
      </c>
      <c r="AN605" s="26"/>
      <c r="AO605" s="26"/>
    </row>
    <row r="606" customFormat="false" ht="12" hidden="false" customHeight="false" outlineLevel="0" collapsed="false">
      <c r="A606" s="39" t="s">
        <v>1464</v>
      </c>
      <c r="B606" s="39" t="s">
        <v>1465</v>
      </c>
      <c r="C606" s="39"/>
      <c r="D606" s="39" t="s">
        <v>4505</v>
      </c>
      <c r="E606" s="39" t="s">
        <v>274</v>
      </c>
      <c r="F606" s="39" t="s">
        <v>258</v>
      </c>
      <c r="G606" s="39" t="s">
        <v>4512</v>
      </c>
      <c r="H606" s="39" t="s">
        <v>4502</v>
      </c>
      <c r="I606" s="40" t="n">
        <v>2</v>
      </c>
      <c r="J606" s="40" t="n">
        <v>0</v>
      </c>
      <c r="K606" s="39" t="s">
        <v>4503</v>
      </c>
      <c r="L606" s="41" t="n">
        <v>0</v>
      </c>
      <c r="M606" s="41" t="n">
        <v>344000</v>
      </c>
      <c r="N606" s="39" t="s">
        <v>4504</v>
      </c>
      <c r="O606" s="42" t="n">
        <f aca="false">M606/SUM($M$2:$M$679)</f>
        <v>0.00261174614751093</v>
      </c>
      <c r="P606" s="43" t="n">
        <f aca="false">IFERROR(M606/I606,0)</f>
        <v>172000</v>
      </c>
      <c r="Q606" s="17"/>
      <c r="R606" s="44" t="n">
        <f aca="false">I606-Q606</f>
        <v>2</v>
      </c>
      <c r="S606" s="43" t="n">
        <f aca="false">$AK606*R606</f>
        <v>344000</v>
      </c>
      <c r="U606" s="26" t="s">
        <v>259</v>
      </c>
      <c r="V606" s="26" t="s">
        <v>273</v>
      </c>
      <c r="W606" s="26" t="s">
        <v>262</v>
      </c>
      <c r="X606" s="26"/>
      <c r="Y606" s="26" t="s">
        <v>277</v>
      </c>
      <c r="Z606" s="27" t="s">
        <v>123</v>
      </c>
      <c r="AA606" s="26"/>
      <c r="AB606" s="26"/>
      <c r="AC606" s="26"/>
      <c r="AD606" s="26"/>
      <c r="AE606" s="26"/>
      <c r="AF606" s="26"/>
      <c r="AG606" s="26"/>
      <c r="AH606" s="45" t="n">
        <v>2</v>
      </c>
      <c r="AI606" s="45" t="n">
        <f aca="false">Q606</f>
        <v>0</v>
      </c>
      <c r="AJ606" s="45" t="n">
        <f aca="false">$AH606-$AI606</f>
        <v>2</v>
      </c>
      <c r="AK606" s="46" t="n">
        <v>172000</v>
      </c>
      <c r="AL606" s="46" t="n">
        <f aca="false">$AJ606*$AK606</f>
        <v>344000</v>
      </c>
      <c r="AM606" s="46" t="n">
        <f aca="false">$AI606*$AK606</f>
        <v>0</v>
      </c>
      <c r="AN606" s="26"/>
      <c r="AO606" s="26"/>
    </row>
    <row r="607" customFormat="false" ht="12" hidden="false" customHeight="false" outlineLevel="0" collapsed="false">
      <c r="A607" s="39" t="s">
        <v>1466</v>
      </c>
      <c r="B607" s="39" t="s">
        <v>1467</v>
      </c>
      <c r="C607" s="39"/>
      <c r="D607" s="39" t="s">
        <v>4565</v>
      </c>
      <c r="E607" s="39" t="s">
        <v>611</v>
      </c>
      <c r="F607" s="39" t="s">
        <v>258</v>
      </c>
      <c r="G607" s="39" t="s">
        <v>4512</v>
      </c>
      <c r="H607" s="39" t="s">
        <v>4502</v>
      </c>
      <c r="I607" s="40" t="n">
        <v>2</v>
      </c>
      <c r="J607" s="40" t="n">
        <v>0</v>
      </c>
      <c r="K607" s="39" t="s">
        <v>4503</v>
      </c>
      <c r="L607" s="41" t="n">
        <v>0</v>
      </c>
      <c r="M607" s="41" t="n">
        <v>23371.92</v>
      </c>
      <c r="N607" s="39" t="s">
        <v>4567</v>
      </c>
      <c r="O607" s="42" t="n">
        <f aca="false">M607/SUM($M$2:$M$679)</f>
        <v>0.000177446284941668</v>
      </c>
      <c r="P607" s="43" t="n">
        <f aca="false">IFERROR(M607/I607,0)</f>
        <v>11685.96</v>
      </c>
      <c r="Q607" s="17"/>
      <c r="R607" s="44" t="n">
        <f aca="false">I607-Q607</f>
        <v>2</v>
      </c>
      <c r="S607" s="43" t="n">
        <f aca="false">$AK607*R607</f>
        <v>23371.92</v>
      </c>
      <c r="U607" s="26" t="s">
        <v>259</v>
      </c>
      <c r="V607" s="26" t="s">
        <v>610</v>
      </c>
      <c r="W607" s="26" t="s">
        <v>612</v>
      </c>
      <c r="X607" s="26"/>
      <c r="Y607" s="26" t="s">
        <v>615</v>
      </c>
      <c r="Z607" s="27" t="s">
        <v>126</v>
      </c>
      <c r="AA607" s="26"/>
      <c r="AB607" s="26"/>
      <c r="AC607" s="26"/>
      <c r="AD607" s="26"/>
      <c r="AE607" s="26"/>
      <c r="AF607" s="26"/>
      <c r="AG607" s="26"/>
      <c r="AH607" s="45" t="n">
        <v>2</v>
      </c>
      <c r="AI607" s="45" t="n">
        <f aca="false">Q607</f>
        <v>0</v>
      </c>
      <c r="AJ607" s="45" t="n">
        <f aca="false">$AH607-$AI607</f>
        <v>2</v>
      </c>
      <c r="AK607" s="46" t="n">
        <v>11685.96</v>
      </c>
      <c r="AL607" s="46" t="n">
        <f aca="false">$AJ607*$AK607</f>
        <v>23371.92</v>
      </c>
      <c r="AM607" s="46" t="n">
        <f aca="false">$AI607*$AK607</f>
        <v>0</v>
      </c>
      <c r="AN607" s="26"/>
      <c r="AO607" s="26"/>
    </row>
    <row r="608" customFormat="false" ht="12" hidden="false" customHeight="false" outlineLevel="0" collapsed="false">
      <c r="A608" s="39" t="s">
        <v>1468</v>
      </c>
      <c r="B608" s="39" t="s">
        <v>1469</v>
      </c>
      <c r="C608" s="39"/>
      <c r="D608" s="39" t="s">
        <v>4565</v>
      </c>
      <c r="E608" s="39" t="s">
        <v>611</v>
      </c>
      <c r="F608" s="39" t="s">
        <v>258</v>
      </c>
      <c r="G608" s="39" t="s">
        <v>4566</v>
      </c>
      <c r="H608" s="39" t="s">
        <v>4502</v>
      </c>
      <c r="I608" s="40" t="n">
        <v>2</v>
      </c>
      <c r="J608" s="40" t="n">
        <v>0</v>
      </c>
      <c r="K608" s="39" t="s">
        <v>4503</v>
      </c>
      <c r="L608" s="41" t="n">
        <v>0</v>
      </c>
      <c r="M608" s="41" t="n">
        <v>99892.23</v>
      </c>
      <c r="N608" s="39" t="s">
        <v>4567</v>
      </c>
      <c r="O608" s="42" t="n">
        <f aca="false">M608/SUM($M$2:$M$679)</f>
        <v>0.000758410310665047</v>
      </c>
      <c r="P608" s="43" t="n">
        <f aca="false">IFERROR(M608/I608,0)</f>
        <v>49946.115</v>
      </c>
      <c r="Q608" s="17"/>
      <c r="R608" s="44" t="n">
        <f aca="false">I608-Q608</f>
        <v>2</v>
      </c>
      <c r="S608" s="43" t="n">
        <f aca="false">$AK608*R608</f>
        <v>99892.23</v>
      </c>
      <c r="U608" s="26" t="s">
        <v>259</v>
      </c>
      <c r="V608" s="26" t="s">
        <v>610</v>
      </c>
      <c r="W608" s="26" t="s">
        <v>612</v>
      </c>
      <c r="X608" s="26"/>
      <c r="Y608" s="26" t="s">
        <v>615</v>
      </c>
      <c r="Z608" s="27" t="s">
        <v>126</v>
      </c>
      <c r="AA608" s="26"/>
      <c r="AB608" s="26"/>
      <c r="AC608" s="26"/>
      <c r="AD608" s="26"/>
      <c r="AE608" s="26"/>
      <c r="AF608" s="26"/>
      <c r="AG608" s="26"/>
      <c r="AH608" s="45" t="n">
        <v>2</v>
      </c>
      <c r="AI608" s="45" t="n">
        <f aca="false">Q608</f>
        <v>0</v>
      </c>
      <c r="AJ608" s="45" t="n">
        <f aca="false">$AH608-$AI608</f>
        <v>2</v>
      </c>
      <c r="AK608" s="46" t="n">
        <v>49946.115</v>
      </c>
      <c r="AL608" s="46" t="n">
        <f aca="false">$AJ608*$AK608</f>
        <v>99892.23</v>
      </c>
      <c r="AM608" s="46" t="n">
        <f aca="false">$AI608*$AK608</f>
        <v>0</v>
      </c>
      <c r="AN608" s="26"/>
      <c r="AO608" s="26"/>
    </row>
    <row r="609" customFormat="false" ht="12" hidden="false" customHeight="false" outlineLevel="0" collapsed="false">
      <c r="A609" s="39" t="s">
        <v>1470</v>
      </c>
      <c r="B609" s="39" t="s">
        <v>1471</v>
      </c>
      <c r="C609" s="39"/>
      <c r="D609" s="39" t="s">
        <v>4565</v>
      </c>
      <c r="E609" s="39" t="s">
        <v>611</v>
      </c>
      <c r="F609" s="39" t="s">
        <v>258</v>
      </c>
      <c r="G609" s="39" t="s">
        <v>4566</v>
      </c>
      <c r="H609" s="39" t="s">
        <v>4502</v>
      </c>
      <c r="I609" s="40" t="n">
        <v>2</v>
      </c>
      <c r="J609" s="40" t="n">
        <v>0</v>
      </c>
      <c r="K609" s="39" t="s">
        <v>4503</v>
      </c>
      <c r="L609" s="41" t="n">
        <v>0</v>
      </c>
      <c r="M609" s="41" t="n">
        <v>104701.37</v>
      </c>
      <c r="N609" s="39" t="s">
        <v>4567</v>
      </c>
      <c r="O609" s="42" t="n">
        <f aca="false">M609/SUM($M$2:$M$679)</f>
        <v>0.000794922673652956</v>
      </c>
      <c r="P609" s="43" t="n">
        <f aca="false">IFERROR(M609/I609,0)</f>
        <v>52350.685</v>
      </c>
      <c r="Q609" s="17"/>
      <c r="R609" s="44" t="n">
        <f aca="false">I609-Q609</f>
        <v>2</v>
      </c>
      <c r="S609" s="43" t="n">
        <f aca="false">$AK609*R609</f>
        <v>104701.37</v>
      </c>
      <c r="U609" s="26" t="s">
        <v>259</v>
      </c>
      <c r="V609" s="26" t="s">
        <v>610</v>
      </c>
      <c r="W609" s="26" t="s">
        <v>612</v>
      </c>
      <c r="X609" s="26"/>
      <c r="Y609" s="26" t="s">
        <v>615</v>
      </c>
      <c r="Z609" s="27" t="s">
        <v>126</v>
      </c>
      <c r="AA609" s="26"/>
      <c r="AB609" s="26"/>
      <c r="AC609" s="26"/>
      <c r="AD609" s="26"/>
      <c r="AE609" s="26"/>
      <c r="AF609" s="26"/>
      <c r="AG609" s="26"/>
      <c r="AH609" s="45" t="n">
        <v>2</v>
      </c>
      <c r="AI609" s="45" t="n">
        <f aca="false">Q609</f>
        <v>0</v>
      </c>
      <c r="AJ609" s="45" t="n">
        <f aca="false">$AH609-$AI609</f>
        <v>2</v>
      </c>
      <c r="AK609" s="46" t="n">
        <v>52350.685</v>
      </c>
      <c r="AL609" s="46" t="n">
        <f aca="false">$AJ609*$AK609</f>
        <v>104701.37</v>
      </c>
      <c r="AM609" s="46" t="n">
        <f aca="false">$AI609*$AK609</f>
        <v>0</v>
      </c>
      <c r="AN609" s="26"/>
      <c r="AO609" s="26"/>
    </row>
    <row r="610" customFormat="false" ht="12" hidden="false" customHeight="false" outlineLevel="0" collapsed="false">
      <c r="A610" s="39" t="s">
        <v>1472</v>
      </c>
      <c r="B610" s="39" t="s">
        <v>1473</v>
      </c>
      <c r="C610" s="39"/>
      <c r="D610" s="39" t="s">
        <v>4565</v>
      </c>
      <c r="E610" s="39" t="s">
        <v>611</v>
      </c>
      <c r="F610" s="39" t="s">
        <v>258</v>
      </c>
      <c r="G610" s="39" t="s">
        <v>4566</v>
      </c>
      <c r="H610" s="39" t="s">
        <v>4502</v>
      </c>
      <c r="I610" s="40" t="n">
        <v>2</v>
      </c>
      <c r="J610" s="40" t="n">
        <v>0</v>
      </c>
      <c r="K610" s="39" t="s">
        <v>4503</v>
      </c>
      <c r="L610" s="41" t="n">
        <v>0</v>
      </c>
      <c r="M610" s="41" t="n">
        <v>117865.02</v>
      </c>
      <c r="N610" s="39" t="s">
        <v>4567</v>
      </c>
      <c r="O610" s="42" t="n">
        <f aca="false">M610/SUM($M$2:$M$679)</f>
        <v>0.000894864860207265</v>
      </c>
      <c r="P610" s="43" t="n">
        <f aca="false">IFERROR(M610/I610,0)</f>
        <v>58932.51</v>
      </c>
      <c r="Q610" s="17"/>
      <c r="R610" s="44" t="n">
        <f aca="false">I610-Q610</f>
        <v>2</v>
      </c>
      <c r="S610" s="43" t="n">
        <f aca="false">$AK610*R610</f>
        <v>117865.02</v>
      </c>
      <c r="U610" s="26" t="s">
        <v>259</v>
      </c>
      <c r="V610" s="26" t="s">
        <v>610</v>
      </c>
      <c r="W610" s="26" t="s">
        <v>612</v>
      </c>
      <c r="X610" s="26"/>
      <c r="Y610" s="26" t="s">
        <v>615</v>
      </c>
      <c r="Z610" s="27" t="s">
        <v>126</v>
      </c>
      <c r="AA610" s="26"/>
      <c r="AB610" s="26"/>
      <c r="AC610" s="26"/>
      <c r="AD610" s="26"/>
      <c r="AE610" s="26"/>
      <c r="AF610" s="26"/>
      <c r="AG610" s="26"/>
      <c r="AH610" s="45" t="n">
        <v>2</v>
      </c>
      <c r="AI610" s="45" t="n">
        <f aca="false">Q610</f>
        <v>0</v>
      </c>
      <c r="AJ610" s="45" t="n">
        <f aca="false">$AH610-$AI610</f>
        <v>2</v>
      </c>
      <c r="AK610" s="46" t="n">
        <v>58932.51</v>
      </c>
      <c r="AL610" s="46" t="n">
        <f aca="false">$AJ610*$AK610</f>
        <v>117865.02</v>
      </c>
      <c r="AM610" s="46" t="n">
        <f aca="false">$AI610*$AK610</f>
        <v>0</v>
      </c>
      <c r="AN610" s="26"/>
      <c r="AO610" s="26"/>
    </row>
    <row r="611" customFormat="false" ht="12" hidden="false" customHeight="false" outlineLevel="0" collapsed="false">
      <c r="A611" s="39" t="s">
        <v>1474</v>
      </c>
      <c r="B611" s="39" t="s">
        <v>1475</v>
      </c>
      <c r="C611" s="39"/>
      <c r="D611" s="39" t="s">
        <v>4565</v>
      </c>
      <c r="E611" s="39" t="s">
        <v>611</v>
      </c>
      <c r="F611" s="39" t="s">
        <v>258</v>
      </c>
      <c r="G611" s="39" t="s">
        <v>4566</v>
      </c>
      <c r="H611" s="39" t="s">
        <v>4502</v>
      </c>
      <c r="I611" s="40" t="n">
        <v>2</v>
      </c>
      <c r="J611" s="40" t="n">
        <v>0</v>
      </c>
      <c r="K611" s="39" t="s">
        <v>4503</v>
      </c>
      <c r="L611" s="41" t="n">
        <v>0</v>
      </c>
      <c r="M611" s="41" t="n">
        <v>114432.04</v>
      </c>
      <c r="N611" s="39" t="s">
        <v>4567</v>
      </c>
      <c r="O611" s="42" t="n">
        <f aca="false">M611/SUM($M$2:$M$679)</f>
        <v>0.000868800696575049</v>
      </c>
      <c r="P611" s="43" t="n">
        <f aca="false">IFERROR(M611/I611,0)</f>
        <v>57216.02</v>
      </c>
      <c r="Q611" s="17"/>
      <c r="R611" s="44" t="n">
        <f aca="false">I611-Q611</f>
        <v>2</v>
      </c>
      <c r="S611" s="43" t="n">
        <f aca="false">$AK611*R611</f>
        <v>114432.04</v>
      </c>
      <c r="U611" s="26" t="s">
        <v>259</v>
      </c>
      <c r="V611" s="26" t="s">
        <v>610</v>
      </c>
      <c r="W611" s="26" t="s">
        <v>612</v>
      </c>
      <c r="X611" s="26"/>
      <c r="Y611" s="26" t="s">
        <v>615</v>
      </c>
      <c r="Z611" s="27" t="s">
        <v>126</v>
      </c>
      <c r="AA611" s="26"/>
      <c r="AB611" s="26"/>
      <c r="AC611" s="26"/>
      <c r="AD611" s="26"/>
      <c r="AE611" s="26"/>
      <c r="AF611" s="26"/>
      <c r="AG611" s="26"/>
      <c r="AH611" s="45" t="n">
        <v>2</v>
      </c>
      <c r="AI611" s="45" t="n">
        <f aca="false">Q611</f>
        <v>0</v>
      </c>
      <c r="AJ611" s="45" t="n">
        <f aca="false">$AH611-$AI611</f>
        <v>2</v>
      </c>
      <c r="AK611" s="46" t="n">
        <v>57216.02</v>
      </c>
      <c r="AL611" s="46" t="n">
        <f aca="false">$AJ611*$AK611</f>
        <v>114432.04</v>
      </c>
      <c r="AM611" s="46" t="n">
        <f aca="false">$AI611*$AK611</f>
        <v>0</v>
      </c>
      <c r="AN611" s="26"/>
      <c r="AO611" s="26"/>
    </row>
    <row r="612" customFormat="false" ht="12" hidden="false" customHeight="false" outlineLevel="0" collapsed="false">
      <c r="A612" s="39" t="s">
        <v>1476</v>
      </c>
      <c r="B612" s="39" t="s">
        <v>1477</v>
      </c>
      <c r="C612" s="39"/>
      <c r="D612" s="39" t="s">
        <v>4565</v>
      </c>
      <c r="E612" s="39" t="s">
        <v>611</v>
      </c>
      <c r="F612" s="39" t="s">
        <v>258</v>
      </c>
      <c r="G612" s="39" t="s">
        <v>4566</v>
      </c>
      <c r="H612" s="39" t="s">
        <v>4502</v>
      </c>
      <c r="I612" s="40" t="n">
        <v>2</v>
      </c>
      <c r="J612" s="40" t="n">
        <v>0</v>
      </c>
      <c r="K612" s="39" t="s">
        <v>4503</v>
      </c>
      <c r="L612" s="41" t="n">
        <v>0</v>
      </c>
      <c r="M612" s="41" t="n">
        <v>287314</v>
      </c>
      <c r="N612" s="39" t="s">
        <v>4567</v>
      </c>
      <c r="O612" s="42" t="n">
        <f aca="false">M612/SUM($M$2:$M$679)</f>
        <v>0.00218136986228476</v>
      </c>
      <c r="P612" s="43" t="n">
        <f aca="false">IFERROR(M612/I612,0)</f>
        <v>143657</v>
      </c>
      <c r="Q612" s="17"/>
      <c r="R612" s="44" t="n">
        <f aca="false">I612-Q612</f>
        <v>2</v>
      </c>
      <c r="S612" s="43" t="n">
        <f aca="false">$AK612*R612</f>
        <v>287314</v>
      </c>
      <c r="U612" s="26" t="s">
        <v>259</v>
      </c>
      <c r="V612" s="26" t="s">
        <v>610</v>
      </c>
      <c r="W612" s="26" t="s">
        <v>612</v>
      </c>
      <c r="X612" s="26"/>
      <c r="Y612" s="26" t="s">
        <v>615</v>
      </c>
      <c r="Z612" s="27" t="s">
        <v>126</v>
      </c>
      <c r="AA612" s="26"/>
      <c r="AB612" s="26"/>
      <c r="AC612" s="26"/>
      <c r="AD612" s="26"/>
      <c r="AE612" s="26"/>
      <c r="AF612" s="26"/>
      <c r="AG612" s="26"/>
      <c r="AH612" s="45" t="n">
        <v>2</v>
      </c>
      <c r="AI612" s="45" t="n">
        <f aca="false">Q612</f>
        <v>0</v>
      </c>
      <c r="AJ612" s="45" t="n">
        <f aca="false">$AH612-$AI612</f>
        <v>2</v>
      </c>
      <c r="AK612" s="46" t="n">
        <v>143657</v>
      </c>
      <c r="AL612" s="46" t="n">
        <f aca="false">$AJ612*$AK612</f>
        <v>287314</v>
      </c>
      <c r="AM612" s="46" t="n">
        <f aca="false">$AI612*$AK612</f>
        <v>0</v>
      </c>
      <c r="AN612" s="26"/>
      <c r="AO612" s="26"/>
    </row>
    <row r="613" customFormat="false" ht="12" hidden="false" customHeight="false" outlineLevel="0" collapsed="false">
      <c r="A613" s="39" t="s">
        <v>1478</v>
      </c>
      <c r="B613" s="39" t="s">
        <v>1479</v>
      </c>
      <c r="C613" s="39"/>
      <c r="D613" s="39" t="s">
        <v>4565</v>
      </c>
      <c r="E613" s="39" t="s">
        <v>611</v>
      </c>
      <c r="F613" s="39" t="s">
        <v>258</v>
      </c>
      <c r="G613" s="39" t="s">
        <v>4566</v>
      </c>
      <c r="H613" s="39" t="s">
        <v>4502</v>
      </c>
      <c r="I613" s="40" t="n">
        <v>2</v>
      </c>
      <c r="J613" s="40" t="n">
        <v>0</v>
      </c>
      <c r="K613" s="39" t="s">
        <v>4503</v>
      </c>
      <c r="L613" s="41" t="n">
        <v>0</v>
      </c>
      <c r="M613" s="41" t="n">
        <v>287314</v>
      </c>
      <c r="N613" s="39" t="s">
        <v>4567</v>
      </c>
      <c r="O613" s="42" t="n">
        <f aca="false">M613/SUM($M$2:$M$679)</f>
        <v>0.00218136986228476</v>
      </c>
      <c r="P613" s="43" t="n">
        <f aca="false">IFERROR(M613/I613,0)</f>
        <v>143657</v>
      </c>
      <c r="Q613" s="17"/>
      <c r="R613" s="44" t="n">
        <f aca="false">I613-Q613</f>
        <v>2</v>
      </c>
      <c r="S613" s="43" t="n">
        <f aca="false">$AK613*R613</f>
        <v>287314</v>
      </c>
      <c r="U613" s="26" t="s">
        <v>259</v>
      </c>
      <c r="V613" s="26" t="s">
        <v>610</v>
      </c>
      <c r="W613" s="26" t="s">
        <v>612</v>
      </c>
      <c r="X613" s="26"/>
      <c r="Y613" s="26" t="s">
        <v>615</v>
      </c>
      <c r="Z613" s="27" t="s">
        <v>126</v>
      </c>
      <c r="AA613" s="26"/>
      <c r="AB613" s="26"/>
      <c r="AC613" s="26"/>
      <c r="AD613" s="26"/>
      <c r="AE613" s="26"/>
      <c r="AF613" s="26"/>
      <c r="AG613" s="26"/>
      <c r="AH613" s="45" t="n">
        <v>2</v>
      </c>
      <c r="AI613" s="45" t="n">
        <f aca="false">Q613</f>
        <v>0</v>
      </c>
      <c r="AJ613" s="45" t="n">
        <f aca="false">$AH613-$AI613</f>
        <v>2</v>
      </c>
      <c r="AK613" s="46" t="n">
        <v>143657</v>
      </c>
      <c r="AL613" s="46" t="n">
        <f aca="false">$AJ613*$AK613</f>
        <v>287314</v>
      </c>
      <c r="AM613" s="46" t="n">
        <f aca="false">$AI613*$AK613</f>
        <v>0</v>
      </c>
      <c r="AN613" s="26"/>
      <c r="AO613" s="26"/>
    </row>
    <row r="614" customFormat="false" ht="12" hidden="false" customHeight="false" outlineLevel="0" collapsed="false">
      <c r="A614" s="39" t="s">
        <v>1480</v>
      </c>
      <c r="B614" s="39" t="s">
        <v>1481</v>
      </c>
      <c r="C614" s="39"/>
      <c r="D614" s="39" t="s">
        <v>4565</v>
      </c>
      <c r="E614" s="39" t="s">
        <v>611</v>
      </c>
      <c r="F614" s="39" t="s">
        <v>258</v>
      </c>
      <c r="G614" s="39" t="s">
        <v>4566</v>
      </c>
      <c r="H614" s="39" t="s">
        <v>4502</v>
      </c>
      <c r="I614" s="40" t="n">
        <v>2</v>
      </c>
      <c r="J614" s="40" t="n">
        <v>0</v>
      </c>
      <c r="K614" s="39" t="s">
        <v>4503</v>
      </c>
      <c r="L614" s="41" t="n">
        <v>0</v>
      </c>
      <c r="M614" s="41" t="n">
        <v>404397.5</v>
      </c>
      <c r="N614" s="39" t="s">
        <v>4567</v>
      </c>
      <c r="O614" s="42" t="n">
        <f aca="false">M614/SUM($M$2:$M$679)</f>
        <v>0.00307030119967457</v>
      </c>
      <c r="P614" s="43" t="n">
        <f aca="false">IFERROR(M614/I614,0)</f>
        <v>202198.75</v>
      </c>
      <c r="Q614" s="17"/>
      <c r="R614" s="44" t="n">
        <f aca="false">I614-Q614</f>
        <v>2</v>
      </c>
      <c r="S614" s="43" t="n">
        <f aca="false">$AK614*R614</f>
        <v>404397.5</v>
      </c>
      <c r="U614" s="26" t="s">
        <v>259</v>
      </c>
      <c r="V614" s="26" t="s">
        <v>610</v>
      </c>
      <c r="W614" s="26" t="s">
        <v>612</v>
      </c>
      <c r="X614" s="26"/>
      <c r="Y614" s="26" t="s">
        <v>615</v>
      </c>
      <c r="Z614" s="27" t="s">
        <v>126</v>
      </c>
      <c r="AA614" s="26"/>
      <c r="AB614" s="26"/>
      <c r="AC614" s="26"/>
      <c r="AD614" s="26"/>
      <c r="AE614" s="26"/>
      <c r="AF614" s="26"/>
      <c r="AG614" s="26"/>
      <c r="AH614" s="45" t="n">
        <v>2</v>
      </c>
      <c r="AI614" s="45" t="n">
        <f aca="false">Q614</f>
        <v>0</v>
      </c>
      <c r="AJ614" s="45" t="n">
        <f aca="false">$AH614-$AI614</f>
        <v>2</v>
      </c>
      <c r="AK614" s="46" t="n">
        <v>202198.75</v>
      </c>
      <c r="AL614" s="46" t="n">
        <f aca="false">$AJ614*$AK614</f>
        <v>404397.5</v>
      </c>
      <c r="AM614" s="46" t="n">
        <f aca="false">$AI614*$AK614</f>
        <v>0</v>
      </c>
      <c r="AN614" s="26"/>
      <c r="AO614" s="26"/>
    </row>
    <row r="615" customFormat="false" ht="12" hidden="false" customHeight="false" outlineLevel="0" collapsed="false">
      <c r="A615" s="39" t="s">
        <v>1482</v>
      </c>
      <c r="B615" s="39" t="s">
        <v>1483</v>
      </c>
      <c r="C615" s="39"/>
      <c r="D615" s="39" t="s">
        <v>4565</v>
      </c>
      <c r="E615" s="39" t="s">
        <v>611</v>
      </c>
      <c r="F615" s="39" t="s">
        <v>258</v>
      </c>
      <c r="G615" s="39" t="s">
        <v>4566</v>
      </c>
      <c r="H615" s="39" t="s">
        <v>4502</v>
      </c>
      <c r="I615" s="40" t="n">
        <v>2</v>
      </c>
      <c r="J615" s="40" t="n">
        <v>0</v>
      </c>
      <c r="K615" s="39" t="s">
        <v>4503</v>
      </c>
      <c r="L615" s="41" t="n">
        <v>0</v>
      </c>
      <c r="M615" s="41" t="n">
        <v>214837</v>
      </c>
      <c r="N615" s="39" t="s">
        <v>4567</v>
      </c>
      <c r="O615" s="42" t="n">
        <f aca="false">M615/SUM($M$2:$M$679)</f>
        <v>0.00163110379968839</v>
      </c>
      <c r="P615" s="43" t="n">
        <f aca="false">IFERROR(M615/I615,0)</f>
        <v>107418.5</v>
      </c>
      <c r="Q615" s="17"/>
      <c r="R615" s="44" t="n">
        <f aca="false">I615-Q615</f>
        <v>2</v>
      </c>
      <c r="S615" s="43" t="n">
        <f aca="false">$AK615*R615</f>
        <v>214837</v>
      </c>
      <c r="U615" s="26" t="s">
        <v>259</v>
      </c>
      <c r="V615" s="26" t="s">
        <v>610</v>
      </c>
      <c r="W615" s="26" t="s">
        <v>612</v>
      </c>
      <c r="X615" s="26"/>
      <c r="Y615" s="26" t="s">
        <v>615</v>
      </c>
      <c r="Z615" s="27" t="s">
        <v>126</v>
      </c>
      <c r="AA615" s="26"/>
      <c r="AB615" s="26"/>
      <c r="AC615" s="26"/>
      <c r="AD615" s="26"/>
      <c r="AE615" s="26"/>
      <c r="AF615" s="26"/>
      <c r="AG615" s="26"/>
      <c r="AH615" s="45" t="n">
        <v>2</v>
      </c>
      <c r="AI615" s="45" t="n">
        <f aca="false">Q615</f>
        <v>0</v>
      </c>
      <c r="AJ615" s="45" t="n">
        <f aca="false">$AH615-$AI615</f>
        <v>2</v>
      </c>
      <c r="AK615" s="46" t="n">
        <v>107418.5</v>
      </c>
      <c r="AL615" s="46" t="n">
        <f aca="false">$AJ615*$AK615</f>
        <v>214837</v>
      </c>
      <c r="AM615" s="46" t="n">
        <f aca="false">$AI615*$AK615</f>
        <v>0</v>
      </c>
      <c r="AN615" s="26"/>
      <c r="AO615" s="26"/>
    </row>
    <row r="616" customFormat="false" ht="12" hidden="false" customHeight="false" outlineLevel="0" collapsed="false">
      <c r="A616" s="39" t="s">
        <v>1484</v>
      </c>
      <c r="B616" s="39" t="s">
        <v>1485</v>
      </c>
      <c r="C616" s="39"/>
      <c r="D616" s="39" t="s">
        <v>4565</v>
      </c>
      <c r="E616" s="39" t="s">
        <v>611</v>
      </c>
      <c r="F616" s="39" t="s">
        <v>258</v>
      </c>
      <c r="G616" s="39" t="s">
        <v>4566</v>
      </c>
      <c r="H616" s="39" t="s">
        <v>4502</v>
      </c>
      <c r="I616" s="40" t="n">
        <v>2</v>
      </c>
      <c r="J616" s="40" t="n">
        <v>0</v>
      </c>
      <c r="K616" s="39" t="s">
        <v>4503</v>
      </c>
      <c r="L616" s="41" t="n">
        <v>0</v>
      </c>
      <c r="M616" s="41" t="n">
        <v>156773.93</v>
      </c>
      <c r="N616" s="39" t="s">
        <v>4567</v>
      </c>
      <c r="O616" s="42" t="n">
        <f aca="false">M616/SUM($M$2:$M$679)</f>
        <v>0.00119027240612689</v>
      </c>
      <c r="P616" s="43" t="n">
        <f aca="false">IFERROR(M616/I616,0)</f>
        <v>78386.965</v>
      </c>
      <c r="Q616" s="17"/>
      <c r="R616" s="44" t="n">
        <f aca="false">I616-Q616</f>
        <v>2</v>
      </c>
      <c r="S616" s="43" t="n">
        <f aca="false">$AK616*R616</f>
        <v>156773.93</v>
      </c>
      <c r="U616" s="26" t="s">
        <v>259</v>
      </c>
      <c r="V616" s="26" t="s">
        <v>610</v>
      </c>
      <c r="W616" s="26" t="s">
        <v>612</v>
      </c>
      <c r="X616" s="26"/>
      <c r="Y616" s="26" t="s">
        <v>615</v>
      </c>
      <c r="Z616" s="27" t="s">
        <v>126</v>
      </c>
      <c r="AA616" s="26"/>
      <c r="AB616" s="26"/>
      <c r="AC616" s="26"/>
      <c r="AD616" s="26"/>
      <c r="AE616" s="26"/>
      <c r="AF616" s="26"/>
      <c r="AG616" s="26"/>
      <c r="AH616" s="45" t="n">
        <v>2</v>
      </c>
      <c r="AI616" s="45" t="n">
        <f aca="false">Q616</f>
        <v>0</v>
      </c>
      <c r="AJ616" s="45" t="n">
        <f aca="false">$AH616-$AI616</f>
        <v>2</v>
      </c>
      <c r="AK616" s="46" t="n">
        <v>78386.965</v>
      </c>
      <c r="AL616" s="46" t="n">
        <f aca="false">$AJ616*$AK616</f>
        <v>156773.93</v>
      </c>
      <c r="AM616" s="46" t="n">
        <f aca="false">$AI616*$AK616</f>
        <v>0</v>
      </c>
      <c r="AN616" s="26"/>
      <c r="AO616" s="26"/>
    </row>
    <row r="617" customFormat="false" ht="12" hidden="false" customHeight="false" outlineLevel="0" collapsed="false">
      <c r="A617" s="39" t="s">
        <v>1486</v>
      </c>
      <c r="B617" s="39" t="s">
        <v>1487</v>
      </c>
      <c r="C617" s="39"/>
      <c r="D617" s="39" t="s">
        <v>4565</v>
      </c>
      <c r="E617" s="39" t="s">
        <v>611</v>
      </c>
      <c r="F617" s="39" t="s">
        <v>258</v>
      </c>
      <c r="G617" s="39" t="s">
        <v>4566</v>
      </c>
      <c r="H617" s="39" t="s">
        <v>4502</v>
      </c>
      <c r="I617" s="40" t="n">
        <v>2</v>
      </c>
      <c r="J617" s="40" t="n">
        <v>0</v>
      </c>
      <c r="K617" s="39" t="s">
        <v>4503</v>
      </c>
      <c r="L617" s="41" t="n">
        <v>0</v>
      </c>
      <c r="M617" s="41" t="n">
        <v>44544.52</v>
      </c>
      <c r="N617" s="39" t="s">
        <v>4567</v>
      </c>
      <c r="O617" s="42" t="n">
        <f aca="false">M617/SUM($M$2:$M$679)</f>
        <v>0.000338194704949778</v>
      </c>
      <c r="P617" s="43" t="n">
        <f aca="false">IFERROR(M617/I617,0)</f>
        <v>22272.26</v>
      </c>
      <c r="Q617" s="17"/>
      <c r="R617" s="44" t="n">
        <f aca="false">I617-Q617</f>
        <v>2</v>
      </c>
      <c r="S617" s="43" t="n">
        <f aca="false">$AK617*R617</f>
        <v>44544.52</v>
      </c>
      <c r="U617" s="26" t="s">
        <v>259</v>
      </c>
      <c r="V617" s="26" t="s">
        <v>610</v>
      </c>
      <c r="W617" s="26" t="s">
        <v>612</v>
      </c>
      <c r="X617" s="26"/>
      <c r="Y617" s="26" t="s">
        <v>615</v>
      </c>
      <c r="Z617" s="27" t="s">
        <v>126</v>
      </c>
      <c r="AA617" s="26"/>
      <c r="AB617" s="26"/>
      <c r="AC617" s="26"/>
      <c r="AD617" s="26"/>
      <c r="AE617" s="26"/>
      <c r="AF617" s="26"/>
      <c r="AG617" s="26"/>
      <c r="AH617" s="45" t="n">
        <v>2</v>
      </c>
      <c r="AI617" s="45" t="n">
        <f aca="false">Q617</f>
        <v>0</v>
      </c>
      <c r="AJ617" s="45" t="n">
        <f aca="false">$AH617-$AI617</f>
        <v>2</v>
      </c>
      <c r="AK617" s="46" t="n">
        <v>22272.26</v>
      </c>
      <c r="AL617" s="46" t="n">
        <f aca="false">$AJ617*$AK617</f>
        <v>44544.52</v>
      </c>
      <c r="AM617" s="46" t="n">
        <f aca="false">$AI617*$AK617</f>
        <v>0</v>
      </c>
      <c r="AN617" s="26"/>
      <c r="AO617" s="26"/>
    </row>
    <row r="618" customFormat="false" ht="12" hidden="false" customHeight="false" outlineLevel="0" collapsed="false">
      <c r="A618" s="39" t="s">
        <v>1488</v>
      </c>
      <c r="B618" s="39" t="s">
        <v>1489</v>
      </c>
      <c r="C618" s="39"/>
      <c r="D618" s="39" t="s">
        <v>4565</v>
      </c>
      <c r="E618" s="39" t="s">
        <v>611</v>
      </c>
      <c r="F618" s="39" t="s">
        <v>258</v>
      </c>
      <c r="G618" s="39" t="s">
        <v>4566</v>
      </c>
      <c r="H618" s="39" t="s">
        <v>4502</v>
      </c>
      <c r="I618" s="40" t="n">
        <v>2</v>
      </c>
      <c r="J618" s="40" t="n">
        <v>0</v>
      </c>
      <c r="K618" s="39" t="s">
        <v>4503</v>
      </c>
      <c r="L618" s="41" t="n">
        <v>0</v>
      </c>
      <c r="M618" s="41" t="n">
        <v>50878.38</v>
      </c>
      <c r="N618" s="39" t="s">
        <v>4567</v>
      </c>
      <c r="O618" s="42" t="n">
        <f aca="false">M618/SUM($M$2:$M$679)</f>
        <v>0.000386283177199411</v>
      </c>
      <c r="P618" s="43" t="n">
        <f aca="false">IFERROR(M618/I618,0)</f>
        <v>25439.19</v>
      </c>
      <c r="Q618" s="17"/>
      <c r="R618" s="44" t="n">
        <f aca="false">I618-Q618</f>
        <v>2</v>
      </c>
      <c r="S618" s="43" t="n">
        <f aca="false">$AK618*R618</f>
        <v>50878.38</v>
      </c>
      <c r="U618" s="26" t="s">
        <v>259</v>
      </c>
      <c r="V618" s="26" t="s">
        <v>610</v>
      </c>
      <c r="W618" s="26" t="s">
        <v>612</v>
      </c>
      <c r="X618" s="26"/>
      <c r="Y618" s="26" t="s">
        <v>615</v>
      </c>
      <c r="Z618" s="27" t="s">
        <v>126</v>
      </c>
      <c r="AA618" s="26"/>
      <c r="AB618" s="26"/>
      <c r="AC618" s="26"/>
      <c r="AD618" s="26"/>
      <c r="AE618" s="26"/>
      <c r="AF618" s="26"/>
      <c r="AG618" s="26"/>
      <c r="AH618" s="45" t="n">
        <v>2</v>
      </c>
      <c r="AI618" s="45" t="n">
        <f aca="false">Q618</f>
        <v>0</v>
      </c>
      <c r="AJ618" s="45" t="n">
        <f aca="false">$AH618-$AI618</f>
        <v>2</v>
      </c>
      <c r="AK618" s="46" t="n">
        <v>25439.19</v>
      </c>
      <c r="AL618" s="46" t="n">
        <f aca="false">$AJ618*$AK618</f>
        <v>50878.38</v>
      </c>
      <c r="AM618" s="46" t="n">
        <f aca="false">$AI618*$AK618</f>
        <v>0</v>
      </c>
      <c r="AN618" s="26"/>
      <c r="AO618" s="26"/>
    </row>
    <row r="619" customFormat="false" ht="12" hidden="false" customHeight="false" outlineLevel="0" collapsed="false">
      <c r="A619" s="39" t="s">
        <v>1490</v>
      </c>
      <c r="B619" s="39" t="s">
        <v>1491</v>
      </c>
      <c r="C619" s="39"/>
      <c r="D619" s="39" t="s">
        <v>4565</v>
      </c>
      <c r="E619" s="39" t="s">
        <v>611</v>
      </c>
      <c r="F619" s="39" t="s">
        <v>258</v>
      </c>
      <c r="G619" s="39" t="s">
        <v>4566</v>
      </c>
      <c r="H619" s="39" t="s">
        <v>4502</v>
      </c>
      <c r="I619" s="40" t="n">
        <v>2</v>
      </c>
      <c r="J619" s="40" t="n">
        <v>0</v>
      </c>
      <c r="K619" s="39" t="s">
        <v>4503</v>
      </c>
      <c r="L619" s="41" t="n">
        <v>0</v>
      </c>
      <c r="M619" s="41" t="n">
        <v>55673.59</v>
      </c>
      <c r="N619" s="39" t="s">
        <v>4567</v>
      </c>
      <c r="O619" s="42" t="n">
        <f aca="false">M619/SUM($M$2:$M$679)</f>
        <v>0.000422689779652916</v>
      </c>
      <c r="P619" s="43" t="n">
        <f aca="false">IFERROR(M619/I619,0)</f>
        <v>27836.795</v>
      </c>
      <c r="Q619" s="17"/>
      <c r="R619" s="44" t="n">
        <f aca="false">I619-Q619</f>
        <v>2</v>
      </c>
      <c r="S619" s="43" t="n">
        <f aca="false">$AK619*R619</f>
        <v>55673.59</v>
      </c>
      <c r="U619" s="26" t="s">
        <v>259</v>
      </c>
      <c r="V619" s="26" t="s">
        <v>610</v>
      </c>
      <c r="W619" s="26" t="s">
        <v>612</v>
      </c>
      <c r="X619" s="26"/>
      <c r="Y619" s="26" t="s">
        <v>615</v>
      </c>
      <c r="Z619" s="27" t="s">
        <v>126</v>
      </c>
      <c r="AA619" s="26"/>
      <c r="AB619" s="26"/>
      <c r="AC619" s="26"/>
      <c r="AD619" s="26"/>
      <c r="AE619" s="26"/>
      <c r="AF619" s="26"/>
      <c r="AG619" s="26"/>
      <c r="AH619" s="45" t="n">
        <v>2</v>
      </c>
      <c r="AI619" s="45" t="n">
        <f aca="false">Q619</f>
        <v>0</v>
      </c>
      <c r="AJ619" s="45" t="n">
        <f aca="false">$AH619-$AI619</f>
        <v>2</v>
      </c>
      <c r="AK619" s="46" t="n">
        <v>27836.795</v>
      </c>
      <c r="AL619" s="46" t="n">
        <f aca="false">$AJ619*$AK619</f>
        <v>55673.59</v>
      </c>
      <c r="AM619" s="46" t="n">
        <f aca="false">$AI619*$AK619</f>
        <v>0</v>
      </c>
      <c r="AN619" s="26"/>
      <c r="AO619" s="26"/>
    </row>
    <row r="620" customFormat="false" ht="12" hidden="false" customHeight="false" outlineLevel="0" collapsed="false">
      <c r="A620" s="39" t="s">
        <v>1492</v>
      </c>
      <c r="B620" s="39" t="s">
        <v>1493</v>
      </c>
      <c r="C620" s="39"/>
      <c r="D620" s="39" t="s">
        <v>4565</v>
      </c>
      <c r="E620" s="39" t="s">
        <v>611</v>
      </c>
      <c r="F620" s="39" t="s">
        <v>258</v>
      </c>
      <c r="G620" s="39" t="s">
        <v>4566</v>
      </c>
      <c r="H620" s="39" t="s">
        <v>4502</v>
      </c>
      <c r="I620" s="40" t="n">
        <v>2</v>
      </c>
      <c r="J620" s="40" t="n">
        <v>0</v>
      </c>
      <c r="K620" s="39" t="s">
        <v>4503</v>
      </c>
      <c r="L620" s="41" t="n">
        <v>0</v>
      </c>
      <c r="M620" s="41" t="n">
        <v>861659.28</v>
      </c>
      <c r="N620" s="39" t="s">
        <v>4567</v>
      </c>
      <c r="O620" s="42" t="n">
        <f aca="false">M620/SUM($M$2:$M$679)</f>
        <v>0.00654196309595071</v>
      </c>
      <c r="P620" s="43" t="n">
        <f aca="false">IFERROR(M620/I620,0)</f>
        <v>430829.64</v>
      </c>
      <c r="Q620" s="17"/>
      <c r="R620" s="44" t="n">
        <f aca="false">I620-Q620</f>
        <v>2</v>
      </c>
      <c r="S620" s="43" t="n">
        <f aca="false">$AK620*R620</f>
        <v>861659.28</v>
      </c>
      <c r="U620" s="26" t="s">
        <v>259</v>
      </c>
      <c r="V620" s="26" t="s">
        <v>610</v>
      </c>
      <c r="W620" s="26" t="s">
        <v>612</v>
      </c>
      <c r="X620" s="26"/>
      <c r="Y620" s="26" t="s">
        <v>615</v>
      </c>
      <c r="Z620" s="27" t="s">
        <v>126</v>
      </c>
      <c r="AA620" s="26"/>
      <c r="AB620" s="26"/>
      <c r="AC620" s="26"/>
      <c r="AD620" s="26"/>
      <c r="AE620" s="26"/>
      <c r="AF620" s="26"/>
      <c r="AG620" s="26"/>
      <c r="AH620" s="45" t="n">
        <v>2</v>
      </c>
      <c r="AI620" s="45" t="n">
        <f aca="false">Q620</f>
        <v>0</v>
      </c>
      <c r="AJ620" s="45" t="n">
        <f aca="false">$AH620-$AI620</f>
        <v>2</v>
      </c>
      <c r="AK620" s="46" t="n">
        <v>430829.64</v>
      </c>
      <c r="AL620" s="46" t="n">
        <f aca="false">$AJ620*$AK620</f>
        <v>861659.28</v>
      </c>
      <c r="AM620" s="46" t="n">
        <f aca="false">$AI620*$AK620</f>
        <v>0</v>
      </c>
      <c r="AN620" s="26"/>
      <c r="AO620" s="26"/>
    </row>
    <row r="621" customFormat="false" ht="12" hidden="false" customHeight="false" outlineLevel="0" collapsed="false">
      <c r="A621" s="39" t="s">
        <v>1494</v>
      </c>
      <c r="B621" s="39" t="s">
        <v>1495</v>
      </c>
      <c r="C621" s="39"/>
      <c r="D621" s="39" t="s">
        <v>4565</v>
      </c>
      <c r="E621" s="39" t="s">
        <v>611</v>
      </c>
      <c r="F621" s="39" t="s">
        <v>258</v>
      </c>
      <c r="G621" s="39" t="s">
        <v>4566</v>
      </c>
      <c r="H621" s="39" t="s">
        <v>4502</v>
      </c>
      <c r="I621" s="40" t="n">
        <v>2</v>
      </c>
      <c r="J621" s="40" t="n">
        <v>0</v>
      </c>
      <c r="K621" s="39" t="s">
        <v>4503</v>
      </c>
      <c r="L621" s="41" t="n">
        <v>0</v>
      </c>
      <c r="M621" s="41" t="n">
        <v>706033.12</v>
      </c>
      <c r="N621" s="39" t="s">
        <v>4567</v>
      </c>
      <c r="O621" s="42" t="n">
        <f aca="false">M621/SUM($M$2:$M$679)</f>
        <v>0.00536040488713699</v>
      </c>
      <c r="P621" s="43" t="n">
        <f aca="false">IFERROR(M621/I621,0)</f>
        <v>353016.56</v>
      </c>
      <c r="Q621" s="17"/>
      <c r="R621" s="44" t="n">
        <f aca="false">I621-Q621</f>
        <v>2</v>
      </c>
      <c r="S621" s="43" t="n">
        <f aca="false">$AK621*R621</f>
        <v>706033.12</v>
      </c>
      <c r="U621" s="26" t="s">
        <v>259</v>
      </c>
      <c r="V621" s="26" t="s">
        <v>610</v>
      </c>
      <c r="W621" s="26" t="s">
        <v>612</v>
      </c>
      <c r="X621" s="26"/>
      <c r="Y621" s="26" t="s">
        <v>615</v>
      </c>
      <c r="Z621" s="27" t="s">
        <v>126</v>
      </c>
      <c r="AA621" s="26"/>
      <c r="AB621" s="26"/>
      <c r="AC621" s="26"/>
      <c r="AD621" s="26"/>
      <c r="AE621" s="26"/>
      <c r="AF621" s="26"/>
      <c r="AG621" s="26"/>
      <c r="AH621" s="45" t="n">
        <v>2</v>
      </c>
      <c r="AI621" s="45" t="n">
        <f aca="false">Q621</f>
        <v>0</v>
      </c>
      <c r="AJ621" s="45" t="n">
        <f aca="false">$AH621-$AI621</f>
        <v>2</v>
      </c>
      <c r="AK621" s="46" t="n">
        <v>353016.56</v>
      </c>
      <c r="AL621" s="46" t="n">
        <f aca="false">$AJ621*$AK621</f>
        <v>706033.12</v>
      </c>
      <c r="AM621" s="46" t="n">
        <f aca="false">$AI621*$AK621</f>
        <v>0</v>
      </c>
      <c r="AN621" s="26"/>
      <c r="AO621" s="26"/>
    </row>
    <row r="622" customFormat="false" ht="12" hidden="false" customHeight="false" outlineLevel="0" collapsed="false">
      <c r="A622" s="39" t="s">
        <v>1496</v>
      </c>
      <c r="B622" s="39" t="s">
        <v>1497</v>
      </c>
      <c r="C622" s="39"/>
      <c r="D622" s="39" t="s">
        <v>4565</v>
      </c>
      <c r="E622" s="39" t="s">
        <v>611</v>
      </c>
      <c r="F622" s="39" t="s">
        <v>258</v>
      </c>
      <c r="G622" s="39" t="s">
        <v>4566</v>
      </c>
      <c r="H622" s="39" t="s">
        <v>4502</v>
      </c>
      <c r="I622" s="40" t="n">
        <v>2</v>
      </c>
      <c r="J622" s="40" t="n">
        <v>0</v>
      </c>
      <c r="K622" s="39" t="s">
        <v>4503</v>
      </c>
      <c r="L622" s="41" t="n">
        <v>0</v>
      </c>
      <c r="M622" s="41" t="n">
        <v>267090.4</v>
      </c>
      <c r="N622" s="39" t="s">
        <v>4567</v>
      </c>
      <c r="O622" s="42" t="n">
        <f aca="false">M622/SUM($M$2:$M$679)</f>
        <v>0.00202782652103824</v>
      </c>
      <c r="P622" s="43" t="n">
        <f aca="false">IFERROR(M622/I622,0)</f>
        <v>133545.2</v>
      </c>
      <c r="Q622" s="17"/>
      <c r="R622" s="44" t="n">
        <f aca="false">I622-Q622</f>
        <v>2</v>
      </c>
      <c r="S622" s="43" t="n">
        <f aca="false">$AK622*R622</f>
        <v>267090.4</v>
      </c>
      <c r="U622" s="26" t="s">
        <v>259</v>
      </c>
      <c r="V622" s="26" t="s">
        <v>610</v>
      </c>
      <c r="W622" s="26" t="s">
        <v>612</v>
      </c>
      <c r="X622" s="26"/>
      <c r="Y622" s="26" t="s">
        <v>615</v>
      </c>
      <c r="Z622" s="27" t="s">
        <v>126</v>
      </c>
      <c r="AA622" s="26"/>
      <c r="AB622" s="26"/>
      <c r="AC622" s="26"/>
      <c r="AD622" s="26"/>
      <c r="AE622" s="26"/>
      <c r="AF622" s="26"/>
      <c r="AG622" s="26"/>
      <c r="AH622" s="45" t="n">
        <v>2</v>
      </c>
      <c r="AI622" s="45" t="n">
        <f aca="false">Q622</f>
        <v>0</v>
      </c>
      <c r="AJ622" s="45" t="n">
        <f aca="false">$AH622-$AI622</f>
        <v>2</v>
      </c>
      <c r="AK622" s="46" t="n">
        <v>133545.2</v>
      </c>
      <c r="AL622" s="46" t="n">
        <f aca="false">$AJ622*$AK622</f>
        <v>267090.4</v>
      </c>
      <c r="AM622" s="46" t="n">
        <f aca="false">$AI622*$AK622</f>
        <v>0</v>
      </c>
      <c r="AN622" s="26"/>
      <c r="AO622" s="26"/>
    </row>
    <row r="623" customFormat="false" ht="12" hidden="false" customHeight="false" outlineLevel="0" collapsed="false">
      <c r="A623" s="39" t="s">
        <v>947</v>
      </c>
      <c r="B623" s="39" t="s">
        <v>948</v>
      </c>
      <c r="C623" s="39" t="s">
        <v>4820</v>
      </c>
      <c r="D623" s="39" t="s">
        <v>4505</v>
      </c>
      <c r="E623" s="39" t="s">
        <v>261</v>
      </c>
      <c r="F623" s="39" t="s">
        <v>258</v>
      </c>
      <c r="G623" s="39" t="s">
        <v>4501</v>
      </c>
      <c r="H623" s="39" t="s">
        <v>4502</v>
      </c>
      <c r="I623" s="40" t="n">
        <v>1</v>
      </c>
      <c r="J623" s="40" t="n">
        <v>0</v>
      </c>
      <c r="K623" s="39" t="s">
        <v>4503</v>
      </c>
      <c r="L623" s="41" t="n">
        <v>0</v>
      </c>
      <c r="M623" s="41" t="n">
        <v>2293.81</v>
      </c>
      <c r="N623" s="39" t="s">
        <v>4507</v>
      </c>
      <c r="O623" s="42" t="n">
        <f aca="false">M623/SUM($M$2:$M$679)</f>
        <v>1.74152599727385E-005</v>
      </c>
      <c r="P623" s="43" t="n">
        <f aca="false">IFERROR(M623/I623,0)</f>
        <v>2293.81</v>
      </c>
      <c r="Q623" s="17"/>
      <c r="R623" s="44" t="n">
        <f aca="false">I623-Q623</f>
        <v>1</v>
      </c>
      <c r="S623" s="43" t="n">
        <f aca="false">$AK623*R623</f>
        <v>2293.80567567568</v>
      </c>
      <c r="U623" s="26" t="s">
        <v>259</v>
      </c>
      <c r="V623" s="26" t="s">
        <v>260</v>
      </c>
      <c r="W623" s="26" t="s">
        <v>262</v>
      </c>
      <c r="X623" s="25" t="s">
        <v>228</v>
      </c>
      <c r="Y623" s="26" t="s">
        <v>282</v>
      </c>
      <c r="Z623" s="25" t="s">
        <v>51</v>
      </c>
      <c r="AA623" s="26" t="s">
        <v>949</v>
      </c>
      <c r="AB623" s="26" t="s">
        <v>950</v>
      </c>
      <c r="AC623" s="26" t="s">
        <v>290</v>
      </c>
      <c r="AD623" s="26" t="s">
        <v>269</v>
      </c>
      <c r="AE623" s="26"/>
      <c r="AF623" s="26" t="s">
        <v>270</v>
      </c>
      <c r="AG623" s="26"/>
      <c r="AH623" s="45"/>
      <c r="AI623" s="45"/>
      <c r="AJ623" s="45"/>
      <c r="AK623" s="46" t="n">
        <v>2293.80567567568</v>
      </c>
      <c r="AL623" s="46"/>
      <c r="AM623" s="46"/>
      <c r="AN623" s="26"/>
      <c r="AO623" s="26" t="s">
        <v>4761</v>
      </c>
    </row>
    <row r="624" customFormat="false" ht="12" hidden="false" customHeight="false" outlineLevel="0" collapsed="false">
      <c r="A624" s="39" t="s">
        <v>767</v>
      </c>
      <c r="B624" s="39" t="s">
        <v>768</v>
      </c>
      <c r="C624" s="39" t="s">
        <v>4821</v>
      </c>
      <c r="D624" s="39" t="s">
        <v>4505</v>
      </c>
      <c r="E624" s="39" t="s">
        <v>261</v>
      </c>
      <c r="F624" s="39" t="s">
        <v>258</v>
      </c>
      <c r="G624" s="39" t="s">
        <v>4501</v>
      </c>
      <c r="H624" s="39" t="s">
        <v>4502</v>
      </c>
      <c r="I624" s="40" t="n">
        <v>1</v>
      </c>
      <c r="J624" s="40" t="n">
        <v>0</v>
      </c>
      <c r="K624" s="39" t="s">
        <v>4503</v>
      </c>
      <c r="L624" s="41" t="n">
        <v>0</v>
      </c>
      <c r="M624" s="41" t="n">
        <v>2977.73</v>
      </c>
      <c r="N624" s="39" t="s">
        <v>4507</v>
      </c>
      <c r="O624" s="42" t="n">
        <f aca="false">M624/SUM($M$2:$M$679)</f>
        <v>2.26077757436853E-005</v>
      </c>
      <c r="P624" s="43" t="n">
        <f aca="false">IFERROR(M624/I624,0)</f>
        <v>2977.73</v>
      </c>
      <c r="Q624" s="17"/>
      <c r="R624" s="44" t="n">
        <f aca="false">I624-Q624</f>
        <v>1</v>
      </c>
      <c r="S624" s="43" t="n">
        <f aca="false">$AK624*R624</f>
        <v>2977.73230769231</v>
      </c>
      <c r="U624" s="26" t="s">
        <v>259</v>
      </c>
      <c r="V624" s="26" t="s">
        <v>260</v>
      </c>
      <c r="W624" s="26" t="s">
        <v>262</v>
      </c>
      <c r="X624" s="24" t="s">
        <v>226</v>
      </c>
      <c r="Y624" s="26" t="s">
        <v>267</v>
      </c>
      <c r="Z624" s="25" t="s">
        <v>51</v>
      </c>
      <c r="AA624" s="26" t="s">
        <v>769</v>
      </c>
      <c r="AB624" s="26" t="s">
        <v>770</v>
      </c>
      <c r="AC624" s="26" t="s">
        <v>290</v>
      </c>
      <c r="AD624" s="26" t="s">
        <v>269</v>
      </c>
      <c r="AE624" s="26"/>
      <c r="AF624" s="26" t="s">
        <v>269</v>
      </c>
      <c r="AG624" s="26"/>
      <c r="AH624" s="45"/>
      <c r="AI624" s="45"/>
      <c r="AJ624" s="45"/>
      <c r="AK624" s="46" t="n">
        <v>2977.73230769231</v>
      </c>
      <c r="AL624" s="46"/>
      <c r="AM624" s="46"/>
      <c r="AN624" s="26"/>
      <c r="AO624" s="26" t="s">
        <v>4822</v>
      </c>
    </row>
    <row r="625" customFormat="false" ht="12" hidden="false" customHeight="false" outlineLevel="0" collapsed="false">
      <c r="A625" s="39" t="s">
        <v>1498</v>
      </c>
      <c r="B625" s="39" t="s">
        <v>1499</v>
      </c>
      <c r="C625" s="39" t="s">
        <v>4823</v>
      </c>
      <c r="D625" s="39" t="s">
        <v>4505</v>
      </c>
      <c r="E625" s="39" t="s">
        <v>261</v>
      </c>
      <c r="F625" s="39" t="s">
        <v>258</v>
      </c>
      <c r="G625" s="39" t="s">
        <v>4501</v>
      </c>
      <c r="H625" s="39" t="s">
        <v>4502</v>
      </c>
      <c r="I625" s="40" t="n">
        <v>1</v>
      </c>
      <c r="J625" s="40" t="n">
        <v>0</v>
      </c>
      <c r="K625" s="39" t="s">
        <v>4503</v>
      </c>
      <c r="L625" s="41" t="n">
        <v>0</v>
      </c>
      <c r="M625" s="41" t="n">
        <v>1320</v>
      </c>
      <c r="N625" s="39" t="s">
        <v>4507</v>
      </c>
      <c r="O625" s="42" t="n">
        <f aca="false">M625/SUM($M$2:$M$679)</f>
        <v>1.0021816612542E-005</v>
      </c>
      <c r="P625" s="43" t="n">
        <f aca="false">IFERROR(M625/I625,0)</f>
        <v>1320</v>
      </c>
      <c r="Q625" s="17"/>
      <c r="R625" s="44" t="n">
        <f aca="false">I625-Q625</f>
        <v>1</v>
      </c>
      <c r="S625" s="43" t="n">
        <f aca="false">$AK625*R625</f>
        <v>1320</v>
      </c>
      <c r="U625" s="26" t="s">
        <v>259</v>
      </c>
      <c r="V625" s="26" t="s">
        <v>260</v>
      </c>
      <c r="W625" s="26" t="s">
        <v>262</v>
      </c>
      <c r="X625" s="26"/>
      <c r="Y625" s="26" t="s">
        <v>277</v>
      </c>
      <c r="Z625" s="27" t="s">
        <v>123</v>
      </c>
      <c r="AA625" s="26"/>
      <c r="AB625" s="26"/>
      <c r="AC625" s="26"/>
      <c r="AD625" s="26"/>
      <c r="AE625" s="26"/>
      <c r="AF625" s="26"/>
      <c r="AG625" s="26"/>
      <c r="AH625" s="45" t="n">
        <v>1</v>
      </c>
      <c r="AI625" s="45" t="n">
        <f aca="false">Q625</f>
        <v>0</v>
      </c>
      <c r="AJ625" s="45" t="n">
        <f aca="false">$AH625-$AI625</f>
        <v>1</v>
      </c>
      <c r="AK625" s="46" t="n">
        <v>1320</v>
      </c>
      <c r="AL625" s="46" t="n">
        <f aca="false">$AJ625*$AK625</f>
        <v>1320</v>
      </c>
      <c r="AM625" s="46" t="n">
        <f aca="false">$AI625*$AK625</f>
        <v>0</v>
      </c>
      <c r="AN625" s="26"/>
      <c r="AO625" s="26"/>
    </row>
    <row r="626" customFormat="false" ht="12" hidden="false" customHeight="false" outlineLevel="0" collapsed="false">
      <c r="A626" s="39" t="s">
        <v>1500</v>
      </c>
      <c r="B626" s="39" t="s">
        <v>1501</v>
      </c>
      <c r="C626" s="39" t="s">
        <v>4824</v>
      </c>
      <c r="D626" s="39" t="s">
        <v>4505</v>
      </c>
      <c r="E626" s="39" t="s">
        <v>261</v>
      </c>
      <c r="F626" s="39" t="s">
        <v>258</v>
      </c>
      <c r="G626" s="39" t="s">
        <v>4501</v>
      </c>
      <c r="H626" s="39" t="s">
        <v>4502</v>
      </c>
      <c r="I626" s="40" t="n">
        <v>1</v>
      </c>
      <c r="J626" s="40" t="n">
        <v>0</v>
      </c>
      <c r="K626" s="39" t="s">
        <v>4503</v>
      </c>
      <c r="L626" s="41" t="n">
        <v>0</v>
      </c>
      <c r="M626" s="41" t="n">
        <v>955</v>
      </c>
      <c r="N626" s="39" t="s">
        <v>4507</v>
      </c>
      <c r="O626" s="42" t="n">
        <f aca="false">M626/SUM($M$2:$M$679)</f>
        <v>7.25063247346785E-006</v>
      </c>
      <c r="P626" s="43" t="n">
        <f aca="false">IFERROR(M626/I626,0)</f>
        <v>955</v>
      </c>
      <c r="Q626" s="17"/>
      <c r="R626" s="44" t="n">
        <f aca="false">I626-Q626</f>
        <v>1</v>
      </c>
      <c r="S626" s="43" t="n">
        <f aca="false">$AK626*R626</f>
        <v>955</v>
      </c>
      <c r="U626" s="26" t="s">
        <v>259</v>
      </c>
      <c r="V626" s="26" t="s">
        <v>260</v>
      </c>
      <c r="W626" s="26" t="s">
        <v>262</v>
      </c>
      <c r="X626" s="26"/>
      <c r="Y626" s="26" t="s">
        <v>277</v>
      </c>
      <c r="Z626" s="27" t="s">
        <v>123</v>
      </c>
      <c r="AA626" s="26"/>
      <c r="AB626" s="26"/>
      <c r="AC626" s="26"/>
      <c r="AD626" s="26"/>
      <c r="AE626" s="26"/>
      <c r="AF626" s="26"/>
      <c r="AG626" s="26"/>
      <c r="AH626" s="45" t="n">
        <v>1</v>
      </c>
      <c r="AI626" s="45" t="n">
        <f aca="false">Q626</f>
        <v>0</v>
      </c>
      <c r="AJ626" s="45" t="n">
        <f aca="false">$AH626-$AI626</f>
        <v>1</v>
      </c>
      <c r="AK626" s="46" t="n">
        <v>955</v>
      </c>
      <c r="AL626" s="46" t="n">
        <f aca="false">$AJ626*$AK626</f>
        <v>955</v>
      </c>
      <c r="AM626" s="46" t="n">
        <f aca="false">$AI626*$AK626</f>
        <v>0</v>
      </c>
      <c r="AN626" s="26"/>
      <c r="AO626" s="26"/>
    </row>
    <row r="627" customFormat="false" ht="12" hidden="false" customHeight="false" outlineLevel="0" collapsed="false">
      <c r="A627" s="39" t="s">
        <v>377</v>
      </c>
      <c r="B627" s="39" t="s">
        <v>378</v>
      </c>
      <c r="C627" s="39" t="s">
        <v>4825</v>
      </c>
      <c r="D627" s="39" t="s">
        <v>4505</v>
      </c>
      <c r="E627" s="39" t="s">
        <v>261</v>
      </c>
      <c r="F627" s="39" t="s">
        <v>258</v>
      </c>
      <c r="G627" s="39" t="s">
        <v>4501</v>
      </c>
      <c r="H627" s="39" t="s">
        <v>4502</v>
      </c>
      <c r="I627" s="40" t="n">
        <v>1</v>
      </c>
      <c r="J627" s="40" t="n">
        <v>0</v>
      </c>
      <c r="K627" s="39" t="s">
        <v>4503</v>
      </c>
      <c r="L627" s="41" t="n">
        <v>0</v>
      </c>
      <c r="M627" s="41" t="n">
        <v>1447.52</v>
      </c>
      <c r="N627" s="39" t="s">
        <v>4507</v>
      </c>
      <c r="O627" s="42" t="n">
        <f aca="false">M627/SUM($M$2:$M$679)</f>
        <v>1.0989984835596E-005</v>
      </c>
      <c r="P627" s="43" t="n">
        <f aca="false">IFERROR(M627/I627,0)</f>
        <v>1447.52</v>
      </c>
      <c r="Q627" s="17"/>
      <c r="R627" s="44" t="n">
        <f aca="false">I627-Q627</f>
        <v>1</v>
      </c>
      <c r="S627" s="43" t="n">
        <f aca="false">$AK627*R627</f>
        <v>1447.51724626279</v>
      </c>
      <c r="U627" s="26" t="s">
        <v>259</v>
      </c>
      <c r="V627" s="26" t="s">
        <v>260</v>
      </c>
      <c r="W627" s="26" t="s">
        <v>262</v>
      </c>
      <c r="X627" s="29" t="s">
        <v>227</v>
      </c>
      <c r="Y627" s="26" t="s">
        <v>297</v>
      </c>
      <c r="Z627" s="25" t="s">
        <v>51</v>
      </c>
      <c r="AA627" s="26" t="s">
        <v>379</v>
      </c>
      <c r="AB627" s="26" t="s">
        <v>380</v>
      </c>
      <c r="AC627" s="26" t="s">
        <v>381</v>
      </c>
      <c r="AD627" s="26" t="s">
        <v>269</v>
      </c>
      <c r="AE627" s="26"/>
      <c r="AF627" s="26" t="s">
        <v>270</v>
      </c>
      <c r="AG627" s="26" t="s">
        <v>382</v>
      </c>
      <c r="AH627" s="45"/>
      <c r="AI627" s="45"/>
      <c r="AJ627" s="45"/>
      <c r="AK627" s="46" t="n">
        <v>1447.51724626279</v>
      </c>
      <c r="AL627" s="46"/>
      <c r="AM627" s="46"/>
      <c r="AN627" s="26"/>
      <c r="AO627" s="26" t="s">
        <v>4543</v>
      </c>
    </row>
    <row r="628" customFormat="false" ht="12" hidden="false" customHeight="false" outlineLevel="0" collapsed="false">
      <c r="A628" s="39" t="s">
        <v>1285</v>
      </c>
      <c r="B628" s="39" t="s">
        <v>1286</v>
      </c>
      <c r="C628" s="39" t="s">
        <v>4826</v>
      </c>
      <c r="D628" s="39" t="s">
        <v>4505</v>
      </c>
      <c r="E628" s="39" t="s">
        <v>261</v>
      </c>
      <c r="F628" s="39" t="s">
        <v>258</v>
      </c>
      <c r="G628" s="39" t="s">
        <v>4501</v>
      </c>
      <c r="H628" s="39" t="s">
        <v>4502</v>
      </c>
      <c r="I628" s="40" t="n">
        <v>1</v>
      </c>
      <c r="J628" s="40" t="n">
        <v>0</v>
      </c>
      <c r="K628" s="39" t="s">
        <v>4503</v>
      </c>
      <c r="L628" s="41" t="n">
        <v>0</v>
      </c>
      <c r="M628" s="41" t="n">
        <v>7174.83</v>
      </c>
      <c r="N628" s="39" t="s">
        <v>4507</v>
      </c>
      <c r="O628" s="42" t="n">
        <f aca="false">M628/SUM($M$2:$M$679)</f>
        <v>5.44733564289124E-005</v>
      </c>
      <c r="P628" s="43" t="n">
        <f aca="false">IFERROR(M628/I628,0)</f>
        <v>7174.83</v>
      </c>
      <c r="Q628" s="17"/>
      <c r="R628" s="44" t="n">
        <f aca="false">I628-Q628</f>
        <v>1</v>
      </c>
      <c r="S628" s="43" t="n">
        <f aca="false">$AK628*R628</f>
        <v>7174.828</v>
      </c>
      <c r="U628" s="26" t="s">
        <v>259</v>
      </c>
      <c r="V628" s="26" t="s">
        <v>260</v>
      </c>
      <c r="W628" s="26" t="s">
        <v>262</v>
      </c>
      <c r="X628" s="26"/>
      <c r="Y628" s="26" t="s">
        <v>277</v>
      </c>
      <c r="Z628" s="27" t="s">
        <v>123</v>
      </c>
      <c r="AA628" s="26"/>
      <c r="AB628" s="26"/>
      <c r="AC628" s="26"/>
      <c r="AD628" s="26"/>
      <c r="AE628" s="26"/>
      <c r="AF628" s="26"/>
      <c r="AG628" s="26"/>
      <c r="AH628" s="45"/>
      <c r="AI628" s="45"/>
      <c r="AJ628" s="45"/>
      <c r="AK628" s="46" t="n">
        <v>7174.828</v>
      </c>
      <c r="AL628" s="46"/>
      <c r="AM628" s="46"/>
      <c r="AN628" s="26"/>
      <c r="AO628" s="26" t="s">
        <v>485</v>
      </c>
    </row>
    <row r="629" customFormat="false" ht="12" hidden="false" customHeight="false" outlineLevel="0" collapsed="false">
      <c r="A629" s="39" t="s">
        <v>1285</v>
      </c>
      <c r="B629" s="39" t="s">
        <v>1286</v>
      </c>
      <c r="C629" s="39" t="s">
        <v>4827</v>
      </c>
      <c r="D629" s="39" t="s">
        <v>4505</v>
      </c>
      <c r="E629" s="39" t="s">
        <v>261</v>
      </c>
      <c r="F629" s="39" t="s">
        <v>258</v>
      </c>
      <c r="G629" s="39" t="s">
        <v>4501</v>
      </c>
      <c r="H629" s="39" t="s">
        <v>4502</v>
      </c>
      <c r="I629" s="40" t="n">
        <v>1</v>
      </c>
      <c r="J629" s="40" t="n">
        <v>0</v>
      </c>
      <c r="K629" s="39" t="s">
        <v>4503</v>
      </c>
      <c r="L629" s="41" t="n">
        <v>0</v>
      </c>
      <c r="M629" s="41" t="n">
        <v>7174.83</v>
      </c>
      <c r="N629" s="39" t="s">
        <v>4507</v>
      </c>
      <c r="O629" s="42" t="n">
        <f aca="false">M629/SUM($M$2:$M$679)</f>
        <v>5.44733564289124E-005</v>
      </c>
      <c r="P629" s="43" t="n">
        <f aca="false">IFERROR(M629/I629,0)</f>
        <v>7174.83</v>
      </c>
      <c r="Q629" s="17"/>
      <c r="R629" s="44" t="n">
        <f aca="false">I629-Q629</f>
        <v>1</v>
      </c>
      <c r="S629" s="43" t="n">
        <f aca="false">$AK629*R629</f>
        <v>7174.828</v>
      </c>
      <c r="U629" s="26" t="s">
        <v>259</v>
      </c>
      <c r="V629" s="26" t="s">
        <v>260</v>
      </c>
      <c r="W629" s="26" t="s">
        <v>262</v>
      </c>
      <c r="X629" s="26"/>
      <c r="Y629" s="26" t="s">
        <v>277</v>
      </c>
      <c r="Z629" s="27" t="s">
        <v>123</v>
      </c>
      <c r="AA629" s="26"/>
      <c r="AB629" s="26"/>
      <c r="AC629" s="26"/>
      <c r="AD629" s="26"/>
      <c r="AE629" s="26"/>
      <c r="AF629" s="26"/>
      <c r="AG629" s="26"/>
      <c r="AH629" s="45"/>
      <c r="AI629" s="45"/>
      <c r="AJ629" s="45"/>
      <c r="AK629" s="46" t="n">
        <v>7174.828</v>
      </c>
      <c r="AL629" s="46"/>
      <c r="AM629" s="46"/>
      <c r="AN629" s="26"/>
      <c r="AO629" s="26" t="s">
        <v>485</v>
      </c>
    </row>
    <row r="630" customFormat="false" ht="12" hidden="false" customHeight="false" outlineLevel="0" collapsed="false">
      <c r="A630" s="39" t="s">
        <v>1291</v>
      </c>
      <c r="B630" s="39" t="s">
        <v>1292</v>
      </c>
      <c r="C630" s="39" t="s">
        <v>78</v>
      </c>
      <c r="D630" s="39" t="s">
        <v>4505</v>
      </c>
      <c r="E630" s="39" t="s">
        <v>261</v>
      </c>
      <c r="F630" s="39" t="s">
        <v>258</v>
      </c>
      <c r="G630" s="39" t="s">
        <v>4501</v>
      </c>
      <c r="H630" s="39" t="s">
        <v>4502</v>
      </c>
      <c r="I630" s="40" t="n">
        <v>1</v>
      </c>
      <c r="J630" s="40" t="n">
        <v>0</v>
      </c>
      <c r="K630" s="39" t="s">
        <v>4503</v>
      </c>
      <c r="L630" s="41" t="n">
        <v>0</v>
      </c>
      <c r="M630" s="41" t="n">
        <v>12528.2</v>
      </c>
      <c r="N630" s="39" t="s">
        <v>4507</v>
      </c>
      <c r="O630" s="42" t="n">
        <f aca="false">M630/SUM($M$2:$M$679)</f>
        <v>9.51176688524607E-005</v>
      </c>
      <c r="P630" s="43" t="n">
        <f aca="false">IFERROR(M630/I630,0)</f>
        <v>12528.2</v>
      </c>
      <c r="Q630" s="17"/>
      <c r="R630" s="44" t="n">
        <f aca="false">I630-Q630</f>
        <v>1</v>
      </c>
      <c r="S630" s="43" t="n">
        <f aca="false">$AK630*R630</f>
        <v>12528.2</v>
      </c>
      <c r="U630" s="26" t="s">
        <v>259</v>
      </c>
      <c r="V630" s="26" t="s">
        <v>260</v>
      </c>
      <c r="W630" s="26" t="s">
        <v>262</v>
      </c>
      <c r="X630" s="26"/>
      <c r="Y630" s="26" t="s">
        <v>277</v>
      </c>
      <c r="Z630" s="27" t="s">
        <v>123</v>
      </c>
      <c r="AA630" s="26"/>
      <c r="AB630" s="26"/>
      <c r="AC630" s="26"/>
      <c r="AD630" s="26"/>
      <c r="AE630" s="26"/>
      <c r="AF630" s="26"/>
      <c r="AG630" s="26"/>
      <c r="AH630" s="45"/>
      <c r="AI630" s="45"/>
      <c r="AJ630" s="45"/>
      <c r="AK630" s="46" t="n">
        <v>12528.2</v>
      </c>
      <c r="AL630" s="46"/>
      <c r="AM630" s="46"/>
      <c r="AN630" s="26"/>
      <c r="AO630" s="26" t="s">
        <v>485</v>
      </c>
    </row>
    <row r="631" customFormat="false" ht="12" hidden="false" customHeight="false" outlineLevel="0" collapsed="false">
      <c r="A631" s="39" t="s">
        <v>1502</v>
      </c>
      <c r="B631" s="39" t="s">
        <v>1503</v>
      </c>
      <c r="C631" s="39" t="s">
        <v>4828</v>
      </c>
      <c r="D631" s="39" t="s">
        <v>4505</v>
      </c>
      <c r="E631" s="39" t="s">
        <v>261</v>
      </c>
      <c r="F631" s="39" t="s">
        <v>258</v>
      </c>
      <c r="G631" s="39" t="s">
        <v>4512</v>
      </c>
      <c r="H631" s="39" t="s">
        <v>4502</v>
      </c>
      <c r="I631" s="40" t="n">
        <v>1</v>
      </c>
      <c r="J631" s="40" t="n">
        <v>0</v>
      </c>
      <c r="K631" s="39" t="s">
        <v>4503</v>
      </c>
      <c r="L631" s="41" t="n">
        <v>0</v>
      </c>
      <c r="M631" s="41" t="n">
        <v>17230.45</v>
      </c>
      <c r="N631" s="39" t="s">
        <v>4507</v>
      </c>
      <c r="O631" s="42" t="n">
        <f aca="false">M631/SUM($M$2:$M$679)</f>
        <v>0.000130818492463313</v>
      </c>
      <c r="P631" s="43" t="n">
        <f aca="false">IFERROR(M631/I631,0)</f>
        <v>17230.45</v>
      </c>
      <c r="Q631" s="17"/>
      <c r="R631" s="44" t="n">
        <f aca="false">I631-Q631</f>
        <v>1</v>
      </c>
      <c r="S631" s="43" t="n">
        <f aca="false">$AK631*R631</f>
        <v>17230.45</v>
      </c>
      <c r="U631" s="26" t="s">
        <v>259</v>
      </c>
      <c r="V631" s="26" t="s">
        <v>260</v>
      </c>
      <c r="W631" s="26" t="s">
        <v>262</v>
      </c>
      <c r="X631" s="26"/>
      <c r="Y631" s="26" t="s">
        <v>277</v>
      </c>
      <c r="Z631" s="27" t="s">
        <v>123</v>
      </c>
      <c r="AA631" s="26"/>
      <c r="AB631" s="26"/>
      <c r="AC631" s="26"/>
      <c r="AD631" s="26"/>
      <c r="AE631" s="26"/>
      <c r="AF631" s="26"/>
      <c r="AG631" s="26"/>
      <c r="AH631" s="45" t="n">
        <v>1</v>
      </c>
      <c r="AI631" s="45" t="n">
        <f aca="false">Q631</f>
        <v>0</v>
      </c>
      <c r="AJ631" s="45" t="n">
        <f aca="false">$AH631-$AI631</f>
        <v>1</v>
      </c>
      <c r="AK631" s="46" t="n">
        <v>17230.45</v>
      </c>
      <c r="AL631" s="46" t="n">
        <f aca="false">$AJ631*$AK631</f>
        <v>17230.45</v>
      </c>
      <c r="AM631" s="46" t="n">
        <f aca="false">$AI631*$AK631</f>
        <v>0</v>
      </c>
      <c r="AN631" s="26"/>
      <c r="AO631" s="26"/>
    </row>
    <row r="632" customFormat="false" ht="12" hidden="false" customHeight="false" outlineLevel="0" collapsed="false">
      <c r="A632" s="39" t="s">
        <v>278</v>
      </c>
      <c r="B632" s="39" t="s">
        <v>279</v>
      </c>
      <c r="C632" s="39" t="s">
        <v>4829</v>
      </c>
      <c r="D632" s="39" t="s">
        <v>4505</v>
      </c>
      <c r="E632" s="39" t="s">
        <v>261</v>
      </c>
      <c r="F632" s="39" t="s">
        <v>258</v>
      </c>
      <c r="G632" s="39" t="s">
        <v>4501</v>
      </c>
      <c r="H632" s="39" t="s">
        <v>4502</v>
      </c>
      <c r="I632" s="40" t="n">
        <v>1</v>
      </c>
      <c r="J632" s="40" t="n">
        <v>0</v>
      </c>
      <c r="K632" s="39" t="s">
        <v>4503</v>
      </c>
      <c r="L632" s="41" t="n">
        <v>0</v>
      </c>
      <c r="M632" s="41" t="n">
        <v>87.16</v>
      </c>
      <c r="N632" s="39" t="s">
        <v>4507</v>
      </c>
      <c r="O632" s="42" t="n">
        <f aca="false">M632/SUM($M$2:$M$679)</f>
        <v>6.6174358784027E-007</v>
      </c>
      <c r="P632" s="43" t="n">
        <f aca="false">IFERROR(M632/I632,0)</f>
        <v>87.16</v>
      </c>
      <c r="Q632" s="17"/>
      <c r="R632" s="44" t="n">
        <f aca="false">I632-Q632</f>
        <v>1</v>
      </c>
      <c r="S632" s="43" t="n">
        <f aca="false">$AK632*R632</f>
        <v>87.1571234664578</v>
      </c>
      <c r="U632" s="26" t="s">
        <v>259</v>
      </c>
      <c r="V632" s="26" t="s">
        <v>260</v>
      </c>
      <c r="W632" s="26" t="s">
        <v>262</v>
      </c>
      <c r="X632" s="25" t="s">
        <v>228</v>
      </c>
      <c r="Y632" s="26" t="s">
        <v>282</v>
      </c>
      <c r="Z632" s="25" t="s">
        <v>51</v>
      </c>
      <c r="AA632" s="26" t="s">
        <v>280</v>
      </c>
      <c r="AB632" s="26" t="s">
        <v>281</v>
      </c>
      <c r="AC632" s="26" t="s">
        <v>283</v>
      </c>
      <c r="AD632" s="26" t="s">
        <v>269</v>
      </c>
      <c r="AE632" s="26"/>
      <c r="AF632" s="26" t="s">
        <v>270</v>
      </c>
      <c r="AG632" s="26" t="s">
        <v>284</v>
      </c>
      <c r="AH632" s="45"/>
      <c r="AI632" s="45"/>
      <c r="AJ632" s="45"/>
      <c r="AK632" s="46" t="n">
        <v>87.1571234664578</v>
      </c>
      <c r="AL632" s="46"/>
      <c r="AM632" s="46"/>
      <c r="AN632" s="26"/>
      <c r="AO632" s="26" t="s">
        <v>4514</v>
      </c>
    </row>
    <row r="633" customFormat="false" ht="12" hidden="false" customHeight="false" outlineLevel="0" collapsed="false">
      <c r="A633" s="39" t="s">
        <v>1504</v>
      </c>
      <c r="B633" s="39" t="s">
        <v>1505</v>
      </c>
      <c r="C633" s="39" t="s">
        <v>4506</v>
      </c>
      <c r="D633" s="39" t="s">
        <v>4505</v>
      </c>
      <c r="E633" s="39" t="s">
        <v>261</v>
      </c>
      <c r="F633" s="39" t="s">
        <v>258</v>
      </c>
      <c r="G633" s="39" t="s">
        <v>4501</v>
      </c>
      <c r="H633" s="39" t="s">
        <v>4502</v>
      </c>
      <c r="I633" s="40" t="n">
        <v>1</v>
      </c>
      <c r="J633" s="40" t="n">
        <v>0</v>
      </c>
      <c r="K633" s="39" t="s">
        <v>4503</v>
      </c>
      <c r="L633" s="41" t="n">
        <v>0</v>
      </c>
      <c r="M633" s="41" t="n">
        <v>19800</v>
      </c>
      <c r="N633" s="39" t="s">
        <v>4507</v>
      </c>
      <c r="O633" s="42" t="n">
        <f aca="false">M633/SUM($M$2:$M$679)</f>
        <v>0.000150327249188129</v>
      </c>
      <c r="P633" s="43" t="n">
        <f aca="false">IFERROR(M633/I633,0)</f>
        <v>19800</v>
      </c>
      <c r="Q633" s="17"/>
      <c r="R633" s="44" t="n">
        <f aca="false">I633-Q633</f>
        <v>1</v>
      </c>
      <c r="S633" s="43" t="n">
        <f aca="false">$AK633*R633</f>
        <v>19800</v>
      </c>
      <c r="U633" s="26" t="s">
        <v>259</v>
      </c>
      <c r="V633" s="26" t="s">
        <v>260</v>
      </c>
      <c r="W633" s="26" t="s">
        <v>262</v>
      </c>
      <c r="X633" s="26"/>
      <c r="Y633" s="26" t="s">
        <v>277</v>
      </c>
      <c r="Z633" s="27" t="s">
        <v>123</v>
      </c>
      <c r="AA633" s="26"/>
      <c r="AB633" s="26"/>
      <c r="AC633" s="26"/>
      <c r="AD633" s="26"/>
      <c r="AE633" s="26"/>
      <c r="AF633" s="26"/>
      <c r="AG633" s="26"/>
      <c r="AH633" s="45" t="n">
        <v>1</v>
      </c>
      <c r="AI633" s="45" t="n">
        <f aca="false">Q633</f>
        <v>0</v>
      </c>
      <c r="AJ633" s="45" t="n">
        <f aca="false">$AH633-$AI633</f>
        <v>1</v>
      </c>
      <c r="AK633" s="46" t="n">
        <v>19800</v>
      </c>
      <c r="AL633" s="46" t="n">
        <f aca="false">$AJ633*$AK633</f>
        <v>19800</v>
      </c>
      <c r="AM633" s="46" t="n">
        <f aca="false">$AI633*$AK633</f>
        <v>0</v>
      </c>
      <c r="AN633" s="26"/>
      <c r="AO633" s="26"/>
    </row>
    <row r="634" customFormat="false" ht="12" hidden="false" customHeight="false" outlineLevel="0" collapsed="false">
      <c r="A634" s="39" t="s">
        <v>1506</v>
      </c>
      <c r="B634" s="39" t="s">
        <v>1507</v>
      </c>
      <c r="C634" s="39" t="s">
        <v>4506</v>
      </c>
      <c r="D634" s="39" t="s">
        <v>4505</v>
      </c>
      <c r="E634" s="39" t="s">
        <v>261</v>
      </c>
      <c r="F634" s="39" t="s">
        <v>258</v>
      </c>
      <c r="G634" s="39" t="s">
        <v>4501</v>
      </c>
      <c r="H634" s="39" t="s">
        <v>4502</v>
      </c>
      <c r="I634" s="40" t="n">
        <v>1</v>
      </c>
      <c r="J634" s="40" t="n">
        <v>0</v>
      </c>
      <c r="K634" s="39" t="s">
        <v>4503</v>
      </c>
      <c r="L634" s="41" t="n">
        <v>0</v>
      </c>
      <c r="M634" s="41" t="n">
        <v>15000</v>
      </c>
      <c r="N634" s="39" t="s">
        <v>4507</v>
      </c>
      <c r="O634" s="42" t="n">
        <f aca="false">M634/SUM($M$2:$M$679)</f>
        <v>0.000113884279687977</v>
      </c>
      <c r="P634" s="43" t="n">
        <f aca="false">IFERROR(M634/I634,0)</f>
        <v>15000</v>
      </c>
      <c r="Q634" s="17"/>
      <c r="R634" s="44" t="n">
        <f aca="false">I634-Q634</f>
        <v>1</v>
      </c>
      <c r="S634" s="43" t="n">
        <f aca="false">$AK634*R634</f>
        <v>15000</v>
      </c>
      <c r="U634" s="26" t="s">
        <v>259</v>
      </c>
      <c r="V634" s="26" t="s">
        <v>260</v>
      </c>
      <c r="W634" s="26" t="s">
        <v>262</v>
      </c>
      <c r="X634" s="26"/>
      <c r="Y634" s="26" t="s">
        <v>277</v>
      </c>
      <c r="Z634" s="27" t="s">
        <v>123</v>
      </c>
      <c r="AA634" s="26"/>
      <c r="AB634" s="26"/>
      <c r="AC634" s="26"/>
      <c r="AD634" s="26"/>
      <c r="AE634" s="26"/>
      <c r="AF634" s="26"/>
      <c r="AG634" s="26"/>
      <c r="AH634" s="45" t="n">
        <v>1</v>
      </c>
      <c r="AI634" s="45" t="n">
        <f aca="false">Q634</f>
        <v>0</v>
      </c>
      <c r="AJ634" s="45" t="n">
        <f aca="false">$AH634-$AI634</f>
        <v>1</v>
      </c>
      <c r="AK634" s="46" t="n">
        <v>15000</v>
      </c>
      <c r="AL634" s="46" t="n">
        <f aca="false">$AJ634*$AK634</f>
        <v>15000</v>
      </c>
      <c r="AM634" s="46" t="n">
        <f aca="false">$AI634*$AK634</f>
        <v>0</v>
      </c>
      <c r="AN634" s="26"/>
      <c r="AO634" s="26"/>
    </row>
    <row r="635" customFormat="false" ht="12" hidden="false" customHeight="false" outlineLevel="0" collapsed="false">
      <c r="A635" s="39" t="s">
        <v>810</v>
      </c>
      <c r="B635" s="39" t="s">
        <v>811</v>
      </c>
      <c r="C635" s="39" t="s">
        <v>4830</v>
      </c>
      <c r="D635" s="39" t="s">
        <v>4505</v>
      </c>
      <c r="E635" s="39" t="s">
        <v>261</v>
      </c>
      <c r="F635" s="39" t="s">
        <v>258</v>
      </c>
      <c r="G635" s="39" t="s">
        <v>4501</v>
      </c>
      <c r="H635" s="39" t="s">
        <v>4502</v>
      </c>
      <c r="I635" s="40" t="n">
        <v>1</v>
      </c>
      <c r="J635" s="40" t="n">
        <v>0</v>
      </c>
      <c r="K635" s="39" t="s">
        <v>4503</v>
      </c>
      <c r="L635" s="41" t="n">
        <v>0</v>
      </c>
      <c r="M635" s="41" t="n">
        <v>4002.46</v>
      </c>
      <c r="N635" s="39" t="s">
        <v>4507</v>
      </c>
      <c r="O635" s="42" t="n">
        <f aca="false">M635/SUM($M$2:$M$679)</f>
        <v>3.0387818271996E-005</v>
      </c>
      <c r="P635" s="43" t="n">
        <f aca="false">IFERROR(M635/I635,0)</f>
        <v>4002.46</v>
      </c>
      <c r="Q635" s="17"/>
      <c r="R635" s="44" t="n">
        <f aca="false">I635-Q635</f>
        <v>1</v>
      </c>
      <c r="S635" s="43" t="n">
        <f aca="false">$AK635*R635</f>
        <v>4002.46095890411</v>
      </c>
      <c r="U635" s="26" t="s">
        <v>259</v>
      </c>
      <c r="V635" s="26" t="s">
        <v>260</v>
      </c>
      <c r="W635" s="26" t="s">
        <v>262</v>
      </c>
      <c r="X635" s="26"/>
      <c r="Y635" s="26" t="s">
        <v>277</v>
      </c>
      <c r="Z635" s="27" t="s">
        <v>123</v>
      </c>
      <c r="AA635" s="26"/>
      <c r="AB635" s="26"/>
      <c r="AC635" s="26"/>
      <c r="AD635" s="26"/>
      <c r="AE635" s="26"/>
      <c r="AF635" s="26"/>
      <c r="AG635" s="26"/>
      <c r="AH635" s="45"/>
      <c r="AI635" s="45"/>
      <c r="AJ635" s="45"/>
      <c r="AK635" s="46" t="n">
        <v>4002.46095890411</v>
      </c>
      <c r="AL635" s="46"/>
      <c r="AM635" s="46"/>
      <c r="AN635" s="26"/>
      <c r="AO635" s="26" t="s">
        <v>485</v>
      </c>
    </row>
    <row r="636" customFormat="false" ht="12" hidden="false" customHeight="false" outlineLevel="0" collapsed="false">
      <c r="A636" s="39" t="s">
        <v>1508</v>
      </c>
      <c r="B636" s="39" t="s">
        <v>1509</v>
      </c>
      <c r="C636" s="39" t="s">
        <v>4831</v>
      </c>
      <c r="D636" s="39" t="s">
        <v>4505</v>
      </c>
      <c r="E636" s="39" t="s">
        <v>261</v>
      </c>
      <c r="F636" s="39" t="s">
        <v>258</v>
      </c>
      <c r="G636" s="39" t="s">
        <v>4501</v>
      </c>
      <c r="H636" s="39" t="s">
        <v>4502</v>
      </c>
      <c r="I636" s="40" t="n">
        <v>1</v>
      </c>
      <c r="J636" s="40" t="n">
        <v>0</v>
      </c>
      <c r="K636" s="39" t="s">
        <v>4503</v>
      </c>
      <c r="L636" s="41" t="n">
        <v>0</v>
      </c>
      <c r="M636" s="41" t="n">
        <v>386.59</v>
      </c>
      <c r="N636" s="39" t="s">
        <v>4507</v>
      </c>
      <c r="O636" s="42" t="n">
        <f aca="false">M636/SUM($M$2:$M$679)</f>
        <v>2.93510157897166E-006</v>
      </c>
      <c r="P636" s="43" t="n">
        <f aca="false">IFERROR(M636/I636,0)</f>
        <v>386.59</v>
      </c>
      <c r="Q636" s="17" t="n">
        <v>371</v>
      </c>
      <c r="R636" s="44" t="n">
        <f aca="false">I636-Q636</f>
        <v>-370</v>
      </c>
      <c r="S636" s="43" t="n">
        <f aca="false">$AK636*R636</f>
        <v>-143038.3</v>
      </c>
      <c r="U636" s="26" t="s">
        <v>259</v>
      </c>
      <c r="V636" s="26" t="s">
        <v>260</v>
      </c>
      <c r="W636" s="26" t="s">
        <v>262</v>
      </c>
      <c r="X636" s="25" t="s">
        <v>228</v>
      </c>
      <c r="Y636" s="26" t="s">
        <v>282</v>
      </c>
      <c r="Z636" s="24" t="s">
        <v>54</v>
      </c>
      <c r="AA636" s="26" t="s">
        <v>1510</v>
      </c>
      <c r="AB636" s="26" t="s">
        <v>1511</v>
      </c>
      <c r="AC636" s="26" t="s">
        <v>1513</v>
      </c>
      <c r="AD636" s="26" t="s">
        <v>270</v>
      </c>
      <c r="AE636" s="26" t="s">
        <v>1514</v>
      </c>
      <c r="AF636" s="26" t="s">
        <v>270</v>
      </c>
      <c r="AG636" s="26" t="s">
        <v>1515</v>
      </c>
      <c r="AH636" s="45" t="n">
        <v>1</v>
      </c>
      <c r="AI636" s="45" t="n">
        <f aca="false">Q636</f>
        <v>371</v>
      </c>
      <c r="AJ636" s="45" t="n">
        <f aca="false">$AH636-$AI636</f>
        <v>-370</v>
      </c>
      <c r="AK636" s="46" t="n">
        <v>386.59</v>
      </c>
      <c r="AL636" s="46" t="n">
        <f aca="false">$AJ636*$AK636</f>
        <v>-143038.3</v>
      </c>
      <c r="AM636" s="46" t="n">
        <f aca="false">$AI636*$AK636</f>
        <v>143424.89</v>
      </c>
      <c r="AN636" s="28" t="s">
        <v>1512</v>
      </c>
      <c r="AO636" s="26" t="s">
        <v>1516</v>
      </c>
    </row>
    <row r="637" customFormat="false" ht="12" hidden="false" customHeight="false" outlineLevel="0" collapsed="false">
      <c r="A637" s="39" t="s">
        <v>536</v>
      </c>
      <c r="B637" s="39" t="s">
        <v>537</v>
      </c>
      <c r="C637" s="39" t="s">
        <v>4506</v>
      </c>
      <c r="D637" s="39" t="s">
        <v>4505</v>
      </c>
      <c r="E637" s="39" t="s">
        <v>261</v>
      </c>
      <c r="F637" s="39" t="s">
        <v>258</v>
      </c>
      <c r="G637" s="39" t="s">
        <v>4501</v>
      </c>
      <c r="H637" s="39" t="s">
        <v>4502</v>
      </c>
      <c r="I637" s="40" t="n">
        <v>1</v>
      </c>
      <c r="J637" s="40" t="n">
        <v>0</v>
      </c>
      <c r="K637" s="39" t="s">
        <v>4503</v>
      </c>
      <c r="L637" s="41" t="n">
        <v>0</v>
      </c>
      <c r="M637" s="41" t="n">
        <v>197.05</v>
      </c>
      <c r="N637" s="39" t="s">
        <v>4507</v>
      </c>
      <c r="O637" s="42" t="n">
        <f aca="false">M637/SUM($M$2:$M$679)</f>
        <v>1.49605982083439E-006</v>
      </c>
      <c r="P637" s="43" t="n">
        <f aca="false">IFERROR(M637/I637,0)</f>
        <v>197.05</v>
      </c>
      <c r="Q637" s="17"/>
      <c r="R637" s="44" t="n">
        <f aca="false">I637-Q637</f>
        <v>1</v>
      </c>
      <c r="S637" s="43" t="n">
        <f aca="false">$AK637*R637</f>
        <v>197.053688212928</v>
      </c>
      <c r="U637" s="26" t="s">
        <v>259</v>
      </c>
      <c r="V637" s="26" t="s">
        <v>260</v>
      </c>
      <c r="W637" s="26" t="s">
        <v>262</v>
      </c>
      <c r="X637" s="24" t="s">
        <v>226</v>
      </c>
      <c r="Y637" s="26" t="s">
        <v>267</v>
      </c>
      <c r="Z637" s="25" t="s">
        <v>51</v>
      </c>
      <c r="AA637" s="26" t="s">
        <v>538</v>
      </c>
      <c r="AB637" s="26" t="s">
        <v>539</v>
      </c>
      <c r="AC637" s="26" t="s">
        <v>290</v>
      </c>
      <c r="AD637" s="26" t="s">
        <v>269</v>
      </c>
      <c r="AE637" s="26"/>
      <c r="AF637" s="26" t="s">
        <v>269</v>
      </c>
      <c r="AG637" s="26"/>
      <c r="AH637" s="45"/>
      <c r="AI637" s="45"/>
      <c r="AJ637" s="45"/>
      <c r="AK637" s="46" t="n">
        <v>197.053688212928</v>
      </c>
      <c r="AL637" s="46"/>
      <c r="AM637" s="46"/>
      <c r="AN637" s="26"/>
      <c r="AO637" s="26" t="s">
        <v>4812</v>
      </c>
    </row>
    <row r="638" customFormat="false" ht="12" hidden="false" customHeight="false" outlineLevel="0" collapsed="false">
      <c r="A638" s="39" t="s">
        <v>1517</v>
      </c>
      <c r="B638" s="39" t="s">
        <v>1518</v>
      </c>
      <c r="C638" s="39" t="s">
        <v>4832</v>
      </c>
      <c r="D638" s="39" t="s">
        <v>4505</v>
      </c>
      <c r="E638" s="39" t="s">
        <v>261</v>
      </c>
      <c r="F638" s="39" t="s">
        <v>258</v>
      </c>
      <c r="G638" s="39" t="s">
        <v>4501</v>
      </c>
      <c r="H638" s="39" t="s">
        <v>4502</v>
      </c>
      <c r="I638" s="40" t="n">
        <v>1</v>
      </c>
      <c r="J638" s="40" t="n">
        <v>0</v>
      </c>
      <c r="K638" s="39" t="s">
        <v>4503</v>
      </c>
      <c r="L638" s="41" t="n">
        <v>0</v>
      </c>
      <c r="M638" s="41" t="n">
        <v>7877.5</v>
      </c>
      <c r="N638" s="39" t="s">
        <v>4507</v>
      </c>
      <c r="O638" s="42" t="n">
        <f aca="false">M638/SUM($M$2:$M$679)</f>
        <v>5.98082275494691E-005</v>
      </c>
      <c r="P638" s="43" t="n">
        <f aca="false">IFERROR(M638/I638,0)</f>
        <v>7877.5</v>
      </c>
      <c r="Q638" s="17"/>
      <c r="R638" s="44" t="n">
        <f aca="false">I638-Q638</f>
        <v>1</v>
      </c>
      <c r="S638" s="43" t="n">
        <f aca="false">$AK638*R638</f>
        <v>7877.5</v>
      </c>
      <c r="U638" s="26" t="s">
        <v>259</v>
      </c>
      <c r="V638" s="26" t="s">
        <v>260</v>
      </c>
      <c r="W638" s="26" t="s">
        <v>262</v>
      </c>
      <c r="X638" s="26"/>
      <c r="Y638" s="26" t="s">
        <v>277</v>
      </c>
      <c r="Z638" s="27" t="s">
        <v>123</v>
      </c>
      <c r="AA638" s="26"/>
      <c r="AB638" s="26"/>
      <c r="AC638" s="26"/>
      <c r="AD638" s="26"/>
      <c r="AE638" s="26"/>
      <c r="AF638" s="26"/>
      <c r="AG638" s="26"/>
      <c r="AH638" s="45" t="n">
        <v>1</v>
      </c>
      <c r="AI638" s="45" t="n">
        <f aca="false">Q638</f>
        <v>0</v>
      </c>
      <c r="AJ638" s="45" t="n">
        <f aca="false">$AH638-$AI638</f>
        <v>1</v>
      </c>
      <c r="AK638" s="46" t="n">
        <v>7877.5</v>
      </c>
      <c r="AL638" s="46" t="n">
        <f aca="false">$AJ638*$AK638</f>
        <v>7877.5</v>
      </c>
      <c r="AM638" s="46" t="n">
        <f aca="false">$AI638*$AK638</f>
        <v>0</v>
      </c>
      <c r="AN638" s="26"/>
      <c r="AO638" s="26"/>
    </row>
    <row r="639" customFormat="false" ht="12" hidden="false" customHeight="false" outlineLevel="0" collapsed="false">
      <c r="A639" s="39" t="s">
        <v>1407</v>
      </c>
      <c r="B639" s="39" t="s">
        <v>1408</v>
      </c>
      <c r="C639" s="39" t="s">
        <v>4833</v>
      </c>
      <c r="D639" s="39" t="s">
        <v>4505</v>
      </c>
      <c r="E639" s="39" t="s">
        <v>261</v>
      </c>
      <c r="F639" s="39" t="s">
        <v>258</v>
      </c>
      <c r="G639" s="39" t="s">
        <v>4501</v>
      </c>
      <c r="H639" s="39" t="s">
        <v>4502</v>
      </c>
      <c r="I639" s="40" t="n">
        <v>1</v>
      </c>
      <c r="J639" s="40" t="n">
        <v>0</v>
      </c>
      <c r="K639" s="39" t="s">
        <v>4503</v>
      </c>
      <c r="L639" s="41" t="n">
        <v>0</v>
      </c>
      <c r="M639" s="41" t="n">
        <v>11414.37</v>
      </c>
      <c r="N639" s="39" t="s">
        <v>4507</v>
      </c>
      <c r="O639" s="42" t="n">
        <f aca="false">M639/SUM($M$2:$M$679)</f>
        <v>8.66611537028034E-005</v>
      </c>
      <c r="P639" s="43" t="n">
        <f aca="false">IFERROR(M639/I639,0)</f>
        <v>11414.37</v>
      </c>
      <c r="Q639" s="17"/>
      <c r="R639" s="44" t="n">
        <f aca="false">I639-Q639</f>
        <v>1</v>
      </c>
      <c r="S639" s="43" t="n">
        <f aca="false">$AK639*R639</f>
        <v>11414.3733333333</v>
      </c>
      <c r="U639" s="26" t="s">
        <v>259</v>
      </c>
      <c r="V639" s="26" t="s">
        <v>260</v>
      </c>
      <c r="W639" s="26" t="s">
        <v>262</v>
      </c>
      <c r="X639" s="26"/>
      <c r="Y639" s="26" t="s">
        <v>277</v>
      </c>
      <c r="Z639" s="27" t="s">
        <v>123</v>
      </c>
      <c r="AA639" s="26"/>
      <c r="AB639" s="26"/>
      <c r="AC639" s="26"/>
      <c r="AD639" s="26"/>
      <c r="AE639" s="26"/>
      <c r="AF639" s="26"/>
      <c r="AG639" s="26"/>
      <c r="AH639" s="45"/>
      <c r="AI639" s="45"/>
      <c r="AJ639" s="45"/>
      <c r="AK639" s="46" t="n">
        <v>11414.3733333333</v>
      </c>
      <c r="AL639" s="46"/>
      <c r="AM639" s="46"/>
      <c r="AN639" s="26"/>
      <c r="AO639" s="26" t="s">
        <v>376</v>
      </c>
    </row>
    <row r="640" customFormat="false" ht="12" hidden="false" customHeight="false" outlineLevel="0" collapsed="false">
      <c r="A640" s="39" t="s">
        <v>1350</v>
      </c>
      <c r="B640" s="39" t="s">
        <v>1351</v>
      </c>
      <c r="C640" s="39" t="s">
        <v>4506</v>
      </c>
      <c r="D640" s="39" t="s">
        <v>4515</v>
      </c>
      <c r="E640" s="39" t="s">
        <v>261</v>
      </c>
      <c r="F640" s="39" t="s">
        <v>258</v>
      </c>
      <c r="G640" s="39" t="s">
        <v>4501</v>
      </c>
      <c r="H640" s="39" t="s">
        <v>4502</v>
      </c>
      <c r="I640" s="40" t="n">
        <v>1</v>
      </c>
      <c r="J640" s="40" t="n">
        <v>0</v>
      </c>
      <c r="K640" s="39" t="s">
        <v>4503</v>
      </c>
      <c r="L640" s="41" t="n">
        <v>0</v>
      </c>
      <c r="M640" s="41" t="n">
        <v>68814.26</v>
      </c>
      <c r="N640" s="39" t="s">
        <v>4507</v>
      </c>
      <c r="O640" s="42" t="n">
        <f aca="false">M640/SUM($M$2:$M$679)</f>
        <v>0.000522457495490743</v>
      </c>
      <c r="P640" s="43" t="n">
        <f aca="false">IFERROR(M640/I640,0)</f>
        <v>68814.26</v>
      </c>
      <c r="Q640" s="17"/>
      <c r="R640" s="44" t="n">
        <f aca="false">I640-Q640</f>
        <v>1</v>
      </c>
      <c r="S640" s="43" t="n">
        <f aca="false">$AK640*R640</f>
        <v>68814.26</v>
      </c>
      <c r="U640" s="26" t="s">
        <v>259</v>
      </c>
      <c r="V640" s="26" t="s">
        <v>260</v>
      </c>
      <c r="W640" s="26" t="s">
        <v>262</v>
      </c>
      <c r="X640" s="26"/>
      <c r="Y640" s="26" t="s">
        <v>277</v>
      </c>
      <c r="Z640" s="27" t="s">
        <v>123</v>
      </c>
      <c r="AA640" s="26"/>
      <c r="AB640" s="26"/>
      <c r="AC640" s="26"/>
      <c r="AD640" s="26"/>
      <c r="AE640" s="26"/>
      <c r="AF640" s="26"/>
      <c r="AG640" s="26"/>
      <c r="AH640" s="45" t="n">
        <v>4</v>
      </c>
      <c r="AI640" s="45" t="n">
        <f aca="false">Q640</f>
        <v>0</v>
      </c>
      <c r="AJ640" s="45" t="n">
        <f aca="false">$AH640-$AI640</f>
        <v>4</v>
      </c>
      <c r="AK640" s="46" t="n">
        <v>68814.26</v>
      </c>
      <c r="AL640" s="46" t="n">
        <f aca="false">$AJ640*$AK640</f>
        <v>275257.04</v>
      </c>
      <c r="AM640" s="46" t="n">
        <f aca="false">$AI640*$AK640</f>
        <v>0</v>
      </c>
      <c r="AN640" s="26"/>
      <c r="AO640" s="26" t="s">
        <v>434</v>
      </c>
    </row>
    <row r="641" customFormat="false" ht="12" hidden="false" customHeight="false" outlineLevel="0" collapsed="false">
      <c r="A641" s="39" t="s">
        <v>1350</v>
      </c>
      <c r="B641" s="39" t="s">
        <v>1351</v>
      </c>
      <c r="C641" s="39" t="s">
        <v>4834</v>
      </c>
      <c r="D641" s="39" t="s">
        <v>4515</v>
      </c>
      <c r="E641" s="39" t="s">
        <v>261</v>
      </c>
      <c r="F641" s="39" t="s">
        <v>258</v>
      </c>
      <c r="G641" s="39" t="s">
        <v>4501</v>
      </c>
      <c r="H641" s="39" t="s">
        <v>4502</v>
      </c>
      <c r="I641" s="40" t="n">
        <v>1</v>
      </c>
      <c r="J641" s="40" t="n">
        <v>0</v>
      </c>
      <c r="K641" s="39" t="s">
        <v>4503</v>
      </c>
      <c r="L641" s="41" t="n">
        <v>0</v>
      </c>
      <c r="M641" s="41" t="n">
        <v>68814.26</v>
      </c>
      <c r="N641" s="39" t="s">
        <v>4507</v>
      </c>
      <c r="O641" s="42" t="n">
        <f aca="false">M641/SUM($M$2:$M$679)</f>
        <v>0.000522457495490743</v>
      </c>
      <c r="P641" s="43" t="n">
        <f aca="false">IFERROR(M641/I641,0)</f>
        <v>68814.26</v>
      </c>
      <c r="Q641" s="17"/>
      <c r="R641" s="44" t="n">
        <f aca="false">I641-Q641</f>
        <v>1</v>
      </c>
      <c r="S641" s="43" t="n">
        <f aca="false">$AK641*R641</f>
        <v>68814.26</v>
      </c>
      <c r="U641" s="26" t="s">
        <v>259</v>
      </c>
      <c r="V641" s="26" t="s">
        <v>260</v>
      </c>
      <c r="W641" s="26" t="s">
        <v>262</v>
      </c>
      <c r="X641" s="26"/>
      <c r="Y641" s="26" t="s">
        <v>277</v>
      </c>
      <c r="Z641" s="27" t="s">
        <v>123</v>
      </c>
      <c r="AA641" s="26"/>
      <c r="AB641" s="26"/>
      <c r="AC641" s="26"/>
      <c r="AD641" s="26"/>
      <c r="AE641" s="26"/>
      <c r="AF641" s="26"/>
      <c r="AG641" s="26"/>
      <c r="AH641" s="45"/>
      <c r="AI641" s="45"/>
      <c r="AJ641" s="45"/>
      <c r="AK641" s="46" t="n">
        <v>68814.26</v>
      </c>
      <c r="AL641" s="46"/>
      <c r="AM641" s="46"/>
      <c r="AN641" s="26"/>
      <c r="AO641" s="26" t="s">
        <v>434</v>
      </c>
    </row>
    <row r="642" customFormat="false" ht="12" hidden="false" customHeight="false" outlineLevel="0" collapsed="false">
      <c r="A642" s="39" t="s">
        <v>1350</v>
      </c>
      <c r="B642" s="39" t="s">
        <v>1351</v>
      </c>
      <c r="C642" s="39" t="s">
        <v>4835</v>
      </c>
      <c r="D642" s="39" t="s">
        <v>4515</v>
      </c>
      <c r="E642" s="39" t="s">
        <v>261</v>
      </c>
      <c r="F642" s="39" t="s">
        <v>258</v>
      </c>
      <c r="G642" s="39" t="s">
        <v>4501</v>
      </c>
      <c r="H642" s="39" t="s">
        <v>4502</v>
      </c>
      <c r="I642" s="40" t="n">
        <v>1</v>
      </c>
      <c r="J642" s="40" t="n">
        <v>0</v>
      </c>
      <c r="K642" s="39" t="s">
        <v>4503</v>
      </c>
      <c r="L642" s="41" t="n">
        <v>0</v>
      </c>
      <c r="M642" s="41" t="n">
        <v>68814.26</v>
      </c>
      <c r="N642" s="39" t="s">
        <v>4507</v>
      </c>
      <c r="O642" s="42" t="n">
        <f aca="false">M642/SUM($M$2:$M$679)</f>
        <v>0.000522457495490743</v>
      </c>
      <c r="P642" s="43" t="n">
        <f aca="false">IFERROR(M642/I642,0)</f>
        <v>68814.26</v>
      </c>
      <c r="Q642" s="17"/>
      <c r="R642" s="44" t="n">
        <f aca="false">I642-Q642</f>
        <v>1</v>
      </c>
      <c r="S642" s="43" t="n">
        <f aca="false">$AK642*R642</f>
        <v>68814.26</v>
      </c>
      <c r="U642" s="26" t="s">
        <v>259</v>
      </c>
      <c r="V642" s="26" t="s">
        <v>260</v>
      </c>
      <c r="W642" s="26" t="s">
        <v>262</v>
      </c>
      <c r="X642" s="26"/>
      <c r="Y642" s="26" t="s">
        <v>277</v>
      </c>
      <c r="Z642" s="27" t="s">
        <v>123</v>
      </c>
      <c r="AA642" s="26"/>
      <c r="AB642" s="26"/>
      <c r="AC642" s="26"/>
      <c r="AD642" s="26"/>
      <c r="AE642" s="26"/>
      <c r="AF642" s="26"/>
      <c r="AG642" s="26"/>
      <c r="AH642" s="45"/>
      <c r="AI642" s="45"/>
      <c r="AJ642" s="45"/>
      <c r="AK642" s="46" t="n">
        <v>68814.26</v>
      </c>
      <c r="AL642" s="46"/>
      <c r="AM642" s="46"/>
      <c r="AN642" s="26"/>
      <c r="AO642" s="26" t="s">
        <v>434</v>
      </c>
    </row>
    <row r="643" customFormat="false" ht="12" hidden="false" customHeight="false" outlineLevel="0" collapsed="false">
      <c r="A643" s="39" t="s">
        <v>1350</v>
      </c>
      <c r="B643" s="39" t="s">
        <v>1351</v>
      </c>
      <c r="C643" s="39" t="s">
        <v>4836</v>
      </c>
      <c r="D643" s="39" t="s">
        <v>4515</v>
      </c>
      <c r="E643" s="39" t="s">
        <v>261</v>
      </c>
      <c r="F643" s="39" t="s">
        <v>258</v>
      </c>
      <c r="G643" s="39" t="s">
        <v>4501</v>
      </c>
      <c r="H643" s="39" t="s">
        <v>4502</v>
      </c>
      <c r="I643" s="40" t="n">
        <v>1</v>
      </c>
      <c r="J643" s="40" t="n">
        <v>0</v>
      </c>
      <c r="K643" s="39" t="s">
        <v>4503</v>
      </c>
      <c r="L643" s="41" t="n">
        <v>0</v>
      </c>
      <c r="M643" s="41" t="n">
        <v>68814.26</v>
      </c>
      <c r="N643" s="39" t="s">
        <v>4507</v>
      </c>
      <c r="O643" s="42" t="n">
        <f aca="false">M643/SUM($M$2:$M$679)</f>
        <v>0.000522457495490743</v>
      </c>
      <c r="P643" s="43" t="n">
        <f aca="false">IFERROR(M643/I643,0)</f>
        <v>68814.26</v>
      </c>
      <c r="Q643" s="17"/>
      <c r="R643" s="44" t="n">
        <f aca="false">I643-Q643</f>
        <v>1</v>
      </c>
      <c r="S643" s="43" t="n">
        <f aca="false">$AK643*R643</f>
        <v>68814.26</v>
      </c>
      <c r="U643" s="26" t="s">
        <v>259</v>
      </c>
      <c r="V643" s="26" t="s">
        <v>260</v>
      </c>
      <c r="W643" s="26" t="s">
        <v>262</v>
      </c>
      <c r="X643" s="26"/>
      <c r="Y643" s="26" t="s">
        <v>277</v>
      </c>
      <c r="Z643" s="27" t="s">
        <v>123</v>
      </c>
      <c r="AA643" s="26"/>
      <c r="AB643" s="26"/>
      <c r="AC643" s="26"/>
      <c r="AD643" s="26"/>
      <c r="AE643" s="26"/>
      <c r="AF643" s="26"/>
      <c r="AG643" s="26"/>
      <c r="AH643" s="45"/>
      <c r="AI643" s="45"/>
      <c r="AJ643" s="45"/>
      <c r="AK643" s="46" t="n">
        <v>68814.26</v>
      </c>
      <c r="AL643" s="46"/>
      <c r="AM643" s="46"/>
      <c r="AN643" s="26"/>
      <c r="AO643" s="26" t="s">
        <v>434</v>
      </c>
    </row>
    <row r="644" customFormat="false" ht="12" hidden="false" customHeight="false" outlineLevel="0" collapsed="false">
      <c r="A644" s="39" t="s">
        <v>1519</v>
      </c>
      <c r="B644" s="39" t="s">
        <v>1520</v>
      </c>
      <c r="C644" s="39" t="s">
        <v>4506</v>
      </c>
      <c r="D644" s="39" t="s">
        <v>4515</v>
      </c>
      <c r="E644" s="39" t="s">
        <v>261</v>
      </c>
      <c r="F644" s="39" t="s">
        <v>258</v>
      </c>
      <c r="G644" s="39" t="s">
        <v>4501</v>
      </c>
      <c r="H644" s="39" t="s">
        <v>4502</v>
      </c>
      <c r="I644" s="40" t="n">
        <v>1</v>
      </c>
      <c r="J644" s="40" t="n">
        <v>0</v>
      </c>
      <c r="K644" s="39" t="s">
        <v>4503</v>
      </c>
      <c r="L644" s="41" t="n">
        <v>0</v>
      </c>
      <c r="M644" s="41" t="n">
        <v>37452.4</v>
      </c>
      <c r="N644" s="39" t="s">
        <v>4507</v>
      </c>
      <c r="O644" s="42" t="n">
        <f aca="false">M644/SUM($M$2:$M$679)</f>
        <v>0.000284349306439065</v>
      </c>
      <c r="P644" s="43" t="n">
        <f aca="false">IFERROR(M644/I644,0)</f>
        <v>37452.4</v>
      </c>
      <c r="Q644" s="17"/>
      <c r="R644" s="44" t="n">
        <f aca="false">I644-Q644</f>
        <v>1</v>
      </c>
      <c r="S644" s="43" t="n">
        <f aca="false">$AK644*R644</f>
        <v>37452.4</v>
      </c>
      <c r="U644" s="26" t="s">
        <v>259</v>
      </c>
      <c r="V644" s="26" t="s">
        <v>260</v>
      </c>
      <c r="W644" s="26" t="s">
        <v>262</v>
      </c>
      <c r="X644" s="26"/>
      <c r="Y644" s="26" t="s">
        <v>277</v>
      </c>
      <c r="Z644" s="27" t="s">
        <v>123</v>
      </c>
      <c r="AA644" s="26"/>
      <c r="AB644" s="26"/>
      <c r="AC644" s="26"/>
      <c r="AD644" s="26"/>
      <c r="AE644" s="26"/>
      <c r="AF644" s="26"/>
      <c r="AG644" s="26"/>
      <c r="AH644" s="45" t="n">
        <v>1</v>
      </c>
      <c r="AI644" s="45" t="n">
        <f aca="false">Q644</f>
        <v>0</v>
      </c>
      <c r="AJ644" s="45" t="n">
        <f aca="false">$AH644-$AI644</f>
        <v>1</v>
      </c>
      <c r="AK644" s="46" t="n">
        <v>37452.4</v>
      </c>
      <c r="AL644" s="46" t="n">
        <f aca="false">$AJ644*$AK644</f>
        <v>37452.4</v>
      </c>
      <c r="AM644" s="46" t="n">
        <f aca="false">$AI644*$AK644</f>
        <v>0</v>
      </c>
      <c r="AN644" s="26"/>
      <c r="AO644" s="26"/>
    </row>
    <row r="645" customFormat="false" ht="12" hidden="false" customHeight="false" outlineLevel="0" collapsed="false">
      <c r="A645" s="39" t="s">
        <v>917</v>
      </c>
      <c r="B645" s="39" t="s">
        <v>918</v>
      </c>
      <c r="C645" s="39" t="s">
        <v>4837</v>
      </c>
      <c r="D645" s="39" t="s">
        <v>4515</v>
      </c>
      <c r="E645" s="39" t="s">
        <v>261</v>
      </c>
      <c r="F645" s="39" t="s">
        <v>258</v>
      </c>
      <c r="G645" s="39" t="s">
        <v>4501</v>
      </c>
      <c r="H645" s="39" t="s">
        <v>4502</v>
      </c>
      <c r="I645" s="40" t="n">
        <v>1</v>
      </c>
      <c r="J645" s="40" t="n">
        <v>0</v>
      </c>
      <c r="K645" s="39" t="s">
        <v>4503</v>
      </c>
      <c r="L645" s="41" t="n">
        <v>0</v>
      </c>
      <c r="M645" s="41" t="n">
        <v>2301.44</v>
      </c>
      <c r="N645" s="39" t="s">
        <v>4507</v>
      </c>
      <c r="O645" s="42" t="n">
        <f aca="false">M645/SUM($M$2:$M$679)</f>
        <v>1.74731891096731E-005</v>
      </c>
      <c r="P645" s="43" t="n">
        <f aca="false">IFERROR(M645/I645,0)</f>
        <v>2301.44</v>
      </c>
      <c r="Q645" s="17"/>
      <c r="R645" s="44" t="n">
        <f aca="false">I645-Q645</f>
        <v>1</v>
      </c>
      <c r="S645" s="43" t="n">
        <f aca="false">$AK645*R645</f>
        <v>2301.44</v>
      </c>
      <c r="U645" s="26" t="s">
        <v>259</v>
      </c>
      <c r="V645" s="26" t="s">
        <v>260</v>
      </c>
      <c r="W645" s="26" t="s">
        <v>262</v>
      </c>
      <c r="X645" s="26"/>
      <c r="Y645" s="26" t="s">
        <v>277</v>
      </c>
      <c r="Z645" s="27" t="s">
        <v>123</v>
      </c>
      <c r="AA645" s="26"/>
      <c r="AB645" s="26"/>
      <c r="AC645" s="26"/>
      <c r="AD645" s="26"/>
      <c r="AE645" s="26"/>
      <c r="AF645" s="26"/>
      <c r="AG645" s="26"/>
      <c r="AH645" s="45"/>
      <c r="AI645" s="45"/>
      <c r="AJ645" s="45"/>
      <c r="AK645" s="46" t="n">
        <v>2301.44</v>
      </c>
      <c r="AL645" s="46"/>
      <c r="AM645" s="46"/>
      <c r="AN645" s="26"/>
      <c r="AO645" s="26" t="s">
        <v>405</v>
      </c>
    </row>
    <row r="646" customFormat="false" ht="12" hidden="false" customHeight="false" outlineLevel="0" collapsed="false">
      <c r="A646" s="39" t="s">
        <v>1521</v>
      </c>
      <c r="B646" s="39" t="s">
        <v>1522</v>
      </c>
      <c r="C646" s="39" t="s">
        <v>4506</v>
      </c>
      <c r="D646" s="39" t="s">
        <v>4505</v>
      </c>
      <c r="E646" s="39" t="s">
        <v>261</v>
      </c>
      <c r="F646" s="39" t="s">
        <v>258</v>
      </c>
      <c r="G646" s="39" t="s">
        <v>4501</v>
      </c>
      <c r="H646" s="39" t="s">
        <v>4502</v>
      </c>
      <c r="I646" s="40" t="n">
        <v>1</v>
      </c>
      <c r="J646" s="40" t="n">
        <v>0</v>
      </c>
      <c r="K646" s="39" t="s">
        <v>4503</v>
      </c>
      <c r="L646" s="41" t="n">
        <v>0</v>
      </c>
      <c r="M646" s="41" t="n">
        <v>1822.83</v>
      </c>
      <c r="N646" s="39" t="s">
        <v>4507</v>
      </c>
      <c r="O646" s="42" t="n">
        <f aca="false">M646/SUM($M$2:$M$679)</f>
        <v>1.38394454362423E-005</v>
      </c>
      <c r="P646" s="43" t="n">
        <f aca="false">IFERROR(M646/I646,0)</f>
        <v>1822.83</v>
      </c>
      <c r="Q646" s="17"/>
      <c r="R646" s="44" t="n">
        <f aca="false">I646-Q646</f>
        <v>1</v>
      </c>
      <c r="S646" s="43" t="n">
        <f aca="false">$AK646*R646</f>
        <v>1822.83</v>
      </c>
      <c r="U646" s="26" t="s">
        <v>259</v>
      </c>
      <c r="V646" s="26" t="s">
        <v>260</v>
      </c>
      <c r="W646" s="26" t="s">
        <v>262</v>
      </c>
      <c r="X646" s="26"/>
      <c r="Y646" s="26" t="s">
        <v>277</v>
      </c>
      <c r="Z646" s="27" t="s">
        <v>123</v>
      </c>
      <c r="AA646" s="26"/>
      <c r="AB646" s="26"/>
      <c r="AC646" s="26"/>
      <c r="AD646" s="26"/>
      <c r="AE646" s="26"/>
      <c r="AF646" s="26"/>
      <c r="AG646" s="26"/>
      <c r="AH646" s="45" t="n">
        <v>1</v>
      </c>
      <c r="AI646" s="45" t="n">
        <f aca="false">Q646</f>
        <v>0</v>
      </c>
      <c r="AJ646" s="45" t="n">
        <f aca="false">$AH646-$AI646</f>
        <v>1</v>
      </c>
      <c r="AK646" s="46" t="n">
        <v>1822.83</v>
      </c>
      <c r="AL646" s="46" t="n">
        <f aca="false">$AJ646*$AK646</f>
        <v>1822.83</v>
      </c>
      <c r="AM646" s="46" t="n">
        <f aca="false">$AI646*$AK646</f>
        <v>0</v>
      </c>
      <c r="AN646" s="26"/>
      <c r="AO646" s="26"/>
    </row>
    <row r="647" customFormat="false" ht="12" hidden="false" customHeight="false" outlineLevel="0" collapsed="false">
      <c r="A647" s="39" t="s">
        <v>1523</v>
      </c>
      <c r="B647" s="39" t="s">
        <v>1524</v>
      </c>
      <c r="C647" s="39" t="s">
        <v>78</v>
      </c>
      <c r="D647" s="39" t="s">
        <v>4505</v>
      </c>
      <c r="E647" s="39" t="s">
        <v>261</v>
      </c>
      <c r="F647" s="39" t="s">
        <v>258</v>
      </c>
      <c r="G647" s="39" t="s">
        <v>4501</v>
      </c>
      <c r="H647" s="39" t="s">
        <v>4502</v>
      </c>
      <c r="I647" s="40" t="n">
        <v>1</v>
      </c>
      <c r="J647" s="40" t="n">
        <v>0</v>
      </c>
      <c r="K647" s="39" t="s">
        <v>4503</v>
      </c>
      <c r="L647" s="41" t="n">
        <v>0</v>
      </c>
      <c r="M647" s="41" t="n">
        <v>1594.68</v>
      </c>
      <c r="N647" s="39" t="s">
        <v>4507</v>
      </c>
      <c r="O647" s="42" t="n">
        <f aca="false">M647/SUM($M$2:$M$679)</f>
        <v>1.21072655421882E-005</v>
      </c>
      <c r="P647" s="43" t="n">
        <f aca="false">IFERROR(M647/I647,0)</f>
        <v>1594.68</v>
      </c>
      <c r="Q647" s="17"/>
      <c r="R647" s="44" t="n">
        <f aca="false">I647-Q647</f>
        <v>1</v>
      </c>
      <c r="S647" s="43" t="n">
        <f aca="false">$AK647*R647</f>
        <v>1594.68</v>
      </c>
      <c r="U647" s="26" t="s">
        <v>259</v>
      </c>
      <c r="V647" s="26" t="s">
        <v>260</v>
      </c>
      <c r="W647" s="26" t="s">
        <v>262</v>
      </c>
      <c r="X647" s="26"/>
      <c r="Y647" s="26" t="s">
        <v>277</v>
      </c>
      <c r="Z647" s="27" t="s">
        <v>123</v>
      </c>
      <c r="AA647" s="26"/>
      <c r="AB647" s="26"/>
      <c r="AC647" s="26"/>
      <c r="AD647" s="26"/>
      <c r="AE647" s="26"/>
      <c r="AF647" s="26"/>
      <c r="AG647" s="26"/>
      <c r="AH647" s="45" t="n">
        <v>1</v>
      </c>
      <c r="AI647" s="45" t="n">
        <f aca="false">Q647</f>
        <v>0</v>
      </c>
      <c r="AJ647" s="45" t="n">
        <f aca="false">$AH647-$AI647</f>
        <v>1</v>
      </c>
      <c r="AK647" s="46" t="n">
        <v>1594.68</v>
      </c>
      <c r="AL647" s="46" t="n">
        <f aca="false">$AJ647*$AK647</f>
        <v>1594.68</v>
      </c>
      <c r="AM647" s="46" t="n">
        <f aca="false">$AI647*$AK647</f>
        <v>0</v>
      </c>
      <c r="AN647" s="26"/>
      <c r="AO647" s="26"/>
    </row>
    <row r="648" customFormat="false" ht="12" hidden="false" customHeight="false" outlineLevel="0" collapsed="false">
      <c r="A648" s="39" t="s">
        <v>1525</v>
      </c>
      <c r="B648" s="39" t="s">
        <v>1526</v>
      </c>
      <c r="C648" s="39" t="s">
        <v>4838</v>
      </c>
      <c r="D648" s="39" t="s">
        <v>4505</v>
      </c>
      <c r="E648" s="39" t="s">
        <v>261</v>
      </c>
      <c r="F648" s="39" t="s">
        <v>258</v>
      </c>
      <c r="G648" s="39" t="s">
        <v>4501</v>
      </c>
      <c r="H648" s="39" t="s">
        <v>4502</v>
      </c>
      <c r="I648" s="40" t="n">
        <v>1</v>
      </c>
      <c r="J648" s="40" t="n">
        <v>0</v>
      </c>
      <c r="K648" s="39" t="s">
        <v>4503</v>
      </c>
      <c r="L648" s="41" t="n">
        <v>0</v>
      </c>
      <c r="M648" s="41" t="n">
        <v>2450.61</v>
      </c>
      <c r="N648" s="39" t="s">
        <v>4507</v>
      </c>
      <c r="O648" s="42" t="n">
        <f aca="false">M648/SUM($M$2:$M$679)</f>
        <v>1.86057303097435E-005</v>
      </c>
      <c r="P648" s="43" t="n">
        <f aca="false">IFERROR(M648/I648,0)</f>
        <v>2450.61</v>
      </c>
      <c r="Q648" s="17"/>
      <c r="R648" s="44" t="n">
        <f aca="false">I648-Q648</f>
        <v>1</v>
      </c>
      <c r="S648" s="43" t="n">
        <f aca="false">$AK648*R648</f>
        <v>2450.61</v>
      </c>
      <c r="U648" s="26" t="s">
        <v>259</v>
      </c>
      <c r="V648" s="26" t="s">
        <v>260</v>
      </c>
      <c r="W648" s="26" t="s">
        <v>262</v>
      </c>
      <c r="X648" s="26"/>
      <c r="Y648" s="26" t="s">
        <v>277</v>
      </c>
      <c r="Z648" s="27" t="s">
        <v>123</v>
      </c>
      <c r="AA648" s="26"/>
      <c r="AB648" s="26"/>
      <c r="AC648" s="26"/>
      <c r="AD648" s="26"/>
      <c r="AE648" s="26"/>
      <c r="AF648" s="26"/>
      <c r="AG648" s="26"/>
      <c r="AH648" s="45" t="n">
        <v>1</v>
      </c>
      <c r="AI648" s="45" t="n">
        <f aca="false">Q648</f>
        <v>0</v>
      </c>
      <c r="AJ648" s="45" t="n">
        <f aca="false">$AH648-$AI648</f>
        <v>1</v>
      </c>
      <c r="AK648" s="46" t="n">
        <v>2450.61</v>
      </c>
      <c r="AL648" s="46" t="n">
        <f aca="false">$AJ648*$AK648</f>
        <v>2450.61</v>
      </c>
      <c r="AM648" s="46" t="n">
        <f aca="false">$AI648*$AK648</f>
        <v>0</v>
      </c>
      <c r="AN648" s="26"/>
      <c r="AO648" s="26"/>
    </row>
    <row r="649" customFormat="false" ht="12" hidden="false" customHeight="false" outlineLevel="0" collapsed="false">
      <c r="A649" s="39" t="s">
        <v>1454</v>
      </c>
      <c r="B649" s="39" t="s">
        <v>1455</v>
      </c>
      <c r="C649" s="39" t="s">
        <v>4506</v>
      </c>
      <c r="D649" s="39" t="s">
        <v>4515</v>
      </c>
      <c r="E649" s="39" t="s">
        <v>261</v>
      </c>
      <c r="F649" s="39" t="s">
        <v>258</v>
      </c>
      <c r="G649" s="39" t="s">
        <v>4501</v>
      </c>
      <c r="H649" s="39" t="s">
        <v>4502</v>
      </c>
      <c r="I649" s="40" t="n">
        <v>1</v>
      </c>
      <c r="J649" s="40" t="n">
        <v>0</v>
      </c>
      <c r="K649" s="39" t="s">
        <v>4503</v>
      </c>
      <c r="L649" s="41" t="n">
        <v>0</v>
      </c>
      <c r="M649" s="41" t="n">
        <v>15903.33</v>
      </c>
      <c r="N649" s="39" t="s">
        <v>4507</v>
      </c>
      <c r="O649" s="42" t="n">
        <f aca="false">M649/SUM($M$2:$M$679)</f>
        <v>0.000120742618779346</v>
      </c>
      <c r="P649" s="43" t="n">
        <f aca="false">IFERROR(M649/I649,0)</f>
        <v>15903.33</v>
      </c>
      <c r="Q649" s="17"/>
      <c r="R649" s="44" t="n">
        <f aca="false">I649-Q649</f>
        <v>1</v>
      </c>
      <c r="S649" s="43" t="n">
        <f aca="false">$AK649*R649</f>
        <v>15903.33</v>
      </c>
      <c r="U649" s="26" t="s">
        <v>259</v>
      </c>
      <c r="V649" s="26" t="s">
        <v>260</v>
      </c>
      <c r="W649" s="26" t="s">
        <v>262</v>
      </c>
      <c r="X649" s="26"/>
      <c r="Y649" s="26" t="s">
        <v>277</v>
      </c>
      <c r="Z649" s="27" t="s">
        <v>123</v>
      </c>
      <c r="AA649" s="26"/>
      <c r="AB649" s="26"/>
      <c r="AC649" s="26"/>
      <c r="AD649" s="26"/>
      <c r="AE649" s="26"/>
      <c r="AF649" s="26"/>
      <c r="AG649" s="26"/>
      <c r="AH649" s="45" t="n">
        <v>2</v>
      </c>
      <c r="AI649" s="45" t="n">
        <f aca="false">Q649</f>
        <v>0</v>
      </c>
      <c r="AJ649" s="45" t="n">
        <f aca="false">$AH649-$AI649</f>
        <v>2</v>
      </c>
      <c r="AK649" s="46" t="n">
        <v>15903.33</v>
      </c>
      <c r="AL649" s="46" t="n">
        <f aca="false">$AJ649*$AK649</f>
        <v>31806.66</v>
      </c>
      <c r="AM649" s="46" t="n">
        <f aca="false">$AI649*$AK649</f>
        <v>0</v>
      </c>
      <c r="AN649" s="26"/>
      <c r="AO649" s="26" t="s">
        <v>376</v>
      </c>
    </row>
    <row r="650" customFormat="false" ht="12" hidden="false" customHeight="false" outlineLevel="0" collapsed="false">
      <c r="A650" s="39" t="s">
        <v>1454</v>
      </c>
      <c r="B650" s="39" t="s">
        <v>1455</v>
      </c>
      <c r="C650" s="39" t="s">
        <v>4839</v>
      </c>
      <c r="D650" s="39" t="s">
        <v>4515</v>
      </c>
      <c r="E650" s="39" t="s">
        <v>261</v>
      </c>
      <c r="F650" s="39" t="s">
        <v>258</v>
      </c>
      <c r="G650" s="39" t="s">
        <v>4501</v>
      </c>
      <c r="H650" s="39" t="s">
        <v>4502</v>
      </c>
      <c r="I650" s="40" t="n">
        <v>1</v>
      </c>
      <c r="J650" s="40" t="n">
        <v>0</v>
      </c>
      <c r="K650" s="39" t="s">
        <v>4503</v>
      </c>
      <c r="L650" s="41" t="n">
        <v>0</v>
      </c>
      <c r="M650" s="41" t="n">
        <v>15903.33</v>
      </c>
      <c r="N650" s="39" t="s">
        <v>4507</v>
      </c>
      <c r="O650" s="42" t="n">
        <f aca="false">M650/SUM($M$2:$M$679)</f>
        <v>0.000120742618779346</v>
      </c>
      <c r="P650" s="43" t="n">
        <f aca="false">IFERROR(M650/I650,0)</f>
        <v>15903.33</v>
      </c>
      <c r="Q650" s="17"/>
      <c r="R650" s="44" t="n">
        <f aca="false">I650-Q650</f>
        <v>1</v>
      </c>
      <c r="S650" s="43" t="n">
        <f aca="false">$AK650*R650</f>
        <v>15903.33</v>
      </c>
      <c r="U650" s="26" t="s">
        <v>259</v>
      </c>
      <c r="V650" s="26" t="s">
        <v>260</v>
      </c>
      <c r="W650" s="26" t="s">
        <v>262</v>
      </c>
      <c r="X650" s="26"/>
      <c r="Y650" s="26" t="s">
        <v>277</v>
      </c>
      <c r="Z650" s="27" t="s">
        <v>123</v>
      </c>
      <c r="AA650" s="26"/>
      <c r="AB650" s="26"/>
      <c r="AC650" s="26"/>
      <c r="AD650" s="26"/>
      <c r="AE650" s="26"/>
      <c r="AF650" s="26"/>
      <c r="AG650" s="26"/>
      <c r="AH650" s="45"/>
      <c r="AI650" s="45"/>
      <c r="AJ650" s="45"/>
      <c r="AK650" s="46" t="n">
        <v>15903.33</v>
      </c>
      <c r="AL650" s="46"/>
      <c r="AM650" s="46"/>
      <c r="AN650" s="26"/>
      <c r="AO650" s="26" t="s">
        <v>376</v>
      </c>
    </row>
    <row r="651" customFormat="false" ht="12" hidden="false" customHeight="false" outlineLevel="0" collapsed="false">
      <c r="A651" s="39" t="s">
        <v>1301</v>
      </c>
      <c r="B651" s="39" t="s">
        <v>1302</v>
      </c>
      <c r="C651" s="39" t="s">
        <v>4840</v>
      </c>
      <c r="D651" s="39" t="s">
        <v>4515</v>
      </c>
      <c r="E651" s="39" t="s">
        <v>261</v>
      </c>
      <c r="F651" s="39" t="s">
        <v>258</v>
      </c>
      <c r="G651" s="39" t="s">
        <v>4501</v>
      </c>
      <c r="H651" s="39" t="s">
        <v>4502</v>
      </c>
      <c r="I651" s="40" t="n">
        <v>1</v>
      </c>
      <c r="J651" s="40" t="n">
        <v>0</v>
      </c>
      <c r="K651" s="39" t="s">
        <v>4503</v>
      </c>
      <c r="L651" s="41" t="n">
        <v>0</v>
      </c>
      <c r="M651" s="41" t="n">
        <v>12174.67</v>
      </c>
      <c r="N651" s="39" t="s">
        <v>4507</v>
      </c>
      <c r="O651" s="42" t="n">
        <f aca="false">M651/SUM($M$2:$M$679)</f>
        <v>9.24335682259213E-005</v>
      </c>
      <c r="P651" s="43" t="n">
        <f aca="false">IFERROR(M651/I651,0)</f>
        <v>12174.67</v>
      </c>
      <c r="Q651" s="17"/>
      <c r="R651" s="44" t="n">
        <f aca="false">I651-Q651</f>
        <v>1</v>
      </c>
      <c r="S651" s="43" t="n">
        <f aca="false">$AK651*R651</f>
        <v>12174.67</v>
      </c>
      <c r="U651" s="26" t="s">
        <v>259</v>
      </c>
      <c r="V651" s="26" t="s">
        <v>260</v>
      </c>
      <c r="W651" s="26" t="s">
        <v>262</v>
      </c>
      <c r="X651" s="26"/>
      <c r="Y651" s="26" t="s">
        <v>277</v>
      </c>
      <c r="Z651" s="27" t="s">
        <v>123</v>
      </c>
      <c r="AA651" s="26"/>
      <c r="AB651" s="26"/>
      <c r="AC651" s="26"/>
      <c r="AD651" s="26"/>
      <c r="AE651" s="26"/>
      <c r="AF651" s="26"/>
      <c r="AG651" s="26"/>
      <c r="AH651" s="45"/>
      <c r="AI651" s="45"/>
      <c r="AJ651" s="45"/>
      <c r="AK651" s="46" t="n">
        <v>12174.67</v>
      </c>
      <c r="AL651" s="46"/>
      <c r="AM651" s="46"/>
      <c r="AN651" s="26"/>
      <c r="AO651" s="26" t="s">
        <v>434</v>
      </c>
    </row>
    <row r="652" customFormat="false" ht="12" hidden="false" customHeight="false" outlineLevel="0" collapsed="false">
      <c r="A652" s="39" t="s">
        <v>1301</v>
      </c>
      <c r="B652" s="39" t="s">
        <v>1302</v>
      </c>
      <c r="C652" s="39" t="s">
        <v>4841</v>
      </c>
      <c r="D652" s="39" t="s">
        <v>4515</v>
      </c>
      <c r="E652" s="39" t="s">
        <v>261</v>
      </c>
      <c r="F652" s="39" t="s">
        <v>258</v>
      </c>
      <c r="G652" s="39" t="s">
        <v>4501</v>
      </c>
      <c r="H652" s="39" t="s">
        <v>4502</v>
      </c>
      <c r="I652" s="40" t="n">
        <v>1</v>
      </c>
      <c r="J652" s="40" t="n">
        <v>0</v>
      </c>
      <c r="K652" s="39" t="s">
        <v>4503</v>
      </c>
      <c r="L652" s="41" t="n">
        <v>0</v>
      </c>
      <c r="M652" s="41" t="n">
        <v>12174.67</v>
      </c>
      <c r="N652" s="39" t="s">
        <v>4507</v>
      </c>
      <c r="O652" s="42" t="n">
        <f aca="false">M652/SUM($M$2:$M$679)</f>
        <v>9.24335682259213E-005</v>
      </c>
      <c r="P652" s="43" t="n">
        <f aca="false">IFERROR(M652/I652,0)</f>
        <v>12174.67</v>
      </c>
      <c r="Q652" s="17"/>
      <c r="R652" s="44" t="n">
        <f aca="false">I652-Q652</f>
        <v>1</v>
      </c>
      <c r="S652" s="43" t="n">
        <f aca="false">$AK652*R652</f>
        <v>12174.67</v>
      </c>
      <c r="U652" s="26" t="s">
        <v>259</v>
      </c>
      <c r="V652" s="26" t="s">
        <v>260</v>
      </c>
      <c r="W652" s="26" t="s">
        <v>262</v>
      </c>
      <c r="X652" s="26"/>
      <c r="Y652" s="26" t="s">
        <v>277</v>
      </c>
      <c r="Z652" s="27" t="s">
        <v>123</v>
      </c>
      <c r="AA652" s="26"/>
      <c r="AB652" s="26"/>
      <c r="AC652" s="26"/>
      <c r="AD652" s="26"/>
      <c r="AE652" s="26"/>
      <c r="AF652" s="26"/>
      <c r="AG652" s="26"/>
      <c r="AH652" s="45"/>
      <c r="AI652" s="45"/>
      <c r="AJ652" s="45"/>
      <c r="AK652" s="46" t="n">
        <v>12174.67</v>
      </c>
      <c r="AL652" s="46"/>
      <c r="AM652" s="46"/>
      <c r="AN652" s="26"/>
      <c r="AO652" s="26" t="s">
        <v>434</v>
      </c>
    </row>
    <row r="653" customFormat="false" ht="12" hidden="false" customHeight="false" outlineLevel="0" collapsed="false">
      <c r="A653" s="39" t="s">
        <v>1301</v>
      </c>
      <c r="B653" s="39" t="s">
        <v>1302</v>
      </c>
      <c r="C653" s="39" t="s">
        <v>4842</v>
      </c>
      <c r="D653" s="39" t="s">
        <v>4515</v>
      </c>
      <c r="E653" s="39" t="s">
        <v>261</v>
      </c>
      <c r="F653" s="39" t="s">
        <v>258</v>
      </c>
      <c r="G653" s="39" t="s">
        <v>4501</v>
      </c>
      <c r="H653" s="39" t="s">
        <v>4502</v>
      </c>
      <c r="I653" s="40" t="n">
        <v>1</v>
      </c>
      <c r="J653" s="40" t="n">
        <v>0</v>
      </c>
      <c r="K653" s="39" t="s">
        <v>4503</v>
      </c>
      <c r="L653" s="41" t="n">
        <v>0</v>
      </c>
      <c r="M653" s="41" t="n">
        <v>12174.67</v>
      </c>
      <c r="N653" s="39" t="s">
        <v>4507</v>
      </c>
      <c r="O653" s="42" t="n">
        <f aca="false">M653/SUM($M$2:$M$679)</f>
        <v>9.24335682259213E-005</v>
      </c>
      <c r="P653" s="43" t="n">
        <f aca="false">IFERROR(M653/I653,0)</f>
        <v>12174.67</v>
      </c>
      <c r="Q653" s="17"/>
      <c r="R653" s="44" t="n">
        <f aca="false">I653-Q653</f>
        <v>1</v>
      </c>
      <c r="S653" s="43" t="n">
        <f aca="false">$AK653*R653</f>
        <v>12174.67</v>
      </c>
      <c r="U653" s="26" t="s">
        <v>259</v>
      </c>
      <c r="V653" s="26" t="s">
        <v>260</v>
      </c>
      <c r="W653" s="26" t="s">
        <v>262</v>
      </c>
      <c r="X653" s="26"/>
      <c r="Y653" s="26" t="s">
        <v>277</v>
      </c>
      <c r="Z653" s="27" t="s">
        <v>123</v>
      </c>
      <c r="AA653" s="26"/>
      <c r="AB653" s="26"/>
      <c r="AC653" s="26"/>
      <c r="AD653" s="26"/>
      <c r="AE653" s="26"/>
      <c r="AF653" s="26"/>
      <c r="AG653" s="26"/>
      <c r="AH653" s="45"/>
      <c r="AI653" s="45"/>
      <c r="AJ653" s="45"/>
      <c r="AK653" s="46" t="n">
        <v>12174.67</v>
      </c>
      <c r="AL653" s="46"/>
      <c r="AM653" s="46"/>
      <c r="AN653" s="26"/>
      <c r="AO653" s="26" t="s">
        <v>434</v>
      </c>
    </row>
    <row r="654" customFormat="false" ht="12" hidden="false" customHeight="false" outlineLevel="0" collapsed="false">
      <c r="A654" s="39" t="s">
        <v>1527</v>
      </c>
      <c r="B654" s="39" t="s">
        <v>1528</v>
      </c>
      <c r="C654" s="39" t="s">
        <v>4843</v>
      </c>
      <c r="D654" s="39" t="s">
        <v>4515</v>
      </c>
      <c r="E654" s="39" t="s">
        <v>261</v>
      </c>
      <c r="F654" s="39" t="s">
        <v>258</v>
      </c>
      <c r="G654" s="39" t="s">
        <v>4501</v>
      </c>
      <c r="H654" s="39" t="s">
        <v>4502</v>
      </c>
      <c r="I654" s="40" t="n">
        <v>1</v>
      </c>
      <c r="J654" s="40" t="n">
        <v>0</v>
      </c>
      <c r="K654" s="39" t="s">
        <v>4503</v>
      </c>
      <c r="L654" s="41" t="n">
        <v>0</v>
      </c>
      <c r="M654" s="41" t="n">
        <v>22884.48</v>
      </c>
      <c r="N654" s="39" t="s">
        <v>4507</v>
      </c>
      <c r="O654" s="42" t="n">
        <f aca="false">M654/SUM($M$2:$M$679)</f>
        <v>0.000173745501388927</v>
      </c>
      <c r="P654" s="43" t="n">
        <f aca="false">IFERROR(M654/I654,0)</f>
        <v>22884.48</v>
      </c>
      <c r="Q654" s="17"/>
      <c r="R654" s="44" t="n">
        <f aca="false">I654-Q654</f>
        <v>1</v>
      </c>
      <c r="S654" s="43" t="n">
        <f aca="false">$AK654*R654</f>
        <v>22884.48</v>
      </c>
      <c r="U654" s="26" t="s">
        <v>259</v>
      </c>
      <c r="V654" s="26" t="s">
        <v>260</v>
      </c>
      <c r="W654" s="26" t="s">
        <v>262</v>
      </c>
      <c r="X654" s="26"/>
      <c r="Y654" s="26" t="s">
        <v>277</v>
      </c>
      <c r="Z654" s="27" t="s">
        <v>123</v>
      </c>
      <c r="AA654" s="26"/>
      <c r="AB654" s="26"/>
      <c r="AC654" s="26"/>
      <c r="AD654" s="26"/>
      <c r="AE654" s="26"/>
      <c r="AF654" s="26"/>
      <c r="AG654" s="26"/>
      <c r="AH654" s="45" t="n">
        <v>1</v>
      </c>
      <c r="AI654" s="45" t="n">
        <f aca="false">Q654</f>
        <v>0</v>
      </c>
      <c r="AJ654" s="45" t="n">
        <f aca="false">$AH654-$AI654</f>
        <v>1</v>
      </c>
      <c r="AK654" s="46" t="n">
        <v>22884.48</v>
      </c>
      <c r="AL654" s="46" t="n">
        <f aca="false">$AJ654*$AK654</f>
        <v>22884.48</v>
      </c>
      <c r="AM654" s="46" t="n">
        <f aca="false">$AI654*$AK654</f>
        <v>0</v>
      </c>
      <c r="AN654" s="26"/>
      <c r="AO654" s="26"/>
    </row>
    <row r="655" customFormat="false" ht="12" hidden="false" customHeight="false" outlineLevel="0" collapsed="false">
      <c r="A655" s="39" t="s">
        <v>1529</v>
      </c>
      <c r="B655" s="39" t="s">
        <v>1530</v>
      </c>
      <c r="C655" s="39" t="s">
        <v>3823</v>
      </c>
      <c r="D655" s="39" t="s">
        <v>4515</v>
      </c>
      <c r="E655" s="39" t="s">
        <v>261</v>
      </c>
      <c r="F655" s="39" t="s">
        <v>258</v>
      </c>
      <c r="G655" s="39" t="s">
        <v>4501</v>
      </c>
      <c r="H655" s="39" t="s">
        <v>4502</v>
      </c>
      <c r="I655" s="40" t="n">
        <v>1</v>
      </c>
      <c r="J655" s="40" t="n">
        <v>0</v>
      </c>
      <c r="K655" s="39" t="s">
        <v>4503</v>
      </c>
      <c r="L655" s="41" t="n">
        <v>0</v>
      </c>
      <c r="M655" s="41" t="n">
        <v>8994.03</v>
      </c>
      <c r="N655" s="39" t="s">
        <v>4507</v>
      </c>
      <c r="O655" s="42" t="n">
        <f aca="false">M655/SUM($M$2:$M$679)</f>
        <v>6.82852418694702E-005</v>
      </c>
      <c r="P655" s="43" t="n">
        <f aca="false">IFERROR(M655/I655,0)</f>
        <v>8994.03</v>
      </c>
      <c r="Q655" s="17"/>
      <c r="R655" s="44" t="n">
        <f aca="false">I655-Q655</f>
        <v>1</v>
      </c>
      <c r="S655" s="43" t="n">
        <f aca="false">$AK655*R655</f>
        <v>8994.03</v>
      </c>
      <c r="U655" s="26" t="s">
        <v>259</v>
      </c>
      <c r="V655" s="26" t="s">
        <v>260</v>
      </c>
      <c r="W655" s="26" t="s">
        <v>262</v>
      </c>
      <c r="X655" s="26"/>
      <c r="Y655" s="26" t="s">
        <v>277</v>
      </c>
      <c r="Z655" s="27" t="s">
        <v>123</v>
      </c>
      <c r="AA655" s="26"/>
      <c r="AB655" s="26"/>
      <c r="AC655" s="26"/>
      <c r="AD655" s="26"/>
      <c r="AE655" s="26"/>
      <c r="AF655" s="26"/>
      <c r="AG655" s="26"/>
      <c r="AH655" s="45" t="n">
        <v>1</v>
      </c>
      <c r="AI655" s="45" t="n">
        <f aca="false">Q655</f>
        <v>0</v>
      </c>
      <c r="AJ655" s="45" t="n">
        <f aca="false">$AH655-$AI655</f>
        <v>1</v>
      </c>
      <c r="AK655" s="46" t="n">
        <v>8994.03</v>
      </c>
      <c r="AL655" s="46" t="n">
        <f aca="false">$AJ655*$AK655</f>
        <v>8994.03</v>
      </c>
      <c r="AM655" s="46" t="n">
        <f aca="false">$AI655*$AK655</f>
        <v>0</v>
      </c>
      <c r="AN655" s="26"/>
      <c r="AO655" s="26"/>
    </row>
    <row r="656" customFormat="false" ht="12" hidden="false" customHeight="false" outlineLevel="0" collapsed="false">
      <c r="A656" s="39" t="s">
        <v>1531</v>
      </c>
      <c r="B656" s="39" t="s">
        <v>1532</v>
      </c>
      <c r="C656" s="39" t="s">
        <v>4844</v>
      </c>
      <c r="D656" s="39" t="s">
        <v>4515</v>
      </c>
      <c r="E656" s="39" t="s">
        <v>261</v>
      </c>
      <c r="F656" s="39" t="s">
        <v>258</v>
      </c>
      <c r="G656" s="39" t="s">
        <v>4501</v>
      </c>
      <c r="H656" s="39" t="s">
        <v>4502</v>
      </c>
      <c r="I656" s="40" t="n">
        <v>1</v>
      </c>
      <c r="J656" s="40" t="n">
        <v>0</v>
      </c>
      <c r="K656" s="39" t="s">
        <v>4503</v>
      </c>
      <c r="L656" s="41" t="n">
        <v>0</v>
      </c>
      <c r="M656" s="41" t="n">
        <v>11446.16</v>
      </c>
      <c r="N656" s="39" t="s">
        <v>4507</v>
      </c>
      <c r="O656" s="42" t="n">
        <f aca="false">M656/SUM($M$2:$M$679)</f>
        <v>8.69025124528888E-005</v>
      </c>
      <c r="P656" s="43" t="n">
        <f aca="false">IFERROR(M656/I656,0)</f>
        <v>11446.16</v>
      </c>
      <c r="Q656" s="17"/>
      <c r="R656" s="44" t="n">
        <f aca="false">I656-Q656</f>
        <v>1</v>
      </c>
      <c r="S656" s="43" t="n">
        <f aca="false">$AK656*R656</f>
        <v>11446.16</v>
      </c>
      <c r="U656" s="26" t="s">
        <v>259</v>
      </c>
      <c r="V656" s="26" t="s">
        <v>260</v>
      </c>
      <c r="W656" s="26" t="s">
        <v>262</v>
      </c>
      <c r="X656" s="26"/>
      <c r="Y656" s="26" t="s">
        <v>277</v>
      </c>
      <c r="Z656" s="27" t="s">
        <v>123</v>
      </c>
      <c r="AA656" s="26"/>
      <c r="AB656" s="26"/>
      <c r="AC656" s="26"/>
      <c r="AD656" s="26"/>
      <c r="AE656" s="26"/>
      <c r="AF656" s="26"/>
      <c r="AG656" s="26"/>
      <c r="AH656" s="45" t="n">
        <v>1</v>
      </c>
      <c r="AI656" s="45" t="n">
        <f aca="false">Q656</f>
        <v>0</v>
      </c>
      <c r="AJ656" s="45" t="n">
        <f aca="false">$AH656-$AI656</f>
        <v>1</v>
      </c>
      <c r="AK656" s="46" t="n">
        <v>11446.16</v>
      </c>
      <c r="AL656" s="46" t="n">
        <f aca="false">$AJ656*$AK656</f>
        <v>11446.16</v>
      </c>
      <c r="AM656" s="46" t="n">
        <f aca="false">$AI656*$AK656</f>
        <v>0</v>
      </c>
      <c r="AN656" s="26"/>
      <c r="AO656" s="26"/>
    </row>
    <row r="657" customFormat="false" ht="12" hidden="false" customHeight="false" outlineLevel="0" collapsed="false">
      <c r="A657" s="39" t="s">
        <v>1533</v>
      </c>
      <c r="B657" s="39" t="s">
        <v>1534</v>
      </c>
      <c r="C657" s="39" t="s">
        <v>4506</v>
      </c>
      <c r="D657" s="39" t="s">
        <v>4515</v>
      </c>
      <c r="E657" s="39" t="s">
        <v>261</v>
      </c>
      <c r="F657" s="39" t="s">
        <v>258</v>
      </c>
      <c r="G657" s="39" t="s">
        <v>4501</v>
      </c>
      <c r="H657" s="39" t="s">
        <v>4502</v>
      </c>
      <c r="I657" s="40" t="n">
        <v>1</v>
      </c>
      <c r="J657" s="40" t="n">
        <v>0</v>
      </c>
      <c r="K657" s="39" t="s">
        <v>4503</v>
      </c>
      <c r="L657" s="41" t="n">
        <v>0</v>
      </c>
      <c r="M657" s="41" t="n">
        <v>21070.52</v>
      </c>
      <c r="N657" s="39" t="s">
        <v>4507</v>
      </c>
      <c r="O657" s="42" t="n">
        <f aca="false">M657/SUM($M$2:$M$679)</f>
        <v>0.000159973399523407</v>
      </c>
      <c r="P657" s="43" t="n">
        <f aca="false">IFERROR(M657/I657,0)</f>
        <v>21070.52</v>
      </c>
      <c r="Q657" s="17"/>
      <c r="R657" s="44" t="n">
        <f aca="false">I657-Q657</f>
        <v>1</v>
      </c>
      <c r="S657" s="43" t="n">
        <f aca="false">$AK657*R657</f>
        <v>21070.52</v>
      </c>
      <c r="U657" s="26" t="s">
        <v>259</v>
      </c>
      <c r="V657" s="26" t="s">
        <v>260</v>
      </c>
      <c r="W657" s="26" t="s">
        <v>262</v>
      </c>
      <c r="X657" s="26"/>
      <c r="Y657" s="26" t="s">
        <v>277</v>
      </c>
      <c r="Z657" s="27" t="s">
        <v>123</v>
      </c>
      <c r="AA657" s="26"/>
      <c r="AB657" s="26"/>
      <c r="AC657" s="26"/>
      <c r="AD657" s="26"/>
      <c r="AE657" s="26"/>
      <c r="AF657" s="26"/>
      <c r="AG657" s="26"/>
      <c r="AH657" s="45" t="n">
        <v>1</v>
      </c>
      <c r="AI657" s="45" t="n">
        <f aca="false">Q657</f>
        <v>0</v>
      </c>
      <c r="AJ657" s="45" t="n">
        <f aca="false">$AH657-$AI657</f>
        <v>1</v>
      </c>
      <c r="AK657" s="46" t="n">
        <v>21070.52</v>
      </c>
      <c r="AL657" s="46" t="n">
        <f aca="false">$AJ657*$AK657</f>
        <v>21070.52</v>
      </c>
      <c r="AM657" s="46" t="n">
        <f aca="false">$AI657*$AK657</f>
        <v>0</v>
      </c>
      <c r="AN657" s="26"/>
      <c r="AO657" s="26"/>
    </row>
    <row r="658" customFormat="false" ht="12" hidden="false" customHeight="false" outlineLevel="0" collapsed="false">
      <c r="A658" s="39" t="s">
        <v>1352</v>
      </c>
      <c r="B658" s="39" t="s">
        <v>1353</v>
      </c>
      <c r="C658" s="39" t="s">
        <v>4000</v>
      </c>
      <c r="D658" s="39" t="s">
        <v>4515</v>
      </c>
      <c r="E658" s="39" t="s">
        <v>261</v>
      </c>
      <c r="F658" s="39" t="s">
        <v>258</v>
      </c>
      <c r="G658" s="39" t="s">
        <v>4512</v>
      </c>
      <c r="H658" s="39" t="s">
        <v>4502</v>
      </c>
      <c r="I658" s="40" t="n">
        <v>1</v>
      </c>
      <c r="J658" s="40" t="n">
        <v>0</v>
      </c>
      <c r="K658" s="39" t="s">
        <v>4503</v>
      </c>
      <c r="L658" s="41" t="n">
        <v>0</v>
      </c>
      <c r="M658" s="41" t="n">
        <v>39047.41</v>
      </c>
      <c r="N658" s="39" t="s">
        <v>4507</v>
      </c>
      <c r="O658" s="42" t="n">
        <f aca="false">M658/SUM($M$2:$M$679)</f>
        <v>0.000296459077435407</v>
      </c>
      <c r="P658" s="43" t="n">
        <f aca="false">IFERROR(M658/I658,0)</f>
        <v>39047.41</v>
      </c>
      <c r="Q658" s="17"/>
      <c r="R658" s="44" t="n">
        <f aca="false">I658-Q658</f>
        <v>1</v>
      </c>
      <c r="S658" s="43" t="n">
        <f aca="false">$AK658*R658</f>
        <v>39047.41</v>
      </c>
      <c r="U658" s="26" t="s">
        <v>259</v>
      </c>
      <c r="V658" s="26" t="s">
        <v>260</v>
      </c>
      <c r="W658" s="26" t="s">
        <v>262</v>
      </c>
      <c r="X658" s="26"/>
      <c r="Y658" s="26" t="s">
        <v>277</v>
      </c>
      <c r="Z658" s="27" t="s">
        <v>123</v>
      </c>
      <c r="AA658" s="26"/>
      <c r="AB658" s="26"/>
      <c r="AC658" s="26"/>
      <c r="AD658" s="26"/>
      <c r="AE658" s="26"/>
      <c r="AF658" s="26"/>
      <c r="AG658" s="26"/>
      <c r="AH658" s="45"/>
      <c r="AI658" s="45"/>
      <c r="AJ658" s="45"/>
      <c r="AK658" s="46" t="n">
        <v>39047.41</v>
      </c>
      <c r="AL658" s="46"/>
      <c r="AM658" s="46"/>
      <c r="AN658" s="26"/>
      <c r="AO658" s="26" t="s">
        <v>376</v>
      </c>
    </row>
    <row r="659" customFormat="false" ht="12" hidden="false" customHeight="false" outlineLevel="0" collapsed="false">
      <c r="A659" s="39" t="s">
        <v>1535</v>
      </c>
      <c r="B659" s="39" t="s">
        <v>1536</v>
      </c>
      <c r="C659" s="39" t="s">
        <v>4845</v>
      </c>
      <c r="D659" s="39" t="s">
        <v>4505</v>
      </c>
      <c r="E659" s="39" t="s">
        <v>261</v>
      </c>
      <c r="F659" s="39" t="s">
        <v>258</v>
      </c>
      <c r="G659" s="39" t="s">
        <v>4501</v>
      </c>
      <c r="H659" s="39" t="s">
        <v>4502</v>
      </c>
      <c r="I659" s="40" t="n">
        <v>1</v>
      </c>
      <c r="J659" s="40" t="n">
        <v>0</v>
      </c>
      <c r="K659" s="39" t="s">
        <v>4503</v>
      </c>
      <c r="L659" s="41" t="n">
        <v>0</v>
      </c>
      <c r="M659" s="41" t="n">
        <v>4025.97</v>
      </c>
      <c r="N659" s="39" t="s">
        <v>4507</v>
      </c>
      <c r="O659" s="42" t="n">
        <f aca="false">M659/SUM($M$2:$M$679)</f>
        <v>3.05663128996936E-005</v>
      </c>
      <c r="P659" s="43" t="n">
        <f aca="false">IFERROR(M659/I659,0)</f>
        <v>4025.97</v>
      </c>
      <c r="Q659" s="17"/>
      <c r="R659" s="44" t="n">
        <f aca="false">I659-Q659</f>
        <v>1</v>
      </c>
      <c r="S659" s="43" t="n">
        <f aca="false">$AK659*R659</f>
        <v>4025.97</v>
      </c>
      <c r="U659" s="26" t="s">
        <v>259</v>
      </c>
      <c r="V659" s="26" t="s">
        <v>260</v>
      </c>
      <c r="W659" s="26" t="s">
        <v>262</v>
      </c>
      <c r="X659" s="26"/>
      <c r="Y659" s="26" t="s">
        <v>277</v>
      </c>
      <c r="Z659" s="27" t="s">
        <v>123</v>
      </c>
      <c r="AA659" s="26"/>
      <c r="AB659" s="26"/>
      <c r="AC659" s="26"/>
      <c r="AD659" s="26"/>
      <c r="AE659" s="26"/>
      <c r="AF659" s="26"/>
      <c r="AG659" s="26"/>
      <c r="AH659" s="45" t="n">
        <v>1</v>
      </c>
      <c r="AI659" s="45" t="n">
        <f aca="false">Q659</f>
        <v>0</v>
      </c>
      <c r="AJ659" s="45" t="n">
        <f aca="false">$AH659-$AI659</f>
        <v>1</v>
      </c>
      <c r="AK659" s="46" t="n">
        <v>4025.97</v>
      </c>
      <c r="AL659" s="46" t="n">
        <f aca="false">$AJ659*$AK659</f>
        <v>4025.97</v>
      </c>
      <c r="AM659" s="46" t="n">
        <f aca="false">$AI659*$AK659</f>
        <v>0</v>
      </c>
      <c r="AN659" s="26"/>
      <c r="AO659" s="26"/>
    </row>
    <row r="660" customFormat="false" ht="12" hidden="false" customHeight="false" outlineLevel="0" collapsed="false">
      <c r="A660" s="39" t="s">
        <v>1422</v>
      </c>
      <c r="B660" s="39" t="s">
        <v>1423</v>
      </c>
      <c r="C660" s="39" t="s">
        <v>4846</v>
      </c>
      <c r="D660" s="39" t="s">
        <v>4505</v>
      </c>
      <c r="E660" s="39" t="s">
        <v>261</v>
      </c>
      <c r="F660" s="39" t="s">
        <v>258</v>
      </c>
      <c r="G660" s="39" t="s">
        <v>4501</v>
      </c>
      <c r="H660" s="39" t="s">
        <v>4502</v>
      </c>
      <c r="I660" s="40" t="n">
        <v>1</v>
      </c>
      <c r="J660" s="40" t="n">
        <v>0</v>
      </c>
      <c r="K660" s="39" t="s">
        <v>4503</v>
      </c>
      <c r="L660" s="41" t="n">
        <v>0</v>
      </c>
      <c r="M660" s="41" t="n">
        <v>8525.47</v>
      </c>
      <c r="N660" s="39" t="s">
        <v>4507</v>
      </c>
      <c r="O660" s="42" t="n">
        <f aca="false">M660/SUM($M$2:$M$679)</f>
        <v>6.47278006634303E-005</v>
      </c>
      <c r="P660" s="43" t="n">
        <f aca="false">IFERROR(M660/I660,0)</f>
        <v>8525.47</v>
      </c>
      <c r="Q660" s="17"/>
      <c r="R660" s="44" t="n">
        <f aca="false">I660-Q660</f>
        <v>1</v>
      </c>
      <c r="S660" s="43" t="n">
        <f aca="false">$AK660*R660</f>
        <v>8525.47333333333</v>
      </c>
      <c r="U660" s="26" t="s">
        <v>259</v>
      </c>
      <c r="V660" s="26" t="s">
        <v>260</v>
      </c>
      <c r="W660" s="26" t="s">
        <v>262</v>
      </c>
      <c r="X660" s="26"/>
      <c r="Y660" s="26" t="s">
        <v>277</v>
      </c>
      <c r="Z660" s="27" t="s">
        <v>123</v>
      </c>
      <c r="AA660" s="26"/>
      <c r="AB660" s="26"/>
      <c r="AC660" s="26"/>
      <c r="AD660" s="26"/>
      <c r="AE660" s="26"/>
      <c r="AF660" s="26"/>
      <c r="AG660" s="26"/>
      <c r="AH660" s="45"/>
      <c r="AI660" s="45"/>
      <c r="AJ660" s="45"/>
      <c r="AK660" s="46" t="n">
        <v>8525.47333333333</v>
      </c>
      <c r="AL660" s="46"/>
      <c r="AM660" s="46"/>
      <c r="AN660" s="26"/>
      <c r="AO660" s="26" t="s">
        <v>376</v>
      </c>
    </row>
    <row r="661" customFormat="false" ht="12" hidden="false" customHeight="false" outlineLevel="0" collapsed="false">
      <c r="A661" s="39" t="s">
        <v>1354</v>
      </c>
      <c r="B661" s="39" t="s">
        <v>1355</v>
      </c>
      <c r="C661" s="39" t="s">
        <v>4847</v>
      </c>
      <c r="D661" s="39" t="s">
        <v>4505</v>
      </c>
      <c r="E661" s="39" t="s">
        <v>261</v>
      </c>
      <c r="F661" s="39" t="s">
        <v>258</v>
      </c>
      <c r="G661" s="39" t="s">
        <v>4501</v>
      </c>
      <c r="H661" s="39" t="s">
        <v>4502</v>
      </c>
      <c r="I661" s="40" t="n">
        <v>1</v>
      </c>
      <c r="J661" s="40" t="n">
        <v>0</v>
      </c>
      <c r="K661" s="39" t="s">
        <v>4503</v>
      </c>
      <c r="L661" s="41" t="n">
        <v>0</v>
      </c>
      <c r="M661" s="41" t="n">
        <v>20268.48</v>
      </c>
      <c r="N661" s="39" t="s">
        <v>4507</v>
      </c>
      <c r="O661" s="42" t="n">
        <f aca="false">M661/SUM($M$2:$M$679)</f>
        <v>0.000153884083011344</v>
      </c>
      <c r="P661" s="43" t="n">
        <f aca="false">IFERROR(M661/I661,0)</f>
        <v>20268.48</v>
      </c>
      <c r="Q661" s="17"/>
      <c r="R661" s="44" t="n">
        <f aca="false">I661-Q661</f>
        <v>1</v>
      </c>
      <c r="S661" s="43" t="n">
        <f aca="false">$AK661*R661</f>
        <v>20268.4825</v>
      </c>
      <c r="U661" s="26" t="s">
        <v>259</v>
      </c>
      <c r="V661" s="26" t="s">
        <v>260</v>
      </c>
      <c r="W661" s="26" t="s">
        <v>262</v>
      </c>
      <c r="X661" s="26"/>
      <c r="Y661" s="26" t="s">
        <v>277</v>
      </c>
      <c r="Z661" s="27" t="s">
        <v>123</v>
      </c>
      <c r="AA661" s="26"/>
      <c r="AB661" s="26"/>
      <c r="AC661" s="26"/>
      <c r="AD661" s="26"/>
      <c r="AE661" s="26"/>
      <c r="AF661" s="26"/>
      <c r="AG661" s="26"/>
      <c r="AH661" s="45"/>
      <c r="AI661" s="45"/>
      <c r="AJ661" s="45"/>
      <c r="AK661" s="46" t="n">
        <v>20268.4825</v>
      </c>
      <c r="AL661" s="46"/>
      <c r="AM661" s="46"/>
      <c r="AN661" s="26"/>
      <c r="AO661" s="26" t="s">
        <v>376</v>
      </c>
    </row>
    <row r="662" customFormat="false" ht="12" hidden="false" customHeight="false" outlineLevel="0" collapsed="false">
      <c r="A662" s="39" t="s">
        <v>688</v>
      </c>
      <c r="B662" s="39" t="s">
        <v>689</v>
      </c>
      <c r="C662" s="39" t="s">
        <v>4848</v>
      </c>
      <c r="D662" s="39" t="s">
        <v>4505</v>
      </c>
      <c r="E662" s="39" t="s">
        <v>261</v>
      </c>
      <c r="F662" s="39" t="s">
        <v>258</v>
      </c>
      <c r="G662" s="39" t="s">
        <v>4501</v>
      </c>
      <c r="H662" s="39" t="s">
        <v>4502</v>
      </c>
      <c r="I662" s="40" t="n">
        <v>1</v>
      </c>
      <c r="J662" s="40" t="n">
        <v>0</v>
      </c>
      <c r="K662" s="39" t="s">
        <v>4503</v>
      </c>
      <c r="L662" s="41" t="n">
        <v>0</v>
      </c>
      <c r="M662" s="41" t="n">
        <v>7985.06</v>
      </c>
      <c r="N662" s="39" t="s">
        <v>4507</v>
      </c>
      <c r="O662" s="42" t="n">
        <f aca="false">M662/SUM($M$2:$M$679)</f>
        <v>6.0624853757685E-005</v>
      </c>
      <c r="P662" s="43" t="n">
        <f aca="false">IFERROR(M662/I662,0)</f>
        <v>7985.06</v>
      </c>
      <c r="Q662" s="17"/>
      <c r="R662" s="44" t="n">
        <f aca="false">I662-Q662</f>
        <v>1</v>
      </c>
      <c r="S662" s="43" t="n">
        <f aca="false">$AK662*R662</f>
        <v>7985.06009259259</v>
      </c>
      <c r="U662" s="26" t="s">
        <v>259</v>
      </c>
      <c r="V662" s="26" t="s">
        <v>260</v>
      </c>
      <c r="W662" s="26" t="s">
        <v>262</v>
      </c>
      <c r="X662" s="26"/>
      <c r="Y662" s="26" t="s">
        <v>277</v>
      </c>
      <c r="Z662" s="27" t="s">
        <v>123</v>
      </c>
      <c r="AA662" s="26"/>
      <c r="AB662" s="26"/>
      <c r="AC662" s="26"/>
      <c r="AD662" s="26"/>
      <c r="AE662" s="26"/>
      <c r="AF662" s="26"/>
      <c r="AG662" s="26"/>
      <c r="AH662" s="45"/>
      <c r="AI662" s="45"/>
      <c r="AJ662" s="45"/>
      <c r="AK662" s="46" t="n">
        <v>7985.06009259259</v>
      </c>
      <c r="AL662" s="46"/>
      <c r="AM662" s="46"/>
      <c r="AN662" s="26"/>
      <c r="AO662" s="26" t="s">
        <v>376</v>
      </c>
    </row>
    <row r="663" customFormat="false" ht="12" hidden="false" customHeight="false" outlineLevel="0" collapsed="false">
      <c r="A663" s="39" t="s">
        <v>1309</v>
      </c>
      <c r="B663" s="39" t="s">
        <v>1310</v>
      </c>
      <c r="C663" s="39" t="s">
        <v>4506</v>
      </c>
      <c r="D663" s="39" t="s">
        <v>4505</v>
      </c>
      <c r="E663" s="39" t="s">
        <v>261</v>
      </c>
      <c r="F663" s="39" t="s">
        <v>258</v>
      </c>
      <c r="G663" s="39" t="s">
        <v>4501</v>
      </c>
      <c r="H663" s="39" t="s">
        <v>4502</v>
      </c>
      <c r="I663" s="40" t="n">
        <v>1</v>
      </c>
      <c r="J663" s="40" t="n">
        <v>0</v>
      </c>
      <c r="K663" s="39" t="s">
        <v>4503</v>
      </c>
      <c r="L663" s="41" t="n">
        <v>0</v>
      </c>
      <c r="M663" s="41" t="n">
        <v>11124.52</v>
      </c>
      <c r="N663" s="39" t="s">
        <v>4507</v>
      </c>
      <c r="O663" s="42" t="n">
        <f aca="false">M663/SUM($M$2:$M$679)</f>
        <v>8.4460529804966E-005</v>
      </c>
      <c r="P663" s="43" t="n">
        <f aca="false">IFERROR(M663/I663,0)</f>
        <v>11124.52</v>
      </c>
      <c r="Q663" s="17"/>
      <c r="R663" s="44" t="n">
        <f aca="false">I663-Q663</f>
        <v>1</v>
      </c>
      <c r="S663" s="43" t="n">
        <f aca="false">$AK663*R663</f>
        <v>11124.52</v>
      </c>
      <c r="U663" s="26" t="s">
        <v>259</v>
      </c>
      <c r="V663" s="26" t="s">
        <v>260</v>
      </c>
      <c r="W663" s="26" t="s">
        <v>262</v>
      </c>
      <c r="X663" s="26"/>
      <c r="Y663" s="26" t="s">
        <v>277</v>
      </c>
      <c r="Z663" s="27" t="s">
        <v>123</v>
      </c>
      <c r="AA663" s="26"/>
      <c r="AB663" s="26"/>
      <c r="AC663" s="26"/>
      <c r="AD663" s="26"/>
      <c r="AE663" s="26"/>
      <c r="AF663" s="26"/>
      <c r="AG663" s="26"/>
      <c r="AH663" s="45"/>
      <c r="AI663" s="45"/>
      <c r="AJ663" s="45"/>
      <c r="AK663" s="46" t="n">
        <v>11124.52</v>
      </c>
      <c r="AL663" s="46"/>
      <c r="AM663" s="46"/>
      <c r="AN663" s="26"/>
      <c r="AO663" s="26" t="s">
        <v>376</v>
      </c>
    </row>
    <row r="664" customFormat="false" ht="12" hidden="false" customHeight="false" outlineLevel="0" collapsed="false">
      <c r="A664" s="39" t="s">
        <v>1537</v>
      </c>
      <c r="B664" s="39" t="s">
        <v>1538</v>
      </c>
      <c r="C664" s="39" t="s">
        <v>4506</v>
      </c>
      <c r="D664" s="39" t="s">
        <v>4505</v>
      </c>
      <c r="E664" s="39" t="s">
        <v>261</v>
      </c>
      <c r="F664" s="39" t="s">
        <v>258</v>
      </c>
      <c r="G664" s="39" t="s">
        <v>4501</v>
      </c>
      <c r="H664" s="39" t="s">
        <v>4502</v>
      </c>
      <c r="I664" s="40" t="n">
        <v>1</v>
      </c>
      <c r="J664" s="40" t="n">
        <v>0</v>
      </c>
      <c r="K664" s="39" t="s">
        <v>4503</v>
      </c>
      <c r="L664" s="41" t="n">
        <v>0</v>
      </c>
      <c r="M664" s="41" t="n">
        <v>9478800</v>
      </c>
      <c r="N664" s="39" t="s">
        <v>4507</v>
      </c>
      <c r="O664" s="42" t="n">
        <f aca="false">M664/SUM($M$2:$M$679)</f>
        <v>0.0719657540204262</v>
      </c>
      <c r="P664" s="43" t="n">
        <f aca="false">IFERROR(M664/I664,0)</f>
        <v>9478800</v>
      </c>
      <c r="Q664" s="17"/>
      <c r="R664" s="44" t="n">
        <f aca="false">I664-Q664</f>
        <v>1</v>
      </c>
      <c r="S664" s="43" t="n">
        <f aca="false">$AK664*R664</f>
        <v>9478800</v>
      </c>
      <c r="U664" s="26" t="s">
        <v>259</v>
      </c>
      <c r="V664" s="26" t="s">
        <v>260</v>
      </c>
      <c r="W664" s="26" t="s">
        <v>262</v>
      </c>
      <c r="X664" s="26"/>
      <c r="Y664" s="26" t="s">
        <v>277</v>
      </c>
      <c r="Z664" s="27" t="s">
        <v>123</v>
      </c>
      <c r="AA664" s="26"/>
      <c r="AB664" s="26"/>
      <c r="AC664" s="26"/>
      <c r="AD664" s="26"/>
      <c r="AE664" s="26"/>
      <c r="AF664" s="26"/>
      <c r="AG664" s="26"/>
      <c r="AH664" s="45" t="n">
        <v>1</v>
      </c>
      <c r="AI664" s="45" t="n">
        <f aca="false">Q664</f>
        <v>0</v>
      </c>
      <c r="AJ664" s="45" t="n">
        <f aca="false">$AH664-$AI664</f>
        <v>1</v>
      </c>
      <c r="AK664" s="46" t="n">
        <v>9478800</v>
      </c>
      <c r="AL664" s="46" t="n">
        <f aca="false">$AJ664*$AK664</f>
        <v>9478800</v>
      </c>
      <c r="AM664" s="46" t="n">
        <f aca="false">$AI664*$AK664</f>
        <v>0</v>
      </c>
      <c r="AN664" s="26"/>
      <c r="AO664" s="26"/>
    </row>
    <row r="665" customFormat="false" ht="12" hidden="false" customHeight="false" outlineLevel="0" collapsed="false">
      <c r="A665" s="39" t="s">
        <v>1539</v>
      </c>
      <c r="B665" s="39" t="s">
        <v>1540</v>
      </c>
      <c r="C665" s="39" t="s">
        <v>4506</v>
      </c>
      <c r="D665" s="39" t="s">
        <v>4505</v>
      </c>
      <c r="E665" s="39" t="s">
        <v>261</v>
      </c>
      <c r="F665" s="39" t="s">
        <v>258</v>
      </c>
      <c r="G665" s="39" t="s">
        <v>4501</v>
      </c>
      <c r="H665" s="39" t="s">
        <v>4502</v>
      </c>
      <c r="I665" s="40" t="n">
        <v>1</v>
      </c>
      <c r="J665" s="40" t="n">
        <v>0</v>
      </c>
      <c r="K665" s="39" t="s">
        <v>4503</v>
      </c>
      <c r="L665" s="41" t="n">
        <v>0</v>
      </c>
      <c r="M665" s="41" t="n">
        <v>15525.74</v>
      </c>
      <c r="N665" s="39" t="s">
        <v>4507</v>
      </c>
      <c r="O665" s="42" t="n">
        <f aca="false">M665/SUM($M$2:$M$679)</f>
        <v>0.000117875847768187</v>
      </c>
      <c r="P665" s="43" t="n">
        <f aca="false">IFERROR(M665/I665,0)</f>
        <v>15525.74</v>
      </c>
      <c r="Q665" s="17"/>
      <c r="R665" s="44" t="n">
        <f aca="false">I665-Q665</f>
        <v>1</v>
      </c>
      <c r="S665" s="43" t="n">
        <f aca="false">$AK665*R665</f>
        <v>15525.74</v>
      </c>
      <c r="U665" s="26" t="s">
        <v>259</v>
      </c>
      <c r="V665" s="26" t="s">
        <v>260</v>
      </c>
      <c r="W665" s="26" t="s">
        <v>262</v>
      </c>
      <c r="X665" s="26"/>
      <c r="Y665" s="26" t="s">
        <v>277</v>
      </c>
      <c r="Z665" s="27" t="s">
        <v>123</v>
      </c>
      <c r="AA665" s="26"/>
      <c r="AB665" s="26"/>
      <c r="AC665" s="26"/>
      <c r="AD665" s="26"/>
      <c r="AE665" s="26"/>
      <c r="AF665" s="26"/>
      <c r="AG665" s="26"/>
      <c r="AH665" s="45" t="n">
        <v>1</v>
      </c>
      <c r="AI665" s="45" t="n">
        <f aca="false">Q665</f>
        <v>0</v>
      </c>
      <c r="AJ665" s="45" t="n">
        <f aca="false">$AH665-$AI665</f>
        <v>1</v>
      </c>
      <c r="AK665" s="46" t="n">
        <v>15525.74</v>
      </c>
      <c r="AL665" s="46" t="n">
        <f aca="false">$AJ665*$AK665</f>
        <v>15525.74</v>
      </c>
      <c r="AM665" s="46" t="n">
        <f aca="false">$AI665*$AK665</f>
        <v>0</v>
      </c>
      <c r="AN665" s="26"/>
      <c r="AO665" s="26"/>
    </row>
    <row r="666" customFormat="false" ht="12" hidden="false" customHeight="false" outlineLevel="0" collapsed="false">
      <c r="A666" s="39" t="s">
        <v>1541</v>
      </c>
      <c r="B666" s="39" t="s">
        <v>1542</v>
      </c>
      <c r="C666" s="39" t="s">
        <v>4506</v>
      </c>
      <c r="D666" s="39" t="s">
        <v>4505</v>
      </c>
      <c r="E666" s="39" t="s">
        <v>261</v>
      </c>
      <c r="F666" s="39" t="s">
        <v>258</v>
      </c>
      <c r="G666" s="39" t="s">
        <v>4501</v>
      </c>
      <c r="H666" s="39" t="s">
        <v>4502</v>
      </c>
      <c r="I666" s="40" t="n">
        <v>1</v>
      </c>
      <c r="J666" s="40" t="n">
        <v>0</v>
      </c>
      <c r="K666" s="39" t="s">
        <v>4503</v>
      </c>
      <c r="L666" s="41" t="n">
        <v>0</v>
      </c>
      <c r="M666" s="41" t="n">
        <v>107832</v>
      </c>
      <c r="N666" s="39" t="s">
        <v>4507</v>
      </c>
      <c r="O666" s="42" t="n">
        <f aca="false">M666/SUM($M$2:$M$679)</f>
        <v>0.000818691309820927</v>
      </c>
      <c r="P666" s="43" t="n">
        <f aca="false">IFERROR(M666/I666,0)</f>
        <v>107832</v>
      </c>
      <c r="Q666" s="17"/>
      <c r="R666" s="44" t="n">
        <f aca="false">I666-Q666</f>
        <v>1</v>
      </c>
      <c r="S666" s="43" t="n">
        <f aca="false">$AK666*R666</f>
        <v>107832</v>
      </c>
      <c r="U666" s="26" t="s">
        <v>259</v>
      </c>
      <c r="V666" s="26" t="s">
        <v>260</v>
      </c>
      <c r="W666" s="26" t="s">
        <v>262</v>
      </c>
      <c r="X666" s="26"/>
      <c r="Y666" s="26" t="s">
        <v>277</v>
      </c>
      <c r="Z666" s="27" t="s">
        <v>123</v>
      </c>
      <c r="AA666" s="26"/>
      <c r="AB666" s="26"/>
      <c r="AC666" s="26"/>
      <c r="AD666" s="26"/>
      <c r="AE666" s="26"/>
      <c r="AF666" s="26"/>
      <c r="AG666" s="26"/>
      <c r="AH666" s="45" t="n">
        <v>1</v>
      </c>
      <c r="AI666" s="45" t="n">
        <f aca="false">Q666</f>
        <v>0</v>
      </c>
      <c r="AJ666" s="45" t="n">
        <f aca="false">$AH666-$AI666</f>
        <v>1</v>
      </c>
      <c r="AK666" s="46" t="n">
        <v>107832</v>
      </c>
      <c r="AL666" s="46" t="n">
        <f aca="false">$AJ666*$AK666</f>
        <v>107832</v>
      </c>
      <c r="AM666" s="46" t="n">
        <f aca="false">$AI666*$AK666</f>
        <v>0</v>
      </c>
      <c r="AN666" s="26"/>
      <c r="AO666" s="26"/>
    </row>
    <row r="667" customFormat="false" ht="12" hidden="false" customHeight="false" outlineLevel="0" collapsed="false">
      <c r="A667" s="39" t="s">
        <v>1543</v>
      </c>
      <c r="B667" s="39" t="s">
        <v>1544</v>
      </c>
      <c r="C667" s="39"/>
      <c r="D667" s="39" t="s">
        <v>4565</v>
      </c>
      <c r="E667" s="39" t="s">
        <v>261</v>
      </c>
      <c r="F667" s="39" t="s">
        <v>258</v>
      </c>
      <c r="G667" s="39" t="s">
        <v>4501</v>
      </c>
      <c r="H667" s="39" t="s">
        <v>4502</v>
      </c>
      <c r="I667" s="40" t="n">
        <v>1</v>
      </c>
      <c r="J667" s="40" t="n">
        <v>0</v>
      </c>
      <c r="K667" s="39" t="s">
        <v>4503</v>
      </c>
      <c r="L667" s="41" t="n">
        <v>0</v>
      </c>
      <c r="M667" s="41" t="n">
        <v>356499.91</v>
      </c>
      <c r="N667" s="39" t="s">
        <v>4507</v>
      </c>
      <c r="O667" s="42" t="n">
        <f aca="false">M667/SUM($M$2:$M$679)</f>
        <v>0.0027066490306119</v>
      </c>
      <c r="P667" s="43" t="n">
        <f aca="false">IFERROR(M667/I667,0)</f>
        <v>356499.91</v>
      </c>
      <c r="Q667" s="17"/>
      <c r="R667" s="44" t="n">
        <f aca="false">I667-Q667</f>
        <v>1</v>
      </c>
      <c r="S667" s="43" t="n">
        <f aca="false">$AK667*R667</f>
        <v>356499.91</v>
      </c>
      <c r="U667" s="26" t="s">
        <v>259</v>
      </c>
      <c r="V667" s="26" t="s">
        <v>260</v>
      </c>
      <c r="W667" s="26" t="s">
        <v>262</v>
      </c>
      <c r="X667" s="26"/>
      <c r="Y667" s="26" t="s">
        <v>277</v>
      </c>
      <c r="Z667" s="27" t="s">
        <v>123</v>
      </c>
      <c r="AA667" s="26"/>
      <c r="AB667" s="26"/>
      <c r="AC667" s="26"/>
      <c r="AD667" s="26"/>
      <c r="AE667" s="26"/>
      <c r="AF667" s="26"/>
      <c r="AG667" s="26"/>
      <c r="AH667" s="45" t="n">
        <v>1</v>
      </c>
      <c r="AI667" s="45" t="n">
        <f aca="false">Q667</f>
        <v>0</v>
      </c>
      <c r="AJ667" s="45" t="n">
        <f aca="false">$AH667-$AI667</f>
        <v>1</v>
      </c>
      <c r="AK667" s="46" t="n">
        <v>356499.91</v>
      </c>
      <c r="AL667" s="46" t="n">
        <f aca="false">$AJ667*$AK667</f>
        <v>356499.91</v>
      </c>
      <c r="AM667" s="46" t="n">
        <f aca="false">$AI667*$AK667</f>
        <v>0</v>
      </c>
      <c r="AN667" s="26"/>
      <c r="AO667" s="26"/>
    </row>
    <row r="668" customFormat="false" ht="12" hidden="false" customHeight="false" outlineLevel="0" collapsed="false">
      <c r="A668" s="39" t="s">
        <v>1545</v>
      </c>
      <c r="B668" s="39" t="s">
        <v>1546</v>
      </c>
      <c r="C668" s="39"/>
      <c r="D668" s="39" t="s">
        <v>4505</v>
      </c>
      <c r="E668" s="39" t="s">
        <v>274</v>
      </c>
      <c r="F668" s="39" t="s">
        <v>258</v>
      </c>
      <c r="G668" s="39" t="s">
        <v>4512</v>
      </c>
      <c r="H668" s="39" t="s">
        <v>4502</v>
      </c>
      <c r="I668" s="40" t="n">
        <v>1</v>
      </c>
      <c r="J668" s="40" t="n">
        <v>0</v>
      </c>
      <c r="K668" s="39" t="s">
        <v>4503</v>
      </c>
      <c r="L668" s="41" t="n">
        <v>0</v>
      </c>
      <c r="M668" s="41" t="n">
        <v>97157.05</v>
      </c>
      <c r="N668" s="39" t="s">
        <v>4504</v>
      </c>
      <c r="O668" s="42" t="n">
        <f aca="false">M668/SUM($M$2:$M$679)</f>
        <v>0.000737644043723916</v>
      </c>
      <c r="P668" s="43" t="n">
        <f aca="false">IFERROR(M668/I668,0)</f>
        <v>97157.05</v>
      </c>
      <c r="Q668" s="17"/>
      <c r="R668" s="44" t="n">
        <f aca="false">I668-Q668</f>
        <v>1</v>
      </c>
      <c r="S668" s="43" t="n">
        <f aca="false">$AK668*R668</f>
        <v>97157.05</v>
      </c>
      <c r="U668" s="26" t="s">
        <v>259</v>
      </c>
      <c r="V668" s="26" t="s">
        <v>273</v>
      </c>
      <c r="W668" s="26" t="s">
        <v>262</v>
      </c>
      <c r="X668" s="26"/>
      <c r="Y668" s="26" t="s">
        <v>277</v>
      </c>
      <c r="Z668" s="27" t="s">
        <v>123</v>
      </c>
      <c r="AA668" s="26"/>
      <c r="AB668" s="26"/>
      <c r="AC668" s="26"/>
      <c r="AD668" s="26"/>
      <c r="AE668" s="26"/>
      <c r="AF668" s="26"/>
      <c r="AG668" s="26"/>
      <c r="AH668" s="45" t="n">
        <v>1</v>
      </c>
      <c r="AI668" s="45" t="n">
        <f aca="false">Q668</f>
        <v>0</v>
      </c>
      <c r="AJ668" s="45" t="n">
        <f aca="false">$AH668-$AI668</f>
        <v>1</v>
      </c>
      <c r="AK668" s="46" t="n">
        <v>97157.05</v>
      </c>
      <c r="AL668" s="46" t="n">
        <f aca="false">$AJ668*$AK668</f>
        <v>97157.05</v>
      </c>
      <c r="AM668" s="46" t="n">
        <f aca="false">$AI668*$AK668</f>
        <v>0</v>
      </c>
      <c r="AN668" s="26"/>
      <c r="AO668" s="26"/>
    </row>
    <row r="669" customFormat="false" ht="12" hidden="false" customHeight="false" outlineLevel="0" collapsed="false">
      <c r="A669" s="39" t="s">
        <v>1547</v>
      </c>
      <c r="B669" s="39" t="s">
        <v>1548</v>
      </c>
      <c r="C669" s="39"/>
      <c r="D669" s="39" t="s">
        <v>4505</v>
      </c>
      <c r="E669" s="39" t="s">
        <v>274</v>
      </c>
      <c r="F669" s="39" t="s">
        <v>258</v>
      </c>
      <c r="G669" s="39" t="s">
        <v>4501</v>
      </c>
      <c r="H669" s="39" t="s">
        <v>4502</v>
      </c>
      <c r="I669" s="40" t="n">
        <v>1</v>
      </c>
      <c r="J669" s="40" t="n">
        <v>0</v>
      </c>
      <c r="K669" s="39" t="s">
        <v>4503</v>
      </c>
      <c r="L669" s="41" t="n">
        <v>0</v>
      </c>
      <c r="M669" s="41" t="n">
        <v>458.13</v>
      </c>
      <c r="N669" s="39" t="s">
        <v>4504</v>
      </c>
      <c r="O669" s="42" t="n">
        <f aca="false">M669/SUM($M$2:$M$679)</f>
        <v>3.47825367023018E-006</v>
      </c>
      <c r="P669" s="43" t="n">
        <f aca="false">IFERROR(M669/I669,0)</f>
        <v>458.13</v>
      </c>
      <c r="Q669" s="17"/>
      <c r="R669" s="44" t="n">
        <f aca="false">I669-Q669</f>
        <v>1</v>
      </c>
      <c r="S669" s="43" t="n">
        <f aca="false">$AK669*R669</f>
        <v>458.13</v>
      </c>
      <c r="U669" s="26" t="s">
        <v>259</v>
      </c>
      <c r="V669" s="26" t="s">
        <v>273</v>
      </c>
      <c r="W669" s="26" t="s">
        <v>262</v>
      </c>
      <c r="X669" s="26"/>
      <c r="Y669" s="26" t="s">
        <v>277</v>
      </c>
      <c r="Z669" s="27" t="s">
        <v>123</v>
      </c>
      <c r="AA669" s="26"/>
      <c r="AB669" s="26"/>
      <c r="AC669" s="26"/>
      <c r="AD669" s="26"/>
      <c r="AE669" s="26"/>
      <c r="AF669" s="26"/>
      <c r="AG669" s="26"/>
      <c r="AH669" s="45" t="n">
        <v>1</v>
      </c>
      <c r="AI669" s="45" t="n">
        <f aca="false">Q669</f>
        <v>0</v>
      </c>
      <c r="AJ669" s="45" t="n">
        <f aca="false">$AH669-$AI669</f>
        <v>1</v>
      </c>
      <c r="AK669" s="46" t="n">
        <v>458.13</v>
      </c>
      <c r="AL669" s="46" t="n">
        <f aca="false">$AJ669*$AK669</f>
        <v>458.13</v>
      </c>
      <c r="AM669" s="46" t="n">
        <f aca="false">$AI669*$AK669</f>
        <v>0</v>
      </c>
      <c r="AN669" s="26"/>
      <c r="AO669" s="26"/>
    </row>
    <row r="670" customFormat="false" ht="12" hidden="false" customHeight="false" outlineLevel="0" collapsed="false">
      <c r="A670" s="39" t="s">
        <v>1549</v>
      </c>
      <c r="B670" s="39" t="s">
        <v>1550</v>
      </c>
      <c r="C670" s="39"/>
      <c r="D670" s="39" t="s">
        <v>4505</v>
      </c>
      <c r="E670" s="39" t="s">
        <v>274</v>
      </c>
      <c r="F670" s="39" t="s">
        <v>258</v>
      </c>
      <c r="G670" s="39" t="s">
        <v>4501</v>
      </c>
      <c r="H670" s="39" t="s">
        <v>4502</v>
      </c>
      <c r="I670" s="40" t="n">
        <v>1</v>
      </c>
      <c r="J670" s="40" t="n">
        <v>0</v>
      </c>
      <c r="K670" s="39" t="s">
        <v>4503</v>
      </c>
      <c r="L670" s="41" t="n">
        <v>0</v>
      </c>
      <c r="M670" s="41" t="n">
        <v>165289.26</v>
      </c>
      <c r="N670" s="39" t="s">
        <v>4504</v>
      </c>
      <c r="O670" s="42" t="n">
        <f aca="false">M670/SUM($M$2:$M$679)</f>
        <v>0.00125492322101725</v>
      </c>
      <c r="P670" s="43" t="n">
        <f aca="false">IFERROR(M670/I670,0)</f>
        <v>165289.26</v>
      </c>
      <c r="Q670" s="17"/>
      <c r="R670" s="44" t="n">
        <f aca="false">I670-Q670</f>
        <v>1</v>
      </c>
      <c r="S670" s="43" t="n">
        <f aca="false">$AK670*R670</f>
        <v>165289.26</v>
      </c>
      <c r="U670" s="26" t="s">
        <v>259</v>
      </c>
      <c r="V670" s="26" t="s">
        <v>273</v>
      </c>
      <c r="W670" s="26" t="s">
        <v>262</v>
      </c>
      <c r="X670" s="26"/>
      <c r="Y670" s="26" t="s">
        <v>277</v>
      </c>
      <c r="Z670" s="27" t="s">
        <v>123</v>
      </c>
      <c r="AA670" s="26"/>
      <c r="AB670" s="26"/>
      <c r="AC670" s="26"/>
      <c r="AD670" s="26"/>
      <c r="AE670" s="26"/>
      <c r="AF670" s="26"/>
      <c r="AG670" s="26"/>
      <c r="AH670" s="45" t="n">
        <v>1</v>
      </c>
      <c r="AI670" s="45" t="n">
        <f aca="false">Q670</f>
        <v>0</v>
      </c>
      <c r="AJ670" s="45" t="n">
        <f aca="false">$AH670-$AI670</f>
        <v>1</v>
      </c>
      <c r="AK670" s="46" t="n">
        <v>165289.26</v>
      </c>
      <c r="AL670" s="46" t="n">
        <f aca="false">$AJ670*$AK670</f>
        <v>165289.26</v>
      </c>
      <c r="AM670" s="46" t="n">
        <f aca="false">$AI670*$AK670</f>
        <v>0</v>
      </c>
      <c r="AN670" s="26"/>
      <c r="AO670" s="26"/>
    </row>
    <row r="671" customFormat="false" ht="12" hidden="false" customHeight="false" outlineLevel="0" collapsed="false">
      <c r="A671" s="39" t="s">
        <v>1551</v>
      </c>
      <c r="B671" s="39" t="s">
        <v>1552</v>
      </c>
      <c r="C671" s="39"/>
      <c r="D671" s="39" t="s">
        <v>4500</v>
      </c>
      <c r="E671" s="39" t="s">
        <v>274</v>
      </c>
      <c r="F671" s="39" t="s">
        <v>258</v>
      </c>
      <c r="G671" s="39" t="s">
        <v>4512</v>
      </c>
      <c r="H671" s="39" t="s">
        <v>4502</v>
      </c>
      <c r="I671" s="40" t="n">
        <v>1</v>
      </c>
      <c r="J671" s="40" t="n">
        <v>0</v>
      </c>
      <c r="K671" s="39" t="s">
        <v>4503</v>
      </c>
      <c r="L671" s="41" t="n">
        <v>0</v>
      </c>
      <c r="M671" s="41" t="n">
        <v>555750</v>
      </c>
      <c r="N671" s="39" t="s">
        <v>4504</v>
      </c>
      <c r="O671" s="42" t="n">
        <f aca="false">M671/SUM($M$2:$M$679)</f>
        <v>0.00421941256243954</v>
      </c>
      <c r="P671" s="43" t="n">
        <f aca="false">IFERROR(M671/I671,0)</f>
        <v>555750</v>
      </c>
      <c r="Q671" s="17"/>
      <c r="R671" s="44" t="n">
        <f aca="false">I671-Q671</f>
        <v>1</v>
      </c>
      <c r="S671" s="43" t="n">
        <f aca="false">$AK671*R671</f>
        <v>555750</v>
      </c>
      <c r="U671" s="26" t="s">
        <v>259</v>
      </c>
      <c r="V671" s="26" t="s">
        <v>273</v>
      </c>
      <c r="W671" s="26" t="s">
        <v>262</v>
      </c>
      <c r="X671" s="26"/>
      <c r="Y671" s="26" t="s">
        <v>277</v>
      </c>
      <c r="Z671" s="27" t="s">
        <v>123</v>
      </c>
      <c r="AA671" s="26"/>
      <c r="AB671" s="26"/>
      <c r="AC671" s="26"/>
      <c r="AD671" s="26"/>
      <c r="AE671" s="26"/>
      <c r="AF671" s="26"/>
      <c r="AG671" s="26"/>
      <c r="AH671" s="45" t="n">
        <v>1</v>
      </c>
      <c r="AI671" s="45" t="n">
        <f aca="false">Q671</f>
        <v>0</v>
      </c>
      <c r="AJ671" s="45" t="n">
        <f aca="false">$AH671-$AI671</f>
        <v>1</v>
      </c>
      <c r="AK671" s="46" t="n">
        <v>555750</v>
      </c>
      <c r="AL671" s="46" t="n">
        <f aca="false">$AJ671*$AK671</f>
        <v>555750</v>
      </c>
      <c r="AM671" s="46" t="n">
        <f aca="false">$AI671*$AK671</f>
        <v>0</v>
      </c>
      <c r="AN671" s="26"/>
      <c r="AO671" s="26"/>
    </row>
    <row r="672" customFormat="false" ht="12" hidden="false" customHeight="false" outlineLevel="0" collapsed="false">
      <c r="A672" s="39" t="s">
        <v>1553</v>
      </c>
      <c r="B672" s="39" t="s">
        <v>1554</v>
      </c>
      <c r="C672" s="39"/>
      <c r="D672" s="39" t="s">
        <v>4500</v>
      </c>
      <c r="E672" s="39" t="s">
        <v>274</v>
      </c>
      <c r="F672" s="39" t="s">
        <v>258</v>
      </c>
      <c r="G672" s="39" t="s">
        <v>4512</v>
      </c>
      <c r="H672" s="39" t="s">
        <v>4502</v>
      </c>
      <c r="I672" s="40" t="n">
        <v>1</v>
      </c>
      <c r="J672" s="40" t="n">
        <v>0</v>
      </c>
      <c r="K672" s="39" t="s">
        <v>4503</v>
      </c>
      <c r="L672" s="41" t="n">
        <v>0</v>
      </c>
      <c r="M672" s="41" t="n">
        <v>1661.33</v>
      </c>
      <c r="N672" s="39" t="s">
        <v>4504</v>
      </c>
      <c r="O672" s="42" t="n">
        <f aca="false">M672/SUM($M$2:$M$679)</f>
        <v>1.26132913582684E-005</v>
      </c>
      <c r="P672" s="43" t="n">
        <f aca="false">IFERROR(M672/I672,0)</f>
        <v>1661.33</v>
      </c>
      <c r="Q672" s="17"/>
      <c r="R672" s="44" t="n">
        <f aca="false">I672-Q672</f>
        <v>1</v>
      </c>
      <c r="S672" s="43" t="n">
        <f aca="false">$AK672*R672</f>
        <v>1661.33</v>
      </c>
      <c r="U672" s="26" t="s">
        <v>259</v>
      </c>
      <c r="V672" s="26" t="s">
        <v>273</v>
      </c>
      <c r="W672" s="26" t="s">
        <v>262</v>
      </c>
      <c r="X672" s="26"/>
      <c r="Y672" s="26" t="s">
        <v>277</v>
      </c>
      <c r="Z672" s="27" t="s">
        <v>123</v>
      </c>
      <c r="AA672" s="26"/>
      <c r="AB672" s="26"/>
      <c r="AC672" s="26"/>
      <c r="AD672" s="26"/>
      <c r="AE672" s="26"/>
      <c r="AF672" s="26"/>
      <c r="AG672" s="26"/>
      <c r="AH672" s="45" t="n">
        <v>1</v>
      </c>
      <c r="AI672" s="45" t="n">
        <f aca="false">Q672</f>
        <v>0</v>
      </c>
      <c r="AJ672" s="45" t="n">
        <f aca="false">$AH672-$AI672</f>
        <v>1</v>
      </c>
      <c r="AK672" s="46" t="n">
        <v>1661.33</v>
      </c>
      <c r="AL672" s="46" t="n">
        <f aca="false">$AJ672*$AK672</f>
        <v>1661.33</v>
      </c>
      <c r="AM672" s="46" t="n">
        <f aca="false">$AI672*$AK672</f>
        <v>0</v>
      </c>
      <c r="AN672" s="26"/>
      <c r="AO672" s="26"/>
    </row>
    <row r="673" customFormat="false" ht="12" hidden="false" customHeight="false" outlineLevel="0" collapsed="false">
      <c r="A673" s="39" t="s">
        <v>1255</v>
      </c>
      <c r="B673" s="39" t="s">
        <v>1256</v>
      </c>
      <c r="C673" s="39" t="s">
        <v>4506</v>
      </c>
      <c r="D673" s="39" t="s">
        <v>4505</v>
      </c>
      <c r="E673" s="39" t="s">
        <v>274</v>
      </c>
      <c r="F673" s="39" t="s">
        <v>258</v>
      </c>
      <c r="G673" s="39" t="s">
        <v>4501</v>
      </c>
      <c r="H673" s="39" t="s">
        <v>4502</v>
      </c>
      <c r="I673" s="40" t="n">
        <v>1</v>
      </c>
      <c r="J673" s="40" t="n">
        <v>0</v>
      </c>
      <c r="K673" s="39" t="s">
        <v>4503</v>
      </c>
      <c r="L673" s="41" t="n">
        <v>0</v>
      </c>
      <c r="M673" s="41" t="n">
        <v>5490.33</v>
      </c>
      <c r="N673" s="39" t="s">
        <v>4504</v>
      </c>
      <c r="O673" s="42" t="n">
        <f aca="false">M673/SUM($M$2:$M$679)</f>
        <v>4.16841518199526E-005</v>
      </c>
      <c r="P673" s="43" t="n">
        <f aca="false">IFERROR(M673/I673,0)</f>
        <v>5490.33</v>
      </c>
      <c r="Q673" s="17"/>
      <c r="R673" s="44" t="n">
        <f aca="false">I673-Q673</f>
        <v>1</v>
      </c>
      <c r="S673" s="43" t="n">
        <f aca="false">$AK673*R673</f>
        <v>5490.33333333333</v>
      </c>
      <c r="U673" s="26" t="s">
        <v>259</v>
      </c>
      <c r="V673" s="26" t="s">
        <v>273</v>
      </c>
      <c r="W673" s="26" t="s">
        <v>262</v>
      </c>
      <c r="X673" s="26"/>
      <c r="Y673" s="26" t="s">
        <v>277</v>
      </c>
      <c r="Z673" s="27" t="s">
        <v>123</v>
      </c>
      <c r="AA673" s="26"/>
      <c r="AB673" s="26"/>
      <c r="AC673" s="26"/>
      <c r="AD673" s="26"/>
      <c r="AE673" s="26"/>
      <c r="AF673" s="26"/>
      <c r="AG673" s="26"/>
      <c r="AH673" s="45"/>
      <c r="AI673" s="45"/>
      <c r="AJ673" s="45"/>
      <c r="AK673" s="46" t="n">
        <v>5490.33333333333</v>
      </c>
      <c r="AL673" s="46"/>
      <c r="AM673" s="46"/>
      <c r="AN673" s="26"/>
      <c r="AO673" s="26" t="s">
        <v>376</v>
      </c>
    </row>
    <row r="674" customFormat="false" ht="12" hidden="false" customHeight="false" outlineLevel="0" collapsed="false">
      <c r="A674" s="39" t="s">
        <v>1555</v>
      </c>
      <c r="B674" s="39" t="s">
        <v>1556</v>
      </c>
      <c r="C674" s="39"/>
      <c r="D674" s="39" t="s">
        <v>4505</v>
      </c>
      <c r="E674" s="39" t="s">
        <v>274</v>
      </c>
      <c r="F674" s="39" t="s">
        <v>258</v>
      </c>
      <c r="G674" s="39" t="s">
        <v>4501</v>
      </c>
      <c r="H674" s="39" t="s">
        <v>4502</v>
      </c>
      <c r="I674" s="40" t="n">
        <v>1</v>
      </c>
      <c r="J674" s="40" t="n">
        <v>0</v>
      </c>
      <c r="K674" s="39" t="s">
        <v>4503</v>
      </c>
      <c r="L674" s="41" t="n">
        <v>0</v>
      </c>
      <c r="M674" s="41" t="n">
        <v>60180</v>
      </c>
      <c r="N674" s="39" t="s">
        <v>4504</v>
      </c>
      <c r="O674" s="42" t="n">
        <f aca="false">M674/SUM($M$2:$M$679)</f>
        <v>0.000456903730108163</v>
      </c>
      <c r="P674" s="43" t="n">
        <f aca="false">IFERROR(M674/I674,0)</f>
        <v>60180</v>
      </c>
      <c r="Q674" s="17"/>
      <c r="R674" s="44" t="n">
        <f aca="false">I674-Q674</f>
        <v>1</v>
      </c>
      <c r="S674" s="43" t="n">
        <f aca="false">$AK674*R674</f>
        <v>60180</v>
      </c>
      <c r="U674" s="26" t="s">
        <v>259</v>
      </c>
      <c r="V674" s="26" t="s">
        <v>273</v>
      </c>
      <c r="W674" s="26" t="s">
        <v>262</v>
      </c>
      <c r="X674" s="26"/>
      <c r="Y674" s="26" t="s">
        <v>277</v>
      </c>
      <c r="Z674" s="27" t="s">
        <v>123</v>
      </c>
      <c r="AA674" s="26"/>
      <c r="AB674" s="26"/>
      <c r="AC674" s="26"/>
      <c r="AD674" s="26"/>
      <c r="AE674" s="26"/>
      <c r="AF674" s="26"/>
      <c r="AG674" s="26"/>
      <c r="AH674" s="45" t="n">
        <v>1</v>
      </c>
      <c r="AI674" s="45" t="n">
        <f aca="false">Q674</f>
        <v>0</v>
      </c>
      <c r="AJ674" s="45" t="n">
        <f aca="false">$AH674-$AI674</f>
        <v>1</v>
      </c>
      <c r="AK674" s="46" t="n">
        <v>60180</v>
      </c>
      <c r="AL674" s="46" t="n">
        <f aca="false">$AJ674*$AK674</f>
        <v>60180</v>
      </c>
      <c r="AM674" s="46" t="n">
        <f aca="false">$AI674*$AK674</f>
        <v>0</v>
      </c>
      <c r="AN674" s="26"/>
      <c r="AO674" s="26"/>
    </row>
    <row r="675" customFormat="false" ht="12" hidden="false" customHeight="false" outlineLevel="0" collapsed="false">
      <c r="A675" s="39" t="s">
        <v>1557</v>
      </c>
      <c r="B675" s="39" t="s">
        <v>1558</v>
      </c>
      <c r="C675" s="39"/>
      <c r="D675" s="39" t="s">
        <v>4505</v>
      </c>
      <c r="E675" s="39" t="s">
        <v>274</v>
      </c>
      <c r="F675" s="39" t="s">
        <v>258</v>
      </c>
      <c r="G675" s="39" t="s">
        <v>4501</v>
      </c>
      <c r="H675" s="39" t="s">
        <v>4502</v>
      </c>
      <c r="I675" s="40" t="n">
        <v>1</v>
      </c>
      <c r="J675" s="40" t="n">
        <v>0</v>
      </c>
      <c r="K675" s="39" t="s">
        <v>4503</v>
      </c>
      <c r="L675" s="41" t="n">
        <v>0</v>
      </c>
      <c r="M675" s="41" t="n">
        <v>58144</v>
      </c>
      <c r="N675" s="39" t="s">
        <v>4504</v>
      </c>
      <c r="O675" s="42" t="n">
        <f aca="false">M675/SUM($M$2:$M$679)</f>
        <v>0.000441445837211848</v>
      </c>
      <c r="P675" s="43" t="n">
        <f aca="false">IFERROR(M675/I675,0)</f>
        <v>58144</v>
      </c>
      <c r="Q675" s="17"/>
      <c r="R675" s="44" t="n">
        <f aca="false">I675-Q675</f>
        <v>1</v>
      </c>
      <c r="S675" s="43" t="n">
        <f aca="false">$AK675*R675</f>
        <v>58144</v>
      </c>
      <c r="U675" s="26" t="s">
        <v>259</v>
      </c>
      <c r="V675" s="26" t="s">
        <v>273</v>
      </c>
      <c r="W675" s="26" t="s">
        <v>262</v>
      </c>
      <c r="X675" s="26"/>
      <c r="Y675" s="26" t="s">
        <v>277</v>
      </c>
      <c r="Z675" s="27" t="s">
        <v>123</v>
      </c>
      <c r="AA675" s="26"/>
      <c r="AB675" s="26"/>
      <c r="AC675" s="26"/>
      <c r="AD675" s="26"/>
      <c r="AE675" s="26"/>
      <c r="AF675" s="26"/>
      <c r="AG675" s="26"/>
      <c r="AH675" s="45" t="n">
        <v>1</v>
      </c>
      <c r="AI675" s="45" t="n">
        <f aca="false">Q675</f>
        <v>0</v>
      </c>
      <c r="AJ675" s="45" t="n">
        <f aca="false">$AH675-$AI675</f>
        <v>1</v>
      </c>
      <c r="AK675" s="46" t="n">
        <v>58144</v>
      </c>
      <c r="AL675" s="46" t="n">
        <f aca="false">$AJ675*$AK675</f>
        <v>58144</v>
      </c>
      <c r="AM675" s="46" t="n">
        <f aca="false">$AI675*$AK675</f>
        <v>0</v>
      </c>
      <c r="AN675" s="26"/>
      <c r="AO675" s="26"/>
    </row>
    <row r="676" customFormat="false" ht="12" hidden="false" customHeight="false" outlineLevel="0" collapsed="false">
      <c r="A676" s="39" t="s">
        <v>1559</v>
      </c>
      <c r="B676" s="39" t="s">
        <v>1560</v>
      </c>
      <c r="C676" s="39"/>
      <c r="D676" s="39" t="s">
        <v>4565</v>
      </c>
      <c r="E676" s="39" t="s">
        <v>611</v>
      </c>
      <c r="F676" s="39" t="s">
        <v>258</v>
      </c>
      <c r="G676" s="39" t="s">
        <v>4566</v>
      </c>
      <c r="H676" s="39" t="s">
        <v>4502</v>
      </c>
      <c r="I676" s="40" t="n">
        <v>1</v>
      </c>
      <c r="J676" s="40" t="n">
        <v>0</v>
      </c>
      <c r="K676" s="39" t="s">
        <v>4503</v>
      </c>
      <c r="L676" s="41" t="n">
        <v>0</v>
      </c>
      <c r="M676" s="41" t="n">
        <v>43990.88</v>
      </c>
      <c r="N676" s="39" t="s">
        <v>4567</v>
      </c>
      <c r="O676" s="42" t="n">
        <f aca="false">M676/SUM($M$2:$M$679)</f>
        <v>0.000333991312109348</v>
      </c>
      <c r="P676" s="43" t="n">
        <f aca="false">IFERROR(M676/I676,0)</f>
        <v>43990.88</v>
      </c>
      <c r="Q676" s="17"/>
      <c r="R676" s="44" t="n">
        <f aca="false">I676-Q676</f>
        <v>1</v>
      </c>
      <c r="S676" s="43" t="n">
        <f aca="false">$AK676*R676</f>
        <v>43990.88</v>
      </c>
      <c r="U676" s="26" t="s">
        <v>259</v>
      </c>
      <c r="V676" s="26" t="s">
        <v>610</v>
      </c>
      <c r="W676" s="26" t="s">
        <v>612</v>
      </c>
      <c r="X676" s="26"/>
      <c r="Y676" s="26" t="s">
        <v>615</v>
      </c>
      <c r="Z676" s="27" t="s">
        <v>126</v>
      </c>
      <c r="AA676" s="26"/>
      <c r="AB676" s="26"/>
      <c r="AC676" s="26"/>
      <c r="AD676" s="26"/>
      <c r="AE676" s="26"/>
      <c r="AF676" s="26"/>
      <c r="AG676" s="26"/>
      <c r="AH676" s="45" t="n">
        <v>1</v>
      </c>
      <c r="AI676" s="45" t="n">
        <f aca="false">Q676</f>
        <v>0</v>
      </c>
      <c r="AJ676" s="45" t="n">
        <f aca="false">$AH676-$AI676</f>
        <v>1</v>
      </c>
      <c r="AK676" s="46" t="n">
        <v>43990.88</v>
      </c>
      <c r="AL676" s="46" t="n">
        <f aca="false">$AJ676*$AK676</f>
        <v>43990.88</v>
      </c>
      <c r="AM676" s="46" t="n">
        <f aca="false">$AI676*$AK676</f>
        <v>0</v>
      </c>
      <c r="AN676" s="26"/>
      <c r="AO676" s="26"/>
    </row>
    <row r="677" customFormat="false" ht="12" hidden="false" customHeight="false" outlineLevel="0" collapsed="false">
      <c r="A677" s="39" t="s">
        <v>1561</v>
      </c>
      <c r="B677" s="39" t="s">
        <v>1562</v>
      </c>
      <c r="C677" s="39"/>
      <c r="D677" s="39" t="s">
        <v>4565</v>
      </c>
      <c r="E677" s="39" t="s">
        <v>611</v>
      </c>
      <c r="F677" s="39" t="s">
        <v>258</v>
      </c>
      <c r="G677" s="39" t="s">
        <v>4566</v>
      </c>
      <c r="H677" s="39" t="s">
        <v>4502</v>
      </c>
      <c r="I677" s="40" t="n">
        <v>1</v>
      </c>
      <c r="J677" s="40" t="n">
        <v>0</v>
      </c>
      <c r="K677" s="39" t="s">
        <v>4503</v>
      </c>
      <c r="L677" s="41" t="n">
        <v>0</v>
      </c>
      <c r="M677" s="41" t="n">
        <v>126441.67</v>
      </c>
      <c r="N677" s="39" t="s">
        <v>4567</v>
      </c>
      <c r="O677" s="42" t="n">
        <f aca="false">M677/SUM($M$2:$M$679)</f>
        <v>0.00095998123403299</v>
      </c>
      <c r="P677" s="43" t="n">
        <f aca="false">IFERROR(M677/I677,0)</f>
        <v>126441.67</v>
      </c>
      <c r="Q677" s="17"/>
      <c r="R677" s="44" t="n">
        <f aca="false">I677-Q677</f>
        <v>1</v>
      </c>
      <c r="S677" s="43" t="n">
        <f aca="false">$AK677*R677</f>
        <v>126441.67</v>
      </c>
      <c r="U677" s="26" t="s">
        <v>259</v>
      </c>
      <c r="V677" s="26" t="s">
        <v>610</v>
      </c>
      <c r="W677" s="26" t="s">
        <v>612</v>
      </c>
      <c r="X677" s="26"/>
      <c r="Y677" s="26" t="s">
        <v>615</v>
      </c>
      <c r="Z677" s="27" t="s">
        <v>126</v>
      </c>
      <c r="AA677" s="26"/>
      <c r="AB677" s="26"/>
      <c r="AC677" s="26"/>
      <c r="AD677" s="26"/>
      <c r="AE677" s="26"/>
      <c r="AF677" s="26"/>
      <c r="AG677" s="26"/>
      <c r="AH677" s="45" t="n">
        <v>1</v>
      </c>
      <c r="AI677" s="45" t="n">
        <f aca="false">Q677</f>
        <v>0</v>
      </c>
      <c r="AJ677" s="45" t="n">
        <f aca="false">$AH677-$AI677</f>
        <v>1</v>
      </c>
      <c r="AK677" s="46" t="n">
        <v>126441.67</v>
      </c>
      <c r="AL677" s="46" t="n">
        <f aca="false">$AJ677*$AK677</f>
        <v>126441.67</v>
      </c>
      <c r="AM677" s="46" t="n">
        <f aca="false">$AI677*$AK677</f>
        <v>0</v>
      </c>
      <c r="AN677" s="26"/>
      <c r="AO677" s="26"/>
    </row>
    <row r="678" customFormat="false" ht="12" hidden="false" customHeight="false" outlineLevel="0" collapsed="false">
      <c r="A678" s="39" t="s">
        <v>1563</v>
      </c>
      <c r="B678" s="39" t="s">
        <v>1564</v>
      </c>
      <c r="C678" s="39"/>
      <c r="D678" s="39" t="s">
        <v>4505</v>
      </c>
      <c r="E678" s="39" t="s">
        <v>261</v>
      </c>
      <c r="F678" s="39" t="s">
        <v>258</v>
      </c>
      <c r="G678" s="39"/>
      <c r="H678" s="39" t="s">
        <v>4502</v>
      </c>
      <c r="I678" s="40" t="n">
        <v>0</v>
      </c>
      <c r="J678" s="40" t="n">
        <v>9</v>
      </c>
      <c r="K678" s="39" t="s">
        <v>4503</v>
      </c>
      <c r="L678" s="41" t="n">
        <v>0</v>
      </c>
      <c r="M678" s="41" t="n">
        <v>0</v>
      </c>
      <c r="N678" s="39" t="s">
        <v>4507</v>
      </c>
      <c r="O678" s="42" t="n">
        <f aca="false">M678/SUM($M$2:$M$679)</f>
        <v>0</v>
      </c>
      <c r="P678" s="43" t="n">
        <f aca="false">IFERROR(M678/I678,0)</f>
        <v>0</v>
      </c>
      <c r="Q678" s="17"/>
      <c r="R678" s="44" t="n">
        <f aca="false">I678-Q678</f>
        <v>0</v>
      </c>
      <c r="S678" s="43" t="n">
        <f aca="false">$AK678*R678</f>
        <v>0</v>
      </c>
      <c r="U678" s="26" t="s">
        <v>259</v>
      </c>
      <c r="V678" s="26" t="s">
        <v>260</v>
      </c>
      <c r="W678" s="26" t="s">
        <v>262</v>
      </c>
      <c r="X678" s="26"/>
      <c r="Y678" s="26" t="s">
        <v>277</v>
      </c>
      <c r="Z678" s="27" t="s">
        <v>123</v>
      </c>
      <c r="AA678" s="26"/>
      <c r="AB678" s="26"/>
      <c r="AC678" s="26"/>
      <c r="AD678" s="26"/>
      <c r="AE678" s="26"/>
      <c r="AF678" s="26"/>
      <c r="AG678" s="26"/>
      <c r="AH678" s="45" t="n">
        <v>0</v>
      </c>
      <c r="AI678" s="45" t="n">
        <f aca="false">Q678</f>
        <v>0</v>
      </c>
      <c r="AJ678" s="45" t="n">
        <f aca="false">$AH678-$AI678</f>
        <v>0</v>
      </c>
      <c r="AK678" s="46" t="n">
        <v>0</v>
      </c>
      <c r="AL678" s="46" t="n">
        <f aca="false">$AJ678*$AK678</f>
        <v>0</v>
      </c>
      <c r="AM678" s="46" t="n">
        <f aca="false">$AI678*$AK678</f>
        <v>0</v>
      </c>
      <c r="AN678" s="26"/>
      <c r="AO678" s="26"/>
    </row>
    <row r="679" customFormat="false" ht="12" hidden="false" customHeight="false" outlineLevel="0" collapsed="false">
      <c r="A679" s="39" t="s">
        <v>1565</v>
      </c>
      <c r="B679" s="39" t="s">
        <v>1566</v>
      </c>
      <c r="C679" s="39"/>
      <c r="D679" s="39" t="s">
        <v>4849</v>
      </c>
      <c r="E679" s="39" t="s">
        <v>747</v>
      </c>
      <c r="F679" s="39" t="s">
        <v>258</v>
      </c>
      <c r="G679" s="39"/>
      <c r="H679" s="39" t="s">
        <v>4502</v>
      </c>
      <c r="I679" s="40" t="n">
        <v>0</v>
      </c>
      <c r="J679" s="40" t="n">
        <v>5</v>
      </c>
      <c r="K679" s="39" t="s">
        <v>4503</v>
      </c>
      <c r="L679" s="41" t="n">
        <v>0</v>
      </c>
      <c r="M679" s="41" t="n">
        <v>0</v>
      </c>
      <c r="N679" s="39" t="s">
        <v>4600</v>
      </c>
      <c r="O679" s="42" t="n">
        <f aca="false">M679/SUM($M$2:$M$679)</f>
        <v>0</v>
      </c>
      <c r="P679" s="43" t="n">
        <f aca="false">IFERROR(M679/I679,0)</f>
        <v>0</v>
      </c>
      <c r="Q679" s="17"/>
      <c r="R679" s="44" t="n">
        <f aca="false">I679-Q679</f>
        <v>0</v>
      </c>
      <c r="S679" s="43" t="n">
        <f aca="false">$AK679*R679</f>
        <v>0</v>
      </c>
      <c r="U679" s="26" t="s">
        <v>259</v>
      </c>
      <c r="V679" s="26" t="s">
        <v>746</v>
      </c>
      <c r="W679" s="26" t="s">
        <v>612</v>
      </c>
      <c r="X679" s="26"/>
      <c r="Y679" s="26" t="s">
        <v>750</v>
      </c>
      <c r="Z679" s="27" t="s">
        <v>126</v>
      </c>
      <c r="AA679" s="26"/>
      <c r="AB679" s="26"/>
      <c r="AC679" s="26"/>
      <c r="AD679" s="26"/>
      <c r="AE679" s="26"/>
      <c r="AF679" s="26"/>
      <c r="AG679" s="26"/>
      <c r="AH679" s="45" t="n">
        <v>0</v>
      </c>
      <c r="AI679" s="45" t="n">
        <f aca="false">Q679</f>
        <v>0</v>
      </c>
      <c r="AJ679" s="45" t="n">
        <f aca="false">$AH679-$AI679</f>
        <v>0</v>
      </c>
      <c r="AK679" s="46" t="n">
        <v>0</v>
      </c>
      <c r="AL679" s="46" t="n">
        <f aca="false">$AJ679*$AK679</f>
        <v>0</v>
      </c>
      <c r="AM679" s="46" t="n">
        <f aca="false">$AI679*$AK679</f>
        <v>0</v>
      </c>
      <c r="AN679" s="26"/>
      <c r="AO679" s="26"/>
    </row>
    <row r="680" customFormat="false" ht="12" hidden="false" customHeight="false" outlineLevel="0" collapsed="false">
      <c r="B680" s="1" t="s">
        <v>1570</v>
      </c>
      <c r="F680" s="1" t="s">
        <v>258</v>
      </c>
      <c r="H680" s="1" t="s">
        <v>4502</v>
      </c>
      <c r="I680" s="44" t="n">
        <v>0</v>
      </c>
      <c r="M680" s="44" t="n">
        <f aca="false">SUM(M2:M679)</f>
        <v>131712647.62</v>
      </c>
      <c r="Q680" s="17" t="n">
        <v>20</v>
      </c>
      <c r="R680" s="17" t="n">
        <f aca="false">I680-Q680</f>
        <v>-20</v>
      </c>
      <c r="T680" s="1" t="s">
        <v>4850</v>
      </c>
      <c r="U680" s="31" t="s">
        <v>1567</v>
      </c>
      <c r="V680" s="31" t="s">
        <v>1568</v>
      </c>
      <c r="W680" s="31" t="s">
        <v>262</v>
      </c>
      <c r="X680" s="32" t="s">
        <v>1571</v>
      </c>
      <c r="Y680" s="31" t="s">
        <v>1572</v>
      </c>
      <c r="Z680" s="32" t="s">
        <v>120</v>
      </c>
      <c r="AA680" s="31" t="s">
        <v>1569</v>
      </c>
      <c r="AB680" s="31" t="s">
        <v>1570</v>
      </c>
      <c r="AC680" s="31" t="s">
        <v>1571</v>
      </c>
      <c r="AD680" s="31" t="s">
        <v>269</v>
      </c>
      <c r="AE680" s="31"/>
      <c r="AF680" s="31" t="s">
        <v>269</v>
      </c>
      <c r="AG680" s="31"/>
      <c r="AH680" s="47" t="n">
        <v>0</v>
      </c>
      <c r="AI680" s="47" t="n">
        <v>20</v>
      </c>
      <c r="AJ680" s="47" t="n">
        <v>-20</v>
      </c>
      <c r="AK680" s="31"/>
      <c r="AL680" s="31"/>
      <c r="AM680" s="31"/>
      <c r="AN680" s="31"/>
      <c r="AO680" s="31" t="s">
        <v>1573</v>
      </c>
    </row>
    <row r="681" customFormat="false" ht="12" hidden="false" customHeight="false" outlineLevel="0" collapsed="false">
      <c r="B681" s="1" t="s">
        <v>1575</v>
      </c>
      <c r="F681" s="1" t="s">
        <v>258</v>
      </c>
      <c r="H681" s="1" t="s">
        <v>4502</v>
      </c>
      <c r="I681" s="17" t="n">
        <v>0</v>
      </c>
      <c r="Q681" s="17" t="n">
        <v>10</v>
      </c>
      <c r="R681" s="17" t="n">
        <f aca="false">I681-Q681</f>
        <v>-10</v>
      </c>
      <c r="T681" s="1" t="s">
        <v>4850</v>
      </c>
      <c r="U681" s="31" t="s">
        <v>1567</v>
      </c>
      <c r="V681" s="31" t="s">
        <v>1568</v>
      </c>
      <c r="W681" s="31" t="s">
        <v>262</v>
      </c>
      <c r="X681" s="32" t="s">
        <v>1571</v>
      </c>
      <c r="Y681" s="31" t="s">
        <v>1576</v>
      </c>
      <c r="Z681" s="32" t="s">
        <v>120</v>
      </c>
      <c r="AA681" s="31" t="s">
        <v>1574</v>
      </c>
      <c r="AB681" s="31" t="s">
        <v>1575</v>
      </c>
      <c r="AC681" s="31" t="s">
        <v>1571</v>
      </c>
      <c r="AD681" s="31" t="s">
        <v>269</v>
      </c>
      <c r="AE681" s="31"/>
      <c r="AF681" s="31" t="s">
        <v>270</v>
      </c>
      <c r="AG681" s="31" t="s">
        <v>1577</v>
      </c>
      <c r="AH681" s="47" t="n">
        <v>0</v>
      </c>
      <c r="AI681" s="47" t="n">
        <v>10</v>
      </c>
      <c r="AJ681" s="47" t="n">
        <v>-10</v>
      </c>
      <c r="AK681" s="31"/>
      <c r="AL681" s="31"/>
      <c r="AM681" s="31"/>
      <c r="AN681" s="31"/>
      <c r="AO681" s="31" t="s">
        <v>1578</v>
      </c>
    </row>
    <row r="682" customFormat="false" ht="12" hidden="false" customHeight="false" outlineLevel="0" collapsed="false">
      <c r="B682" s="1" t="s">
        <v>1580</v>
      </c>
      <c r="F682" s="1" t="s">
        <v>258</v>
      </c>
      <c r="H682" s="1" t="s">
        <v>4502</v>
      </c>
      <c r="I682" s="17" t="n">
        <v>0</v>
      </c>
      <c r="Q682" s="17" t="n">
        <v>350</v>
      </c>
      <c r="R682" s="17" t="n">
        <f aca="false">I682-Q682</f>
        <v>-350</v>
      </c>
      <c r="T682" s="1" t="s">
        <v>4850</v>
      </c>
      <c r="U682" s="31" t="s">
        <v>1567</v>
      </c>
      <c r="V682" s="31" t="s">
        <v>1568</v>
      </c>
      <c r="W682" s="31" t="s">
        <v>262</v>
      </c>
      <c r="X682" s="32" t="s">
        <v>1571</v>
      </c>
      <c r="Y682" s="31" t="s">
        <v>1576</v>
      </c>
      <c r="Z682" s="32" t="s">
        <v>120</v>
      </c>
      <c r="AA682" s="31" t="s">
        <v>1579</v>
      </c>
      <c r="AB682" s="31" t="s">
        <v>1580</v>
      </c>
      <c r="AC682" s="31" t="s">
        <v>1571</v>
      </c>
      <c r="AD682" s="31" t="s">
        <v>269</v>
      </c>
      <c r="AE682" s="31"/>
      <c r="AF682" s="31" t="s">
        <v>270</v>
      </c>
      <c r="AG682" s="31" t="s">
        <v>1581</v>
      </c>
      <c r="AH682" s="47" t="n">
        <v>0</v>
      </c>
      <c r="AI682" s="47" t="n">
        <v>350</v>
      </c>
      <c r="AJ682" s="47" t="n">
        <v>-350</v>
      </c>
      <c r="AK682" s="31"/>
      <c r="AL682" s="31"/>
      <c r="AM682" s="31"/>
      <c r="AN682" s="31"/>
      <c r="AO682" s="31" t="s">
        <v>1582</v>
      </c>
    </row>
    <row r="683" customFormat="false" ht="12" hidden="false" customHeight="false" outlineLevel="0" collapsed="false">
      <c r="B683" s="1" t="s">
        <v>1584</v>
      </c>
      <c r="F683" s="1" t="s">
        <v>258</v>
      </c>
      <c r="H683" s="1" t="s">
        <v>4502</v>
      </c>
      <c r="I683" s="17" t="n">
        <v>0</v>
      </c>
      <c r="Q683" s="17" t="n">
        <v>2</v>
      </c>
      <c r="R683" s="17" t="n">
        <f aca="false">I683-Q683</f>
        <v>-2</v>
      </c>
      <c r="T683" s="1" t="s">
        <v>4850</v>
      </c>
      <c r="U683" s="31" t="s">
        <v>1567</v>
      </c>
      <c r="V683" s="31" t="s">
        <v>1568</v>
      </c>
      <c r="W683" s="31" t="s">
        <v>262</v>
      </c>
      <c r="X683" s="32" t="s">
        <v>1571</v>
      </c>
      <c r="Y683" s="31" t="s">
        <v>1572</v>
      </c>
      <c r="Z683" s="32" t="s">
        <v>120</v>
      </c>
      <c r="AA683" s="31" t="s">
        <v>1583</v>
      </c>
      <c r="AB683" s="31" t="s">
        <v>1584</v>
      </c>
      <c r="AC683" s="31" t="s">
        <v>1571</v>
      </c>
      <c r="AD683" s="31" t="s">
        <v>269</v>
      </c>
      <c r="AE683" s="31"/>
      <c r="AF683" s="31" t="s">
        <v>269</v>
      </c>
      <c r="AG683" s="31"/>
      <c r="AH683" s="47" t="n">
        <v>0</v>
      </c>
      <c r="AI683" s="47" t="n">
        <v>2</v>
      </c>
      <c r="AJ683" s="47" t="n">
        <v>-2</v>
      </c>
      <c r="AK683" s="31"/>
      <c r="AL683" s="31"/>
      <c r="AM683" s="31"/>
      <c r="AN683" s="31"/>
      <c r="AO683" s="31" t="s">
        <v>1585</v>
      </c>
    </row>
    <row r="684" customFormat="false" ht="12" hidden="false" customHeight="false" outlineLevel="0" collapsed="false">
      <c r="B684" s="1" t="s">
        <v>1587</v>
      </c>
      <c r="F684" s="1" t="s">
        <v>258</v>
      </c>
      <c r="H684" s="1" t="s">
        <v>4502</v>
      </c>
      <c r="I684" s="17" t="n">
        <v>0</v>
      </c>
      <c r="Q684" s="17" t="n">
        <v>6</v>
      </c>
      <c r="R684" s="17" t="n">
        <f aca="false">I684-Q684</f>
        <v>-6</v>
      </c>
      <c r="T684" s="1" t="s">
        <v>4850</v>
      </c>
      <c r="U684" s="31" t="s">
        <v>1567</v>
      </c>
      <c r="V684" s="31" t="s">
        <v>1568</v>
      </c>
      <c r="W684" s="31" t="s">
        <v>262</v>
      </c>
      <c r="X684" s="32" t="s">
        <v>1571</v>
      </c>
      <c r="Y684" s="31" t="s">
        <v>1572</v>
      </c>
      <c r="Z684" s="32" t="s">
        <v>120</v>
      </c>
      <c r="AA684" s="31" t="s">
        <v>1586</v>
      </c>
      <c r="AB684" s="31" t="s">
        <v>1587</v>
      </c>
      <c r="AC684" s="31" t="s">
        <v>1571</v>
      </c>
      <c r="AD684" s="31" t="s">
        <v>269</v>
      </c>
      <c r="AE684" s="31"/>
      <c r="AF684" s="31" t="s">
        <v>269</v>
      </c>
      <c r="AG684" s="31"/>
      <c r="AH684" s="47" t="n">
        <v>0</v>
      </c>
      <c r="AI684" s="47" t="n">
        <v>6</v>
      </c>
      <c r="AJ684" s="47" t="n">
        <v>-6</v>
      </c>
      <c r="AK684" s="31"/>
      <c r="AL684" s="31"/>
      <c r="AM684" s="31"/>
      <c r="AN684" s="31"/>
      <c r="AO684" s="31" t="s">
        <v>1588</v>
      </c>
    </row>
    <row r="685" customFormat="false" ht="12" hidden="false" customHeight="false" outlineLevel="0" collapsed="false">
      <c r="B685" s="1" t="s">
        <v>1590</v>
      </c>
      <c r="F685" s="1" t="s">
        <v>258</v>
      </c>
      <c r="H685" s="1" t="s">
        <v>4502</v>
      </c>
      <c r="I685" s="17" t="n">
        <v>0</v>
      </c>
      <c r="Q685" s="17" t="n">
        <v>3</v>
      </c>
      <c r="R685" s="17" t="n">
        <f aca="false">I685-Q685</f>
        <v>-3</v>
      </c>
      <c r="T685" s="1" t="s">
        <v>4850</v>
      </c>
      <c r="U685" s="31" t="s">
        <v>1567</v>
      </c>
      <c r="V685" s="31" t="s">
        <v>1568</v>
      </c>
      <c r="W685" s="31" t="s">
        <v>262</v>
      </c>
      <c r="X685" s="32" t="s">
        <v>1571</v>
      </c>
      <c r="Y685" s="31" t="s">
        <v>1572</v>
      </c>
      <c r="Z685" s="32" t="s">
        <v>120</v>
      </c>
      <c r="AA685" s="31" t="s">
        <v>1589</v>
      </c>
      <c r="AB685" s="31" t="s">
        <v>1590</v>
      </c>
      <c r="AC685" s="31" t="s">
        <v>1571</v>
      </c>
      <c r="AD685" s="31" t="s">
        <v>269</v>
      </c>
      <c r="AE685" s="31"/>
      <c r="AF685" s="31" t="s">
        <v>269</v>
      </c>
      <c r="AG685" s="31"/>
      <c r="AH685" s="47" t="n">
        <v>0</v>
      </c>
      <c r="AI685" s="47" t="n">
        <v>3</v>
      </c>
      <c r="AJ685" s="47" t="n">
        <v>-3</v>
      </c>
      <c r="AK685" s="31"/>
      <c r="AL685" s="31"/>
      <c r="AM685" s="31"/>
      <c r="AN685" s="31"/>
      <c r="AO685" s="31" t="s">
        <v>1591</v>
      </c>
    </row>
    <row r="686" customFormat="false" ht="12" hidden="false" customHeight="false" outlineLevel="0" collapsed="false">
      <c r="B686" s="1" t="s">
        <v>1593</v>
      </c>
      <c r="F686" s="1" t="s">
        <v>258</v>
      </c>
      <c r="H686" s="1" t="s">
        <v>4502</v>
      </c>
      <c r="I686" s="17" t="n">
        <v>0</v>
      </c>
      <c r="Q686" s="17" t="n">
        <v>5</v>
      </c>
      <c r="R686" s="17" t="n">
        <f aca="false">I686-Q686</f>
        <v>-5</v>
      </c>
      <c r="T686" s="1" t="s">
        <v>4850</v>
      </c>
      <c r="U686" s="31" t="s">
        <v>1567</v>
      </c>
      <c r="V686" s="31" t="s">
        <v>1568</v>
      </c>
      <c r="W686" s="31" t="s">
        <v>262</v>
      </c>
      <c r="X686" s="32" t="s">
        <v>1571</v>
      </c>
      <c r="Y686" s="31" t="s">
        <v>1572</v>
      </c>
      <c r="Z686" s="32" t="s">
        <v>120</v>
      </c>
      <c r="AA686" s="31" t="s">
        <v>1592</v>
      </c>
      <c r="AB686" s="31" t="s">
        <v>1593</v>
      </c>
      <c r="AC686" s="31" t="s">
        <v>1571</v>
      </c>
      <c r="AD686" s="31" t="s">
        <v>269</v>
      </c>
      <c r="AE686" s="31"/>
      <c r="AF686" s="31" t="s">
        <v>269</v>
      </c>
      <c r="AG686" s="31"/>
      <c r="AH686" s="47" t="n">
        <v>0</v>
      </c>
      <c r="AI686" s="47" t="n">
        <v>5</v>
      </c>
      <c r="AJ686" s="47" t="n">
        <v>-5</v>
      </c>
      <c r="AK686" s="31"/>
      <c r="AL686" s="31"/>
      <c r="AM686" s="31"/>
      <c r="AN686" s="31"/>
      <c r="AO686" s="31" t="s">
        <v>1594</v>
      </c>
    </row>
    <row r="687" customFormat="false" ht="12" hidden="false" customHeight="false" outlineLevel="0" collapsed="false">
      <c r="B687" s="1" t="s">
        <v>1596</v>
      </c>
      <c r="F687" s="1" t="s">
        <v>258</v>
      </c>
      <c r="H687" s="1" t="s">
        <v>4502</v>
      </c>
      <c r="I687" s="17" t="n">
        <v>0</v>
      </c>
      <c r="Q687" s="17" t="n">
        <v>2</v>
      </c>
      <c r="R687" s="17" t="n">
        <f aca="false">I687-Q687</f>
        <v>-2</v>
      </c>
      <c r="T687" s="1" t="s">
        <v>4850</v>
      </c>
      <c r="U687" s="31" t="s">
        <v>1567</v>
      </c>
      <c r="V687" s="31" t="s">
        <v>1568</v>
      </c>
      <c r="W687" s="31" t="s">
        <v>262</v>
      </c>
      <c r="X687" s="32" t="s">
        <v>1571</v>
      </c>
      <c r="Y687" s="31" t="s">
        <v>1572</v>
      </c>
      <c r="Z687" s="32" t="s">
        <v>120</v>
      </c>
      <c r="AA687" s="31" t="s">
        <v>1595</v>
      </c>
      <c r="AB687" s="31" t="s">
        <v>1596</v>
      </c>
      <c r="AC687" s="31" t="s">
        <v>1571</v>
      </c>
      <c r="AD687" s="31" t="s">
        <v>269</v>
      </c>
      <c r="AE687" s="31"/>
      <c r="AF687" s="31" t="s">
        <v>269</v>
      </c>
      <c r="AG687" s="31"/>
      <c r="AH687" s="47" t="n">
        <v>0</v>
      </c>
      <c r="AI687" s="47" t="n">
        <v>2</v>
      </c>
      <c r="AJ687" s="47" t="n">
        <v>-2</v>
      </c>
      <c r="AK687" s="31"/>
      <c r="AL687" s="31"/>
      <c r="AM687" s="31"/>
      <c r="AN687" s="31"/>
      <c r="AO687" s="31" t="s">
        <v>1597</v>
      </c>
    </row>
    <row r="688" customFormat="false" ht="12" hidden="false" customHeight="false" outlineLevel="0" collapsed="false">
      <c r="B688" s="1" t="s">
        <v>1599</v>
      </c>
      <c r="F688" s="1" t="s">
        <v>258</v>
      </c>
      <c r="H688" s="1" t="s">
        <v>4502</v>
      </c>
      <c r="I688" s="17" t="n">
        <v>0</v>
      </c>
      <c r="Q688" s="17" t="n">
        <v>12</v>
      </c>
      <c r="R688" s="17" t="n">
        <f aca="false">I688-Q688</f>
        <v>-12</v>
      </c>
      <c r="T688" s="1" t="s">
        <v>4850</v>
      </c>
      <c r="U688" s="31" t="s">
        <v>1567</v>
      </c>
      <c r="V688" s="31" t="s">
        <v>1568</v>
      </c>
      <c r="W688" s="31" t="s">
        <v>262</v>
      </c>
      <c r="X688" s="32" t="s">
        <v>1571</v>
      </c>
      <c r="Y688" s="31" t="s">
        <v>1572</v>
      </c>
      <c r="Z688" s="32" t="s">
        <v>120</v>
      </c>
      <c r="AA688" s="31" t="s">
        <v>1598</v>
      </c>
      <c r="AB688" s="31" t="s">
        <v>1599</v>
      </c>
      <c r="AC688" s="31" t="s">
        <v>1571</v>
      </c>
      <c r="AD688" s="31" t="s">
        <v>269</v>
      </c>
      <c r="AE688" s="31"/>
      <c r="AF688" s="31" t="s">
        <v>269</v>
      </c>
      <c r="AG688" s="31"/>
      <c r="AH688" s="47" t="n">
        <v>0</v>
      </c>
      <c r="AI688" s="47" t="n">
        <v>12</v>
      </c>
      <c r="AJ688" s="47" t="n">
        <v>-12</v>
      </c>
      <c r="AK688" s="31"/>
      <c r="AL688" s="31"/>
      <c r="AM688" s="31"/>
      <c r="AN688" s="31"/>
      <c r="AO688" s="31" t="s">
        <v>1600</v>
      </c>
    </row>
    <row r="689" customFormat="false" ht="12" hidden="false" customHeight="false" outlineLevel="0" collapsed="false">
      <c r="B689" s="1" t="s">
        <v>1602</v>
      </c>
      <c r="F689" s="1" t="s">
        <v>258</v>
      </c>
      <c r="H689" s="1" t="s">
        <v>4502</v>
      </c>
      <c r="I689" s="17" t="n">
        <v>0</v>
      </c>
      <c r="Q689" s="17" t="n">
        <v>1</v>
      </c>
      <c r="R689" s="17" t="n">
        <f aca="false">I689-Q689</f>
        <v>-1</v>
      </c>
      <c r="T689" s="1" t="s">
        <v>4850</v>
      </c>
      <c r="U689" s="31" t="s">
        <v>1567</v>
      </c>
      <c r="V689" s="31" t="s">
        <v>1568</v>
      </c>
      <c r="W689" s="31" t="s">
        <v>262</v>
      </c>
      <c r="X689" s="32" t="s">
        <v>1571</v>
      </c>
      <c r="Y689" s="31" t="s">
        <v>1572</v>
      </c>
      <c r="Z689" s="32" t="s">
        <v>120</v>
      </c>
      <c r="AA689" s="31" t="s">
        <v>1601</v>
      </c>
      <c r="AB689" s="31" t="s">
        <v>1602</v>
      </c>
      <c r="AC689" s="31" t="s">
        <v>1571</v>
      </c>
      <c r="AD689" s="31" t="s">
        <v>269</v>
      </c>
      <c r="AE689" s="31"/>
      <c r="AF689" s="31" t="s">
        <v>269</v>
      </c>
      <c r="AG689" s="31"/>
      <c r="AH689" s="47" t="n">
        <v>0</v>
      </c>
      <c r="AI689" s="47" t="n">
        <v>1</v>
      </c>
      <c r="AJ689" s="47" t="n">
        <v>-1</v>
      </c>
      <c r="AK689" s="31"/>
      <c r="AL689" s="31"/>
      <c r="AM689" s="31"/>
      <c r="AN689" s="31"/>
      <c r="AO689" s="31" t="s">
        <v>1603</v>
      </c>
    </row>
    <row r="690" customFormat="false" ht="12" hidden="false" customHeight="false" outlineLevel="0" collapsed="false">
      <c r="B690" s="1" t="s">
        <v>1605</v>
      </c>
      <c r="F690" s="1" t="s">
        <v>258</v>
      </c>
      <c r="H690" s="1" t="s">
        <v>4502</v>
      </c>
      <c r="I690" s="17" t="n">
        <v>0</v>
      </c>
      <c r="Q690" s="17" t="n">
        <v>1</v>
      </c>
      <c r="R690" s="17" t="n">
        <f aca="false">I690-Q690</f>
        <v>-1</v>
      </c>
      <c r="T690" s="1" t="s">
        <v>4850</v>
      </c>
      <c r="U690" s="31" t="s">
        <v>1567</v>
      </c>
      <c r="V690" s="31" t="s">
        <v>1568</v>
      </c>
      <c r="W690" s="31" t="s">
        <v>262</v>
      </c>
      <c r="X690" s="32" t="s">
        <v>1571</v>
      </c>
      <c r="Y690" s="31" t="s">
        <v>1572</v>
      </c>
      <c r="Z690" s="32" t="s">
        <v>120</v>
      </c>
      <c r="AA690" s="31" t="s">
        <v>1604</v>
      </c>
      <c r="AB690" s="31" t="s">
        <v>1605</v>
      </c>
      <c r="AC690" s="31" t="s">
        <v>1571</v>
      </c>
      <c r="AD690" s="31" t="s">
        <v>269</v>
      </c>
      <c r="AE690" s="31"/>
      <c r="AF690" s="31" t="s">
        <v>269</v>
      </c>
      <c r="AG690" s="31"/>
      <c r="AH690" s="47" t="n">
        <v>0</v>
      </c>
      <c r="AI690" s="47" t="n">
        <v>1</v>
      </c>
      <c r="AJ690" s="47" t="n">
        <v>-1</v>
      </c>
      <c r="AK690" s="31"/>
      <c r="AL690" s="31"/>
      <c r="AM690" s="31"/>
      <c r="AN690" s="31"/>
      <c r="AO690" s="31" t="s">
        <v>1606</v>
      </c>
    </row>
    <row r="691" customFormat="false" ht="12" hidden="false" customHeight="false" outlineLevel="0" collapsed="false">
      <c r="B691" s="1" t="s">
        <v>1608</v>
      </c>
      <c r="F691" s="1" t="s">
        <v>258</v>
      </c>
      <c r="H691" s="1" t="s">
        <v>4502</v>
      </c>
      <c r="I691" s="17" t="n">
        <v>0</v>
      </c>
      <c r="Q691" s="17" t="n">
        <v>70</v>
      </c>
      <c r="R691" s="17" t="n">
        <f aca="false">I691-Q691</f>
        <v>-70</v>
      </c>
      <c r="T691" s="1" t="s">
        <v>4850</v>
      </c>
      <c r="U691" s="31" t="s">
        <v>1567</v>
      </c>
      <c r="V691" s="31" t="s">
        <v>1568</v>
      </c>
      <c r="W691" s="31" t="s">
        <v>262</v>
      </c>
      <c r="X691" s="32" t="s">
        <v>1571</v>
      </c>
      <c r="Y691" s="31" t="s">
        <v>1576</v>
      </c>
      <c r="Z691" s="32" t="s">
        <v>120</v>
      </c>
      <c r="AA691" s="31" t="s">
        <v>1607</v>
      </c>
      <c r="AB691" s="31" t="s">
        <v>1608</v>
      </c>
      <c r="AC691" s="31" t="s">
        <v>1571</v>
      </c>
      <c r="AD691" s="31" t="s">
        <v>269</v>
      </c>
      <c r="AE691" s="31"/>
      <c r="AF691" s="31" t="s">
        <v>270</v>
      </c>
      <c r="AG691" s="31" t="s">
        <v>1609</v>
      </c>
      <c r="AH691" s="47" t="n">
        <v>0</v>
      </c>
      <c r="AI691" s="47" t="n">
        <v>70</v>
      </c>
      <c r="AJ691" s="47" t="n">
        <v>-70</v>
      </c>
      <c r="AK691" s="31"/>
      <c r="AL691" s="31"/>
      <c r="AM691" s="31"/>
      <c r="AN691" s="31"/>
      <c r="AO691" s="31" t="s">
        <v>1610</v>
      </c>
    </row>
    <row r="692" customFormat="false" ht="12" hidden="false" customHeight="false" outlineLevel="0" collapsed="false">
      <c r="B692" s="1" t="s">
        <v>1612</v>
      </c>
      <c r="F692" s="1" t="s">
        <v>258</v>
      </c>
      <c r="H692" s="1" t="s">
        <v>4502</v>
      </c>
      <c r="I692" s="17" t="n">
        <v>0</v>
      </c>
      <c r="Q692" s="17" t="n">
        <v>1</v>
      </c>
      <c r="R692" s="17" t="n">
        <f aca="false">I692-Q692</f>
        <v>-1</v>
      </c>
      <c r="T692" s="1" t="s">
        <v>4850</v>
      </c>
      <c r="U692" s="31" t="s">
        <v>1567</v>
      </c>
      <c r="V692" s="31" t="s">
        <v>1568</v>
      </c>
      <c r="W692" s="31" t="s">
        <v>262</v>
      </c>
      <c r="X692" s="32" t="s">
        <v>1571</v>
      </c>
      <c r="Y692" s="31" t="s">
        <v>1572</v>
      </c>
      <c r="Z692" s="32" t="s">
        <v>120</v>
      </c>
      <c r="AA692" s="31" t="s">
        <v>1611</v>
      </c>
      <c r="AB692" s="31" t="s">
        <v>1612</v>
      </c>
      <c r="AC692" s="31" t="s">
        <v>1571</v>
      </c>
      <c r="AD692" s="31" t="s">
        <v>269</v>
      </c>
      <c r="AE692" s="31"/>
      <c r="AF692" s="31" t="s">
        <v>269</v>
      </c>
      <c r="AG692" s="31"/>
      <c r="AH692" s="47" t="n">
        <v>0</v>
      </c>
      <c r="AI692" s="47" t="n">
        <v>1</v>
      </c>
      <c r="AJ692" s="47" t="n">
        <v>-1</v>
      </c>
      <c r="AK692" s="31"/>
      <c r="AL692" s="31"/>
      <c r="AM692" s="31"/>
      <c r="AN692" s="31"/>
      <c r="AO692" s="31" t="s">
        <v>1613</v>
      </c>
    </row>
    <row r="693" customFormat="false" ht="12" hidden="false" customHeight="false" outlineLevel="0" collapsed="false">
      <c r="B693" s="1" t="s">
        <v>1615</v>
      </c>
      <c r="F693" s="1" t="s">
        <v>258</v>
      </c>
      <c r="H693" s="1" t="s">
        <v>4502</v>
      </c>
      <c r="I693" s="17" t="n">
        <v>0</v>
      </c>
      <c r="Q693" s="17" t="n">
        <v>1</v>
      </c>
      <c r="R693" s="17" t="n">
        <f aca="false">I693-Q693</f>
        <v>-1</v>
      </c>
      <c r="T693" s="1" t="s">
        <v>4850</v>
      </c>
      <c r="U693" s="31" t="s">
        <v>1567</v>
      </c>
      <c r="V693" s="31" t="s">
        <v>1568</v>
      </c>
      <c r="W693" s="31" t="s">
        <v>262</v>
      </c>
      <c r="X693" s="32" t="s">
        <v>1571</v>
      </c>
      <c r="Y693" s="31" t="s">
        <v>1572</v>
      </c>
      <c r="Z693" s="32" t="s">
        <v>120</v>
      </c>
      <c r="AA693" s="31" t="s">
        <v>1614</v>
      </c>
      <c r="AB693" s="31" t="s">
        <v>1615</v>
      </c>
      <c r="AC693" s="31" t="s">
        <v>1571</v>
      </c>
      <c r="AD693" s="31" t="s">
        <v>269</v>
      </c>
      <c r="AE693" s="31"/>
      <c r="AF693" s="31" t="s">
        <v>269</v>
      </c>
      <c r="AG693" s="31"/>
      <c r="AH693" s="47" t="n">
        <v>0</v>
      </c>
      <c r="AI693" s="47" t="n">
        <v>1</v>
      </c>
      <c r="AJ693" s="47" t="n">
        <v>-1</v>
      </c>
      <c r="AK693" s="31"/>
      <c r="AL693" s="31"/>
      <c r="AM693" s="31"/>
      <c r="AN693" s="31"/>
      <c r="AO693" s="31" t="s">
        <v>1616</v>
      </c>
    </row>
    <row r="694" customFormat="false" ht="12" hidden="false" customHeight="false" outlineLevel="0" collapsed="false">
      <c r="B694" s="1" t="s">
        <v>1618</v>
      </c>
      <c r="F694" s="1" t="s">
        <v>258</v>
      </c>
      <c r="H694" s="1" t="s">
        <v>4502</v>
      </c>
      <c r="I694" s="17" t="n">
        <v>0</v>
      </c>
      <c r="Q694" s="17" t="n">
        <v>2</v>
      </c>
      <c r="R694" s="17" t="n">
        <f aca="false">I694-Q694</f>
        <v>-2</v>
      </c>
      <c r="T694" s="1" t="s">
        <v>4850</v>
      </c>
      <c r="U694" s="31" t="s">
        <v>1567</v>
      </c>
      <c r="V694" s="31" t="s">
        <v>1568</v>
      </c>
      <c r="W694" s="31" t="s">
        <v>262</v>
      </c>
      <c r="X694" s="32" t="s">
        <v>1571</v>
      </c>
      <c r="Y694" s="31" t="s">
        <v>1576</v>
      </c>
      <c r="Z694" s="32" t="s">
        <v>120</v>
      </c>
      <c r="AA694" s="31" t="s">
        <v>1617</v>
      </c>
      <c r="AB694" s="31" t="s">
        <v>1618</v>
      </c>
      <c r="AC694" s="31" t="s">
        <v>1571</v>
      </c>
      <c r="AD694" s="31" t="s">
        <v>269</v>
      </c>
      <c r="AE694" s="31"/>
      <c r="AF694" s="31" t="s">
        <v>270</v>
      </c>
      <c r="AG694" s="31" t="s">
        <v>1619</v>
      </c>
      <c r="AH694" s="47" t="n">
        <v>0</v>
      </c>
      <c r="AI694" s="47" t="n">
        <v>2</v>
      </c>
      <c r="AJ694" s="47" t="n">
        <v>-2</v>
      </c>
      <c r="AK694" s="31"/>
      <c r="AL694" s="31"/>
      <c r="AM694" s="31"/>
      <c r="AN694" s="31"/>
      <c r="AO694" s="31" t="s">
        <v>1620</v>
      </c>
    </row>
    <row r="695" customFormat="false" ht="12" hidden="false" customHeight="false" outlineLevel="0" collapsed="false">
      <c r="B695" s="1" t="s">
        <v>1622</v>
      </c>
      <c r="F695" s="1" t="s">
        <v>258</v>
      </c>
      <c r="H695" s="1" t="s">
        <v>4502</v>
      </c>
      <c r="I695" s="17" t="n">
        <v>0</v>
      </c>
      <c r="Q695" s="17" t="n">
        <v>1</v>
      </c>
      <c r="R695" s="17" t="n">
        <f aca="false">I695-Q695</f>
        <v>-1</v>
      </c>
      <c r="T695" s="1" t="s">
        <v>4850</v>
      </c>
      <c r="U695" s="31" t="s">
        <v>1567</v>
      </c>
      <c r="V695" s="31" t="s">
        <v>1568</v>
      </c>
      <c r="W695" s="31" t="s">
        <v>262</v>
      </c>
      <c r="X695" s="32" t="s">
        <v>1571</v>
      </c>
      <c r="Y695" s="31" t="s">
        <v>1572</v>
      </c>
      <c r="Z695" s="32" t="s">
        <v>120</v>
      </c>
      <c r="AA695" s="31" t="s">
        <v>1621</v>
      </c>
      <c r="AB695" s="31" t="s">
        <v>1622</v>
      </c>
      <c r="AC695" s="31" t="s">
        <v>1571</v>
      </c>
      <c r="AD695" s="31" t="s">
        <v>269</v>
      </c>
      <c r="AE695" s="31"/>
      <c r="AF695" s="31" t="s">
        <v>269</v>
      </c>
      <c r="AG695" s="31"/>
      <c r="AH695" s="47" t="n">
        <v>0</v>
      </c>
      <c r="AI695" s="47" t="n">
        <v>1</v>
      </c>
      <c r="AJ695" s="47" t="n">
        <v>-1</v>
      </c>
      <c r="AK695" s="31"/>
      <c r="AL695" s="31"/>
      <c r="AM695" s="31"/>
      <c r="AN695" s="31"/>
      <c r="AO695" s="31" t="s">
        <v>1623</v>
      </c>
    </row>
    <row r="696" customFormat="false" ht="12" hidden="false" customHeight="false" outlineLevel="0" collapsed="false">
      <c r="B696" s="1" t="s">
        <v>1625</v>
      </c>
      <c r="F696" s="1" t="s">
        <v>258</v>
      </c>
      <c r="H696" s="1" t="s">
        <v>4502</v>
      </c>
      <c r="I696" s="17" t="n">
        <v>0</v>
      </c>
      <c r="Q696" s="17" t="n">
        <v>31</v>
      </c>
      <c r="R696" s="17" t="n">
        <f aca="false">I696-Q696</f>
        <v>-31</v>
      </c>
      <c r="T696" s="1" t="s">
        <v>4850</v>
      </c>
      <c r="U696" s="31" t="s">
        <v>1567</v>
      </c>
      <c r="V696" s="31" t="s">
        <v>1568</v>
      </c>
      <c r="W696" s="31" t="s">
        <v>262</v>
      </c>
      <c r="X696" s="32" t="s">
        <v>1571</v>
      </c>
      <c r="Y696" s="31" t="s">
        <v>1572</v>
      </c>
      <c r="Z696" s="32" t="s">
        <v>120</v>
      </c>
      <c r="AA696" s="31" t="s">
        <v>1624</v>
      </c>
      <c r="AB696" s="31" t="s">
        <v>1625</v>
      </c>
      <c r="AC696" s="31" t="s">
        <v>1571</v>
      </c>
      <c r="AD696" s="31" t="s">
        <v>269</v>
      </c>
      <c r="AE696" s="31"/>
      <c r="AF696" s="31" t="s">
        <v>269</v>
      </c>
      <c r="AG696" s="31"/>
      <c r="AH696" s="47" t="n">
        <v>0</v>
      </c>
      <c r="AI696" s="47" t="n">
        <v>31</v>
      </c>
      <c r="AJ696" s="47" t="n">
        <v>-31</v>
      </c>
      <c r="AK696" s="31"/>
      <c r="AL696" s="31"/>
      <c r="AM696" s="31"/>
      <c r="AN696" s="31"/>
      <c r="AO696" s="31" t="s">
        <v>1626</v>
      </c>
    </row>
    <row r="697" customFormat="false" ht="12" hidden="false" customHeight="false" outlineLevel="0" collapsed="false">
      <c r="B697" s="1" t="s">
        <v>1628</v>
      </c>
      <c r="F697" s="1" t="s">
        <v>258</v>
      </c>
      <c r="H697" s="1" t="s">
        <v>4502</v>
      </c>
      <c r="I697" s="17" t="n">
        <v>0</v>
      </c>
      <c r="Q697" s="17" t="n">
        <v>5</v>
      </c>
      <c r="R697" s="17" t="n">
        <f aca="false">I697-Q697</f>
        <v>-5</v>
      </c>
      <c r="T697" s="1" t="s">
        <v>4850</v>
      </c>
      <c r="U697" s="31" t="s">
        <v>1567</v>
      </c>
      <c r="V697" s="31" t="s">
        <v>1568</v>
      </c>
      <c r="W697" s="31" t="s">
        <v>262</v>
      </c>
      <c r="X697" s="32" t="s">
        <v>1571</v>
      </c>
      <c r="Y697" s="31" t="s">
        <v>1572</v>
      </c>
      <c r="Z697" s="32" t="s">
        <v>120</v>
      </c>
      <c r="AA697" s="31" t="s">
        <v>1627</v>
      </c>
      <c r="AB697" s="31" t="s">
        <v>1628</v>
      </c>
      <c r="AC697" s="31" t="s">
        <v>1571</v>
      </c>
      <c r="AD697" s="31" t="s">
        <v>269</v>
      </c>
      <c r="AE697" s="31"/>
      <c r="AF697" s="31" t="s">
        <v>269</v>
      </c>
      <c r="AG697" s="31"/>
      <c r="AH697" s="47" t="n">
        <v>0</v>
      </c>
      <c r="AI697" s="47" t="n">
        <v>5</v>
      </c>
      <c r="AJ697" s="47" t="n">
        <v>-5</v>
      </c>
      <c r="AK697" s="31"/>
      <c r="AL697" s="31"/>
      <c r="AM697" s="31"/>
      <c r="AN697" s="31"/>
      <c r="AO697" s="31" t="s">
        <v>1629</v>
      </c>
    </row>
    <row r="698" customFormat="false" ht="12" hidden="false" customHeight="false" outlineLevel="0" collapsed="false">
      <c r="B698" s="1" t="s">
        <v>1631</v>
      </c>
      <c r="F698" s="1" t="s">
        <v>258</v>
      </c>
      <c r="H698" s="1" t="s">
        <v>4502</v>
      </c>
      <c r="I698" s="17" t="n">
        <v>0</v>
      </c>
      <c r="Q698" s="17" t="n">
        <v>10</v>
      </c>
      <c r="R698" s="17" t="n">
        <f aca="false">I698-Q698</f>
        <v>-10</v>
      </c>
      <c r="T698" s="1" t="s">
        <v>4850</v>
      </c>
      <c r="U698" s="31" t="s">
        <v>1567</v>
      </c>
      <c r="V698" s="31" t="s">
        <v>1568</v>
      </c>
      <c r="W698" s="31" t="s">
        <v>262</v>
      </c>
      <c r="X698" s="32" t="s">
        <v>1571</v>
      </c>
      <c r="Y698" s="31" t="s">
        <v>1572</v>
      </c>
      <c r="Z698" s="32" t="s">
        <v>120</v>
      </c>
      <c r="AA698" s="31" t="s">
        <v>1630</v>
      </c>
      <c r="AB698" s="31" t="s">
        <v>1631</v>
      </c>
      <c r="AC698" s="31" t="s">
        <v>1571</v>
      </c>
      <c r="AD698" s="31" t="s">
        <v>269</v>
      </c>
      <c r="AE698" s="31"/>
      <c r="AF698" s="31" t="s">
        <v>269</v>
      </c>
      <c r="AG698" s="31"/>
      <c r="AH698" s="47" t="n">
        <v>0</v>
      </c>
      <c r="AI698" s="47" t="n">
        <v>10</v>
      </c>
      <c r="AJ698" s="47" t="n">
        <v>-10</v>
      </c>
      <c r="AK698" s="31"/>
      <c r="AL698" s="31"/>
      <c r="AM698" s="31"/>
      <c r="AN698" s="31"/>
      <c r="AO698" s="31" t="s">
        <v>1632</v>
      </c>
    </row>
    <row r="699" customFormat="false" ht="12" hidden="false" customHeight="false" outlineLevel="0" collapsed="false">
      <c r="B699" s="1" t="s">
        <v>1634</v>
      </c>
      <c r="F699" s="1" t="s">
        <v>258</v>
      </c>
      <c r="H699" s="1" t="s">
        <v>4502</v>
      </c>
      <c r="I699" s="17" t="n">
        <v>0</v>
      </c>
      <c r="Q699" s="17" t="n">
        <v>2</v>
      </c>
      <c r="R699" s="17" t="n">
        <f aca="false">I699-Q699</f>
        <v>-2</v>
      </c>
      <c r="T699" s="1" t="s">
        <v>4850</v>
      </c>
      <c r="U699" s="31" t="s">
        <v>1567</v>
      </c>
      <c r="V699" s="31" t="s">
        <v>1568</v>
      </c>
      <c r="W699" s="31" t="s">
        <v>262</v>
      </c>
      <c r="X699" s="32" t="s">
        <v>1571</v>
      </c>
      <c r="Y699" s="31" t="s">
        <v>1572</v>
      </c>
      <c r="Z699" s="32" t="s">
        <v>120</v>
      </c>
      <c r="AA699" s="31" t="s">
        <v>1633</v>
      </c>
      <c r="AB699" s="31" t="s">
        <v>1634</v>
      </c>
      <c r="AC699" s="31" t="s">
        <v>1571</v>
      </c>
      <c r="AD699" s="31" t="s">
        <v>269</v>
      </c>
      <c r="AE699" s="31"/>
      <c r="AF699" s="31" t="s">
        <v>269</v>
      </c>
      <c r="AG699" s="31"/>
      <c r="AH699" s="47" t="n">
        <v>0</v>
      </c>
      <c r="AI699" s="47" t="n">
        <v>2</v>
      </c>
      <c r="AJ699" s="47" t="n">
        <v>-2</v>
      </c>
      <c r="AK699" s="31"/>
      <c r="AL699" s="31"/>
      <c r="AM699" s="31"/>
      <c r="AN699" s="31"/>
      <c r="AO699" s="31" t="s">
        <v>1635</v>
      </c>
    </row>
    <row r="700" customFormat="false" ht="12" hidden="false" customHeight="false" outlineLevel="0" collapsed="false">
      <c r="B700" s="1" t="s">
        <v>1637</v>
      </c>
      <c r="F700" s="1" t="s">
        <v>258</v>
      </c>
      <c r="H700" s="1" t="s">
        <v>4502</v>
      </c>
      <c r="I700" s="17" t="n">
        <v>0</v>
      </c>
      <c r="Q700" s="17" t="n">
        <v>4</v>
      </c>
      <c r="R700" s="17" t="n">
        <f aca="false">I700-Q700</f>
        <v>-4</v>
      </c>
      <c r="T700" s="1" t="s">
        <v>4850</v>
      </c>
      <c r="U700" s="31" t="s">
        <v>1567</v>
      </c>
      <c r="V700" s="31" t="s">
        <v>1568</v>
      </c>
      <c r="W700" s="31" t="s">
        <v>262</v>
      </c>
      <c r="X700" s="32" t="s">
        <v>1571</v>
      </c>
      <c r="Y700" s="31" t="s">
        <v>1572</v>
      </c>
      <c r="Z700" s="32" t="s">
        <v>120</v>
      </c>
      <c r="AA700" s="31" t="s">
        <v>1636</v>
      </c>
      <c r="AB700" s="31" t="s">
        <v>1637</v>
      </c>
      <c r="AC700" s="31" t="s">
        <v>1571</v>
      </c>
      <c r="AD700" s="31" t="s">
        <v>269</v>
      </c>
      <c r="AE700" s="31"/>
      <c r="AF700" s="31" t="s">
        <v>269</v>
      </c>
      <c r="AG700" s="31"/>
      <c r="AH700" s="47" t="n">
        <v>0</v>
      </c>
      <c r="AI700" s="47" t="n">
        <v>4</v>
      </c>
      <c r="AJ700" s="47" t="n">
        <v>-4</v>
      </c>
      <c r="AK700" s="31"/>
      <c r="AL700" s="31"/>
      <c r="AM700" s="31"/>
      <c r="AN700" s="31"/>
      <c r="AO700" s="31" t="s">
        <v>1638</v>
      </c>
    </row>
    <row r="701" customFormat="false" ht="12" hidden="false" customHeight="false" outlineLevel="0" collapsed="false">
      <c r="B701" s="1" t="s">
        <v>1640</v>
      </c>
      <c r="F701" s="1" t="s">
        <v>258</v>
      </c>
      <c r="H701" s="1" t="s">
        <v>4502</v>
      </c>
      <c r="I701" s="17" t="n">
        <v>0</v>
      </c>
      <c r="Q701" s="17" t="n">
        <v>3</v>
      </c>
      <c r="R701" s="17" t="n">
        <f aca="false">I701-Q701</f>
        <v>-3</v>
      </c>
      <c r="T701" s="1" t="s">
        <v>4850</v>
      </c>
      <c r="U701" s="31" t="s">
        <v>1567</v>
      </c>
      <c r="V701" s="31" t="s">
        <v>1568</v>
      </c>
      <c r="W701" s="31" t="s">
        <v>262</v>
      </c>
      <c r="X701" s="32" t="s">
        <v>1571</v>
      </c>
      <c r="Y701" s="31" t="s">
        <v>1572</v>
      </c>
      <c r="Z701" s="32" t="s">
        <v>120</v>
      </c>
      <c r="AA701" s="31" t="s">
        <v>1639</v>
      </c>
      <c r="AB701" s="31" t="s">
        <v>1640</v>
      </c>
      <c r="AC701" s="31" t="s">
        <v>1571</v>
      </c>
      <c r="AD701" s="31" t="s">
        <v>269</v>
      </c>
      <c r="AE701" s="31"/>
      <c r="AF701" s="31" t="s">
        <v>269</v>
      </c>
      <c r="AG701" s="31"/>
      <c r="AH701" s="47" t="n">
        <v>0</v>
      </c>
      <c r="AI701" s="47" t="n">
        <v>3</v>
      </c>
      <c r="AJ701" s="47" t="n">
        <v>-3</v>
      </c>
      <c r="AK701" s="31"/>
      <c r="AL701" s="31"/>
      <c r="AM701" s="31"/>
      <c r="AN701" s="31"/>
      <c r="AO701" s="31" t="s">
        <v>1641</v>
      </c>
    </row>
    <row r="702" customFormat="false" ht="12" hidden="false" customHeight="false" outlineLevel="0" collapsed="false">
      <c r="B702" s="1" t="s">
        <v>1643</v>
      </c>
      <c r="F702" s="1" t="s">
        <v>258</v>
      </c>
      <c r="H702" s="1" t="s">
        <v>4502</v>
      </c>
      <c r="I702" s="17" t="n">
        <v>0</v>
      </c>
      <c r="Q702" s="17" t="n">
        <v>4</v>
      </c>
      <c r="R702" s="17" t="n">
        <f aca="false">I702-Q702</f>
        <v>-4</v>
      </c>
      <c r="T702" s="1" t="s">
        <v>4850</v>
      </c>
      <c r="U702" s="31" t="s">
        <v>1567</v>
      </c>
      <c r="V702" s="31" t="s">
        <v>1568</v>
      </c>
      <c r="W702" s="31" t="s">
        <v>262</v>
      </c>
      <c r="X702" s="32" t="s">
        <v>1571</v>
      </c>
      <c r="Y702" s="31" t="s">
        <v>1576</v>
      </c>
      <c r="Z702" s="32" t="s">
        <v>120</v>
      </c>
      <c r="AA702" s="31" t="s">
        <v>1642</v>
      </c>
      <c r="AB702" s="31" t="s">
        <v>1643</v>
      </c>
      <c r="AC702" s="31" t="s">
        <v>1571</v>
      </c>
      <c r="AD702" s="31" t="s">
        <v>269</v>
      </c>
      <c r="AE702" s="31"/>
      <c r="AF702" s="31" t="s">
        <v>270</v>
      </c>
      <c r="AG702" s="31" t="s">
        <v>1644</v>
      </c>
      <c r="AH702" s="47" t="n">
        <v>0</v>
      </c>
      <c r="AI702" s="47" t="n">
        <v>4</v>
      </c>
      <c r="AJ702" s="47" t="n">
        <v>-4</v>
      </c>
      <c r="AK702" s="31"/>
      <c r="AL702" s="31"/>
      <c r="AM702" s="31"/>
      <c r="AN702" s="31"/>
      <c r="AO702" s="31" t="s">
        <v>1645</v>
      </c>
    </row>
    <row r="703" customFormat="false" ht="12" hidden="false" customHeight="false" outlineLevel="0" collapsed="false">
      <c r="B703" s="1" t="s">
        <v>1647</v>
      </c>
      <c r="F703" s="1" t="s">
        <v>258</v>
      </c>
      <c r="H703" s="1" t="s">
        <v>4502</v>
      </c>
      <c r="I703" s="17" t="n">
        <v>0</v>
      </c>
      <c r="Q703" s="17" t="n">
        <v>6</v>
      </c>
      <c r="R703" s="17" t="n">
        <f aca="false">I703-Q703</f>
        <v>-6</v>
      </c>
      <c r="T703" s="1" t="s">
        <v>4850</v>
      </c>
      <c r="U703" s="31" t="s">
        <v>1567</v>
      </c>
      <c r="V703" s="31" t="s">
        <v>1568</v>
      </c>
      <c r="W703" s="31" t="s">
        <v>262</v>
      </c>
      <c r="X703" s="32" t="s">
        <v>1571</v>
      </c>
      <c r="Y703" s="31" t="s">
        <v>1572</v>
      </c>
      <c r="Z703" s="32" t="s">
        <v>120</v>
      </c>
      <c r="AA703" s="31" t="s">
        <v>1646</v>
      </c>
      <c r="AB703" s="31" t="s">
        <v>1647</v>
      </c>
      <c r="AC703" s="31" t="s">
        <v>1571</v>
      </c>
      <c r="AD703" s="31" t="s">
        <v>269</v>
      </c>
      <c r="AE703" s="31"/>
      <c r="AF703" s="31" t="s">
        <v>269</v>
      </c>
      <c r="AG703" s="31"/>
      <c r="AH703" s="47" t="n">
        <v>0</v>
      </c>
      <c r="AI703" s="47" t="n">
        <v>6</v>
      </c>
      <c r="AJ703" s="47" t="n">
        <v>-6</v>
      </c>
      <c r="AK703" s="31"/>
      <c r="AL703" s="31"/>
      <c r="AM703" s="31"/>
      <c r="AN703" s="31"/>
      <c r="AO703" s="31" t="s">
        <v>1648</v>
      </c>
    </row>
    <row r="704" customFormat="false" ht="12" hidden="false" customHeight="false" outlineLevel="0" collapsed="false">
      <c r="B704" s="1" t="s">
        <v>1650</v>
      </c>
      <c r="F704" s="1" t="s">
        <v>258</v>
      </c>
      <c r="H704" s="1" t="s">
        <v>4502</v>
      </c>
      <c r="I704" s="17" t="n">
        <v>0</v>
      </c>
      <c r="Q704" s="17" t="n">
        <v>5</v>
      </c>
      <c r="R704" s="17" t="n">
        <f aca="false">I704-Q704</f>
        <v>-5</v>
      </c>
      <c r="T704" s="1" t="s">
        <v>4850</v>
      </c>
      <c r="U704" s="31" t="s">
        <v>1567</v>
      </c>
      <c r="V704" s="31" t="s">
        <v>1568</v>
      </c>
      <c r="W704" s="31" t="s">
        <v>262</v>
      </c>
      <c r="X704" s="32" t="s">
        <v>1571</v>
      </c>
      <c r="Y704" s="31" t="s">
        <v>1576</v>
      </c>
      <c r="Z704" s="32" t="s">
        <v>120</v>
      </c>
      <c r="AA704" s="31" t="s">
        <v>1649</v>
      </c>
      <c r="AB704" s="31" t="s">
        <v>1650</v>
      </c>
      <c r="AC704" s="31" t="s">
        <v>1571</v>
      </c>
      <c r="AD704" s="31" t="s">
        <v>269</v>
      </c>
      <c r="AE704" s="31"/>
      <c r="AF704" s="31" t="s">
        <v>270</v>
      </c>
      <c r="AG704" s="31" t="s">
        <v>1651</v>
      </c>
      <c r="AH704" s="47" t="n">
        <v>0</v>
      </c>
      <c r="AI704" s="47" t="n">
        <v>5</v>
      </c>
      <c r="AJ704" s="47" t="n">
        <v>-5</v>
      </c>
      <c r="AK704" s="31"/>
      <c r="AL704" s="31"/>
      <c r="AM704" s="31"/>
      <c r="AN704" s="31"/>
      <c r="AO704" s="31" t="s">
        <v>1652</v>
      </c>
    </row>
    <row r="705" customFormat="false" ht="12" hidden="false" customHeight="false" outlineLevel="0" collapsed="false">
      <c r="B705" s="1" t="s">
        <v>1654</v>
      </c>
      <c r="F705" s="1" t="s">
        <v>258</v>
      </c>
      <c r="H705" s="1" t="s">
        <v>4502</v>
      </c>
      <c r="I705" s="17" t="n">
        <v>0</v>
      </c>
      <c r="Q705" s="17" t="n">
        <v>4</v>
      </c>
      <c r="R705" s="17" t="n">
        <f aca="false">I705-Q705</f>
        <v>-4</v>
      </c>
      <c r="T705" s="1" t="s">
        <v>4850</v>
      </c>
      <c r="U705" s="31" t="s">
        <v>1567</v>
      </c>
      <c r="V705" s="31" t="s">
        <v>1568</v>
      </c>
      <c r="W705" s="31" t="s">
        <v>262</v>
      </c>
      <c r="X705" s="32" t="s">
        <v>1571</v>
      </c>
      <c r="Y705" s="31" t="s">
        <v>1572</v>
      </c>
      <c r="Z705" s="32" t="s">
        <v>120</v>
      </c>
      <c r="AA705" s="31" t="s">
        <v>1653</v>
      </c>
      <c r="AB705" s="31" t="s">
        <v>1654</v>
      </c>
      <c r="AC705" s="31" t="s">
        <v>1571</v>
      </c>
      <c r="AD705" s="31" t="s">
        <v>269</v>
      </c>
      <c r="AE705" s="31"/>
      <c r="AF705" s="31" t="s">
        <v>269</v>
      </c>
      <c r="AG705" s="31"/>
      <c r="AH705" s="47" t="n">
        <v>0</v>
      </c>
      <c r="AI705" s="47" t="n">
        <v>4</v>
      </c>
      <c r="AJ705" s="47" t="n">
        <v>-4</v>
      </c>
      <c r="AK705" s="31"/>
      <c r="AL705" s="31"/>
      <c r="AM705" s="31"/>
      <c r="AN705" s="31"/>
      <c r="AO705" s="31" t="s">
        <v>1655</v>
      </c>
    </row>
    <row r="706" customFormat="false" ht="12" hidden="false" customHeight="false" outlineLevel="0" collapsed="false">
      <c r="B706" s="1" t="s">
        <v>1657</v>
      </c>
      <c r="F706" s="1" t="s">
        <v>258</v>
      </c>
      <c r="H706" s="1" t="s">
        <v>4502</v>
      </c>
      <c r="I706" s="17" t="n">
        <v>0</v>
      </c>
      <c r="Q706" s="17" t="n">
        <v>13</v>
      </c>
      <c r="R706" s="17" t="n">
        <f aca="false">I706-Q706</f>
        <v>-13</v>
      </c>
      <c r="T706" s="1" t="s">
        <v>4850</v>
      </c>
      <c r="U706" s="31" t="s">
        <v>1567</v>
      </c>
      <c r="V706" s="31" t="s">
        <v>1568</v>
      </c>
      <c r="W706" s="31" t="s">
        <v>262</v>
      </c>
      <c r="X706" s="32" t="s">
        <v>1571</v>
      </c>
      <c r="Y706" s="31" t="s">
        <v>1572</v>
      </c>
      <c r="Z706" s="32" t="s">
        <v>120</v>
      </c>
      <c r="AA706" s="31" t="s">
        <v>1656</v>
      </c>
      <c r="AB706" s="31" t="s">
        <v>1657</v>
      </c>
      <c r="AC706" s="31" t="s">
        <v>1571</v>
      </c>
      <c r="AD706" s="31" t="s">
        <v>269</v>
      </c>
      <c r="AE706" s="31"/>
      <c r="AF706" s="31" t="s">
        <v>269</v>
      </c>
      <c r="AG706" s="31"/>
      <c r="AH706" s="47" t="n">
        <v>0</v>
      </c>
      <c r="AI706" s="47" t="n">
        <v>13</v>
      </c>
      <c r="AJ706" s="47" t="n">
        <v>-13</v>
      </c>
      <c r="AK706" s="31"/>
      <c r="AL706" s="31"/>
      <c r="AM706" s="31"/>
      <c r="AN706" s="31"/>
      <c r="AO706" s="31" t="s">
        <v>1658</v>
      </c>
    </row>
    <row r="707" customFormat="false" ht="12" hidden="false" customHeight="false" outlineLevel="0" collapsed="false">
      <c r="B707" s="1" t="s">
        <v>1660</v>
      </c>
      <c r="F707" s="1" t="s">
        <v>258</v>
      </c>
      <c r="H707" s="1" t="s">
        <v>4502</v>
      </c>
      <c r="I707" s="17" t="n">
        <v>0</v>
      </c>
      <c r="Q707" s="17" t="n">
        <v>216</v>
      </c>
      <c r="R707" s="17" t="n">
        <f aca="false">I707-Q707</f>
        <v>-216</v>
      </c>
      <c r="T707" s="1" t="s">
        <v>4850</v>
      </c>
      <c r="U707" s="31" t="s">
        <v>1567</v>
      </c>
      <c r="V707" s="31" t="s">
        <v>1568</v>
      </c>
      <c r="W707" s="31" t="s">
        <v>262</v>
      </c>
      <c r="X707" s="32" t="s">
        <v>1571</v>
      </c>
      <c r="Y707" s="31" t="s">
        <v>1572</v>
      </c>
      <c r="Z707" s="32" t="s">
        <v>120</v>
      </c>
      <c r="AA707" s="31" t="s">
        <v>1659</v>
      </c>
      <c r="AB707" s="31" t="s">
        <v>1660</v>
      </c>
      <c r="AC707" s="31" t="s">
        <v>1571</v>
      </c>
      <c r="AD707" s="31" t="s">
        <v>269</v>
      </c>
      <c r="AE707" s="31"/>
      <c r="AF707" s="31" t="s">
        <v>269</v>
      </c>
      <c r="AG707" s="31"/>
      <c r="AH707" s="47" t="n">
        <v>0</v>
      </c>
      <c r="AI707" s="47" t="n">
        <v>216</v>
      </c>
      <c r="AJ707" s="47" t="n">
        <v>-216</v>
      </c>
      <c r="AK707" s="31"/>
      <c r="AL707" s="31"/>
      <c r="AM707" s="31"/>
      <c r="AN707" s="31"/>
      <c r="AO707" s="31" t="s">
        <v>1661</v>
      </c>
    </row>
    <row r="708" customFormat="false" ht="12" hidden="false" customHeight="false" outlineLevel="0" collapsed="false">
      <c r="B708" s="1" t="s">
        <v>1663</v>
      </c>
      <c r="F708" s="1" t="s">
        <v>258</v>
      </c>
      <c r="H708" s="1" t="s">
        <v>4502</v>
      </c>
      <c r="I708" s="17" t="n">
        <v>0</v>
      </c>
      <c r="Q708" s="17" t="n">
        <v>3</v>
      </c>
      <c r="R708" s="17" t="n">
        <f aca="false">I708-Q708</f>
        <v>-3</v>
      </c>
      <c r="T708" s="1" t="s">
        <v>4850</v>
      </c>
      <c r="U708" s="31" t="s">
        <v>1567</v>
      </c>
      <c r="V708" s="31" t="s">
        <v>1568</v>
      </c>
      <c r="W708" s="31" t="s">
        <v>262</v>
      </c>
      <c r="X708" s="32" t="s">
        <v>1571</v>
      </c>
      <c r="Y708" s="31" t="s">
        <v>1572</v>
      </c>
      <c r="Z708" s="32" t="s">
        <v>120</v>
      </c>
      <c r="AA708" s="31" t="s">
        <v>1662</v>
      </c>
      <c r="AB708" s="31" t="s">
        <v>1663</v>
      </c>
      <c r="AC708" s="31" t="s">
        <v>1571</v>
      </c>
      <c r="AD708" s="31" t="s">
        <v>269</v>
      </c>
      <c r="AE708" s="31"/>
      <c r="AF708" s="31" t="s">
        <v>269</v>
      </c>
      <c r="AG708" s="31"/>
      <c r="AH708" s="47" t="n">
        <v>0</v>
      </c>
      <c r="AI708" s="47" t="n">
        <v>3</v>
      </c>
      <c r="AJ708" s="47" t="n">
        <v>-3</v>
      </c>
      <c r="AK708" s="31"/>
      <c r="AL708" s="31"/>
      <c r="AM708" s="31"/>
      <c r="AN708" s="31"/>
      <c r="AO708" s="31" t="s">
        <v>1664</v>
      </c>
    </row>
    <row r="709" customFormat="false" ht="12" hidden="false" customHeight="false" outlineLevel="0" collapsed="false">
      <c r="B709" s="1" t="s">
        <v>1666</v>
      </c>
      <c r="F709" s="1" t="s">
        <v>258</v>
      </c>
      <c r="H709" s="1" t="s">
        <v>4502</v>
      </c>
      <c r="I709" s="17" t="n">
        <v>0</v>
      </c>
      <c r="Q709" s="17" t="n">
        <v>13</v>
      </c>
      <c r="R709" s="17" t="n">
        <f aca="false">I709-Q709</f>
        <v>-13</v>
      </c>
      <c r="T709" s="1" t="s">
        <v>4850</v>
      </c>
      <c r="U709" s="31" t="s">
        <v>1567</v>
      </c>
      <c r="V709" s="31" t="s">
        <v>1568</v>
      </c>
      <c r="W709" s="31" t="s">
        <v>262</v>
      </c>
      <c r="X709" s="32" t="s">
        <v>1571</v>
      </c>
      <c r="Y709" s="31" t="s">
        <v>1576</v>
      </c>
      <c r="Z709" s="32" t="s">
        <v>120</v>
      </c>
      <c r="AA709" s="31" t="s">
        <v>1665</v>
      </c>
      <c r="AB709" s="31" t="s">
        <v>1666</v>
      </c>
      <c r="AC709" s="31" t="s">
        <v>1571</v>
      </c>
      <c r="AD709" s="31" t="s">
        <v>269</v>
      </c>
      <c r="AE709" s="31"/>
      <c r="AF709" s="31" t="s">
        <v>270</v>
      </c>
      <c r="AG709" s="31" t="s">
        <v>1667</v>
      </c>
      <c r="AH709" s="47" t="n">
        <v>0</v>
      </c>
      <c r="AI709" s="47" t="n">
        <v>13</v>
      </c>
      <c r="AJ709" s="47" t="n">
        <v>-13</v>
      </c>
      <c r="AK709" s="31"/>
      <c r="AL709" s="31"/>
      <c r="AM709" s="31"/>
      <c r="AN709" s="31"/>
      <c r="AO709" s="31" t="s">
        <v>1668</v>
      </c>
    </row>
    <row r="710" customFormat="false" ht="12" hidden="false" customHeight="false" outlineLevel="0" collapsed="false">
      <c r="B710" s="1" t="s">
        <v>1670</v>
      </c>
      <c r="F710" s="1" t="s">
        <v>258</v>
      </c>
      <c r="H710" s="1" t="s">
        <v>4502</v>
      </c>
      <c r="I710" s="17" t="n">
        <v>0</v>
      </c>
      <c r="Q710" s="17" t="n">
        <v>12</v>
      </c>
      <c r="R710" s="17" t="n">
        <f aca="false">I710-Q710</f>
        <v>-12</v>
      </c>
      <c r="T710" s="1" t="s">
        <v>4850</v>
      </c>
      <c r="U710" s="31" t="s">
        <v>1567</v>
      </c>
      <c r="V710" s="31" t="s">
        <v>1568</v>
      </c>
      <c r="W710" s="31" t="s">
        <v>262</v>
      </c>
      <c r="X710" s="32" t="s">
        <v>1571</v>
      </c>
      <c r="Y710" s="31" t="s">
        <v>1572</v>
      </c>
      <c r="Z710" s="32" t="s">
        <v>120</v>
      </c>
      <c r="AA710" s="31" t="s">
        <v>1669</v>
      </c>
      <c r="AB710" s="31" t="s">
        <v>1670</v>
      </c>
      <c r="AC710" s="31" t="s">
        <v>1571</v>
      </c>
      <c r="AD710" s="31" t="s">
        <v>269</v>
      </c>
      <c r="AE710" s="31"/>
      <c r="AF710" s="31" t="s">
        <v>269</v>
      </c>
      <c r="AG710" s="31"/>
      <c r="AH710" s="47" t="n">
        <v>0</v>
      </c>
      <c r="AI710" s="47" t="n">
        <v>12</v>
      </c>
      <c r="AJ710" s="47" t="n">
        <v>-12</v>
      </c>
      <c r="AK710" s="31"/>
      <c r="AL710" s="31"/>
      <c r="AM710" s="31"/>
      <c r="AN710" s="31"/>
      <c r="AO710" s="31" t="s">
        <v>1671</v>
      </c>
    </row>
    <row r="711" customFormat="false" ht="12" hidden="false" customHeight="false" outlineLevel="0" collapsed="false">
      <c r="B711" s="1" t="s">
        <v>1673</v>
      </c>
      <c r="F711" s="1" t="s">
        <v>258</v>
      </c>
      <c r="H711" s="1" t="s">
        <v>4502</v>
      </c>
      <c r="I711" s="17" t="n">
        <v>0</v>
      </c>
      <c r="Q711" s="17" t="n">
        <v>100</v>
      </c>
      <c r="R711" s="17" t="n">
        <f aca="false">I711-Q711</f>
        <v>-100</v>
      </c>
      <c r="T711" s="1" t="s">
        <v>4850</v>
      </c>
      <c r="U711" s="31" t="s">
        <v>1567</v>
      </c>
      <c r="V711" s="31" t="s">
        <v>1568</v>
      </c>
      <c r="W711" s="31" t="s">
        <v>262</v>
      </c>
      <c r="X711" s="32" t="s">
        <v>1571</v>
      </c>
      <c r="Y711" s="31" t="s">
        <v>1576</v>
      </c>
      <c r="Z711" s="32" t="s">
        <v>120</v>
      </c>
      <c r="AA711" s="31" t="s">
        <v>1672</v>
      </c>
      <c r="AB711" s="31" t="s">
        <v>1673</v>
      </c>
      <c r="AC711" s="31" t="s">
        <v>1571</v>
      </c>
      <c r="AD711" s="31" t="s">
        <v>269</v>
      </c>
      <c r="AE711" s="31"/>
      <c r="AF711" s="31" t="s">
        <v>270</v>
      </c>
      <c r="AG711" s="31" t="s">
        <v>1674</v>
      </c>
      <c r="AH711" s="47" t="n">
        <v>0</v>
      </c>
      <c r="AI711" s="47" t="n">
        <v>100</v>
      </c>
      <c r="AJ711" s="47" t="n">
        <v>-100</v>
      </c>
      <c r="AK711" s="31"/>
      <c r="AL711" s="31"/>
      <c r="AM711" s="31"/>
      <c r="AN711" s="31"/>
      <c r="AO711" s="31" t="s">
        <v>1675</v>
      </c>
    </row>
    <row r="712" customFormat="false" ht="12" hidden="false" customHeight="false" outlineLevel="0" collapsed="false">
      <c r="B712" s="1" t="s">
        <v>1677</v>
      </c>
      <c r="F712" s="1" t="s">
        <v>258</v>
      </c>
      <c r="H712" s="1" t="s">
        <v>4502</v>
      </c>
      <c r="I712" s="17" t="n">
        <v>0</v>
      </c>
      <c r="Q712" s="17" t="n">
        <v>4</v>
      </c>
      <c r="R712" s="17" t="n">
        <f aca="false">I712-Q712</f>
        <v>-4</v>
      </c>
      <c r="T712" s="1" t="s">
        <v>4850</v>
      </c>
      <c r="U712" s="31" t="s">
        <v>1567</v>
      </c>
      <c r="V712" s="31" t="s">
        <v>1568</v>
      </c>
      <c r="W712" s="31" t="s">
        <v>262</v>
      </c>
      <c r="X712" s="32" t="s">
        <v>1571</v>
      </c>
      <c r="Y712" s="31" t="s">
        <v>1572</v>
      </c>
      <c r="Z712" s="32" t="s">
        <v>120</v>
      </c>
      <c r="AA712" s="31" t="s">
        <v>1676</v>
      </c>
      <c r="AB712" s="31" t="s">
        <v>1677</v>
      </c>
      <c r="AC712" s="31" t="s">
        <v>1571</v>
      </c>
      <c r="AD712" s="31" t="s">
        <v>269</v>
      </c>
      <c r="AE712" s="31"/>
      <c r="AF712" s="31" t="s">
        <v>269</v>
      </c>
      <c r="AG712" s="31"/>
      <c r="AH712" s="47" t="n">
        <v>0</v>
      </c>
      <c r="AI712" s="47" t="n">
        <v>4</v>
      </c>
      <c r="AJ712" s="47" t="n">
        <v>-4</v>
      </c>
      <c r="AK712" s="31"/>
      <c r="AL712" s="31"/>
      <c r="AM712" s="31"/>
      <c r="AN712" s="31"/>
      <c r="AO712" s="31" t="s">
        <v>1678</v>
      </c>
    </row>
    <row r="713" customFormat="false" ht="12" hidden="false" customHeight="false" outlineLevel="0" collapsed="false">
      <c r="B713" s="1" t="s">
        <v>1680</v>
      </c>
      <c r="F713" s="1" t="s">
        <v>258</v>
      </c>
      <c r="H713" s="1" t="s">
        <v>4502</v>
      </c>
      <c r="I713" s="17" t="n">
        <v>0</v>
      </c>
      <c r="Q713" s="17" t="n">
        <v>3</v>
      </c>
      <c r="R713" s="17" t="n">
        <f aca="false">I713-Q713</f>
        <v>-3</v>
      </c>
      <c r="T713" s="1" t="s">
        <v>4850</v>
      </c>
      <c r="U713" s="31" t="s">
        <v>1567</v>
      </c>
      <c r="V713" s="31" t="s">
        <v>1568</v>
      </c>
      <c r="W713" s="31" t="s">
        <v>262</v>
      </c>
      <c r="X713" s="32" t="s">
        <v>1571</v>
      </c>
      <c r="Y713" s="31" t="s">
        <v>1572</v>
      </c>
      <c r="Z713" s="32" t="s">
        <v>120</v>
      </c>
      <c r="AA713" s="31" t="s">
        <v>1679</v>
      </c>
      <c r="AB713" s="31" t="s">
        <v>1680</v>
      </c>
      <c r="AC713" s="31" t="s">
        <v>1571</v>
      </c>
      <c r="AD713" s="31" t="s">
        <v>269</v>
      </c>
      <c r="AE713" s="31"/>
      <c r="AF713" s="31" t="s">
        <v>269</v>
      </c>
      <c r="AG713" s="31"/>
      <c r="AH713" s="47" t="n">
        <v>0</v>
      </c>
      <c r="AI713" s="47" t="n">
        <v>3</v>
      </c>
      <c r="AJ713" s="47" t="n">
        <v>-3</v>
      </c>
      <c r="AK713" s="31"/>
      <c r="AL713" s="31"/>
      <c r="AM713" s="31"/>
      <c r="AN713" s="31"/>
      <c r="AO713" s="31" t="s">
        <v>1681</v>
      </c>
    </row>
    <row r="714" customFormat="false" ht="12" hidden="false" customHeight="false" outlineLevel="0" collapsed="false">
      <c r="B714" s="1" t="s">
        <v>1683</v>
      </c>
      <c r="F714" s="1" t="s">
        <v>258</v>
      </c>
      <c r="H714" s="1" t="s">
        <v>4502</v>
      </c>
      <c r="I714" s="17" t="n">
        <v>0</v>
      </c>
      <c r="Q714" s="17" t="n">
        <v>6</v>
      </c>
      <c r="R714" s="17" t="n">
        <f aca="false">I714-Q714</f>
        <v>-6</v>
      </c>
      <c r="T714" s="1" t="s">
        <v>4850</v>
      </c>
      <c r="U714" s="31" t="s">
        <v>1567</v>
      </c>
      <c r="V714" s="31" t="s">
        <v>1568</v>
      </c>
      <c r="W714" s="31" t="s">
        <v>262</v>
      </c>
      <c r="X714" s="32" t="s">
        <v>1571</v>
      </c>
      <c r="Y714" s="31" t="s">
        <v>1576</v>
      </c>
      <c r="Z714" s="32" t="s">
        <v>120</v>
      </c>
      <c r="AA714" s="31" t="s">
        <v>1682</v>
      </c>
      <c r="AB714" s="31" t="s">
        <v>1683</v>
      </c>
      <c r="AC714" s="31" t="s">
        <v>1571</v>
      </c>
      <c r="AD714" s="31" t="s">
        <v>269</v>
      </c>
      <c r="AE714" s="31"/>
      <c r="AF714" s="31" t="s">
        <v>270</v>
      </c>
      <c r="AG714" s="31" t="s">
        <v>1684</v>
      </c>
      <c r="AH714" s="47" t="n">
        <v>0</v>
      </c>
      <c r="AI714" s="47" t="n">
        <v>6</v>
      </c>
      <c r="AJ714" s="47" t="n">
        <v>-6</v>
      </c>
      <c r="AK714" s="31"/>
      <c r="AL714" s="31"/>
      <c r="AM714" s="31"/>
      <c r="AN714" s="31"/>
      <c r="AO714" s="31" t="s">
        <v>1685</v>
      </c>
    </row>
    <row r="715" customFormat="false" ht="12" hidden="false" customHeight="false" outlineLevel="0" collapsed="false">
      <c r="B715" s="1" t="s">
        <v>1687</v>
      </c>
      <c r="F715" s="1" t="s">
        <v>258</v>
      </c>
      <c r="H715" s="1" t="s">
        <v>4502</v>
      </c>
      <c r="I715" s="17" t="n">
        <v>0</v>
      </c>
      <c r="Q715" s="17" t="n">
        <v>1</v>
      </c>
      <c r="R715" s="17" t="n">
        <f aca="false">I715-Q715</f>
        <v>-1</v>
      </c>
      <c r="T715" s="1" t="s">
        <v>4850</v>
      </c>
      <c r="U715" s="31" t="s">
        <v>1567</v>
      </c>
      <c r="V715" s="31" t="s">
        <v>1568</v>
      </c>
      <c r="W715" s="31" t="s">
        <v>262</v>
      </c>
      <c r="X715" s="32" t="s">
        <v>1571</v>
      </c>
      <c r="Y715" s="31" t="s">
        <v>1576</v>
      </c>
      <c r="Z715" s="32" t="s">
        <v>120</v>
      </c>
      <c r="AA715" s="31" t="s">
        <v>1686</v>
      </c>
      <c r="AB715" s="31" t="s">
        <v>1687</v>
      </c>
      <c r="AC715" s="31" t="s">
        <v>1571</v>
      </c>
      <c r="AD715" s="31" t="s">
        <v>269</v>
      </c>
      <c r="AE715" s="31"/>
      <c r="AF715" s="31" t="s">
        <v>270</v>
      </c>
      <c r="AG715" s="31" t="s">
        <v>1688</v>
      </c>
      <c r="AH715" s="47" t="n">
        <v>0</v>
      </c>
      <c r="AI715" s="47" t="n">
        <v>1</v>
      </c>
      <c r="AJ715" s="47" t="n">
        <v>-1</v>
      </c>
      <c r="AK715" s="31"/>
      <c r="AL715" s="31"/>
      <c r="AM715" s="31"/>
      <c r="AN715" s="31"/>
      <c r="AO715" s="31" t="s">
        <v>1689</v>
      </c>
    </row>
    <row r="716" customFormat="false" ht="12" hidden="false" customHeight="false" outlineLevel="0" collapsed="false">
      <c r="B716" s="1" t="s">
        <v>1691</v>
      </c>
      <c r="F716" s="1" t="s">
        <v>258</v>
      </c>
      <c r="H716" s="1" t="s">
        <v>4502</v>
      </c>
      <c r="I716" s="17" t="n">
        <v>0</v>
      </c>
      <c r="Q716" s="17" t="n">
        <v>6</v>
      </c>
      <c r="R716" s="17" t="n">
        <f aca="false">I716-Q716</f>
        <v>-6</v>
      </c>
      <c r="T716" s="1" t="s">
        <v>4850</v>
      </c>
      <c r="U716" s="31" t="s">
        <v>1567</v>
      </c>
      <c r="V716" s="31" t="s">
        <v>1568</v>
      </c>
      <c r="W716" s="31" t="s">
        <v>262</v>
      </c>
      <c r="X716" s="32" t="s">
        <v>1571</v>
      </c>
      <c r="Y716" s="31" t="s">
        <v>1576</v>
      </c>
      <c r="Z716" s="32" t="s">
        <v>120</v>
      </c>
      <c r="AA716" s="31" t="s">
        <v>1690</v>
      </c>
      <c r="AB716" s="31" t="s">
        <v>1691</v>
      </c>
      <c r="AC716" s="31" t="s">
        <v>1571</v>
      </c>
      <c r="AD716" s="31" t="s">
        <v>269</v>
      </c>
      <c r="AE716" s="31"/>
      <c r="AF716" s="31" t="s">
        <v>270</v>
      </c>
      <c r="AG716" s="31" t="s">
        <v>1692</v>
      </c>
      <c r="AH716" s="47" t="n">
        <v>0</v>
      </c>
      <c r="AI716" s="47" t="n">
        <v>6</v>
      </c>
      <c r="AJ716" s="47" t="n">
        <v>-6</v>
      </c>
      <c r="AK716" s="31"/>
      <c r="AL716" s="31"/>
      <c r="AM716" s="31"/>
      <c r="AN716" s="31"/>
      <c r="AO716" s="31" t="s">
        <v>1693</v>
      </c>
    </row>
    <row r="717" customFormat="false" ht="12" hidden="false" customHeight="false" outlineLevel="0" collapsed="false">
      <c r="B717" s="1" t="s">
        <v>1695</v>
      </c>
      <c r="F717" s="1" t="s">
        <v>258</v>
      </c>
      <c r="H717" s="1" t="s">
        <v>4502</v>
      </c>
      <c r="I717" s="17" t="n">
        <v>0</v>
      </c>
      <c r="Q717" s="17" t="n">
        <v>3</v>
      </c>
      <c r="R717" s="17" t="n">
        <f aca="false">I717-Q717</f>
        <v>-3</v>
      </c>
      <c r="T717" s="1" t="s">
        <v>4850</v>
      </c>
      <c r="U717" s="31" t="s">
        <v>1567</v>
      </c>
      <c r="V717" s="31" t="s">
        <v>1568</v>
      </c>
      <c r="W717" s="31" t="s">
        <v>262</v>
      </c>
      <c r="X717" s="32" t="s">
        <v>1571</v>
      </c>
      <c r="Y717" s="31" t="s">
        <v>1572</v>
      </c>
      <c r="Z717" s="32" t="s">
        <v>120</v>
      </c>
      <c r="AA717" s="31" t="s">
        <v>1694</v>
      </c>
      <c r="AB717" s="31" t="s">
        <v>1695</v>
      </c>
      <c r="AC717" s="31" t="s">
        <v>1571</v>
      </c>
      <c r="AD717" s="31" t="s">
        <v>269</v>
      </c>
      <c r="AE717" s="31"/>
      <c r="AF717" s="31" t="s">
        <v>269</v>
      </c>
      <c r="AG717" s="31"/>
      <c r="AH717" s="47" t="n">
        <v>0</v>
      </c>
      <c r="AI717" s="47" t="n">
        <v>3</v>
      </c>
      <c r="AJ717" s="47" t="n">
        <v>-3</v>
      </c>
      <c r="AK717" s="31"/>
      <c r="AL717" s="31"/>
      <c r="AM717" s="31"/>
      <c r="AN717" s="31"/>
      <c r="AO717" s="31" t="s">
        <v>1696</v>
      </c>
    </row>
    <row r="718" customFormat="false" ht="12" hidden="false" customHeight="false" outlineLevel="0" collapsed="false">
      <c r="B718" s="1" t="s">
        <v>1698</v>
      </c>
      <c r="F718" s="1" t="s">
        <v>258</v>
      </c>
      <c r="H718" s="1" t="s">
        <v>4502</v>
      </c>
      <c r="I718" s="17" t="n">
        <v>0</v>
      </c>
      <c r="Q718" s="17" t="n">
        <v>1</v>
      </c>
      <c r="R718" s="17" t="n">
        <f aca="false">I718-Q718</f>
        <v>-1</v>
      </c>
      <c r="T718" s="1" t="s">
        <v>4850</v>
      </c>
      <c r="U718" s="31" t="s">
        <v>1567</v>
      </c>
      <c r="V718" s="31" t="s">
        <v>1568</v>
      </c>
      <c r="W718" s="31" t="s">
        <v>262</v>
      </c>
      <c r="X718" s="32" t="s">
        <v>1571</v>
      </c>
      <c r="Y718" s="31" t="s">
        <v>1572</v>
      </c>
      <c r="Z718" s="32" t="s">
        <v>120</v>
      </c>
      <c r="AA718" s="31" t="s">
        <v>1697</v>
      </c>
      <c r="AB718" s="31" t="s">
        <v>1698</v>
      </c>
      <c r="AC718" s="31" t="s">
        <v>1571</v>
      </c>
      <c r="AD718" s="31" t="s">
        <v>269</v>
      </c>
      <c r="AE718" s="31"/>
      <c r="AF718" s="31" t="s">
        <v>269</v>
      </c>
      <c r="AG718" s="31"/>
      <c r="AH718" s="47" t="n">
        <v>0</v>
      </c>
      <c r="AI718" s="47" t="n">
        <v>1</v>
      </c>
      <c r="AJ718" s="47" t="n">
        <v>-1</v>
      </c>
      <c r="AK718" s="31"/>
      <c r="AL718" s="31"/>
      <c r="AM718" s="31"/>
      <c r="AN718" s="31"/>
      <c r="AO718" s="31" t="s">
        <v>1699</v>
      </c>
    </row>
    <row r="719" customFormat="false" ht="12" hidden="false" customHeight="false" outlineLevel="0" collapsed="false">
      <c r="B719" s="1" t="s">
        <v>1701</v>
      </c>
      <c r="F719" s="1" t="s">
        <v>258</v>
      </c>
      <c r="H719" s="1" t="s">
        <v>4502</v>
      </c>
      <c r="I719" s="17" t="n">
        <v>0</v>
      </c>
      <c r="Q719" s="17" t="n">
        <v>9</v>
      </c>
      <c r="R719" s="17" t="n">
        <f aca="false">I719-Q719</f>
        <v>-9</v>
      </c>
      <c r="T719" s="1" t="s">
        <v>4850</v>
      </c>
      <c r="U719" s="31" t="s">
        <v>1567</v>
      </c>
      <c r="V719" s="31" t="s">
        <v>1568</v>
      </c>
      <c r="W719" s="31" t="s">
        <v>262</v>
      </c>
      <c r="X719" s="32" t="s">
        <v>1571</v>
      </c>
      <c r="Y719" s="31" t="s">
        <v>1572</v>
      </c>
      <c r="Z719" s="32" t="s">
        <v>120</v>
      </c>
      <c r="AA719" s="31" t="s">
        <v>1700</v>
      </c>
      <c r="AB719" s="31" t="s">
        <v>1701</v>
      </c>
      <c r="AC719" s="31" t="s">
        <v>1571</v>
      </c>
      <c r="AD719" s="31" t="s">
        <v>269</v>
      </c>
      <c r="AE719" s="31"/>
      <c r="AF719" s="31" t="s">
        <v>269</v>
      </c>
      <c r="AG719" s="31"/>
      <c r="AH719" s="47" t="n">
        <v>0</v>
      </c>
      <c r="AI719" s="47" t="n">
        <v>9</v>
      </c>
      <c r="AJ719" s="47" t="n">
        <v>-9</v>
      </c>
      <c r="AK719" s="31"/>
      <c r="AL719" s="31"/>
      <c r="AM719" s="31"/>
      <c r="AN719" s="31"/>
      <c r="AO719" s="31" t="s">
        <v>1702</v>
      </c>
    </row>
    <row r="720" customFormat="false" ht="12" hidden="false" customHeight="false" outlineLevel="0" collapsed="false">
      <c r="B720" s="1" t="s">
        <v>1704</v>
      </c>
      <c r="F720" s="1" t="s">
        <v>258</v>
      </c>
      <c r="H720" s="1" t="s">
        <v>4502</v>
      </c>
      <c r="I720" s="17" t="n">
        <v>0</v>
      </c>
      <c r="Q720" s="17" t="n">
        <v>7</v>
      </c>
      <c r="R720" s="17" t="n">
        <f aca="false">I720-Q720</f>
        <v>-7</v>
      </c>
      <c r="T720" s="1" t="s">
        <v>4850</v>
      </c>
      <c r="U720" s="31" t="s">
        <v>1567</v>
      </c>
      <c r="V720" s="31" t="s">
        <v>1568</v>
      </c>
      <c r="W720" s="31" t="s">
        <v>262</v>
      </c>
      <c r="X720" s="32" t="s">
        <v>1571</v>
      </c>
      <c r="Y720" s="31" t="s">
        <v>1572</v>
      </c>
      <c r="Z720" s="32" t="s">
        <v>120</v>
      </c>
      <c r="AA720" s="31" t="s">
        <v>1703</v>
      </c>
      <c r="AB720" s="31" t="s">
        <v>1704</v>
      </c>
      <c r="AC720" s="31" t="s">
        <v>1571</v>
      </c>
      <c r="AD720" s="31" t="s">
        <v>269</v>
      </c>
      <c r="AE720" s="31"/>
      <c r="AF720" s="31" t="s">
        <v>269</v>
      </c>
      <c r="AG720" s="31"/>
      <c r="AH720" s="47" t="n">
        <v>0</v>
      </c>
      <c r="AI720" s="47" t="n">
        <v>7</v>
      </c>
      <c r="AJ720" s="47" t="n">
        <v>-7</v>
      </c>
      <c r="AK720" s="31"/>
      <c r="AL720" s="31"/>
      <c r="AM720" s="31"/>
      <c r="AN720" s="31"/>
      <c r="AO720" s="31" t="s">
        <v>1705</v>
      </c>
    </row>
    <row r="721" customFormat="false" ht="12" hidden="false" customHeight="false" outlineLevel="0" collapsed="false">
      <c r="B721" s="1" t="s">
        <v>1707</v>
      </c>
      <c r="F721" s="1" t="s">
        <v>258</v>
      </c>
      <c r="H721" s="1" t="s">
        <v>4502</v>
      </c>
      <c r="I721" s="17" t="n">
        <v>0</v>
      </c>
      <c r="Q721" s="17" t="n">
        <v>1</v>
      </c>
      <c r="R721" s="17" t="n">
        <f aca="false">I721-Q721</f>
        <v>-1</v>
      </c>
      <c r="T721" s="1" t="s">
        <v>4850</v>
      </c>
      <c r="U721" s="31" t="s">
        <v>1567</v>
      </c>
      <c r="V721" s="31" t="s">
        <v>1568</v>
      </c>
      <c r="W721" s="31" t="s">
        <v>262</v>
      </c>
      <c r="X721" s="32" t="s">
        <v>1571</v>
      </c>
      <c r="Y721" s="31" t="s">
        <v>1572</v>
      </c>
      <c r="Z721" s="32" t="s">
        <v>120</v>
      </c>
      <c r="AA721" s="31" t="s">
        <v>1706</v>
      </c>
      <c r="AB721" s="31" t="s">
        <v>1707</v>
      </c>
      <c r="AC721" s="31" t="s">
        <v>1571</v>
      </c>
      <c r="AD721" s="31" t="s">
        <v>269</v>
      </c>
      <c r="AE721" s="31"/>
      <c r="AF721" s="31" t="s">
        <v>269</v>
      </c>
      <c r="AG721" s="31"/>
      <c r="AH721" s="47" t="n">
        <v>0</v>
      </c>
      <c r="AI721" s="47" t="n">
        <v>1</v>
      </c>
      <c r="AJ721" s="47" t="n">
        <v>-1</v>
      </c>
      <c r="AK721" s="31"/>
      <c r="AL721" s="31"/>
      <c r="AM721" s="31"/>
      <c r="AN721" s="31"/>
      <c r="AO721" s="31" t="s">
        <v>1708</v>
      </c>
    </row>
    <row r="722" customFormat="false" ht="12" hidden="false" customHeight="false" outlineLevel="0" collapsed="false">
      <c r="B722" s="1" t="s">
        <v>1710</v>
      </c>
      <c r="F722" s="1" t="s">
        <v>258</v>
      </c>
      <c r="H722" s="1" t="s">
        <v>4502</v>
      </c>
      <c r="I722" s="17" t="n">
        <v>0</v>
      </c>
      <c r="Q722" s="17" t="n">
        <v>7</v>
      </c>
      <c r="R722" s="17" t="n">
        <f aca="false">I722-Q722</f>
        <v>-7</v>
      </c>
      <c r="T722" s="1" t="s">
        <v>4850</v>
      </c>
      <c r="U722" s="31" t="s">
        <v>1567</v>
      </c>
      <c r="V722" s="31" t="s">
        <v>1568</v>
      </c>
      <c r="W722" s="31" t="s">
        <v>262</v>
      </c>
      <c r="X722" s="32" t="s">
        <v>1571</v>
      </c>
      <c r="Y722" s="31" t="s">
        <v>1572</v>
      </c>
      <c r="Z722" s="32" t="s">
        <v>120</v>
      </c>
      <c r="AA722" s="31" t="s">
        <v>1709</v>
      </c>
      <c r="AB722" s="31" t="s">
        <v>1710</v>
      </c>
      <c r="AC722" s="31" t="s">
        <v>1571</v>
      </c>
      <c r="AD722" s="31" t="s">
        <v>269</v>
      </c>
      <c r="AE722" s="31"/>
      <c r="AF722" s="31" t="s">
        <v>269</v>
      </c>
      <c r="AG722" s="31"/>
      <c r="AH722" s="47" t="n">
        <v>0</v>
      </c>
      <c r="AI722" s="47" t="n">
        <v>7</v>
      </c>
      <c r="AJ722" s="47" t="n">
        <v>-7</v>
      </c>
      <c r="AK722" s="31"/>
      <c r="AL722" s="31"/>
      <c r="AM722" s="31"/>
      <c r="AN722" s="31"/>
      <c r="AO722" s="31" t="s">
        <v>1711</v>
      </c>
    </row>
    <row r="723" customFormat="false" ht="12" hidden="false" customHeight="false" outlineLevel="0" collapsed="false">
      <c r="B723" s="1" t="s">
        <v>1713</v>
      </c>
      <c r="F723" s="1" t="s">
        <v>258</v>
      </c>
      <c r="H723" s="1" t="s">
        <v>4502</v>
      </c>
      <c r="I723" s="17" t="n">
        <v>0</v>
      </c>
      <c r="Q723" s="17" t="n">
        <v>1</v>
      </c>
      <c r="R723" s="17" t="n">
        <f aca="false">I723-Q723</f>
        <v>-1</v>
      </c>
      <c r="T723" s="1" t="s">
        <v>4850</v>
      </c>
      <c r="U723" s="31" t="s">
        <v>1567</v>
      </c>
      <c r="V723" s="31" t="s">
        <v>1568</v>
      </c>
      <c r="W723" s="31" t="s">
        <v>262</v>
      </c>
      <c r="X723" s="32" t="s">
        <v>1571</v>
      </c>
      <c r="Y723" s="31" t="s">
        <v>1572</v>
      </c>
      <c r="Z723" s="32" t="s">
        <v>120</v>
      </c>
      <c r="AA723" s="31" t="s">
        <v>1712</v>
      </c>
      <c r="AB723" s="31" t="s">
        <v>1713</v>
      </c>
      <c r="AC723" s="31" t="s">
        <v>1571</v>
      </c>
      <c r="AD723" s="31" t="s">
        <v>269</v>
      </c>
      <c r="AE723" s="31"/>
      <c r="AF723" s="31" t="s">
        <v>269</v>
      </c>
      <c r="AG723" s="31"/>
      <c r="AH723" s="47" t="n">
        <v>0</v>
      </c>
      <c r="AI723" s="47" t="n">
        <v>1</v>
      </c>
      <c r="AJ723" s="47" t="n">
        <v>-1</v>
      </c>
      <c r="AK723" s="31"/>
      <c r="AL723" s="31"/>
      <c r="AM723" s="31"/>
      <c r="AN723" s="31"/>
      <c r="AO723" s="31" t="s">
        <v>1714</v>
      </c>
    </row>
    <row r="724" customFormat="false" ht="12" hidden="false" customHeight="false" outlineLevel="0" collapsed="false">
      <c r="B724" s="1" t="s">
        <v>1716</v>
      </c>
      <c r="F724" s="1" t="s">
        <v>258</v>
      </c>
      <c r="H724" s="1" t="s">
        <v>4502</v>
      </c>
      <c r="I724" s="17" t="n">
        <v>0</v>
      </c>
      <c r="Q724" s="17" t="n">
        <v>72</v>
      </c>
      <c r="R724" s="17" t="n">
        <f aca="false">I724-Q724</f>
        <v>-72</v>
      </c>
      <c r="T724" s="1" t="s">
        <v>4850</v>
      </c>
      <c r="U724" s="31" t="s">
        <v>1567</v>
      </c>
      <c r="V724" s="31" t="s">
        <v>1568</v>
      </c>
      <c r="W724" s="31" t="s">
        <v>262</v>
      </c>
      <c r="X724" s="32" t="s">
        <v>1571</v>
      </c>
      <c r="Y724" s="31" t="s">
        <v>1572</v>
      </c>
      <c r="Z724" s="32" t="s">
        <v>120</v>
      </c>
      <c r="AA724" s="31" t="s">
        <v>1715</v>
      </c>
      <c r="AB724" s="31" t="s">
        <v>1716</v>
      </c>
      <c r="AC724" s="31" t="s">
        <v>1571</v>
      </c>
      <c r="AD724" s="31" t="s">
        <v>269</v>
      </c>
      <c r="AE724" s="31"/>
      <c r="AF724" s="31" t="s">
        <v>269</v>
      </c>
      <c r="AG724" s="31"/>
      <c r="AH724" s="47" t="n">
        <v>0</v>
      </c>
      <c r="AI724" s="47" t="n">
        <v>72</v>
      </c>
      <c r="AJ724" s="47" t="n">
        <v>-72</v>
      </c>
      <c r="AK724" s="31"/>
      <c r="AL724" s="31"/>
      <c r="AM724" s="31"/>
      <c r="AN724" s="31"/>
      <c r="AO724" s="31" t="s">
        <v>1717</v>
      </c>
    </row>
    <row r="725" customFormat="false" ht="12" hidden="false" customHeight="false" outlineLevel="0" collapsed="false">
      <c r="B725" s="1" t="s">
        <v>1719</v>
      </c>
      <c r="F725" s="1" t="s">
        <v>258</v>
      </c>
      <c r="H725" s="1" t="s">
        <v>4502</v>
      </c>
      <c r="I725" s="17" t="n">
        <v>0</v>
      </c>
      <c r="Q725" s="17" t="n">
        <v>3</v>
      </c>
      <c r="R725" s="17" t="n">
        <f aca="false">I725-Q725</f>
        <v>-3</v>
      </c>
      <c r="T725" s="1" t="s">
        <v>4850</v>
      </c>
      <c r="U725" s="31" t="s">
        <v>1567</v>
      </c>
      <c r="V725" s="31" t="s">
        <v>1568</v>
      </c>
      <c r="W725" s="31" t="s">
        <v>262</v>
      </c>
      <c r="X725" s="32" t="s">
        <v>1571</v>
      </c>
      <c r="Y725" s="31" t="s">
        <v>1576</v>
      </c>
      <c r="Z725" s="32" t="s">
        <v>120</v>
      </c>
      <c r="AA725" s="31" t="s">
        <v>1718</v>
      </c>
      <c r="AB725" s="31" t="s">
        <v>1719</v>
      </c>
      <c r="AC725" s="31" t="s">
        <v>1571</v>
      </c>
      <c r="AD725" s="31" t="s">
        <v>269</v>
      </c>
      <c r="AE725" s="31"/>
      <c r="AF725" s="31" t="s">
        <v>270</v>
      </c>
      <c r="AG725" s="31" t="s">
        <v>1720</v>
      </c>
      <c r="AH725" s="47" t="n">
        <v>0</v>
      </c>
      <c r="AI725" s="47" t="n">
        <v>3</v>
      </c>
      <c r="AJ725" s="47" t="n">
        <v>-3</v>
      </c>
      <c r="AK725" s="31"/>
      <c r="AL725" s="31"/>
      <c r="AM725" s="31"/>
      <c r="AN725" s="31"/>
      <c r="AO725" s="31" t="s">
        <v>1721</v>
      </c>
    </row>
    <row r="726" customFormat="false" ht="12" hidden="false" customHeight="false" outlineLevel="0" collapsed="false">
      <c r="B726" s="1" t="s">
        <v>1723</v>
      </c>
      <c r="F726" s="1" t="s">
        <v>258</v>
      </c>
      <c r="H726" s="1" t="s">
        <v>4502</v>
      </c>
      <c r="I726" s="17" t="n">
        <v>0</v>
      </c>
      <c r="Q726" s="17" t="n">
        <v>19</v>
      </c>
      <c r="R726" s="17" t="n">
        <f aca="false">I726-Q726</f>
        <v>-19</v>
      </c>
      <c r="T726" s="1" t="s">
        <v>4850</v>
      </c>
      <c r="U726" s="31" t="s">
        <v>1567</v>
      </c>
      <c r="V726" s="31" t="s">
        <v>1568</v>
      </c>
      <c r="W726" s="31" t="s">
        <v>262</v>
      </c>
      <c r="X726" s="32" t="s">
        <v>1571</v>
      </c>
      <c r="Y726" s="31" t="s">
        <v>1572</v>
      </c>
      <c r="Z726" s="32" t="s">
        <v>120</v>
      </c>
      <c r="AA726" s="31" t="s">
        <v>1722</v>
      </c>
      <c r="AB726" s="31" t="s">
        <v>1723</v>
      </c>
      <c r="AC726" s="31" t="s">
        <v>1571</v>
      </c>
      <c r="AD726" s="31" t="s">
        <v>269</v>
      </c>
      <c r="AE726" s="31"/>
      <c r="AF726" s="31" t="s">
        <v>269</v>
      </c>
      <c r="AG726" s="31"/>
      <c r="AH726" s="47" t="n">
        <v>0</v>
      </c>
      <c r="AI726" s="47" t="n">
        <v>19</v>
      </c>
      <c r="AJ726" s="47" t="n">
        <v>-19</v>
      </c>
      <c r="AK726" s="31"/>
      <c r="AL726" s="31"/>
      <c r="AM726" s="31"/>
      <c r="AN726" s="31"/>
      <c r="AO726" s="31" t="s">
        <v>1724</v>
      </c>
    </row>
    <row r="727" customFormat="false" ht="12" hidden="false" customHeight="false" outlineLevel="0" collapsed="false">
      <c r="B727" s="1" t="s">
        <v>1726</v>
      </c>
      <c r="F727" s="1" t="s">
        <v>258</v>
      </c>
      <c r="H727" s="1" t="s">
        <v>4502</v>
      </c>
      <c r="I727" s="17" t="n">
        <v>0</v>
      </c>
      <c r="Q727" s="17" t="n">
        <v>10</v>
      </c>
      <c r="R727" s="17" t="n">
        <f aca="false">I727-Q727</f>
        <v>-10</v>
      </c>
      <c r="T727" s="1" t="s">
        <v>4850</v>
      </c>
      <c r="U727" s="31" t="s">
        <v>1567</v>
      </c>
      <c r="V727" s="31" t="s">
        <v>1568</v>
      </c>
      <c r="W727" s="31" t="s">
        <v>262</v>
      </c>
      <c r="X727" s="32" t="s">
        <v>1571</v>
      </c>
      <c r="Y727" s="31" t="s">
        <v>1576</v>
      </c>
      <c r="Z727" s="32" t="s">
        <v>120</v>
      </c>
      <c r="AA727" s="31" t="s">
        <v>1725</v>
      </c>
      <c r="AB727" s="31" t="s">
        <v>1726</v>
      </c>
      <c r="AC727" s="31" t="s">
        <v>1571</v>
      </c>
      <c r="AD727" s="31" t="s">
        <v>269</v>
      </c>
      <c r="AE727" s="31"/>
      <c r="AF727" s="31" t="s">
        <v>270</v>
      </c>
      <c r="AG727" s="31" t="s">
        <v>1727</v>
      </c>
      <c r="AH727" s="47" t="n">
        <v>0</v>
      </c>
      <c r="AI727" s="47" t="n">
        <v>10</v>
      </c>
      <c r="AJ727" s="47" t="n">
        <v>-10</v>
      </c>
      <c r="AK727" s="31"/>
      <c r="AL727" s="31"/>
      <c r="AM727" s="31"/>
      <c r="AN727" s="31"/>
      <c r="AO727" s="31" t="s">
        <v>1728</v>
      </c>
    </row>
    <row r="728" customFormat="false" ht="12" hidden="false" customHeight="false" outlineLevel="0" collapsed="false">
      <c r="B728" s="1" t="s">
        <v>1730</v>
      </c>
      <c r="F728" s="1" t="s">
        <v>258</v>
      </c>
      <c r="H728" s="1" t="s">
        <v>4502</v>
      </c>
      <c r="I728" s="17" t="n">
        <v>0</v>
      </c>
      <c r="Q728" s="17" t="n">
        <v>2</v>
      </c>
      <c r="R728" s="17" t="n">
        <f aca="false">I728-Q728</f>
        <v>-2</v>
      </c>
      <c r="T728" s="1" t="s">
        <v>4850</v>
      </c>
      <c r="U728" s="31" t="s">
        <v>1567</v>
      </c>
      <c r="V728" s="31" t="s">
        <v>1568</v>
      </c>
      <c r="W728" s="31" t="s">
        <v>262</v>
      </c>
      <c r="X728" s="32" t="s">
        <v>1571</v>
      </c>
      <c r="Y728" s="31" t="s">
        <v>1572</v>
      </c>
      <c r="Z728" s="32" t="s">
        <v>120</v>
      </c>
      <c r="AA728" s="31" t="s">
        <v>1729</v>
      </c>
      <c r="AB728" s="31" t="s">
        <v>1730</v>
      </c>
      <c r="AC728" s="31" t="s">
        <v>1571</v>
      </c>
      <c r="AD728" s="31" t="s">
        <v>269</v>
      </c>
      <c r="AE728" s="31"/>
      <c r="AF728" s="31" t="s">
        <v>269</v>
      </c>
      <c r="AG728" s="31"/>
      <c r="AH728" s="47" t="n">
        <v>0</v>
      </c>
      <c r="AI728" s="47" t="n">
        <v>2</v>
      </c>
      <c r="AJ728" s="47" t="n">
        <v>-2</v>
      </c>
      <c r="AK728" s="31"/>
      <c r="AL728" s="31"/>
      <c r="AM728" s="31"/>
      <c r="AN728" s="31"/>
      <c r="AO728" s="31" t="s">
        <v>1731</v>
      </c>
    </row>
    <row r="729" customFormat="false" ht="12" hidden="false" customHeight="false" outlineLevel="0" collapsed="false">
      <c r="B729" s="1" t="s">
        <v>1733</v>
      </c>
      <c r="F729" s="1" t="s">
        <v>258</v>
      </c>
      <c r="H729" s="1" t="s">
        <v>4502</v>
      </c>
      <c r="I729" s="17" t="n">
        <v>0</v>
      </c>
      <c r="Q729" s="17" t="n">
        <v>4</v>
      </c>
      <c r="R729" s="17" t="n">
        <f aca="false">I729-Q729</f>
        <v>-4</v>
      </c>
      <c r="T729" s="1" t="s">
        <v>4850</v>
      </c>
      <c r="U729" s="31" t="s">
        <v>1567</v>
      </c>
      <c r="V729" s="31" t="s">
        <v>1568</v>
      </c>
      <c r="W729" s="31" t="s">
        <v>262</v>
      </c>
      <c r="X729" s="32" t="s">
        <v>1571</v>
      </c>
      <c r="Y729" s="31" t="s">
        <v>1572</v>
      </c>
      <c r="Z729" s="32" t="s">
        <v>120</v>
      </c>
      <c r="AA729" s="31" t="s">
        <v>1732</v>
      </c>
      <c r="AB729" s="31" t="s">
        <v>1733</v>
      </c>
      <c r="AC729" s="31" t="s">
        <v>1571</v>
      </c>
      <c r="AD729" s="31" t="s">
        <v>269</v>
      </c>
      <c r="AE729" s="31"/>
      <c r="AF729" s="31" t="s">
        <v>269</v>
      </c>
      <c r="AG729" s="31"/>
      <c r="AH729" s="47" t="n">
        <v>0</v>
      </c>
      <c r="AI729" s="47" t="n">
        <v>4</v>
      </c>
      <c r="AJ729" s="47" t="n">
        <v>-4</v>
      </c>
      <c r="AK729" s="31"/>
      <c r="AL729" s="31"/>
      <c r="AM729" s="31"/>
      <c r="AN729" s="31"/>
      <c r="AO729" s="31" t="s">
        <v>1731</v>
      </c>
    </row>
    <row r="730" customFormat="false" ht="12" hidden="false" customHeight="false" outlineLevel="0" collapsed="false">
      <c r="B730" s="1" t="s">
        <v>1735</v>
      </c>
      <c r="F730" s="1" t="s">
        <v>258</v>
      </c>
      <c r="H730" s="1" t="s">
        <v>4502</v>
      </c>
      <c r="I730" s="17" t="n">
        <v>0</v>
      </c>
      <c r="Q730" s="17" t="n">
        <v>7</v>
      </c>
      <c r="R730" s="17" t="n">
        <f aca="false">I730-Q730</f>
        <v>-7</v>
      </c>
      <c r="T730" s="1" t="s">
        <v>4850</v>
      </c>
      <c r="U730" s="31" t="s">
        <v>1567</v>
      </c>
      <c r="V730" s="31" t="s">
        <v>1568</v>
      </c>
      <c r="W730" s="31" t="s">
        <v>262</v>
      </c>
      <c r="X730" s="32" t="s">
        <v>1571</v>
      </c>
      <c r="Y730" s="31" t="s">
        <v>1572</v>
      </c>
      <c r="Z730" s="32" t="s">
        <v>120</v>
      </c>
      <c r="AA730" s="31" t="s">
        <v>1734</v>
      </c>
      <c r="AB730" s="31" t="s">
        <v>1735</v>
      </c>
      <c r="AC730" s="31" t="s">
        <v>1571</v>
      </c>
      <c r="AD730" s="31" t="s">
        <v>269</v>
      </c>
      <c r="AE730" s="31"/>
      <c r="AF730" s="31" t="s">
        <v>269</v>
      </c>
      <c r="AG730" s="31"/>
      <c r="AH730" s="47" t="n">
        <v>0</v>
      </c>
      <c r="AI730" s="47" t="n">
        <v>7</v>
      </c>
      <c r="AJ730" s="47" t="n">
        <v>-7</v>
      </c>
      <c r="AK730" s="31"/>
      <c r="AL730" s="31"/>
      <c r="AM730" s="31"/>
      <c r="AN730" s="31"/>
      <c r="AO730" s="31" t="s">
        <v>1731</v>
      </c>
    </row>
    <row r="731" customFormat="false" ht="12" hidden="false" customHeight="false" outlineLevel="0" collapsed="false">
      <c r="B731" s="1" t="s">
        <v>1737</v>
      </c>
      <c r="F731" s="1" t="s">
        <v>258</v>
      </c>
      <c r="H731" s="1" t="s">
        <v>4502</v>
      </c>
      <c r="I731" s="17" t="n">
        <v>0</v>
      </c>
      <c r="Q731" s="17" t="n">
        <v>13</v>
      </c>
      <c r="R731" s="17" t="n">
        <f aca="false">I731-Q731</f>
        <v>-13</v>
      </c>
      <c r="T731" s="1" t="s">
        <v>4850</v>
      </c>
      <c r="U731" s="31" t="s">
        <v>1567</v>
      </c>
      <c r="V731" s="31" t="s">
        <v>1568</v>
      </c>
      <c r="W731" s="31" t="s">
        <v>262</v>
      </c>
      <c r="X731" s="32" t="s">
        <v>1571</v>
      </c>
      <c r="Y731" s="31" t="s">
        <v>1572</v>
      </c>
      <c r="Z731" s="32" t="s">
        <v>120</v>
      </c>
      <c r="AA731" s="31" t="s">
        <v>1736</v>
      </c>
      <c r="AB731" s="31" t="s">
        <v>1737</v>
      </c>
      <c r="AC731" s="31" t="s">
        <v>1571</v>
      </c>
      <c r="AD731" s="31" t="s">
        <v>269</v>
      </c>
      <c r="AE731" s="31"/>
      <c r="AF731" s="31" t="s">
        <v>269</v>
      </c>
      <c r="AG731" s="31"/>
      <c r="AH731" s="47" t="n">
        <v>0</v>
      </c>
      <c r="AI731" s="47" t="n">
        <v>13</v>
      </c>
      <c r="AJ731" s="47" t="n">
        <v>-13</v>
      </c>
      <c r="AK731" s="31"/>
      <c r="AL731" s="31"/>
      <c r="AM731" s="31"/>
      <c r="AN731" s="31"/>
      <c r="AO731" s="31" t="s">
        <v>1738</v>
      </c>
    </row>
    <row r="732" customFormat="false" ht="12" hidden="false" customHeight="false" outlineLevel="0" collapsed="false">
      <c r="A732" s="19"/>
      <c r="B732" s="19" t="s">
        <v>4851</v>
      </c>
      <c r="C732" s="19"/>
      <c r="D732" s="19"/>
      <c r="E732" s="19"/>
      <c r="F732" s="19"/>
      <c r="G732" s="19"/>
      <c r="H732" s="19"/>
      <c r="I732" s="20" t="n">
        <f aca="false">SUM(I2:I731)</f>
        <v>87123</v>
      </c>
      <c r="J732" s="19"/>
      <c r="K732" s="19"/>
      <c r="L732" s="19"/>
      <c r="M732" s="21" t="n">
        <f aca="false">SUM(M2:M679)</f>
        <v>131712647.62</v>
      </c>
      <c r="N732" s="19"/>
      <c r="O732" s="19"/>
      <c r="P732" s="19"/>
      <c r="Q732" s="20" t="n">
        <f aca="false">SUM(Q2:Q731)</f>
        <v>21732</v>
      </c>
      <c r="R732" s="20" t="n">
        <f aca="false">I732-Q732</f>
        <v>65391</v>
      </c>
      <c r="S732" s="21" t="n">
        <f aca="false">SUM(S2:S731)</f>
        <v>123634045.230644</v>
      </c>
      <c r="T732" s="19"/>
      <c r="U732" s="19" t="s">
        <v>209</v>
      </c>
      <c r="V732" s="19"/>
      <c r="W732" s="19"/>
      <c r="X732" s="19"/>
      <c r="Y732" s="19"/>
      <c r="Z732" s="19"/>
      <c r="AA732" s="19"/>
      <c r="AB732" s="19"/>
      <c r="AC732" s="19"/>
      <c r="AD732" s="19"/>
      <c r="AE732" s="19"/>
      <c r="AF732" s="19"/>
      <c r="AG732" s="19"/>
      <c r="AH732" s="19"/>
      <c r="AI732" s="19"/>
      <c r="AJ732" s="19"/>
      <c r="AK732" s="19"/>
      <c r="AL732" s="21" t="n">
        <f aca="false">SUM(AL2:AL731)</f>
        <v>123634045.230644</v>
      </c>
      <c r="AM732" s="19"/>
      <c r="AN732" s="19"/>
      <c r="AO732" s="19"/>
    </row>
  </sheetData>
  <autoFilter ref="A1:AO7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20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73046875" defaultRowHeight="12"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12"/>
    <col collapsed="false" customWidth="true" hidden="false" outlineLevel="0" max="4" min="4" style="1" width="6"/>
    <col collapsed="false" customWidth="true" hidden="false" outlineLevel="0" max="5" min="5" style="1" width="15"/>
    <col collapsed="false" customWidth="true" hidden="false" outlineLevel="0" max="6" min="6" style="1" width="8"/>
    <col collapsed="false" customWidth="true" hidden="false" outlineLevel="0" max="7" min="7" style="1" width="9"/>
    <col collapsed="false" customWidth="true" hidden="false" outlineLevel="0" max="8" min="8" style="1" width="13"/>
    <col collapsed="false" customWidth="true" hidden="false" outlineLevel="0" max="9" min="9" style="1" width="19"/>
    <col collapsed="false" customWidth="true" hidden="false" outlineLevel="0" max="10" min="10" style="1" width="15"/>
    <col collapsed="false" customWidth="true" hidden="false" outlineLevel="0" max="11" min="11" style="1" width="8"/>
    <col collapsed="false" customWidth="true" hidden="false" outlineLevel="0" max="12" min="12" style="1" width="16"/>
    <col collapsed="false" customWidth="true" hidden="false" outlineLevel="0" max="13" min="13" style="1" width="19"/>
    <col collapsed="false" customWidth="true" hidden="false" outlineLevel="0" max="15" min="15" style="1" width="10.45"/>
    <col collapsed="false" customWidth="true" hidden="false" outlineLevel="0" max="21" min="21" style="1" width="24"/>
    <col collapsed="false" customWidth="true" hidden="false" outlineLevel="0" max="23" min="22" style="1" width="16"/>
    <col collapsed="false" customWidth="true" hidden="false" outlineLevel="0" max="24" min="24" style="1" width="18"/>
    <col collapsed="false" customWidth="true" hidden="false" outlineLevel="0" max="25" min="25" style="1" width="46"/>
    <col collapsed="false" customWidth="true" hidden="false" outlineLevel="0" max="26" min="26" style="1" width="22"/>
    <col collapsed="false" customWidth="true" hidden="false" outlineLevel="0" max="27" min="27" style="1" width="13"/>
    <col collapsed="false" customWidth="true" hidden="false" outlineLevel="0" max="28" min="28" style="1" width="40"/>
    <col collapsed="false" customWidth="true" hidden="false" outlineLevel="0" max="29" min="29" style="1" width="32"/>
    <col collapsed="false" customWidth="true" hidden="false" outlineLevel="0" max="30" min="30" style="1" width="11"/>
    <col collapsed="false" customWidth="true" hidden="false" outlineLevel="0" max="31" min="31" style="1" width="22"/>
    <col collapsed="false" customWidth="true" hidden="false" outlineLevel="0" max="33" min="32" style="1" width="12"/>
    <col collapsed="false" customWidth="true" hidden="false" outlineLevel="0" max="36" min="34" style="1" width="15"/>
    <col collapsed="false" customWidth="true" hidden="false" outlineLevel="0" max="37" min="37" style="1" width="16"/>
    <col collapsed="false" customWidth="true" hidden="false" outlineLevel="0" max="39" min="38" style="1" width="17"/>
    <col collapsed="false" customWidth="true" hidden="false" outlineLevel="0" max="40" min="40" style="1" width="60"/>
    <col collapsed="false" customWidth="true" hidden="false" outlineLevel="0" max="41" min="41" style="1" width="100"/>
  </cols>
  <sheetData>
    <row r="1" customFormat="false" ht="60" hidden="false" customHeight="true" outlineLevel="0" collapsed="false">
      <c r="A1" s="35" t="s">
        <v>146</v>
      </c>
      <c r="B1" s="35" t="s">
        <v>4476</v>
      </c>
      <c r="C1" s="35" t="s">
        <v>4477</v>
      </c>
      <c r="D1" s="36" t="s">
        <v>4478</v>
      </c>
      <c r="E1" s="35" t="s">
        <v>4479</v>
      </c>
      <c r="F1" s="35" t="s">
        <v>236</v>
      </c>
      <c r="G1" s="35" t="s">
        <v>4480</v>
      </c>
      <c r="H1" s="36" t="s">
        <v>4481</v>
      </c>
      <c r="I1" s="35" t="s">
        <v>167</v>
      </c>
      <c r="J1" s="35" t="s">
        <v>4482</v>
      </c>
      <c r="K1" s="35" t="s">
        <v>4483</v>
      </c>
      <c r="L1" s="35" t="s">
        <v>4484</v>
      </c>
      <c r="M1" s="35" t="s">
        <v>4485</v>
      </c>
      <c r="N1" s="36" t="s">
        <v>4486</v>
      </c>
      <c r="O1" s="36" t="s">
        <v>4487</v>
      </c>
      <c r="P1" s="36" t="s">
        <v>179</v>
      </c>
      <c r="Q1" s="37" t="s">
        <v>4488</v>
      </c>
      <c r="R1" s="36" t="s">
        <v>4489</v>
      </c>
      <c r="S1" s="38" t="s">
        <v>4490</v>
      </c>
      <c r="T1" s="36" t="s">
        <v>4491</v>
      </c>
      <c r="U1" s="16" t="s">
        <v>237</v>
      </c>
      <c r="V1" s="16" t="s">
        <v>187</v>
      </c>
      <c r="W1" s="16" t="s">
        <v>239</v>
      </c>
      <c r="X1" s="16" t="s">
        <v>4492</v>
      </c>
      <c r="Y1" s="16" t="s">
        <v>250</v>
      </c>
      <c r="Z1" s="16" t="s">
        <v>251</v>
      </c>
      <c r="AA1" s="16" t="s">
        <v>242</v>
      </c>
      <c r="AB1" s="16" t="s">
        <v>243</v>
      </c>
      <c r="AC1" s="16" t="s">
        <v>252</v>
      </c>
      <c r="AD1" s="16" t="s">
        <v>253</v>
      </c>
      <c r="AE1" s="16" t="s">
        <v>254</v>
      </c>
      <c r="AF1" s="16" t="s">
        <v>255</v>
      </c>
      <c r="AG1" s="16" t="s">
        <v>256</v>
      </c>
      <c r="AH1" s="16" t="s">
        <v>4493</v>
      </c>
      <c r="AI1" s="16" t="s">
        <v>4494</v>
      </c>
      <c r="AJ1" s="16" t="s">
        <v>4495</v>
      </c>
      <c r="AK1" s="16" t="s">
        <v>4496</v>
      </c>
      <c r="AL1" s="16" t="s">
        <v>4497</v>
      </c>
      <c r="AM1" s="16" t="s">
        <v>4498</v>
      </c>
      <c r="AN1" s="16" t="s">
        <v>249</v>
      </c>
      <c r="AO1" s="16" t="s">
        <v>4499</v>
      </c>
    </row>
    <row r="2" customFormat="false" ht="12" hidden="false" customHeight="false" outlineLevel="0" collapsed="false">
      <c r="A2" s="39" t="s">
        <v>286</v>
      </c>
      <c r="B2" s="39" t="s">
        <v>287</v>
      </c>
      <c r="C2" s="39"/>
      <c r="D2" s="39" t="s">
        <v>4505</v>
      </c>
      <c r="E2" s="39" t="s">
        <v>274</v>
      </c>
      <c r="F2" s="39" t="s">
        <v>1739</v>
      </c>
      <c r="G2" s="39" t="s">
        <v>4852</v>
      </c>
      <c r="H2" s="39" t="s">
        <v>4502</v>
      </c>
      <c r="I2" s="40" t="n">
        <v>66400</v>
      </c>
      <c r="J2" s="40" t="n">
        <v>0</v>
      </c>
      <c r="K2" s="39" t="s">
        <v>4503</v>
      </c>
      <c r="L2" s="41" t="n">
        <v>0</v>
      </c>
      <c r="M2" s="41" t="n">
        <v>2212385.94</v>
      </c>
      <c r="O2" s="42" t="n">
        <f aca="false">M2/SUM($M$2:$M$2023)</f>
        <v>0.00611202389951658</v>
      </c>
      <c r="P2" s="43" t="n">
        <f aca="false">IFERROR(M2/I2,0)</f>
        <v>33.3190653614458</v>
      </c>
      <c r="Q2" s="17"/>
      <c r="R2" s="44" t="n">
        <f aca="false">I2-Q2</f>
        <v>66400</v>
      </c>
      <c r="S2" s="43" t="n">
        <f aca="false">$AK2*R2</f>
        <v>2212385.9406585</v>
      </c>
      <c r="U2" s="26" t="s">
        <v>259</v>
      </c>
      <c r="V2" s="26" t="s">
        <v>273</v>
      </c>
      <c r="W2" s="26" t="s">
        <v>262</v>
      </c>
      <c r="X2" s="26"/>
      <c r="Y2" s="26" t="s">
        <v>277</v>
      </c>
      <c r="Z2" s="27" t="s">
        <v>123</v>
      </c>
      <c r="AA2" s="26"/>
      <c r="AB2" s="26"/>
      <c r="AC2" s="26"/>
      <c r="AD2" s="26"/>
      <c r="AE2" s="26"/>
      <c r="AF2" s="26"/>
      <c r="AG2" s="26"/>
      <c r="AH2" s="45" t="n">
        <v>83584</v>
      </c>
      <c r="AI2" s="45" t="n">
        <f aca="false">Q2</f>
        <v>0</v>
      </c>
      <c r="AJ2" s="45" t="n">
        <f aca="false">$AH2-$AI2</f>
        <v>83584</v>
      </c>
      <c r="AK2" s="46" t="n">
        <v>33.3190653713629</v>
      </c>
      <c r="AL2" s="46" t="n">
        <f aca="false">$AJ2*$AK2</f>
        <v>2784940.76</v>
      </c>
      <c r="AM2" s="46" t="n">
        <f aca="false">$AI2*$AK2</f>
        <v>0</v>
      </c>
      <c r="AN2" s="26"/>
      <c r="AO2" s="26" t="s">
        <v>1740</v>
      </c>
    </row>
    <row r="3" customFormat="false" ht="12" hidden="false" customHeight="false" outlineLevel="0" collapsed="false">
      <c r="A3" s="39" t="s">
        <v>437</v>
      </c>
      <c r="B3" s="39" t="s">
        <v>438</v>
      </c>
      <c r="C3" s="39"/>
      <c r="D3" s="39" t="s">
        <v>4505</v>
      </c>
      <c r="E3" s="39" t="s">
        <v>274</v>
      </c>
      <c r="F3" s="39" t="s">
        <v>1739</v>
      </c>
      <c r="G3" s="39" t="s">
        <v>4852</v>
      </c>
      <c r="H3" s="39" t="s">
        <v>4502</v>
      </c>
      <c r="I3" s="40" t="n">
        <v>24900</v>
      </c>
      <c r="J3" s="40" t="n">
        <v>0</v>
      </c>
      <c r="K3" s="39" t="s">
        <v>4503</v>
      </c>
      <c r="L3" s="41" t="n">
        <v>0</v>
      </c>
      <c r="M3" s="41" t="n">
        <v>483881.33</v>
      </c>
      <c r="O3" s="42" t="n">
        <f aca="false">M3/SUM($M$2:$M$2023)</f>
        <v>0.00133678948144548</v>
      </c>
      <c r="P3" s="43" t="n">
        <f aca="false">IFERROR(M3/I3,0)</f>
        <v>19.4329851405623</v>
      </c>
      <c r="Q3" s="17" t="n">
        <v>830</v>
      </c>
      <c r="R3" s="44" t="n">
        <f aca="false">I3-Q3</f>
        <v>24070</v>
      </c>
      <c r="S3" s="43" t="n">
        <f aca="false">$AK3*R3</f>
        <v>467751.954448643</v>
      </c>
      <c r="U3" s="26" t="s">
        <v>259</v>
      </c>
      <c r="V3" s="26" t="s">
        <v>273</v>
      </c>
      <c r="W3" s="26" t="s">
        <v>262</v>
      </c>
      <c r="X3" s="24" t="s">
        <v>226</v>
      </c>
      <c r="Y3" s="26" t="s">
        <v>267</v>
      </c>
      <c r="Z3" s="25" t="s">
        <v>51</v>
      </c>
      <c r="AA3" s="26" t="s">
        <v>1742</v>
      </c>
      <c r="AB3" s="26" t="s">
        <v>1743</v>
      </c>
      <c r="AC3" s="26" t="s">
        <v>441</v>
      </c>
      <c r="AD3" s="26" t="s">
        <v>269</v>
      </c>
      <c r="AE3" s="26"/>
      <c r="AF3" s="26" t="s">
        <v>270</v>
      </c>
      <c r="AG3" s="26" t="s">
        <v>442</v>
      </c>
      <c r="AH3" s="45" t="n">
        <v>29110</v>
      </c>
      <c r="AI3" s="45" t="n">
        <f aca="false">Q3</f>
        <v>830</v>
      </c>
      <c r="AJ3" s="45" t="n">
        <f aca="false">$AH3-$AI3</f>
        <v>28280</v>
      </c>
      <c r="AK3" s="46" t="n">
        <v>19.4329852284438</v>
      </c>
      <c r="AL3" s="46" t="n">
        <f aca="false">$AJ3*$AK3</f>
        <v>549564.822260392</v>
      </c>
      <c r="AM3" s="46" t="n">
        <f aca="false">$AI3*$AK3</f>
        <v>16129.3777396084</v>
      </c>
      <c r="AN3" s="26"/>
      <c r="AO3" s="26" t="s">
        <v>1744</v>
      </c>
    </row>
    <row r="4" customFormat="false" ht="12" hidden="false" customHeight="false" outlineLevel="0" collapsed="false">
      <c r="A4" s="39" t="s">
        <v>473</v>
      </c>
      <c r="B4" s="39" t="s">
        <v>474</v>
      </c>
      <c r="C4" s="39"/>
      <c r="D4" s="39" t="s">
        <v>4505</v>
      </c>
      <c r="E4" s="39" t="s">
        <v>274</v>
      </c>
      <c r="F4" s="39" t="s">
        <v>1739</v>
      </c>
      <c r="G4" s="39" t="s">
        <v>4852</v>
      </c>
      <c r="H4" s="39" t="s">
        <v>4502</v>
      </c>
      <c r="I4" s="40" t="n">
        <v>23000</v>
      </c>
      <c r="J4" s="40" t="n">
        <v>0</v>
      </c>
      <c r="K4" s="39" t="s">
        <v>4503</v>
      </c>
      <c r="L4" s="41" t="n">
        <v>0</v>
      </c>
      <c r="M4" s="41" t="n">
        <v>884722.6</v>
      </c>
      <c r="O4" s="42" t="n">
        <f aca="false">M4/SUM($M$2:$M$2023)</f>
        <v>0.00244416924636687</v>
      </c>
      <c r="P4" s="43" t="n">
        <f aca="false">IFERROR(M4/I4,0)</f>
        <v>38.4662</v>
      </c>
      <c r="Q4" s="17"/>
      <c r="R4" s="44" t="n">
        <f aca="false">I4-Q4</f>
        <v>23000</v>
      </c>
      <c r="S4" s="43" t="n">
        <f aca="false">$AK4*R4</f>
        <v>884722.6</v>
      </c>
      <c r="U4" s="26" t="s">
        <v>259</v>
      </c>
      <c r="V4" s="26" t="s">
        <v>273</v>
      </c>
      <c r="W4" s="26" t="s">
        <v>262</v>
      </c>
      <c r="X4" s="26"/>
      <c r="Y4" s="26" t="s">
        <v>277</v>
      </c>
      <c r="Z4" s="27" t="s">
        <v>123</v>
      </c>
      <c r="AA4" s="26"/>
      <c r="AB4" s="26"/>
      <c r="AC4" s="26"/>
      <c r="AD4" s="26"/>
      <c r="AE4" s="26"/>
      <c r="AF4" s="26"/>
      <c r="AG4" s="26"/>
      <c r="AH4" s="45" t="n">
        <v>32150</v>
      </c>
      <c r="AI4" s="45" t="n">
        <f aca="false">Q4</f>
        <v>0</v>
      </c>
      <c r="AJ4" s="45" t="n">
        <f aca="false">$AH4-$AI4</f>
        <v>32150</v>
      </c>
      <c r="AK4" s="46" t="n">
        <v>38.4662</v>
      </c>
      <c r="AL4" s="46" t="n">
        <f aca="false">$AJ4*$AK4</f>
        <v>1236688.33</v>
      </c>
      <c r="AM4" s="46" t="n">
        <f aca="false">$AI4*$AK4</f>
        <v>0</v>
      </c>
      <c r="AN4" s="26"/>
      <c r="AO4" s="26" t="s">
        <v>1741</v>
      </c>
    </row>
    <row r="5" customFormat="false" ht="12" hidden="false" customHeight="false" outlineLevel="0" collapsed="false">
      <c r="A5" s="39" t="s">
        <v>1745</v>
      </c>
      <c r="B5" s="39" t="s">
        <v>1746</v>
      </c>
      <c r="C5" s="39"/>
      <c r="D5" s="39" t="s">
        <v>4505</v>
      </c>
      <c r="E5" s="39" t="s">
        <v>274</v>
      </c>
      <c r="F5" s="39" t="s">
        <v>1739</v>
      </c>
      <c r="G5" s="39" t="s">
        <v>4853</v>
      </c>
      <c r="H5" s="39" t="s">
        <v>4502</v>
      </c>
      <c r="I5" s="40" t="n">
        <v>19847</v>
      </c>
      <c r="J5" s="40" t="n">
        <v>0</v>
      </c>
      <c r="K5" s="39" t="s">
        <v>4503</v>
      </c>
      <c r="L5" s="41" t="n">
        <v>0</v>
      </c>
      <c r="M5" s="41" t="n">
        <v>8237927.37</v>
      </c>
      <c r="O5" s="42" t="n">
        <f aca="false">M5/SUM($M$2:$M$2023)</f>
        <v>0.0227584202455751</v>
      </c>
      <c r="P5" s="43" t="n">
        <f aca="false">IFERROR(M5/I5,0)</f>
        <v>415.071666750642</v>
      </c>
      <c r="Q5" s="17" t="n">
        <v>0</v>
      </c>
      <c r="R5" s="44" t="n">
        <f aca="false">I5-Q5</f>
        <v>19847</v>
      </c>
      <c r="S5" s="43" t="n">
        <f aca="false">$AK5*R5</f>
        <v>8237927.37215786</v>
      </c>
      <c r="U5" s="26" t="s">
        <v>259</v>
      </c>
      <c r="V5" s="26" t="s">
        <v>273</v>
      </c>
      <c r="W5" s="26" t="s">
        <v>262</v>
      </c>
      <c r="X5" s="29" t="s">
        <v>227</v>
      </c>
      <c r="Y5" s="26" t="s">
        <v>297</v>
      </c>
      <c r="Z5" s="25" t="s">
        <v>51</v>
      </c>
      <c r="AA5" s="26" t="s">
        <v>1747</v>
      </c>
      <c r="AB5" s="26" t="s">
        <v>1748</v>
      </c>
      <c r="AC5" s="26" t="s">
        <v>1749</v>
      </c>
      <c r="AD5" s="26" t="s">
        <v>269</v>
      </c>
      <c r="AE5" s="26"/>
      <c r="AF5" s="26" t="s">
        <v>270</v>
      </c>
      <c r="AG5" s="26" t="s">
        <v>1750</v>
      </c>
      <c r="AH5" s="45" t="n">
        <v>25947</v>
      </c>
      <c r="AI5" s="45" t="n">
        <f aca="false">Q5</f>
        <v>0</v>
      </c>
      <c r="AJ5" s="45" t="n">
        <f aca="false">$AH5-$AI5</f>
        <v>25947</v>
      </c>
      <c r="AK5" s="46" t="n">
        <v>415.071666859367</v>
      </c>
      <c r="AL5" s="46" t="n">
        <f aca="false">$AJ5*$AK5</f>
        <v>10769864.54</v>
      </c>
      <c r="AM5" s="46" t="n">
        <f aca="false">$AI5*$AK5</f>
        <v>0</v>
      </c>
      <c r="AN5" s="26"/>
      <c r="AO5" s="26" t="s">
        <v>1751</v>
      </c>
    </row>
    <row r="6" customFormat="false" ht="12" hidden="false" customHeight="false" outlineLevel="0" collapsed="false">
      <c r="A6" s="39" t="s">
        <v>1768</v>
      </c>
      <c r="B6" s="39" t="s">
        <v>1769</v>
      </c>
      <c r="C6" s="39"/>
      <c r="D6" s="39" t="s">
        <v>4505</v>
      </c>
      <c r="E6" s="39" t="s">
        <v>274</v>
      </c>
      <c r="F6" s="39" t="s">
        <v>1739</v>
      </c>
      <c r="G6" s="39" t="s">
        <v>4854</v>
      </c>
      <c r="H6" s="39" t="s">
        <v>4502</v>
      </c>
      <c r="I6" s="40" t="n">
        <v>19000</v>
      </c>
      <c r="J6" s="40" t="n">
        <v>0</v>
      </c>
      <c r="K6" s="39" t="s">
        <v>4503</v>
      </c>
      <c r="L6" s="41" t="n">
        <v>0</v>
      </c>
      <c r="M6" s="41" t="n">
        <v>2939123.71</v>
      </c>
      <c r="O6" s="42" t="n">
        <f aca="false">M6/SUM($M$2:$M$2023)</f>
        <v>0.00811973807750552</v>
      </c>
      <c r="P6" s="43" t="n">
        <f aca="false">IFERROR(M6/I6,0)</f>
        <v>154.690721578947</v>
      </c>
      <c r="Q6" s="17"/>
      <c r="R6" s="44" t="n">
        <f aca="false">I6-Q6</f>
        <v>19000</v>
      </c>
      <c r="S6" s="43" t="n">
        <f aca="false">$AK6*R6</f>
        <v>2939123.71134021</v>
      </c>
      <c r="U6" s="26" t="s">
        <v>259</v>
      </c>
      <c r="V6" s="26" t="s">
        <v>273</v>
      </c>
      <c r="W6" s="26" t="s">
        <v>262</v>
      </c>
      <c r="X6" s="26"/>
      <c r="Y6" s="26" t="s">
        <v>277</v>
      </c>
      <c r="Z6" s="27" t="s">
        <v>123</v>
      </c>
      <c r="AA6" s="26"/>
      <c r="AB6" s="26"/>
      <c r="AC6" s="26"/>
      <c r="AD6" s="26"/>
      <c r="AE6" s="26"/>
      <c r="AF6" s="26"/>
      <c r="AG6" s="26"/>
      <c r="AH6" s="45" t="n">
        <v>19400</v>
      </c>
      <c r="AI6" s="45" t="n">
        <f aca="false">Q6</f>
        <v>0</v>
      </c>
      <c r="AJ6" s="45" t="n">
        <f aca="false">$AH6-$AI6</f>
        <v>19400</v>
      </c>
      <c r="AK6" s="46" t="n">
        <v>154.690721649485</v>
      </c>
      <c r="AL6" s="46" t="n">
        <f aca="false">$AJ6*$AK6</f>
        <v>3001000</v>
      </c>
      <c r="AM6" s="46" t="n">
        <f aca="false">$AI6*$AK6</f>
        <v>0</v>
      </c>
      <c r="AN6" s="26"/>
      <c r="AO6" s="26" t="s">
        <v>1741</v>
      </c>
    </row>
    <row r="7" customFormat="false" ht="12" hidden="false" customHeight="false" outlineLevel="0" collapsed="false">
      <c r="A7" s="39" t="s">
        <v>1755</v>
      </c>
      <c r="B7" s="39" t="s">
        <v>1756</v>
      </c>
      <c r="C7" s="39"/>
      <c r="D7" s="39" t="s">
        <v>4505</v>
      </c>
      <c r="E7" s="39" t="s">
        <v>274</v>
      </c>
      <c r="F7" s="39" t="s">
        <v>1739</v>
      </c>
      <c r="G7" s="39" t="s">
        <v>4852</v>
      </c>
      <c r="H7" s="39" t="s">
        <v>4502</v>
      </c>
      <c r="I7" s="40" t="n">
        <v>18500</v>
      </c>
      <c r="J7" s="40" t="n">
        <v>0</v>
      </c>
      <c r="K7" s="39" t="s">
        <v>4503</v>
      </c>
      <c r="L7" s="41" t="n">
        <v>0</v>
      </c>
      <c r="M7" s="41" t="n">
        <v>1716295.37</v>
      </c>
      <c r="O7" s="42" t="n">
        <f aca="false">M7/SUM($M$2:$M$2023)</f>
        <v>0.00474150469428027</v>
      </c>
      <c r="P7" s="43" t="n">
        <f aca="false">IFERROR(M7/I7,0)</f>
        <v>92.7727227027027</v>
      </c>
      <c r="Q7" s="17" t="n">
        <v>300</v>
      </c>
      <c r="R7" s="44" t="n">
        <f aca="false">I7-Q7</f>
        <v>18200</v>
      </c>
      <c r="S7" s="43" t="n">
        <f aca="false">$AK7*R7</f>
        <v>1688463.55585831</v>
      </c>
      <c r="U7" s="26" t="s">
        <v>259</v>
      </c>
      <c r="V7" s="26" t="s">
        <v>273</v>
      </c>
      <c r="W7" s="26" t="s">
        <v>262</v>
      </c>
      <c r="X7" s="25" t="s">
        <v>228</v>
      </c>
      <c r="Y7" s="26" t="s">
        <v>282</v>
      </c>
      <c r="Z7" s="25" t="s">
        <v>51</v>
      </c>
      <c r="AA7" s="26" t="s">
        <v>1757</v>
      </c>
      <c r="AB7" s="26" t="s">
        <v>1758</v>
      </c>
      <c r="AC7" s="26" t="s">
        <v>1760</v>
      </c>
      <c r="AD7" s="26" t="s">
        <v>269</v>
      </c>
      <c r="AE7" s="26"/>
      <c r="AF7" s="26" t="s">
        <v>270</v>
      </c>
      <c r="AG7" s="26" t="s">
        <v>1761</v>
      </c>
      <c r="AH7" s="45" t="n">
        <v>20552</v>
      </c>
      <c r="AI7" s="45" t="n">
        <f aca="false">Q7</f>
        <v>300</v>
      </c>
      <c r="AJ7" s="45" t="n">
        <f aca="false">$AH7-$AI7</f>
        <v>20252</v>
      </c>
      <c r="AK7" s="46" t="n">
        <v>92.7727228493577</v>
      </c>
      <c r="AL7" s="46" t="n">
        <f aca="false">$AJ7*$AK7</f>
        <v>1878833.18314519</v>
      </c>
      <c r="AM7" s="46" t="n">
        <f aca="false">$AI7*$AK7</f>
        <v>27831.8168548073</v>
      </c>
      <c r="AN7" s="28" t="s">
        <v>1759</v>
      </c>
      <c r="AO7" s="26" t="s">
        <v>1762</v>
      </c>
    </row>
    <row r="8" customFormat="false" ht="12" hidden="false" customHeight="false" outlineLevel="0" collapsed="false">
      <c r="A8" s="39" t="s">
        <v>286</v>
      </c>
      <c r="B8" s="39" t="s">
        <v>287</v>
      </c>
      <c r="C8" s="39"/>
      <c r="D8" s="39" t="s">
        <v>4505</v>
      </c>
      <c r="E8" s="39" t="s">
        <v>274</v>
      </c>
      <c r="F8" s="39" t="s">
        <v>1739</v>
      </c>
      <c r="G8" s="39" t="s">
        <v>4853</v>
      </c>
      <c r="H8" s="39" t="s">
        <v>4502</v>
      </c>
      <c r="I8" s="40" t="n">
        <v>17184</v>
      </c>
      <c r="J8" s="40" t="n">
        <v>0</v>
      </c>
      <c r="K8" s="39" t="s">
        <v>4503</v>
      </c>
      <c r="L8" s="41" t="n">
        <v>0</v>
      </c>
      <c r="M8" s="41" t="n">
        <v>572554.82</v>
      </c>
      <c r="O8" s="42" t="n">
        <f aca="false">M8/SUM($M$2:$M$2023)</f>
        <v>0.00158176233194802</v>
      </c>
      <c r="P8" s="43" t="n">
        <f aca="false">IFERROR(M8/I8,0)</f>
        <v>33.3190654096834</v>
      </c>
      <c r="Q8" s="17"/>
      <c r="R8" s="44" t="n">
        <f aca="false">I8-Q8</f>
        <v>17184</v>
      </c>
      <c r="S8" s="43" t="n">
        <f aca="false">$AK8*R8</f>
        <v>572554.819341501</v>
      </c>
      <c r="U8" s="26" t="s">
        <v>259</v>
      </c>
      <c r="V8" s="26" t="s">
        <v>273</v>
      </c>
      <c r="W8" s="26" t="s">
        <v>262</v>
      </c>
      <c r="X8" s="26"/>
      <c r="Y8" s="26" t="s">
        <v>277</v>
      </c>
      <c r="Z8" s="27" t="s">
        <v>123</v>
      </c>
      <c r="AA8" s="26"/>
      <c r="AB8" s="26"/>
      <c r="AC8" s="26"/>
      <c r="AD8" s="26"/>
      <c r="AE8" s="26"/>
      <c r="AF8" s="26"/>
      <c r="AG8" s="26"/>
      <c r="AH8" s="45"/>
      <c r="AI8" s="45"/>
      <c r="AJ8" s="45"/>
      <c r="AK8" s="46" t="n">
        <v>33.3190653713629</v>
      </c>
      <c r="AL8" s="46"/>
      <c r="AM8" s="46"/>
      <c r="AN8" s="26"/>
      <c r="AO8" s="26" t="s">
        <v>1740</v>
      </c>
    </row>
    <row r="9" customFormat="false" ht="12" hidden="false" customHeight="false" outlineLevel="0" collapsed="false">
      <c r="A9" s="39" t="s">
        <v>321</v>
      </c>
      <c r="B9" s="39" t="s">
        <v>322</v>
      </c>
      <c r="C9" s="39"/>
      <c r="D9" s="39" t="s">
        <v>4505</v>
      </c>
      <c r="E9" s="39" t="s">
        <v>274</v>
      </c>
      <c r="F9" s="39" t="s">
        <v>1739</v>
      </c>
      <c r="G9" s="39" t="s">
        <v>4852</v>
      </c>
      <c r="H9" s="39" t="s">
        <v>4502</v>
      </c>
      <c r="I9" s="40" t="n">
        <v>15500</v>
      </c>
      <c r="J9" s="40" t="n">
        <v>0</v>
      </c>
      <c r="K9" s="39" t="s">
        <v>4503</v>
      </c>
      <c r="L9" s="41" t="n">
        <v>0</v>
      </c>
      <c r="M9" s="41" t="n">
        <v>569623.91</v>
      </c>
      <c r="O9" s="42" t="n">
        <f aca="false">M9/SUM($M$2:$M$2023)</f>
        <v>0.00157366528538691</v>
      </c>
      <c r="P9" s="43" t="n">
        <f aca="false">IFERROR(M9/I9,0)</f>
        <v>36.7499296774194</v>
      </c>
      <c r="Q9" s="17" t="n">
        <v>2150</v>
      </c>
      <c r="R9" s="44" t="n">
        <f aca="false">I9-Q9</f>
        <v>13350</v>
      </c>
      <c r="S9" s="43" t="n">
        <f aca="false">$AK9*R9</f>
        <v>490611.560044313</v>
      </c>
      <c r="U9" s="26" t="s">
        <v>259</v>
      </c>
      <c r="V9" s="26" t="s">
        <v>273</v>
      </c>
      <c r="W9" s="26" t="s">
        <v>262</v>
      </c>
      <c r="X9" s="24" t="s">
        <v>226</v>
      </c>
      <c r="Y9" s="26" t="s">
        <v>267</v>
      </c>
      <c r="Z9" s="25" t="s">
        <v>51</v>
      </c>
      <c r="AA9" s="26" t="s">
        <v>1763</v>
      </c>
      <c r="AB9" s="26" t="s">
        <v>1764</v>
      </c>
      <c r="AC9" s="26" t="s">
        <v>325</v>
      </c>
      <c r="AD9" s="26" t="s">
        <v>269</v>
      </c>
      <c r="AE9" s="26"/>
      <c r="AF9" s="26" t="s">
        <v>270</v>
      </c>
      <c r="AG9" s="26" t="s">
        <v>326</v>
      </c>
      <c r="AH9" s="45" t="n">
        <v>20310</v>
      </c>
      <c r="AI9" s="45" t="n">
        <f aca="false">Q9</f>
        <v>2150</v>
      </c>
      <c r="AJ9" s="45" t="n">
        <f aca="false">$AH9-$AI9</f>
        <v>18160</v>
      </c>
      <c r="AK9" s="46" t="n">
        <v>36.7499295913343</v>
      </c>
      <c r="AL9" s="46" t="n">
        <f aca="false">$AJ9*$AK9</f>
        <v>667378.721378631</v>
      </c>
      <c r="AM9" s="46" t="n">
        <f aca="false">$AI9*$AK9</f>
        <v>79012.3486213688</v>
      </c>
      <c r="AN9" s="26"/>
      <c r="AO9" s="26" t="s">
        <v>1744</v>
      </c>
    </row>
    <row r="10" customFormat="false" ht="12" hidden="false" customHeight="false" outlineLevel="0" collapsed="false">
      <c r="A10" s="39" t="s">
        <v>313</v>
      </c>
      <c r="B10" s="39" t="s">
        <v>314</v>
      </c>
      <c r="C10" s="39"/>
      <c r="D10" s="39" t="s">
        <v>4505</v>
      </c>
      <c r="E10" s="39" t="s">
        <v>274</v>
      </c>
      <c r="F10" s="39" t="s">
        <v>1739</v>
      </c>
      <c r="G10" s="39" t="s">
        <v>4852</v>
      </c>
      <c r="H10" s="39" t="s">
        <v>4502</v>
      </c>
      <c r="I10" s="40" t="n">
        <v>15000</v>
      </c>
      <c r="J10" s="40" t="n">
        <v>0</v>
      </c>
      <c r="K10" s="39" t="s">
        <v>4503</v>
      </c>
      <c r="L10" s="41" t="n">
        <v>0</v>
      </c>
      <c r="M10" s="41" t="n">
        <v>200126.61</v>
      </c>
      <c r="O10" s="42" t="n">
        <f aca="false">M10/SUM($M$2:$M$2023)</f>
        <v>0.000552877597499663</v>
      </c>
      <c r="P10" s="43" t="n">
        <f aca="false">IFERROR(M10/I10,0)</f>
        <v>13.341774</v>
      </c>
      <c r="Q10" s="17" t="n">
        <v>59</v>
      </c>
      <c r="R10" s="44" t="n">
        <f aca="false">I10-Q10</f>
        <v>14941</v>
      </c>
      <c r="S10" s="43" t="n">
        <f aca="false">$AK10*R10</f>
        <v>199339.442926634</v>
      </c>
      <c r="U10" s="26" t="s">
        <v>259</v>
      </c>
      <c r="V10" s="26" t="s">
        <v>273</v>
      </c>
      <c r="W10" s="26" t="s">
        <v>262</v>
      </c>
      <c r="X10" s="25" t="s">
        <v>228</v>
      </c>
      <c r="Y10" s="26" t="s">
        <v>282</v>
      </c>
      <c r="Z10" s="25" t="s">
        <v>51</v>
      </c>
      <c r="AA10" s="26" t="s">
        <v>1770</v>
      </c>
      <c r="AB10" s="26" t="s">
        <v>1771</v>
      </c>
      <c r="AC10" s="26" t="s">
        <v>1773</v>
      </c>
      <c r="AD10" s="26" t="s">
        <v>270</v>
      </c>
      <c r="AE10" s="26" t="s">
        <v>318</v>
      </c>
      <c r="AF10" s="26" t="s">
        <v>270</v>
      </c>
      <c r="AG10" s="26" t="s">
        <v>1774</v>
      </c>
      <c r="AH10" s="45" t="n">
        <v>15007</v>
      </c>
      <c r="AI10" s="45" t="n">
        <f aca="false">Q10</f>
        <v>59</v>
      </c>
      <c r="AJ10" s="45" t="n">
        <f aca="false">$AH10-$AI10</f>
        <v>14948</v>
      </c>
      <c r="AK10" s="46" t="n">
        <v>13.3417738388752</v>
      </c>
      <c r="AL10" s="46" t="n">
        <f aca="false">$AJ10*$AK10</f>
        <v>199432.835343506</v>
      </c>
      <c r="AM10" s="46" t="n">
        <f aca="false">$AI10*$AK10</f>
        <v>787.164656493636</v>
      </c>
      <c r="AN10" s="28" t="s">
        <v>1772</v>
      </c>
      <c r="AO10" s="26" t="s">
        <v>1775</v>
      </c>
    </row>
    <row r="11" customFormat="false" ht="12" hidden="false" customHeight="false" outlineLevel="0" collapsed="false">
      <c r="A11" s="39" t="s">
        <v>384</v>
      </c>
      <c r="B11" s="39" t="s">
        <v>385</v>
      </c>
      <c r="C11" s="39"/>
      <c r="D11" s="39" t="s">
        <v>4505</v>
      </c>
      <c r="E11" s="39" t="s">
        <v>274</v>
      </c>
      <c r="F11" s="39" t="s">
        <v>1739</v>
      </c>
      <c r="G11" s="39" t="s">
        <v>4852</v>
      </c>
      <c r="H11" s="39" t="s">
        <v>4502</v>
      </c>
      <c r="I11" s="40" t="n">
        <v>14500</v>
      </c>
      <c r="J11" s="40" t="n">
        <v>0</v>
      </c>
      <c r="K11" s="39" t="s">
        <v>4503</v>
      </c>
      <c r="L11" s="41" t="n">
        <v>0</v>
      </c>
      <c r="M11" s="41" t="n">
        <v>228267.07</v>
      </c>
      <c r="O11" s="42" t="n">
        <f aca="false">M11/SUM($M$2:$M$2023)</f>
        <v>0.000630619532554354</v>
      </c>
      <c r="P11" s="43" t="n">
        <f aca="false">IFERROR(M11/I11,0)</f>
        <v>15.7425565517241</v>
      </c>
      <c r="Q11" s="17" t="n">
        <v>2044</v>
      </c>
      <c r="R11" s="44" t="n">
        <f aca="false">I11-Q11</f>
        <v>12456</v>
      </c>
      <c r="S11" s="43" t="n">
        <f aca="false">$AK11*R11</f>
        <v>196089.281831655</v>
      </c>
      <c r="U11" s="26" t="s">
        <v>259</v>
      </c>
      <c r="V11" s="26" t="s">
        <v>273</v>
      </c>
      <c r="W11" s="26" t="s">
        <v>262</v>
      </c>
      <c r="X11" s="24" t="s">
        <v>226</v>
      </c>
      <c r="Y11" s="26" t="s">
        <v>267</v>
      </c>
      <c r="Z11" s="25" t="s">
        <v>51</v>
      </c>
      <c r="AA11" s="26" t="s">
        <v>1765</v>
      </c>
      <c r="AB11" s="26" t="s">
        <v>1766</v>
      </c>
      <c r="AC11" s="26" t="s">
        <v>388</v>
      </c>
      <c r="AD11" s="26" t="s">
        <v>269</v>
      </c>
      <c r="AE11" s="26"/>
      <c r="AF11" s="26" t="s">
        <v>270</v>
      </c>
      <c r="AG11" s="26" t="s">
        <v>389</v>
      </c>
      <c r="AH11" s="45" t="n">
        <v>19567</v>
      </c>
      <c r="AI11" s="45" t="n">
        <f aca="false">Q11</f>
        <v>2044</v>
      </c>
      <c r="AJ11" s="45" t="n">
        <f aca="false">$AH11-$AI11</f>
        <v>17523</v>
      </c>
      <c r="AK11" s="46" t="n">
        <v>15.7425563448664</v>
      </c>
      <c r="AL11" s="46" t="n">
        <f aca="false">$AJ11*$AK11</f>
        <v>275856.814831093</v>
      </c>
      <c r="AM11" s="46" t="n">
        <f aca="false">$AI11*$AK11</f>
        <v>32177.7851689068</v>
      </c>
      <c r="AN11" s="26"/>
      <c r="AO11" s="26" t="s">
        <v>1767</v>
      </c>
    </row>
    <row r="12" customFormat="false" ht="12" hidden="false" customHeight="false" outlineLevel="0" collapsed="false">
      <c r="A12" s="39" t="s">
        <v>335</v>
      </c>
      <c r="B12" s="39" t="s">
        <v>336</v>
      </c>
      <c r="C12" s="39"/>
      <c r="D12" s="39" t="s">
        <v>4505</v>
      </c>
      <c r="E12" s="39" t="s">
        <v>274</v>
      </c>
      <c r="F12" s="39" t="s">
        <v>1739</v>
      </c>
      <c r="G12" s="39" t="s">
        <v>4852</v>
      </c>
      <c r="H12" s="39" t="s">
        <v>4502</v>
      </c>
      <c r="I12" s="40" t="n">
        <v>11500</v>
      </c>
      <c r="J12" s="40" t="n">
        <v>0</v>
      </c>
      <c r="K12" s="39" t="s">
        <v>4503</v>
      </c>
      <c r="L12" s="41" t="n">
        <v>0</v>
      </c>
      <c r="M12" s="41" t="n">
        <v>615847.31</v>
      </c>
      <c r="O12" s="42" t="n">
        <f aca="false">M12/SUM($M$2:$M$2023)</f>
        <v>0.00170136385750716</v>
      </c>
      <c r="P12" s="43" t="n">
        <f aca="false">IFERROR(M12/I12,0)</f>
        <v>53.55194</v>
      </c>
      <c r="Q12" s="17"/>
      <c r="R12" s="44" t="n">
        <f aca="false">I12-Q12</f>
        <v>11500</v>
      </c>
      <c r="S12" s="43" t="n">
        <f aca="false">$AK12*R12</f>
        <v>615847.31</v>
      </c>
      <c r="U12" s="26" t="s">
        <v>259</v>
      </c>
      <c r="V12" s="26" t="s">
        <v>273</v>
      </c>
      <c r="W12" s="26" t="s">
        <v>262</v>
      </c>
      <c r="X12" s="26"/>
      <c r="Y12" s="26" t="s">
        <v>277</v>
      </c>
      <c r="Z12" s="27" t="s">
        <v>123</v>
      </c>
      <c r="AA12" s="26"/>
      <c r="AB12" s="26"/>
      <c r="AC12" s="26"/>
      <c r="AD12" s="26"/>
      <c r="AE12" s="26"/>
      <c r="AF12" s="26"/>
      <c r="AG12" s="26"/>
      <c r="AH12" s="45" t="n">
        <v>15000</v>
      </c>
      <c r="AI12" s="45" t="n">
        <f aca="false">Q12</f>
        <v>0</v>
      </c>
      <c r="AJ12" s="45" t="n">
        <f aca="false">$AH12-$AI12</f>
        <v>15000</v>
      </c>
      <c r="AK12" s="46" t="n">
        <v>53.55194</v>
      </c>
      <c r="AL12" s="46" t="n">
        <f aca="false">$AJ12*$AK12</f>
        <v>803279.1</v>
      </c>
      <c r="AM12" s="46" t="n">
        <f aca="false">$AI12*$AK12</f>
        <v>0</v>
      </c>
      <c r="AN12" s="26"/>
      <c r="AO12" s="26" t="s">
        <v>1740</v>
      </c>
    </row>
    <row r="13" customFormat="false" ht="12" hidden="false" customHeight="false" outlineLevel="0" collapsed="false">
      <c r="A13" s="39" t="s">
        <v>308</v>
      </c>
      <c r="B13" s="39" t="s">
        <v>309</v>
      </c>
      <c r="C13" s="39"/>
      <c r="D13" s="39" t="s">
        <v>4505</v>
      </c>
      <c r="E13" s="39" t="s">
        <v>274</v>
      </c>
      <c r="F13" s="39" t="s">
        <v>1739</v>
      </c>
      <c r="G13" s="39" t="s">
        <v>4852</v>
      </c>
      <c r="H13" s="39" t="s">
        <v>4502</v>
      </c>
      <c r="I13" s="40" t="n">
        <v>11100</v>
      </c>
      <c r="J13" s="40" t="n">
        <v>0</v>
      </c>
      <c r="K13" s="39" t="s">
        <v>4503</v>
      </c>
      <c r="L13" s="41" t="n">
        <v>0</v>
      </c>
      <c r="M13" s="41" t="n">
        <v>176859.87</v>
      </c>
      <c r="O13" s="42" t="n">
        <f aca="false">M13/SUM($M$2:$M$2023)</f>
        <v>0.000488599991873658</v>
      </c>
      <c r="P13" s="43" t="n">
        <f aca="false">IFERROR(M13/I13,0)</f>
        <v>15.9333216216216</v>
      </c>
      <c r="Q13" s="17" t="n">
        <v>1700</v>
      </c>
      <c r="R13" s="44" t="n">
        <f aca="false">I13-Q13</f>
        <v>9400</v>
      </c>
      <c r="S13" s="43" t="n">
        <f aca="false">$AK13*R13</f>
        <v>149773.223835125</v>
      </c>
      <c r="U13" s="26" t="s">
        <v>259</v>
      </c>
      <c r="V13" s="26" t="s">
        <v>273</v>
      </c>
      <c r="W13" s="26" t="s">
        <v>262</v>
      </c>
      <c r="X13" s="25" t="s">
        <v>228</v>
      </c>
      <c r="Y13" s="26" t="s">
        <v>282</v>
      </c>
      <c r="Z13" s="25" t="s">
        <v>51</v>
      </c>
      <c r="AA13" s="26" t="s">
        <v>1785</v>
      </c>
      <c r="AB13" s="26" t="s">
        <v>1786</v>
      </c>
      <c r="AC13" s="26" t="s">
        <v>290</v>
      </c>
      <c r="AD13" s="26" t="s">
        <v>269</v>
      </c>
      <c r="AE13" s="26"/>
      <c r="AF13" s="26" t="s">
        <v>269</v>
      </c>
      <c r="AG13" s="26"/>
      <c r="AH13" s="45" t="n">
        <v>11160</v>
      </c>
      <c r="AI13" s="45" t="n">
        <f aca="false">Q13</f>
        <v>1700</v>
      </c>
      <c r="AJ13" s="45" t="n">
        <f aca="false">$AH13-$AI13</f>
        <v>9460</v>
      </c>
      <c r="AK13" s="46" t="n">
        <v>15.9333216845878</v>
      </c>
      <c r="AL13" s="46" t="n">
        <f aca="false">$AJ13*$AK13</f>
        <v>150729.223136201</v>
      </c>
      <c r="AM13" s="46" t="n">
        <f aca="false">$AI13*$AK13</f>
        <v>27086.6468637993</v>
      </c>
      <c r="AN13" s="26"/>
      <c r="AO13" s="26" t="s">
        <v>1787</v>
      </c>
    </row>
    <row r="14" customFormat="false" ht="12" hidden="false" customHeight="false" outlineLevel="0" collapsed="false">
      <c r="A14" s="39" t="s">
        <v>362</v>
      </c>
      <c r="B14" s="39" t="s">
        <v>363</v>
      </c>
      <c r="C14" s="39"/>
      <c r="D14" s="39" t="s">
        <v>4505</v>
      </c>
      <c r="E14" s="39" t="s">
        <v>274</v>
      </c>
      <c r="F14" s="39" t="s">
        <v>1739</v>
      </c>
      <c r="G14" s="39" t="s">
        <v>4852</v>
      </c>
      <c r="H14" s="39" t="s">
        <v>4502</v>
      </c>
      <c r="I14" s="40" t="n">
        <v>10400</v>
      </c>
      <c r="J14" s="40" t="n">
        <v>0</v>
      </c>
      <c r="K14" s="39" t="s">
        <v>4503</v>
      </c>
      <c r="L14" s="41" t="n">
        <v>0</v>
      </c>
      <c r="M14" s="41" t="n">
        <v>239913.38</v>
      </c>
      <c r="O14" s="42" t="n">
        <f aca="false">M14/SUM($M$2:$M$2023)</f>
        <v>0.000662794083917295</v>
      </c>
      <c r="P14" s="43" t="n">
        <f aca="false">IFERROR(M14/I14,0)</f>
        <v>23.0685942307692</v>
      </c>
      <c r="Q14" s="17" t="n">
        <v>3188</v>
      </c>
      <c r="R14" s="44" t="n">
        <f aca="false">I14-Q14</f>
        <v>7212</v>
      </c>
      <c r="S14" s="43" t="n">
        <f aca="false">$AK14*R14</f>
        <v>166370.699289405</v>
      </c>
      <c r="U14" s="26" t="s">
        <v>259</v>
      </c>
      <c r="V14" s="26" t="s">
        <v>273</v>
      </c>
      <c r="W14" s="26" t="s">
        <v>262</v>
      </c>
      <c r="X14" s="24" t="s">
        <v>226</v>
      </c>
      <c r="Y14" s="26" t="s">
        <v>267</v>
      </c>
      <c r="Z14" s="25" t="s">
        <v>51</v>
      </c>
      <c r="AA14" s="26" t="s">
        <v>1776</v>
      </c>
      <c r="AB14" s="26" t="s">
        <v>1777</v>
      </c>
      <c r="AC14" s="26" t="s">
        <v>366</v>
      </c>
      <c r="AD14" s="26" t="s">
        <v>269</v>
      </c>
      <c r="AE14" s="26"/>
      <c r="AF14" s="26" t="s">
        <v>270</v>
      </c>
      <c r="AG14" s="26" t="s">
        <v>367</v>
      </c>
      <c r="AH14" s="45" t="n">
        <v>12581</v>
      </c>
      <c r="AI14" s="45" t="n">
        <f aca="false">Q14</f>
        <v>3188</v>
      </c>
      <c r="AJ14" s="45" t="n">
        <f aca="false">$AH14-$AI14</f>
        <v>9393</v>
      </c>
      <c r="AK14" s="46" t="n">
        <v>23.0685939114538</v>
      </c>
      <c r="AL14" s="46" t="n">
        <f aca="false">$AJ14*$AK14</f>
        <v>216683.302610285</v>
      </c>
      <c r="AM14" s="46" t="n">
        <f aca="false">$AI14*$AK14</f>
        <v>73542.6773897147</v>
      </c>
      <c r="AN14" s="26"/>
      <c r="AO14" s="26" t="s">
        <v>1744</v>
      </c>
    </row>
    <row r="15" customFormat="false" ht="12" hidden="false" customHeight="false" outlineLevel="0" collapsed="false">
      <c r="A15" s="39" t="s">
        <v>473</v>
      </c>
      <c r="B15" s="39" t="s">
        <v>474</v>
      </c>
      <c r="C15" s="39"/>
      <c r="D15" s="39" t="s">
        <v>4505</v>
      </c>
      <c r="E15" s="39" t="s">
        <v>274</v>
      </c>
      <c r="F15" s="39" t="s">
        <v>1739</v>
      </c>
      <c r="G15" s="39" t="s">
        <v>4853</v>
      </c>
      <c r="H15" s="39" t="s">
        <v>4502</v>
      </c>
      <c r="I15" s="40" t="n">
        <v>9150</v>
      </c>
      <c r="J15" s="40" t="n">
        <v>0</v>
      </c>
      <c r="K15" s="39" t="s">
        <v>4503</v>
      </c>
      <c r="L15" s="41" t="n">
        <v>0</v>
      </c>
      <c r="M15" s="41" t="n">
        <v>351965.73</v>
      </c>
      <c r="O15" s="42" t="n">
        <f aca="false">M15/SUM($M$2:$M$2023)</f>
        <v>0.000972354287141601</v>
      </c>
      <c r="P15" s="43" t="n">
        <f aca="false">IFERROR(M15/I15,0)</f>
        <v>38.4662</v>
      </c>
      <c r="Q15" s="17"/>
      <c r="R15" s="44" t="n">
        <f aca="false">I15-Q15</f>
        <v>9150</v>
      </c>
      <c r="S15" s="43" t="n">
        <f aca="false">$AK15*R15</f>
        <v>351965.73</v>
      </c>
      <c r="U15" s="26" t="s">
        <v>259</v>
      </c>
      <c r="V15" s="26" t="s">
        <v>273</v>
      </c>
      <c r="W15" s="26" t="s">
        <v>262</v>
      </c>
      <c r="X15" s="26"/>
      <c r="Y15" s="26" t="s">
        <v>277</v>
      </c>
      <c r="Z15" s="27" t="s">
        <v>123</v>
      </c>
      <c r="AA15" s="26"/>
      <c r="AB15" s="26"/>
      <c r="AC15" s="26"/>
      <c r="AD15" s="26"/>
      <c r="AE15" s="26"/>
      <c r="AF15" s="26"/>
      <c r="AG15" s="26"/>
      <c r="AH15" s="45"/>
      <c r="AI15" s="45"/>
      <c r="AJ15" s="45"/>
      <c r="AK15" s="46" t="n">
        <v>38.4662</v>
      </c>
      <c r="AL15" s="46"/>
      <c r="AM15" s="46"/>
      <c r="AN15" s="26"/>
      <c r="AO15" s="26" t="s">
        <v>1741</v>
      </c>
    </row>
    <row r="16" customFormat="false" ht="12" hidden="false" customHeight="false" outlineLevel="0" collapsed="false">
      <c r="A16" s="39" t="s">
        <v>1793</v>
      </c>
      <c r="B16" s="39" t="s">
        <v>1794</v>
      </c>
      <c r="C16" s="39"/>
      <c r="D16" s="39" t="s">
        <v>4505</v>
      </c>
      <c r="E16" s="39" t="s">
        <v>274</v>
      </c>
      <c r="F16" s="39" t="s">
        <v>1739</v>
      </c>
      <c r="G16" s="39" t="s">
        <v>4853</v>
      </c>
      <c r="H16" s="39" t="s">
        <v>4502</v>
      </c>
      <c r="I16" s="40" t="n">
        <v>9000</v>
      </c>
      <c r="J16" s="40" t="n">
        <v>0</v>
      </c>
      <c r="K16" s="39" t="s">
        <v>4503</v>
      </c>
      <c r="L16" s="41" t="n">
        <v>0</v>
      </c>
      <c r="M16" s="41" t="n">
        <v>1466190</v>
      </c>
      <c r="O16" s="42" t="n">
        <f aca="false">M16/SUM($M$2:$M$2023)</f>
        <v>0.00405055382029422</v>
      </c>
      <c r="P16" s="43" t="n">
        <f aca="false">IFERROR(M16/I16,0)</f>
        <v>162.91</v>
      </c>
      <c r="Q16" s="17"/>
      <c r="R16" s="44" t="n">
        <f aca="false">I16-Q16</f>
        <v>9000</v>
      </c>
      <c r="S16" s="43" t="n">
        <f aca="false">$AK16*R16</f>
        <v>1466190</v>
      </c>
      <c r="U16" s="26" t="s">
        <v>259</v>
      </c>
      <c r="V16" s="26" t="s">
        <v>273</v>
      </c>
      <c r="W16" s="26" t="s">
        <v>262</v>
      </c>
      <c r="X16" s="26"/>
      <c r="Y16" s="26" t="s">
        <v>277</v>
      </c>
      <c r="Z16" s="27" t="s">
        <v>123</v>
      </c>
      <c r="AA16" s="26"/>
      <c r="AB16" s="26"/>
      <c r="AC16" s="26"/>
      <c r="AD16" s="26"/>
      <c r="AE16" s="26"/>
      <c r="AF16" s="26"/>
      <c r="AG16" s="26"/>
      <c r="AH16" s="45" t="n">
        <v>10000</v>
      </c>
      <c r="AI16" s="45" t="n">
        <f aca="false">Q16</f>
        <v>0</v>
      </c>
      <c r="AJ16" s="45" t="n">
        <f aca="false">$AH16-$AI16</f>
        <v>10000</v>
      </c>
      <c r="AK16" s="46" t="n">
        <v>162.91</v>
      </c>
      <c r="AL16" s="46" t="n">
        <f aca="false">$AJ16*$AK16</f>
        <v>1629100</v>
      </c>
      <c r="AM16" s="46" t="n">
        <f aca="false">$AI16*$AK16</f>
        <v>0</v>
      </c>
      <c r="AN16" s="26"/>
      <c r="AO16" s="26" t="s">
        <v>1741</v>
      </c>
    </row>
    <row r="17" customFormat="false" ht="12" hidden="false" customHeight="false" outlineLevel="0" collapsed="false">
      <c r="A17" s="39" t="s">
        <v>1795</v>
      </c>
      <c r="B17" s="39" t="s">
        <v>1796</v>
      </c>
      <c r="C17" s="39"/>
      <c r="D17" s="39" t="s">
        <v>4505</v>
      </c>
      <c r="E17" s="39" t="s">
        <v>274</v>
      </c>
      <c r="F17" s="39" t="s">
        <v>1739</v>
      </c>
      <c r="G17" s="39" t="s">
        <v>4852</v>
      </c>
      <c r="H17" s="39" t="s">
        <v>4502</v>
      </c>
      <c r="I17" s="40" t="n">
        <v>8550</v>
      </c>
      <c r="J17" s="40" t="n">
        <v>0</v>
      </c>
      <c r="K17" s="39" t="s">
        <v>4503</v>
      </c>
      <c r="L17" s="41" t="n">
        <v>0</v>
      </c>
      <c r="M17" s="41" t="n">
        <v>1371283.3</v>
      </c>
      <c r="O17" s="42" t="n">
        <f aca="false">M17/SUM($M$2:$M$2023)</f>
        <v>0.00378836086013454</v>
      </c>
      <c r="P17" s="43" t="n">
        <f aca="false">IFERROR(M17/I17,0)</f>
        <v>160.384011695906</v>
      </c>
      <c r="Q17" s="17"/>
      <c r="R17" s="44" t="n">
        <f aca="false">I17-Q17</f>
        <v>8550</v>
      </c>
      <c r="S17" s="43" t="n">
        <f aca="false">$AK17*R17</f>
        <v>1371283.29635813</v>
      </c>
      <c r="U17" s="26" t="s">
        <v>259</v>
      </c>
      <c r="V17" s="26" t="s">
        <v>273</v>
      </c>
      <c r="W17" s="26" t="s">
        <v>262</v>
      </c>
      <c r="X17" s="26"/>
      <c r="Y17" s="26" t="s">
        <v>277</v>
      </c>
      <c r="Z17" s="27" t="s">
        <v>123</v>
      </c>
      <c r="AA17" s="26"/>
      <c r="AB17" s="26"/>
      <c r="AC17" s="26"/>
      <c r="AD17" s="26"/>
      <c r="AE17" s="26"/>
      <c r="AF17" s="26"/>
      <c r="AG17" s="26"/>
      <c r="AH17" s="45" t="n">
        <v>9583</v>
      </c>
      <c r="AI17" s="45" t="n">
        <f aca="false">Q17</f>
        <v>0</v>
      </c>
      <c r="AJ17" s="45" t="n">
        <f aca="false">$AH17-$AI17</f>
        <v>9583</v>
      </c>
      <c r="AK17" s="46" t="n">
        <v>160.384011269957</v>
      </c>
      <c r="AL17" s="46" t="n">
        <f aca="false">$AJ17*$AK17</f>
        <v>1536959.98</v>
      </c>
      <c r="AM17" s="46" t="n">
        <f aca="false">$AI17*$AK17</f>
        <v>0</v>
      </c>
      <c r="AN17" s="26"/>
      <c r="AO17" s="26" t="s">
        <v>1740</v>
      </c>
    </row>
    <row r="18" customFormat="false" ht="12" hidden="false" customHeight="false" outlineLevel="0" collapsed="false">
      <c r="A18" s="39" t="s">
        <v>1745</v>
      </c>
      <c r="B18" s="39" t="s">
        <v>1746</v>
      </c>
      <c r="C18" s="39"/>
      <c r="D18" s="39" t="s">
        <v>4505</v>
      </c>
      <c r="E18" s="39" t="s">
        <v>274</v>
      </c>
      <c r="F18" s="39" t="s">
        <v>1739</v>
      </c>
      <c r="G18" s="39" t="s">
        <v>4852</v>
      </c>
      <c r="H18" s="39" t="s">
        <v>4502</v>
      </c>
      <c r="I18" s="40" t="n">
        <v>6100</v>
      </c>
      <c r="J18" s="40" t="n">
        <v>0</v>
      </c>
      <c r="K18" s="39" t="s">
        <v>4503</v>
      </c>
      <c r="L18" s="41" t="n">
        <v>0</v>
      </c>
      <c r="M18" s="41" t="n">
        <v>2531937.17</v>
      </c>
      <c r="O18" s="42" t="n">
        <f aca="false">M18/SUM($M$2:$M$2023)</f>
        <v>0.00699482862158959</v>
      </c>
      <c r="P18" s="43" t="n">
        <f aca="false">IFERROR(M18/I18,0)</f>
        <v>415.071667213115</v>
      </c>
      <c r="Q18" s="17"/>
      <c r="R18" s="44" t="n">
        <f aca="false">I18-Q18</f>
        <v>6100</v>
      </c>
      <c r="S18" s="43" t="n">
        <f aca="false">$AK18*R18</f>
        <v>2531937.16784214</v>
      </c>
      <c r="U18" s="26" t="s">
        <v>259</v>
      </c>
      <c r="V18" s="26" t="s">
        <v>273</v>
      </c>
      <c r="W18" s="26" t="s">
        <v>262</v>
      </c>
      <c r="X18" s="29" t="s">
        <v>227</v>
      </c>
      <c r="Y18" s="26" t="s">
        <v>297</v>
      </c>
      <c r="Z18" s="25" t="s">
        <v>51</v>
      </c>
      <c r="AA18" s="26" t="s">
        <v>1747</v>
      </c>
      <c r="AB18" s="26" t="s">
        <v>1748</v>
      </c>
      <c r="AC18" s="26" t="s">
        <v>1749</v>
      </c>
      <c r="AD18" s="26" t="s">
        <v>269</v>
      </c>
      <c r="AE18" s="26"/>
      <c r="AF18" s="26" t="s">
        <v>270</v>
      </c>
      <c r="AG18" s="26" t="s">
        <v>1750</v>
      </c>
      <c r="AH18" s="45"/>
      <c r="AI18" s="45"/>
      <c r="AJ18" s="45"/>
      <c r="AK18" s="46" t="n">
        <v>415.071666859367</v>
      </c>
      <c r="AL18" s="46"/>
      <c r="AM18" s="46"/>
      <c r="AN18" s="26"/>
      <c r="AO18" s="26" t="s">
        <v>4855</v>
      </c>
    </row>
    <row r="19" customFormat="false" ht="12" hidden="false" customHeight="false" outlineLevel="0" collapsed="false">
      <c r="A19" s="39" t="s">
        <v>1838</v>
      </c>
      <c r="B19" s="39" t="s">
        <v>1839</v>
      </c>
      <c r="C19" s="39"/>
      <c r="D19" s="39" t="s">
        <v>4505</v>
      </c>
      <c r="E19" s="39" t="s">
        <v>261</v>
      </c>
      <c r="F19" s="39" t="s">
        <v>1739</v>
      </c>
      <c r="G19" s="39" t="s">
        <v>4853</v>
      </c>
      <c r="H19" s="39" t="s">
        <v>4502</v>
      </c>
      <c r="I19" s="40" t="n">
        <v>5181</v>
      </c>
      <c r="J19" s="40" t="n">
        <v>0</v>
      </c>
      <c r="K19" s="39" t="s">
        <v>4503</v>
      </c>
      <c r="L19" s="41" t="n">
        <v>0</v>
      </c>
      <c r="M19" s="41" t="n">
        <v>1690682.85</v>
      </c>
      <c r="O19" s="42" t="n">
        <f aca="false">M19/SUM($M$2:$M$2023)</f>
        <v>0.00467074654510904</v>
      </c>
      <c r="P19" s="43" t="n">
        <f aca="false">IFERROR(M19/I19,0)</f>
        <v>326.3236537348</v>
      </c>
      <c r="Q19" s="17"/>
      <c r="R19" s="44" t="n">
        <f aca="false">I19-Q19</f>
        <v>5181</v>
      </c>
      <c r="S19" s="43" t="n">
        <f aca="false">$AK19*R19</f>
        <v>1690682.85</v>
      </c>
      <c r="U19" s="26" t="s">
        <v>259</v>
      </c>
      <c r="V19" s="26" t="s">
        <v>260</v>
      </c>
      <c r="W19" s="26" t="s">
        <v>262</v>
      </c>
      <c r="X19" s="26"/>
      <c r="Y19" s="26" t="s">
        <v>277</v>
      </c>
      <c r="Z19" s="27" t="s">
        <v>123</v>
      </c>
      <c r="AA19" s="26"/>
      <c r="AB19" s="26"/>
      <c r="AC19" s="26"/>
      <c r="AD19" s="26"/>
      <c r="AE19" s="26"/>
      <c r="AF19" s="26"/>
      <c r="AG19" s="26"/>
      <c r="AH19" s="45" t="n">
        <v>5181</v>
      </c>
      <c r="AI19" s="45" t="n">
        <f aca="false">Q19</f>
        <v>0</v>
      </c>
      <c r="AJ19" s="45" t="n">
        <f aca="false">$AH19-$AI19</f>
        <v>5181</v>
      </c>
      <c r="AK19" s="46" t="n">
        <v>326.3236537348</v>
      </c>
      <c r="AL19" s="46" t="n">
        <f aca="false">$AJ19*$AK19</f>
        <v>1690682.85</v>
      </c>
      <c r="AM19" s="46" t="n">
        <f aca="false">$AI19*$AK19</f>
        <v>0</v>
      </c>
      <c r="AN19" s="26"/>
      <c r="AO19" s="26"/>
    </row>
    <row r="20" customFormat="false" ht="12" hidden="false" customHeight="false" outlineLevel="0" collapsed="false">
      <c r="A20" s="39" t="s">
        <v>384</v>
      </c>
      <c r="B20" s="39" t="s">
        <v>385</v>
      </c>
      <c r="C20" s="39"/>
      <c r="D20" s="39" t="s">
        <v>4505</v>
      </c>
      <c r="E20" s="39" t="s">
        <v>274</v>
      </c>
      <c r="F20" s="39" t="s">
        <v>1739</v>
      </c>
      <c r="G20" s="39" t="s">
        <v>4853</v>
      </c>
      <c r="H20" s="39" t="s">
        <v>4502</v>
      </c>
      <c r="I20" s="40" t="n">
        <v>5067</v>
      </c>
      <c r="J20" s="40" t="n">
        <v>0</v>
      </c>
      <c r="K20" s="39" t="s">
        <v>4503</v>
      </c>
      <c r="L20" s="41" t="n">
        <v>0</v>
      </c>
      <c r="M20" s="41" t="n">
        <v>79767.53</v>
      </c>
      <c r="O20" s="42" t="n">
        <f aca="false">M20/SUM($M$2:$M$2023)</f>
        <v>0.000220368897194043</v>
      </c>
      <c r="P20" s="43" t="n">
        <f aca="false">IFERROR(M20/I20,0)</f>
        <v>15.742555752911</v>
      </c>
      <c r="Q20" s="17"/>
      <c r="R20" s="44" t="n">
        <f aca="false">I20-Q20</f>
        <v>5067</v>
      </c>
      <c r="S20" s="43" t="n">
        <f aca="false">$AK20*R20</f>
        <v>79767.5329994378</v>
      </c>
      <c r="U20" s="26" t="s">
        <v>259</v>
      </c>
      <c r="V20" s="26" t="s">
        <v>273</v>
      </c>
      <c r="W20" s="26" t="s">
        <v>262</v>
      </c>
      <c r="X20" s="24" t="s">
        <v>226</v>
      </c>
      <c r="Y20" s="26" t="s">
        <v>267</v>
      </c>
      <c r="Z20" s="25" t="s">
        <v>51</v>
      </c>
      <c r="AA20" s="26" t="s">
        <v>1765</v>
      </c>
      <c r="AB20" s="26" t="s">
        <v>1766</v>
      </c>
      <c r="AC20" s="26" t="s">
        <v>388</v>
      </c>
      <c r="AD20" s="26" t="s">
        <v>269</v>
      </c>
      <c r="AE20" s="26"/>
      <c r="AF20" s="26" t="s">
        <v>270</v>
      </c>
      <c r="AG20" s="26" t="s">
        <v>389</v>
      </c>
      <c r="AH20" s="45"/>
      <c r="AI20" s="45"/>
      <c r="AJ20" s="45"/>
      <c r="AK20" s="46" t="n">
        <v>15.7425563448664</v>
      </c>
      <c r="AL20" s="46"/>
      <c r="AM20" s="46"/>
      <c r="AN20" s="26"/>
      <c r="AO20" s="26" t="s">
        <v>4856</v>
      </c>
    </row>
    <row r="21" customFormat="false" ht="12" hidden="false" customHeight="false" outlineLevel="0" collapsed="false">
      <c r="A21" s="39" t="s">
        <v>939</v>
      </c>
      <c r="B21" s="39" t="s">
        <v>940</v>
      </c>
      <c r="C21" s="39"/>
      <c r="D21" s="39" t="s">
        <v>4505</v>
      </c>
      <c r="E21" s="39" t="s">
        <v>274</v>
      </c>
      <c r="F21" s="39" t="s">
        <v>1739</v>
      </c>
      <c r="G21" s="39" t="s">
        <v>4853</v>
      </c>
      <c r="H21" s="39" t="s">
        <v>4502</v>
      </c>
      <c r="I21" s="40" t="n">
        <v>5060</v>
      </c>
      <c r="J21" s="40" t="n">
        <v>0</v>
      </c>
      <c r="K21" s="39" t="s">
        <v>4503</v>
      </c>
      <c r="L21" s="41" t="n">
        <v>0</v>
      </c>
      <c r="M21" s="41" t="n">
        <v>233994.41</v>
      </c>
      <c r="O21" s="42" t="n">
        <f aca="false">M21/SUM($M$2:$M$2023)</f>
        <v>0.000646442105970572</v>
      </c>
      <c r="P21" s="43" t="n">
        <f aca="false">IFERROR(M21/I21,0)</f>
        <v>46.2439545454546</v>
      </c>
      <c r="Q21" s="17" t="n">
        <v>380</v>
      </c>
      <c r="R21" s="44" t="n">
        <f aca="false">I21-Q21</f>
        <v>4680</v>
      </c>
      <c r="S21" s="43" t="n">
        <f aca="false">$AK21*R21</f>
        <v>216421.70636234</v>
      </c>
      <c r="U21" s="26" t="s">
        <v>259</v>
      </c>
      <c r="V21" s="26" t="s">
        <v>273</v>
      </c>
      <c r="W21" s="26" t="s">
        <v>262</v>
      </c>
      <c r="X21" s="25" t="s">
        <v>228</v>
      </c>
      <c r="Y21" s="26" t="s">
        <v>282</v>
      </c>
      <c r="Z21" s="25" t="s">
        <v>51</v>
      </c>
      <c r="AA21" s="26" t="s">
        <v>1807</v>
      </c>
      <c r="AB21" s="26" t="s">
        <v>1808</v>
      </c>
      <c r="AC21" s="26" t="s">
        <v>943</v>
      </c>
      <c r="AD21" s="26" t="s">
        <v>269</v>
      </c>
      <c r="AE21" s="26"/>
      <c r="AF21" s="26" t="s">
        <v>270</v>
      </c>
      <c r="AG21" s="26" t="s">
        <v>944</v>
      </c>
      <c r="AH21" s="45" t="n">
        <v>7010</v>
      </c>
      <c r="AI21" s="45" t="n">
        <f aca="false">Q21</f>
        <v>380</v>
      </c>
      <c r="AJ21" s="45" t="n">
        <f aca="false">$AH21-$AI21</f>
        <v>6630</v>
      </c>
      <c r="AK21" s="46" t="n">
        <v>46.2439543509273</v>
      </c>
      <c r="AL21" s="46" t="n">
        <f aca="false">$AJ21*$AK21</f>
        <v>306597.417346648</v>
      </c>
      <c r="AM21" s="46" t="n">
        <f aca="false">$AI21*$AK21</f>
        <v>17572.7026533524</v>
      </c>
      <c r="AN21" s="26"/>
      <c r="AO21" s="26" t="s">
        <v>1809</v>
      </c>
    </row>
    <row r="22" customFormat="false" ht="12" hidden="false" customHeight="false" outlineLevel="0" collapsed="false">
      <c r="A22" s="39" t="s">
        <v>321</v>
      </c>
      <c r="B22" s="39" t="s">
        <v>322</v>
      </c>
      <c r="C22" s="39"/>
      <c r="D22" s="39" t="s">
        <v>4505</v>
      </c>
      <c r="E22" s="39" t="s">
        <v>274</v>
      </c>
      <c r="F22" s="39" t="s">
        <v>1739</v>
      </c>
      <c r="G22" s="39" t="s">
        <v>4853</v>
      </c>
      <c r="H22" s="39" t="s">
        <v>4502</v>
      </c>
      <c r="I22" s="40" t="n">
        <v>4810</v>
      </c>
      <c r="J22" s="40" t="n">
        <v>0</v>
      </c>
      <c r="K22" s="39" t="s">
        <v>4503</v>
      </c>
      <c r="L22" s="41" t="n">
        <v>0</v>
      </c>
      <c r="M22" s="41" t="n">
        <v>176767.16</v>
      </c>
      <c r="O22" s="42" t="n">
        <f aca="false">M22/SUM($M$2:$M$2023)</f>
        <v>0.000488343867602807</v>
      </c>
      <c r="P22" s="43" t="n">
        <f aca="false">IFERROR(M22/I22,0)</f>
        <v>36.7499293139293</v>
      </c>
      <c r="Q22" s="17"/>
      <c r="R22" s="44" t="n">
        <f aca="false">I22-Q22</f>
        <v>4810</v>
      </c>
      <c r="S22" s="43" t="n">
        <f aca="false">$AK22*R22</f>
        <v>176767.161334318</v>
      </c>
      <c r="U22" s="26" t="s">
        <v>259</v>
      </c>
      <c r="V22" s="26" t="s">
        <v>273</v>
      </c>
      <c r="W22" s="26" t="s">
        <v>262</v>
      </c>
      <c r="X22" s="24" t="s">
        <v>226</v>
      </c>
      <c r="Y22" s="26" t="s">
        <v>267</v>
      </c>
      <c r="Z22" s="25" t="s">
        <v>51</v>
      </c>
      <c r="AA22" s="26" t="s">
        <v>1763</v>
      </c>
      <c r="AB22" s="26" t="s">
        <v>1764</v>
      </c>
      <c r="AC22" s="26" t="s">
        <v>325</v>
      </c>
      <c r="AD22" s="26" t="s">
        <v>269</v>
      </c>
      <c r="AE22" s="26"/>
      <c r="AF22" s="26" t="s">
        <v>270</v>
      </c>
      <c r="AG22" s="26" t="s">
        <v>326</v>
      </c>
      <c r="AH22" s="45"/>
      <c r="AI22" s="45"/>
      <c r="AJ22" s="45"/>
      <c r="AK22" s="46" t="n">
        <v>36.7499295913343</v>
      </c>
      <c r="AL22" s="46"/>
      <c r="AM22" s="46"/>
      <c r="AN22" s="26"/>
      <c r="AO22" s="26" t="s">
        <v>4857</v>
      </c>
    </row>
    <row r="23" customFormat="false" ht="12" hidden="false" customHeight="false" outlineLevel="0" collapsed="false">
      <c r="A23" s="39" t="s">
        <v>751</v>
      </c>
      <c r="B23" s="39" t="s">
        <v>752</v>
      </c>
      <c r="C23" s="39"/>
      <c r="D23" s="39" t="s">
        <v>4505</v>
      </c>
      <c r="E23" s="39" t="s">
        <v>274</v>
      </c>
      <c r="F23" s="39" t="s">
        <v>1739</v>
      </c>
      <c r="G23" s="39" t="s">
        <v>4852</v>
      </c>
      <c r="H23" s="39" t="s">
        <v>4502</v>
      </c>
      <c r="I23" s="40" t="n">
        <v>4300</v>
      </c>
      <c r="J23" s="40" t="n">
        <v>0</v>
      </c>
      <c r="K23" s="39" t="s">
        <v>4503</v>
      </c>
      <c r="L23" s="41" t="n">
        <v>0</v>
      </c>
      <c r="M23" s="41" t="n">
        <v>91185.85</v>
      </c>
      <c r="O23" s="42" t="n">
        <f aca="false">M23/SUM($M$2:$M$2023)</f>
        <v>0.000251913594468845</v>
      </c>
      <c r="P23" s="43" t="n">
        <f aca="false">IFERROR(M23/I23,0)</f>
        <v>21.206011627907</v>
      </c>
      <c r="Q23" s="17" t="n">
        <v>220</v>
      </c>
      <c r="R23" s="44" t="n">
        <f aca="false">I23-Q23</f>
        <v>4080</v>
      </c>
      <c r="S23" s="43" t="n">
        <f aca="false">$AK23*R23</f>
        <v>86520.5274418605</v>
      </c>
      <c r="U23" s="26" t="s">
        <v>259</v>
      </c>
      <c r="V23" s="26" t="s">
        <v>273</v>
      </c>
      <c r="W23" s="26" t="s">
        <v>262</v>
      </c>
      <c r="X23" s="29" t="s">
        <v>227</v>
      </c>
      <c r="Y23" s="26" t="s">
        <v>297</v>
      </c>
      <c r="Z23" s="25" t="s">
        <v>51</v>
      </c>
      <c r="AA23" s="26" t="s">
        <v>1849</v>
      </c>
      <c r="AB23" s="26" t="s">
        <v>1850</v>
      </c>
      <c r="AC23" s="26" t="s">
        <v>1851</v>
      </c>
      <c r="AD23" s="26" t="s">
        <v>270</v>
      </c>
      <c r="AE23" s="26" t="s">
        <v>1852</v>
      </c>
      <c r="AF23" s="26" t="s">
        <v>270</v>
      </c>
      <c r="AG23" s="26" t="s">
        <v>1853</v>
      </c>
      <c r="AH23" s="45" t="n">
        <v>4300</v>
      </c>
      <c r="AI23" s="45" t="n">
        <f aca="false">Q23</f>
        <v>220</v>
      </c>
      <c r="AJ23" s="45" t="n">
        <f aca="false">$AH23-$AI23</f>
        <v>4080</v>
      </c>
      <c r="AK23" s="46" t="n">
        <v>21.206011627907</v>
      </c>
      <c r="AL23" s="46" t="n">
        <f aca="false">$AJ23*$AK23</f>
        <v>86520.5274418605</v>
      </c>
      <c r="AM23" s="46" t="n">
        <f aca="false">$AI23*$AK23</f>
        <v>4665.32255813954</v>
      </c>
      <c r="AN23" s="26"/>
      <c r="AO23" s="26" t="s">
        <v>1854</v>
      </c>
    </row>
    <row r="24" customFormat="false" ht="12" hidden="false" customHeight="false" outlineLevel="0" collapsed="false">
      <c r="A24" s="39" t="s">
        <v>437</v>
      </c>
      <c r="B24" s="39" t="s">
        <v>438</v>
      </c>
      <c r="C24" s="39"/>
      <c r="D24" s="39" t="s">
        <v>4505</v>
      </c>
      <c r="E24" s="39" t="s">
        <v>274</v>
      </c>
      <c r="F24" s="39" t="s">
        <v>1739</v>
      </c>
      <c r="G24" s="39" t="s">
        <v>4853</v>
      </c>
      <c r="H24" s="39" t="s">
        <v>4502</v>
      </c>
      <c r="I24" s="40" t="n">
        <v>4210</v>
      </c>
      <c r="J24" s="40" t="n">
        <v>0</v>
      </c>
      <c r="K24" s="39" t="s">
        <v>4503</v>
      </c>
      <c r="L24" s="41" t="n">
        <v>0</v>
      </c>
      <c r="M24" s="41" t="n">
        <v>81812.87</v>
      </c>
      <c r="O24" s="42" t="n">
        <f aca="false">M24/SUM($M$2:$M$2023)</f>
        <v>0.000226019433448417</v>
      </c>
      <c r="P24" s="43" t="n">
        <f aca="false">IFERROR(M24/I24,0)</f>
        <v>19.4329857482185</v>
      </c>
      <c r="Q24" s="17"/>
      <c r="R24" s="44" t="n">
        <f aca="false">I24-Q24</f>
        <v>4210</v>
      </c>
      <c r="S24" s="43" t="n">
        <f aca="false">$AK24*R24</f>
        <v>81812.8678117485</v>
      </c>
      <c r="U24" s="26" t="s">
        <v>259</v>
      </c>
      <c r="V24" s="26" t="s">
        <v>273</v>
      </c>
      <c r="W24" s="26" t="s">
        <v>262</v>
      </c>
      <c r="X24" s="24" t="s">
        <v>226</v>
      </c>
      <c r="Y24" s="26" t="s">
        <v>267</v>
      </c>
      <c r="Z24" s="25" t="s">
        <v>51</v>
      </c>
      <c r="AA24" s="26" t="s">
        <v>1742</v>
      </c>
      <c r="AB24" s="26" t="s">
        <v>1743</v>
      </c>
      <c r="AC24" s="26" t="s">
        <v>441</v>
      </c>
      <c r="AD24" s="26" t="s">
        <v>269</v>
      </c>
      <c r="AE24" s="26"/>
      <c r="AF24" s="26" t="s">
        <v>270</v>
      </c>
      <c r="AG24" s="26" t="s">
        <v>442</v>
      </c>
      <c r="AH24" s="45"/>
      <c r="AI24" s="45"/>
      <c r="AJ24" s="45"/>
      <c r="AK24" s="46" t="n">
        <v>19.4329852284438</v>
      </c>
      <c r="AL24" s="46"/>
      <c r="AM24" s="46"/>
      <c r="AN24" s="26"/>
      <c r="AO24" s="26" t="s">
        <v>4858</v>
      </c>
    </row>
    <row r="25" customFormat="false" ht="12" hidden="false" customHeight="false" outlineLevel="0" collapsed="false">
      <c r="A25" s="39" t="s">
        <v>1857</v>
      </c>
      <c r="B25" s="39" t="s">
        <v>1858</v>
      </c>
      <c r="C25" s="39"/>
      <c r="D25" s="39" t="s">
        <v>4505</v>
      </c>
      <c r="E25" s="39" t="s">
        <v>274</v>
      </c>
      <c r="F25" s="39" t="s">
        <v>1739</v>
      </c>
      <c r="G25" s="39" t="s">
        <v>4852</v>
      </c>
      <c r="H25" s="39" t="s">
        <v>4502</v>
      </c>
      <c r="I25" s="40" t="n">
        <v>4050</v>
      </c>
      <c r="J25" s="40" t="n">
        <v>0</v>
      </c>
      <c r="K25" s="39" t="s">
        <v>4503</v>
      </c>
      <c r="L25" s="41" t="n">
        <v>0</v>
      </c>
      <c r="M25" s="41" t="n">
        <v>11792.5</v>
      </c>
      <c r="O25" s="42" t="n">
        <f aca="false">M25/SUM($M$2:$M$2023)</f>
        <v>3.25784215727972E-005</v>
      </c>
      <c r="P25" s="43" t="n">
        <f aca="false">IFERROR(M25/I25,0)</f>
        <v>2.91172839506173</v>
      </c>
      <c r="Q25" s="17"/>
      <c r="R25" s="44" t="n">
        <f aca="false">I25-Q25</f>
        <v>4050</v>
      </c>
      <c r="S25" s="43" t="n">
        <f aca="false">$AK25*R25</f>
        <v>11792.5</v>
      </c>
      <c r="U25" s="26" t="s">
        <v>259</v>
      </c>
      <c r="V25" s="26" t="s">
        <v>273</v>
      </c>
      <c r="W25" s="26" t="s">
        <v>262</v>
      </c>
      <c r="X25" s="26"/>
      <c r="Y25" s="26" t="s">
        <v>277</v>
      </c>
      <c r="Z25" s="27" t="s">
        <v>123</v>
      </c>
      <c r="AA25" s="26"/>
      <c r="AB25" s="26"/>
      <c r="AC25" s="26"/>
      <c r="AD25" s="26"/>
      <c r="AE25" s="26"/>
      <c r="AF25" s="26"/>
      <c r="AG25" s="26"/>
      <c r="AH25" s="45" t="n">
        <v>4050</v>
      </c>
      <c r="AI25" s="45" t="n">
        <f aca="false">Q25</f>
        <v>0</v>
      </c>
      <c r="AJ25" s="45" t="n">
        <f aca="false">$AH25-$AI25</f>
        <v>4050</v>
      </c>
      <c r="AK25" s="46" t="n">
        <v>2.91172839506173</v>
      </c>
      <c r="AL25" s="46" t="n">
        <f aca="false">$AJ25*$AK25</f>
        <v>11792.5</v>
      </c>
      <c r="AM25" s="46" t="n">
        <f aca="false">$AI25*$AK25</f>
        <v>0</v>
      </c>
      <c r="AN25" s="26"/>
      <c r="AO25" s="26"/>
    </row>
    <row r="26" customFormat="false" ht="12" hidden="false" customHeight="false" outlineLevel="0" collapsed="false">
      <c r="A26" s="39" t="s">
        <v>335</v>
      </c>
      <c r="B26" s="39" t="s">
        <v>336</v>
      </c>
      <c r="C26" s="39"/>
      <c r="D26" s="39" t="s">
        <v>4505</v>
      </c>
      <c r="E26" s="39" t="s">
        <v>274</v>
      </c>
      <c r="F26" s="39" t="s">
        <v>1739</v>
      </c>
      <c r="G26" s="39" t="s">
        <v>4853</v>
      </c>
      <c r="H26" s="39" t="s">
        <v>4502</v>
      </c>
      <c r="I26" s="40" t="n">
        <v>3500</v>
      </c>
      <c r="J26" s="40" t="n">
        <v>0</v>
      </c>
      <c r="K26" s="39" t="s">
        <v>4503</v>
      </c>
      <c r="L26" s="41" t="n">
        <v>0</v>
      </c>
      <c r="M26" s="41" t="n">
        <v>187431.79</v>
      </c>
      <c r="O26" s="42" t="n">
        <f aca="false">M26/SUM($M$2:$M$2023)</f>
        <v>0.000517806391415222</v>
      </c>
      <c r="P26" s="43" t="n">
        <f aca="false">IFERROR(M26/I26,0)</f>
        <v>53.55194</v>
      </c>
      <c r="Q26" s="17"/>
      <c r="R26" s="44" t="n">
        <f aca="false">I26-Q26</f>
        <v>3500</v>
      </c>
      <c r="S26" s="43" t="n">
        <f aca="false">$AK26*R26</f>
        <v>187431.79</v>
      </c>
      <c r="U26" s="26" t="s">
        <v>259</v>
      </c>
      <c r="V26" s="26" t="s">
        <v>273</v>
      </c>
      <c r="W26" s="26" t="s">
        <v>262</v>
      </c>
      <c r="X26" s="26"/>
      <c r="Y26" s="26" t="s">
        <v>277</v>
      </c>
      <c r="Z26" s="27" t="s">
        <v>123</v>
      </c>
      <c r="AA26" s="26"/>
      <c r="AB26" s="26"/>
      <c r="AC26" s="26"/>
      <c r="AD26" s="26"/>
      <c r="AE26" s="26"/>
      <c r="AF26" s="26"/>
      <c r="AG26" s="26"/>
      <c r="AH26" s="45"/>
      <c r="AI26" s="45"/>
      <c r="AJ26" s="45"/>
      <c r="AK26" s="46" t="n">
        <v>53.55194</v>
      </c>
      <c r="AL26" s="46"/>
      <c r="AM26" s="46"/>
      <c r="AN26" s="26"/>
      <c r="AO26" s="26" t="s">
        <v>1740</v>
      </c>
    </row>
    <row r="27" customFormat="false" ht="12" hidden="false" customHeight="false" outlineLevel="0" collapsed="false">
      <c r="A27" s="39" t="s">
        <v>1889</v>
      </c>
      <c r="B27" s="39" t="s">
        <v>1890</v>
      </c>
      <c r="C27" s="39"/>
      <c r="D27" s="39" t="s">
        <v>4505</v>
      </c>
      <c r="E27" s="39" t="s">
        <v>261</v>
      </c>
      <c r="F27" s="39" t="s">
        <v>1739</v>
      </c>
      <c r="G27" s="39" t="s">
        <v>4853</v>
      </c>
      <c r="H27" s="39" t="s">
        <v>4502</v>
      </c>
      <c r="I27" s="40" t="n">
        <v>3010</v>
      </c>
      <c r="J27" s="40" t="n">
        <v>0</v>
      </c>
      <c r="K27" s="39" t="s">
        <v>4503</v>
      </c>
      <c r="L27" s="41" t="n">
        <v>0</v>
      </c>
      <c r="M27" s="41" t="n">
        <v>3922915.04</v>
      </c>
      <c r="O27" s="42" t="n">
        <f aca="false">M27/SUM($M$2:$M$2023)</f>
        <v>0.0108375984708405</v>
      </c>
      <c r="P27" s="43" t="n">
        <f aca="false">IFERROR(M27/I27,0)</f>
        <v>1303.29403322259</v>
      </c>
      <c r="Q27" s="17" t="n">
        <v>290</v>
      </c>
      <c r="R27" s="44" t="n">
        <f aca="false">I27-Q27</f>
        <v>2720</v>
      </c>
      <c r="S27" s="43" t="n">
        <f aca="false">$AK27*R27</f>
        <v>3544959.77036545</v>
      </c>
      <c r="U27" s="26" t="s">
        <v>259</v>
      </c>
      <c r="V27" s="26" t="s">
        <v>260</v>
      </c>
      <c r="W27" s="26" t="s">
        <v>262</v>
      </c>
      <c r="X27" s="24" t="s">
        <v>226</v>
      </c>
      <c r="Y27" s="26" t="s">
        <v>267</v>
      </c>
      <c r="Z27" s="25" t="s">
        <v>51</v>
      </c>
      <c r="AA27" s="26" t="s">
        <v>1891</v>
      </c>
      <c r="AB27" s="26" t="s">
        <v>1892</v>
      </c>
      <c r="AC27" s="26" t="s">
        <v>290</v>
      </c>
      <c r="AD27" s="26" t="s">
        <v>269</v>
      </c>
      <c r="AE27" s="26"/>
      <c r="AF27" s="26" t="s">
        <v>270</v>
      </c>
      <c r="AG27" s="26" t="s">
        <v>1893</v>
      </c>
      <c r="AH27" s="45" t="n">
        <v>3010</v>
      </c>
      <c r="AI27" s="45" t="n">
        <f aca="false">Q27</f>
        <v>290</v>
      </c>
      <c r="AJ27" s="45" t="n">
        <f aca="false">$AH27-$AI27</f>
        <v>2720</v>
      </c>
      <c r="AK27" s="46" t="n">
        <v>1303.29403322259</v>
      </c>
      <c r="AL27" s="46" t="n">
        <f aca="false">$AJ27*$AK27</f>
        <v>3544959.77036545</v>
      </c>
      <c r="AM27" s="46" t="n">
        <f aca="false">$AI27*$AK27</f>
        <v>377955.269634551</v>
      </c>
      <c r="AN27" s="26"/>
      <c r="AO27" s="26" t="s">
        <v>1894</v>
      </c>
    </row>
    <row r="28" customFormat="false" ht="12" hidden="false" customHeight="false" outlineLevel="0" collapsed="false">
      <c r="A28" s="39" t="s">
        <v>1797</v>
      </c>
      <c r="B28" s="39" t="s">
        <v>1798</v>
      </c>
      <c r="C28" s="39" t="s">
        <v>4859</v>
      </c>
      <c r="D28" s="39" t="s">
        <v>4505</v>
      </c>
      <c r="E28" s="39" t="s">
        <v>261</v>
      </c>
      <c r="F28" s="39" t="s">
        <v>1739</v>
      </c>
      <c r="G28" s="39" t="s">
        <v>4853</v>
      </c>
      <c r="H28" s="39" t="s">
        <v>4502</v>
      </c>
      <c r="I28" s="40" t="n">
        <v>3000</v>
      </c>
      <c r="J28" s="40" t="n">
        <v>0</v>
      </c>
      <c r="K28" s="39" t="s">
        <v>4503</v>
      </c>
      <c r="L28" s="41" t="n">
        <v>0</v>
      </c>
      <c r="M28" s="41" t="n">
        <v>48849.2</v>
      </c>
      <c r="O28" s="42" t="n">
        <f aca="false">M28/SUM($M$2:$M$2023)</f>
        <v>0.000134952709865922</v>
      </c>
      <c r="P28" s="43" t="n">
        <f aca="false">IFERROR(M28/I28,0)</f>
        <v>16.2830666666667</v>
      </c>
      <c r="Q28" s="17" t="n">
        <v>580</v>
      </c>
      <c r="R28" s="44" t="n">
        <f aca="false">I28-Q28</f>
        <v>2420</v>
      </c>
      <c r="S28" s="43" t="n">
        <f aca="false">$AK28*R28</f>
        <v>39405.02004561</v>
      </c>
      <c r="U28" s="26" t="s">
        <v>259</v>
      </c>
      <c r="V28" s="26" t="s">
        <v>260</v>
      </c>
      <c r="W28" s="26" t="s">
        <v>262</v>
      </c>
      <c r="X28" s="29" t="s">
        <v>227</v>
      </c>
      <c r="Y28" s="26" t="s">
        <v>297</v>
      </c>
      <c r="Z28" s="25" t="s">
        <v>51</v>
      </c>
      <c r="AA28" s="26" t="s">
        <v>1799</v>
      </c>
      <c r="AB28" s="26" t="s">
        <v>1800</v>
      </c>
      <c r="AC28" s="26" t="s">
        <v>290</v>
      </c>
      <c r="AD28" s="26" t="s">
        <v>270</v>
      </c>
      <c r="AE28" s="26" t="s">
        <v>1801</v>
      </c>
      <c r="AF28" s="26" t="s">
        <v>270</v>
      </c>
      <c r="AG28" s="26" t="s">
        <v>658</v>
      </c>
      <c r="AH28" s="45" t="n">
        <v>8770</v>
      </c>
      <c r="AI28" s="45" t="n">
        <f aca="false">Q28</f>
        <v>580</v>
      </c>
      <c r="AJ28" s="45" t="n">
        <f aca="false">$AH28-$AI28</f>
        <v>8190</v>
      </c>
      <c r="AK28" s="46" t="n">
        <v>16.2830661345496</v>
      </c>
      <c r="AL28" s="46" t="n">
        <f aca="false">$AJ28*$AK28</f>
        <v>133358.311641961</v>
      </c>
      <c r="AM28" s="46" t="n">
        <f aca="false">$AI28*$AK28</f>
        <v>9444.17835803877</v>
      </c>
      <c r="AN28" s="26"/>
      <c r="AO28" s="26" t="s">
        <v>1802</v>
      </c>
    </row>
    <row r="29" customFormat="false" ht="12" hidden="false" customHeight="false" outlineLevel="0" collapsed="false">
      <c r="A29" s="39" t="s">
        <v>589</v>
      </c>
      <c r="B29" s="39" t="s">
        <v>590</v>
      </c>
      <c r="C29" s="39"/>
      <c r="D29" s="39" t="s">
        <v>4505</v>
      </c>
      <c r="E29" s="39" t="s">
        <v>274</v>
      </c>
      <c r="F29" s="39" t="s">
        <v>1739</v>
      </c>
      <c r="G29" s="39" t="s">
        <v>4852</v>
      </c>
      <c r="H29" s="39" t="s">
        <v>4502</v>
      </c>
      <c r="I29" s="40" t="n">
        <v>3000</v>
      </c>
      <c r="J29" s="40" t="n">
        <v>0</v>
      </c>
      <c r="K29" s="39" t="s">
        <v>4503</v>
      </c>
      <c r="L29" s="41" t="n">
        <v>0</v>
      </c>
      <c r="M29" s="41" t="n">
        <v>21821.75</v>
      </c>
      <c r="O29" s="42" t="n">
        <f aca="false">M29/SUM($M$2:$M$2023)</f>
        <v>6.02856197546058E-005</v>
      </c>
      <c r="P29" s="43" t="n">
        <f aca="false">IFERROR(M29/I29,0)</f>
        <v>7.27391666666667</v>
      </c>
      <c r="Q29" s="17"/>
      <c r="R29" s="44" t="n">
        <f aca="false">I29-Q29</f>
        <v>3000</v>
      </c>
      <c r="S29" s="43" t="n">
        <f aca="false">$AK29*R29</f>
        <v>21821.75</v>
      </c>
      <c r="U29" s="26" t="s">
        <v>259</v>
      </c>
      <c r="V29" s="26" t="s">
        <v>273</v>
      </c>
      <c r="W29" s="26" t="s">
        <v>262</v>
      </c>
      <c r="X29" s="26"/>
      <c r="Y29" s="26" t="s">
        <v>277</v>
      </c>
      <c r="Z29" s="27" t="s">
        <v>123</v>
      </c>
      <c r="AA29" s="26"/>
      <c r="AB29" s="26"/>
      <c r="AC29" s="26"/>
      <c r="AD29" s="26"/>
      <c r="AE29" s="26"/>
      <c r="AF29" s="26"/>
      <c r="AG29" s="26"/>
      <c r="AH29" s="45" t="n">
        <v>3000</v>
      </c>
      <c r="AI29" s="45" t="n">
        <f aca="false">Q29</f>
        <v>0</v>
      </c>
      <c r="AJ29" s="45" t="n">
        <f aca="false">$AH29-$AI29</f>
        <v>3000</v>
      </c>
      <c r="AK29" s="46" t="n">
        <v>7.27391666666667</v>
      </c>
      <c r="AL29" s="46" t="n">
        <f aca="false">$AJ29*$AK29</f>
        <v>21821.75</v>
      </c>
      <c r="AM29" s="46" t="n">
        <f aca="false">$AI29*$AK29</f>
        <v>0</v>
      </c>
      <c r="AN29" s="26"/>
      <c r="AO29" s="26" t="s">
        <v>1741</v>
      </c>
    </row>
    <row r="30" customFormat="false" ht="12" hidden="false" customHeight="false" outlineLevel="0" collapsed="false">
      <c r="A30" s="39" t="s">
        <v>1855</v>
      </c>
      <c r="B30" s="39" t="s">
        <v>1856</v>
      </c>
      <c r="C30" s="39"/>
      <c r="D30" s="39" t="s">
        <v>4505</v>
      </c>
      <c r="E30" s="39" t="s">
        <v>274</v>
      </c>
      <c r="F30" s="39" t="s">
        <v>1739</v>
      </c>
      <c r="G30" s="39" t="s">
        <v>4852</v>
      </c>
      <c r="H30" s="39" t="s">
        <v>4502</v>
      </c>
      <c r="I30" s="40" t="n">
        <v>3000</v>
      </c>
      <c r="J30" s="40" t="n">
        <v>0</v>
      </c>
      <c r="K30" s="39" t="s">
        <v>4503</v>
      </c>
      <c r="L30" s="41" t="n">
        <v>0</v>
      </c>
      <c r="M30" s="41" t="n">
        <v>453670.59</v>
      </c>
      <c r="O30" s="42" t="n">
        <f aca="false">M30/SUM($M$2:$M$2023)</f>
        <v>0.00125332810991729</v>
      </c>
      <c r="P30" s="43" t="n">
        <f aca="false">IFERROR(M30/I30,0)</f>
        <v>151.22353</v>
      </c>
      <c r="Q30" s="17"/>
      <c r="R30" s="44" t="n">
        <f aca="false">I30-Q30</f>
        <v>3000</v>
      </c>
      <c r="S30" s="43" t="n">
        <f aca="false">$AK30*R30</f>
        <v>453670.588235294</v>
      </c>
      <c r="U30" s="26" t="s">
        <v>259</v>
      </c>
      <c r="V30" s="26" t="s">
        <v>273</v>
      </c>
      <c r="W30" s="26" t="s">
        <v>262</v>
      </c>
      <c r="X30" s="26"/>
      <c r="Y30" s="26" t="s">
        <v>277</v>
      </c>
      <c r="Z30" s="27" t="s">
        <v>123</v>
      </c>
      <c r="AA30" s="26"/>
      <c r="AB30" s="26"/>
      <c r="AC30" s="26"/>
      <c r="AD30" s="26"/>
      <c r="AE30" s="26"/>
      <c r="AF30" s="26"/>
      <c r="AG30" s="26"/>
      <c r="AH30" s="45" t="n">
        <v>4250</v>
      </c>
      <c r="AI30" s="45" t="n">
        <f aca="false">Q30</f>
        <v>0</v>
      </c>
      <c r="AJ30" s="45" t="n">
        <f aca="false">$AH30-$AI30</f>
        <v>4250</v>
      </c>
      <c r="AK30" s="46" t="n">
        <v>151.223529411765</v>
      </c>
      <c r="AL30" s="46" t="n">
        <f aca="false">$AJ30*$AK30</f>
        <v>642700</v>
      </c>
      <c r="AM30" s="46" t="n">
        <f aca="false">$AI30*$AK30</f>
        <v>0</v>
      </c>
      <c r="AN30" s="26"/>
      <c r="AO30" s="26" t="s">
        <v>1741</v>
      </c>
    </row>
    <row r="31" customFormat="false" ht="12" hidden="false" customHeight="false" outlineLevel="0" collapsed="false">
      <c r="A31" s="39" t="s">
        <v>1906</v>
      </c>
      <c r="B31" s="39" t="s">
        <v>1907</v>
      </c>
      <c r="C31" s="39"/>
      <c r="D31" s="39" t="s">
        <v>4505</v>
      </c>
      <c r="E31" s="39" t="s">
        <v>274</v>
      </c>
      <c r="F31" s="39" t="s">
        <v>1739</v>
      </c>
      <c r="G31" s="39" t="s">
        <v>4852</v>
      </c>
      <c r="H31" s="39" t="s">
        <v>4502</v>
      </c>
      <c r="I31" s="40" t="n">
        <v>2840</v>
      </c>
      <c r="J31" s="40" t="n">
        <v>0</v>
      </c>
      <c r="K31" s="39" t="s">
        <v>4503</v>
      </c>
      <c r="L31" s="41" t="n">
        <v>0</v>
      </c>
      <c r="M31" s="41" t="n">
        <v>282282.44</v>
      </c>
      <c r="O31" s="42" t="n">
        <f aca="false">M31/SUM($M$2:$M$2023)</f>
        <v>0.000779844505653411</v>
      </c>
      <c r="P31" s="43" t="n">
        <f aca="false">IFERROR(M31/I31,0)</f>
        <v>99.3952253521127</v>
      </c>
      <c r="Q31" s="17" t="n">
        <v>60</v>
      </c>
      <c r="R31" s="44" t="n">
        <f aca="false">I31-Q31</f>
        <v>2780</v>
      </c>
      <c r="S31" s="43" t="n">
        <f aca="false">$AK31*R31</f>
        <v>276318.724280702</v>
      </c>
      <c r="U31" s="26" t="s">
        <v>259</v>
      </c>
      <c r="V31" s="26" t="s">
        <v>273</v>
      </c>
      <c r="W31" s="26" t="s">
        <v>262</v>
      </c>
      <c r="X31" s="29" t="s">
        <v>227</v>
      </c>
      <c r="Y31" s="26" t="s">
        <v>297</v>
      </c>
      <c r="Z31" s="25" t="s">
        <v>51</v>
      </c>
      <c r="AA31" s="26" t="s">
        <v>1908</v>
      </c>
      <c r="AB31" s="26" t="s">
        <v>1909</v>
      </c>
      <c r="AC31" s="26" t="s">
        <v>1910</v>
      </c>
      <c r="AD31" s="26" t="s">
        <v>269</v>
      </c>
      <c r="AE31" s="26"/>
      <c r="AF31" s="26" t="s">
        <v>270</v>
      </c>
      <c r="AG31" s="26" t="s">
        <v>1911</v>
      </c>
      <c r="AH31" s="45" t="n">
        <v>2850</v>
      </c>
      <c r="AI31" s="45" t="n">
        <f aca="false">Q31</f>
        <v>60</v>
      </c>
      <c r="AJ31" s="45" t="n">
        <f aca="false">$AH31-$AI31</f>
        <v>2790</v>
      </c>
      <c r="AK31" s="46" t="n">
        <v>99.3952245614035</v>
      </c>
      <c r="AL31" s="46" t="n">
        <f aca="false">$AJ31*$AK31</f>
        <v>277312.676526316</v>
      </c>
      <c r="AM31" s="46" t="n">
        <f aca="false">$AI31*$AK31</f>
        <v>5963.71347368421</v>
      </c>
      <c r="AN31" s="26"/>
      <c r="AO31" s="26" t="s">
        <v>1912</v>
      </c>
    </row>
    <row r="32" customFormat="false" ht="12" hidden="false" customHeight="false" outlineLevel="0" collapsed="false">
      <c r="A32" s="39" t="s">
        <v>1913</v>
      </c>
      <c r="B32" s="39" t="s">
        <v>1914</v>
      </c>
      <c r="C32" s="39"/>
      <c r="D32" s="39" t="s">
        <v>4505</v>
      </c>
      <c r="E32" s="39" t="s">
        <v>274</v>
      </c>
      <c r="F32" s="39" t="s">
        <v>1739</v>
      </c>
      <c r="G32" s="39" t="s">
        <v>4852</v>
      </c>
      <c r="H32" s="39" t="s">
        <v>4502</v>
      </c>
      <c r="I32" s="40" t="n">
        <v>2809</v>
      </c>
      <c r="J32" s="40" t="n">
        <v>0</v>
      </c>
      <c r="K32" s="39" t="s">
        <v>4503</v>
      </c>
      <c r="L32" s="41" t="n">
        <v>0</v>
      </c>
      <c r="M32" s="41" t="n">
        <v>23033.8</v>
      </c>
      <c r="O32" s="42" t="n">
        <f aca="false">M32/SUM($M$2:$M$2023)</f>
        <v>6.36340764743267E-005</v>
      </c>
      <c r="P32" s="43" t="n">
        <f aca="false">IFERROR(M32/I32,0)</f>
        <v>8.2</v>
      </c>
      <c r="Q32" s="17"/>
      <c r="R32" s="44" t="n">
        <f aca="false">I32-Q32</f>
        <v>2809</v>
      </c>
      <c r="S32" s="43" t="n">
        <f aca="false">$AK32*R32</f>
        <v>23033.8</v>
      </c>
      <c r="U32" s="26" t="s">
        <v>259</v>
      </c>
      <c r="V32" s="26" t="s">
        <v>273</v>
      </c>
      <c r="W32" s="26" t="s">
        <v>262</v>
      </c>
      <c r="X32" s="26"/>
      <c r="Y32" s="26" t="s">
        <v>277</v>
      </c>
      <c r="Z32" s="27" t="s">
        <v>123</v>
      </c>
      <c r="AA32" s="26"/>
      <c r="AB32" s="26"/>
      <c r="AC32" s="26"/>
      <c r="AD32" s="26"/>
      <c r="AE32" s="26"/>
      <c r="AF32" s="26"/>
      <c r="AG32" s="26"/>
      <c r="AH32" s="45" t="n">
        <v>2809</v>
      </c>
      <c r="AI32" s="45" t="n">
        <f aca="false">Q32</f>
        <v>0</v>
      </c>
      <c r="AJ32" s="45" t="n">
        <f aca="false">$AH32-$AI32</f>
        <v>2809</v>
      </c>
      <c r="AK32" s="46" t="n">
        <v>8.2</v>
      </c>
      <c r="AL32" s="46" t="n">
        <f aca="false">$AJ32*$AK32</f>
        <v>23033.8</v>
      </c>
      <c r="AM32" s="46" t="n">
        <f aca="false">$AI32*$AK32</f>
        <v>0</v>
      </c>
      <c r="AN32" s="26"/>
      <c r="AO32" s="26" t="s">
        <v>1741</v>
      </c>
    </row>
    <row r="33" customFormat="false" ht="12" hidden="false" customHeight="false" outlineLevel="0" collapsed="false">
      <c r="A33" s="39" t="s">
        <v>337</v>
      </c>
      <c r="B33" s="39" t="s">
        <v>338</v>
      </c>
      <c r="C33" s="39"/>
      <c r="D33" s="39" t="s">
        <v>4505</v>
      </c>
      <c r="E33" s="39" t="s">
        <v>274</v>
      </c>
      <c r="F33" s="39" t="s">
        <v>1739</v>
      </c>
      <c r="G33" s="39" t="s">
        <v>4852</v>
      </c>
      <c r="H33" s="39" t="s">
        <v>4502</v>
      </c>
      <c r="I33" s="40" t="n">
        <v>2800</v>
      </c>
      <c r="J33" s="40" t="n">
        <v>0</v>
      </c>
      <c r="K33" s="39" t="s">
        <v>4503</v>
      </c>
      <c r="L33" s="41" t="n">
        <v>0</v>
      </c>
      <c r="M33" s="41" t="n">
        <v>899676.35</v>
      </c>
      <c r="O33" s="42" t="n">
        <f aca="false">M33/SUM($M$2:$M$2023)</f>
        <v>0.0024854810607908</v>
      </c>
      <c r="P33" s="43" t="n">
        <f aca="false">IFERROR(M33/I33,0)</f>
        <v>321.312982142857</v>
      </c>
      <c r="Q33" s="17" t="n">
        <v>809</v>
      </c>
      <c r="R33" s="44" t="n">
        <f aca="false">I33-Q33</f>
        <v>1991</v>
      </c>
      <c r="S33" s="43" t="n">
        <f aca="false">$AK33*R33</f>
        <v>639734.147286996</v>
      </c>
      <c r="U33" s="26" t="s">
        <v>259</v>
      </c>
      <c r="V33" s="26" t="s">
        <v>273</v>
      </c>
      <c r="W33" s="26" t="s">
        <v>262</v>
      </c>
      <c r="X33" s="29" t="s">
        <v>227</v>
      </c>
      <c r="Y33" s="26" t="s">
        <v>297</v>
      </c>
      <c r="Z33" s="25" t="s">
        <v>51</v>
      </c>
      <c r="AA33" s="26" t="s">
        <v>1859</v>
      </c>
      <c r="AB33" s="26" t="s">
        <v>1860</v>
      </c>
      <c r="AC33" s="26" t="s">
        <v>341</v>
      </c>
      <c r="AD33" s="26" t="s">
        <v>269</v>
      </c>
      <c r="AE33" s="26"/>
      <c r="AF33" s="26" t="s">
        <v>270</v>
      </c>
      <c r="AG33" s="26" t="s">
        <v>342</v>
      </c>
      <c r="AH33" s="45" t="n">
        <v>4014</v>
      </c>
      <c r="AI33" s="45" t="n">
        <f aca="false">Q33</f>
        <v>809</v>
      </c>
      <c r="AJ33" s="45" t="n">
        <f aca="false">$AH33-$AI33</f>
        <v>3205</v>
      </c>
      <c r="AK33" s="46" t="n">
        <v>321.31298206278</v>
      </c>
      <c r="AL33" s="46" t="n">
        <f aca="false">$AJ33*$AK33</f>
        <v>1029808.10751121</v>
      </c>
      <c r="AM33" s="46" t="n">
        <f aca="false">$AI33*$AK33</f>
        <v>259942.202488789</v>
      </c>
      <c r="AN33" s="26"/>
      <c r="AO33" s="26" t="s">
        <v>1861</v>
      </c>
    </row>
    <row r="34" customFormat="false" ht="12" hidden="false" customHeight="false" outlineLevel="0" collapsed="false">
      <c r="A34" s="39" t="s">
        <v>1778</v>
      </c>
      <c r="B34" s="39" t="s">
        <v>1779</v>
      </c>
      <c r="C34" s="39" t="s">
        <v>78</v>
      </c>
      <c r="D34" s="39" t="s">
        <v>4505</v>
      </c>
      <c r="E34" s="39" t="s">
        <v>261</v>
      </c>
      <c r="F34" s="39" t="s">
        <v>1739</v>
      </c>
      <c r="G34" s="39" t="s">
        <v>4853</v>
      </c>
      <c r="H34" s="39" t="s">
        <v>4502</v>
      </c>
      <c r="I34" s="40" t="n">
        <v>2600</v>
      </c>
      <c r="J34" s="40" t="n">
        <v>0</v>
      </c>
      <c r="K34" s="39" t="s">
        <v>4503</v>
      </c>
      <c r="L34" s="41" t="n">
        <v>0</v>
      </c>
      <c r="M34" s="41" t="n">
        <v>78998.49</v>
      </c>
      <c r="O34" s="42" t="n">
        <f aca="false">M34/SUM($M$2:$M$2023)</f>
        <v>0.000218244317221489</v>
      </c>
      <c r="P34" s="43" t="n">
        <f aca="false">IFERROR(M34/I34,0)</f>
        <v>30.3840346153846</v>
      </c>
      <c r="Q34" s="17"/>
      <c r="R34" s="44" t="n">
        <f aca="false">I34-Q34</f>
        <v>2600</v>
      </c>
      <c r="S34" s="43" t="n">
        <f aca="false">$AK34*R34</f>
        <v>78998.4992688871</v>
      </c>
      <c r="U34" s="26" t="s">
        <v>259</v>
      </c>
      <c r="V34" s="26" t="s">
        <v>260</v>
      </c>
      <c r="W34" s="26" t="s">
        <v>262</v>
      </c>
      <c r="X34" s="26"/>
      <c r="Y34" s="26" t="s">
        <v>277</v>
      </c>
      <c r="Z34" s="27" t="s">
        <v>123</v>
      </c>
      <c r="AA34" s="26"/>
      <c r="AB34" s="26"/>
      <c r="AC34" s="26"/>
      <c r="AD34" s="26"/>
      <c r="AE34" s="26"/>
      <c r="AF34" s="26"/>
      <c r="AG34" s="26"/>
      <c r="AH34" s="45" t="n">
        <v>12310</v>
      </c>
      <c r="AI34" s="45" t="n">
        <f aca="false">Q34</f>
        <v>0</v>
      </c>
      <c r="AJ34" s="45" t="n">
        <f aca="false">$AH34-$AI34</f>
        <v>12310</v>
      </c>
      <c r="AK34" s="46" t="n">
        <v>30.3840381803412</v>
      </c>
      <c r="AL34" s="46" t="n">
        <f aca="false">$AJ34*$AK34</f>
        <v>374027.51</v>
      </c>
      <c r="AM34" s="46" t="n">
        <f aca="false">$AI34*$AK34</f>
        <v>0</v>
      </c>
      <c r="AN34" s="26"/>
      <c r="AO34" s="26" t="s">
        <v>1780</v>
      </c>
    </row>
    <row r="35" customFormat="false" ht="12" hidden="false" customHeight="false" outlineLevel="0" collapsed="false">
      <c r="A35" s="39" t="s">
        <v>591</v>
      </c>
      <c r="B35" s="39" t="s">
        <v>592</v>
      </c>
      <c r="C35" s="39"/>
      <c r="D35" s="39" t="s">
        <v>4505</v>
      </c>
      <c r="E35" s="39" t="s">
        <v>274</v>
      </c>
      <c r="F35" s="39" t="s">
        <v>1739</v>
      </c>
      <c r="G35" s="39" t="s">
        <v>4853</v>
      </c>
      <c r="H35" s="39" t="s">
        <v>4502</v>
      </c>
      <c r="I35" s="40" t="n">
        <v>2310</v>
      </c>
      <c r="J35" s="40" t="n">
        <v>0</v>
      </c>
      <c r="K35" s="39" t="s">
        <v>4503</v>
      </c>
      <c r="L35" s="41" t="n">
        <v>0</v>
      </c>
      <c r="M35" s="41" t="n">
        <v>872931.43</v>
      </c>
      <c r="O35" s="42" t="n">
        <f aca="false">M35/SUM($M$2:$M$2023)</f>
        <v>0.00241159449910407</v>
      </c>
      <c r="P35" s="43" t="n">
        <f aca="false">IFERROR(M35/I35,0)</f>
        <v>377.892393939394</v>
      </c>
      <c r="Q35" s="17" t="n">
        <v>293</v>
      </c>
      <c r="R35" s="44" t="n">
        <f aca="false">I35-Q35</f>
        <v>2017</v>
      </c>
      <c r="S35" s="43" t="n">
        <f aca="false">$AK35*R35</f>
        <v>762208.962867978</v>
      </c>
      <c r="U35" s="26" t="s">
        <v>259</v>
      </c>
      <c r="V35" s="26" t="s">
        <v>273</v>
      </c>
      <c r="W35" s="26" t="s">
        <v>262</v>
      </c>
      <c r="X35" s="29" t="s">
        <v>227</v>
      </c>
      <c r="Y35" s="26" t="s">
        <v>297</v>
      </c>
      <c r="Z35" s="25" t="s">
        <v>51</v>
      </c>
      <c r="AA35" s="26" t="s">
        <v>1872</v>
      </c>
      <c r="AB35" s="26" t="s">
        <v>1873</v>
      </c>
      <c r="AC35" s="26" t="s">
        <v>290</v>
      </c>
      <c r="AD35" s="26" t="s">
        <v>270</v>
      </c>
      <c r="AE35" s="26" t="s">
        <v>1874</v>
      </c>
      <c r="AF35" s="26" t="s">
        <v>270</v>
      </c>
      <c r="AG35" s="26"/>
      <c r="AH35" s="45" t="n">
        <v>3560</v>
      </c>
      <c r="AI35" s="45" t="n">
        <f aca="false">Q35</f>
        <v>293</v>
      </c>
      <c r="AJ35" s="45" t="n">
        <f aca="false">$AH35-$AI35</f>
        <v>3267</v>
      </c>
      <c r="AK35" s="46" t="n">
        <v>377.892396067416</v>
      </c>
      <c r="AL35" s="46" t="n">
        <f aca="false">$AJ35*$AK35</f>
        <v>1234574.45795225</v>
      </c>
      <c r="AM35" s="46" t="n">
        <f aca="false">$AI35*$AK35</f>
        <v>110722.472047753</v>
      </c>
      <c r="AN35" s="26"/>
      <c r="AO35" s="26" t="s">
        <v>1875</v>
      </c>
    </row>
    <row r="36" customFormat="false" ht="12" hidden="false" customHeight="false" outlineLevel="0" collapsed="false">
      <c r="A36" s="39" t="s">
        <v>362</v>
      </c>
      <c r="B36" s="39" t="s">
        <v>363</v>
      </c>
      <c r="C36" s="39"/>
      <c r="D36" s="39" t="s">
        <v>4505</v>
      </c>
      <c r="E36" s="39" t="s">
        <v>274</v>
      </c>
      <c r="F36" s="39" t="s">
        <v>1739</v>
      </c>
      <c r="G36" s="39" t="s">
        <v>4853</v>
      </c>
      <c r="H36" s="39" t="s">
        <v>4502</v>
      </c>
      <c r="I36" s="40" t="n">
        <v>2181</v>
      </c>
      <c r="J36" s="40" t="n">
        <v>0</v>
      </c>
      <c r="K36" s="39" t="s">
        <v>4503</v>
      </c>
      <c r="L36" s="41" t="n">
        <v>0</v>
      </c>
      <c r="M36" s="41" t="n">
        <v>50312.6</v>
      </c>
      <c r="O36" s="42" t="n">
        <f aca="false">M36/SUM($M$2:$M$2023)</f>
        <v>0.000138995555923131</v>
      </c>
      <c r="P36" s="43" t="n">
        <f aca="false">IFERROR(M36/I36,0)</f>
        <v>23.0685923888125</v>
      </c>
      <c r="Q36" s="17"/>
      <c r="R36" s="44" t="n">
        <f aca="false">I36-Q36</f>
        <v>2181</v>
      </c>
      <c r="S36" s="43" t="n">
        <f aca="false">$AK36*R36</f>
        <v>50312.6033208807</v>
      </c>
      <c r="U36" s="26" t="s">
        <v>259</v>
      </c>
      <c r="V36" s="26" t="s">
        <v>273</v>
      </c>
      <c r="W36" s="26" t="s">
        <v>262</v>
      </c>
      <c r="X36" s="24" t="s">
        <v>226</v>
      </c>
      <c r="Y36" s="26" t="s">
        <v>267</v>
      </c>
      <c r="Z36" s="25" t="s">
        <v>51</v>
      </c>
      <c r="AA36" s="26" t="s">
        <v>1776</v>
      </c>
      <c r="AB36" s="26" t="s">
        <v>1777</v>
      </c>
      <c r="AC36" s="26" t="s">
        <v>366</v>
      </c>
      <c r="AD36" s="26" t="s">
        <v>269</v>
      </c>
      <c r="AE36" s="26"/>
      <c r="AF36" s="26" t="s">
        <v>270</v>
      </c>
      <c r="AG36" s="26" t="s">
        <v>367</v>
      </c>
      <c r="AH36" s="45"/>
      <c r="AI36" s="45"/>
      <c r="AJ36" s="45"/>
      <c r="AK36" s="46" t="n">
        <v>23.0685939114538</v>
      </c>
      <c r="AL36" s="46"/>
      <c r="AM36" s="46"/>
      <c r="AN36" s="26"/>
      <c r="AO36" s="26" t="s">
        <v>4860</v>
      </c>
    </row>
    <row r="37" customFormat="false" ht="12" hidden="false" customHeight="false" outlineLevel="0" collapsed="false">
      <c r="A37" s="39" t="s">
        <v>1039</v>
      </c>
      <c r="B37" s="39" t="s">
        <v>1040</v>
      </c>
      <c r="C37" s="39"/>
      <c r="D37" s="39" t="s">
        <v>4505</v>
      </c>
      <c r="E37" s="39" t="s">
        <v>274</v>
      </c>
      <c r="F37" s="39" t="s">
        <v>1739</v>
      </c>
      <c r="G37" s="39" t="s">
        <v>4852</v>
      </c>
      <c r="H37" s="39" t="s">
        <v>4502</v>
      </c>
      <c r="I37" s="40" t="n">
        <v>2100</v>
      </c>
      <c r="J37" s="40" t="n">
        <v>0</v>
      </c>
      <c r="K37" s="39" t="s">
        <v>4503</v>
      </c>
      <c r="L37" s="41" t="n">
        <v>0</v>
      </c>
      <c r="M37" s="41" t="n">
        <v>381716.1</v>
      </c>
      <c r="O37" s="42" t="n">
        <f aca="false">M37/SUM($M$2:$M$2023)</f>
        <v>0.00105454382250787</v>
      </c>
      <c r="P37" s="43" t="n">
        <f aca="false">IFERROR(M37/I37,0)</f>
        <v>181.769571428571</v>
      </c>
      <c r="Q37" s="17" t="n">
        <v>141</v>
      </c>
      <c r="R37" s="44" t="n">
        <f aca="false">I37-Q37</f>
        <v>1959</v>
      </c>
      <c r="S37" s="43" t="n">
        <f aca="false">$AK37*R37</f>
        <v>356086.5892625</v>
      </c>
      <c r="U37" s="26" t="s">
        <v>259</v>
      </c>
      <c r="V37" s="26" t="s">
        <v>273</v>
      </c>
      <c r="W37" s="26" t="s">
        <v>262</v>
      </c>
      <c r="X37" s="24" t="s">
        <v>226</v>
      </c>
      <c r="Y37" s="26" t="s">
        <v>267</v>
      </c>
      <c r="Z37" s="25" t="s">
        <v>51</v>
      </c>
      <c r="AA37" s="26" t="s">
        <v>1928</v>
      </c>
      <c r="AB37" s="26" t="s">
        <v>1929</v>
      </c>
      <c r="AC37" s="26" t="s">
        <v>1930</v>
      </c>
      <c r="AD37" s="26" t="s">
        <v>269</v>
      </c>
      <c r="AE37" s="26"/>
      <c r="AF37" s="26" t="s">
        <v>270</v>
      </c>
      <c r="AG37" s="26" t="s">
        <v>1931</v>
      </c>
      <c r="AH37" s="45" t="n">
        <v>2400</v>
      </c>
      <c r="AI37" s="45" t="n">
        <f aca="false">Q37</f>
        <v>141</v>
      </c>
      <c r="AJ37" s="45" t="n">
        <f aca="false">$AH37-$AI37</f>
        <v>2259</v>
      </c>
      <c r="AK37" s="46" t="n">
        <v>181.769570833333</v>
      </c>
      <c r="AL37" s="46" t="n">
        <f aca="false">$AJ37*$AK37</f>
        <v>410617.4605125</v>
      </c>
      <c r="AM37" s="46" t="n">
        <f aca="false">$AI37*$AK37</f>
        <v>25629.5094875</v>
      </c>
      <c r="AN37" s="26"/>
      <c r="AO37" s="26" t="s">
        <v>1744</v>
      </c>
    </row>
    <row r="38" customFormat="false" ht="12" hidden="false" customHeight="false" outlineLevel="0" collapsed="false">
      <c r="A38" s="39" t="s">
        <v>397</v>
      </c>
      <c r="B38" s="39" t="s">
        <v>398</v>
      </c>
      <c r="C38" s="39"/>
      <c r="D38" s="39" t="s">
        <v>4505</v>
      </c>
      <c r="E38" s="39" t="s">
        <v>274</v>
      </c>
      <c r="F38" s="39" t="s">
        <v>1739</v>
      </c>
      <c r="G38" s="39" t="s">
        <v>4852</v>
      </c>
      <c r="H38" s="39" t="s">
        <v>4502</v>
      </c>
      <c r="I38" s="40" t="n">
        <v>2100</v>
      </c>
      <c r="J38" s="40" t="n">
        <v>0</v>
      </c>
      <c r="K38" s="39" t="s">
        <v>4503</v>
      </c>
      <c r="L38" s="41" t="n">
        <v>0</v>
      </c>
      <c r="M38" s="41" t="n">
        <v>53515.88</v>
      </c>
      <c r="O38" s="42" t="n">
        <f aca="false">M38/SUM($M$2:$M$2023)</f>
        <v>0.000147845062495589</v>
      </c>
      <c r="P38" s="43" t="n">
        <f aca="false">IFERROR(M38/I38,0)</f>
        <v>25.4837523809524</v>
      </c>
      <c r="Q38" s="17" t="n">
        <v>895</v>
      </c>
      <c r="R38" s="44" t="n">
        <f aca="false">I38-Q38</f>
        <v>1205</v>
      </c>
      <c r="S38" s="43" t="n">
        <f aca="false">$AK38*R38</f>
        <v>30707.9208184565</v>
      </c>
      <c r="U38" s="26" t="s">
        <v>259</v>
      </c>
      <c r="V38" s="26" t="s">
        <v>273</v>
      </c>
      <c r="W38" s="26" t="s">
        <v>262</v>
      </c>
      <c r="X38" s="25" t="s">
        <v>228</v>
      </c>
      <c r="Y38" s="26" t="s">
        <v>282</v>
      </c>
      <c r="Z38" s="25" t="s">
        <v>51</v>
      </c>
      <c r="AA38" s="26" t="s">
        <v>1869</v>
      </c>
      <c r="AB38" s="26" t="s">
        <v>1870</v>
      </c>
      <c r="AC38" s="26" t="s">
        <v>401</v>
      </c>
      <c r="AD38" s="26" t="s">
        <v>269</v>
      </c>
      <c r="AE38" s="26"/>
      <c r="AF38" s="26" t="s">
        <v>270</v>
      </c>
      <c r="AG38" s="26" t="s">
        <v>402</v>
      </c>
      <c r="AH38" s="45" t="n">
        <v>3641</v>
      </c>
      <c r="AI38" s="45" t="n">
        <f aca="false">Q38</f>
        <v>895</v>
      </c>
      <c r="AJ38" s="45" t="n">
        <f aca="false">$AH38-$AI38</f>
        <v>2746</v>
      </c>
      <c r="AK38" s="46" t="n">
        <v>25.4837517165614</v>
      </c>
      <c r="AL38" s="46" t="n">
        <f aca="false">$AJ38*$AK38</f>
        <v>69978.3822136775</v>
      </c>
      <c r="AM38" s="46" t="n">
        <f aca="false">$AI38*$AK38</f>
        <v>22807.9577863224</v>
      </c>
      <c r="AN38" s="26"/>
      <c r="AO38" s="26" t="s">
        <v>1871</v>
      </c>
    </row>
    <row r="39" customFormat="false" ht="12" hidden="false" customHeight="false" outlineLevel="0" collapsed="false">
      <c r="A39" s="39" t="s">
        <v>1755</v>
      </c>
      <c r="B39" s="39" t="s">
        <v>1756</v>
      </c>
      <c r="C39" s="39"/>
      <c r="D39" s="39" t="s">
        <v>4505</v>
      </c>
      <c r="E39" s="39" t="s">
        <v>274</v>
      </c>
      <c r="F39" s="39" t="s">
        <v>1739</v>
      </c>
      <c r="G39" s="39" t="s">
        <v>4853</v>
      </c>
      <c r="H39" s="39" t="s">
        <v>4502</v>
      </c>
      <c r="I39" s="40" t="n">
        <v>2052</v>
      </c>
      <c r="J39" s="40" t="n">
        <v>0</v>
      </c>
      <c r="K39" s="39" t="s">
        <v>4503</v>
      </c>
      <c r="L39" s="41" t="n">
        <v>0</v>
      </c>
      <c r="M39" s="41" t="n">
        <v>190369.63</v>
      </c>
      <c r="O39" s="42" t="n">
        <f aca="false">M39/SUM($M$2:$M$2023)</f>
        <v>0.00052592258306529</v>
      </c>
      <c r="P39" s="43" t="n">
        <f aca="false">IFERROR(M39/I39,0)</f>
        <v>92.77272417154</v>
      </c>
      <c r="Q39" s="17"/>
      <c r="R39" s="44" t="n">
        <f aca="false">I39-Q39</f>
        <v>2052</v>
      </c>
      <c r="S39" s="43" t="n">
        <f aca="false">$AK39*R39</f>
        <v>190369.627286882</v>
      </c>
      <c r="U39" s="26" t="s">
        <v>259</v>
      </c>
      <c r="V39" s="26" t="s">
        <v>273</v>
      </c>
      <c r="W39" s="26" t="s">
        <v>262</v>
      </c>
      <c r="X39" s="25" t="s">
        <v>228</v>
      </c>
      <c r="Y39" s="26" t="s">
        <v>282</v>
      </c>
      <c r="Z39" s="25" t="s">
        <v>51</v>
      </c>
      <c r="AA39" s="26" t="s">
        <v>1757</v>
      </c>
      <c r="AB39" s="26" t="s">
        <v>1758</v>
      </c>
      <c r="AC39" s="26" t="s">
        <v>1760</v>
      </c>
      <c r="AD39" s="26" t="s">
        <v>269</v>
      </c>
      <c r="AE39" s="26"/>
      <c r="AF39" s="26" t="s">
        <v>270</v>
      </c>
      <c r="AG39" s="26" t="s">
        <v>1761</v>
      </c>
      <c r="AH39" s="45"/>
      <c r="AI39" s="45"/>
      <c r="AJ39" s="45"/>
      <c r="AK39" s="46" t="n">
        <v>92.7727228493577</v>
      </c>
      <c r="AL39" s="46"/>
      <c r="AM39" s="46"/>
      <c r="AN39" s="26"/>
      <c r="AO39" s="26" t="s">
        <v>4861</v>
      </c>
    </row>
    <row r="40" customFormat="false" ht="12" hidden="false" customHeight="false" outlineLevel="0" collapsed="false">
      <c r="A40" s="39" t="s">
        <v>426</v>
      </c>
      <c r="B40" s="39" t="s">
        <v>427</v>
      </c>
      <c r="C40" s="39"/>
      <c r="D40" s="39" t="s">
        <v>4505</v>
      </c>
      <c r="E40" s="39" t="s">
        <v>274</v>
      </c>
      <c r="F40" s="39" t="s">
        <v>1739</v>
      </c>
      <c r="G40" s="39" t="s">
        <v>4852</v>
      </c>
      <c r="H40" s="39" t="s">
        <v>4502</v>
      </c>
      <c r="I40" s="40" t="n">
        <v>2050</v>
      </c>
      <c r="J40" s="40" t="n">
        <v>0</v>
      </c>
      <c r="K40" s="39" t="s">
        <v>4503</v>
      </c>
      <c r="L40" s="41" t="n">
        <v>0</v>
      </c>
      <c r="M40" s="41" t="n">
        <v>350670.84</v>
      </c>
      <c r="O40" s="42" t="n">
        <f aca="false">M40/SUM($M$2:$M$2023)</f>
        <v>0.000968776973398934</v>
      </c>
      <c r="P40" s="43" t="n">
        <f aca="false">IFERROR(M40/I40,0)</f>
        <v>171.058946341463</v>
      </c>
      <c r="Q40" s="17" t="n">
        <v>182</v>
      </c>
      <c r="R40" s="44" t="n">
        <f aca="false">I40-Q40</f>
        <v>1868</v>
      </c>
      <c r="S40" s="43" t="n">
        <f aca="false">$AK40*R40</f>
        <v>319538.10743946</v>
      </c>
      <c r="U40" s="26" t="s">
        <v>259</v>
      </c>
      <c r="V40" s="26" t="s">
        <v>273</v>
      </c>
      <c r="W40" s="26" t="s">
        <v>262</v>
      </c>
      <c r="X40" s="24" t="s">
        <v>226</v>
      </c>
      <c r="Y40" s="26" t="s">
        <v>267</v>
      </c>
      <c r="Z40" s="25" t="s">
        <v>51</v>
      </c>
      <c r="AA40" s="26" t="s">
        <v>1926</v>
      </c>
      <c r="AB40" s="26" t="s">
        <v>1927</v>
      </c>
      <c r="AC40" s="26" t="s">
        <v>430</v>
      </c>
      <c r="AD40" s="26" t="s">
        <v>269</v>
      </c>
      <c r="AE40" s="26"/>
      <c r="AF40" s="26" t="s">
        <v>270</v>
      </c>
      <c r="AG40" s="26" t="s">
        <v>431</v>
      </c>
      <c r="AH40" s="45" t="n">
        <v>2519</v>
      </c>
      <c r="AI40" s="45" t="n">
        <f aca="false">Q40</f>
        <v>182</v>
      </c>
      <c r="AJ40" s="45" t="n">
        <f aca="false">$AH40-$AI40</f>
        <v>2337</v>
      </c>
      <c r="AK40" s="46" t="n">
        <v>171.058944025407</v>
      </c>
      <c r="AL40" s="46" t="n">
        <f aca="false">$AJ40*$AK40</f>
        <v>399764.752187376</v>
      </c>
      <c r="AM40" s="46" t="n">
        <f aca="false">$AI40*$AK40</f>
        <v>31132.7278126241</v>
      </c>
      <c r="AN40" s="26"/>
      <c r="AO40" s="26" t="s">
        <v>1744</v>
      </c>
    </row>
    <row r="41" customFormat="false" ht="12" hidden="false" customHeight="false" outlineLevel="0" collapsed="false">
      <c r="A41" s="39" t="s">
        <v>1959</v>
      </c>
      <c r="B41" s="39" t="s">
        <v>1960</v>
      </c>
      <c r="C41" s="39"/>
      <c r="D41" s="39" t="s">
        <v>4500</v>
      </c>
      <c r="E41" s="39" t="s">
        <v>261</v>
      </c>
      <c r="F41" s="39" t="s">
        <v>1739</v>
      </c>
      <c r="G41" s="39" t="s">
        <v>4853</v>
      </c>
      <c r="H41" s="39" t="s">
        <v>4502</v>
      </c>
      <c r="I41" s="40" t="n">
        <v>2005</v>
      </c>
      <c r="J41" s="40" t="n">
        <v>0</v>
      </c>
      <c r="K41" s="39" t="s">
        <v>4503</v>
      </c>
      <c r="L41" s="41" t="n">
        <v>0</v>
      </c>
      <c r="M41" s="41" t="n">
        <v>469706.7</v>
      </c>
      <c r="O41" s="42" t="n">
        <f aca="false">M41/SUM($M$2:$M$2023)</f>
        <v>0.00129763009439622</v>
      </c>
      <c r="P41" s="43" t="n">
        <f aca="false">IFERROR(M41/I41,0)</f>
        <v>234.267680798005</v>
      </c>
      <c r="Q41" s="17"/>
      <c r="R41" s="44" t="n">
        <f aca="false">I41-Q41</f>
        <v>2005</v>
      </c>
      <c r="S41" s="43" t="n">
        <f aca="false">$AK41*R41</f>
        <v>469706.7</v>
      </c>
      <c r="U41" s="26" t="s">
        <v>259</v>
      </c>
      <c r="V41" s="26" t="s">
        <v>260</v>
      </c>
      <c r="W41" s="26" t="s">
        <v>262</v>
      </c>
      <c r="X41" s="26"/>
      <c r="Y41" s="26" t="s">
        <v>277</v>
      </c>
      <c r="Z41" s="27" t="s">
        <v>123</v>
      </c>
      <c r="AA41" s="26"/>
      <c r="AB41" s="26"/>
      <c r="AC41" s="26"/>
      <c r="AD41" s="26"/>
      <c r="AE41" s="26"/>
      <c r="AF41" s="26"/>
      <c r="AG41" s="26"/>
      <c r="AH41" s="45" t="n">
        <v>2005</v>
      </c>
      <c r="AI41" s="45" t="n">
        <f aca="false">Q41</f>
        <v>0</v>
      </c>
      <c r="AJ41" s="45" t="n">
        <f aca="false">$AH41-$AI41</f>
        <v>2005</v>
      </c>
      <c r="AK41" s="46" t="n">
        <v>234.267680798005</v>
      </c>
      <c r="AL41" s="46" t="n">
        <f aca="false">$AJ41*$AK41</f>
        <v>469706.7</v>
      </c>
      <c r="AM41" s="46" t="n">
        <f aca="false">$AI41*$AK41</f>
        <v>0</v>
      </c>
      <c r="AN41" s="26"/>
      <c r="AO41" s="26"/>
    </row>
    <row r="42" customFormat="false" ht="12" hidden="false" customHeight="false" outlineLevel="0" collapsed="false">
      <c r="A42" s="39" t="s">
        <v>263</v>
      </c>
      <c r="B42" s="39" t="s">
        <v>264</v>
      </c>
      <c r="C42" s="39" t="s">
        <v>4862</v>
      </c>
      <c r="D42" s="39" t="s">
        <v>4505</v>
      </c>
      <c r="E42" s="39" t="s">
        <v>261</v>
      </c>
      <c r="F42" s="39" t="s">
        <v>1739</v>
      </c>
      <c r="G42" s="39" t="s">
        <v>4853</v>
      </c>
      <c r="H42" s="39" t="s">
        <v>4502</v>
      </c>
      <c r="I42" s="40" t="n">
        <v>2000</v>
      </c>
      <c r="J42" s="40" t="n">
        <v>0</v>
      </c>
      <c r="K42" s="39" t="s">
        <v>4503</v>
      </c>
      <c r="L42" s="41" t="n">
        <v>0</v>
      </c>
      <c r="M42" s="41" t="n">
        <v>296443.96</v>
      </c>
      <c r="O42" s="42" t="n">
        <f aca="false">M42/SUM($M$2:$M$2023)</f>
        <v>0.000818967674504087</v>
      </c>
      <c r="P42" s="43" t="n">
        <f aca="false">IFERROR(M42/I42,0)</f>
        <v>148.22198</v>
      </c>
      <c r="Q42" s="17" t="n">
        <v>690</v>
      </c>
      <c r="R42" s="44" t="n">
        <f aca="false">I42-Q42</f>
        <v>1310</v>
      </c>
      <c r="S42" s="43" t="n">
        <f aca="false">$AK42*R42</f>
        <v>194170.792427502</v>
      </c>
      <c r="U42" s="26" t="s">
        <v>259</v>
      </c>
      <c r="V42" s="26" t="s">
        <v>260</v>
      </c>
      <c r="W42" s="26" t="s">
        <v>262</v>
      </c>
      <c r="X42" s="29" t="s">
        <v>227</v>
      </c>
      <c r="Y42" s="26" t="s">
        <v>297</v>
      </c>
      <c r="Z42" s="25" t="s">
        <v>51</v>
      </c>
      <c r="AA42" s="26" t="s">
        <v>1752</v>
      </c>
      <c r="AB42" s="26" t="s">
        <v>1753</v>
      </c>
      <c r="AC42" s="26" t="s">
        <v>268</v>
      </c>
      <c r="AD42" s="26" t="s">
        <v>269</v>
      </c>
      <c r="AE42" s="26"/>
      <c r="AF42" s="26" t="s">
        <v>270</v>
      </c>
      <c r="AG42" s="26" t="s">
        <v>271</v>
      </c>
      <c r="AH42" s="45" t="n">
        <v>21380</v>
      </c>
      <c r="AI42" s="45" t="n">
        <f aca="false">Q42</f>
        <v>690</v>
      </c>
      <c r="AJ42" s="45" t="n">
        <f aca="false">$AH42-$AI42</f>
        <v>20690</v>
      </c>
      <c r="AK42" s="46" t="n">
        <v>148.221978952292</v>
      </c>
      <c r="AL42" s="46" t="n">
        <f aca="false">$AJ42*$AK42</f>
        <v>3066712.74452292</v>
      </c>
      <c r="AM42" s="46" t="n">
        <f aca="false">$AI42*$AK42</f>
        <v>102273.165477081</v>
      </c>
      <c r="AN42" s="26"/>
      <c r="AO42" s="26" t="s">
        <v>1754</v>
      </c>
    </row>
    <row r="43" customFormat="false" ht="12" hidden="false" customHeight="false" outlineLevel="0" collapsed="false">
      <c r="A43" s="39" t="s">
        <v>939</v>
      </c>
      <c r="B43" s="39" t="s">
        <v>940</v>
      </c>
      <c r="C43" s="39"/>
      <c r="D43" s="39" t="s">
        <v>4505</v>
      </c>
      <c r="E43" s="39" t="s">
        <v>274</v>
      </c>
      <c r="F43" s="39" t="s">
        <v>1739</v>
      </c>
      <c r="G43" s="39" t="s">
        <v>4852</v>
      </c>
      <c r="H43" s="39" t="s">
        <v>4502</v>
      </c>
      <c r="I43" s="40" t="n">
        <v>1950</v>
      </c>
      <c r="J43" s="40" t="n">
        <v>0</v>
      </c>
      <c r="K43" s="39" t="s">
        <v>4503</v>
      </c>
      <c r="L43" s="41" t="n">
        <v>0</v>
      </c>
      <c r="M43" s="41" t="n">
        <v>90175.71</v>
      </c>
      <c r="O43" s="42" t="n">
        <f aca="false">M43/SUM($M$2:$M$2023)</f>
        <v>0.000249122942209566</v>
      </c>
      <c r="P43" s="43" t="n">
        <f aca="false">IFERROR(M43/I43,0)</f>
        <v>46.2439538461539</v>
      </c>
      <c r="Q43" s="17"/>
      <c r="R43" s="44" t="n">
        <f aca="false">I43-Q43</f>
        <v>1950</v>
      </c>
      <c r="S43" s="43" t="n">
        <f aca="false">$AK43*R43</f>
        <v>90175.7109843081</v>
      </c>
      <c r="U43" s="26" t="s">
        <v>259</v>
      </c>
      <c r="V43" s="26" t="s">
        <v>273</v>
      </c>
      <c r="W43" s="26" t="s">
        <v>262</v>
      </c>
      <c r="X43" s="25" t="s">
        <v>228</v>
      </c>
      <c r="Y43" s="26" t="s">
        <v>282</v>
      </c>
      <c r="Z43" s="25" t="s">
        <v>51</v>
      </c>
      <c r="AA43" s="26" t="s">
        <v>1807</v>
      </c>
      <c r="AB43" s="26" t="s">
        <v>1808</v>
      </c>
      <c r="AC43" s="26" t="s">
        <v>943</v>
      </c>
      <c r="AD43" s="26" t="s">
        <v>269</v>
      </c>
      <c r="AE43" s="26"/>
      <c r="AF43" s="26" t="s">
        <v>270</v>
      </c>
      <c r="AG43" s="26" t="s">
        <v>944</v>
      </c>
      <c r="AH43" s="45"/>
      <c r="AI43" s="45"/>
      <c r="AJ43" s="45"/>
      <c r="AK43" s="46" t="n">
        <v>46.2439543509273</v>
      </c>
      <c r="AL43" s="46"/>
      <c r="AM43" s="46"/>
      <c r="AN43" s="26"/>
      <c r="AO43" s="26" t="s">
        <v>4863</v>
      </c>
    </row>
    <row r="44" customFormat="false" ht="12" hidden="false" customHeight="false" outlineLevel="0" collapsed="false">
      <c r="A44" s="39" t="s">
        <v>890</v>
      </c>
      <c r="B44" s="39" t="s">
        <v>891</v>
      </c>
      <c r="C44" s="39"/>
      <c r="D44" s="39" t="s">
        <v>4505</v>
      </c>
      <c r="E44" s="39" t="s">
        <v>274</v>
      </c>
      <c r="F44" s="39" t="s">
        <v>1739</v>
      </c>
      <c r="G44" s="39" t="s">
        <v>4853</v>
      </c>
      <c r="H44" s="39" t="s">
        <v>4502</v>
      </c>
      <c r="I44" s="40" t="n">
        <v>1900</v>
      </c>
      <c r="J44" s="40" t="n">
        <v>0</v>
      </c>
      <c r="K44" s="39" t="s">
        <v>4503</v>
      </c>
      <c r="L44" s="41" t="n">
        <v>0</v>
      </c>
      <c r="M44" s="41" t="n">
        <v>74918.78</v>
      </c>
      <c r="O44" s="42" t="n">
        <f aca="false">M44/SUM($M$2:$M$2023)</f>
        <v>0.000206973550863655</v>
      </c>
      <c r="P44" s="43" t="n">
        <f aca="false">IFERROR(M44/I44,0)</f>
        <v>39.4309368421053</v>
      </c>
      <c r="Q44" s="17" t="n">
        <v>523</v>
      </c>
      <c r="R44" s="44" t="n">
        <f aca="false">I44-Q44</f>
        <v>1377</v>
      </c>
      <c r="S44" s="43" t="n">
        <f aca="false">$AK44*R44</f>
        <v>54296.3993727273</v>
      </c>
      <c r="U44" s="26" t="s">
        <v>259</v>
      </c>
      <c r="V44" s="26" t="s">
        <v>273</v>
      </c>
      <c r="W44" s="26" t="s">
        <v>262</v>
      </c>
      <c r="X44" s="29" t="s">
        <v>227</v>
      </c>
      <c r="Y44" s="26" t="s">
        <v>297</v>
      </c>
      <c r="Z44" s="25" t="s">
        <v>51</v>
      </c>
      <c r="AA44" s="26" t="s">
        <v>1947</v>
      </c>
      <c r="AB44" s="26" t="s">
        <v>1948</v>
      </c>
      <c r="AC44" s="26" t="s">
        <v>894</v>
      </c>
      <c r="AD44" s="26" t="s">
        <v>270</v>
      </c>
      <c r="AE44" s="26" t="s">
        <v>1949</v>
      </c>
      <c r="AF44" s="26" t="s">
        <v>270</v>
      </c>
      <c r="AG44" s="26" t="s">
        <v>895</v>
      </c>
      <c r="AH44" s="45" t="n">
        <v>2200</v>
      </c>
      <c r="AI44" s="45" t="n">
        <f aca="false">Q44</f>
        <v>523</v>
      </c>
      <c r="AJ44" s="45" t="n">
        <f aca="false">$AH44-$AI44</f>
        <v>1677</v>
      </c>
      <c r="AK44" s="46" t="n">
        <v>39.4309363636364</v>
      </c>
      <c r="AL44" s="46" t="n">
        <f aca="false">$AJ44*$AK44</f>
        <v>66125.6802818182</v>
      </c>
      <c r="AM44" s="46" t="n">
        <f aca="false">$AI44*$AK44</f>
        <v>20622.3797181818</v>
      </c>
      <c r="AN44" s="26"/>
      <c r="AO44" s="26" t="s">
        <v>1950</v>
      </c>
    </row>
    <row r="45" customFormat="false" ht="12" hidden="false" customHeight="false" outlineLevel="0" collapsed="false">
      <c r="A45" s="39" t="s">
        <v>1920</v>
      </c>
      <c r="B45" s="39" t="s">
        <v>1921</v>
      </c>
      <c r="C45" s="39"/>
      <c r="D45" s="39" t="s">
        <v>4505</v>
      </c>
      <c r="E45" s="39" t="s">
        <v>274</v>
      </c>
      <c r="F45" s="39" t="s">
        <v>1739</v>
      </c>
      <c r="G45" s="39" t="s">
        <v>4852</v>
      </c>
      <c r="H45" s="39" t="s">
        <v>4502</v>
      </c>
      <c r="I45" s="40" t="n">
        <v>1825</v>
      </c>
      <c r="J45" s="40" t="n">
        <v>0</v>
      </c>
      <c r="K45" s="39" t="s">
        <v>4503</v>
      </c>
      <c r="L45" s="41" t="n">
        <v>0</v>
      </c>
      <c r="M45" s="41" t="n">
        <v>233465.34</v>
      </c>
      <c r="O45" s="42" t="n">
        <f aca="false">M45/SUM($M$2:$M$2023)</f>
        <v>0.000644980476502561</v>
      </c>
      <c r="P45" s="43" t="n">
        <f aca="false">IFERROR(M45/I45,0)</f>
        <v>127.92621369863</v>
      </c>
      <c r="Q45" s="17"/>
      <c r="R45" s="44" t="n">
        <f aca="false">I45-Q45</f>
        <v>1825</v>
      </c>
      <c r="S45" s="43" t="n">
        <f aca="false">$AK45*R45</f>
        <v>233465.338440367</v>
      </c>
      <c r="U45" s="26" t="s">
        <v>259</v>
      </c>
      <c r="V45" s="26" t="s">
        <v>273</v>
      </c>
      <c r="W45" s="26" t="s">
        <v>262</v>
      </c>
      <c r="X45" s="26"/>
      <c r="Y45" s="26" t="s">
        <v>277</v>
      </c>
      <c r="Z45" s="27" t="s">
        <v>123</v>
      </c>
      <c r="AA45" s="26"/>
      <c r="AB45" s="26"/>
      <c r="AC45" s="26"/>
      <c r="AD45" s="26"/>
      <c r="AE45" s="26"/>
      <c r="AF45" s="26"/>
      <c r="AG45" s="26"/>
      <c r="AH45" s="45" t="n">
        <v>2725</v>
      </c>
      <c r="AI45" s="45" t="n">
        <f aca="false">Q45</f>
        <v>0</v>
      </c>
      <c r="AJ45" s="45" t="n">
        <f aca="false">$AH45-$AI45</f>
        <v>2725</v>
      </c>
      <c r="AK45" s="46" t="n">
        <v>127.926212844037</v>
      </c>
      <c r="AL45" s="46" t="n">
        <f aca="false">$AJ45*$AK45</f>
        <v>348598.93</v>
      </c>
      <c r="AM45" s="46" t="n">
        <f aca="false">$AI45*$AK45</f>
        <v>0</v>
      </c>
      <c r="AN45" s="26"/>
      <c r="AO45" s="26" t="s">
        <v>1741</v>
      </c>
    </row>
    <row r="46" customFormat="false" ht="12" hidden="false" customHeight="false" outlineLevel="0" collapsed="false">
      <c r="A46" s="39" t="s">
        <v>1978</v>
      </c>
      <c r="B46" s="39" t="s">
        <v>1979</v>
      </c>
      <c r="C46" s="39"/>
      <c r="D46" s="39" t="s">
        <v>4505</v>
      </c>
      <c r="E46" s="39" t="s">
        <v>261</v>
      </c>
      <c r="F46" s="39" t="s">
        <v>1739</v>
      </c>
      <c r="G46" s="39" t="s">
        <v>4853</v>
      </c>
      <c r="H46" s="39" t="s">
        <v>4502</v>
      </c>
      <c r="I46" s="40" t="n">
        <v>1662</v>
      </c>
      <c r="J46" s="40" t="n">
        <v>0</v>
      </c>
      <c r="K46" s="39" t="s">
        <v>4503</v>
      </c>
      <c r="L46" s="41" t="n">
        <v>0</v>
      </c>
      <c r="M46" s="41" t="n">
        <v>439166.11</v>
      </c>
      <c r="O46" s="42" t="n">
        <f aca="false">M46/SUM($M$2:$M$2023)</f>
        <v>0.00121325746636128</v>
      </c>
      <c r="P46" s="43" t="n">
        <f aca="false">IFERROR(M46/I46,0)</f>
        <v>264.239536702768</v>
      </c>
      <c r="Q46" s="17" t="n">
        <v>0</v>
      </c>
      <c r="R46" s="44" t="n">
        <f aca="false">I46-Q46</f>
        <v>1662</v>
      </c>
      <c r="S46" s="43" t="n">
        <f aca="false">$AK46*R46</f>
        <v>439166.11</v>
      </c>
      <c r="U46" s="26" t="s">
        <v>259</v>
      </c>
      <c r="V46" s="26" t="s">
        <v>260</v>
      </c>
      <c r="W46" s="26" t="s">
        <v>262</v>
      </c>
      <c r="X46" s="29" t="s">
        <v>227</v>
      </c>
      <c r="Y46" s="26" t="s">
        <v>297</v>
      </c>
      <c r="Z46" s="25" t="s">
        <v>51</v>
      </c>
      <c r="AA46" s="26" t="s">
        <v>1980</v>
      </c>
      <c r="AB46" s="26" t="s">
        <v>1981</v>
      </c>
      <c r="AC46" s="26" t="s">
        <v>290</v>
      </c>
      <c r="AD46" s="26" t="s">
        <v>269</v>
      </c>
      <c r="AE46" s="26"/>
      <c r="AF46" s="26" t="s">
        <v>269</v>
      </c>
      <c r="AG46" s="26"/>
      <c r="AH46" s="45" t="n">
        <v>1662</v>
      </c>
      <c r="AI46" s="45" t="n">
        <f aca="false">Q46</f>
        <v>0</v>
      </c>
      <c r="AJ46" s="45" t="n">
        <f aca="false">$AH46-$AI46</f>
        <v>1662</v>
      </c>
      <c r="AK46" s="46" t="n">
        <v>264.239536702768</v>
      </c>
      <c r="AL46" s="46" t="n">
        <f aca="false">$AJ46*$AK46</f>
        <v>439166.11</v>
      </c>
      <c r="AM46" s="46" t="n">
        <f aca="false">$AI46*$AK46</f>
        <v>0</v>
      </c>
      <c r="AN46" s="26"/>
      <c r="AO46" s="26" t="s">
        <v>1982</v>
      </c>
    </row>
    <row r="47" customFormat="false" ht="12" hidden="false" customHeight="false" outlineLevel="0" collapsed="false">
      <c r="A47" s="39" t="s">
        <v>1941</v>
      </c>
      <c r="B47" s="39" t="s">
        <v>1942</v>
      </c>
      <c r="C47" s="39"/>
      <c r="D47" s="39" t="s">
        <v>4505</v>
      </c>
      <c r="E47" s="39" t="s">
        <v>274</v>
      </c>
      <c r="F47" s="39" t="s">
        <v>1739</v>
      </c>
      <c r="G47" s="39" t="s">
        <v>4852</v>
      </c>
      <c r="H47" s="39" t="s">
        <v>4502</v>
      </c>
      <c r="I47" s="40" t="n">
        <v>1660</v>
      </c>
      <c r="J47" s="40" t="n">
        <v>0</v>
      </c>
      <c r="K47" s="39" t="s">
        <v>4503</v>
      </c>
      <c r="L47" s="41" t="n">
        <v>0</v>
      </c>
      <c r="M47" s="41" t="n">
        <v>787342.77</v>
      </c>
      <c r="O47" s="42" t="n">
        <f aca="false">M47/SUM($M$2:$M$2023)</f>
        <v>0.00217514392057273</v>
      </c>
      <c r="P47" s="43" t="n">
        <f aca="false">IFERROR(M47/I47,0)</f>
        <v>474.302873493976</v>
      </c>
      <c r="Q47" s="17" t="n">
        <v>3</v>
      </c>
      <c r="R47" s="44" t="n">
        <f aca="false">I47-Q47</f>
        <v>1657</v>
      </c>
      <c r="S47" s="43" t="n">
        <f aca="false">$AK47*R47</f>
        <v>785919.860027186</v>
      </c>
      <c r="U47" s="26" t="s">
        <v>259</v>
      </c>
      <c r="V47" s="26" t="s">
        <v>273</v>
      </c>
      <c r="W47" s="26" t="s">
        <v>262</v>
      </c>
      <c r="X47" s="24" t="s">
        <v>226</v>
      </c>
      <c r="Y47" s="26" t="s">
        <v>267</v>
      </c>
      <c r="Z47" s="25" t="s">
        <v>51</v>
      </c>
      <c r="AA47" s="26" t="s">
        <v>1943</v>
      </c>
      <c r="AB47" s="26" t="s">
        <v>1944</v>
      </c>
      <c r="AC47" s="26" t="s">
        <v>290</v>
      </c>
      <c r="AD47" s="26" t="s">
        <v>269</v>
      </c>
      <c r="AE47" s="26"/>
      <c r="AF47" s="26" t="s">
        <v>269</v>
      </c>
      <c r="AG47" s="26"/>
      <c r="AH47" s="45" t="n">
        <v>2207</v>
      </c>
      <c r="AI47" s="45" t="n">
        <f aca="false">Q47</f>
        <v>3</v>
      </c>
      <c r="AJ47" s="45" t="n">
        <f aca="false">$AH47-$AI47</f>
        <v>2204</v>
      </c>
      <c r="AK47" s="46" t="n">
        <v>474.302872677843</v>
      </c>
      <c r="AL47" s="46" t="n">
        <f aca="false">$AJ47*$AK47</f>
        <v>1045363.53138197</v>
      </c>
      <c r="AM47" s="46" t="n">
        <f aca="false">$AI47*$AK47</f>
        <v>1422.90861803353</v>
      </c>
      <c r="AN47" s="28" t="s">
        <v>1945</v>
      </c>
      <c r="AO47" s="26" t="s">
        <v>1946</v>
      </c>
    </row>
    <row r="48" customFormat="false" ht="12" hidden="false" customHeight="false" outlineLevel="0" collapsed="false">
      <c r="A48" s="39" t="s">
        <v>725</v>
      </c>
      <c r="B48" s="39" t="s">
        <v>726</v>
      </c>
      <c r="C48" s="39"/>
      <c r="D48" s="39" t="s">
        <v>4505</v>
      </c>
      <c r="E48" s="39" t="s">
        <v>274</v>
      </c>
      <c r="F48" s="39" t="s">
        <v>1739</v>
      </c>
      <c r="G48" s="39" t="s">
        <v>4852</v>
      </c>
      <c r="H48" s="39" t="s">
        <v>4502</v>
      </c>
      <c r="I48" s="40" t="n">
        <v>1656</v>
      </c>
      <c r="J48" s="40" t="n">
        <v>0</v>
      </c>
      <c r="K48" s="39" t="s">
        <v>4503</v>
      </c>
      <c r="L48" s="41" t="n">
        <v>0</v>
      </c>
      <c r="M48" s="41" t="n">
        <v>254742.04</v>
      </c>
      <c r="O48" s="42" t="n">
        <f aca="false">M48/SUM($M$2:$M$2023)</f>
        <v>0.000703760319816356</v>
      </c>
      <c r="P48" s="43" t="n">
        <f aca="false">IFERROR(M48/I48,0)</f>
        <v>153.829734299517</v>
      </c>
      <c r="Q48" s="17" t="n">
        <v>74</v>
      </c>
      <c r="R48" s="44" t="n">
        <f aca="false">I48-Q48</f>
        <v>1582</v>
      </c>
      <c r="S48" s="43" t="n">
        <f aca="false">$AK48*R48</f>
        <v>243358.639019608</v>
      </c>
      <c r="U48" s="26" t="s">
        <v>259</v>
      </c>
      <c r="V48" s="26" t="s">
        <v>273</v>
      </c>
      <c r="W48" s="26" t="s">
        <v>262</v>
      </c>
      <c r="X48" s="25" t="s">
        <v>228</v>
      </c>
      <c r="Y48" s="26" t="s">
        <v>282</v>
      </c>
      <c r="Z48" s="25" t="s">
        <v>51</v>
      </c>
      <c r="AA48" s="26" t="s">
        <v>1900</v>
      </c>
      <c r="AB48" s="26" t="s">
        <v>1901</v>
      </c>
      <c r="AC48" s="26" t="s">
        <v>1902</v>
      </c>
      <c r="AD48" s="26" t="s">
        <v>270</v>
      </c>
      <c r="AE48" s="26" t="s">
        <v>1903</v>
      </c>
      <c r="AF48" s="26" t="s">
        <v>270</v>
      </c>
      <c r="AG48" s="26" t="s">
        <v>1904</v>
      </c>
      <c r="AH48" s="45" t="n">
        <v>2856</v>
      </c>
      <c r="AI48" s="45" t="n">
        <f aca="false">Q48</f>
        <v>74</v>
      </c>
      <c r="AJ48" s="45" t="n">
        <f aca="false">$AH48-$AI48</f>
        <v>2782</v>
      </c>
      <c r="AK48" s="46" t="n">
        <v>153.829733893557</v>
      </c>
      <c r="AL48" s="46" t="n">
        <f aca="false">$AJ48*$AK48</f>
        <v>427954.319691877</v>
      </c>
      <c r="AM48" s="46" t="n">
        <f aca="false">$AI48*$AK48</f>
        <v>11383.4003081232</v>
      </c>
      <c r="AN48" s="26"/>
      <c r="AO48" s="26" t="s">
        <v>1905</v>
      </c>
    </row>
    <row r="49" customFormat="false" ht="12" hidden="false" customHeight="false" outlineLevel="0" collapsed="false">
      <c r="A49" s="39" t="s">
        <v>390</v>
      </c>
      <c r="B49" s="39" t="s">
        <v>391</v>
      </c>
      <c r="C49" s="39" t="s">
        <v>4505</v>
      </c>
      <c r="D49" s="39" t="s">
        <v>4505</v>
      </c>
      <c r="E49" s="39" t="s">
        <v>261</v>
      </c>
      <c r="F49" s="39" t="s">
        <v>1739</v>
      </c>
      <c r="G49" s="39" t="s">
        <v>4853</v>
      </c>
      <c r="H49" s="39" t="s">
        <v>4502</v>
      </c>
      <c r="I49" s="40" t="n">
        <v>1600</v>
      </c>
      <c r="J49" s="40" t="n">
        <v>0</v>
      </c>
      <c r="K49" s="39" t="s">
        <v>4503</v>
      </c>
      <c r="L49" s="41" t="n">
        <v>0</v>
      </c>
      <c r="M49" s="41" t="n">
        <v>71099.85</v>
      </c>
      <c r="O49" s="42" t="n">
        <f aca="false">M49/SUM($M$2:$M$2023)</f>
        <v>0.00019642322553001</v>
      </c>
      <c r="P49" s="43" t="n">
        <f aca="false">IFERROR(M49/I49,0)</f>
        <v>44.43740625</v>
      </c>
      <c r="Q49" s="17" t="n">
        <v>150</v>
      </c>
      <c r="R49" s="44" t="n">
        <f aca="false">I49-Q49</f>
        <v>1450</v>
      </c>
      <c r="S49" s="43" t="n">
        <f aca="false">$AK49*R49</f>
        <v>64434.2369720598</v>
      </c>
      <c r="U49" s="26" t="s">
        <v>259</v>
      </c>
      <c r="V49" s="26" t="s">
        <v>260</v>
      </c>
      <c r="W49" s="26" t="s">
        <v>262</v>
      </c>
      <c r="X49" s="24" t="s">
        <v>226</v>
      </c>
      <c r="Y49" s="26" t="s">
        <v>267</v>
      </c>
      <c r="Z49" s="25" t="s">
        <v>51</v>
      </c>
      <c r="AA49" s="26" t="s">
        <v>1803</v>
      </c>
      <c r="AB49" s="26" t="s">
        <v>1804</v>
      </c>
      <c r="AC49" s="26" t="s">
        <v>290</v>
      </c>
      <c r="AD49" s="26" t="s">
        <v>269</v>
      </c>
      <c r="AE49" s="26"/>
      <c r="AF49" s="26" t="s">
        <v>270</v>
      </c>
      <c r="AG49" s="26"/>
      <c r="AH49" s="45" t="n">
        <v>7695</v>
      </c>
      <c r="AI49" s="45" t="n">
        <f aca="false">Q49</f>
        <v>150</v>
      </c>
      <c r="AJ49" s="45" t="n">
        <f aca="false">$AH49-$AI49</f>
        <v>7545</v>
      </c>
      <c r="AK49" s="46" t="n">
        <v>44.4374048083171</v>
      </c>
      <c r="AL49" s="46" t="n">
        <f aca="false">$AJ49*$AK49</f>
        <v>335280.219278752</v>
      </c>
      <c r="AM49" s="46" t="n">
        <f aca="false">$AI49*$AK49</f>
        <v>6665.61072124756</v>
      </c>
      <c r="AN49" s="28" t="s">
        <v>1805</v>
      </c>
      <c r="AO49" s="26" t="s">
        <v>1806</v>
      </c>
    </row>
    <row r="50" customFormat="false" ht="12" hidden="false" customHeight="false" outlineLevel="0" collapsed="false">
      <c r="A50" s="39" t="s">
        <v>734</v>
      </c>
      <c r="B50" s="39" t="s">
        <v>735</v>
      </c>
      <c r="C50" s="39"/>
      <c r="D50" s="39" t="s">
        <v>4505</v>
      </c>
      <c r="E50" s="39" t="s">
        <v>274</v>
      </c>
      <c r="F50" s="39" t="s">
        <v>1739</v>
      </c>
      <c r="G50" s="39" t="s">
        <v>4853</v>
      </c>
      <c r="H50" s="39" t="s">
        <v>4502</v>
      </c>
      <c r="I50" s="40" t="n">
        <v>1600</v>
      </c>
      <c r="J50" s="40" t="n">
        <v>0</v>
      </c>
      <c r="K50" s="39" t="s">
        <v>4503</v>
      </c>
      <c r="L50" s="41" t="n">
        <v>0</v>
      </c>
      <c r="M50" s="41" t="n">
        <v>854013.55</v>
      </c>
      <c r="O50" s="42" t="n">
        <f aca="false">M50/SUM($M$2:$M$2023)</f>
        <v>0.00235933122414935</v>
      </c>
      <c r="P50" s="43" t="n">
        <f aca="false">IFERROR(M50/I50,0)</f>
        <v>533.75846875</v>
      </c>
      <c r="Q50" s="17"/>
      <c r="R50" s="44" t="n">
        <f aca="false">I50-Q50</f>
        <v>1600</v>
      </c>
      <c r="S50" s="43" t="n">
        <f aca="false">$AK50*R50</f>
        <v>854013.545549738</v>
      </c>
      <c r="U50" s="26" t="s">
        <v>259</v>
      </c>
      <c r="V50" s="26" t="s">
        <v>273</v>
      </c>
      <c r="W50" s="26" t="s">
        <v>262</v>
      </c>
      <c r="X50" s="26"/>
      <c r="Y50" s="26" t="s">
        <v>277</v>
      </c>
      <c r="Z50" s="27" t="s">
        <v>123</v>
      </c>
      <c r="AA50" s="26"/>
      <c r="AB50" s="26"/>
      <c r="AC50" s="26"/>
      <c r="AD50" s="26"/>
      <c r="AE50" s="26"/>
      <c r="AF50" s="26"/>
      <c r="AG50" s="26"/>
      <c r="AH50" s="45" t="n">
        <v>1910</v>
      </c>
      <c r="AI50" s="45" t="n">
        <f aca="false">Q50</f>
        <v>0</v>
      </c>
      <c r="AJ50" s="45" t="n">
        <f aca="false">$AH50-$AI50</f>
        <v>1910</v>
      </c>
      <c r="AK50" s="46" t="n">
        <v>533.758465968586</v>
      </c>
      <c r="AL50" s="46" t="n">
        <f aca="false">$AJ50*$AK50</f>
        <v>1019478.67</v>
      </c>
      <c r="AM50" s="46" t="n">
        <f aca="false">$AI50*$AK50</f>
        <v>0</v>
      </c>
      <c r="AN50" s="26"/>
      <c r="AO50" s="26" t="s">
        <v>1740</v>
      </c>
    </row>
    <row r="51" customFormat="false" ht="12" hidden="false" customHeight="false" outlineLevel="0" collapsed="false">
      <c r="A51" s="39" t="s">
        <v>397</v>
      </c>
      <c r="B51" s="39" t="s">
        <v>398</v>
      </c>
      <c r="C51" s="39"/>
      <c r="D51" s="39" t="s">
        <v>4505</v>
      </c>
      <c r="E51" s="39" t="s">
        <v>274</v>
      </c>
      <c r="F51" s="39" t="s">
        <v>1739</v>
      </c>
      <c r="G51" s="39" t="s">
        <v>4853</v>
      </c>
      <c r="H51" s="39" t="s">
        <v>4502</v>
      </c>
      <c r="I51" s="40" t="n">
        <v>1541</v>
      </c>
      <c r="J51" s="40" t="n">
        <v>0</v>
      </c>
      <c r="K51" s="39" t="s">
        <v>4503</v>
      </c>
      <c r="L51" s="41" t="n">
        <v>0</v>
      </c>
      <c r="M51" s="41" t="n">
        <v>39270.46</v>
      </c>
      <c r="O51" s="42" t="n">
        <f aca="false">M51/SUM($M$2:$M$2023)</f>
        <v>0.000108490108224522</v>
      </c>
      <c r="P51" s="43" t="n">
        <f aca="false">IFERROR(M51/I51,0)</f>
        <v>25.4837508111616</v>
      </c>
      <c r="Q51" s="17"/>
      <c r="R51" s="44" t="n">
        <f aca="false">I51-Q51</f>
        <v>1541</v>
      </c>
      <c r="S51" s="43" t="n">
        <f aca="false">$AK51*R51</f>
        <v>39270.4613952211</v>
      </c>
      <c r="U51" s="26" t="s">
        <v>259</v>
      </c>
      <c r="V51" s="26" t="s">
        <v>273</v>
      </c>
      <c r="W51" s="26" t="s">
        <v>262</v>
      </c>
      <c r="X51" s="25" t="s">
        <v>228</v>
      </c>
      <c r="Y51" s="26" t="s">
        <v>282</v>
      </c>
      <c r="Z51" s="25" t="s">
        <v>51</v>
      </c>
      <c r="AA51" s="26" t="s">
        <v>1869</v>
      </c>
      <c r="AB51" s="26" t="s">
        <v>1870</v>
      </c>
      <c r="AC51" s="26" t="s">
        <v>401</v>
      </c>
      <c r="AD51" s="26" t="s">
        <v>269</v>
      </c>
      <c r="AE51" s="26"/>
      <c r="AF51" s="26" t="s">
        <v>270</v>
      </c>
      <c r="AG51" s="26" t="s">
        <v>402</v>
      </c>
      <c r="AH51" s="45"/>
      <c r="AI51" s="45"/>
      <c r="AJ51" s="45"/>
      <c r="AK51" s="46" t="n">
        <v>25.4837517165614</v>
      </c>
      <c r="AL51" s="46"/>
      <c r="AM51" s="46"/>
      <c r="AN51" s="26"/>
      <c r="AO51" s="26" t="s">
        <v>4864</v>
      </c>
    </row>
    <row r="52" customFormat="false" ht="12" hidden="false" customHeight="false" outlineLevel="0" collapsed="false">
      <c r="A52" s="39" t="s">
        <v>1835</v>
      </c>
      <c r="B52" s="39" t="s">
        <v>1836</v>
      </c>
      <c r="C52" s="39" t="s">
        <v>4198</v>
      </c>
      <c r="D52" s="39" t="s">
        <v>4505</v>
      </c>
      <c r="E52" s="39" t="s">
        <v>261</v>
      </c>
      <c r="F52" s="39" t="s">
        <v>1739</v>
      </c>
      <c r="G52" s="39" t="s">
        <v>4853</v>
      </c>
      <c r="H52" s="39" t="s">
        <v>4502</v>
      </c>
      <c r="I52" s="40" t="n">
        <v>1530</v>
      </c>
      <c r="J52" s="40" t="n">
        <v>0</v>
      </c>
      <c r="K52" s="39" t="s">
        <v>4503</v>
      </c>
      <c r="L52" s="41" t="n">
        <v>0</v>
      </c>
      <c r="M52" s="41" t="n">
        <v>252836.6</v>
      </c>
      <c r="O52" s="42" t="n">
        <f aca="false">M52/SUM($M$2:$M$2023)</f>
        <v>0.000698496276771907</v>
      </c>
      <c r="P52" s="43" t="n">
        <f aca="false">IFERROR(M52/I52,0)</f>
        <v>165.252679738562</v>
      </c>
      <c r="Q52" s="17"/>
      <c r="R52" s="44" t="n">
        <f aca="false">I52-Q52</f>
        <v>1530</v>
      </c>
      <c r="S52" s="43" t="n">
        <f aca="false">$AK52*R52</f>
        <v>252836.601762523</v>
      </c>
      <c r="U52" s="26" t="s">
        <v>259</v>
      </c>
      <c r="V52" s="26" t="s">
        <v>260</v>
      </c>
      <c r="W52" s="26" t="s">
        <v>262</v>
      </c>
      <c r="X52" s="26"/>
      <c r="Y52" s="26" t="s">
        <v>277</v>
      </c>
      <c r="Z52" s="27" t="s">
        <v>123</v>
      </c>
      <c r="AA52" s="26"/>
      <c r="AB52" s="26"/>
      <c r="AC52" s="26"/>
      <c r="AD52" s="26"/>
      <c r="AE52" s="26"/>
      <c r="AF52" s="26"/>
      <c r="AG52" s="26"/>
      <c r="AH52" s="45" t="n">
        <v>5390</v>
      </c>
      <c r="AI52" s="45" t="n">
        <f aca="false">Q52</f>
        <v>0</v>
      </c>
      <c r="AJ52" s="45" t="n">
        <f aca="false">$AH52-$AI52</f>
        <v>5390</v>
      </c>
      <c r="AK52" s="46" t="n">
        <v>165.252680890538</v>
      </c>
      <c r="AL52" s="46" t="n">
        <f aca="false">$AJ52*$AK52</f>
        <v>890711.95</v>
      </c>
      <c r="AM52" s="46" t="n">
        <f aca="false">$AI52*$AK52</f>
        <v>0</v>
      </c>
      <c r="AN52" s="26"/>
      <c r="AO52" s="26" t="s">
        <v>1837</v>
      </c>
    </row>
    <row r="53" customFormat="false" ht="12" hidden="false" customHeight="false" outlineLevel="0" collapsed="false">
      <c r="A53" s="39" t="s">
        <v>1778</v>
      </c>
      <c r="B53" s="39" t="s">
        <v>1779</v>
      </c>
      <c r="C53" s="39" t="s">
        <v>4865</v>
      </c>
      <c r="D53" s="39" t="s">
        <v>4505</v>
      </c>
      <c r="E53" s="39" t="s">
        <v>261</v>
      </c>
      <c r="F53" s="39" t="s">
        <v>1739</v>
      </c>
      <c r="G53" s="39" t="s">
        <v>4853</v>
      </c>
      <c r="H53" s="39" t="s">
        <v>4502</v>
      </c>
      <c r="I53" s="40" t="n">
        <v>1500</v>
      </c>
      <c r="J53" s="40" t="n">
        <v>0</v>
      </c>
      <c r="K53" s="39" t="s">
        <v>4503</v>
      </c>
      <c r="L53" s="41" t="n">
        <v>0</v>
      </c>
      <c r="M53" s="41" t="n">
        <v>45576.05</v>
      </c>
      <c r="O53" s="42" t="n">
        <f aca="false">M53/SUM($M$2:$M$2023)</f>
        <v>0.00012591017769963</v>
      </c>
      <c r="P53" s="43" t="n">
        <f aca="false">IFERROR(M53/I53,0)</f>
        <v>30.3840333333333</v>
      </c>
      <c r="Q53" s="17"/>
      <c r="R53" s="44" t="n">
        <f aca="false">I53-Q53</f>
        <v>1500</v>
      </c>
      <c r="S53" s="43" t="n">
        <f aca="false">$AK53*R53</f>
        <v>45576.0572705118</v>
      </c>
      <c r="U53" s="26" t="s">
        <v>259</v>
      </c>
      <c r="V53" s="26" t="s">
        <v>260</v>
      </c>
      <c r="W53" s="26" t="s">
        <v>262</v>
      </c>
      <c r="X53" s="26"/>
      <c r="Y53" s="26" t="s">
        <v>277</v>
      </c>
      <c r="Z53" s="27" t="s">
        <v>123</v>
      </c>
      <c r="AA53" s="26"/>
      <c r="AB53" s="26"/>
      <c r="AC53" s="26"/>
      <c r="AD53" s="26"/>
      <c r="AE53" s="26"/>
      <c r="AF53" s="26"/>
      <c r="AG53" s="26"/>
      <c r="AH53" s="45"/>
      <c r="AI53" s="45"/>
      <c r="AJ53" s="45"/>
      <c r="AK53" s="46" t="n">
        <v>30.3840381803412</v>
      </c>
      <c r="AL53" s="46"/>
      <c r="AM53" s="46"/>
      <c r="AN53" s="26"/>
      <c r="AO53" s="26" t="s">
        <v>1780</v>
      </c>
    </row>
    <row r="54" customFormat="false" ht="12" hidden="false" customHeight="false" outlineLevel="0" collapsed="false">
      <c r="A54" s="39" t="s">
        <v>263</v>
      </c>
      <c r="B54" s="39" t="s">
        <v>264</v>
      </c>
      <c r="C54" s="39" t="s">
        <v>4866</v>
      </c>
      <c r="D54" s="39" t="s">
        <v>4505</v>
      </c>
      <c r="E54" s="39" t="s">
        <v>261</v>
      </c>
      <c r="F54" s="39" t="s">
        <v>1739</v>
      </c>
      <c r="G54" s="39" t="s">
        <v>4853</v>
      </c>
      <c r="H54" s="39" t="s">
        <v>4502</v>
      </c>
      <c r="I54" s="40" t="n">
        <v>1500</v>
      </c>
      <c r="J54" s="40" t="n">
        <v>0</v>
      </c>
      <c r="K54" s="39" t="s">
        <v>4503</v>
      </c>
      <c r="L54" s="41" t="n">
        <v>0</v>
      </c>
      <c r="M54" s="41" t="n">
        <v>222332.97</v>
      </c>
      <c r="O54" s="42" t="n">
        <f aca="false">M54/SUM($M$2:$M$2023)</f>
        <v>0.000614225755878065</v>
      </c>
      <c r="P54" s="43" t="n">
        <f aca="false">IFERROR(M54/I54,0)</f>
        <v>148.22198</v>
      </c>
      <c r="Q54" s="17"/>
      <c r="R54" s="44" t="n">
        <f aca="false">I54-Q54</f>
        <v>1500</v>
      </c>
      <c r="S54" s="43" t="n">
        <f aca="false">$AK54*R54</f>
        <v>222332.968428438</v>
      </c>
      <c r="U54" s="26" t="s">
        <v>259</v>
      </c>
      <c r="V54" s="26" t="s">
        <v>260</v>
      </c>
      <c r="W54" s="26" t="s">
        <v>262</v>
      </c>
      <c r="X54" s="29" t="s">
        <v>227</v>
      </c>
      <c r="Y54" s="26" t="s">
        <v>297</v>
      </c>
      <c r="Z54" s="25" t="s">
        <v>51</v>
      </c>
      <c r="AA54" s="26" t="s">
        <v>1752</v>
      </c>
      <c r="AB54" s="26" t="s">
        <v>1753</v>
      </c>
      <c r="AC54" s="26" t="s">
        <v>268</v>
      </c>
      <c r="AD54" s="26" t="s">
        <v>269</v>
      </c>
      <c r="AE54" s="26"/>
      <c r="AF54" s="26" t="s">
        <v>270</v>
      </c>
      <c r="AG54" s="26" t="s">
        <v>271</v>
      </c>
      <c r="AH54" s="45"/>
      <c r="AI54" s="45"/>
      <c r="AJ54" s="45"/>
      <c r="AK54" s="46" t="n">
        <v>148.221978952292</v>
      </c>
      <c r="AL54" s="46"/>
      <c r="AM54" s="46"/>
      <c r="AN54" s="26"/>
      <c r="AO54" s="26" t="s">
        <v>4867</v>
      </c>
    </row>
    <row r="55" customFormat="false" ht="12" hidden="false" customHeight="false" outlineLevel="0" collapsed="false">
      <c r="A55" s="39" t="s">
        <v>263</v>
      </c>
      <c r="B55" s="39" t="s">
        <v>264</v>
      </c>
      <c r="C55" s="39" t="s">
        <v>4868</v>
      </c>
      <c r="D55" s="39" t="s">
        <v>4505</v>
      </c>
      <c r="E55" s="39" t="s">
        <v>261</v>
      </c>
      <c r="F55" s="39" t="s">
        <v>1739</v>
      </c>
      <c r="G55" s="39" t="s">
        <v>4853</v>
      </c>
      <c r="H55" s="39" t="s">
        <v>4502</v>
      </c>
      <c r="I55" s="40" t="n">
        <v>1500</v>
      </c>
      <c r="J55" s="40" t="n">
        <v>0</v>
      </c>
      <c r="K55" s="39" t="s">
        <v>4503</v>
      </c>
      <c r="L55" s="41" t="n">
        <v>0</v>
      </c>
      <c r="M55" s="41" t="n">
        <v>222332.97</v>
      </c>
      <c r="O55" s="42" t="n">
        <f aca="false">M55/SUM($M$2:$M$2023)</f>
        <v>0.000614225755878065</v>
      </c>
      <c r="P55" s="43" t="n">
        <f aca="false">IFERROR(M55/I55,0)</f>
        <v>148.22198</v>
      </c>
      <c r="Q55" s="17"/>
      <c r="R55" s="44" t="n">
        <f aca="false">I55-Q55</f>
        <v>1500</v>
      </c>
      <c r="S55" s="43" t="n">
        <f aca="false">$AK55*R55</f>
        <v>222332.968428438</v>
      </c>
      <c r="U55" s="26" t="s">
        <v>259</v>
      </c>
      <c r="V55" s="26" t="s">
        <v>260</v>
      </c>
      <c r="W55" s="26" t="s">
        <v>262</v>
      </c>
      <c r="X55" s="29" t="s">
        <v>227</v>
      </c>
      <c r="Y55" s="26" t="s">
        <v>297</v>
      </c>
      <c r="Z55" s="25" t="s">
        <v>51</v>
      </c>
      <c r="AA55" s="26" t="s">
        <v>1752</v>
      </c>
      <c r="AB55" s="26" t="s">
        <v>1753</v>
      </c>
      <c r="AC55" s="26" t="s">
        <v>268</v>
      </c>
      <c r="AD55" s="26" t="s">
        <v>269</v>
      </c>
      <c r="AE55" s="26"/>
      <c r="AF55" s="26" t="s">
        <v>270</v>
      </c>
      <c r="AG55" s="26" t="s">
        <v>271</v>
      </c>
      <c r="AH55" s="45"/>
      <c r="AI55" s="45"/>
      <c r="AJ55" s="45"/>
      <c r="AK55" s="46" t="n">
        <v>148.221978952292</v>
      </c>
      <c r="AL55" s="46"/>
      <c r="AM55" s="46"/>
      <c r="AN55" s="26"/>
      <c r="AO55" s="26" t="s">
        <v>4867</v>
      </c>
    </row>
    <row r="56" customFormat="false" ht="12" hidden="false" customHeight="false" outlineLevel="0" collapsed="false">
      <c r="A56" s="39" t="s">
        <v>328</v>
      </c>
      <c r="B56" s="39" t="s">
        <v>329</v>
      </c>
      <c r="C56" s="39" t="s">
        <v>4869</v>
      </c>
      <c r="D56" s="39" t="s">
        <v>4505</v>
      </c>
      <c r="E56" s="39" t="s">
        <v>261</v>
      </c>
      <c r="F56" s="39" t="s">
        <v>1739</v>
      </c>
      <c r="G56" s="39" t="s">
        <v>4853</v>
      </c>
      <c r="H56" s="39" t="s">
        <v>4502</v>
      </c>
      <c r="I56" s="40" t="n">
        <v>1500</v>
      </c>
      <c r="J56" s="40" t="n">
        <v>0</v>
      </c>
      <c r="K56" s="39" t="s">
        <v>4503</v>
      </c>
      <c r="L56" s="41" t="n">
        <v>0</v>
      </c>
      <c r="M56" s="41" t="n">
        <v>88511.7</v>
      </c>
      <c r="O56" s="42" t="n">
        <f aca="false">M56/SUM($M$2:$M$2023)</f>
        <v>0.000244525883122744</v>
      </c>
      <c r="P56" s="43" t="n">
        <f aca="false">IFERROR(M56/I56,0)</f>
        <v>59.0078</v>
      </c>
      <c r="Q56" s="17" t="n">
        <v>9</v>
      </c>
      <c r="R56" s="44" t="n">
        <f aca="false">I56-Q56</f>
        <v>1491</v>
      </c>
      <c r="S56" s="43" t="n">
        <f aca="false">$AK56*R56</f>
        <v>87980.628308322</v>
      </c>
      <c r="U56" s="26" t="s">
        <v>259</v>
      </c>
      <c r="V56" s="26" t="s">
        <v>260</v>
      </c>
      <c r="W56" s="26" t="s">
        <v>262</v>
      </c>
      <c r="X56" s="24" t="s">
        <v>226</v>
      </c>
      <c r="Y56" s="26" t="s">
        <v>267</v>
      </c>
      <c r="Z56" s="25" t="s">
        <v>51</v>
      </c>
      <c r="AA56" s="26" t="s">
        <v>1788</v>
      </c>
      <c r="AB56" s="26" t="s">
        <v>1789</v>
      </c>
      <c r="AC56" s="26" t="s">
        <v>1791</v>
      </c>
      <c r="AD56" s="26" t="s">
        <v>269</v>
      </c>
      <c r="AE56" s="26"/>
      <c r="AF56" s="26" t="s">
        <v>270</v>
      </c>
      <c r="AG56" s="26" t="s">
        <v>333</v>
      </c>
      <c r="AH56" s="45" t="n">
        <v>10995</v>
      </c>
      <c r="AI56" s="45" t="n">
        <f aca="false">Q56</f>
        <v>9</v>
      </c>
      <c r="AJ56" s="45" t="n">
        <f aca="false">$AH56-$AI56</f>
        <v>10986</v>
      </c>
      <c r="AK56" s="46" t="n">
        <v>59.0077989995453</v>
      </c>
      <c r="AL56" s="46" t="n">
        <f aca="false">$AJ56*$AK56</f>
        <v>648259.679809004</v>
      </c>
      <c r="AM56" s="46" t="n">
        <f aca="false">$AI56*$AK56</f>
        <v>531.070190995907</v>
      </c>
      <c r="AN56" s="28" t="s">
        <v>1790</v>
      </c>
      <c r="AO56" s="26" t="s">
        <v>1792</v>
      </c>
    </row>
    <row r="57" customFormat="false" ht="12" hidden="false" customHeight="false" outlineLevel="0" collapsed="false">
      <c r="A57" s="39" t="s">
        <v>1821</v>
      </c>
      <c r="B57" s="39" t="s">
        <v>1822</v>
      </c>
      <c r="C57" s="39" t="s">
        <v>4870</v>
      </c>
      <c r="D57" s="39" t="s">
        <v>4505</v>
      </c>
      <c r="E57" s="39" t="s">
        <v>261</v>
      </c>
      <c r="F57" s="39" t="s">
        <v>1739</v>
      </c>
      <c r="G57" s="39" t="s">
        <v>4853</v>
      </c>
      <c r="H57" s="39" t="s">
        <v>4502</v>
      </c>
      <c r="I57" s="40" t="n">
        <v>1500</v>
      </c>
      <c r="J57" s="40" t="n">
        <v>0</v>
      </c>
      <c r="K57" s="39" t="s">
        <v>4503</v>
      </c>
      <c r="L57" s="41" t="n">
        <v>0</v>
      </c>
      <c r="M57" s="41" t="n">
        <v>30712.91</v>
      </c>
      <c r="O57" s="42" t="n">
        <f aca="false">M57/SUM($M$2:$M$2023)</f>
        <v>8.48486860044418E-005</v>
      </c>
      <c r="P57" s="43" t="n">
        <f aca="false">IFERROR(M57/I57,0)</f>
        <v>20.4752733333333</v>
      </c>
      <c r="Q57" s="17"/>
      <c r="R57" s="44" t="n">
        <f aca="false">I57-Q57</f>
        <v>1500</v>
      </c>
      <c r="S57" s="43" t="n">
        <f aca="false">$AK57*R57</f>
        <v>30712.9090909091</v>
      </c>
      <c r="U57" s="26" t="s">
        <v>259</v>
      </c>
      <c r="V57" s="26" t="s">
        <v>260</v>
      </c>
      <c r="W57" s="26" t="s">
        <v>262</v>
      </c>
      <c r="X57" s="26"/>
      <c r="Y57" s="26" t="s">
        <v>277</v>
      </c>
      <c r="Z57" s="27" t="s">
        <v>123</v>
      </c>
      <c r="AA57" s="26"/>
      <c r="AB57" s="26"/>
      <c r="AC57" s="26"/>
      <c r="AD57" s="26"/>
      <c r="AE57" s="26"/>
      <c r="AF57" s="26"/>
      <c r="AG57" s="26"/>
      <c r="AH57" s="45" t="n">
        <v>5720</v>
      </c>
      <c r="AI57" s="45" t="n">
        <f aca="false">Q57</f>
        <v>0</v>
      </c>
      <c r="AJ57" s="45" t="n">
        <f aca="false">$AH57-$AI57</f>
        <v>5720</v>
      </c>
      <c r="AK57" s="46" t="n">
        <v>20.4752727272727</v>
      </c>
      <c r="AL57" s="46" t="n">
        <f aca="false">$AJ57*$AK57</f>
        <v>117118.56</v>
      </c>
      <c r="AM57" s="46" t="n">
        <f aca="false">$AI57*$AK57</f>
        <v>0</v>
      </c>
      <c r="AN57" s="26"/>
      <c r="AO57" s="26" t="s">
        <v>1823</v>
      </c>
    </row>
    <row r="58" customFormat="false" ht="12" hidden="false" customHeight="false" outlineLevel="0" collapsed="false">
      <c r="A58" s="39" t="s">
        <v>2005</v>
      </c>
      <c r="B58" s="39" t="s">
        <v>2006</v>
      </c>
      <c r="C58" s="39"/>
      <c r="D58" s="39" t="s">
        <v>4505</v>
      </c>
      <c r="E58" s="39" t="s">
        <v>274</v>
      </c>
      <c r="F58" s="39" t="s">
        <v>1739</v>
      </c>
      <c r="G58" s="39" t="s">
        <v>4852</v>
      </c>
      <c r="H58" s="39" t="s">
        <v>4502</v>
      </c>
      <c r="I58" s="40" t="n">
        <v>1400</v>
      </c>
      <c r="J58" s="40" t="n">
        <v>0</v>
      </c>
      <c r="K58" s="39" t="s">
        <v>4503</v>
      </c>
      <c r="L58" s="41" t="n">
        <v>0</v>
      </c>
      <c r="M58" s="41" t="n">
        <v>17234</v>
      </c>
      <c r="O58" s="42" t="n">
        <f aca="false">M58/SUM($M$2:$M$2023)</f>
        <v>4.76113222290089E-005</v>
      </c>
      <c r="P58" s="43" t="n">
        <f aca="false">IFERROR(M58/I58,0)</f>
        <v>12.31</v>
      </c>
      <c r="Q58" s="17"/>
      <c r="R58" s="44" t="n">
        <f aca="false">I58-Q58</f>
        <v>1400</v>
      </c>
      <c r="S58" s="43" t="n">
        <f aca="false">$AK58*R58</f>
        <v>17234</v>
      </c>
      <c r="U58" s="26" t="s">
        <v>259</v>
      </c>
      <c r="V58" s="26" t="s">
        <v>273</v>
      </c>
      <c r="W58" s="26" t="s">
        <v>262</v>
      </c>
      <c r="X58" s="26"/>
      <c r="Y58" s="26" t="s">
        <v>277</v>
      </c>
      <c r="Z58" s="27" t="s">
        <v>123</v>
      </c>
      <c r="AA58" s="26"/>
      <c r="AB58" s="26"/>
      <c r="AC58" s="26"/>
      <c r="AD58" s="26"/>
      <c r="AE58" s="26"/>
      <c r="AF58" s="26"/>
      <c r="AG58" s="26"/>
      <c r="AH58" s="45" t="n">
        <v>1400</v>
      </c>
      <c r="AI58" s="45" t="n">
        <f aca="false">Q58</f>
        <v>0</v>
      </c>
      <c r="AJ58" s="45" t="n">
        <f aca="false">$AH58-$AI58</f>
        <v>1400</v>
      </c>
      <c r="AK58" s="46" t="n">
        <v>12.31</v>
      </c>
      <c r="AL58" s="46" t="n">
        <f aca="false">$AJ58*$AK58</f>
        <v>17234</v>
      </c>
      <c r="AM58" s="46" t="n">
        <f aca="false">$AI58*$AK58</f>
        <v>0</v>
      </c>
      <c r="AN58" s="26"/>
      <c r="AO58" s="26"/>
    </row>
    <row r="59" customFormat="false" ht="12" hidden="false" customHeight="false" outlineLevel="0" collapsed="false">
      <c r="A59" s="39" t="s">
        <v>328</v>
      </c>
      <c r="B59" s="39" t="s">
        <v>329</v>
      </c>
      <c r="C59" s="39" t="s">
        <v>4871</v>
      </c>
      <c r="D59" s="39" t="s">
        <v>4505</v>
      </c>
      <c r="E59" s="39" t="s">
        <v>261</v>
      </c>
      <c r="F59" s="39" t="s">
        <v>1739</v>
      </c>
      <c r="G59" s="39" t="s">
        <v>4853</v>
      </c>
      <c r="H59" s="39" t="s">
        <v>4502</v>
      </c>
      <c r="I59" s="40" t="n">
        <v>1335</v>
      </c>
      <c r="J59" s="40" t="n">
        <v>0</v>
      </c>
      <c r="K59" s="39" t="s">
        <v>4503</v>
      </c>
      <c r="L59" s="41" t="n">
        <v>0</v>
      </c>
      <c r="M59" s="41" t="n">
        <v>78775.41</v>
      </c>
      <c r="O59" s="42" t="n">
        <f aca="false">M59/SUM($M$2:$M$2023)</f>
        <v>0.000217628027691325</v>
      </c>
      <c r="P59" s="43" t="n">
        <f aca="false">IFERROR(M59/I59,0)</f>
        <v>59.007797752809</v>
      </c>
      <c r="Q59" s="17"/>
      <c r="R59" s="44" t="n">
        <f aca="false">I59-Q59</f>
        <v>1335</v>
      </c>
      <c r="S59" s="43" t="n">
        <f aca="false">$AK59*R59</f>
        <v>78775.4116643929</v>
      </c>
      <c r="U59" s="26" t="s">
        <v>259</v>
      </c>
      <c r="V59" s="26" t="s">
        <v>260</v>
      </c>
      <c r="W59" s="26" t="s">
        <v>262</v>
      </c>
      <c r="X59" s="24" t="s">
        <v>226</v>
      </c>
      <c r="Y59" s="26" t="s">
        <v>267</v>
      </c>
      <c r="Z59" s="25" t="s">
        <v>51</v>
      </c>
      <c r="AA59" s="26" t="s">
        <v>1788</v>
      </c>
      <c r="AB59" s="26" t="s">
        <v>1789</v>
      </c>
      <c r="AC59" s="26" t="s">
        <v>1791</v>
      </c>
      <c r="AD59" s="26" t="s">
        <v>269</v>
      </c>
      <c r="AE59" s="26"/>
      <c r="AF59" s="26" t="s">
        <v>270</v>
      </c>
      <c r="AG59" s="26" t="s">
        <v>333</v>
      </c>
      <c r="AH59" s="45"/>
      <c r="AI59" s="45"/>
      <c r="AJ59" s="45"/>
      <c r="AK59" s="46" t="n">
        <v>59.0077989995453</v>
      </c>
      <c r="AL59" s="46"/>
      <c r="AM59" s="46"/>
      <c r="AN59" s="26"/>
      <c r="AO59" s="26" t="s">
        <v>4872</v>
      </c>
    </row>
    <row r="60" customFormat="false" ht="12" hidden="false" customHeight="false" outlineLevel="0" collapsed="false">
      <c r="A60" s="39" t="s">
        <v>602</v>
      </c>
      <c r="B60" s="39" t="s">
        <v>603</v>
      </c>
      <c r="C60" s="39" t="s">
        <v>4873</v>
      </c>
      <c r="D60" s="39" t="s">
        <v>4505</v>
      </c>
      <c r="E60" s="39" t="s">
        <v>261</v>
      </c>
      <c r="F60" s="39" t="s">
        <v>1739</v>
      </c>
      <c r="G60" s="39" t="s">
        <v>4853</v>
      </c>
      <c r="H60" s="39" t="s">
        <v>4502</v>
      </c>
      <c r="I60" s="40" t="n">
        <v>1300</v>
      </c>
      <c r="J60" s="40" t="n">
        <v>0</v>
      </c>
      <c r="K60" s="39" t="s">
        <v>4503</v>
      </c>
      <c r="L60" s="41" t="n">
        <v>0</v>
      </c>
      <c r="M60" s="41" t="n">
        <v>157373.52</v>
      </c>
      <c r="O60" s="42" t="n">
        <f aca="false">M60/SUM($M$2:$M$2023)</f>
        <v>0.000434766239470429</v>
      </c>
      <c r="P60" s="43" t="n">
        <f aca="false">IFERROR(M60/I60,0)</f>
        <v>121.056553846154</v>
      </c>
      <c r="Q60" s="17" t="n">
        <v>570</v>
      </c>
      <c r="R60" s="44" t="n">
        <f aca="false">I60-Q60</f>
        <v>730</v>
      </c>
      <c r="S60" s="43" t="n">
        <f aca="false">$AK60*R60</f>
        <v>88371.2838297872</v>
      </c>
      <c r="U60" s="26" t="s">
        <v>259</v>
      </c>
      <c r="V60" s="26" t="s">
        <v>260</v>
      </c>
      <c r="W60" s="26" t="s">
        <v>262</v>
      </c>
      <c r="X60" s="24" t="s">
        <v>226</v>
      </c>
      <c r="Y60" s="26" t="s">
        <v>267</v>
      </c>
      <c r="Z60" s="25" t="s">
        <v>51</v>
      </c>
      <c r="AA60" s="26" t="s">
        <v>1840</v>
      </c>
      <c r="AB60" s="26" t="s">
        <v>1841</v>
      </c>
      <c r="AC60" s="26" t="s">
        <v>1067</v>
      </c>
      <c r="AD60" s="26" t="s">
        <v>269</v>
      </c>
      <c r="AE60" s="26"/>
      <c r="AF60" s="26" t="s">
        <v>270</v>
      </c>
      <c r="AG60" s="26" t="s">
        <v>1069</v>
      </c>
      <c r="AH60" s="45" t="n">
        <v>5170</v>
      </c>
      <c r="AI60" s="45" t="n">
        <f aca="false">Q60</f>
        <v>570</v>
      </c>
      <c r="AJ60" s="45" t="n">
        <f aca="false">$AH60-$AI60</f>
        <v>4600</v>
      </c>
      <c r="AK60" s="46" t="n">
        <v>121.056553191489</v>
      </c>
      <c r="AL60" s="46" t="n">
        <f aca="false">$AJ60*$AK60</f>
        <v>556860.144680851</v>
      </c>
      <c r="AM60" s="46" t="n">
        <f aca="false">$AI60*$AK60</f>
        <v>69002.2353191489</v>
      </c>
      <c r="AN60" s="26"/>
      <c r="AO60" s="26" t="s">
        <v>1842</v>
      </c>
    </row>
    <row r="61" customFormat="false" ht="12" hidden="false" customHeight="false" outlineLevel="0" collapsed="false">
      <c r="A61" s="39" t="s">
        <v>1855</v>
      </c>
      <c r="B61" s="39" t="s">
        <v>1856</v>
      </c>
      <c r="C61" s="39"/>
      <c r="D61" s="39" t="s">
        <v>4505</v>
      </c>
      <c r="E61" s="39" t="s">
        <v>274</v>
      </c>
      <c r="F61" s="39" t="s">
        <v>1739</v>
      </c>
      <c r="G61" s="39" t="s">
        <v>4853</v>
      </c>
      <c r="H61" s="39" t="s">
        <v>4502</v>
      </c>
      <c r="I61" s="40" t="n">
        <v>1250</v>
      </c>
      <c r="J61" s="40" t="n">
        <v>0</v>
      </c>
      <c r="K61" s="39" t="s">
        <v>4503</v>
      </c>
      <c r="L61" s="41" t="n">
        <v>0</v>
      </c>
      <c r="M61" s="41" t="n">
        <v>189029.41</v>
      </c>
      <c r="O61" s="42" t="n">
        <f aca="false">M61/SUM($M$2:$M$2023)</f>
        <v>0.000522220038892274</v>
      </c>
      <c r="P61" s="43" t="n">
        <f aca="false">IFERROR(M61/I61,0)</f>
        <v>151.223528</v>
      </c>
      <c r="Q61" s="17"/>
      <c r="R61" s="44" t="n">
        <f aca="false">I61-Q61</f>
        <v>1250</v>
      </c>
      <c r="S61" s="43" t="n">
        <f aca="false">$AK61*R61</f>
        <v>189029.411764706</v>
      </c>
      <c r="U61" s="26" t="s">
        <v>259</v>
      </c>
      <c r="V61" s="26" t="s">
        <v>273</v>
      </c>
      <c r="W61" s="26" t="s">
        <v>262</v>
      </c>
      <c r="X61" s="26"/>
      <c r="Y61" s="26" t="s">
        <v>277</v>
      </c>
      <c r="Z61" s="27" t="s">
        <v>123</v>
      </c>
      <c r="AA61" s="26"/>
      <c r="AB61" s="26"/>
      <c r="AC61" s="26"/>
      <c r="AD61" s="26"/>
      <c r="AE61" s="26"/>
      <c r="AF61" s="26"/>
      <c r="AG61" s="26"/>
      <c r="AH61" s="45"/>
      <c r="AI61" s="45"/>
      <c r="AJ61" s="45"/>
      <c r="AK61" s="46" t="n">
        <v>151.223529411765</v>
      </c>
      <c r="AL61" s="46"/>
      <c r="AM61" s="46"/>
      <c r="AN61" s="26"/>
      <c r="AO61" s="26" t="s">
        <v>1741</v>
      </c>
    </row>
    <row r="62" customFormat="false" ht="12" hidden="false" customHeight="false" outlineLevel="0" collapsed="false">
      <c r="A62" s="39" t="s">
        <v>591</v>
      </c>
      <c r="B62" s="39" t="s">
        <v>592</v>
      </c>
      <c r="C62" s="39"/>
      <c r="D62" s="39" t="s">
        <v>4505</v>
      </c>
      <c r="E62" s="39" t="s">
        <v>274</v>
      </c>
      <c r="F62" s="39" t="s">
        <v>1739</v>
      </c>
      <c r="G62" s="39" t="s">
        <v>4852</v>
      </c>
      <c r="H62" s="39" t="s">
        <v>4502</v>
      </c>
      <c r="I62" s="40" t="n">
        <v>1250</v>
      </c>
      <c r="J62" s="40" t="n">
        <v>0</v>
      </c>
      <c r="K62" s="39" t="s">
        <v>4503</v>
      </c>
      <c r="L62" s="41" t="n">
        <v>0</v>
      </c>
      <c r="M62" s="41" t="n">
        <v>472365.5</v>
      </c>
      <c r="O62" s="42" t="n">
        <f aca="false">M62/SUM($M$2:$M$2023)</f>
        <v>0.00130497539923215</v>
      </c>
      <c r="P62" s="43" t="n">
        <f aca="false">IFERROR(M62/I62,0)</f>
        <v>377.8924</v>
      </c>
      <c r="Q62" s="17"/>
      <c r="R62" s="44" t="n">
        <f aca="false">I62-Q62</f>
        <v>1250</v>
      </c>
      <c r="S62" s="43" t="n">
        <f aca="false">$AK62*R62</f>
        <v>472365.49508427</v>
      </c>
      <c r="U62" s="26" t="s">
        <v>259</v>
      </c>
      <c r="V62" s="26" t="s">
        <v>273</v>
      </c>
      <c r="W62" s="26" t="s">
        <v>262</v>
      </c>
      <c r="X62" s="29" t="s">
        <v>227</v>
      </c>
      <c r="Y62" s="26" t="s">
        <v>297</v>
      </c>
      <c r="Z62" s="25" t="s">
        <v>51</v>
      </c>
      <c r="AA62" s="26" t="s">
        <v>1872</v>
      </c>
      <c r="AB62" s="26" t="s">
        <v>1873</v>
      </c>
      <c r="AC62" s="26" t="s">
        <v>290</v>
      </c>
      <c r="AD62" s="26" t="s">
        <v>270</v>
      </c>
      <c r="AE62" s="26" t="s">
        <v>1874</v>
      </c>
      <c r="AF62" s="26" t="s">
        <v>270</v>
      </c>
      <c r="AG62" s="26"/>
      <c r="AH62" s="45"/>
      <c r="AI62" s="45"/>
      <c r="AJ62" s="45"/>
      <c r="AK62" s="46" t="n">
        <v>377.892396067416</v>
      </c>
      <c r="AL62" s="46"/>
      <c r="AM62" s="46"/>
      <c r="AN62" s="26"/>
      <c r="AO62" s="26" t="s">
        <v>4874</v>
      </c>
    </row>
    <row r="63" customFormat="false" ht="12" hidden="false" customHeight="false" outlineLevel="0" collapsed="false">
      <c r="A63" s="39" t="s">
        <v>337</v>
      </c>
      <c r="B63" s="39" t="s">
        <v>338</v>
      </c>
      <c r="C63" s="39"/>
      <c r="D63" s="39" t="s">
        <v>4505</v>
      </c>
      <c r="E63" s="39" t="s">
        <v>274</v>
      </c>
      <c r="F63" s="39" t="s">
        <v>1739</v>
      </c>
      <c r="G63" s="39" t="s">
        <v>4853</v>
      </c>
      <c r="H63" s="39" t="s">
        <v>4502</v>
      </c>
      <c r="I63" s="40" t="n">
        <v>1214</v>
      </c>
      <c r="J63" s="40" t="n">
        <v>0</v>
      </c>
      <c r="K63" s="39" t="s">
        <v>4503</v>
      </c>
      <c r="L63" s="41" t="n">
        <v>0</v>
      </c>
      <c r="M63" s="41" t="n">
        <v>390073.96</v>
      </c>
      <c r="O63" s="42" t="n">
        <f aca="false">M63/SUM($M$2:$M$2023)</f>
        <v>0.00107763357332631</v>
      </c>
      <c r="P63" s="43" t="n">
        <f aca="false">IFERROR(M63/I63,0)</f>
        <v>321.312981878089</v>
      </c>
      <c r="Q63" s="17"/>
      <c r="R63" s="44" t="n">
        <f aca="false">I63-Q63</f>
        <v>1214</v>
      </c>
      <c r="S63" s="43" t="n">
        <f aca="false">$AK63*R63</f>
        <v>390073.960224215</v>
      </c>
      <c r="U63" s="26" t="s">
        <v>259</v>
      </c>
      <c r="V63" s="26" t="s">
        <v>273</v>
      </c>
      <c r="W63" s="26" t="s">
        <v>262</v>
      </c>
      <c r="X63" s="29" t="s">
        <v>227</v>
      </c>
      <c r="Y63" s="26" t="s">
        <v>297</v>
      </c>
      <c r="Z63" s="25" t="s">
        <v>51</v>
      </c>
      <c r="AA63" s="26" t="s">
        <v>1859</v>
      </c>
      <c r="AB63" s="26" t="s">
        <v>1860</v>
      </c>
      <c r="AC63" s="26" t="s">
        <v>341</v>
      </c>
      <c r="AD63" s="26" t="s">
        <v>269</v>
      </c>
      <c r="AE63" s="26"/>
      <c r="AF63" s="26" t="s">
        <v>270</v>
      </c>
      <c r="AG63" s="26" t="s">
        <v>342</v>
      </c>
      <c r="AH63" s="45"/>
      <c r="AI63" s="45"/>
      <c r="AJ63" s="45"/>
      <c r="AK63" s="46" t="n">
        <v>321.31298206278</v>
      </c>
      <c r="AL63" s="46"/>
      <c r="AM63" s="46"/>
      <c r="AN63" s="26"/>
      <c r="AO63" s="26" t="s">
        <v>4875</v>
      </c>
    </row>
    <row r="64" customFormat="false" ht="12" hidden="false" customHeight="false" outlineLevel="0" collapsed="false">
      <c r="A64" s="39" t="s">
        <v>1405</v>
      </c>
      <c r="B64" s="39" t="s">
        <v>1406</v>
      </c>
      <c r="C64" s="39" t="s">
        <v>4876</v>
      </c>
      <c r="D64" s="39" t="s">
        <v>4505</v>
      </c>
      <c r="E64" s="39" t="s">
        <v>261</v>
      </c>
      <c r="F64" s="39" t="s">
        <v>1739</v>
      </c>
      <c r="G64" s="39" t="s">
        <v>4853</v>
      </c>
      <c r="H64" s="39" t="s">
        <v>4502</v>
      </c>
      <c r="I64" s="40" t="n">
        <v>1200</v>
      </c>
      <c r="J64" s="40" t="n">
        <v>0</v>
      </c>
      <c r="K64" s="39" t="s">
        <v>4503</v>
      </c>
      <c r="L64" s="41" t="n">
        <v>0</v>
      </c>
      <c r="M64" s="41" t="n">
        <v>305628.96</v>
      </c>
      <c r="O64" s="42" t="n">
        <f aca="false">M64/SUM($M$2:$M$2023)</f>
        <v>0.000844342514626719</v>
      </c>
      <c r="P64" s="43" t="n">
        <f aca="false">IFERROR(M64/I64,0)</f>
        <v>254.6908</v>
      </c>
      <c r="Q64" s="17" t="n">
        <v>0</v>
      </c>
      <c r="R64" s="44" t="n">
        <f aca="false">I64-Q64</f>
        <v>1200</v>
      </c>
      <c r="S64" s="43" t="n">
        <f aca="false">$AK64*R64</f>
        <v>305628.962578733</v>
      </c>
      <c r="U64" s="26" t="s">
        <v>259</v>
      </c>
      <c r="V64" s="26" t="s">
        <v>260</v>
      </c>
      <c r="W64" s="26" t="s">
        <v>262</v>
      </c>
      <c r="X64" s="29" t="s">
        <v>227</v>
      </c>
      <c r="Y64" s="26" t="s">
        <v>297</v>
      </c>
      <c r="Z64" s="25" t="s">
        <v>51</v>
      </c>
      <c r="AA64" s="26" t="s">
        <v>1831</v>
      </c>
      <c r="AB64" s="26" t="s">
        <v>1832</v>
      </c>
      <c r="AC64" s="26" t="s">
        <v>290</v>
      </c>
      <c r="AD64" s="26" t="s">
        <v>270</v>
      </c>
      <c r="AE64" s="26" t="s">
        <v>1833</v>
      </c>
      <c r="AF64" s="26" t="s">
        <v>270</v>
      </c>
      <c r="AG64" s="26"/>
      <c r="AH64" s="45" t="n">
        <v>5398</v>
      </c>
      <c r="AI64" s="45" t="n">
        <f aca="false">Q64</f>
        <v>0</v>
      </c>
      <c r="AJ64" s="45" t="n">
        <f aca="false">$AH64-$AI64</f>
        <v>5398</v>
      </c>
      <c r="AK64" s="46" t="n">
        <v>254.690802148944</v>
      </c>
      <c r="AL64" s="46" t="n">
        <f aca="false">$AJ64*$AK64</f>
        <v>1374820.95</v>
      </c>
      <c r="AM64" s="46" t="n">
        <f aca="false">$AI64*$AK64</f>
        <v>0</v>
      </c>
      <c r="AN64" s="26"/>
      <c r="AO64" s="26" t="s">
        <v>1834</v>
      </c>
    </row>
    <row r="65" customFormat="false" ht="12" hidden="false" customHeight="false" outlineLevel="0" collapsed="false">
      <c r="A65" s="39" t="s">
        <v>1843</v>
      </c>
      <c r="B65" s="39" t="s">
        <v>1844</v>
      </c>
      <c r="C65" s="39" t="s">
        <v>4877</v>
      </c>
      <c r="D65" s="39" t="s">
        <v>4505</v>
      </c>
      <c r="E65" s="39" t="s">
        <v>261</v>
      </c>
      <c r="F65" s="39" t="s">
        <v>1739</v>
      </c>
      <c r="G65" s="39" t="s">
        <v>4853</v>
      </c>
      <c r="H65" s="39" t="s">
        <v>4502</v>
      </c>
      <c r="I65" s="40" t="n">
        <v>1200</v>
      </c>
      <c r="J65" s="40" t="n">
        <v>0</v>
      </c>
      <c r="K65" s="39" t="s">
        <v>4503</v>
      </c>
      <c r="L65" s="41" t="n">
        <v>0</v>
      </c>
      <c r="M65" s="41" t="n">
        <v>121311.65</v>
      </c>
      <c r="O65" s="42" t="n">
        <f aca="false">M65/SUM($M$2:$M$2023)</f>
        <v>0.00033514030743198</v>
      </c>
      <c r="P65" s="43" t="n">
        <f aca="false">IFERROR(M65/I65,0)</f>
        <v>101.093041666667</v>
      </c>
      <c r="Q65" s="17"/>
      <c r="R65" s="44" t="n">
        <f aca="false">I65-Q65</f>
        <v>1200</v>
      </c>
      <c r="S65" s="43" t="n">
        <f aca="false">$AK65*R65</f>
        <v>121311.647857446</v>
      </c>
      <c r="U65" s="26" t="s">
        <v>259</v>
      </c>
      <c r="V65" s="26" t="s">
        <v>260</v>
      </c>
      <c r="W65" s="26" t="s">
        <v>262</v>
      </c>
      <c r="X65" s="26"/>
      <c r="Y65" s="26" t="s">
        <v>277</v>
      </c>
      <c r="Z65" s="27" t="s">
        <v>123</v>
      </c>
      <c r="AA65" s="26"/>
      <c r="AB65" s="26"/>
      <c r="AC65" s="26"/>
      <c r="AD65" s="26"/>
      <c r="AE65" s="26"/>
      <c r="AF65" s="26"/>
      <c r="AG65" s="26"/>
      <c r="AH65" s="45" t="n">
        <v>4714</v>
      </c>
      <c r="AI65" s="45" t="n">
        <f aca="false">Q65</f>
        <v>0</v>
      </c>
      <c r="AJ65" s="45" t="n">
        <f aca="false">$AH65-$AI65</f>
        <v>4714</v>
      </c>
      <c r="AK65" s="46" t="n">
        <v>101.093039881205</v>
      </c>
      <c r="AL65" s="46" t="n">
        <f aca="false">$AJ65*$AK65</f>
        <v>476552.59</v>
      </c>
      <c r="AM65" s="46" t="n">
        <f aca="false">$AI65*$AK65</f>
        <v>0</v>
      </c>
      <c r="AN65" s="26"/>
      <c r="AO65" s="26" t="s">
        <v>1845</v>
      </c>
    </row>
    <row r="66" customFormat="false" ht="12" hidden="false" customHeight="false" outlineLevel="0" collapsed="false">
      <c r="A66" s="39" t="s">
        <v>725</v>
      </c>
      <c r="B66" s="39" t="s">
        <v>726</v>
      </c>
      <c r="C66" s="39"/>
      <c r="D66" s="39" t="s">
        <v>4505</v>
      </c>
      <c r="E66" s="39" t="s">
        <v>274</v>
      </c>
      <c r="F66" s="39" t="s">
        <v>1739</v>
      </c>
      <c r="G66" s="39" t="s">
        <v>4853</v>
      </c>
      <c r="H66" s="39" t="s">
        <v>4502</v>
      </c>
      <c r="I66" s="40" t="n">
        <v>1200</v>
      </c>
      <c r="J66" s="40" t="n">
        <v>0</v>
      </c>
      <c r="K66" s="39" t="s">
        <v>4503</v>
      </c>
      <c r="L66" s="41" t="n">
        <v>0</v>
      </c>
      <c r="M66" s="41" t="n">
        <v>184595.68</v>
      </c>
      <c r="O66" s="42" t="n">
        <f aca="false">M66/SUM($M$2:$M$2023)</f>
        <v>0.000509971243040677</v>
      </c>
      <c r="P66" s="43" t="n">
        <f aca="false">IFERROR(M66/I66,0)</f>
        <v>153.829733333333</v>
      </c>
      <c r="Q66" s="17"/>
      <c r="R66" s="44" t="n">
        <f aca="false">I66-Q66</f>
        <v>1200</v>
      </c>
      <c r="S66" s="43" t="n">
        <f aca="false">$AK66*R66</f>
        <v>184595.680672269</v>
      </c>
      <c r="U66" s="26" t="s">
        <v>259</v>
      </c>
      <c r="V66" s="26" t="s">
        <v>273</v>
      </c>
      <c r="W66" s="26" t="s">
        <v>262</v>
      </c>
      <c r="X66" s="25" t="s">
        <v>228</v>
      </c>
      <c r="Y66" s="26" t="s">
        <v>282</v>
      </c>
      <c r="Z66" s="25" t="s">
        <v>51</v>
      </c>
      <c r="AA66" s="26" t="s">
        <v>1900</v>
      </c>
      <c r="AB66" s="26" t="s">
        <v>1901</v>
      </c>
      <c r="AC66" s="26" t="s">
        <v>1902</v>
      </c>
      <c r="AD66" s="26" t="s">
        <v>270</v>
      </c>
      <c r="AE66" s="26" t="s">
        <v>1903</v>
      </c>
      <c r="AF66" s="26" t="s">
        <v>270</v>
      </c>
      <c r="AG66" s="26" t="s">
        <v>1904</v>
      </c>
      <c r="AH66" s="45"/>
      <c r="AI66" s="45"/>
      <c r="AJ66" s="45"/>
      <c r="AK66" s="46" t="n">
        <v>153.829733893557</v>
      </c>
      <c r="AL66" s="46"/>
      <c r="AM66" s="46"/>
      <c r="AN66" s="26"/>
      <c r="AO66" s="26" t="s">
        <v>4878</v>
      </c>
    </row>
    <row r="67" customFormat="false" ht="12" hidden="false" customHeight="false" outlineLevel="0" collapsed="false">
      <c r="A67" s="39" t="s">
        <v>263</v>
      </c>
      <c r="B67" s="39" t="s">
        <v>264</v>
      </c>
      <c r="C67" s="39" t="s">
        <v>78</v>
      </c>
      <c r="D67" s="39" t="s">
        <v>4505</v>
      </c>
      <c r="E67" s="39" t="s">
        <v>261</v>
      </c>
      <c r="F67" s="39" t="s">
        <v>1739</v>
      </c>
      <c r="G67" s="39" t="s">
        <v>4853</v>
      </c>
      <c r="H67" s="39" t="s">
        <v>4502</v>
      </c>
      <c r="I67" s="40" t="n">
        <v>1170</v>
      </c>
      <c r="J67" s="40" t="n">
        <v>0</v>
      </c>
      <c r="K67" s="39" t="s">
        <v>4503</v>
      </c>
      <c r="L67" s="41" t="n">
        <v>0</v>
      </c>
      <c r="M67" s="41" t="n">
        <v>173419.71</v>
      </c>
      <c r="O67" s="42" t="n">
        <f aca="false">M67/SUM($M$2:$M$2023)</f>
        <v>0.000479096071351473</v>
      </c>
      <c r="P67" s="43" t="n">
        <f aca="false">IFERROR(M67/I67,0)</f>
        <v>148.221974358974</v>
      </c>
      <c r="Q67" s="17"/>
      <c r="R67" s="44" t="n">
        <f aca="false">I67-Q67</f>
        <v>1170</v>
      </c>
      <c r="S67" s="43" t="n">
        <f aca="false">$AK67*R67</f>
        <v>173419.715374182</v>
      </c>
      <c r="U67" s="26" t="s">
        <v>259</v>
      </c>
      <c r="V67" s="26" t="s">
        <v>260</v>
      </c>
      <c r="W67" s="26" t="s">
        <v>262</v>
      </c>
      <c r="X67" s="29" t="s">
        <v>227</v>
      </c>
      <c r="Y67" s="26" t="s">
        <v>297</v>
      </c>
      <c r="Z67" s="25" t="s">
        <v>51</v>
      </c>
      <c r="AA67" s="26" t="s">
        <v>1752</v>
      </c>
      <c r="AB67" s="26" t="s">
        <v>1753</v>
      </c>
      <c r="AC67" s="26" t="s">
        <v>268</v>
      </c>
      <c r="AD67" s="26" t="s">
        <v>269</v>
      </c>
      <c r="AE67" s="26"/>
      <c r="AF67" s="26" t="s">
        <v>270</v>
      </c>
      <c r="AG67" s="26" t="s">
        <v>271</v>
      </c>
      <c r="AH67" s="45"/>
      <c r="AI67" s="45"/>
      <c r="AJ67" s="45"/>
      <c r="AK67" s="46" t="n">
        <v>148.221978952292</v>
      </c>
      <c r="AL67" s="46"/>
      <c r="AM67" s="46"/>
      <c r="AN67" s="26"/>
      <c r="AO67" s="26" t="s">
        <v>4867</v>
      </c>
    </row>
    <row r="68" customFormat="false" ht="12" hidden="false" customHeight="false" outlineLevel="0" collapsed="false">
      <c r="A68" s="39" t="s">
        <v>263</v>
      </c>
      <c r="B68" s="39" t="s">
        <v>264</v>
      </c>
      <c r="C68" s="39" t="s">
        <v>4879</v>
      </c>
      <c r="D68" s="39" t="s">
        <v>4505</v>
      </c>
      <c r="E68" s="39" t="s">
        <v>261</v>
      </c>
      <c r="F68" s="39" t="s">
        <v>1739</v>
      </c>
      <c r="G68" s="39" t="s">
        <v>4853</v>
      </c>
      <c r="H68" s="39" t="s">
        <v>4502</v>
      </c>
      <c r="I68" s="40" t="n">
        <v>1120</v>
      </c>
      <c r="J68" s="40" t="n">
        <v>0</v>
      </c>
      <c r="K68" s="39" t="s">
        <v>4503</v>
      </c>
      <c r="L68" s="41" t="n">
        <v>0</v>
      </c>
      <c r="M68" s="41" t="n">
        <v>166008.62</v>
      </c>
      <c r="O68" s="42" t="n">
        <f aca="false">M68/SUM($M$2:$M$2023)</f>
        <v>0.000458621904352622</v>
      </c>
      <c r="P68" s="43" t="n">
        <f aca="false">IFERROR(M68/I68,0)</f>
        <v>148.221982142857</v>
      </c>
      <c r="Q68" s="17"/>
      <c r="R68" s="44" t="n">
        <f aca="false">I68-Q68</f>
        <v>1120</v>
      </c>
      <c r="S68" s="43" t="n">
        <f aca="false">$AK68*R68</f>
        <v>166008.616426567</v>
      </c>
      <c r="U68" s="26" t="s">
        <v>259</v>
      </c>
      <c r="V68" s="26" t="s">
        <v>260</v>
      </c>
      <c r="W68" s="26" t="s">
        <v>262</v>
      </c>
      <c r="X68" s="29" t="s">
        <v>227</v>
      </c>
      <c r="Y68" s="26" t="s">
        <v>297</v>
      </c>
      <c r="Z68" s="25" t="s">
        <v>51</v>
      </c>
      <c r="AA68" s="26" t="s">
        <v>1752</v>
      </c>
      <c r="AB68" s="26" t="s">
        <v>1753</v>
      </c>
      <c r="AC68" s="26" t="s">
        <v>268</v>
      </c>
      <c r="AD68" s="26" t="s">
        <v>269</v>
      </c>
      <c r="AE68" s="26"/>
      <c r="AF68" s="26" t="s">
        <v>270</v>
      </c>
      <c r="AG68" s="26" t="s">
        <v>271</v>
      </c>
      <c r="AH68" s="45"/>
      <c r="AI68" s="45"/>
      <c r="AJ68" s="45"/>
      <c r="AK68" s="46" t="n">
        <v>148.221978952292</v>
      </c>
      <c r="AL68" s="46"/>
      <c r="AM68" s="46"/>
      <c r="AN68" s="26"/>
      <c r="AO68" s="26" t="s">
        <v>4867</v>
      </c>
    </row>
    <row r="69" customFormat="false" ht="12" hidden="false" customHeight="false" outlineLevel="0" collapsed="false">
      <c r="A69" s="39" t="s">
        <v>278</v>
      </c>
      <c r="B69" s="39" t="s">
        <v>279</v>
      </c>
      <c r="C69" s="39" t="s">
        <v>4880</v>
      </c>
      <c r="D69" s="39" t="s">
        <v>4505</v>
      </c>
      <c r="E69" s="39" t="s">
        <v>261</v>
      </c>
      <c r="F69" s="39" t="s">
        <v>1739</v>
      </c>
      <c r="G69" s="39" t="s">
        <v>4853</v>
      </c>
      <c r="H69" s="39" t="s">
        <v>4502</v>
      </c>
      <c r="I69" s="40" t="n">
        <v>1100</v>
      </c>
      <c r="J69" s="40" t="n">
        <v>0</v>
      </c>
      <c r="K69" s="39" t="s">
        <v>4503</v>
      </c>
      <c r="L69" s="41" t="n">
        <v>0</v>
      </c>
      <c r="M69" s="41" t="n">
        <v>121088.51</v>
      </c>
      <c r="O69" s="42" t="n">
        <f aca="false">M69/SUM($M$2:$M$2023)</f>
        <v>0.00033452385214347</v>
      </c>
      <c r="P69" s="43" t="n">
        <f aca="false">IFERROR(M69/I69,0)</f>
        <v>110.080463636364</v>
      </c>
      <c r="Q69" s="17" t="n">
        <v>426</v>
      </c>
      <c r="R69" s="44" t="n">
        <f aca="false">I69-Q69</f>
        <v>674</v>
      </c>
      <c r="S69" s="43" t="n">
        <f aca="false">$AK69*R69</f>
        <v>74194.2342067004</v>
      </c>
      <c r="U69" s="26" t="s">
        <v>259</v>
      </c>
      <c r="V69" s="26" t="s">
        <v>260</v>
      </c>
      <c r="W69" s="26" t="s">
        <v>262</v>
      </c>
      <c r="X69" s="25" t="s">
        <v>228</v>
      </c>
      <c r="Y69" s="26" t="s">
        <v>282</v>
      </c>
      <c r="Z69" s="25" t="s">
        <v>51</v>
      </c>
      <c r="AA69" s="26" t="s">
        <v>1814</v>
      </c>
      <c r="AB69" s="26" t="s">
        <v>1815</v>
      </c>
      <c r="AC69" s="26" t="s">
        <v>1816</v>
      </c>
      <c r="AD69" s="26" t="s">
        <v>269</v>
      </c>
      <c r="AE69" s="26"/>
      <c r="AF69" s="26" t="s">
        <v>270</v>
      </c>
      <c r="AG69" s="26" t="s">
        <v>284</v>
      </c>
      <c r="AH69" s="45" t="n">
        <v>6328</v>
      </c>
      <c r="AI69" s="45" t="n">
        <f aca="false">Q69</f>
        <v>426</v>
      </c>
      <c r="AJ69" s="45" t="n">
        <f aca="false">$AH69-$AI69</f>
        <v>5902</v>
      </c>
      <c r="AK69" s="46" t="n">
        <v>110.080466182048</v>
      </c>
      <c r="AL69" s="46" t="n">
        <f aca="false">$AJ69*$AK69</f>
        <v>649694.911406447</v>
      </c>
      <c r="AM69" s="46" t="n">
        <f aca="false">$AI69*$AK69</f>
        <v>46894.2785935524</v>
      </c>
      <c r="AN69" s="26"/>
      <c r="AO69" s="26" t="s">
        <v>1817</v>
      </c>
    </row>
    <row r="70" customFormat="false" ht="12" hidden="false" customHeight="false" outlineLevel="0" collapsed="false">
      <c r="A70" s="39" t="s">
        <v>2026</v>
      </c>
      <c r="B70" s="39" t="s">
        <v>2027</v>
      </c>
      <c r="C70" s="39"/>
      <c r="D70" s="39" t="s">
        <v>4505</v>
      </c>
      <c r="E70" s="39" t="s">
        <v>274</v>
      </c>
      <c r="F70" s="39" t="s">
        <v>1739</v>
      </c>
      <c r="G70" s="39" t="s">
        <v>4853</v>
      </c>
      <c r="H70" s="39" t="s">
        <v>4502</v>
      </c>
      <c r="I70" s="40" t="n">
        <v>1100</v>
      </c>
      <c r="J70" s="40" t="n">
        <v>0</v>
      </c>
      <c r="K70" s="39" t="s">
        <v>4503</v>
      </c>
      <c r="L70" s="41" t="n">
        <v>0</v>
      </c>
      <c r="M70" s="41" t="n">
        <v>111936</v>
      </c>
      <c r="O70" s="42" t="n">
        <f aca="false">M70/SUM($M$2:$M$2023)</f>
        <v>0.000309238770165159</v>
      </c>
      <c r="P70" s="43" t="n">
        <f aca="false">IFERROR(M70/I70,0)</f>
        <v>101.76</v>
      </c>
      <c r="Q70" s="17"/>
      <c r="R70" s="44" t="n">
        <f aca="false">I70-Q70</f>
        <v>1100</v>
      </c>
      <c r="S70" s="43" t="n">
        <f aca="false">$AK70*R70</f>
        <v>111936</v>
      </c>
      <c r="U70" s="26" t="s">
        <v>259</v>
      </c>
      <c r="V70" s="26" t="s">
        <v>273</v>
      </c>
      <c r="W70" s="26" t="s">
        <v>262</v>
      </c>
      <c r="X70" s="26"/>
      <c r="Y70" s="26" t="s">
        <v>277</v>
      </c>
      <c r="Z70" s="27" t="s">
        <v>123</v>
      </c>
      <c r="AA70" s="26"/>
      <c r="AB70" s="26"/>
      <c r="AC70" s="26"/>
      <c r="AD70" s="26"/>
      <c r="AE70" s="26"/>
      <c r="AF70" s="26"/>
      <c r="AG70" s="26"/>
      <c r="AH70" s="45" t="n">
        <v>1200</v>
      </c>
      <c r="AI70" s="45" t="n">
        <f aca="false">Q70</f>
        <v>0</v>
      </c>
      <c r="AJ70" s="45" t="n">
        <f aca="false">$AH70-$AI70</f>
        <v>1200</v>
      </c>
      <c r="AK70" s="46" t="n">
        <v>101.76</v>
      </c>
      <c r="AL70" s="46" t="n">
        <f aca="false">$AJ70*$AK70</f>
        <v>122112</v>
      </c>
      <c r="AM70" s="46" t="n">
        <f aca="false">$AI70*$AK70</f>
        <v>0</v>
      </c>
      <c r="AN70" s="26"/>
      <c r="AO70" s="26" t="s">
        <v>1741</v>
      </c>
    </row>
    <row r="71" customFormat="false" ht="12" hidden="false" customHeight="false" outlineLevel="0" collapsed="false">
      <c r="A71" s="39" t="s">
        <v>263</v>
      </c>
      <c r="B71" s="39" t="s">
        <v>264</v>
      </c>
      <c r="C71" s="39" t="s">
        <v>4881</v>
      </c>
      <c r="D71" s="39" t="s">
        <v>4505</v>
      </c>
      <c r="E71" s="39" t="s">
        <v>261</v>
      </c>
      <c r="F71" s="39" t="s">
        <v>1739</v>
      </c>
      <c r="G71" s="39" t="s">
        <v>4853</v>
      </c>
      <c r="H71" s="39" t="s">
        <v>4502</v>
      </c>
      <c r="I71" s="40" t="n">
        <v>1080</v>
      </c>
      <c r="J71" s="40" t="n">
        <v>0</v>
      </c>
      <c r="K71" s="39" t="s">
        <v>4503</v>
      </c>
      <c r="L71" s="41" t="n">
        <v>0</v>
      </c>
      <c r="M71" s="41" t="n">
        <v>160079.74</v>
      </c>
      <c r="O71" s="42" t="n">
        <f aca="false">M71/SUM($M$2:$M$2023)</f>
        <v>0.000442242548652429</v>
      </c>
      <c r="P71" s="43" t="n">
        <f aca="false">IFERROR(M71/I71,0)</f>
        <v>148.221981481481</v>
      </c>
      <c r="Q71" s="17"/>
      <c r="R71" s="44" t="n">
        <f aca="false">I71-Q71</f>
        <v>1080</v>
      </c>
      <c r="S71" s="43" t="n">
        <f aca="false">$AK71*R71</f>
        <v>160079.737268475</v>
      </c>
      <c r="U71" s="26" t="s">
        <v>259</v>
      </c>
      <c r="V71" s="26" t="s">
        <v>260</v>
      </c>
      <c r="W71" s="26" t="s">
        <v>262</v>
      </c>
      <c r="X71" s="29" t="s">
        <v>227</v>
      </c>
      <c r="Y71" s="26" t="s">
        <v>297</v>
      </c>
      <c r="Z71" s="25" t="s">
        <v>51</v>
      </c>
      <c r="AA71" s="26" t="s">
        <v>1752</v>
      </c>
      <c r="AB71" s="26" t="s">
        <v>1753</v>
      </c>
      <c r="AC71" s="26" t="s">
        <v>268</v>
      </c>
      <c r="AD71" s="26" t="s">
        <v>269</v>
      </c>
      <c r="AE71" s="26"/>
      <c r="AF71" s="26" t="s">
        <v>270</v>
      </c>
      <c r="AG71" s="26" t="s">
        <v>271</v>
      </c>
      <c r="AH71" s="45"/>
      <c r="AI71" s="45"/>
      <c r="AJ71" s="45"/>
      <c r="AK71" s="46" t="n">
        <v>148.221978952292</v>
      </c>
      <c r="AL71" s="46"/>
      <c r="AM71" s="46"/>
      <c r="AN71" s="26"/>
      <c r="AO71" s="26" t="s">
        <v>4867</v>
      </c>
    </row>
    <row r="72" customFormat="false" ht="12" hidden="false" customHeight="false" outlineLevel="0" collapsed="false">
      <c r="A72" s="39" t="s">
        <v>263</v>
      </c>
      <c r="B72" s="39" t="s">
        <v>264</v>
      </c>
      <c r="C72" s="39" t="s">
        <v>4882</v>
      </c>
      <c r="D72" s="39" t="s">
        <v>4505</v>
      </c>
      <c r="E72" s="39" t="s">
        <v>261</v>
      </c>
      <c r="F72" s="39" t="s">
        <v>1739</v>
      </c>
      <c r="G72" s="39" t="s">
        <v>4853</v>
      </c>
      <c r="H72" s="39" t="s">
        <v>4502</v>
      </c>
      <c r="I72" s="40" t="n">
        <v>1060</v>
      </c>
      <c r="J72" s="40" t="n">
        <v>0</v>
      </c>
      <c r="K72" s="39" t="s">
        <v>4503</v>
      </c>
      <c r="L72" s="41" t="n">
        <v>0</v>
      </c>
      <c r="M72" s="41" t="n">
        <v>157115.3</v>
      </c>
      <c r="O72" s="42" t="n">
        <f aca="false">M72/SUM($M$2:$M$2023)</f>
        <v>0.000434052870802333</v>
      </c>
      <c r="P72" s="43" t="n">
        <f aca="false">IFERROR(M72/I72,0)</f>
        <v>148.221981132075</v>
      </c>
      <c r="Q72" s="17"/>
      <c r="R72" s="44" t="n">
        <f aca="false">I72-Q72</f>
        <v>1060</v>
      </c>
      <c r="S72" s="43" t="n">
        <f aca="false">$AK72*R72</f>
        <v>157115.297689429</v>
      </c>
      <c r="U72" s="26" t="s">
        <v>259</v>
      </c>
      <c r="V72" s="26" t="s">
        <v>260</v>
      </c>
      <c r="W72" s="26" t="s">
        <v>262</v>
      </c>
      <c r="X72" s="29" t="s">
        <v>227</v>
      </c>
      <c r="Y72" s="26" t="s">
        <v>297</v>
      </c>
      <c r="Z72" s="25" t="s">
        <v>51</v>
      </c>
      <c r="AA72" s="26" t="s">
        <v>1752</v>
      </c>
      <c r="AB72" s="26" t="s">
        <v>1753</v>
      </c>
      <c r="AC72" s="26" t="s">
        <v>268</v>
      </c>
      <c r="AD72" s="26" t="s">
        <v>269</v>
      </c>
      <c r="AE72" s="26"/>
      <c r="AF72" s="26" t="s">
        <v>270</v>
      </c>
      <c r="AG72" s="26" t="s">
        <v>271</v>
      </c>
      <c r="AH72" s="45"/>
      <c r="AI72" s="45"/>
      <c r="AJ72" s="45"/>
      <c r="AK72" s="46" t="n">
        <v>148.221978952292</v>
      </c>
      <c r="AL72" s="46"/>
      <c r="AM72" s="46"/>
      <c r="AN72" s="26"/>
      <c r="AO72" s="26" t="s">
        <v>4867</v>
      </c>
    </row>
    <row r="73" customFormat="false" ht="12" hidden="false" customHeight="false" outlineLevel="0" collapsed="false">
      <c r="A73" s="39" t="s">
        <v>278</v>
      </c>
      <c r="B73" s="39" t="s">
        <v>279</v>
      </c>
      <c r="C73" s="39" t="s">
        <v>4883</v>
      </c>
      <c r="D73" s="39" t="s">
        <v>4505</v>
      </c>
      <c r="E73" s="39" t="s">
        <v>261</v>
      </c>
      <c r="F73" s="39" t="s">
        <v>1739</v>
      </c>
      <c r="G73" s="39" t="s">
        <v>4853</v>
      </c>
      <c r="H73" s="39" t="s">
        <v>4502</v>
      </c>
      <c r="I73" s="40" t="n">
        <v>1040</v>
      </c>
      <c r="J73" s="40" t="n">
        <v>0</v>
      </c>
      <c r="K73" s="39" t="s">
        <v>4503</v>
      </c>
      <c r="L73" s="41" t="n">
        <v>0</v>
      </c>
      <c r="M73" s="41" t="n">
        <v>114483.69</v>
      </c>
      <c r="O73" s="42" t="n">
        <f aca="false">M73/SUM($M$2:$M$2023)</f>
        <v>0.000316277118170823</v>
      </c>
      <c r="P73" s="43" t="n">
        <f aca="false">IFERROR(M73/I73,0)</f>
        <v>110.080471153846</v>
      </c>
      <c r="Q73" s="17"/>
      <c r="R73" s="44" t="n">
        <f aca="false">I73-Q73</f>
        <v>1040</v>
      </c>
      <c r="S73" s="43" t="n">
        <f aca="false">$AK73*R73</f>
        <v>114483.68482933</v>
      </c>
      <c r="U73" s="26" t="s">
        <v>259</v>
      </c>
      <c r="V73" s="26" t="s">
        <v>260</v>
      </c>
      <c r="W73" s="26" t="s">
        <v>262</v>
      </c>
      <c r="X73" s="25" t="s">
        <v>228</v>
      </c>
      <c r="Y73" s="26" t="s">
        <v>282</v>
      </c>
      <c r="Z73" s="25" t="s">
        <v>51</v>
      </c>
      <c r="AA73" s="26" t="s">
        <v>1814</v>
      </c>
      <c r="AB73" s="26" t="s">
        <v>1815</v>
      </c>
      <c r="AC73" s="26" t="s">
        <v>1816</v>
      </c>
      <c r="AD73" s="26" t="s">
        <v>269</v>
      </c>
      <c r="AE73" s="26"/>
      <c r="AF73" s="26" t="s">
        <v>270</v>
      </c>
      <c r="AG73" s="26" t="s">
        <v>284</v>
      </c>
      <c r="AH73" s="45"/>
      <c r="AI73" s="45"/>
      <c r="AJ73" s="45"/>
      <c r="AK73" s="46" t="n">
        <v>110.080466182048</v>
      </c>
      <c r="AL73" s="46"/>
      <c r="AM73" s="46"/>
      <c r="AN73" s="26"/>
      <c r="AO73" s="26" t="s">
        <v>4884</v>
      </c>
    </row>
    <row r="74" customFormat="false" ht="12" hidden="false" customHeight="false" outlineLevel="0" collapsed="false">
      <c r="A74" s="39" t="s">
        <v>1795</v>
      </c>
      <c r="B74" s="39" t="s">
        <v>1796</v>
      </c>
      <c r="C74" s="39"/>
      <c r="D74" s="39" t="s">
        <v>4505</v>
      </c>
      <c r="E74" s="39" t="s">
        <v>274</v>
      </c>
      <c r="F74" s="39" t="s">
        <v>1739</v>
      </c>
      <c r="G74" s="39" t="s">
        <v>4853</v>
      </c>
      <c r="H74" s="39" t="s">
        <v>4502</v>
      </c>
      <c r="I74" s="40" t="n">
        <v>1033</v>
      </c>
      <c r="J74" s="40" t="n">
        <v>0</v>
      </c>
      <c r="K74" s="39" t="s">
        <v>4503</v>
      </c>
      <c r="L74" s="41" t="n">
        <v>0</v>
      </c>
      <c r="M74" s="41" t="n">
        <v>165676.68</v>
      </c>
      <c r="O74" s="42" t="n">
        <f aca="false">M74/SUM($M$2:$M$2023)</f>
        <v>0.000457704873930161</v>
      </c>
      <c r="P74" s="43" t="n">
        <f aca="false">IFERROR(M74/I74,0)</f>
        <v>160.384007744434</v>
      </c>
      <c r="Q74" s="17"/>
      <c r="R74" s="44" t="n">
        <f aca="false">I74-Q74</f>
        <v>1033</v>
      </c>
      <c r="S74" s="43" t="n">
        <f aca="false">$AK74*R74</f>
        <v>165676.683641866</v>
      </c>
      <c r="U74" s="26" t="s">
        <v>259</v>
      </c>
      <c r="V74" s="26" t="s">
        <v>273</v>
      </c>
      <c r="W74" s="26" t="s">
        <v>262</v>
      </c>
      <c r="X74" s="26"/>
      <c r="Y74" s="26" t="s">
        <v>277</v>
      </c>
      <c r="Z74" s="27" t="s">
        <v>123</v>
      </c>
      <c r="AA74" s="26"/>
      <c r="AB74" s="26"/>
      <c r="AC74" s="26"/>
      <c r="AD74" s="26"/>
      <c r="AE74" s="26"/>
      <c r="AF74" s="26"/>
      <c r="AG74" s="26"/>
      <c r="AH74" s="45"/>
      <c r="AI74" s="45"/>
      <c r="AJ74" s="45"/>
      <c r="AK74" s="46" t="n">
        <v>160.384011269957</v>
      </c>
      <c r="AL74" s="46"/>
      <c r="AM74" s="46"/>
      <c r="AN74" s="26"/>
      <c r="AO74" s="26" t="s">
        <v>1740</v>
      </c>
    </row>
    <row r="75" customFormat="false" ht="12" hidden="false" customHeight="false" outlineLevel="0" collapsed="false">
      <c r="A75" s="39" t="s">
        <v>2053</v>
      </c>
      <c r="B75" s="39" t="s">
        <v>2054</v>
      </c>
      <c r="C75" s="39" t="s">
        <v>4885</v>
      </c>
      <c r="D75" s="39" t="s">
        <v>4505</v>
      </c>
      <c r="E75" s="39" t="s">
        <v>261</v>
      </c>
      <c r="F75" s="39" t="s">
        <v>1739</v>
      </c>
      <c r="G75" s="39" t="s">
        <v>4853</v>
      </c>
      <c r="H75" s="39" t="s">
        <v>4502</v>
      </c>
      <c r="I75" s="40" t="n">
        <v>1020</v>
      </c>
      <c r="J75" s="40" t="n">
        <v>0</v>
      </c>
      <c r="K75" s="39" t="s">
        <v>4503</v>
      </c>
      <c r="L75" s="41" t="n">
        <v>0</v>
      </c>
      <c r="M75" s="41" t="n">
        <v>1224</v>
      </c>
      <c r="O75" s="42" t="n">
        <f aca="false">M75/SUM($M$2:$M$2023)</f>
        <v>3.38147025695178E-006</v>
      </c>
      <c r="P75" s="43" t="n">
        <f aca="false">IFERROR(M75/I75,0)</f>
        <v>1.2</v>
      </c>
      <c r="Q75" s="17"/>
      <c r="R75" s="44" t="n">
        <f aca="false">I75-Q75</f>
        <v>1020</v>
      </c>
      <c r="S75" s="43" t="n">
        <f aca="false">$AK75*R75</f>
        <v>1224</v>
      </c>
      <c r="U75" s="26" t="s">
        <v>259</v>
      </c>
      <c r="V75" s="26" t="s">
        <v>260</v>
      </c>
      <c r="W75" s="26" t="s">
        <v>262</v>
      </c>
      <c r="X75" s="26"/>
      <c r="Y75" s="26" t="s">
        <v>277</v>
      </c>
      <c r="Z75" s="27" t="s">
        <v>123</v>
      </c>
      <c r="AA75" s="26"/>
      <c r="AB75" s="26"/>
      <c r="AC75" s="26"/>
      <c r="AD75" s="26"/>
      <c r="AE75" s="26"/>
      <c r="AF75" s="26"/>
      <c r="AG75" s="26"/>
      <c r="AH75" s="45" t="n">
        <v>1020</v>
      </c>
      <c r="AI75" s="45" t="n">
        <f aca="false">Q75</f>
        <v>0</v>
      </c>
      <c r="AJ75" s="45" t="n">
        <f aca="false">$AH75-$AI75</f>
        <v>1020</v>
      </c>
      <c r="AK75" s="46" t="n">
        <v>1.2</v>
      </c>
      <c r="AL75" s="46" t="n">
        <f aca="false">$AJ75*$AK75</f>
        <v>1224</v>
      </c>
      <c r="AM75" s="46" t="n">
        <f aca="false">$AI75*$AK75</f>
        <v>0</v>
      </c>
      <c r="AN75" s="26"/>
      <c r="AO75" s="26"/>
    </row>
    <row r="76" customFormat="false" ht="12" hidden="false" customHeight="false" outlineLevel="0" collapsed="false">
      <c r="A76" s="39" t="s">
        <v>328</v>
      </c>
      <c r="B76" s="39" t="s">
        <v>329</v>
      </c>
      <c r="C76" s="39" t="s">
        <v>4886</v>
      </c>
      <c r="D76" s="39" t="s">
        <v>4505</v>
      </c>
      <c r="E76" s="39" t="s">
        <v>261</v>
      </c>
      <c r="F76" s="39" t="s">
        <v>1739</v>
      </c>
      <c r="G76" s="39" t="s">
        <v>4853</v>
      </c>
      <c r="H76" s="39" t="s">
        <v>4502</v>
      </c>
      <c r="I76" s="40" t="n">
        <v>1020</v>
      </c>
      <c r="J76" s="40" t="n">
        <v>0</v>
      </c>
      <c r="K76" s="39" t="s">
        <v>4503</v>
      </c>
      <c r="L76" s="41" t="n">
        <v>0</v>
      </c>
      <c r="M76" s="41" t="n">
        <v>60187.95</v>
      </c>
      <c r="O76" s="42" t="n">
        <f aca="false">M76/SUM($M$2:$M$2023)</f>
        <v>0.000166277583947631</v>
      </c>
      <c r="P76" s="43" t="n">
        <f aca="false">IFERROR(M76/I76,0)</f>
        <v>59.0077941176471</v>
      </c>
      <c r="Q76" s="17"/>
      <c r="R76" s="44" t="n">
        <f aca="false">I76-Q76</f>
        <v>1020</v>
      </c>
      <c r="S76" s="43" t="n">
        <f aca="false">$AK76*R76</f>
        <v>60187.9549795362</v>
      </c>
      <c r="U76" s="26" t="s">
        <v>259</v>
      </c>
      <c r="V76" s="26" t="s">
        <v>260</v>
      </c>
      <c r="W76" s="26" t="s">
        <v>262</v>
      </c>
      <c r="X76" s="24" t="s">
        <v>226</v>
      </c>
      <c r="Y76" s="26" t="s">
        <v>267</v>
      </c>
      <c r="Z76" s="25" t="s">
        <v>51</v>
      </c>
      <c r="AA76" s="26" t="s">
        <v>1788</v>
      </c>
      <c r="AB76" s="26" t="s">
        <v>1789</v>
      </c>
      <c r="AC76" s="26" t="s">
        <v>1791</v>
      </c>
      <c r="AD76" s="26" t="s">
        <v>269</v>
      </c>
      <c r="AE76" s="26"/>
      <c r="AF76" s="26" t="s">
        <v>270</v>
      </c>
      <c r="AG76" s="26" t="s">
        <v>333</v>
      </c>
      <c r="AH76" s="45"/>
      <c r="AI76" s="45"/>
      <c r="AJ76" s="45"/>
      <c r="AK76" s="46" t="n">
        <v>59.0077989995453</v>
      </c>
      <c r="AL76" s="46"/>
      <c r="AM76" s="46"/>
      <c r="AN76" s="26"/>
      <c r="AO76" s="26" t="s">
        <v>4872</v>
      </c>
    </row>
    <row r="77" customFormat="false" ht="12" hidden="false" customHeight="false" outlineLevel="0" collapsed="false">
      <c r="A77" s="39" t="s">
        <v>1843</v>
      </c>
      <c r="B77" s="39" t="s">
        <v>1844</v>
      </c>
      <c r="C77" s="39" t="s">
        <v>4887</v>
      </c>
      <c r="D77" s="39" t="s">
        <v>4505</v>
      </c>
      <c r="E77" s="39" t="s">
        <v>261</v>
      </c>
      <c r="F77" s="39" t="s">
        <v>1739</v>
      </c>
      <c r="G77" s="39" t="s">
        <v>4853</v>
      </c>
      <c r="H77" s="39" t="s">
        <v>4502</v>
      </c>
      <c r="I77" s="40" t="n">
        <v>1020</v>
      </c>
      <c r="J77" s="40" t="n">
        <v>0</v>
      </c>
      <c r="K77" s="39" t="s">
        <v>4503</v>
      </c>
      <c r="L77" s="41" t="n">
        <v>0</v>
      </c>
      <c r="M77" s="41" t="n">
        <v>103114.9</v>
      </c>
      <c r="O77" s="42" t="n">
        <f aca="false">M77/SUM($M$2:$M$2023)</f>
        <v>0.000284869254410586</v>
      </c>
      <c r="P77" s="43" t="n">
        <f aca="false">IFERROR(M77/I77,0)</f>
        <v>101.093039215686</v>
      </c>
      <c r="Q77" s="17"/>
      <c r="R77" s="44" t="n">
        <f aca="false">I77-Q77</f>
        <v>1020</v>
      </c>
      <c r="S77" s="43" t="n">
        <f aca="false">$AK77*R77</f>
        <v>103114.900678829</v>
      </c>
      <c r="U77" s="26" t="s">
        <v>259</v>
      </c>
      <c r="V77" s="26" t="s">
        <v>260</v>
      </c>
      <c r="W77" s="26" t="s">
        <v>262</v>
      </c>
      <c r="X77" s="26"/>
      <c r="Y77" s="26" t="s">
        <v>277</v>
      </c>
      <c r="Z77" s="27" t="s">
        <v>123</v>
      </c>
      <c r="AA77" s="26"/>
      <c r="AB77" s="26"/>
      <c r="AC77" s="26"/>
      <c r="AD77" s="26"/>
      <c r="AE77" s="26"/>
      <c r="AF77" s="26"/>
      <c r="AG77" s="26"/>
      <c r="AH77" s="45"/>
      <c r="AI77" s="45"/>
      <c r="AJ77" s="45"/>
      <c r="AK77" s="46" t="n">
        <v>101.093039881205</v>
      </c>
      <c r="AL77" s="46"/>
      <c r="AM77" s="46"/>
      <c r="AN77" s="26"/>
      <c r="AO77" s="26" t="s">
        <v>1845</v>
      </c>
    </row>
    <row r="78" customFormat="false" ht="12" hidden="false" customHeight="false" outlineLevel="0" collapsed="false">
      <c r="A78" s="39" t="s">
        <v>2019</v>
      </c>
      <c r="B78" s="39" t="s">
        <v>2020</v>
      </c>
      <c r="C78" s="39"/>
      <c r="D78" s="39" t="s">
        <v>4505</v>
      </c>
      <c r="E78" s="39" t="s">
        <v>274</v>
      </c>
      <c r="F78" s="39" t="s">
        <v>1739</v>
      </c>
      <c r="G78" s="39" t="s">
        <v>4853</v>
      </c>
      <c r="H78" s="39" t="s">
        <v>4502</v>
      </c>
      <c r="I78" s="40" t="n">
        <v>1010</v>
      </c>
      <c r="J78" s="40" t="n">
        <v>0</v>
      </c>
      <c r="K78" s="39" t="s">
        <v>4503</v>
      </c>
      <c r="L78" s="41" t="n">
        <v>0</v>
      </c>
      <c r="M78" s="41" t="n">
        <v>485156.92</v>
      </c>
      <c r="O78" s="42" t="n">
        <f aca="false">M78/SUM($M$2:$M$2023)</f>
        <v>0.00134031347625354</v>
      </c>
      <c r="P78" s="43" t="n">
        <f aca="false">IFERROR(M78/I78,0)</f>
        <v>480.353386138614</v>
      </c>
      <c r="Q78" s="17"/>
      <c r="R78" s="44" t="n">
        <f aca="false">I78-Q78</f>
        <v>1010</v>
      </c>
      <c r="S78" s="43" t="n">
        <f aca="false">$AK78*R78</f>
        <v>485156.915496183</v>
      </c>
      <c r="U78" s="26" t="s">
        <v>259</v>
      </c>
      <c r="V78" s="26" t="s">
        <v>273</v>
      </c>
      <c r="W78" s="26" t="s">
        <v>262</v>
      </c>
      <c r="X78" s="26"/>
      <c r="Y78" s="26" t="s">
        <v>277</v>
      </c>
      <c r="Z78" s="27" t="s">
        <v>123</v>
      </c>
      <c r="AA78" s="26"/>
      <c r="AB78" s="26"/>
      <c r="AC78" s="26"/>
      <c r="AD78" s="26"/>
      <c r="AE78" s="26"/>
      <c r="AF78" s="26"/>
      <c r="AG78" s="26"/>
      <c r="AH78" s="45" t="n">
        <v>1310</v>
      </c>
      <c r="AI78" s="45" t="n">
        <f aca="false">Q78</f>
        <v>0</v>
      </c>
      <c r="AJ78" s="45" t="n">
        <f aca="false">$AH78-$AI78</f>
        <v>1310</v>
      </c>
      <c r="AK78" s="46" t="n">
        <v>480.353381679389</v>
      </c>
      <c r="AL78" s="46" t="n">
        <f aca="false">$AJ78*$AK78</f>
        <v>629262.93</v>
      </c>
      <c r="AM78" s="46" t="n">
        <f aca="false">$AI78*$AK78</f>
        <v>0</v>
      </c>
      <c r="AN78" s="26"/>
      <c r="AO78" s="26" t="s">
        <v>1741</v>
      </c>
    </row>
    <row r="79" customFormat="false" ht="12" hidden="false" customHeight="false" outlineLevel="0" collapsed="false">
      <c r="A79" s="39" t="s">
        <v>328</v>
      </c>
      <c r="B79" s="39" t="s">
        <v>329</v>
      </c>
      <c r="C79" s="39" t="s">
        <v>1877</v>
      </c>
      <c r="D79" s="39" t="s">
        <v>4505</v>
      </c>
      <c r="E79" s="39" t="s">
        <v>261</v>
      </c>
      <c r="F79" s="39" t="s">
        <v>1739</v>
      </c>
      <c r="G79" s="39" t="s">
        <v>4853</v>
      </c>
      <c r="H79" s="39" t="s">
        <v>4502</v>
      </c>
      <c r="I79" s="40" t="n">
        <v>1005</v>
      </c>
      <c r="J79" s="40" t="n">
        <v>0</v>
      </c>
      <c r="K79" s="39" t="s">
        <v>4503</v>
      </c>
      <c r="L79" s="41" t="n">
        <v>0</v>
      </c>
      <c r="M79" s="41" t="n">
        <v>59302.84</v>
      </c>
      <c r="O79" s="42" t="n">
        <f aca="false">M79/SUM($M$2:$M$2023)</f>
        <v>0.000163832344454878</v>
      </c>
      <c r="P79" s="43" t="n">
        <f aca="false">IFERROR(M79/I79,0)</f>
        <v>59.0078009950249</v>
      </c>
      <c r="Q79" s="17"/>
      <c r="R79" s="44" t="n">
        <f aca="false">I79-Q79</f>
        <v>1005</v>
      </c>
      <c r="S79" s="43" t="n">
        <f aca="false">$AK79*R79</f>
        <v>59302.837994543</v>
      </c>
      <c r="U79" s="26" t="s">
        <v>259</v>
      </c>
      <c r="V79" s="26" t="s">
        <v>260</v>
      </c>
      <c r="W79" s="26" t="s">
        <v>262</v>
      </c>
      <c r="X79" s="24" t="s">
        <v>226</v>
      </c>
      <c r="Y79" s="26" t="s">
        <v>267</v>
      </c>
      <c r="Z79" s="25" t="s">
        <v>51</v>
      </c>
      <c r="AA79" s="26" t="s">
        <v>1788</v>
      </c>
      <c r="AB79" s="26" t="s">
        <v>1789</v>
      </c>
      <c r="AC79" s="26" t="s">
        <v>1791</v>
      </c>
      <c r="AD79" s="26" t="s">
        <v>269</v>
      </c>
      <c r="AE79" s="26"/>
      <c r="AF79" s="26" t="s">
        <v>270</v>
      </c>
      <c r="AG79" s="26" t="s">
        <v>333</v>
      </c>
      <c r="AH79" s="45"/>
      <c r="AI79" s="45"/>
      <c r="AJ79" s="45"/>
      <c r="AK79" s="46" t="n">
        <v>59.0077989995453</v>
      </c>
      <c r="AL79" s="46"/>
      <c r="AM79" s="46"/>
      <c r="AN79" s="26"/>
      <c r="AO79" s="26" t="s">
        <v>4872</v>
      </c>
    </row>
    <row r="80" customFormat="false" ht="12" hidden="false" customHeight="false" outlineLevel="0" collapsed="false">
      <c r="A80" s="39" t="s">
        <v>390</v>
      </c>
      <c r="B80" s="39" t="s">
        <v>391</v>
      </c>
      <c r="C80" s="39" t="s">
        <v>4888</v>
      </c>
      <c r="D80" s="39" t="s">
        <v>4505</v>
      </c>
      <c r="E80" s="39" t="s">
        <v>261</v>
      </c>
      <c r="F80" s="39" t="s">
        <v>1739</v>
      </c>
      <c r="G80" s="39" t="s">
        <v>4853</v>
      </c>
      <c r="H80" s="39" t="s">
        <v>4502</v>
      </c>
      <c r="I80" s="40" t="n">
        <v>1005</v>
      </c>
      <c r="J80" s="40" t="n">
        <v>0</v>
      </c>
      <c r="K80" s="39" t="s">
        <v>4503</v>
      </c>
      <c r="L80" s="41" t="n">
        <v>0</v>
      </c>
      <c r="M80" s="41" t="n">
        <v>44659.59</v>
      </c>
      <c r="O80" s="42" t="n">
        <f aca="false">M80/SUM($M$2:$M$2023)</f>
        <v>0.000123378329471128</v>
      </c>
      <c r="P80" s="43" t="n">
        <f aca="false">IFERROR(M80/I80,0)</f>
        <v>44.4374029850746</v>
      </c>
      <c r="Q80" s="17"/>
      <c r="R80" s="44" t="n">
        <f aca="false">I80-Q80</f>
        <v>1005</v>
      </c>
      <c r="S80" s="43" t="n">
        <f aca="false">$AK80*R80</f>
        <v>44659.5918323587</v>
      </c>
      <c r="U80" s="26" t="s">
        <v>259</v>
      </c>
      <c r="V80" s="26" t="s">
        <v>260</v>
      </c>
      <c r="W80" s="26" t="s">
        <v>262</v>
      </c>
      <c r="X80" s="24" t="s">
        <v>226</v>
      </c>
      <c r="Y80" s="26" t="s">
        <v>267</v>
      </c>
      <c r="Z80" s="25" t="s">
        <v>51</v>
      </c>
      <c r="AA80" s="26" t="s">
        <v>1803</v>
      </c>
      <c r="AB80" s="26" t="s">
        <v>1804</v>
      </c>
      <c r="AC80" s="26" t="s">
        <v>290</v>
      </c>
      <c r="AD80" s="26" t="s">
        <v>269</v>
      </c>
      <c r="AE80" s="26"/>
      <c r="AF80" s="26" t="s">
        <v>270</v>
      </c>
      <c r="AG80" s="26"/>
      <c r="AH80" s="45"/>
      <c r="AI80" s="45"/>
      <c r="AJ80" s="45"/>
      <c r="AK80" s="46" t="n">
        <v>44.4374048083171</v>
      </c>
      <c r="AL80" s="46"/>
      <c r="AM80" s="46"/>
      <c r="AN80" s="26"/>
      <c r="AO80" s="26" t="s">
        <v>4889</v>
      </c>
    </row>
    <row r="81" customFormat="false" ht="12" hidden="false" customHeight="false" outlineLevel="0" collapsed="false">
      <c r="A81" s="39" t="s">
        <v>1778</v>
      </c>
      <c r="B81" s="39" t="s">
        <v>1779</v>
      </c>
      <c r="C81" s="39" t="s">
        <v>4890</v>
      </c>
      <c r="D81" s="39" t="s">
        <v>4505</v>
      </c>
      <c r="E81" s="39" t="s">
        <v>261</v>
      </c>
      <c r="F81" s="39" t="s">
        <v>1739</v>
      </c>
      <c r="G81" s="39" t="s">
        <v>4853</v>
      </c>
      <c r="H81" s="39" t="s">
        <v>4502</v>
      </c>
      <c r="I81" s="40" t="n">
        <v>1000</v>
      </c>
      <c r="J81" s="40" t="n">
        <v>0</v>
      </c>
      <c r="K81" s="39" t="s">
        <v>4503</v>
      </c>
      <c r="L81" s="41" t="n">
        <v>0</v>
      </c>
      <c r="M81" s="41" t="n">
        <v>30384.04</v>
      </c>
      <c r="O81" s="42" t="n">
        <f aca="false">M81/SUM($M$2:$M$2023)</f>
        <v>8.3940136884014E-005</v>
      </c>
      <c r="P81" s="43" t="n">
        <f aca="false">IFERROR(M81/I81,0)</f>
        <v>30.38404</v>
      </c>
      <c r="Q81" s="17"/>
      <c r="R81" s="44" t="n">
        <f aca="false">I81-Q81</f>
        <v>1000</v>
      </c>
      <c r="S81" s="43" t="n">
        <f aca="false">$AK81*R81</f>
        <v>30384.0381803412</v>
      </c>
      <c r="U81" s="26" t="s">
        <v>259</v>
      </c>
      <c r="V81" s="26" t="s">
        <v>260</v>
      </c>
      <c r="W81" s="26" t="s">
        <v>262</v>
      </c>
      <c r="X81" s="26"/>
      <c r="Y81" s="26" t="s">
        <v>277</v>
      </c>
      <c r="Z81" s="27" t="s">
        <v>123</v>
      </c>
      <c r="AA81" s="26"/>
      <c r="AB81" s="26"/>
      <c r="AC81" s="26"/>
      <c r="AD81" s="26"/>
      <c r="AE81" s="26"/>
      <c r="AF81" s="26"/>
      <c r="AG81" s="26"/>
      <c r="AH81" s="45"/>
      <c r="AI81" s="45"/>
      <c r="AJ81" s="45"/>
      <c r="AK81" s="46" t="n">
        <v>30.3840381803412</v>
      </c>
      <c r="AL81" s="46"/>
      <c r="AM81" s="46"/>
      <c r="AN81" s="26"/>
      <c r="AO81" s="26" t="s">
        <v>1780</v>
      </c>
    </row>
    <row r="82" customFormat="false" ht="12" hidden="false" customHeight="false" outlineLevel="0" collapsed="false">
      <c r="A82" s="39" t="s">
        <v>1778</v>
      </c>
      <c r="B82" s="39" t="s">
        <v>1779</v>
      </c>
      <c r="C82" s="39" t="s">
        <v>4891</v>
      </c>
      <c r="D82" s="39" t="s">
        <v>4505</v>
      </c>
      <c r="E82" s="39" t="s">
        <v>261</v>
      </c>
      <c r="F82" s="39" t="s">
        <v>1739</v>
      </c>
      <c r="G82" s="39" t="s">
        <v>4853</v>
      </c>
      <c r="H82" s="39" t="s">
        <v>4502</v>
      </c>
      <c r="I82" s="40" t="n">
        <v>1000</v>
      </c>
      <c r="J82" s="40" t="n">
        <v>0</v>
      </c>
      <c r="K82" s="39" t="s">
        <v>4503</v>
      </c>
      <c r="L82" s="41" t="n">
        <v>0</v>
      </c>
      <c r="M82" s="41" t="n">
        <v>30384.04</v>
      </c>
      <c r="O82" s="42" t="n">
        <f aca="false">M82/SUM($M$2:$M$2023)</f>
        <v>8.3940136884014E-005</v>
      </c>
      <c r="P82" s="43" t="n">
        <f aca="false">IFERROR(M82/I82,0)</f>
        <v>30.38404</v>
      </c>
      <c r="Q82" s="17"/>
      <c r="R82" s="44" t="n">
        <f aca="false">I82-Q82</f>
        <v>1000</v>
      </c>
      <c r="S82" s="43" t="n">
        <f aca="false">$AK82*R82</f>
        <v>30384.0381803412</v>
      </c>
      <c r="U82" s="26" t="s">
        <v>259</v>
      </c>
      <c r="V82" s="26" t="s">
        <v>260</v>
      </c>
      <c r="W82" s="26" t="s">
        <v>262</v>
      </c>
      <c r="X82" s="26"/>
      <c r="Y82" s="26" t="s">
        <v>277</v>
      </c>
      <c r="Z82" s="27" t="s">
        <v>123</v>
      </c>
      <c r="AA82" s="26"/>
      <c r="AB82" s="26"/>
      <c r="AC82" s="26"/>
      <c r="AD82" s="26"/>
      <c r="AE82" s="26"/>
      <c r="AF82" s="26"/>
      <c r="AG82" s="26"/>
      <c r="AH82" s="45"/>
      <c r="AI82" s="45"/>
      <c r="AJ82" s="45"/>
      <c r="AK82" s="46" t="n">
        <v>30.3840381803412</v>
      </c>
      <c r="AL82" s="46"/>
      <c r="AM82" s="46"/>
      <c r="AN82" s="26"/>
      <c r="AO82" s="26" t="s">
        <v>1780</v>
      </c>
    </row>
    <row r="83" customFormat="false" ht="12" hidden="false" customHeight="false" outlineLevel="0" collapsed="false">
      <c r="A83" s="39" t="s">
        <v>1778</v>
      </c>
      <c r="B83" s="39" t="s">
        <v>1779</v>
      </c>
      <c r="C83" s="39" t="s">
        <v>4892</v>
      </c>
      <c r="D83" s="39" t="s">
        <v>4505</v>
      </c>
      <c r="E83" s="39" t="s">
        <v>261</v>
      </c>
      <c r="F83" s="39" t="s">
        <v>1739</v>
      </c>
      <c r="G83" s="39" t="s">
        <v>4853</v>
      </c>
      <c r="H83" s="39" t="s">
        <v>4502</v>
      </c>
      <c r="I83" s="40" t="n">
        <v>1000</v>
      </c>
      <c r="J83" s="40" t="n">
        <v>0</v>
      </c>
      <c r="K83" s="39" t="s">
        <v>4503</v>
      </c>
      <c r="L83" s="41" t="n">
        <v>0</v>
      </c>
      <c r="M83" s="41" t="n">
        <v>30384.04</v>
      </c>
      <c r="O83" s="42" t="n">
        <f aca="false">M83/SUM($M$2:$M$2023)</f>
        <v>8.3940136884014E-005</v>
      </c>
      <c r="P83" s="43" t="n">
        <f aca="false">IFERROR(M83/I83,0)</f>
        <v>30.38404</v>
      </c>
      <c r="Q83" s="17"/>
      <c r="R83" s="44" t="n">
        <f aca="false">I83-Q83</f>
        <v>1000</v>
      </c>
      <c r="S83" s="43" t="n">
        <f aca="false">$AK83*R83</f>
        <v>30384.0381803412</v>
      </c>
      <c r="U83" s="26" t="s">
        <v>259</v>
      </c>
      <c r="V83" s="26" t="s">
        <v>260</v>
      </c>
      <c r="W83" s="26" t="s">
        <v>262</v>
      </c>
      <c r="X83" s="26"/>
      <c r="Y83" s="26" t="s">
        <v>277</v>
      </c>
      <c r="Z83" s="27" t="s">
        <v>123</v>
      </c>
      <c r="AA83" s="26"/>
      <c r="AB83" s="26"/>
      <c r="AC83" s="26"/>
      <c r="AD83" s="26"/>
      <c r="AE83" s="26"/>
      <c r="AF83" s="26"/>
      <c r="AG83" s="26"/>
      <c r="AH83" s="45"/>
      <c r="AI83" s="45"/>
      <c r="AJ83" s="45"/>
      <c r="AK83" s="46" t="n">
        <v>30.3840381803412</v>
      </c>
      <c r="AL83" s="46"/>
      <c r="AM83" s="46"/>
      <c r="AN83" s="26"/>
      <c r="AO83" s="26" t="s">
        <v>1780</v>
      </c>
    </row>
    <row r="84" customFormat="false" ht="12" hidden="false" customHeight="false" outlineLevel="0" collapsed="false">
      <c r="A84" s="39" t="s">
        <v>1778</v>
      </c>
      <c r="B84" s="39" t="s">
        <v>1779</v>
      </c>
      <c r="C84" s="39" t="s">
        <v>4893</v>
      </c>
      <c r="D84" s="39" t="s">
        <v>4505</v>
      </c>
      <c r="E84" s="39" t="s">
        <v>261</v>
      </c>
      <c r="F84" s="39" t="s">
        <v>1739</v>
      </c>
      <c r="G84" s="39" t="s">
        <v>4853</v>
      </c>
      <c r="H84" s="39" t="s">
        <v>4502</v>
      </c>
      <c r="I84" s="40" t="n">
        <v>1000</v>
      </c>
      <c r="J84" s="40" t="n">
        <v>0</v>
      </c>
      <c r="K84" s="39" t="s">
        <v>4503</v>
      </c>
      <c r="L84" s="41" t="n">
        <v>0</v>
      </c>
      <c r="M84" s="41" t="n">
        <v>30384.04</v>
      </c>
      <c r="O84" s="42" t="n">
        <f aca="false">M84/SUM($M$2:$M$2023)</f>
        <v>8.3940136884014E-005</v>
      </c>
      <c r="P84" s="43" t="n">
        <f aca="false">IFERROR(M84/I84,0)</f>
        <v>30.38404</v>
      </c>
      <c r="Q84" s="17"/>
      <c r="R84" s="44" t="n">
        <f aca="false">I84-Q84</f>
        <v>1000</v>
      </c>
      <c r="S84" s="43" t="n">
        <f aca="false">$AK84*R84</f>
        <v>30384.0381803412</v>
      </c>
      <c r="U84" s="26" t="s">
        <v>259</v>
      </c>
      <c r="V84" s="26" t="s">
        <v>260</v>
      </c>
      <c r="W84" s="26" t="s">
        <v>262</v>
      </c>
      <c r="X84" s="26"/>
      <c r="Y84" s="26" t="s">
        <v>277</v>
      </c>
      <c r="Z84" s="27" t="s">
        <v>123</v>
      </c>
      <c r="AA84" s="26"/>
      <c r="AB84" s="26"/>
      <c r="AC84" s="26"/>
      <c r="AD84" s="26"/>
      <c r="AE84" s="26"/>
      <c r="AF84" s="26"/>
      <c r="AG84" s="26"/>
      <c r="AH84" s="45"/>
      <c r="AI84" s="45"/>
      <c r="AJ84" s="45"/>
      <c r="AK84" s="46" t="n">
        <v>30.3840381803412</v>
      </c>
      <c r="AL84" s="46"/>
      <c r="AM84" s="46"/>
      <c r="AN84" s="26"/>
      <c r="AO84" s="26" t="s">
        <v>1780</v>
      </c>
    </row>
    <row r="85" customFormat="false" ht="12" hidden="false" customHeight="false" outlineLevel="0" collapsed="false">
      <c r="A85" s="39" t="s">
        <v>1778</v>
      </c>
      <c r="B85" s="39" t="s">
        <v>1779</v>
      </c>
      <c r="C85" s="39" t="s">
        <v>4894</v>
      </c>
      <c r="D85" s="39" t="s">
        <v>4505</v>
      </c>
      <c r="E85" s="39" t="s">
        <v>261</v>
      </c>
      <c r="F85" s="39" t="s">
        <v>1739</v>
      </c>
      <c r="G85" s="39" t="s">
        <v>4853</v>
      </c>
      <c r="H85" s="39" t="s">
        <v>4502</v>
      </c>
      <c r="I85" s="40" t="n">
        <v>1000</v>
      </c>
      <c r="J85" s="40" t="n">
        <v>0</v>
      </c>
      <c r="K85" s="39" t="s">
        <v>4503</v>
      </c>
      <c r="L85" s="41" t="n">
        <v>0</v>
      </c>
      <c r="M85" s="41" t="n">
        <v>30384.04</v>
      </c>
      <c r="O85" s="42" t="n">
        <f aca="false">M85/SUM($M$2:$M$2023)</f>
        <v>8.3940136884014E-005</v>
      </c>
      <c r="P85" s="43" t="n">
        <f aca="false">IFERROR(M85/I85,0)</f>
        <v>30.38404</v>
      </c>
      <c r="Q85" s="17"/>
      <c r="R85" s="44" t="n">
        <f aca="false">I85-Q85</f>
        <v>1000</v>
      </c>
      <c r="S85" s="43" t="n">
        <f aca="false">$AK85*R85</f>
        <v>30384.0381803412</v>
      </c>
      <c r="U85" s="26" t="s">
        <v>259</v>
      </c>
      <c r="V85" s="26" t="s">
        <v>260</v>
      </c>
      <c r="W85" s="26" t="s">
        <v>262</v>
      </c>
      <c r="X85" s="26"/>
      <c r="Y85" s="26" t="s">
        <v>277</v>
      </c>
      <c r="Z85" s="27" t="s">
        <v>123</v>
      </c>
      <c r="AA85" s="26"/>
      <c r="AB85" s="26"/>
      <c r="AC85" s="26"/>
      <c r="AD85" s="26"/>
      <c r="AE85" s="26"/>
      <c r="AF85" s="26"/>
      <c r="AG85" s="26"/>
      <c r="AH85" s="45"/>
      <c r="AI85" s="45"/>
      <c r="AJ85" s="45"/>
      <c r="AK85" s="46" t="n">
        <v>30.3840381803412</v>
      </c>
      <c r="AL85" s="46"/>
      <c r="AM85" s="46"/>
      <c r="AN85" s="26"/>
      <c r="AO85" s="26" t="s">
        <v>1780</v>
      </c>
    </row>
    <row r="86" customFormat="false" ht="12" hidden="false" customHeight="false" outlineLevel="0" collapsed="false">
      <c r="A86" s="39" t="s">
        <v>1778</v>
      </c>
      <c r="B86" s="39" t="s">
        <v>1779</v>
      </c>
      <c r="C86" s="39" t="s">
        <v>4895</v>
      </c>
      <c r="D86" s="39" t="s">
        <v>4505</v>
      </c>
      <c r="E86" s="39" t="s">
        <v>261</v>
      </c>
      <c r="F86" s="39" t="s">
        <v>1739</v>
      </c>
      <c r="G86" s="39" t="s">
        <v>4853</v>
      </c>
      <c r="H86" s="39" t="s">
        <v>4502</v>
      </c>
      <c r="I86" s="40" t="n">
        <v>1000</v>
      </c>
      <c r="J86" s="40" t="n">
        <v>0</v>
      </c>
      <c r="K86" s="39" t="s">
        <v>4503</v>
      </c>
      <c r="L86" s="41" t="n">
        <v>0</v>
      </c>
      <c r="M86" s="41" t="n">
        <v>30384.04</v>
      </c>
      <c r="O86" s="42" t="n">
        <f aca="false">M86/SUM($M$2:$M$2023)</f>
        <v>8.3940136884014E-005</v>
      </c>
      <c r="P86" s="43" t="n">
        <f aca="false">IFERROR(M86/I86,0)</f>
        <v>30.38404</v>
      </c>
      <c r="Q86" s="17"/>
      <c r="R86" s="44" t="n">
        <f aca="false">I86-Q86</f>
        <v>1000</v>
      </c>
      <c r="S86" s="43" t="n">
        <f aca="false">$AK86*R86</f>
        <v>30384.0381803412</v>
      </c>
      <c r="U86" s="26" t="s">
        <v>259</v>
      </c>
      <c r="V86" s="26" t="s">
        <v>260</v>
      </c>
      <c r="W86" s="26" t="s">
        <v>262</v>
      </c>
      <c r="X86" s="26"/>
      <c r="Y86" s="26" t="s">
        <v>277</v>
      </c>
      <c r="Z86" s="27" t="s">
        <v>123</v>
      </c>
      <c r="AA86" s="26"/>
      <c r="AB86" s="26"/>
      <c r="AC86" s="26"/>
      <c r="AD86" s="26"/>
      <c r="AE86" s="26"/>
      <c r="AF86" s="26"/>
      <c r="AG86" s="26"/>
      <c r="AH86" s="45"/>
      <c r="AI86" s="45"/>
      <c r="AJ86" s="45"/>
      <c r="AK86" s="46" t="n">
        <v>30.3840381803412</v>
      </c>
      <c r="AL86" s="46"/>
      <c r="AM86" s="46"/>
      <c r="AN86" s="26"/>
      <c r="AO86" s="26" t="s">
        <v>1780</v>
      </c>
    </row>
    <row r="87" customFormat="false" ht="12" hidden="false" customHeight="false" outlineLevel="0" collapsed="false">
      <c r="A87" s="39" t="s">
        <v>344</v>
      </c>
      <c r="B87" s="39" t="s">
        <v>345</v>
      </c>
      <c r="C87" s="39" t="s">
        <v>4896</v>
      </c>
      <c r="D87" s="39" t="s">
        <v>4505</v>
      </c>
      <c r="E87" s="39" t="s">
        <v>261</v>
      </c>
      <c r="F87" s="39" t="s">
        <v>1739</v>
      </c>
      <c r="G87" s="39" t="s">
        <v>4853</v>
      </c>
      <c r="H87" s="39" t="s">
        <v>4502</v>
      </c>
      <c r="I87" s="40" t="n">
        <v>1000</v>
      </c>
      <c r="J87" s="40" t="n">
        <v>0</v>
      </c>
      <c r="K87" s="39" t="s">
        <v>4503</v>
      </c>
      <c r="L87" s="41" t="n">
        <v>0</v>
      </c>
      <c r="M87" s="41" t="n">
        <v>236137.31</v>
      </c>
      <c r="O87" s="42" t="n">
        <f aca="false">M87/SUM($M$2:$M$2023)</f>
        <v>0.000652362165295426</v>
      </c>
      <c r="P87" s="43" t="n">
        <f aca="false">IFERROR(M87/I87,0)</f>
        <v>236.13731</v>
      </c>
      <c r="Q87" s="17" t="n">
        <v>33</v>
      </c>
      <c r="R87" s="44" t="n">
        <f aca="false">I87-Q87</f>
        <v>967</v>
      </c>
      <c r="S87" s="43" t="n">
        <f aca="false">$AK87*R87</f>
        <v>228344.770770935</v>
      </c>
      <c r="U87" s="26" t="s">
        <v>259</v>
      </c>
      <c r="V87" s="26" t="s">
        <v>260</v>
      </c>
      <c r="W87" s="26" t="s">
        <v>262</v>
      </c>
      <c r="X87" s="29" t="s">
        <v>227</v>
      </c>
      <c r="Y87" s="26" t="s">
        <v>297</v>
      </c>
      <c r="Z87" s="25" t="s">
        <v>51</v>
      </c>
      <c r="AA87" s="26" t="s">
        <v>1781</v>
      </c>
      <c r="AB87" s="26" t="s">
        <v>1782</v>
      </c>
      <c r="AC87" s="26" t="s">
        <v>290</v>
      </c>
      <c r="AD87" s="26" t="s">
        <v>269</v>
      </c>
      <c r="AE87" s="26"/>
      <c r="AF87" s="26" t="s">
        <v>270</v>
      </c>
      <c r="AG87" s="26"/>
      <c r="AH87" s="45" t="n">
        <v>11285</v>
      </c>
      <c r="AI87" s="45" t="n">
        <f aca="false">Q87</f>
        <v>33</v>
      </c>
      <c r="AJ87" s="45" t="n">
        <f aca="false">$AH87-$AI87</f>
        <v>11252</v>
      </c>
      <c r="AK87" s="46" t="n">
        <v>236.137301727957</v>
      </c>
      <c r="AL87" s="46" t="n">
        <f aca="false">$AJ87*$AK87</f>
        <v>2657016.91904298</v>
      </c>
      <c r="AM87" s="46" t="n">
        <f aca="false">$AI87*$AK87</f>
        <v>7792.53095702259</v>
      </c>
      <c r="AN87" s="28" t="s">
        <v>1783</v>
      </c>
      <c r="AO87" s="26" t="s">
        <v>1784</v>
      </c>
    </row>
    <row r="88" customFormat="false" ht="12" hidden="false" customHeight="false" outlineLevel="0" collapsed="false">
      <c r="A88" s="39" t="s">
        <v>1915</v>
      </c>
      <c r="B88" s="39" t="s">
        <v>1916</v>
      </c>
      <c r="C88" s="39" t="s">
        <v>4897</v>
      </c>
      <c r="D88" s="39" t="s">
        <v>4505</v>
      </c>
      <c r="E88" s="39" t="s">
        <v>261</v>
      </c>
      <c r="F88" s="39" t="s">
        <v>1739</v>
      </c>
      <c r="G88" s="39" t="s">
        <v>4853</v>
      </c>
      <c r="H88" s="39" t="s">
        <v>4502</v>
      </c>
      <c r="I88" s="40" t="n">
        <v>1000</v>
      </c>
      <c r="J88" s="40" t="n">
        <v>0</v>
      </c>
      <c r="K88" s="39" t="s">
        <v>4503</v>
      </c>
      <c r="L88" s="41" t="n">
        <v>0</v>
      </c>
      <c r="M88" s="41" t="n">
        <v>71635.38</v>
      </c>
      <c r="O88" s="42" t="n">
        <f aca="false">M88/SUM($M$2:$M$2023)</f>
        <v>0.0001979027016466</v>
      </c>
      <c r="P88" s="43" t="n">
        <f aca="false">IFERROR(M88/I88,0)</f>
        <v>71.63538</v>
      </c>
      <c r="Q88" s="17" t="n">
        <v>480</v>
      </c>
      <c r="R88" s="44" t="n">
        <f aca="false">I88-Q88</f>
        <v>520</v>
      </c>
      <c r="S88" s="43" t="n">
        <f aca="false">$AK88*R88</f>
        <v>37250.3971119134</v>
      </c>
      <c r="U88" s="26" t="s">
        <v>259</v>
      </c>
      <c r="V88" s="26" t="s">
        <v>260</v>
      </c>
      <c r="W88" s="26" t="s">
        <v>262</v>
      </c>
      <c r="X88" s="24" t="s">
        <v>226</v>
      </c>
      <c r="Y88" s="26" t="s">
        <v>267</v>
      </c>
      <c r="Z88" s="25" t="s">
        <v>51</v>
      </c>
      <c r="AA88" s="26" t="s">
        <v>1917</v>
      </c>
      <c r="AB88" s="26" t="s">
        <v>1918</v>
      </c>
      <c r="AC88" s="26" t="s">
        <v>290</v>
      </c>
      <c r="AD88" s="26" t="s">
        <v>269</v>
      </c>
      <c r="AE88" s="26"/>
      <c r="AF88" s="26" t="s">
        <v>269</v>
      </c>
      <c r="AG88" s="26"/>
      <c r="AH88" s="45" t="n">
        <v>2770</v>
      </c>
      <c r="AI88" s="45" t="n">
        <f aca="false">Q88</f>
        <v>480</v>
      </c>
      <c r="AJ88" s="45" t="n">
        <f aca="false">$AH88-$AI88</f>
        <v>2290</v>
      </c>
      <c r="AK88" s="46" t="n">
        <v>71.6353790613718</v>
      </c>
      <c r="AL88" s="46" t="n">
        <f aca="false">$AJ88*$AK88</f>
        <v>164045.018050542</v>
      </c>
      <c r="AM88" s="46" t="n">
        <f aca="false">$AI88*$AK88</f>
        <v>34384.9819494585</v>
      </c>
      <c r="AN88" s="26"/>
      <c r="AO88" s="26" t="s">
        <v>1919</v>
      </c>
    </row>
    <row r="89" customFormat="false" ht="12" hidden="false" customHeight="false" outlineLevel="0" collapsed="false">
      <c r="A89" s="39" t="s">
        <v>1915</v>
      </c>
      <c r="B89" s="39" t="s">
        <v>1916</v>
      </c>
      <c r="C89" s="39" t="s">
        <v>4898</v>
      </c>
      <c r="D89" s="39" t="s">
        <v>4505</v>
      </c>
      <c r="E89" s="39" t="s">
        <v>261</v>
      </c>
      <c r="F89" s="39" t="s">
        <v>1739</v>
      </c>
      <c r="G89" s="39" t="s">
        <v>4853</v>
      </c>
      <c r="H89" s="39" t="s">
        <v>4502</v>
      </c>
      <c r="I89" s="40" t="n">
        <v>1000</v>
      </c>
      <c r="J89" s="40" t="n">
        <v>0</v>
      </c>
      <c r="K89" s="39" t="s">
        <v>4503</v>
      </c>
      <c r="L89" s="41" t="n">
        <v>0</v>
      </c>
      <c r="M89" s="41" t="n">
        <v>71635.38</v>
      </c>
      <c r="O89" s="42" t="n">
        <f aca="false">M89/SUM($M$2:$M$2023)</f>
        <v>0.0001979027016466</v>
      </c>
      <c r="P89" s="43" t="n">
        <f aca="false">IFERROR(M89/I89,0)</f>
        <v>71.63538</v>
      </c>
      <c r="Q89" s="17"/>
      <c r="R89" s="44" t="n">
        <f aca="false">I89-Q89</f>
        <v>1000</v>
      </c>
      <c r="S89" s="43" t="n">
        <f aca="false">$AK89*R89</f>
        <v>71635.3790613718</v>
      </c>
      <c r="U89" s="26" t="s">
        <v>259</v>
      </c>
      <c r="V89" s="26" t="s">
        <v>260</v>
      </c>
      <c r="W89" s="26" t="s">
        <v>262</v>
      </c>
      <c r="X89" s="24" t="s">
        <v>226</v>
      </c>
      <c r="Y89" s="26" t="s">
        <v>267</v>
      </c>
      <c r="Z89" s="25" t="s">
        <v>51</v>
      </c>
      <c r="AA89" s="26" t="s">
        <v>1917</v>
      </c>
      <c r="AB89" s="26" t="s">
        <v>1918</v>
      </c>
      <c r="AC89" s="26" t="s">
        <v>290</v>
      </c>
      <c r="AD89" s="26" t="s">
        <v>269</v>
      </c>
      <c r="AE89" s="26"/>
      <c r="AF89" s="26" t="s">
        <v>269</v>
      </c>
      <c r="AG89" s="26"/>
      <c r="AH89" s="45"/>
      <c r="AI89" s="45"/>
      <c r="AJ89" s="45"/>
      <c r="AK89" s="46" t="n">
        <v>71.6353790613718</v>
      </c>
      <c r="AL89" s="46"/>
      <c r="AM89" s="46"/>
      <c r="AN89" s="26"/>
      <c r="AO89" s="26" t="s">
        <v>4899</v>
      </c>
    </row>
    <row r="90" customFormat="false" ht="12" hidden="false" customHeight="false" outlineLevel="0" collapsed="false">
      <c r="A90" s="39" t="s">
        <v>1797</v>
      </c>
      <c r="B90" s="39" t="s">
        <v>1798</v>
      </c>
      <c r="C90" s="39" t="s">
        <v>4900</v>
      </c>
      <c r="D90" s="39" t="s">
        <v>4505</v>
      </c>
      <c r="E90" s="39" t="s">
        <v>261</v>
      </c>
      <c r="F90" s="39" t="s">
        <v>1739</v>
      </c>
      <c r="G90" s="39" t="s">
        <v>4853</v>
      </c>
      <c r="H90" s="39" t="s">
        <v>4502</v>
      </c>
      <c r="I90" s="40" t="n">
        <v>1000</v>
      </c>
      <c r="J90" s="40" t="n">
        <v>0</v>
      </c>
      <c r="K90" s="39" t="s">
        <v>4503</v>
      </c>
      <c r="L90" s="41" t="n">
        <v>0</v>
      </c>
      <c r="M90" s="41" t="n">
        <v>16283.07</v>
      </c>
      <c r="O90" s="42" t="n">
        <f aca="false">M90/SUM($M$2:$M$2023)</f>
        <v>4.49842458307711E-005</v>
      </c>
      <c r="P90" s="43" t="n">
        <f aca="false">IFERROR(M90/I90,0)</f>
        <v>16.28307</v>
      </c>
      <c r="Q90" s="17"/>
      <c r="R90" s="44" t="n">
        <f aca="false">I90-Q90</f>
        <v>1000</v>
      </c>
      <c r="S90" s="43" t="n">
        <f aca="false">$AK90*R90</f>
        <v>16283.0661345496</v>
      </c>
      <c r="U90" s="26" t="s">
        <v>259</v>
      </c>
      <c r="V90" s="26" t="s">
        <v>260</v>
      </c>
      <c r="W90" s="26" t="s">
        <v>262</v>
      </c>
      <c r="X90" s="29" t="s">
        <v>227</v>
      </c>
      <c r="Y90" s="26" t="s">
        <v>297</v>
      </c>
      <c r="Z90" s="25" t="s">
        <v>51</v>
      </c>
      <c r="AA90" s="26" t="s">
        <v>1799</v>
      </c>
      <c r="AB90" s="26" t="s">
        <v>1800</v>
      </c>
      <c r="AC90" s="26" t="s">
        <v>290</v>
      </c>
      <c r="AD90" s="26" t="s">
        <v>270</v>
      </c>
      <c r="AE90" s="26" t="s">
        <v>1801</v>
      </c>
      <c r="AF90" s="26" t="s">
        <v>270</v>
      </c>
      <c r="AG90" s="26" t="s">
        <v>658</v>
      </c>
      <c r="AH90" s="45"/>
      <c r="AI90" s="45"/>
      <c r="AJ90" s="45"/>
      <c r="AK90" s="46" t="n">
        <v>16.2830661345496</v>
      </c>
      <c r="AL90" s="46"/>
      <c r="AM90" s="46"/>
      <c r="AN90" s="26"/>
      <c r="AO90" s="26" t="s">
        <v>4901</v>
      </c>
    </row>
    <row r="91" customFormat="false" ht="12" hidden="false" customHeight="false" outlineLevel="0" collapsed="false">
      <c r="A91" s="39" t="s">
        <v>1797</v>
      </c>
      <c r="B91" s="39" t="s">
        <v>1798</v>
      </c>
      <c r="C91" s="39" t="s">
        <v>4902</v>
      </c>
      <c r="D91" s="39" t="s">
        <v>4505</v>
      </c>
      <c r="E91" s="39" t="s">
        <v>261</v>
      </c>
      <c r="F91" s="39" t="s">
        <v>1739</v>
      </c>
      <c r="G91" s="39" t="s">
        <v>4853</v>
      </c>
      <c r="H91" s="39" t="s">
        <v>4502</v>
      </c>
      <c r="I91" s="40" t="n">
        <v>1000</v>
      </c>
      <c r="J91" s="40" t="n">
        <v>0</v>
      </c>
      <c r="K91" s="39" t="s">
        <v>4503</v>
      </c>
      <c r="L91" s="41" t="n">
        <v>0</v>
      </c>
      <c r="M91" s="41" t="n">
        <v>16283.07</v>
      </c>
      <c r="O91" s="42" t="n">
        <f aca="false">M91/SUM($M$2:$M$2023)</f>
        <v>4.49842458307711E-005</v>
      </c>
      <c r="P91" s="43" t="n">
        <f aca="false">IFERROR(M91/I91,0)</f>
        <v>16.28307</v>
      </c>
      <c r="Q91" s="17"/>
      <c r="R91" s="44" t="n">
        <f aca="false">I91-Q91</f>
        <v>1000</v>
      </c>
      <c r="S91" s="43" t="n">
        <f aca="false">$AK91*R91</f>
        <v>16283.0661345496</v>
      </c>
      <c r="U91" s="26" t="s">
        <v>259</v>
      </c>
      <c r="V91" s="26" t="s">
        <v>260</v>
      </c>
      <c r="W91" s="26" t="s">
        <v>262</v>
      </c>
      <c r="X91" s="29" t="s">
        <v>227</v>
      </c>
      <c r="Y91" s="26" t="s">
        <v>297</v>
      </c>
      <c r="Z91" s="25" t="s">
        <v>51</v>
      </c>
      <c r="AA91" s="26" t="s">
        <v>1799</v>
      </c>
      <c r="AB91" s="26" t="s">
        <v>1800</v>
      </c>
      <c r="AC91" s="26" t="s">
        <v>290</v>
      </c>
      <c r="AD91" s="26" t="s">
        <v>270</v>
      </c>
      <c r="AE91" s="26" t="s">
        <v>1801</v>
      </c>
      <c r="AF91" s="26" t="s">
        <v>270</v>
      </c>
      <c r="AG91" s="26" t="s">
        <v>658</v>
      </c>
      <c r="AH91" s="45"/>
      <c r="AI91" s="45"/>
      <c r="AJ91" s="45"/>
      <c r="AK91" s="46" t="n">
        <v>16.2830661345496</v>
      </c>
      <c r="AL91" s="46"/>
      <c r="AM91" s="46"/>
      <c r="AN91" s="26"/>
      <c r="AO91" s="26" t="s">
        <v>4901</v>
      </c>
    </row>
    <row r="92" customFormat="false" ht="12" hidden="false" customHeight="false" outlineLevel="0" collapsed="false">
      <c r="A92" s="39" t="s">
        <v>1862</v>
      </c>
      <c r="B92" s="39" t="s">
        <v>1863</v>
      </c>
      <c r="C92" s="39" t="s">
        <v>4903</v>
      </c>
      <c r="D92" s="39" t="s">
        <v>4505</v>
      </c>
      <c r="E92" s="39" t="s">
        <v>261</v>
      </c>
      <c r="F92" s="39" t="s">
        <v>1739</v>
      </c>
      <c r="G92" s="39" t="s">
        <v>4853</v>
      </c>
      <c r="H92" s="39" t="s">
        <v>4502</v>
      </c>
      <c r="I92" s="40" t="n">
        <v>1000</v>
      </c>
      <c r="J92" s="40" t="n">
        <v>0</v>
      </c>
      <c r="K92" s="39" t="s">
        <v>4503</v>
      </c>
      <c r="L92" s="41" t="n">
        <v>0</v>
      </c>
      <c r="M92" s="41" t="n">
        <v>98680.64</v>
      </c>
      <c r="O92" s="42" t="n">
        <f aca="false">M92/SUM($M$2:$M$2023)</f>
        <v>0.000272618994360266</v>
      </c>
      <c r="P92" s="43" t="n">
        <f aca="false">IFERROR(M92/I92,0)</f>
        <v>98.68064</v>
      </c>
      <c r="Q92" s="17" t="n">
        <v>200</v>
      </c>
      <c r="R92" s="44" t="n">
        <f aca="false">I92-Q92</f>
        <v>800</v>
      </c>
      <c r="S92" s="43" t="n">
        <f aca="false">$AK92*R92</f>
        <v>78944.5105517417</v>
      </c>
      <c r="U92" s="26" t="s">
        <v>259</v>
      </c>
      <c r="V92" s="26" t="s">
        <v>260</v>
      </c>
      <c r="W92" s="26" t="s">
        <v>262</v>
      </c>
      <c r="X92" s="25" t="s">
        <v>228</v>
      </c>
      <c r="Y92" s="26" t="s">
        <v>282</v>
      </c>
      <c r="Z92" s="25" t="s">
        <v>51</v>
      </c>
      <c r="AA92" s="26" t="s">
        <v>1864</v>
      </c>
      <c r="AB92" s="26" t="s">
        <v>1865</v>
      </c>
      <c r="AC92" s="26" t="s">
        <v>1866</v>
      </c>
      <c r="AD92" s="26" t="s">
        <v>269</v>
      </c>
      <c r="AE92" s="26"/>
      <c r="AF92" s="26" t="s">
        <v>270</v>
      </c>
      <c r="AG92" s="26" t="s">
        <v>1867</v>
      </c>
      <c r="AH92" s="45" t="n">
        <v>3933</v>
      </c>
      <c r="AI92" s="45" t="n">
        <f aca="false">Q92</f>
        <v>200</v>
      </c>
      <c r="AJ92" s="45" t="n">
        <f aca="false">$AH92-$AI92</f>
        <v>3733</v>
      </c>
      <c r="AK92" s="46" t="n">
        <v>98.6806381896771</v>
      </c>
      <c r="AL92" s="46" t="n">
        <f aca="false">$AJ92*$AK92</f>
        <v>368374.822362065</v>
      </c>
      <c r="AM92" s="46" t="n">
        <f aca="false">$AI92*$AK92</f>
        <v>19736.1276379354</v>
      </c>
      <c r="AN92" s="26"/>
      <c r="AO92" s="26" t="s">
        <v>1868</v>
      </c>
    </row>
    <row r="93" customFormat="false" ht="12" hidden="false" customHeight="false" outlineLevel="0" collapsed="false">
      <c r="A93" s="39" t="s">
        <v>483</v>
      </c>
      <c r="B93" s="39" t="s">
        <v>484</v>
      </c>
      <c r="C93" s="39" t="s">
        <v>4904</v>
      </c>
      <c r="D93" s="39" t="s">
        <v>4505</v>
      </c>
      <c r="E93" s="39" t="s">
        <v>261</v>
      </c>
      <c r="F93" s="39" t="s">
        <v>1739</v>
      </c>
      <c r="G93" s="39" t="s">
        <v>4853</v>
      </c>
      <c r="H93" s="39" t="s">
        <v>4502</v>
      </c>
      <c r="I93" s="40" t="n">
        <v>1000</v>
      </c>
      <c r="J93" s="40" t="n">
        <v>0</v>
      </c>
      <c r="K93" s="39" t="s">
        <v>4503</v>
      </c>
      <c r="L93" s="41" t="n">
        <v>0</v>
      </c>
      <c r="M93" s="41" t="n">
        <v>330952.54</v>
      </c>
      <c r="O93" s="42" t="n">
        <f aca="false">M93/SUM($M$2:$M$2023)</f>
        <v>0.000914302426856735</v>
      </c>
      <c r="P93" s="43" t="n">
        <f aca="false">IFERROR(M93/I93,0)</f>
        <v>330.95254</v>
      </c>
      <c r="Q93" s="17" t="n">
        <v>193</v>
      </c>
      <c r="R93" s="44" t="n">
        <f aca="false">I93-Q93</f>
        <v>807</v>
      </c>
      <c r="S93" s="43" t="n">
        <f aca="false">$AK93*R93</f>
        <v>267078.698719167</v>
      </c>
      <c r="U93" s="26" t="s">
        <v>259</v>
      </c>
      <c r="V93" s="26" t="s">
        <v>260</v>
      </c>
      <c r="W93" s="26" t="s">
        <v>262</v>
      </c>
      <c r="X93" s="29" t="s">
        <v>227</v>
      </c>
      <c r="Y93" s="26" t="s">
        <v>297</v>
      </c>
      <c r="Z93" s="25" t="s">
        <v>51</v>
      </c>
      <c r="AA93" s="26" t="s">
        <v>1810</v>
      </c>
      <c r="AB93" s="26" t="s">
        <v>1811</v>
      </c>
      <c r="AC93" s="26" t="s">
        <v>290</v>
      </c>
      <c r="AD93" s="26" t="s">
        <v>270</v>
      </c>
      <c r="AE93" s="26" t="s">
        <v>1812</v>
      </c>
      <c r="AF93" s="26" t="s">
        <v>269</v>
      </c>
      <c r="AG93" s="26"/>
      <c r="AH93" s="45" t="n">
        <v>6527</v>
      </c>
      <c r="AI93" s="45" t="n">
        <f aca="false">Q93</f>
        <v>193</v>
      </c>
      <c r="AJ93" s="45" t="n">
        <f aca="false">$AH93-$AI93</f>
        <v>6334</v>
      </c>
      <c r="AK93" s="46" t="n">
        <v>330.95253868546</v>
      </c>
      <c r="AL93" s="46" t="n">
        <f aca="false">$AJ93*$AK93</f>
        <v>2096253.38003371</v>
      </c>
      <c r="AM93" s="46" t="n">
        <f aca="false">$AI93*$AK93</f>
        <v>63873.8399662939</v>
      </c>
      <c r="AN93" s="26"/>
      <c r="AO93" s="26" t="s">
        <v>1813</v>
      </c>
    </row>
    <row r="94" customFormat="false" ht="12" hidden="false" customHeight="false" outlineLevel="0" collapsed="false">
      <c r="A94" s="39" t="s">
        <v>263</v>
      </c>
      <c r="B94" s="39" t="s">
        <v>264</v>
      </c>
      <c r="C94" s="39" t="s">
        <v>4905</v>
      </c>
      <c r="D94" s="39" t="s">
        <v>4505</v>
      </c>
      <c r="E94" s="39" t="s">
        <v>261</v>
      </c>
      <c r="F94" s="39" t="s">
        <v>1739</v>
      </c>
      <c r="G94" s="39" t="s">
        <v>4853</v>
      </c>
      <c r="H94" s="39" t="s">
        <v>4502</v>
      </c>
      <c r="I94" s="40" t="n">
        <v>1000</v>
      </c>
      <c r="J94" s="40" t="n">
        <v>0</v>
      </c>
      <c r="K94" s="39" t="s">
        <v>4503</v>
      </c>
      <c r="L94" s="41" t="n">
        <v>0</v>
      </c>
      <c r="M94" s="41" t="n">
        <v>148221.98</v>
      </c>
      <c r="O94" s="42" t="n">
        <f aca="false">M94/SUM($M$2:$M$2023)</f>
        <v>0.000409483837252043</v>
      </c>
      <c r="P94" s="43" t="n">
        <f aca="false">IFERROR(M94/I94,0)</f>
        <v>148.22198</v>
      </c>
      <c r="Q94" s="17"/>
      <c r="R94" s="44" t="n">
        <f aca="false">I94-Q94</f>
        <v>1000</v>
      </c>
      <c r="S94" s="43" t="n">
        <f aca="false">$AK94*R94</f>
        <v>148221.978952292</v>
      </c>
      <c r="U94" s="26" t="s">
        <v>259</v>
      </c>
      <c r="V94" s="26" t="s">
        <v>260</v>
      </c>
      <c r="W94" s="26" t="s">
        <v>262</v>
      </c>
      <c r="X94" s="29" t="s">
        <v>227</v>
      </c>
      <c r="Y94" s="26" t="s">
        <v>297</v>
      </c>
      <c r="Z94" s="25" t="s">
        <v>51</v>
      </c>
      <c r="AA94" s="26" t="s">
        <v>1752</v>
      </c>
      <c r="AB94" s="26" t="s">
        <v>1753</v>
      </c>
      <c r="AC94" s="26" t="s">
        <v>268</v>
      </c>
      <c r="AD94" s="26" t="s">
        <v>269</v>
      </c>
      <c r="AE94" s="26"/>
      <c r="AF94" s="26" t="s">
        <v>270</v>
      </c>
      <c r="AG94" s="26" t="s">
        <v>271</v>
      </c>
      <c r="AH94" s="45"/>
      <c r="AI94" s="45"/>
      <c r="AJ94" s="45"/>
      <c r="AK94" s="46" t="n">
        <v>148.221978952292</v>
      </c>
      <c r="AL94" s="46"/>
      <c r="AM94" s="46"/>
      <c r="AN94" s="26"/>
      <c r="AO94" s="26" t="s">
        <v>4867</v>
      </c>
    </row>
    <row r="95" customFormat="false" ht="12" hidden="false" customHeight="false" outlineLevel="0" collapsed="false">
      <c r="A95" s="39" t="s">
        <v>263</v>
      </c>
      <c r="B95" s="39" t="s">
        <v>264</v>
      </c>
      <c r="C95" s="39" t="s">
        <v>4906</v>
      </c>
      <c r="D95" s="39" t="s">
        <v>4505</v>
      </c>
      <c r="E95" s="39" t="s">
        <v>261</v>
      </c>
      <c r="F95" s="39" t="s">
        <v>1739</v>
      </c>
      <c r="G95" s="39" t="s">
        <v>4853</v>
      </c>
      <c r="H95" s="39" t="s">
        <v>4502</v>
      </c>
      <c r="I95" s="40" t="n">
        <v>1000</v>
      </c>
      <c r="J95" s="40" t="n">
        <v>0</v>
      </c>
      <c r="K95" s="39" t="s">
        <v>4503</v>
      </c>
      <c r="L95" s="41" t="n">
        <v>0</v>
      </c>
      <c r="M95" s="41" t="n">
        <v>148221.98</v>
      </c>
      <c r="O95" s="42" t="n">
        <f aca="false">M95/SUM($M$2:$M$2023)</f>
        <v>0.000409483837252043</v>
      </c>
      <c r="P95" s="43" t="n">
        <f aca="false">IFERROR(M95/I95,0)</f>
        <v>148.22198</v>
      </c>
      <c r="Q95" s="17"/>
      <c r="R95" s="44" t="n">
        <f aca="false">I95-Q95</f>
        <v>1000</v>
      </c>
      <c r="S95" s="43" t="n">
        <f aca="false">$AK95*R95</f>
        <v>148221.978952292</v>
      </c>
      <c r="U95" s="26" t="s">
        <v>259</v>
      </c>
      <c r="V95" s="26" t="s">
        <v>260</v>
      </c>
      <c r="W95" s="26" t="s">
        <v>262</v>
      </c>
      <c r="X95" s="29" t="s">
        <v>227</v>
      </c>
      <c r="Y95" s="26" t="s">
        <v>297</v>
      </c>
      <c r="Z95" s="25" t="s">
        <v>51</v>
      </c>
      <c r="AA95" s="26" t="s">
        <v>1752</v>
      </c>
      <c r="AB95" s="26" t="s">
        <v>1753</v>
      </c>
      <c r="AC95" s="26" t="s">
        <v>268</v>
      </c>
      <c r="AD95" s="26" t="s">
        <v>269</v>
      </c>
      <c r="AE95" s="26"/>
      <c r="AF95" s="26" t="s">
        <v>270</v>
      </c>
      <c r="AG95" s="26" t="s">
        <v>271</v>
      </c>
      <c r="AH95" s="45"/>
      <c r="AI95" s="45"/>
      <c r="AJ95" s="45"/>
      <c r="AK95" s="46" t="n">
        <v>148.221978952292</v>
      </c>
      <c r="AL95" s="46"/>
      <c r="AM95" s="46"/>
      <c r="AN95" s="26"/>
      <c r="AO95" s="26" t="s">
        <v>4867</v>
      </c>
    </row>
    <row r="96" customFormat="false" ht="12" hidden="false" customHeight="false" outlineLevel="0" collapsed="false">
      <c r="A96" s="39" t="s">
        <v>263</v>
      </c>
      <c r="B96" s="39" t="s">
        <v>264</v>
      </c>
      <c r="C96" s="39" t="s">
        <v>4907</v>
      </c>
      <c r="D96" s="39" t="s">
        <v>4505</v>
      </c>
      <c r="E96" s="39" t="s">
        <v>261</v>
      </c>
      <c r="F96" s="39" t="s">
        <v>1739</v>
      </c>
      <c r="G96" s="39" t="s">
        <v>4853</v>
      </c>
      <c r="H96" s="39" t="s">
        <v>4502</v>
      </c>
      <c r="I96" s="40" t="n">
        <v>1000</v>
      </c>
      <c r="J96" s="40" t="n">
        <v>0</v>
      </c>
      <c r="K96" s="39" t="s">
        <v>4503</v>
      </c>
      <c r="L96" s="41" t="n">
        <v>0</v>
      </c>
      <c r="M96" s="41" t="n">
        <v>148221.98</v>
      </c>
      <c r="O96" s="42" t="n">
        <f aca="false">M96/SUM($M$2:$M$2023)</f>
        <v>0.000409483837252043</v>
      </c>
      <c r="P96" s="43" t="n">
        <f aca="false">IFERROR(M96/I96,0)</f>
        <v>148.22198</v>
      </c>
      <c r="Q96" s="17"/>
      <c r="R96" s="44" t="n">
        <f aca="false">I96-Q96</f>
        <v>1000</v>
      </c>
      <c r="S96" s="43" t="n">
        <f aca="false">$AK96*R96</f>
        <v>148221.978952292</v>
      </c>
      <c r="U96" s="26" t="s">
        <v>259</v>
      </c>
      <c r="V96" s="26" t="s">
        <v>260</v>
      </c>
      <c r="W96" s="26" t="s">
        <v>262</v>
      </c>
      <c r="X96" s="29" t="s">
        <v>227</v>
      </c>
      <c r="Y96" s="26" t="s">
        <v>297</v>
      </c>
      <c r="Z96" s="25" t="s">
        <v>51</v>
      </c>
      <c r="AA96" s="26" t="s">
        <v>1752</v>
      </c>
      <c r="AB96" s="26" t="s">
        <v>1753</v>
      </c>
      <c r="AC96" s="26" t="s">
        <v>268</v>
      </c>
      <c r="AD96" s="26" t="s">
        <v>269</v>
      </c>
      <c r="AE96" s="26"/>
      <c r="AF96" s="26" t="s">
        <v>270</v>
      </c>
      <c r="AG96" s="26" t="s">
        <v>271</v>
      </c>
      <c r="AH96" s="45"/>
      <c r="AI96" s="45"/>
      <c r="AJ96" s="45"/>
      <c r="AK96" s="46" t="n">
        <v>148.221978952292</v>
      </c>
      <c r="AL96" s="46"/>
      <c r="AM96" s="46"/>
      <c r="AN96" s="26"/>
      <c r="AO96" s="26" t="s">
        <v>4867</v>
      </c>
    </row>
    <row r="97" customFormat="false" ht="12" hidden="false" customHeight="false" outlineLevel="0" collapsed="false">
      <c r="A97" s="39" t="s">
        <v>263</v>
      </c>
      <c r="B97" s="39" t="s">
        <v>264</v>
      </c>
      <c r="C97" s="39" t="s">
        <v>4908</v>
      </c>
      <c r="D97" s="39" t="s">
        <v>4505</v>
      </c>
      <c r="E97" s="39" t="s">
        <v>261</v>
      </c>
      <c r="F97" s="39" t="s">
        <v>1739</v>
      </c>
      <c r="G97" s="39" t="s">
        <v>4853</v>
      </c>
      <c r="H97" s="39" t="s">
        <v>4502</v>
      </c>
      <c r="I97" s="40" t="n">
        <v>1000</v>
      </c>
      <c r="J97" s="40" t="n">
        <v>0</v>
      </c>
      <c r="K97" s="39" t="s">
        <v>4503</v>
      </c>
      <c r="L97" s="41" t="n">
        <v>0</v>
      </c>
      <c r="M97" s="41" t="n">
        <v>148221.98</v>
      </c>
      <c r="O97" s="42" t="n">
        <f aca="false">M97/SUM($M$2:$M$2023)</f>
        <v>0.000409483837252043</v>
      </c>
      <c r="P97" s="43" t="n">
        <f aca="false">IFERROR(M97/I97,0)</f>
        <v>148.22198</v>
      </c>
      <c r="Q97" s="17"/>
      <c r="R97" s="44" t="n">
        <f aca="false">I97-Q97</f>
        <v>1000</v>
      </c>
      <c r="S97" s="43" t="n">
        <f aca="false">$AK97*R97</f>
        <v>148221.978952292</v>
      </c>
      <c r="U97" s="26" t="s">
        <v>259</v>
      </c>
      <c r="V97" s="26" t="s">
        <v>260</v>
      </c>
      <c r="W97" s="26" t="s">
        <v>262</v>
      </c>
      <c r="X97" s="29" t="s">
        <v>227</v>
      </c>
      <c r="Y97" s="26" t="s">
        <v>297</v>
      </c>
      <c r="Z97" s="25" t="s">
        <v>51</v>
      </c>
      <c r="AA97" s="26" t="s">
        <v>1752</v>
      </c>
      <c r="AB97" s="26" t="s">
        <v>1753</v>
      </c>
      <c r="AC97" s="26" t="s">
        <v>268</v>
      </c>
      <c r="AD97" s="26" t="s">
        <v>269</v>
      </c>
      <c r="AE97" s="26"/>
      <c r="AF97" s="26" t="s">
        <v>270</v>
      </c>
      <c r="AG97" s="26" t="s">
        <v>271</v>
      </c>
      <c r="AH97" s="45"/>
      <c r="AI97" s="45"/>
      <c r="AJ97" s="45"/>
      <c r="AK97" s="46" t="n">
        <v>148.221978952292</v>
      </c>
      <c r="AL97" s="46"/>
      <c r="AM97" s="46"/>
      <c r="AN97" s="26"/>
      <c r="AO97" s="26" t="s">
        <v>4867</v>
      </c>
    </row>
    <row r="98" customFormat="false" ht="12" hidden="false" customHeight="false" outlineLevel="0" collapsed="false">
      <c r="A98" s="39" t="s">
        <v>328</v>
      </c>
      <c r="B98" s="39" t="s">
        <v>329</v>
      </c>
      <c r="C98" s="39" t="s">
        <v>4909</v>
      </c>
      <c r="D98" s="39" t="s">
        <v>4505</v>
      </c>
      <c r="E98" s="39" t="s">
        <v>261</v>
      </c>
      <c r="F98" s="39" t="s">
        <v>1739</v>
      </c>
      <c r="G98" s="39" t="s">
        <v>4853</v>
      </c>
      <c r="H98" s="39" t="s">
        <v>4502</v>
      </c>
      <c r="I98" s="40" t="n">
        <v>1000</v>
      </c>
      <c r="J98" s="40" t="n">
        <v>0</v>
      </c>
      <c r="K98" s="39" t="s">
        <v>4503</v>
      </c>
      <c r="L98" s="41" t="n">
        <v>0</v>
      </c>
      <c r="M98" s="41" t="n">
        <v>59007.8</v>
      </c>
      <c r="O98" s="42" t="n">
        <f aca="false">M98/SUM($M$2:$M$2023)</f>
        <v>0.000163017255415163</v>
      </c>
      <c r="P98" s="43" t="n">
        <f aca="false">IFERROR(M98/I98,0)</f>
        <v>59.0078</v>
      </c>
      <c r="Q98" s="17"/>
      <c r="R98" s="44" t="n">
        <f aca="false">I98-Q98</f>
        <v>1000</v>
      </c>
      <c r="S98" s="43" t="n">
        <f aca="false">$AK98*R98</f>
        <v>59007.7989995453</v>
      </c>
      <c r="U98" s="26" t="s">
        <v>259</v>
      </c>
      <c r="V98" s="26" t="s">
        <v>260</v>
      </c>
      <c r="W98" s="26" t="s">
        <v>262</v>
      </c>
      <c r="X98" s="24" t="s">
        <v>226</v>
      </c>
      <c r="Y98" s="26" t="s">
        <v>267</v>
      </c>
      <c r="Z98" s="25" t="s">
        <v>51</v>
      </c>
      <c r="AA98" s="26" t="s">
        <v>1788</v>
      </c>
      <c r="AB98" s="26" t="s">
        <v>1789</v>
      </c>
      <c r="AC98" s="26" t="s">
        <v>1791</v>
      </c>
      <c r="AD98" s="26" t="s">
        <v>269</v>
      </c>
      <c r="AE98" s="26"/>
      <c r="AF98" s="26" t="s">
        <v>270</v>
      </c>
      <c r="AG98" s="26" t="s">
        <v>333</v>
      </c>
      <c r="AH98" s="45"/>
      <c r="AI98" s="45"/>
      <c r="AJ98" s="45"/>
      <c r="AK98" s="46" t="n">
        <v>59.0077989995453</v>
      </c>
      <c r="AL98" s="46"/>
      <c r="AM98" s="46"/>
      <c r="AN98" s="26"/>
      <c r="AO98" s="26" t="s">
        <v>4872</v>
      </c>
    </row>
    <row r="99" customFormat="false" ht="12" hidden="false" customHeight="false" outlineLevel="0" collapsed="false">
      <c r="A99" s="39" t="s">
        <v>328</v>
      </c>
      <c r="B99" s="39" t="s">
        <v>329</v>
      </c>
      <c r="C99" s="39" t="s">
        <v>4910</v>
      </c>
      <c r="D99" s="39" t="s">
        <v>4505</v>
      </c>
      <c r="E99" s="39" t="s">
        <v>261</v>
      </c>
      <c r="F99" s="39" t="s">
        <v>1739</v>
      </c>
      <c r="G99" s="39" t="s">
        <v>4853</v>
      </c>
      <c r="H99" s="39" t="s">
        <v>4502</v>
      </c>
      <c r="I99" s="40" t="n">
        <v>1000</v>
      </c>
      <c r="J99" s="40" t="n">
        <v>0</v>
      </c>
      <c r="K99" s="39" t="s">
        <v>4503</v>
      </c>
      <c r="L99" s="41" t="n">
        <v>0</v>
      </c>
      <c r="M99" s="41" t="n">
        <v>59007.8</v>
      </c>
      <c r="O99" s="42" t="n">
        <f aca="false">M99/SUM($M$2:$M$2023)</f>
        <v>0.000163017255415163</v>
      </c>
      <c r="P99" s="43" t="n">
        <f aca="false">IFERROR(M99/I99,0)</f>
        <v>59.0078</v>
      </c>
      <c r="Q99" s="17"/>
      <c r="R99" s="44" t="n">
        <f aca="false">I99-Q99</f>
        <v>1000</v>
      </c>
      <c r="S99" s="43" t="n">
        <f aca="false">$AK99*R99</f>
        <v>59007.7989995453</v>
      </c>
      <c r="U99" s="26" t="s">
        <v>259</v>
      </c>
      <c r="V99" s="26" t="s">
        <v>260</v>
      </c>
      <c r="W99" s="26" t="s">
        <v>262</v>
      </c>
      <c r="X99" s="24" t="s">
        <v>226</v>
      </c>
      <c r="Y99" s="26" t="s">
        <v>267</v>
      </c>
      <c r="Z99" s="25" t="s">
        <v>51</v>
      </c>
      <c r="AA99" s="26" t="s">
        <v>1788</v>
      </c>
      <c r="AB99" s="26" t="s">
        <v>1789</v>
      </c>
      <c r="AC99" s="26" t="s">
        <v>1791</v>
      </c>
      <c r="AD99" s="26" t="s">
        <v>269</v>
      </c>
      <c r="AE99" s="26"/>
      <c r="AF99" s="26" t="s">
        <v>270</v>
      </c>
      <c r="AG99" s="26" t="s">
        <v>333</v>
      </c>
      <c r="AH99" s="45"/>
      <c r="AI99" s="45"/>
      <c r="AJ99" s="45"/>
      <c r="AK99" s="46" t="n">
        <v>59.0077989995453</v>
      </c>
      <c r="AL99" s="46"/>
      <c r="AM99" s="46"/>
      <c r="AN99" s="26"/>
      <c r="AO99" s="26" t="s">
        <v>4872</v>
      </c>
    </row>
    <row r="100" customFormat="false" ht="12" hidden="false" customHeight="false" outlineLevel="0" collapsed="false">
      <c r="A100" s="39" t="s">
        <v>328</v>
      </c>
      <c r="B100" s="39" t="s">
        <v>329</v>
      </c>
      <c r="C100" s="39" t="s">
        <v>4911</v>
      </c>
      <c r="D100" s="39" t="s">
        <v>4505</v>
      </c>
      <c r="E100" s="39" t="s">
        <v>261</v>
      </c>
      <c r="F100" s="39" t="s">
        <v>1739</v>
      </c>
      <c r="G100" s="39" t="s">
        <v>4853</v>
      </c>
      <c r="H100" s="39" t="s">
        <v>4502</v>
      </c>
      <c r="I100" s="40" t="n">
        <v>1000</v>
      </c>
      <c r="J100" s="40" t="n">
        <v>0</v>
      </c>
      <c r="K100" s="39" t="s">
        <v>4503</v>
      </c>
      <c r="L100" s="41" t="n">
        <v>0</v>
      </c>
      <c r="M100" s="41" t="n">
        <v>59007.8</v>
      </c>
      <c r="O100" s="42" t="n">
        <f aca="false">M100/SUM($M$2:$M$2023)</f>
        <v>0.000163017255415163</v>
      </c>
      <c r="P100" s="43" t="n">
        <f aca="false">IFERROR(M100/I100,0)</f>
        <v>59.0078</v>
      </c>
      <c r="Q100" s="17"/>
      <c r="R100" s="44" t="n">
        <f aca="false">I100-Q100</f>
        <v>1000</v>
      </c>
      <c r="S100" s="43" t="n">
        <f aca="false">$AK100*R100</f>
        <v>59007.7989995453</v>
      </c>
      <c r="U100" s="26" t="s">
        <v>259</v>
      </c>
      <c r="V100" s="26" t="s">
        <v>260</v>
      </c>
      <c r="W100" s="26" t="s">
        <v>262</v>
      </c>
      <c r="X100" s="24" t="s">
        <v>226</v>
      </c>
      <c r="Y100" s="26" t="s">
        <v>267</v>
      </c>
      <c r="Z100" s="25" t="s">
        <v>51</v>
      </c>
      <c r="AA100" s="26" t="s">
        <v>1788</v>
      </c>
      <c r="AB100" s="26" t="s">
        <v>1789</v>
      </c>
      <c r="AC100" s="26" t="s">
        <v>1791</v>
      </c>
      <c r="AD100" s="26" t="s">
        <v>269</v>
      </c>
      <c r="AE100" s="26"/>
      <c r="AF100" s="26" t="s">
        <v>270</v>
      </c>
      <c r="AG100" s="26" t="s">
        <v>333</v>
      </c>
      <c r="AH100" s="45"/>
      <c r="AI100" s="45"/>
      <c r="AJ100" s="45"/>
      <c r="AK100" s="46" t="n">
        <v>59.0077989995453</v>
      </c>
      <c r="AL100" s="46"/>
      <c r="AM100" s="46"/>
      <c r="AN100" s="26"/>
      <c r="AO100" s="26" t="s">
        <v>4872</v>
      </c>
    </row>
    <row r="101" customFormat="false" ht="12" hidden="false" customHeight="false" outlineLevel="0" collapsed="false">
      <c r="A101" s="39" t="s">
        <v>602</v>
      </c>
      <c r="B101" s="39" t="s">
        <v>603</v>
      </c>
      <c r="C101" s="39" t="s">
        <v>4912</v>
      </c>
      <c r="D101" s="39" t="s">
        <v>4505</v>
      </c>
      <c r="E101" s="39" t="s">
        <v>261</v>
      </c>
      <c r="F101" s="39" t="s">
        <v>1739</v>
      </c>
      <c r="G101" s="39" t="s">
        <v>4853</v>
      </c>
      <c r="H101" s="39" t="s">
        <v>4502</v>
      </c>
      <c r="I101" s="40" t="n">
        <v>1000</v>
      </c>
      <c r="J101" s="40" t="n">
        <v>0</v>
      </c>
      <c r="K101" s="39" t="s">
        <v>4503</v>
      </c>
      <c r="L101" s="41" t="n">
        <v>0</v>
      </c>
      <c r="M101" s="41" t="n">
        <v>121056.55</v>
      </c>
      <c r="O101" s="42" t="n">
        <f aca="false">M101/SUM($M$2:$M$2023)</f>
        <v>0.000334435558197872</v>
      </c>
      <c r="P101" s="43" t="n">
        <f aca="false">IFERROR(M101/I101,0)</f>
        <v>121.05655</v>
      </c>
      <c r="Q101" s="17"/>
      <c r="R101" s="44" t="n">
        <f aca="false">I101-Q101</f>
        <v>1000</v>
      </c>
      <c r="S101" s="43" t="n">
        <f aca="false">$AK101*R101</f>
        <v>121056.553191489</v>
      </c>
      <c r="U101" s="26" t="s">
        <v>259</v>
      </c>
      <c r="V101" s="26" t="s">
        <v>260</v>
      </c>
      <c r="W101" s="26" t="s">
        <v>262</v>
      </c>
      <c r="X101" s="24" t="s">
        <v>226</v>
      </c>
      <c r="Y101" s="26" t="s">
        <v>267</v>
      </c>
      <c r="Z101" s="25" t="s">
        <v>51</v>
      </c>
      <c r="AA101" s="26" t="s">
        <v>1840</v>
      </c>
      <c r="AB101" s="26" t="s">
        <v>1841</v>
      </c>
      <c r="AC101" s="26" t="s">
        <v>1067</v>
      </c>
      <c r="AD101" s="26" t="s">
        <v>269</v>
      </c>
      <c r="AE101" s="26"/>
      <c r="AF101" s="26" t="s">
        <v>270</v>
      </c>
      <c r="AG101" s="26" t="s">
        <v>1069</v>
      </c>
      <c r="AH101" s="45"/>
      <c r="AI101" s="45"/>
      <c r="AJ101" s="45"/>
      <c r="AK101" s="46" t="n">
        <v>121.056553191489</v>
      </c>
      <c r="AL101" s="46"/>
      <c r="AM101" s="46"/>
      <c r="AN101" s="26"/>
      <c r="AO101" s="26" t="s">
        <v>4913</v>
      </c>
    </row>
    <row r="102" customFormat="false" ht="12" hidden="false" customHeight="false" outlineLevel="0" collapsed="false">
      <c r="A102" s="39" t="s">
        <v>390</v>
      </c>
      <c r="B102" s="39" t="s">
        <v>391</v>
      </c>
      <c r="C102" s="39" t="s">
        <v>3615</v>
      </c>
      <c r="D102" s="39" t="s">
        <v>4505</v>
      </c>
      <c r="E102" s="39" t="s">
        <v>261</v>
      </c>
      <c r="F102" s="39" t="s">
        <v>1739</v>
      </c>
      <c r="G102" s="39" t="s">
        <v>4853</v>
      </c>
      <c r="H102" s="39" t="s">
        <v>4502</v>
      </c>
      <c r="I102" s="40" t="n">
        <v>1000</v>
      </c>
      <c r="J102" s="40" t="n">
        <v>0</v>
      </c>
      <c r="K102" s="39" t="s">
        <v>4503</v>
      </c>
      <c r="L102" s="41" t="n">
        <v>0</v>
      </c>
      <c r="M102" s="41" t="n">
        <v>44437.41</v>
      </c>
      <c r="O102" s="42" t="n">
        <f aca="false">M102/SUM($M$2:$M$2023)</f>
        <v>0.000122764526316153</v>
      </c>
      <c r="P102" s="43" t="n">
        <f aca="false">IFERROR(M102/I102,0)</f>
        <v>44.43741</v>
      </c>
      <c r="Q102" s="17"/>
      <c r="R102" s="44" t="n">
        <f aca="false">I102-Q102</f>
        <v>1000</v>
      </c>
      <c r="S102" s="43" t="n">
        <f aca="false">$AK102*R102</f>
        <v>44437.4048083171</v>
      </c>
      <c r="U102" s="26" t="s">
        <v>259</v>
      </c>
      <c r="V102" s="26" t="s">
        <v>260</v>
      </c>
      <c r="W102" s="26" t="s">
        <v>262</v>
      </c>
      <c r="X102" s="24" t="s">
        <v>226</v>
      </c>
      <c r="Y102" s="26" t="s">
        <v>267</v>
      </c>
      <c r="Z102" s="25" t="s">
        <v>51</v>
      </c>
      <c r="AA102" s="26" t="s">
        <v>1803</v>
      </c>
      <c r="AB102" s="26" t="s">
        <v>1804</v>
      </c>
      <c r="AC102" s="26" t="s">
        <v>290</v>
      </c>
      <c r="AD102" s="26" t="s">
        <v>269</v>
      </c>
      <c r="AE102" s="26"/>
      <c r="AF102" s="26" t="s">
        <v>270</v>
      </c>
      <c r="AG102" s="26"/>
      <c r="AH102" s="45"/>
      <c r="AI102" s="45"/>
      <c r="AJ102" s="45"/>
      <c r="AK102" s="46" t="n">
        <v>44.4374048083171</v>
      </c>
      <c r="AL102" s="46"/>
      <c r="AM102" s="46"/>
      <c r="AN102" s="26"/>
      <c r="AO102" s="26" t="s">
        <v>4889</v>
      </c>
    </row>
    <row r="103" customFormat="false" ht="12" hidden="false" customHeight="false" outlineLevel="0" collapsed="false">
      <c r="A103" s="39" t="s">
        <v>1502</v>
      </c>
      <c r="B103" s="39" t="s">
        <v>1503</v>
      </c>
      <c r="C103" s="39" t="s">
        <v>4914</v>
      </c>
      <c r="D103" s="39" t="s">
        <v>4505</v>
      </c>
      <c r="E103" s="39" t="s">
        <v>261</v>
      </c>
      <c r="F103" s="39" t="s">
        <v>1739</v>
      </c>
      <c r="G103" s="39" t="s">
        <v>4853</v>
      </c>
      <c r="H103" s="39" t="s">
        <v>4502</v>
      </c>
      <c r="I103" s="40" t="n">
        <v>1000</v>
      </c>
      <c r="J103" s="40" t="n">
        <v>0</v>
      </c>
      <c r="K103" s="39" t="s">
        <v>4503</v>
      </c>
      <c r="L103" s="41" t="n">
        <v>0</v>
      </c>
      <c r="M103" s="41" t="n">
        <v>131734.17</v>
      </c>
      <c r="O103" s="42" t="n">
        <f aca="false">M103/SUM($M$2:$M$2023)</f>
        <v>0.000363933968692181</v>
      </c>
      <c r="P103" s="43" t="n">
        <f aca="false">IFERROR(M103/I103,0)</f>
        <v>131.73417</v>
      </c>
      <c r="Q103" s="17"/>
      <c r="R103" s="44" t="n">
        <f aca="false">I103-Q103</f>
        <v>1000</v>
      </c>
      <c r="S103" s="43" t="n">
        <f aca="false">$AK103*R103</f>
        <v>131734.165546896</v>
      </c>
      <c r="U103" s="26" t="s">
        <v>259</v>
      </c>
      <c r="V103" s="26" t="s">
        <v>260</v>
      </c>
      <c r="W103" s="26" t="s">
        <v>262</v>
      </c>
      <c r="X103" s="26"/>
      <c r="Y103" s="26" t="s">
        <v>277</v>
      </c>
      <c r="Z103" s="27" t="s">
        <v>123</v>
      </c>
      <c r="AA103" s="26"/>
      <c r="AB103" s="26"/>
      <c r="AC103" s="26"/>
      <c r="AD103" s="26"/>
      <c r="AE103" s="26"/>
      <c r="AF103" s="26"/>
      <c r="AG103" s="26"/>
      <c r="AH103" s="45" t="n">
        <v>3721</v>
      </c>
      <c r="AI103" s="45" t="n">
        <f aca="false">Q103</f>
        <v>0</v>
      </c>
      <c r="AJ103" s="45" t="n">
        <f aca="false">$AH103-$AI103</f>
        <v>3721</v>
      </c>
      <c r="AK103" s="46" t="n">
        <v>131.734165546896</v>
      </c>
      <c r="AL103" s="46" t="n">
        <f aca="false">$AJ103*$AK103</f>
        <v>490182.83</v>
      </c>
      <c r="AM103" s="46" t="n">
        <f aca="false">$AI103*$AK103</f>
        <v>0</v>
      </c>
      <c r="AN103" s="26"/>
      <c r="AO103" s="26" t="s">
        <v>1823</v>
      </c>
    </row>
    <row r="104" customFormat="false" ht="12" hidden="false" customHeight="false" outlineLevel="0" collapsed="false">
      <c r="A104" s="39" t="s">
        <v>826</v>
      </c>
      <c r="B104" s="39" t="s">
        <v>827</v>
      </c>
      <c r="C104" s="39" t="s">
        <v>4915</v>
      </c>
      <c r="D104" s="39" t="s">
        <v>4505</v>
      </c>
      <c r="E104" s="39" t="s">
        <v>261</v>
      </c>
      <c r="F104" s="39" t="s">
        <v>1739</v>
      </c>
      <c r="G104" s="39" t="s">
        <v>4853</v>
      </c>
      <c r="H104" s="39" t="s">
        <v>4502</v>
      </c>
      <c r="I104" s="40" t="n">
        <v>1000</v>
      </c>
      <c r="J104" s="40" t="n">
        <v>0</v>
      </c>
      <c r="K104" s="39" t="s">
        <v>4503</v>
      </c>
      <c r="L104" s="41" t="n">
        <v>0</v>
      </c>
      <c r="M104" s="41" t="n">
        <v>118566.67</v>
      </c>
      <c r="O104" s="42" t="n">
        <f aca="false">M104/SUM($M$2:$M$2023)</f>
        <v>0.00032755691835851</v>
      </c>
      <c r="P104" s="43" t="n">
        <f aca="false">IFERROR(M104/I104,0)</f>
        <v>118.56667</v>
      </c>
      <c r="Q104" s="17" t="n">
        <v>250</v>
      </c>
      <c r="R104" s="44" t="n">
        <f aca="false">I104-Q104</f>
        <v>750</v>
      </c>
      <c r="S104" s="43" t="n">
        <f aca="false">$AK104*R104</f>
        <v>88925.0045454545</v>
      </c>
      <c r="U104" s="26" t="s">
        <v>259</v>
      </c>
      <c r="V104" s="26" t="s">
        <v>260</v>
      </c>
      <c r="W104" s="26" t="s">
        <v>262</v>
      </c>
      <c r="X104" s="24" t="s">
        <v>226</v>
      </c>
      <c r="Y104" s="26" t="s">
        <v>267</v>
      </c>
      <c r="Z104" s="25" t="s">
        <v>51</v>
      </c>
      <c r="AA104" s="26" t="s">
        <v>2031</v>
      </c>
      <c r="AB104" s="26" t="s">
        <v>2032</v>
      </c>
      <c r="AC104" s="26" t="s">
        <v>2033</v>
      </c>
      <c r="AD104" s="26" t="s">
        <v>269</v>
      </c>
      <c r="AE104" s="26"/>
      <c r="AF104" s="26" t="s">
        <v>270</v>
      </c>
      <c r="AG104" s="26" t="s">
        <v>2034</v>
      </c>
      <c r="AH104" s="45" t="n">
        <v>1100</v>
      </c>
      <c r="AI104" s="45" t="n">
        <f aca="false">Q104</f>
        <v>250</v>
      </c>
      <c r="AJ104" s="45" t="n">
        <f aca="false">$AH104-$AI104</f>
        <v>850</v>
      </c>
      <c r="AK104" s="46" t="n">
        <v>118.566672727273</v>
      </c>
      <c r="AL104" s="46" t="n">
        <f aca="false">$AJ104*$AK104</f>
        <v>100781.671818182</v>
      </c>
      <c r="AM104" s="46" t="n">
        <f aca="false">$AI104*$AK104</f>
        <v>29641.6681818182</v>
      </c>
      <c r="AN104" s="26"/>
      <c r="AO104" s="26" t="s">
        <v>2035</v>
      </c>
    </row>
    <row r="105" customFormat="false" ht="12" hidden="false" customHeight="false" outlineLevel="0" collapsed="false">
      <c r="A105" s="39" t="s">
        <v>1969</v>
      </c>
      <c r="B105" s="39" t="s">
        <v>1970</v>
      </c>
      <c r="C105" s="39" t="s">
        <v>4916</v>
      </c>
      <c r="D105" s="39" t="s">
        <v>4505</v>
      </c>
      <c r="E105" s="39" t="s">
        <v>261</v>
      </c>
      <c r="F105" s="39" t="s">
        <v>1739</v>
      </c>
      <c r="G105" s="39" t="s">
        <v>4853</v>
      </c>
      <c r="H105" s="39" t="s">
        <v>4502</v>
      </c>
      <c r="I105" s="40" t="n">
        <v>1000</v>
      </c>
      <c r="J105" s="40" t="n">
        <v>0</v>
      </c>
      <c r="K105" s="39" t="s">
        <v>4503</v>
      </c>
      <c r="L105" s="41" t="n">
        <v>0</v>
      </c>
      <c r="M105" s="41" t="n">
        <v>67434.78</v>
      </c>
      <c r="O105" s="42" t="n">
        <f aca="false">M105/SUM($M$2:$M$2023)</f>
        <v>0.00018629795984811</v>
      </c>
      <c r="P105" s="43" t="n">
        <f aca="false">IFERROR(M105/I105,0)</f>
        <v>67.43478</v>
      </c>
      <c r="Q105" s="17"/>
      <c r="R105" s="44" t="n">
        <f aca="false">I105-Q105</f>
        <v>1000</v>
      </c>
      <c r="S105" s="43" t="n">
        <f aca="false">$AK105*R105</f>
        <v>67434.777173913</v>
      </c>
      <c r="U105" s="26" t="s">
        <v>259</v>
      </c>
      <c r="V105" s="26" t="s">
        <v>260</v>
      </c>
      <c r="W105" s="26" t="s">
        <v>262</v>
      </c>
      <c r="X105" s="26"/>
      <c r="Y105" s="26" t="s">
        <v>277</v>
      </c>
      <c r="Z105" s="27" t="s">
        <v>123</v>
      </c>
      <c r="AA105" s="26"/>
      <c r="AB105" s="26"/>
      <c r="AC105" s="26"/>
      <c r="AD105" s="26"/>
      <c r="AE105" s="26"/>
      <c r="AF105" s="26"/>
      <c r="AG105" s="26"/>
      <c r="AH105" s="45" t="n">
        <v>1840</v>
      </c>
      <c r="AI105" s="45" t="n">
        <f aca="false">Q105</f>
        <v>0</v>
      </c>
      <c r="AJ105" s="45" t="n">
        <f aca="false">$AH105-$AI105</f>
        <v>1840</v>
      </c>
      <c r="AK105" s="46" t="n">
        <v>67.434777173913</v>
      </c>
      <c r="AL105" s="46" t="n">
        <f aca="false">$AJ105*$AK105</f>
        <v>124079.99</v>
      </c>
      <c r="AM105" s="46" t="n">
        <f aca="false">$AI105*$AK105</f>
        <v>0</v>
      </c>
      <c r="AN105" s="26"/>
      <c r="AO105" s="26" t="s">
        <v>1740</v>
      </c>
    </row>
    <row r="106" customFormat="false" ht="12" hidden="false" customHeight="false" outlineLevel="0" collapsed="false">
      <c r="A106" s="39" t="s">
        <v>278</v>
      </c>
      <c r="B106" s="39" t="s">
        <v>279</v>
      </c>
      <c r="C106" s="39" t="s">
        <v>4917</v>
      </c>
      <c r="D106" s="39" t="s">
        <v>4505</v>
      </c>
      <c r="E106" s="39" t="s">
        <v>261</v>
      </c>
      <c r="F106" s="39" t="s">
        <v>1739</v>
      </c>
      <c r="G106" s="39" t="s">
        <v>4853</v>
      </c>
      <c r="H106" s="39" t="s">
        <v>4502</v>
      </c>
      <c r="I106" s="40" t="n">
        <v>1000</v>
      </c>
      <c r="J106" s="40" t="n">
        <v>0</v>
      </c>
      <c r="K106" s="39" t="s">
        <v>4503</v>
      </c>
      <c r="L106" s="41" t="n">
        <v>0</v>
      </c>
      <c r="M106" s="41" t="n">
        <v>110080.47</v>
      </c>
      <c r="O106" s="42" t="n">
        <f aca="false">M106/SUM($M$2:$M$2023)</f>
        <v>0.000304112610438131</v>
      </c>
      <c r="P106" s="43" t="n">
        <f aca="false">IFERROR(M106/I106,0)</f>
        <v>110.08047</v>
      </c>
      <c r="Q106" s="17"/>
      <c r="R106" s="44" t="n">
        <f aca="false">I106-Q106</f>
        <v>1000</v>
      </c>
      <c r="S106" s="43" t="n">
        <f aca="false">$AK106*R106</f>
        <v>110080.466182048</v>
      </c>
      <c r="U106" s="26" t="s">
        <v>259</v>
      </c>
      <c r="V106" s="26" t="s">
        <v>260</v>
      </c>
      <c r="W106" s="26" t="s">
        <v>262</v>
      </c>
      <c r="X106" s="25" t="s">
        <v>228</v>
      </c>
      <c r="Y106" s="26" t="s">
        <v>282</v>
      </c>
      <c r="Z106" s="25" t="s">
        <v>51</v>
      </c>
      <c r="AA106" s="26" t="s">
        <v>1814</v>
      </c>
      <c r="AB106" s="26" t="s">
        <v>1815</v>
      </c>
      <c r="AC106" s="26" t="s">
        <v>1816</v>
      </c>
      <c r="AD106" s="26" t="s">
        <v>269</v>
      </c>
      <c r="AE106" s="26"/>
      <c r="AF106" s="26" t="s">
        <v>270</v>
      </c>
      <c r="AG106" s="26" t="s">
        <v>284</v>
      </c>
      <c r="AH106" s="45"/>
      <c r="AI106" s="45"/>
      <c r="AJ106" s="45"/>
      <c r="AK106" s="46" t="n">
        <v>110.080466182048</v>
      </c>
      <c r="AL106" s="46"/>
      <c r="AM106" s="46"/>
      <c r="AN106" s="26"/>
      <c r="AO106" s="26" t="s">
        <v>4884</v>
      </c>
    </row>
    <row r="107" customFormat="false" ht="12" hidden="false" customHeight="false" outlineLevel="0" collapsed="false">
      <c r="A107" s="39" t="s">
        <v>1843</v>
      </c>
      <c r="B107" s="39" t="s">
        <v>1844</v>
      </c>
      <c r="C107" s="39" t="s">
        <v>4918</v>
      </c>
      <c r="D107" s="39" t="s">
        <v>4505</v>
      </c>
      <c r="E107" s="39" t="s">
        <v>261</v>
      </c>
      <c r="F107" s="39" t="s">
        <v>1739</v>
      </c>
      <c r="G107" s="39" t="s">
        <v>4853</v>
      </c>
      <c r="H107" s="39" t="s">
        <v>4502</v>
      </c>
      <c r="I107" s="40" t="n">
        <v>1000</v>
      </c>
      <c r="J107" s="40" t="n">
        <v>0</v>
      </c>
      <c r="K107" s="39" t="s">
        <v>4503</v>
      </c>
      <c r="L107" s="41" t="n">
        <v>0</v>
      </c>
      <c r="M107" s="41" t="n">
        <v>101093.04</v>
      </c>
      <c r="O107" s="42" t="n">
        <f aca="false">M107/SUM($M$2:$M$2023)</f>
        <v>0.000279283584922252</v>
      </c>
      <c r="P107" s="43" t="n">
        <f aca="false">IFERROR(M107/I107,0)</f>
        <v>101.09304</v>
      </c>
      <c r="Q107" s="17"/>
      <c r="R107" s="44" t="n">
        <f aca="false">I107-Q107</f>
        <v>1000</v>
      </c>
      <c r="S107" s="43" t="n">
        <f aca="false">$AK107*R107</f>
        <v>101093.039881205</v>
      </c>
      <c r="U107" s="26" t="s">
        <v>259</v>
      </c>
      <c r="V107" s="26" t="s">
        <v>260</v>
      </c>
      <c r="W107" s="26" t="s">
        <v>262</v>
      </c>
      <c r="X107" s="26"/>
      <c r="Y107" s="26" t="s">
        <v>277</v>
      </c>
      <c r="Z107" s="27" t="s">
        <v>123</v>
      </c>
      <c r="AA107" s="26"/>
      <c r="AB107" s="26"/>
      <c r="AC107" s="26"/>
      <c r="AD107" s="26"/>
      <c r="AE107" s="26"/>
      <c r="AF107" s="26"/>
      <c r="AG107" s="26"/>
      <c r="AH107" s="45"/>
      <c r="AI107" s="45"/>
      <c r="AJ107" s="45"/>
      <c r="AK107" s="46" t="n">
        <v>101.093039881205</v>
      </c>
      <c r="AL107" s="46"/>
      <c r="AM107" s="46"/>
      <c r="AN107" s="26"/>
      <c r="AO107" s="26" t="s">
        <v>1845</v>
      </c>
    </row>
    <row r="108" customFormat="false" ht="12" hidden="false" customHeight="false" outlineLevel="0" collapsed="false">
      <c r="A108" s="39" t="s">
        <v>1793</v>
      </c>
      <c r="B108" s="39" t="s">
        <v>1794</v>
      </c>
      <c r="C108" s="39"/>
      <c r="D108" s="39" t="s">
        <v>4505</v>
      </c>
      <c r="E108" s="39" t="s">
        <v>274</v>
      </c>
      <c r="F108" s="39" t="s">
        <v>1739</v>
      </c>
      <c r="G108" s="39" t="s">
        <v>4852</v>
      </c>
      <c r="H108" s="39" t="s">
        <v>4502</v>
      </c>
      <c r="I108" s="40" t="n">
        <v>1000</v>
      </c>
      <c r="J108" s="40" t="n">
        <v>0</v>
      </c>
      <c r="K108" s="39" t="s">
        <v>4503</v>
      </c>
      <c r="L108" s="41" t="n">
        <v>0</v>
      </c>
      <c r="M108" s="41" t="n">
        <v>162910</v>
      </c>
      <c r="O108" s="42" t="n">
        <f aca="false">M108/SUM($M$2:$M$2023)</f>
        <v>0.000450061535588247</v>
      </c>
      <c r="P108" s="43" t="n">
        <f aca="false">IFERROR(M108/I108,0)</f>
        <v>162.91</v>
      </c>
      <c r="Q108" s="17"/>
      <c r="R108" s="44" t="n">
        <f aca="false">I108-Q108</f>
        <v>1000</v>
      </c>
      <c r="S108" s="43" t="n">
        <f aca="false">$AK108*R108</f>
        <v>162910</v>
      </c>
      <c r="U108" s="26" t="s">
        <v>259</v>
      </c>
      <c r="V108" s="26" t="s">
        <v>273</v>
      </c>
      <c r="W108" s="26" t="s">
        <v>262</v>
      </c>
      <c r="X108" s="26"/>
      <c r="Y108" s="26" t="s">
        <v>277</v>
      </c>
      <c r="Z108" s="27" t="s">
        <v>123</v>
      </c>
      <c r="AA108" s="26"/>
      <c r="AB108" s="26"/>
      <c r="AC108" s="26"/>
      <c r="AD108" s="26"/>
      <c r="AE108" s="26"/>
      <c r="AF108" s="26"/>
      <c r="AG108" s="26"/>
      <c r="AH108" s="45"/>
      <c r="AI108" s="45"/>
      <c r="AJ108" s="45"/>
      <c r="AK108" s="46" t="n">
        <v>162.91</v>
      </c>
      <c r="AL108" s="46"/>
      <c r="AM108" s="46"/>
      <c r="AN108" s="26"/>
      <c r="AO108" s="26" t="s">
        <v>1741</v>
      </c>
    </row>
    <row r="109" customFormat="false" ht="12" hidden="false" customHeight="false" outlineLevel="0" collapsed="false">
      <c r="A109" s="39" t="s">
        <v>1993</v>
      </c>
      <c r="B109" s="39" t="s">
        <v>1994</v>
      </c>
      <c r="C109" s="39"/>
      <c r="D109" s="39" t="s">
        <v>4505</v>
      </c>
      <c r="E109" s="39" t="s">
        <v>274</v>
      </c>
      <c r="F109" s="39" t="s">
        <v>1739</v>
      </c>
      <c r="G109" s="39" t="s">
        <v>4852</v>
      </c>
      <c r="H109" s="39" t="s">
        <v>4502</v>
      </c>
      <c r="I109" s="40" t="n">
        <v>1000</v>
      </c>
      <c r="J109" s="40" t="n">
        <v>0</v>
      </c>
      <c r="K109" s="39" t="s">
        <v>4503</v>
      </c>
      <c r="L109" s="41" t="n">
        <v>0</v>
      </c>
      <c r="M109" s="41" t="n">
        <v>624996.69</v>
      </c>
      <c r="O109" s="42" t="n">
        <f aca="false">M109/SUM($M$2:$M$2023)</f>
        <v>0.00172664029242509</v>
      </c>
      <c r="P109" s="43" t="n">
        <f aca="false">IFERROR(M109/I109,0)</f>
        <v>624.99669</v>
      </c>
      <c r="Q109" s="17" t="n">
        <v>4</v>
      </c>
      <c r="R109" s="44" t="n">
        <f aca="false">I109-Q109</f>
        <v>996</v>
      </c>
      <c r="S109" s="43" t="n">
        <f aca="false">$AK109*R109</f>
        <v>622496.701986755</v>
      </c>
      <c r="U109" s="26" t="s">
        <v>259</v>
      </c>
      <c r="V109" s="26" t="s">
        <v>273</v>
      </c>
      <c r="W109" s="26" t="s">
        <v>262</v>
      </c>
      <c r="X109" s="24" t="s">
        <v>226</v>
      </c>
      <c r="Y109" s="26" t="s">
        <v>267</v>
      </c>
      <c r="Z109" s="25" t="s">
        <v>51</v>
      </c>
      <c r="AA109" s="26" t="s">
        <v>1995</v>
      </c>
      <c r="AB109" s="26" t="s">
        <v>1996</v>
      </c>
      <c r="AC109" s="26" t="s">
        <v>290</v>
      </c>
      <c r="AD109" s="26" t="s">
        <v>269</v>
      </c>
      <c r="AE109" s="26"/>
      <c r="AF109" s="26" t="s">
        <v>269</v>
      </c>
      <c r="AG109" s="26"/>
      <c r="AH109" s="45" t="n">
        <v>1510</v>
      </c>
      <c r="AI109" s="45" t="n">
        <f aca="false">Q109</f>
        <v>4</v>
      </c>
      <c r="AJ109" s="45" t="n">
        <f aca="false">$AH109-$AI109</f>
        <v>1506</v>
      </c>
      <c r="AK109" s="46" t="n">
        <v>624.996688741722</v>
      </c>
      <c r="AL109" s="46" t="n">
        <f aca="false">$AJ109*$AK109</f>
        <v>941245.013245033</v>
      </c>
      <c r="AM109" s="46" t="n">
        <f aca="false">$AI109*$AK109</f>
        <v>2499.98675496689</v>
      </c>
      <c r="AN109" s="28" t="s">
        <v>1997</v>
      </c>
      <c r="AO109" s="26" t="s">
        <v>1946</v>
      </c>
    </row>
    <row r="110" customFormat="false" ht="12" hidden="false" customHeight="false" outlineLevel="0" collapsed="false">
      <c r="A110" s="39" t="s">
        <v>1973</v>
      </c>
      <c r="B110" s="39" t="s">
        <v>1974</v>
      </c>
      <c r="C110" s="39"/>
      <c r="D110" s="39" t="s">
        <v>4505</v>
      </c>
      <c r="E110" s="39" t="s">
        <v>274</v>
      </c>
      <c r="F110" s="39" t="s">
        <v>1739</v>
      </c>
      <c r="G110" s="39" t="s">
        <v>4852</v>
      </c>
      <c r="H110" s="39" t="s">
        <v>4502</v>
      </c>
      <c r="I110" s="40" t="n">
        <v>1000</v>
      </c>
      <c r="J110" s="40" t="n">
        <v>0</v>
      </c>
      <c r="K110" s="39" t="s">
        <v>4503</v>
      </c>
      <c r="L110" s="41" t="n">
        <v>0</v>
      </c>
      <c r="M110" s="41" t="n">
        <v>56100</v>
      </c>
      <c r="O110" s="42" t="n">
        <f aca="false">M110/SUM($M$2:$M$2023)</f>
        <v>0.000154984053443623</v>
      </c>
      <c r="P110" s="43" t="n">
        <f aca="false">IFERROR(M110/I110,0)</f>
        <v>56.1</v>
      </c>
      <c r="Q110" s="17" t="n">
        <v>530</v>
      </c>
      <c r="R110" s="44" t="n">
        <f aca="false">I110-Q110</f>
        <v>470</v>
      </c>
      <c r="S110" s="43" t="n">
        <f aca="false">$AK110*R110</f>
        <v>26367</v>
      </c>
      <c r="U110" s="26" t="s">
        <v>259</v>
      </c>
      <c r="V110" s="26" t="s">
        <v>273</v>
      </c>
      <c r="W110" s="26" t="s">
        <v>262</v>
      </c>
      <c r="X110" s="25" t="s">
        <v>228</v>
      </c>
      <c r="Y110" s="26" t="s">
        <v>282</v>
      </c>
      <c r="Z110" s="25" t="s">
        <v>51</v>
      </c>
      <c r="AA110" s="26" t="s">
        <v>1975</v>
      </c>
      <c r="AB110" s="26" t="s">
        <v>1976</v>
      </c>
      <c r="AC110" s="26" t="s">
        <v>290</v>
      </c>
      <c r="AD110" s="26" t="s">
        <v>269</v>
      </c>
      <c r="AE110" s="26"/>
      <c r="AF110" s="26" t="s">
        <v>270</v>
      </c>
      <c r="AG110" s="26" t="s">
        <v>1581</v>
      </c>
      <c r="AH110" s="45" t="n">
        <v>1720</v>
      </c>
      <c r="AI110" s="45" t="n">
        <f aca="false">Q110</f>
        <v>530</v>
      </c>
      <c r="AJ110" s="45" t="n">
        <f aca="false">$AH110-$AI110</f>
        <v>1190</v>
      </c>
      <c r="AK110" s="46" t="n">
        <v>56.1</v>
      </c>
      <c r="AL110" s="46" t="n">
        <f aca="false">$AJ110*$AK110</f>
        <v>66759</v>
      </c>
      <c r="AM110" s="46" t="n">
        <f aca="false">$AI110*$AK110</f>
        <v>29733</v>
      </c>
      <c r="AN110" s="26"/>
      <c r="AO110" s="26" t="s">
        <v>1977</v>
      </c>
    </row>
    <row r="111" customFormat="false" ht="12" hidden="false" customHeight="false" outlineLevel="0" collapsed="false">
      <c r="A111" s="39" t="s">
        <v>328</v>
      </c>
      <c r="B111" s="39" t="s">
        <v>329</v>
      </c>
      <c r="C111" s="39" t="s">
        <v>4919</v>
      </c>
      <c r="D111" s="39" t="s">
        <v>4505</v>
      </c>
      <c r="E111" s="39" t="s">
        <v>261</v>
      </c>
      <c r="F111" s="39" t="s">
        <v>1739</v>
      </c>
      <c r="G111" s="39" t="s">
        <v>4853</v>
      </c>
      <c r="H111" s="39" t="s">
        <v>4502</v>
      </c>
      <c r="I111" s="40" t="n">
        <v>960</v>
      </c>
      <c r="J111" s="40" t="n">
        <v>0</v>
      </c>
      <c r="K111" s="39" t="s">
        <v>4503</v>
      </c>
      <c r="L111" s="41" t="n">
        <v>0</v>
      </c>
      <c r="M111" s="41" t="n">
        <v>56647.48</v>
      </c>
      <c r="O111" s="42" t="n">
        <f aca="false">M111/SUM($M$2:$M$2023)</f>
        <v>0.000156496543097443</v>
      </c>
      <c r="P111" s="43" t="n">
        <f aca="false">IFERROR(M111/I111,0)</f>
        <v>59.0077916666667</v>
      </c>
      <c r="Q111" s="17"/>
      <c r="R111" s="44" t="n">
        <f aca="false">I111-Q111</f>
        <v>960</v>
      </c>
      <c r="S111" s="43" t="n">
        <f aca="false">$AK111*R111</f>
        <v>56647.4870395634</v>
      </c>
      <c r="U111" s="26" t="s">
        <v>259</v>
      </c>
      <c r="V111" s="26" t="s">
        <v>260</v>
      </c>
      <c r="W111" s="26" t="s">
        <v>262</v>
      </c>
      <c r="X111" s="24" t="s">
        <v>226</v>
      </c>
      <c r="Y111" s="26" t="s">
        <v>267</v>
      </c>
      <c r="Z111" s="25" t="s">
        <v>51</v>
      </c>
      <c r="AA111" s="26" t="s">
        <v>1788</v>
      </c>
      <c r="AB111" s="26" t="s">
        <v>1789</v>
      </c>
      <c r="AC111" s="26" t="s">
        <v>1791</v>
      </c>
      <c r="AD111" s="26" t="s">
        <v>269</v>
      </c>
      <c r="AE111" s="26"/>
      <c r="AF111" s="26" t="s">
        <v>270</v>
      </c>
      <c r="AG111" s="26" t="s">
        <v>333</v>
      </c>
      <c r="AH111" s="45"/>
      <c r="AI111" s="45"/>
      <c r="AJ111" s="45"/>
      <c r="AK111" s="46" t="n">
        <v>59.0077989995453</v>
      </c>
      <c r="AL111" s="46"/>
      <c r="AM111" s="46"/>
      <c r="AN111" s="26"/>
      <c r="AO111" s="26" t="s">
        <v>4872</v>
      </c>
    </row>
    <row r="112" customFormat="false" ht="12" hidden="false" customHeight="false" outlineLevel="0" collapsed="false">
      <c r="A112" s="39" t="s">
        <v>1405</v>
      </c>
      <c r="B112" s="39" t="s">
        <v>1406</v>
      </c>
      <c r="C112" s="39" t="s">
        <v>4920</v>
      </c>
      <c r="D112" s="39" t="s">
        <v>4505</v>
      </c>
      <c r="E112" s="39" t="s">
        <v>261</v>
      </c>
      <c r="F112" s="39" t="s">
        <v>1739</v>
      </c>
      <c r="G112" s="39" t="s">
        <v>4853</v>
      </c>
      <c r="H112" s="39" t="s">
        <v>4502</v>
      </c>
      <c r="I112" s="40" t="n">
        <v>960</v>
      </c>
      <c r="J112" s="40" t="n">
        <v>0</v>
      </c>
      <c r="K112" s="39" t="s">
        <v>4503</v>
      </c>
      <c r="L112" s="41" t="n">
        <v>0</v>
      </c>
      <c r="M112" s="41" t="n">
        <v>244503.17</v>
      </c>
      <c r="O112" s="42" t="n">
        <f aca="false">M112/SUM($M$2:$M$2023)</f>
        <v>0.000675474017226654</v>
      </c>
      <c r="P112" s="43" t="n">
        <f aca="false">IFERROR(M112/I112,0)</f>
        <v>254.690802083333</v>
      </c>
      <c r="Q112" s="17"/>
      <c r="R112" s="44" t="n">
        <f aca="false">I112-Q112</f>
        <v>960</v>
      </c>
      <c r="S112" s="43" t="n">
        <f aca="false">$AK112*R112</f>
        <v>244503.170062986</v>
      </c>
      <c r="U112" s="26" t="s">
        <v>259</v>
      </c>
      <c r="V112" s="26" t="s">
        <v>260</v>
      </c>
      <c r="W112" s="26" t="s">
        <v>262</v>
      </c>
      <c r="X112" s="29" t="s">
        <v>227</v>
      </c>
      <c r="Y112" s="26" t="s">
        <v>297</v>
      </c>
      <c r="Z112" s="25" t="s">
        <v>51</v>
      </c>
      <c r="AA112" s="26" t="s">
        <v>1831</v>
      </c>
      <c r="AB112" s="26" t="s">
        <v>1832</v>
      </c>
      <c r="AC112" s="26" t="s">
        <v>290</v>
      </c>
      <c r="AD112" s="26" t="s">
        <v>270</v>
      </c>
      <c r="AE112" s="26" t="s">
        <v>1833</v>
      </c>
      <c r="AF112" s="26" t="s">
        <v>270</v>
      </c>
      <c r="AG112" s="26"/>
      <c r="AH112" s="45"/>
      <c r="AI112" s="45"/>
      <c r="AJ112" s="45"/>
      <c r="AK112" s="46" t="n">
        <v>254.690802148944</v>
      </c>
      <c r="AL112" s="46"/>
      <c r="AM112" s="46"/>
      <c r="AN112" s="26"/>
      <c r="AO112" s="26" t="s">
        <v>4921</v>
      </c>
    </row>
    <row r="113" customFormat="false" ht="12" hidden="false" customHeight="false" outlineLevel="0" collapsed="false">
      <c r="A113" s="39" t="s">
        <v>1405</v>
      </c>
      <c r="B113" s="39" t="s">
        <v>1406</v>
      </c>
      <c r="C113" s="39" t="s">
        <v>4922</v>
      </c>
      <c r="D113" s="39" t="s">
        <v>4505</v>
      </c>
      <c r="E113" s="39" t="s">
        <v>261</v>
      </c>
      <c r="F113" s="39" t="s">
        <v>1739</v>
      </c>
      <c r="G113" s="39" t="s">
        <v>4853</v>
      </c>
      <c r="H113" s="39" t="s">
        <v>4502</v>
      </c>
      <c r="I113" s="40" t="n">
        <v>960</v>
      </c>
      <c r="J113" s="40" t="n">
        <v>0</v>
      </c>
      <c r="K113" s="39" t="s">
        <v>4503</v>
      </c>
      <c r="L113" s="41" t="n">
        <v>0</v>
      </c>
      <c r="M113" s="41" t="n">
        <v>244503.17</v>
      </c>
      <c r="O113" s="42" t="n">
        <f aca="false">M113/SUM($M$2:$M$2023)</f>
        <v>0.000675474017226654</v>
      </c>
      <c r="P113" s="43" t="n">
        <f aca="false">IFERROR(M113/I113,0)</f>
        <v>254.690802083333</v>
      </c>
      <c r="Q113" s="17"/>
      <c r="R113" s="44" t="n">
        <f aca="false">I113-Q113</f>
        <v>960</v>
      </c>
      <c r="S113" s="43" t="n">
        <f aca="false">$AK113*R113</f>
        <v>244503.170062986</v>
      </c>
      <c r="U113" s="26" t="s">
        <v>259</v>
      </c>
      <c r="V113" s="26" t="s">
        <v>260</v>
      </c>
      <c r="W113" s="26" t="s">
        <v>262</v>
      </c>
      <c r="X113" s="29" t="s">
        <v>227</v>
      </c>
      <c r="Y113" s="26" t="s">
        <v>297</v>
      </c>
      <c r="Z113" s="25" t="s">
        <v>51</v>
      </c>
      <c r="AA113" s="26" t="s">
        <v>1831</v>
      </c>
      <c r="AB113" s="26" t="s">
        <v>1832</v>
      </c>
      <c r="AC113" s="26" t="s">
        <v>290</v>
      </c>
      <c r="AD113" s="26" t="s">
        <v>270</v>
      </c>
      <c r="AE113" s="26" t="s">
        <v>1833</v>
      </c>
      <c r="AF113" s="26" t="s">
        <v>270</v>
      </c>
      <c r="AG113" s="26"/>
      <c r="AH113" s="45"/>
      <c r="AI113" s="45"/>
      <c r="AJ113" s="45"/>
      <c r="AK113" s="46" t="n">
        <v>254.690802148944</v>
      </c>
      <c r="AL113" s="46"/>
      <c r="AM113" s="46"/>
      <c r="AN113" s="26"/>
      <c r="AO113" s="26" t="s">
        <v>4921</v>
      </c>
    </row>
    <row r="114" customFormat="false" ht="12" hidden="false" customHeight="false" outlineLevel="0" collapsed="false">
      <c r="A114" s="39" t="s">
        <v>1405</v>
      </c>
      <c r="B114" s="39" t="s">
        <v>1406</v>
      </c>
      <c r="C114" s="39" t="s">
        <v>4923</v>
      </c>
      <c r="D114" s="39" t="s">
        <v>4505</v>
      </c>
      <c r="E114" s="39" t="s">
        <v>261</v>
      </c>
      <c r="F114" s="39" t="s">
        <v>1739</v>
      </c>
      <c r="G114" s="39" t="s">
        <v>4853</v>
      </c>
      <c r="H114" s="39" t="s">
        <v>4502</v>
      </c>
      <c r="I114" s="40" t="n">
        <v>960</v>
      </c>
      <c r="J114" s="40" t="n">
        <v>0</v>
      </c>
      <c r="K114" s="39" t="s">
        <v>4503</v>
      </c>
      <c r="L114" s="41" t="n">
        <v>0</v>
      </c>
      <c r="M114" s="41" t="n">
        <v>244503.17</v>
      </c>
      <c r="O114" s="42" t="n">
        <f aca="false">M114/SUM($M$2:$M$2023)</f>
        <v>0.000675474017226654</v>
      </c>
      <c r="P114" s="43" t="n">
        <f aca="false">IFERROR(M114/I114,0)</f>
        <v>254.690802083333</v>
      </c>
      <c r="Q114" s="17"/>
      <c r="R114" s="44" t="n">
        <f aca="false">I114-Q114</f>
        <v>960</v>
      </c>
      <c r="S114" s="43" t="n">
        <f aca="false">$AK114*R114</f>
        <v>244503.170062986</v>
      </c>
      <c r="U114" s="26" t="s">
        <v>259</v>
      </c>
      <c r="V114" s="26" t="s">
        <v>260</v>
      </c>
      <c r="W114" s="26" t="s">
        <v>262</v>
      </c>
      <c r="X114" s="29" t="s">
        <v>227</v>
      </c>
      <c r="Y114" s="26" t="s">
        <v>297</v>
      </c>
      <c r="Z114" s="25" t="s">
        <v>51</v>
      </c>
      <c r="AA114" s="26" t="s">
        <v>1831</v>
      </c>
      <c r="AB114" s="26" t="s">
        <v>1832</v>
      </c>
      <c r="AC114" s="26" t="s">
        <v>290</v>
      </c>
      <c r="AD114" s="26" t="s">
        <v>270</v>
      </c>
      <c r="AE114" s="26" t="s">
        <v>1833</v>
      </c>
      <c r="AF114" s="26" t="s">
        <v>270</v>
      </c>
      <c r="AG114" s="26"/>
      <c r="AH114" s="45"/>
      <c r="AI114" s="45"/>
      <c r="AJ114" s="45"/>
      <c r="AK114" s="46" t="n">
        <v>254.690802148944</v>
      </c>
      <c r="AL114" s="46"/>
      <c r="AM114" s="46"/>
      <c r="AN114" s="26"/>
      <c r="AO114" s="26" t="s">
        <v>4921</v>
      </c>
    </row>
    <row r="115" customFormat="false" ht="12" hidden="false" customHeight="false" outlineLevel="0" collapsed="false">
      <c r="A115" s="39" t="s">
        <v>1502</v>
      </c>
      <c r="B115" s="39" t="s">
        <v>1503</v>
      </c>
      <c r="C115" s="39" t="s">
        <v>4924</v>
      </c>
      <c r="D115" s="39" t="s">
        <v>4505</v>
      </c>
      <c r="E115" s="39" t="s">
        <v>261</v>
      </c>
      <c r="F115" s="39" t="s">
        <v>1739</v>
      </c>
      <c r="G115" s="39" t="s">
        <v>4853</v>
      </c>
      <c r="H115" s="39" t="s">
        <v>4502</v>
      </c>
      <c r="I115" s="40" t="n">
        <v>910</v>
      </c>
      <c r="J115" s="40" t="n">
        <v>0</v>
      </c>
      <c r="K115" s="39" t="s">
        <v>4503</v>
      </c>
      <c r="L115" s="41" t="n">
        <v>0</v>
      </c>
      <c r="M115" s="41" t="n">
        <v>119878.09</v>
      </c>
      <c r="O115" s="42" t="n">
        <f aca="false">M115/SUM($M$2:$M$2023)</f>
        <v>0.000331179898525481</v>
      </c>
      <c r="P115" s="43" t="n">
        <f aca="false">IFERROR(M115/I115,0)</f>
        <v>131.734164835165</v>
      </c>
      <c r="Q115" s="17"/>
      <c r="R115" s="44" t="n">
        <f aca="false">I115-Q115</f>
        <v>910</v>
      </c>
      <c r="S115" s="43" t="n">
        <f aca="false">$AK115*R115</f>
        <v>119878.090647675</v>
      </c>
      <c r="U115" s="26" t="s">
        <v>259</v>
      </c>
      <c r="V115" s="26" t="s">
        <v>260</v>
      </c>
      <c r="W115" s="26" t="s">
        <v>262</v>
      </c>
      <c r="X115" s="26"/>
      <c r="Y115" s="26" t="s">
        <v>277</v>
      </c>
      <c r="Z115" s="27" t="s">
        <v>123</v>
      </c>
      <c r="AA115" s="26"/>
      <c r="AB115" s="26"/>
      <c r="AC115" s="26"/>
      <c r="AD115" s="26"/>
      <c r="AE115" s="26"/>
      <c r="AF115" s="26"/>
      <c r="AG115" s="26"/>
      <c r="AH115" s="45"/>
      <c r="AI115" s="45"/>
      <c r="AJ115" s="45"/>
      <c r="AK115" s="46" t="n">
        <v>131.734165546896</v>
      </c>
      <c r="AL115" s="46"/>
      <c r="AM115" s="46"/>
      <c r="AN115" s="26"/>
      <c r="AO115" s="26" t="s">
        <v>1823</v>
      </c>
    </row>
    <row r="116" customFormat="false" ht="12" hidden="false" customHeight="false" outlineLevel="0" collapsed="false">
      <c r="A116" s="39" t="s">
        <v>1961</v>
      </c>
      <c r="B116" s="39" t="s">
        <v>1962</v>
      </c>
      <c r="C116" s="39" t="s">
        <v>4925</v>
      </c>
      <c r="D116" s="39" t="s">
        <v>4505</v>
      </c>
      <c r="E116" s="39" t="s">
        <v>261</v>
      </c>
      <c r="F116" s="39" t="s">
        <v>1739</v>
      </c>
      <c r="G116" s="39" t="s">
        <v>4853</v>
      </c>
      <c r="H116" s="39" t="s">
        <v>4502</v>
      </c>
      <c r="I116" s="40" t="n">
        <v>900</v>
      </c>
      <c r="J116" s="40" t="n">
        <v>0</v>
      </c>
      <c r="K116" s="39" t="s">
        <v>4503</v>
      </c>
      <c r="L116" s="41" t="n">
        <v>0</v>
      </c>
      <c r="M116" s="41" t="n">
        <v>245664.37</v>
      </c>
      <c r="O116" s="42" t="n">
        <f aca="false">M116/SUM($M$2:$M$2023)</f>
        <v>0.0006786819937482</v>
      </c>
      <c r="P116" s="43" t="n">
        <f aca="false">IFERROR(M116/I116,0)</f>
        <v>272.960411111111</v>
      </c>
      <c r="Q116" s="17"/>
      <c r="R116" s="44" t="n">
        <f aca="false">I116-Q116</f>
        <v>900</v>
      </c>
      <c r="S116" s="43" t="n">
        <f aca="false">$AK116*R116</f>
        <v>245664.366147664</v>
      </c>
      <c r="U116" s="26" t="s">
        <v>259</v>
      </c>
      <c r="V116" s="26" t="s">
        <v>260</v>
      </c>
      <c r="W116" s="26" t="s">
        <v>262</v>
      </c>
      <c r="X116" s="26"/>
      <c r="Y116" s="26" t="s">
        <v>277</v>
      </c>
      <c r="Z116" s="27" t="s">
        <v>123</v>
      </c>
      <c r="AA116" s="26"/>
      <c r="AB116" s="26"/>
      <c r="AC116" s="26"/>
      <c r="AD116" s="26"/>
      <c r="AE116" s="26"/>
      <c r="AF116" s="26"/>
      <c r="AG116" s="26"/>
      <c r="AH116" s="45" t="n">
        <v>1991</v>
      </c>
      <c r="AI116" s="45" t="n">
        <f aca="false">Q116</f>
        <v>0</v>
      </c>
      <c r="AJ116" s="45" t="n">
        <f aca="false">$AH116-$AI116</f>
        <v>1991</v>
      </c>
      <c r="AK116" s="46" t="n">
        <v>272.960406830738</v>
      </c>
      <c r="AL116" s="46" t="n">
        <f aca="false">$AJ116*$AK116</f>
        <v>543464.17</v>
      </c>
      <c r="AM116" s="46" t="n">
        <f aca="false">$AI116*$AK116</f>
        <v>0</v>
      </c>
      <c r="AN116" s="26"/>
      <c r="AO116" s="26" t="s">
        <v>1845</v>
      </c>
    </row>
    <row r="117" customFormat="false" ht="12" hidden="false" customHeight="false" outlineLevel="0" collapsed="false">
      <c r="A117" s="39" t="s">
        <v>1920</v>
      </c>
      <c r="B117" s="39" t="s">
        <v>1921</v>
      </c>
      <c r="C117" s="39"/>
      <c r="D117" s="39" t="s">
        <v>4505</v>
      </c>
      <c r="E117" s="39" t="s">
        <v>274</v>
      </c>
      <c r="F117" s="39" t="s">
        <v>1739</v>
      </c>
      <c r="G117" s="39" t="s">
        <v>4853</v>
      </c>
      <c r="H117" s="39" t="s">
        <v>4502</v>
      </c>
      <c r="I117" s="40" t="n">
        <v>900</v>
      </c>
      <c r="J117" s="40" t="n">
        <v>0</v>
      </c>
      <c r="K117" s="39" t="s">
        <v>4503</v>
      </c>
      <c r="L117" s="41" t="n">
        <v>0</v>
      </c>
      <c r="M117" s="41" t="n">
        <v>115133.59</v>
      </c>
      <c r="O117" s="42" t="n">
        <f aca="false">M117/SUM($M$2:$M$2023)</f>
        <v>0.000318072557321144</v>
      </c>
      <c r="P117" s="43" t="n">
        <f aca="false">IFERROR(M117/I117,0)</f>
        <v>127.926211111111</v>
      </c>
      <c r="Q117" s="17"/>
      <c r="R117" s="44" t="n">
        <f aca="false">I117-Q117</f>
        <v>900</v>
      </c>
      <c r="S117" s="43" t="n">
        <f aca="false">$AK117*R117</f>
        <v>115133.591559633</v>
      </c>
      <c r="U117" s="26" t="s">
        <v>259</v>
      </c>
      <c r="V117" s="26" t="s">
        <v>273</v>
      </c>
      <c r="W117" s="26" t="s">
        <v>262</v>
      </c>
      <c r="X117" s="26"/>
      <c r="Y117" s="26" t="s">
        <v>277</v>
      </c>
      <c r="Z117" s="27" t="s">
        <v>123</v>
      </c>
      <c r="AA117" s="26"/>
      <c r="AB117" s="26"/>
      <c r="AC117" s="26"/>
      <c r="AD117" s="26"/>
      <c r="AE117" s="26"/>
      <c r="AF117" s="26"/>
      <c r="AG117" s="26"/>
      <c r="AH117" s="45"/>
      <c r="AI117" s="45"/>
      <c r="AJ117" s="45"/>
      <c r="AK117" s="46" t="n">
        <v>127.926212844037</v>
      </c>
      <c r="AL117" s="46"/>
      <c r="AM117" s="46"/>
      <c r="AN117" s="26"/>
      <c r="AO117" s="26" t="s">
        <v>1741</v>
      </c>
    </row>
    <row r="118" customFormat="false" ht="12" hidden="false" customHeight="false" outlineLevel="0" collapsed="false">
      <c r="A118" s="39" t="s">
        <v>263</v>
      </c>
      <c r="B118" s="39" t="s">
        <v>264</v>
      </c>
      <c r="C118" s="39" t="s">
        <v>4926</v>
      </c>
      <c r="D118" s="39" t="s">
        <v>4505</v>
      </c>
      <c r="E118" s="39" t="s">
        <v>261</v>
      </c>
      <c r="F118" s="39" t="s">
        <v>1739</v>
      </c>
      <c r="G118" s="39" t="s">
        <v>4853</v>
      </c>
      <c r="H118" s="39" t="s">
        <v>4502</v>
      </c>
      <c r="I118" s="40" t="n">
        <v>840</v>
      </c>
      <c r="J118" s="40" t="n">
        <v>0</v>
      </c>
      <c r="K118" s="39" t="s">
        <v>4503</v>
      </c>
      <c r="L118" s="41" t="n">
        <v>0</v>
      </c>
      <c r="M118" s="41" t="n">
        <v>124506.46</v>
      </c>
      <c r="O118" s="42" t="n">
        <f aca="false">M118/SUM($M$2:$M$2023)</f>
        <v>0.000343966414451271</v>
      </c>
      <c r="P118" s="43" t="n">
        <f aca="false">IFERROR(M118/I118,0)</f>
        <v>148.221976190476</v>
      </c>
      <c r="Q118" s="17"/>
      <c r="R118" s="44" t="n">
        <f aca="false">I118-Q118</f>
        <v>840</v>
      </c>
      <c r="S118" s="43" t="n">
        <f aca="false">$AK118*R118</f>
        <v>124506.462319925</v>
      </c>
      <c r="U118" s="26" t="s">
        <v>259</v>
      </c>
      <c r="V118" s="26" t="s">
        <v>260</v>
      </c>
      <c r="W118" s="26" t="s">
        <v>262</v>
      </c>
      <c r="X118" s="29" t="s">
        <v>227</v>
      </c>
      <c r="Y118" s="26" t="s">
        <v>297</v>
      </c>
      <c r="Z118" s="25" t="s">
        <v>51</v>
      </c>
      <c r="AA118" s="26" t="s">
        <v>1752</v>
      </c>
      <c r="AB118" s="26" t="s">
        <v>1753</v>
      </c>
      <c r="AC118" s="26" t="s">
        <v>268</v>
      </c>
      <c r="AD118" s="26" t="s">
        <v>269</v>
      </c>
      <c r="AE118" s="26"/>
      <c r="AF118" s="26" t="s">
        <v>270</v>
      </c>
      <c r="AG118" s="26" t="s">
        <v>271</v>
      </c>
      <c r="AH118" s="45"/>
      <c r="AI118" s="45"/>
      <c r="AJ118" s="45"/>
      <c r="AK118" s="46" t="n">
        <v>148.221978952292</v>
      </c>
      <c r="AL118" s="46"/>
      <c r="AM118" s="46"/>
      <c r="AN118" s="26"/>
      <c r="AO118" s="26" t="s">
        <v>4867</v>
      </c>
    </row>
    <row r="119" customFormat="false" ht="12" hidden="false" customHeight="false" outlineLevel="0" collapsed="false">
      <c r="A119" s="39" t="s">
        <v>263</v>
      </c>
      <c r="B119" s="39" t="s">
        <v>264</v>
      </c>
      <c r="C119" s="39" t="s">
        <v>4927</v>
      </c>
      <c r="D119" s="39" t="s">
        <v>4505</v>
      </c>
      <c r="E119" s="39" t="s">
        <v>261</v>
      </c>
      <c r="F119" s="39" t="s">
        <v>1739</v>
      </c>
      <c r="G119" s="39" t="s">
        <v>4853</v>
      </c>
      <c r="H119" s="39" t="s">
        <v>4502</v>
      </c>
      <c r="I119" s="40" t="n">
        <v>830</v>
      </c>
      <c r="J119" s="40" t="n">
        <v>0</v>
      </c>
      <c r="K119" s="39" t="s">
        <v>4503</v>
      </c>
      <c r="L119" s="41" t="n">
        <v>0</v>
      </c>
      <c r="M119" s="41" t="n">
        <v>123024.24</v>
      </c>
      <c r="O119" s="42" t="n">
        <f aca="false">M119/SUM($M$2:$M$2023)</f>
        <v>0.000339871575526223</v>
      </c>
      <c r="P119" s="43" t="n">
        <f aca="false">IFERROR(M119/I119,0)</f>
        <v>148.221975903614</v>
      </c>
      <c r="Q119" s="17"/>
      <c r="R119" s="44" t="n">
        <f aca="false">I119-Q119</f>
        <v>830</v>
      </c>
      <c r="S119" s="43" t="n">
        <f aca="false">$AK119*R119</f>
        <v>123024.242530402</v>
      </c>
      <c r="U119" s="26" t="s">
        <v>259</v>
      </c>
      <c r="V119" s="26" t="s">
        <v>260</v>
      </c>
      <c r="W119" s="26" t="s">
        <v>262</v>
      </c>
      <c r="X119" s="29" t="s">
        <v>227</v>
      </c>
      <c r="Y119" s="26" t="s">
        <v>297</v>
      </c>
      <c r="Z119" s="25" t="s">
        <v>51</v>
      </c>
      <c r="AA119" s="26" t="s">
        <v>1752</v>
      </c>
      <c r="AB119" s="26" t="s">
        <v>1753</v>
      </c>
      <c r="AC119" s="26" t="s">
        <v>268</v>
      </c>
      <c r="AD119" s="26" t="s">
        <v>269</v>
      </c>
      <c r="AE119" s="26"/>
      <c r="AF119" s="26" t="s">
        <v>270</v>
      </c>
      <c r="AG119" s="26" t="s">
        <v>271</v>
      </c>
      <c r="AH119" s="45"/>
      <c r="AI119" s="45"/>
      <c r="AJ119" s="45"/>
      <c r="AK119" s="46" t="n">
        <v>148.221978952292</v>
      </c>
      <c r="AL119" s="46"/>
      <c r="AM119" s="46"/>
      <c r="AN119" s="26"/>
      <c r="AO119" s="26" t="s">
        <v>4867</v>
      </c>
    </row>
    <row r="120" customFormat="false" ht="12" hidden="false" customHeight="false" outlineLevel="0" collapsed="false">
      <c r="A120" s="39" t="s">
        <v>292</v>
      </c>
      <c r="B120" s="39" t="s">
        <v>293</v>
      </c>
      <c r="C120" s="39"/>
      <c r="D120" s="39" t="s">
        <v>4505</v>
      </c>
      <c r="E120" s="39" t="s">
        <v>274</v>
      </c>
      <c r="F120" s="39" t="s">
        <v>1739</v>
      </c>
      <c r="G120" s="39" t="s">
        <v>4853</v>
      </c>
      <c r="H120" s="39" t="s">
        <v>4502</v>
      </c>
      <c r="I120" s="40" t="n">
        <v>826</v>
      </c>
      <c r="J120" s="40" t="n">
        <v>0</v>
      </c>
      <c r="K120" s="39" t="s">
        <v>4503</v>
      </c>
      <c r="L120" s="41" t="n">
        <v>0</v>
      </c>
      <c r="M120" s="41" t="n">
        <v>1130650.9</v>
      </c>
      <c r="O120" s="42" t="n">
        <f aca="false">M120/SUM($M$2:$M$2023)</f>
        <v>0.00312358038345242</v>
      </c>
      <c r="P120" s="43" t="n">
        <f aca="false">IFERROR(M120/I120,0)</f>
        <v>1368.82675544794</v>
      </c>
      <c r="Q120" s="17"/>
      <c r="R120" s="44" t="n">
        <f aca="false">I120-Q120</f>
        <v>826</v>
      </c>
      <c r="S120" s="43" t="n">
        <f aca="false">$AK120*R120</f>
        <v>1130650.8999493</v>
      </c>
      <c r="U120" s="26" t="s">
        <v>259</v>
      </c>
      <c r="V120" s="26" t="s">
        <v>273</v>
      </c>
      <c r="W120" s="26" t="s">
        <v>262</v>
      </c>
      <c r="X120" s="26"/>
      <c r="Y120" s="26" t="s">
        <v>277</v>
      </c>
      <c r="Z120" s="27" t="s">
        <v>123</v>
      </c>
      <c r="AA120" s="26"/>
      <c r="AB120" s="26"/>
      <c r="AC120" s="26"/>
      <c r="AD120" s="26"/>
      <c r="AE120" s="26"/>
      <c r="AF120" s="26"/>
      <c r="AG120" s="26"/>
      <c r="AH120" s="45" t="n">
        <v>1578</v>
      </c>
      <c r="AI120" s="45" t="n">
        <f aca="false">Q120</f>
        <v>0</v>
      </c>
      <c r="AJ120" s="45" t="n">
        <f aca="false">$AH120-$AI120</f>
        <v>1578</v>
      </c>
      <c r="AK120" s="46" t="n">
        <v>1368.82675538657</v>
      </c>
      <c r="AL120" s="46" t="n">
        <f aca="false">$AJ120*$AK120</f>
        <v>2160008.62</v>
      </c>
      <c r="AM120" s="46" t="n">
        <f aca="false">$AI120*$AK120</f>
        <v>0</v>
      </c>
      <c r="AN120" s="26"/>
      <c r="AO120" s="26" t="s">
        <v>1740</v>
      </c>
    </row>
    <row r="121" customFormat="false" ht="12" hidden="false" customHeight="false" outlineLevel="0" collapsed="false">
      <c r="A121" s="39" t="s">
        <v>602</v>
      </c>
      <c r="B121" s="39" t="s">
        <v>603</v>
      </c>
      <c r="C121" s="39" t="s">
        <v>4928</v>
      </c>
      <c r="D121" s="39" t="s">
        <v>4505</v>
      </c>
      <c r="E121" s="39" t="s">
        <v>261</v>
      </c>
      <c r="F121" s="39" t="s">
        <v>1739</v>
      </c>
      <c r="G121" s="39" t="s">
        <v>4853</v>
      </c>
      <c r="H121" s="39" t="s">
        <v>4502</v>
      </c>
      <c r="I121" s="40" t="n">
        <v>812</v>
      </c>
      <c r="J121" s="40" t="n">
        <v>0</v>
      </c>
      <c r="K121" s="39" t="s">
        <v>4503</v>
      </c>
      <c r="L121" s="41" t="n">
        <v>0</v>
      </c>
      <c r="M121" s="41" t="n">
        <v>98297.92</v>
      </c>
      <c r="O121" s="42" t="n">
        <f aca="false">M121/SUM($M$2:$M$2023)</f>
        <v>0.000271561677124367</v>
      </c>
      <c r="P121" s="43" t="n">
        <f aca="false">IFERROR(M121/I121,0)</f>
        <v>121.056551724138</v>
      </c>
      <c r="Q121" s="17"/>
      <c r="R121" s="44" t="n">
        <f aca="false">I121-Q121</f>
        <v>812</v>
      </c>
      <c r="S121" s="43" t="n">
        <f aca="false">$AK121*R121</f>
        <v>98297.9211914893</v>
      </c>
      <c r="U121" s="26" t="s">
        <v>259</v>
      </c>
      <c r="V121" s="26" t="s">
        <v>260</v>
      </c>
      <c r="W121" s="26" t="s">
        <v>262</v>
      </c>
      <c r="X121" s="24" t="s">
        <v>226</v>
      </c>
      <c r="Y121" s="26" t="s">
        <v>267</v>
      </c>
      <c r="Z121" s="25" t="s">
        <v>51</v>
      </c>
      <c r="AA121" s="26" t="s">
        <v>1840</v>
      </c>
      <c r="AB121" s="26" t="s">
        <v>1841</v>
      </c>
      <c r="AC121" s="26" t="s">
        <v>1067</v>
      </c>
      <c r="AD121" s="26" t="s">
        <v>269</v>
      </c>
      <c r="AE121" s="26"/>
      <c r="AF121" s="26" t="s">
        <v>270</v>
      </c>
      <c r="AG121" s="26" t="s">
        <v>1069</v>
      </c>
      <c r="AH121" s="45"/>
      <c r="AI121" s="45"/>
      <c r="AJ121" s="45"/>
      <c r="AK121" s="46" t="n">
        <v>121.056553191489</v>
      </c>
      <c r="AL121" s="46"/>
      <c r="AM121" s="46"/>
      <c r="AN121" s="26"/>
      <c r="AO121" s="26" t="s">
        <v>4913</v>
      </c>
    </row>
    <row r="122" customFormat="false" ht="12" hidden="false" customHeight="false" outlineLevel="0" collapsed="false">
      <c r="A122" s="39" t="s">
        <v>263</v>
      </c>
      <c r="B122" s="39" t="s">
        <v>264</v>
      </c>
      <c r="C122" s="39" t="s">
        <v>4929</v>
      </c>
      <c r="D122" s="39" t="s">
        <v>4505</v>
      </c>
      <c r="E122" s="39" t="s">
        <v>261</v>
      </c>
      <c r="F122" s="39" t="s">
        <v>1739</v>
      </c>
      <c r="G122" s="39" t="s">
        <v>4853</v>
      </c>
      <c r="H122" s="39" t="s">
        <v>4502</v>
      </c>
      <c r="I122" s="40" t="n">
        <v>810</v>
      </c>
      <c r="J122" s="40" t="n">
        <v>0</v>
      </c>
      <c r="K122" s="39" t="s">
        <v>4503</v>
      </c>
      <c r="L122" s="41" t="n">
        <v>0</v>
      </c>
      <c r="M122" s="41" t="n">
        <v>120059.8</v>
      </c>
      <c r="O122" s="42" t="n">
        <f aca="false">M122/SUM($M$2:$M$2023)</f>
        <v>0.000331681897676127</v>
      </c>
      <c r="P122" s="43" t="n">
        <f aca="false">IFERROR(M122/I122,0)</f>
        <v>148.221975308642</v>
      </c>
      <c r="Q122" s="17"/>
      <c r="R122" s="44" t="n">
        <f aca="false">I122-Q122</f>
        <v>810</v>
      </c>
      <c r="S122" s="43" t="n">
        <f aca="false">$AK122*R122</f>
        <v>120059.802951356</v>
      </c>
      <c r="U122" s="26" t="s">
        <v>259</v>
      </c>
      <c r="V122" s="26" t="s">
        <v>260</v>
      </c>
      <c r="W122" s="26" t="s">
        <v>262</v>
      </c>
      <c r="X122" s="29" t="s">
        <v>227</v>
      </c>
      <c r="Y122" s="26" t="s">
        <v>297</v>
      </c>
      <c r="Z122" s="25" t="s">
        <v>51</v>
      </c>
      <c r="AA122" s="26" t="s">
        <v>1752</v>
      </c>
      <c r="AB122" s="26" t="s">
        <v>1753</v>
      </c>
      <c r="AC122" s="26" t="s">
        <v>268</v>
      </c>
      <c r="AD122" s="26" t="s">
        <v>269</v>
      </c>
      <c r="AE122" s="26"/>
      <c r="AF122" s="26" t="s">
        <v>270</v>
      </c>
      <c r="AG122" s="26" t="s">
        <v>271</v>
      </c>
      <c r="AH122" s="45"/>
      <c r="AI122" s="45"/>
      <c r="AJ122" s="45"/>
      <c r="AK122" s="46" t="n">
        <v>148.221978952292</v>
      </c>
      <c r="AL122" s="46"/>
      <c r="AM122" s="46"/>
      <c r="AN122" s="26"/>
      <c r="AO122" s="26" t="s">
        <v>4867</v>
      </c>
    </row>
    <row r="123" customFormat="false" ht="12" hidden="false" customHeight="false" outlineLevel="0" collapsed="false">
      <c r="A123" s="39" t="s">
        <v>905</v>
      </c>
      <c r="B123" s="39" t="s">
        <v>906</v>
      </c>
      <c r="C123" s="39" t="s">
        <v>4930</v>
      </c>
      <c r="D123" s="39" t="s">
        <v>4505</v>
      </c>
      <c r="E123" s="39" t="s">
        <v>261</v>
      </c>
      <c r="F123" s="39" t="s">
        <v>1739</v>
      </c>
      <c r="G123" s="39" t="s">
        <v>4854</v>
      </c>
      <c r="H123" s="39" t="s">
        <v>4502</v>
      </c>
      <c r="I123" s="40" t="n">
        <v>800</v>
      </c>
      <c r="J123" s="40" t="n">
        <v>0</v>
      </c>
      <c r="K123" s="39" t="s">
        <v>4503</v>
      </c>
      <c r="L123" s="41" t="n">
        <v>0</v>
      </c>
      <c r="M123" s="41" t="n">
        <v>173696.23</v>
      </c>
      <c r="O123" s="42" t="n">
        <f aca="false">M123/SUM($M$2:$M$2023)</f>
        <v>0.000479859996315078</v>
      </c>
      <c r="P123" s="43" t="n">
        <f aca="false">IFERROR(M123/I123,0)</f>
        <v>217.1202875</v>
      </c>
      <c r="Q123" s="17" t="n">
        <v>1</v>
      </c>
      <c r="R123" s="44" t="n">
        <f aca="false">I123-Q123</f>
        <v>799</v>
      </c>
      <c r="S123" s="43" t="n">
        <f aca="false">$AK123*R123</f>
        <v>173479.11</v>
      </c>
      <c r="U123" s="26" t="s">
        <v>259</v>
      </c>
      <c r="V123" s="26" t="s">
        <v>260</v>
      </c>
      <c r="W123" s="26" t="s">
        <v>262</v>
      </c>
      <c r="X123" s="24" t="s">
        <v>226</v>
      </c>
      <c r="Y123" s="26" t="s">
        <v>267</v>
      </c>
      <c r="Z123" s="25" t="s">
        <v>51</v>
      </c>
      <c r="AA123" s="26" t="s">
        <v>1983</v>
      </c>
      <c r="AB123" s="26" t="s">
        <v>1984</v>
      </c>
      <c r="AC123" s="26" t="s">
        <v>290</v>
      </c>
      <c r="AD123" s="26" t="s">
        <v>269</v>
      </c>
      <c r="AE123" s="26"/>
      <c r="AF123" s="26" t="s">
        <v>269</v>
      </c>
      <c r="AG123" s="26"/>
      <c r="AH123" s="45" t="n">
        <v>1598</v>
      </c>
      <c r="AI123" s="45" t="n">
        <f aca="false">Q123</f>
        <v>1</v>
      </c>
      <c r="AJ123" s="45" t="n">
        <f aca="false">$AH123-$AI123</f>
        <v>1597</v>
      </c>
      <c r="AK123" s="46" t="n">
        <v>217.120287859825</v>
      </c>
      <c r="AL123" s="46" t="n">
        <f aca="false">$AJ123*$AK123</f>
        <v>346741.09971214</v>
      </c>
      <c r="AM123" s="46" t="n">
        <f aca="false">$AI123*$AK123</f>
        <v>217.120287859825</v>
      </c>
      <c r="AN123" s="28" t="s">
        <v>1985</v>
      </c>
      <c r="AO123" s="26" t="s">
        <v>1986</v>
      </c>
    </row>
    <row r="124" customFormat="false" ht="12" hidden="false" customHeight="false" outlineLevel="0" collapsed="false">
      <c r="A124" s="39" t="s">
        <v>1862</v>
      </c>
      <c r="B124" s="39" t="s">
        <v>1863</v>
      </c>
      <c r="C124" s="39" t="s">
        <v>4931</v>
      </c>
      <c r="D124" s="39" t="s">
        <v>4505</v>
      </c>
      <c r="E124" s="39" t="s">
        <v>261</v>
      </c>
      <c r="F124" s="39" t="s">
        <v>1739</v>
      </c>
      <c r="G124" s="39" t="s">
        <v>4853</v>
      </c>
      <c r="H124" s="39" t="s">
        <v>4502</v>
      </c>
      <c r="I124" s="40" t="n">
        <v>800</v>
      </c>
      <c r="J124" s="40" t="n">
        <v>0</v>
      </c>
      <c r="K124" s="39" t="s">
        <v>4503</v>
      </c>
      <c r="L124" s="41" t="n">
        <v>0</v>
      </c>
      <c r="M124" s="41" t="n">
        <v>78944.51</v>
      </c>
      <c r="O124" s="42" t="n">
        <f aca="false">M124/SUM($M$2:$M$2023)</f>
        <v>0.000218095189962935</v>
      </c>
      <c r="P124" s="43" t="n">
        <f aca="false">IFERROR(M124/I124,0)</f>
        <v>98.6806375</v>
      </c>
      <c r="Q124" s="17"/>
      <c r="R124" s="44" t="n">
        <f aca="false">I124-Q124</f>
        <v>800</v>
      </c>
      <c r="S124" s="43" t="n">
        <f aca="false">$AK124*R124</f>
        <v>78944.5105517417</v>
      </c>
      <c r="U124" s="26" t="s">
        <v>259</v>
      </c>
      <c r="V124" s="26" t="s">
        <v>260</v>
      </c>
      <c r="W124" s="26" t="s">
        <v>262</v>
      </c>
      <c r="X124" s="25" t="s">
        <v>228</v>
      </c>
      <c r="Y124" s="26" t="s">
        <v>282</v>
      </c>
      <c r="Z124" s="25" t="s">
        <v>51</v>
      </c>
      <c r="AA124" s="26" t="s">
        <v>1864</v>
      </c>
      <c r="AB124" s="26" t="s">
        <v>1865</v>
      </c>
      <c r="AC124" s="26" t="s">
        <v>1866</v>
      </c>
      <c r="AD124" s="26" t="s">
        <v>269</v>
      </c>
      <c r="AE124" s="26"/>
      <c r="AF124" s="26" t="s">
        <v>270</v>
      </c>
      <c r="AG124" s="26" t="s">
        <v>1867</v>
      </c>
      <c r="AH124" s="45"/>
      <c r="AI124" s="45"/>
      <c r="AJ124" s="45"/>
      <c r="AK124" s="46" t="n">
        <v>98.6806381896771</v>
      </c>
      <c r="AL124" s="46"/>
      <c r="AM124" s="46"/>
      <c r="AN124" s="26"/>
      <c r="AO124" s="26" t="s">
        <v>4932</v>
      </c>
    </row>
    <row r="125" customFormat="false" ht="12" hidden="false" customHeight="false" outlineLevel="0" collapsed="false">
      <c r="A125" s="39" t="s">
        <v>483</v>
      </c>
      <c r="B125" s="39" t="s">
        <v>484</v>
      </c>
      <c r="C125" s="39" t="s">
        <v>4933</v>
      </c>
      <c r="D125" s="39" t="s">
        <v>4505</v>
      </c>
      <c r="E125" s="39" t="s">
        <v>261</v>
      </c>
      <c r="F125" s="39" t="s">
        <v>1739</v>
      </c>
      <c r="G125" s="39" t="s">
        <v>4853</v>
      </c>
      <c r="H125" s="39" t="s">
        <v>4502</v>
      </c>
      <c r="I125" s="40" t="n">
        <v>800</v>
      </c>
      <c r="J125" s="40" t="n">
        <v>0</v>
      </c>
      <c r="K125" s="39" t="s">
        <v>4503</v>
      </c>
      <c r="L125" s="41" t="n">
        <v>0</v>
      </c>
      <c r="M125" s="41" t="n">
        <v>264762.04</v>
      </c>
      <c r="O125" s="42" t="n">
        <f aca="false">M125/SUM($M$2:$M$2023)</f>
        <v>0.000731441963586501</v>
      </c>
      <c r="P125" s="43" t="n">
        <f aca="false">IFERROR(M125/I125,0)</f>
        <v>330.95255</v>
      </c>
      <c r="Q125" s="17"/>
      <c r="R125" s="44" t="n">
        <f aca="false">I125-Q125</f>
        <v>800</v>
      </c>
      <c r="S125" s="43" t="n">
        <f aca="false">$AK125*R125</f>
        <v>264762.030948368</v>
      </c>
      <c r="U125" s="26" t="s">
        <v>259</v>
      </c>
      <c r="V125" s="26" t="s">
        <v>260</v>
      </c>
      <c r="W125" s="26" t="s">
        <v>262</v>
      </c>
      <c r="X125" s="29" t="s">
        <v>227</v>
      </c>
      <c r="Y125" s="26" t="s">
        <v>297</v>
      </c>
      <c r="Z125" s="25" t="s">
        <v>51</v>
      </c>
      <c r="AA125" s="26" t="s">
        <v>1810</v>
      </c>
      <c r="AB125" s="26" t="s">
        <v>1811</v>
      </c>
      <c r="AC125" s="26" t="s">
        <v>290</v>
      </c>
      <c r="AD125" s="26" t="s">
        <v>270</v>
      </c>
      <c r="AE125" s="26" t="s">
        <v>1812</v>
      </c>
      <c r="AF125" s="26" t="s">
        <v>269</v>
      </c>
      <c r="AG125" s="26"/>
      <c r="AH125" s="45"/>
      <c r="AI125" s="45"/>
      <c r="AJ125" s="45"/>
      <c r="AK125" s="46" t="n">
        <v>330.95253868546</v>
      </c>
      <c r="AL125" s="46"/>
      <c r="AM125" s="46"/>
      <c r="AN125" s="26"/>
      <c r="AO125" s="26" t="s">
        <v>4934</v>
      </c>
    </row>
    <row r="126" customFormat="false" ht="12" hidden="false" customHeight="false" outlineLevel="0" collapsed="false">
      <c r="A126" s="39" t="s">
        <v>263</v>
      </c>
      <c r="B126" s="39" t="s">
        <v>264</v>
      </c>
      <c r="C126" s="39" t="s">
        <v>4935</v>
      </c>
      <c r="D126" s="39" t="s">
        <v>4505</v>
      </c>
      <c r="E126" s="39" t="s">
        <v>261</v>
      </c>
      <c r="F126" s="39" t="s">
        <v>1739</v>
      </c>
      <c r="G126" s="39" t="s">
        <v>4853</v>
      </c>
      <c r="H126" s="39" t="s">
        <v>4502</v>
      </c>
      <c r="I126" s="40" t="n">
        <v>800</v>
      </c>
      <c r="J126" s="40" t="n">
        <v>0</v>
      </c>
      <c r="K126" s="39" t="s">
        <v>4503</v>
      </c>
      <c r="L126" s="41" t="n">
        <v>0</v>
      </c>
      <c r="M126" s="41" t="n">
        <v>118577.58</v>
      </c>
      <c r="O126" s="42" t="n">
        <f aca="false">M126/SUM($M$2:$M$2023)</f>
        <v>0.000327587058751078</v>
      </c>
      <c r="P126" s="43" t="n">
        <f aca="false">IFERROR(M126/I126,0)</f>
        <v>148.221975</v>
      </c>
      <c r="Q126" s="17"/>
      <c r="R126" s="44" t="n">
        <f aca="false">I126-Q126</f>
        <v>800</v>
      </c>
      <c r="S126" s="43" t="n">
        <f aca="false">$AK126*R126</f>
        <v>118577.583161834</v>
      </c>
      <c r="U126" s="26" t="s">
        <v>259</v>
      </c>
      <c r="V126" s="26" t="s">
        <v>260</v>
      </c>
      <c r="W126" s="26" t="s">
        <v>262</v>
      </c>
      <c r="X126" s="29" t="s">
        <v>227</v>
      </c>
      <c r="Y126" s="26" t="s">
        <v>297</v>
      </c>
      <c r="Z126" s="25" t="s">
        <v>51</v>
      </c>
      <c r="AA126" s="26" t="s">
        <v>1752</v>
      </c>
      <c r="AB126" s="26" t="s">
        <v>1753</v>
      </c>
      <c r="AC126" s="26" t="s">
        <v>268</v>
      </c>
      <c r="AD126" s="26" t="s">
        <v>269</v>
      </c>
      <c r="AE126" s="26"/>
      <c r="AF126" s="26" t="s">
        <v>270</v>
      </c>
      <c r="AG126" s="26" t="s">
        <v>271</v>
      </c>
      <c r="AH126" s="45"/>
      <c r="AI126" s="45"/>
      <c r="AJ126" s="45"/>
      <c r="AK126" s="46" t="n">
        <v>148.221978952292</v>
      </c>
      <c r="AL126" s="46"/>
      <c r="AM126" s="46"/>
      <c r="AN126" s="26"/>
      <c r="AO126" s="26" t="s">
        <v>4867</v>
      </c>
    </row>
    <row r="127" customFormat="false" ht="12" hidden="false" customHeight="false" outlineLevel="0" collapsed="false">
      <c r="A127" s="39" t="s">
        <v>263</v>
      </c>
      <c r="B127" s="39" t="s">
        <v>264</v>
      </c>
      <c r="C127" s="39" t="s">
        <v>4936</v>
      </c>
      <c r="D127" s="39" t="s">
        <v>4505</v>
      </c>
      <c r="E127" s="39" t="s">
        <v>261</v>
      </c>
      <c r="F127" s="39" t="s">
        <v>1739</v>
      </c>
      <c r="G127" s="39" t="s">
        <v>4853</v>
      </c>
      <c r="H127" s="39" t="s">
        <v>4502</v>
      </c>
      <c r="I127" s="40" t="n">
        <v>800</v>
      </c>
      <c r="J127" s="40" t="n">
        <v>0</v>
      </c>
      <c r="K127" s="39" t="s">
        <v>4503</v>
      </c>
      <c r="L127" s="41" t="n">
        <v>0</v>
      </c>
      <c r="M127" s="41" t="n">
        <v>118577.58</v>
      </c>
      <c r="O127" s="42" t="n">
        <f aca="false">M127/SUM($M$2:$M$2023)</f>
        <v>0.000327587058751078</v>
      </c>
      <c r="P127" s="43" t="n">
        <f aca="false">IFERROR(M127/I127,0)</f>
        <v>148.221975</v>
      </c>
      <c r="Q127" s="17"/>
      <c r="R127" s="44" t="n">
        <f aca="false">I127-Q127</f>
        <v>800</v>
      </c>
      <c r="S127" s="43" t="n">
        <f aca="false">$AK127*R127</f>
        <v>118577.583161834</v>
      </c>
      <c r="U127" s="26" t="s">
        <v>259</v>
      </c>
      <c r="V127" s="26" t="s">
        <v>260</v>
      </c>
      <c r="W127" s="26" t="s">
        <v>262</v>
      </c>
      <c r="X127" s="29" t="s">
        <v>227</v>
      </c>
      <c r="Y127" s="26" t="s">
        <v>297</v>
      </c>
      <c r="Z127" s="25" t="s">
        <v>51</v>
      </c>
      <c r="AA127" s="26" t="s">
        <v>1752</v>
      </c>
      <c r="AB127" s="26" t="s">
        <v>1753</v>
      </c>
      <c r="AC127" s="26" t="s">
        <v>268</v>
      </c>
      <c r="AD127" s="26" t="s">
        <v>269</v>
      </c>
      <c r="AE127" s="26"/>
      <c r="AF127" s="26" t="s">
        <v>270</v>
      </c>
      <c r="AG127" s="26" t="s">
        <v>271</v>
      </c>
      <c r="AH127" s="45"/>
      <c r="AI127" s="45"/>
      <c r="AJ127" s="45"/>
      <c r="AK127" s="46" t="n">
        <v>148.221978952292</v>
      </c>
      <c r="AL127" s="46"/>
      <c r="AM127" s="46"/>
      <c r="AN127" s="26"/>
      <c r="AO127" s="26" t="s">
        <v>4867</v>
      </c>
    </row>
    <row r="128" customFormat="false" ht="12" hidden="false" customHeight="false" outlineLevel="0" collapsed="false">
      <c r="A128" s="39" t="s">
        <v>263</v>
      </c>
      <c r="B128" s="39" t="s">
        <v>264</v>
      </c>
      <c r="C128" s="39" t="s">
        <v>4937</v>
      </c>
      <c r="D128" s="39" t="s">
        <v>4505</v>
      </c>
      <c r="E128" s="39" t="s">
        <v>261</v>
      </c>
      <c r="F128" s="39" t="s">
        <v>1739</v>
      </c>
      <c r="G128" s="39" t="s">
        <v>4853</v>
      </c>
      <c r="H128" s="39" t="s">
        <v>4502</v>
      </c>
      <c r="I128" s="40" t="n">
        <v>800</v>
      </c>
      <c r="J128" s="40" t="n">
        <v>0</v>
      </c>
      <c r="K128" s="39" t="s">
        <v>4503</v>
      </c>
      <c r="L128" s="41" t="n">
        <v>0</v>
      </c>
      <c r="M128" s="41" t="n">
        <v>118577.58</v>
      </c>
      <c r="O128" s="42" t="n">
        <f aca="false">M128/SUM($M$2:$M$2023)</f>
        <v>0.000327587058751078</v>
      </c>
      <c r="P128" s="43" t="n">
        <f aca="false">IFERROR(M128/I128,0)</f>
        <v>148.221975</v>
      </c>
      <c r="Q128" s="17"/>
      <c r="R128" s="44" t="n">
        <f aca="false">I128-Q128</f>
        <v>800</v>
      </c>
      <c r="S128" s="43" t="n">
        <f aca="false">$AK128*R128</f>
        <v>118577.583161834</v>
      </c>
      <c r="U128" s="26" t="s">
        <v>259</v>
      </c>
      <c r="V128" s="26" t="s">
        <v>260</v>
      </c>
      <c r="W128" s="26" t="s">
        <v>262</v>
      </c>
      <c r="X128" s="29" t="s">
        <v>227</v>
      </c>
      <c r="Y128" s="26" t="s">
        <v>297</v>
      </c>
      <c r="Z128" s="25" t="s">
        <v>51</v>
      </c>
      <c r="AA128" s="26" t="s">
        <v>1752</v>
      </c>
      <c r="AB128" s="26" t="s">
        <v>1753</v>
      </c>
      <c r="AC128" s="26" t="s">
        <v>268</v>
      </c>
      <c r="AD128" s="26" t="s">
        <v>269</v>
      </c>
      <c r="AE128" s="26"/>
      <c r="AF128" s="26" t="s">
        <v>270</v>
      </c>
      <c r="AG128" s="26" t="s">
        <v>271</v>
      </c>
      <c r="AH128" s="45"/>
      <c r="AI128" s="45"/>
      <c r="AJ128" s="45"/>
      <c r="AK128" s="46" t="n">
        <v>148.221978952292</v>
      </c>
      <c r="AL128" s="46"/>
      <c r="AM128" s="46"/>
      <c r="AN128" s="26"/>
      <c r="AO128" s="26" t="s">
        <v>4867</v>
      </c>
    </row>
    <row r="129" customFormat="false" ht="12" hidden="false" customHeight="false" outlineLevel="0" collapsed="false">
      <c r="A129" s="39" t="s">
        <v>1818</v>
      </c>
      <c r="B129" s="39" t="s">
        <v>1819</v>
      </c>
      <c r="C129" s="39" t="s">
        <v>4938</v>
      </c>
      <c r="D129" s="39" t="s">
        <v>4505</v>
      </c>
      <c r="E129" s="39" t="s">
        <v>261</v>
      </c>
      <c r="F129" s="39" t="s">
        <v>1739</v>
      </c>
      <c r="G129" s="39" t="s">
        <v>4853</v>
      </c>
      <c r="H129" s="39" t="s">
        <v>4502</v>
      </c>
      <c r="I129" s="40" t="n">
        <v>800</v>
      </c>
      <c r="J129" s="40" t="n">
        <v>0</v>
      </c>
      <c r="K129" s="39" t="s">
        <v>4503</v>
      </c>
      <c r="L129" s="41" t="n">
        <v>0</v>
      </c>
      <c r="M129" s="41" t="n">
        <v>265841.69</v>
      </c>
      <c r="O129" s="42" t="n">
        <f aca="false">M129/SUM($M$2:$M$2023)</f>
        <v>0.000734424646889538</v>
      </c>
      <c r="P129" s="43" t="n">
        <f aca="false">IFERROR(M129/I129,0)</f>
        <v>332.3021125</v>
      </c>
      <c r="Q129" s="17"/>
      <c r="R129" s="44" t="n">
        <f aca="false">I129-Q129</f>
        <v>800</v>
      </c>
      <c r="S129" s="43" t="n">
        <f aca="false">$AK129*R129</f>
        <v>265841.684761282</v>
      </c>
      <c r="U129" s="26" t="s">
        <v>259</v>
      </c>
      <c r="V129" s="26" t="s">
        <v>260</v>
      </c>
      <c r="W129" s="26" t="s">
        <v>262</v>
      </c>
      <c r="X129" s="26"/>
      <c r="Y129" s="26" t="s">
        <v>277</v>
      </c>
      <c r="Z129" s="27" t="s">
        <v>123</v>
      </c>
      <c r="AA129" s="26"/>
      <c r="AB129" s="26"/>
      <c r="AC129" s="26"/>
      <c r="AD129" s="26"/>
      <c r="AE129" s="26"/>
      <c r="AF129" s="26"/>
      <c r="AG129" s="26"/>
      <c r="AH129" s="45" t="n">
        <v>6116</v>
      </c>
      <c r="AI129" s="45" t="n">
        <f aca="false">Q129</f>
        <v>0</v>
      </c>
      <c r="AJ129" s="45" t="n">
        <f aca="false">$AH129-$AI129</f>
        <v>6116</v>
      </c>
      <c r="AK129" s="46" t="n">
        <v>332.302105951602</v>
      </c>
      <c r="AL129" s="46" t="n">
        <f aca="false">$AJ129*$AK129</f>
        <v>2032359.68</v>
      </c>
      <c r="AM129" s="46" t="n">
        <f aca="false">$AI129*$AK129</f>
        <v>0</v>
      </c>
      <c r="AN129" s="26"/>
      <c r="AO129" s="26" t="s">
        <v>1820</v>
      </c>
    </row>
    <row r="130" customFormat="false" ht="12" hidden="false" customHeight="false" outlineLevel="0" collapsed="false">
      <c r="A130" s="39" t="s">
        <v>278</v>
      </c>
      <c r="B130" s="39" t="s">
        <v>279</v>
      </c>
      <c r="C130" s="39" t="s">
        <v>4939</v>
      </c>
      <c r="D130" s="39" t="s">
        <v>4505</v>
      </c>
      <c r="E130" s="39" t="s">
        <v>261</v>
      </c>
      <c r="F130" s="39" t="s">
        <v>1739</v>
      </c>
      <c r="G130" s="39" t="s">
        <v>4853</v>
      </c>
      <c r="H130" s="39" t="s">
        <v>4502</v>
      </c>
      <c r="I130" s="40" t="n">
        <v>800</v>
      </c>
      <c r="J130" s="40" t="n">
        <v>0</v>
      </c>
      <c r="K130" s="39" t="s">
        <v>4503</v>
      </c>
      <c r="L130" s="41" t="n">
        <v>0</v>
      </c>
      <c r="M130" s="41" t="n">
        <v>88064.37</v>
      </c>
      <c r="O130" s="42" t="n">
        <f aca="false">M130/SUM($M$2:$M$2023)</f>
        <v>0.00024329007177467</v>
      </c>
      <c r="P130" s="43" t="n">
        <f aca="false">IFERROR(M130/I130,0)</f>
        <v>110.0804625</v>
      </c>
      <c r="Q130" s="17"/>
      <c r="R130" s="44" t="n">
        <f aca="false">I130-Q130</f>
        <v>800</v>
      </c>
      <c r="S130" s="43" t="n">
        <f aca="false">$AK130*R130</f>
        <v>88064.3729456384</v>
      </c>
      <c r="U130" s="26" t="s">
        <v>259</v>
      </c>
      <c r="V130" s="26" t="s">
        <v>260</v>
      </c>
      <c r="W130" s="26" t="s">
        <v>262</v>
      </c>
      <c r="X130" s="25" t="s">
        <v>228</v>
      </c>
      <c r="Y130" s="26" t="s">
        <v>282</v>
      </c>
      <c r="Z130" s="25" t="s">
        <v>51</v>
      </c>
      <c r="AA130" s="26" t="s">
        <v>1814</v>
      </c>
      <c r="AB130" s="26" t="s">
        <v>1815</v>
      </c>
      <c r="AC130" s="26" t="s">
        <v>1816</v>
      </c>
      <c r="AD130" s="26" t="s">
        <v>269</v>
      </c>
      <c r="AE130" s="26"/>
      <c r="AF130" s="26" t="s">
        <v>270</v>
      </c>
      <c r="AG130" s="26" t="s">
        <v>284</v>
      </c>
      <c r="AH130" s="45"/>
      <c r="AI130" s="45"/>
      <c r="AJ130" s="45"/>
      <c r="AK130" s="46" t="n">
        <v>110.080466182048</v>
      </c>
      <c r="AL130" s="46"/>
      <c r="AM130" s="46"/>
      <c r="AN130" s="26"/>
      <c r="AO130" s="26" t="s">
        <v>4884</v>
      </c>
    </row>
    <row r="131" customFormat="false" ht="12" hidden="false" customHeight="false" outlineLevel="0" collapsed="false">
      <c r="A131" s="39" t="s">
        <v>1405</v>
      </c>
      <c r="B131" s="39" t="s">
        <v>1406</v>
      </c>
      <c r="C131" s="39" t="s">
        <v>4940</v>
      </c>
      <c r="D131" s="39" t="s">
        <v>4505</v>
      </c>
      <c r="E131" s="39" t="s">
        <v>261</v>
      </c>
      <c r="F131" s="39" t="s">
        <v>1739</v>
      </c>
      <c r="G131" s="39" t="s">
        <v>4852</v>
      </c>
      <c r="H131" s="39" t="s">
        <v>4502</v>
      </c>
      <c r="I131" s="40" t="n">
        <v>768</v>
      </c>
      <c r="J131" s="40" t="n">
        <v>0</v>
      </c>
      <c r="K131" s="39" t="s">
        <v>4503</v>
      </c>
      <c r="L131" s="41" t="n">
        <v>0</v>
      </c>
      <c r="M131" s="41" t="n">
        <v>195602.54</v>
      </c>
      <c r="O131" s="42" t="n">
        <f aca="false">M131/SUM($M$2:$M$2023)</f>
        <v>0.000540379224831879</v>
      </c>
      <c r="P131" s="43" t="n">
        <f aca="false">IFERROR(M131/I131,0)</f>
        <v>254.690807291667</v>
      </c>
      <c r="Q131" s="17"/>
      <c r="R131" s="44" t="n">
        <f aca="false">I131-Q131</f>
        <v>768</v>
      </c>
      <c r="S131" s="43" t="n">
        <f aca="false">$AK131*R131</f>
        <v>195602.536050389</v>
      </c>
      <c r="U131" s="26" t="s">
        <v>259</v>
      </c>
      <c r="V131" s="26" t="s">
        <v>260</v>
      </c>
      <c r="W131" s="26" t="s">
        <v>262</v>
      </c>
      <c r="X131" s="29" t="s">
        <v>227</v>
      </c>
      <c r="Y131" s="26" t="s">
        <v>297</v>
      </c>
      <c r="Z131" s="25" t="s">
        <v>51</v>
      </c>
      <c r="AA131" s="26" t="s">
        <v>1831</v>
      </c>
      <c r="AB131" s="26" t="s">
        <v>1832</v>
      </c>
      <c r="AC131" s="26" t="s">
        <v>290</v>
      </c>
      <c r="AD131" s="26" t="s">
        <v>270</v>
      </c>
      <c r="AE131" s="26" t="s">
        <v>1833</v>
      </c>
      <c r="AF131" s="26" t="s">
        <v>270</v>
      </c>
      <c r="AG131" s="26"/>
      <c r="AH131" s="45"/>
      <c r="AI131" s="45"/>
      <c r="AJ131" s="45"/>
      <c r="AK131" s="46" t="n">
        <v>254.690802148944</v>
      </c>
      <c r="AL131" s="46"/>
      <c r="AM131" s="46"/>
      <c r="AN131" s="26"/>
      <c r="AO131" s="26" t="s">
        <v>4921</v>
      </c>
    </row>
    <row r="132" customFormat="false" ht="12" hidden="false" customHeight="false" outlineLevel="0" collapsed="false">
      <c r="A132" s="39" t="s">
        <v>292</v>
      </c>
      <c r="B132" s="39" t="s">
        <v>293</v>
      </c>
      <c r="C132" s="39"/>
      <c r="D132" s="39" t="s">
        <v>4505</v>
      </c>
      <c r="E132" s="39" t="s">
        <v>274</v>
      </c>
      <c r="F132" s="39" t="s">
        <v>1739</v>
      </c>
      <c r="G132" s="39" t="s">
        <v>4852</v>
      </c>
      <c r="H132" s="39" t="s">
        <v>4502</v>
      </c>
      <c r="I132" s="40" t="n">
        <v>752</v>
      </c>
      <c r="J132" s="40" t="n">
        <v>0</v>
      </c>
      <c r="K132" s="39" t="s">
        <v>4503</v>
      </c>
      <c r="L132" s="41" t="n">
        <v>0</v>
      </c>
      <c r="M132" s="41" t="n">
        <v>1029357.72</v>
      </c>
      <c r="O132" s="42" t="n">
        <f aca="false">M132/SUM($M$2:$M$2023)</f>
        <v>0.00284374388394093</v>
      </c>
      <c r="P132" s="43" t="n">
        <f aca="false">IFERROR(M132/I132,0)</f>
        <v>1368.82675531915</v>
      </c>
      <c r="Q132" s="17"/>
      <c r="R132" s="44" t="n">
        <f aca="false">I132-Q132</f>
        <v>752</v>
      </c>
      <c r="S132" s="43" t="n">
        <f aca="false">$AK132*R132</f>
        <v>1029357.7200507</v>
      </c>
      <c r="U132" s="26" t="s">
        <v>259</v>
      </c>
      <c r="V132" s="26" t="s">
        <v>273</v>
      </c>
      <c r="W132" s="26" t="s">
        <v>262</v>
      </c>
      <c r="X132" s="26"/>
      <c r="Y132" s="26" t="s">
        <v>277</v>
      </c>
      <c r="Z132" s="27" t="s">
        <v>123</v>
      </c>
      <c r="AA132" s="26"/>
      <c r="AB132" s="26"/>
      <c r="AC132" s="26"/>
      <c r="AD132" s="26"/>
      <c r="AE132" s="26"/>
      <c r="AF132" s="26"/>
      <c r="AG132" s="26"/>
      <c r="AH132" s="45"/>
      <c r="AI132" s="45"/>
      <c r="AJ132" s="45"/>
      <c r="AK132" s="46" t="n">
        <v>1368.82675538657</v>
      </c>
      <c r="AL132" s="46"/>
      <c r="AM132" s="46"/>
      <c r="AN132" s="26"/>
      <c r="AO132" s="26" t="s">
        <v>1740</v>
      </c>
    </row>
    <row r="133" customFormat="false" ht="12" hidden="false" customHeight="false" outlineLevel="0" collapsed="false">
      <c r="A133" s="39" t="s">
        <v>1973</v>
      </c>
      <c r="B133" s="39" t="s">
        <v>1974</v>
      </c>
      <c r="C133" s="39"/>
      <c r="D133" s="39" t="s">
        <v>4505</v>
      </c>
      <c r="E133" s="39" t="s">
        <v>274</v>
      </c>
      <c r="F133" s="39" t="s">
        <v>1739</v>
      </c>
      <c r="G133" s="39" t="s">
        <v>4854</v>
      </c>
      <c r="H133" s="39" t="s">
        <v>4502</v>
      </c>
      <c r="I133" s="40" t="n">
        <v>720</v>
      </c>
      <c r="J133" s="40" t="n">
        <v>0</v>
      </c>
      <c r="K133" s="39" t="s">
        <v>4503</v>
      </c>
      <c r="L133" s="41" t="n">
        <v>0</v>
      </c>
      <c r="M133" s="41" t="n">
        <v>40392</v>
      </c>
      <c r="O133" s="42" t="n">
        <f aca="false">M133/SUM($M$2:$M$2023)</f>
        <v>0.000111588518479409</v>
      </c>
      <c r="P133" s="43" t="n">
        <f aca="false">IFERROR(M133/I133,0)</f>
        <v>56.1</v>
      </c>
      <c r="Q133" s="17"/>
      <c r="R133" s="44" t="n">
        <f aca="false">I133-Q133</f>
        <v>720</v>
      </c>
      <c r="S133" s="43" t="n">
        <f aca="false">$AK133*R133</f>
        <v>40392</v>
      </c>
      <c r="U133" s="26" t="s">
        <v>259</v>
      </c>
      <c r="V133" s="26" t="s">
        <v>273</v>
      </c>
      <c r="W133" s="26" t="s">
        <v>262</v>
      </c>
      <c r="X133" s="25" t="s">
        <v>228</v>
      </c>
      <c r="Y133" s="26" t="s">
        <v>282</v>
      </c>
      <c r="Z133" s="25" t="s">
        <v>51</v>
      </c>
      <c r="AA133" s="26" t="s">
        <v>1975</v>
      </c>
      <c r="AB133" s="26" t="s">
        <v>1976</v>
      </c>
      <c r="AC133" s="26" t="s">
        <v>290</v>
      </c>
      <c r="AD133" s="26" t="s">
        <v>269</v>
      </c>
      <c r="AE133" s="26"/>
      <c r="AF133" s="26" t="s">
        <v>270</v>
      </c>
      <c r="AG133" s="26" t="s">
        <v>1581</v>
      </c>
      <c r="AH133" s="45"/>
      <c r="AI133" s="45"/>
      <c r="AJ133" s="45"/>
      <c r="AK133" s="46" t="n">
        <v>56.1</v>
      </c>
      <c r="AL133" s="46"/>
      <c r="AM133" s="46"/>
      <c r="AN133" s="26"/>
      <c r="AO133" s="26" t="s">
        <v>4941</v>
      </c>
    </row>
    <row r="134" customFormat="false" ht="12" hidden="false" customHeight="false" outlineLevel="0" collapsed="false">
      <c r="A134" s="39" t="s">
        <v>344</v>
      </c>
      <c r="B134" s="39" t="s">
        <v>345</v>
      </c>
      <c r="C134" s="39" t="s">
        <v>4942</v>
      </c>
      <c r="D134" s="39" t="s">
        <v>4505</v>
      </c>
      <c r="E134" s="39" t="s">
        <v>261</v>
      </c>
      <c r="F134" s="39" t="s">
        <v>1739</v>
      </c>
      <c r="G134" s="39" t="s">
        <v>4853</v>
      </c>
      <c r="H134" s="39" t="s">
        <v>4502</v>
      </c>
      <c r="I134" s="40" t="n">
        <v>700</v>
      </c>
      <c r="J134" s="40" t="n">
        <v>0</v>
      </c>
      <c r="K134" s="39" t="s">
        <v>4503</v>
      </c>
      <c r="L134" s="41" t="n">
        <v>0</v>
      </c>
      <c r="M134" s="41" t="n">
        <v>165296.11</v>
      </c>
      <c r="O134" s="42" t="n">
        <f aca="false">M134/SUM($M$2:$M$2023)</f>
        <v>0.000456653496368325</v>
      </c>
      <c r="P134" s="43" t="n">
        <f aca="false">IFERROR(M134/I134,0)</f>
        <v>236.1373</v>
      </c>
      <c r="Q134" s="17"/>
      <c r="R134" s="44" t="n">
        <f aca="false">I134-Q134</f>
        <v>700</v>
      </c>
      <c r="S134" s="43" t="n">
        <f aca="false">$AK134*R134</f>
        <v>165296.11120957</v>
      </c>
      <c r="U134" s="26" t="s">
        <v>259</v>
      </c>
      <c r="V134" s="26" t="s">
        <v>260</v>
      </c>
      <c r="W134" s="26" t="s">
        <v>262</v>
      </c>
      <c r="X134" s="29" t="s">
        <v>227</v>
      </c>
      <c r="Y134" s="26" t="s">
        <v>297</v>
      </c>
      <c r="Z134" s="25" t="s">
        <v>51</v>
      </c>
      <c r="AA134" s="26" t="s">
        <v>1781</v>
      </c>
      <c r="AB134" s="26" t="s">
        <v>1782</v>
      </c>
      <c r="AC134" s="26" t="s">
        <v>290</v>
      </c>
      <c r="AD134" s="26" t="s">
        <v>269</v>
      </c>
      <c r="AE134" s="26"/>
      <c r="AF134" s="26" t="s">
        <v>270</v>
      </c>
      <c r="AG134" s="26"/>
      <c r="AH134" s="45"/>
      <c r="AI134" s="45"/>
      <c r="AJ134" s="45"/>
      <c r="AK134" s="46" t="n">
        <v>236.137301727957</v>
      </c>
      <c r="AL134" s="46"/>
      <c r="AM134" s="46"/>
      <c r="AN134" s="26"/>
      <c r="AO134" s="26" t="s">
        <v>4943</v>
      </c>
    </row>
    <row r="135" customFormat="false" ht="12" hidden="false" customHeight="false" outlineLevel="0" collapsed="false">
      <c r="A135" s="39" t="s">
        <v>483</v>
      </c>
      <c r="B135" s="39" t="s">
        <v>484</v>
      </c>
      <c r="C135" s="39" t="s">
        <v>4944</v>
      </c>
      <c r="D135" s="39" t="s">
        <v>4505</v>
      </c>
      <c r="E135" s="39" t="s">
        <v>261</v>
      </c>
      <c r="F135" s="39" t="s">
        <v>1739</v>
      </c>
      <c r="G135" s="39" t="s">
        <v>4853</v>
      </c>
      <c r="H135" s="39" t="s">
        <v>4502</v>
      </c>
      <c r="I135" s="40" t="n">
        <v>700</v>
      </c>
      <c r="J135" s="40" t="n">
        <v>0</v>
      </c>
      <c r="K135" s="39" t="s">
        <v>4503</v>
      </c>
      <c r="L135" s="41" t="n">
        <v>0</v>
      </c>
      <c r="M135" s="41" t="n">
        <v>231666.78</v>
      </c>
      <c r="O135" s="42" t="n">
        <f aca="false">M135/SUM($M$2:$M$2023)</f>
        <v>0.000640011704324992</v>
      </c>
      <c r="P135" s="43" t="n">
        <f aca="false">IFERROR(M135/I135,0)</f>
        <v>330.952542857143</v>
      </c>
      <c r="Q135" s="17"/>
      <c r="R135" s="44" t="n">
        <f aca="false">I135-Q135</f>
        <v>700</v>
      </c>
      <c r="S135" s="43" t="n">
        <f aca="false">$AK135*R135</f>
        <v>231666.777079822</v>
      </c>
      <c r="U135" s="26" t="s">
        <v>259</v>
      </c>
      <c r="V135" s="26" t="s">
        <v>260</v>
      </c>
      <c r="W135" s="26" t="s">
        <v>262</v>
      </c>
      <c r="X135" s="29" t="s">
        <v>227</v>
      </c>
      <c r="Y135" s="26" t="s">
        <v>297</v>
      </c>
      <c r="Z135" s="25" t="s">
        <v>51</v>
      </c>
      <c r="AA135" s="26" t="s">
        <v>1810</v>
      </c>
      <c r="AB135" s="26" t="s">
        <v>1811</v>
      </c>
      <c r="AC135" s="26" t="s">
        <v>290</v>
      </c>
      <c r="AD135" s="26" t="s">
        <v>270</v>
      </c>
      <c r="AE135" s="26" t="s">
        <v>1812</v>
      </c>
      <c r="AF135" s="26" t="s">
        <v>269</v>
      </c>
      <c r="AG135" s="26"/>
      <c r="AH135" s="45"/>
      <c r="AI135" s="45"/>
      <c r="AJ135" s="45"/>
      <c r="AK135" s="46" t="n">
        <v>330.95253868546</v>
      </c>
      <c r="AL135" s="46"/>
      <c r="AM135" s="46"/>
      <c r="AN135" s="26"/>
      <c r="AO135" s="26" t="s">
        <v>4934</v>
      </c>
    </row>
    <row r="136" customFormat="false" ht="12" hidden="false" customHeight="false" outlineLevel="0" collapsed="false">
      <c r="A136" s="39" t="s">
        <v>2024</v>
      </c>
      <c r="B136" s="39" t="s">
        <v>2025</v>
      </c>
      <c r="C136" s="39"/>
      <c r="D136" s="39" t="s">
        <v>4505</v>
      </c>
      <c r="E136" s="39" t="s">
        <v>274</v>
      </c>
      <c r="F136" s="39" t="s">
        <v>1739</v>
      </c>
      <c r="G136" s="39" t="s">
        <v>4852</v>
      </c>
      <c r="H136" s="39" t="s">
        <v>4502</v>
      </c>
      <c r="I136" s="40" t="n">
        <v>700</v>
      </c>
      <c r="J136" s="40" t="n">
        <v>0</v>
      </c>
      <c r="K136" s="39" t="s">
        <v>4503</v>
      </c>
      <c r="L136" s="41" t="n">
        <v>0</v>
      </c>
      <c r="M136" s="41" t="n">
        <v>28303.33</v>
      </c>
      <c r="O136" s="42" t="n">
        <f aca="false">M136/SUM($M$2:$M$2023)</f>
        <v>7.81918860847148E-005</v>
      </c>
      <c r="P136" s="43" t="n">
        <f aca="false">IFERROR(M136/I136,0)</f>
        <v>40.4333285714286</v>
      </c>
      <c r="Q136" s="17"/>
      <c r="R136" s="44" t="n">
        <f aca="false">I136-Q136</f>
        <v>700</v>
      </c>
      <c r="S136" s="43" t="n">
        <f aca="false">$AK136*R136</f>
        <v>28303.3333333333</v>
      </c>
      <c r="U136" s="26" t="s">
        <v>259</v>
      </c>
      <c r="V136" s="26" t="s">
        <v>273</v>
      </c>
      <c r="W136" s="26" t="s">
        <v>262</v>
      </c>
      <c r="X136" s="26"/>
      <c r="Y136" s="26" t="s">
        <v>277</v>
      </c>
      <c r="Z136" s="27" t="s">
        <v>123</v>
      </c>
      <c r="AA136" s="26"/>
      <c r="AB136" s="26"/>
      <c r="AC136" s="26"/>
      <c r="AD136" s="26"/>
      <c r="AE136" s="26"/>
      <c r="AF136" s="26"/>
      <c r="AG136" s="26"/>
      <c r="AH136" s="45" t="n">
        <v>1200</v>
      </c>
      <c r="AI136" s="45" t="n">
        <f aca="false">Q136</f>
        <v>0</v>
      </c>
      <c r="AJ136" s="45" t="n">
        <f aca="false">$AH136-$AI136</f>
        <v>1200</v>
      </c>
      <c r="AK136" s="46" t="n">
        <v>40.4333333333333</v>
      </c>
      <c r="AL136" s="46" t="n">
        <f aca="false">$AJ136*$AK136</f>
        <v>48520</v>
      </c>
      <c r="AM136" s="46" t="n">
        <f aca="false">$AI136*$AK136</f>
        <v>0</v>
      </c>
      <c r="AN136" s="26"/>
      <c r="AO136" s="26" t="s">
        <v>1741</v>
      </c>
    </row>
    <row r="137" customFormat="false" ht="12" hidden="false" customHeight="false" outlineLevel="0" collapsed="false">
      <c r="A137" s="39" t="s">
        <v>2114</v>
      </c>
      <c r="B137" s="39" t="s">
        <v>2115</v>
      </c>
      <c r="C137" s="39"/>
      <c r="D137" s="39" t="s">
        <v>4505</v>
      </c>
      <c r="E137" s="39" t="s">
        <v>274</v>
      </c>
      <c r="F137" s="39" t="s">
        <v>1739</v>
      </c>
      <c r="G137" s="39" t="s">
        <v>4852</v>
      </c>
      <c r="H137" s="39" t="s">
        <v>4502</v>
      </c>
      <c r="I137" s="40" t="n">
        <v>700</v>
      </c>
      <c r="J137" s="40" t="n">
        <v>0</v>
      </c>
      <c r="K137" s="39" t="s">
        <v>4503</v>
      </c>
      <c r="L137" s="41" t="n">
        <v>0</v>
      </c>
      <c r="M137" s="41" t="n">
        <v>2892.54</v>
      </c>
      <c r="O137" s="42" t="n">
        <f aca="false">M137/SUM($M$2:$M$2023)</f>
        <v>7.99104409889158E-006</v>
      </c>
      <c r="P137" s="43" t="n">
        <f aca="false">IFERROR(M137/I137,0)</f>
        <v>4.1322</v>
      </c>
      <c r="Q137" s="17" t="n">
        <v>45</v>
      </c>
      <c r="R137" s="44" t="n">
        <f aca="false">I137-Q137</f>
        <v>655</v>
      </c>
      <c r="S137" s="43" t="n">
        <f aca="false">$AK137*R137</f>
        <v>2706.591</v>
      </c>
      <c r="U137" s="26" t="s">
        <v>259</v>
      </c>
      <c r="V137" s="26" t="s">
        <v>273</v>
      </c>
      <c r="W137" s="26" t="s">
        <v>262</v>
      </c>
      <c r="X137" s="25" t="s">
        <v>228</v>
      </c>
      <c r="Y137" s="26" t="s">
        <v>282</v>
      </c>
      <c r="Z137" s="25" t="s">
        <v>51</v>
      </c>
      <c r="AA137" s="26" t="s">
        <v>2116</v>
      </c>
      <c r="AB137" s="26" t="s">
        <v>2117</v>
      </c>
      <c r="AC137" s="26" t="s">
        <v>2118</v>
      </c>
      <c r="AD137" s="26" t="s">
        <v>269</v>
      </c>
      <c r="AE137" s="26"/>
      <c r="AF137" s="26" t="s">
        <v>270</v>
      </c>
      <c r="AG137" s="26" t="s">
        <v>2119</v>
      </c>
      <c r="AH137" s="45" t="n">
        <v>700</v>
      </c>
      <c r="AI137" s="45" t="n">
        <f aca="false">Q137</f>
        <v>45</v>
      </c>
      <c r="AJ137" s="45" t="n">
        <f aca="false">$AH137-$AI137</f>
        <v>655</v>
      </c>
      <c r="AK137" s="46" t="n">
        <v>4.1322</v>
      </c>
      <c r="AL137" s="46" t="n">
        <f aca="false">$AJ137*$AK137</f>
        <v>2706.591</v>
      </c>
      <c r="AM137" s="46" t="n">
        <f aca="false">$AI137*$AK137</f>
        <v>185.949</v>
      </c>
      <c r="AN137" s="26"/>
      <c r="AO137" s="26" t="s">
        <v>2120</v>
      </c>
    </row>
    <row r="138" customFormat="false" ht="12" hidden="false" customHeight="false" outlineLevel="0" collapsed="false">
      <c r="A138" s="39" t="s">
        <v>2080</v>
      </c>
      <c r="B138" s="39" t="s">
        <v>2081</v>
      </c>
      <c r="C138" s="39"/>
      <c r="D138" s="39" t="s">
        <v>4505</v>
      </c>
      <c r="E138" s="39" t="s">
        <v>274</v>
      </c>
      <c r="F138" s="39" t="s">
        <v>1739</v>
      </c>
      <c r="G138" s="39" t="s">
        <v>4853</v>
      </c>
      <c r="H138" s="39" t="s">
        <v>4502</v>
      </c>
      <c r="I138" s="40" t="n">
        <v>700</v>
      </c>
      <c r="J138" s="40" t="n">
        <v>0</v>
      </c>
      <c r="K138" s="39" t="s">
        <v>4503</v>
      </c>
      <c r="L138" s="41" t="n">
        <v>0</v>
      </c>
      <c r="M138" s="41" t="n">
        <v>590710.6</v>
      </c>
      <c r="O138" s="42" t="n">
        <f aca="false">M138/SUM($M$2:$M$2023)</f>
        <v>0.00163192019964554</v>
      </c>
      <c r="P138" s="43" t="n">
        <f aca="false">IFERROR(M138/I138,0)</f>
        <v>843.872285714286</v>
      </c>
      <c r="Q138" s="17" t="n">
        <v>0</v>
      </c>
      <c r="R138" s="44" t="n">
        <f aca="false">I138-Q138</f>
        <v>700</v>
      </c>
      <c r="S138" s="43" t="n">
        <f aca="false">$AK138*R138</f>
        <v>590710.602409639</v>
      </c>
      <c r="U138" s="26" t="s">
        <v>259</v>
      </c>
      <c r="V138" s="26" t="s">
        <v>273</v>
      </c>
      <c r="W138" s="26" t="s">
        <v>262</v>
      </c>
      <c r="X138" s="24" t="s">
        <v>226</v>
      </c>
      <c r="Y138" s="26" t="s">
        <v>267</v>
      </c>
      <c r="Z138" s="25" t="s">
        <v>51</v>
      </c>
      <c r="AA138" s="26" t="s">
        <v>2082</v>
      </c>
      <c r="AB138" s="26" t="s">
        <v>2083</v>
      </c>
      <c r="AC138" s="26" t="s">
        <v>290</v>
      </c>
      <c r="AD138" s="26" t="s">
        <v>269</v>
      </c>
      <c r="AE138" s="26"/>
      <c r="AF138" s="26" t="s">
        <v>269</v>
      </c>
      <c r="AG138" s="26"/>
      <c r="AH138" s="45" t="n">
        <v>830</v>
      </c>
      <c r="AI138" s="45" t="n">
        <f aca="false">Q138</f>
        <v>0</v>
      </c>
      <c r="AJ138" s="45" t="n">
        <f aca="false">$AH138-$AI138</f>
        <v>830</v>
      </c>
      <c r="AK138" s="46" t="n">
        <v>843.872289156627</v>
      </c>
      <c r="AL138" s="46" t="n">
        <f aca="false">$AJ138*$AK138</f>
        <v>700414</v>
      </c>
      <c r="AM138" s="46" t="n">
        <f aca="false">$AI138*$AK138</f>
        <v>0</v>
      </c>
      <c r="AN138" s="26"/>
      <c r="AO138" s="26" t="s">
        <v>2084</v>
      </c>
    </row>
    <row r="139" customFormat="false" ht="12" hidden="false" customHeight="false" outlineLevel="0" collapsed="false">
      <c r="A139" s="39" t="s">
        <v>2128</v>
      </c>
      <c r="B139" s="39" t="s">
        <v>2129</v>
      </c>
      <c r="C139" s="39"/>
      <c r="D139" s="39" t="s">
        <v>4505</v>
      </c>
      <c r="E139" s="39" t="s">
        <v>261</v>
      </c>
      <c r="F139" s="39" t="s">
        <v>1739</v>
      </c>
      <c r="G139" s="39" t="s">
        <v>4853</v>
      </c>
      <c r="H139" s="39" t="s">
        <v>4502</v>
      </c>
      <c r="I139" s="40" t="n">
        <v>689</v>
      </c>
      <c r="J139" s="40" t="n">
        <v>0</v>
      </c>
      <c r="K139" s="39" t="s">
        <v>4503</v>
      </c>
      <c r="L139" s="41" t="n">
        <v>0</v>
      </c>
      <c r="M139" s="41" t="n">
        <v>3065242.15</v>
      </c>
      <c r="O139" s="42" t="n">
        <f aca="false">M139/SUM($M$2:$M$2023)</f>
        <v>0.00846815781093131</v>
      </c>
      <c r="P139" s="43" t="n">
        <f aca="false">IFERROR(M139/I139,0)</f>
        <v>4448.82750362845</v>
      </c>
      <c r="Q139" s="17" t="n">
        <v>79</v>
      </c>
      <c r="R139" s="44" t="n">
        <f aca="false">I139-Q139</f>
        <v>610</v>
      </c>
      <c r="S139" s="43" t="n">
        <f aca="false">$AK139*R139</f>
        <v>2713784.77721335</v>
      </c>
      <c r="U139" s="26" t="s">
        <v>259</v>
      </c>
      <c r="V139" s="26" t="s">
        <v>260</v>
      </c>
      <c r="W139" s="26" t="s">
        <v>262</v>
      </c>
      <c r="X139" s="25" t="s">
        <v>228</v>
      </c>
      <c r="Y139" s="26" t="s">
        <v>282</v>
      </c>
      <c r="Z139" s="25" t="s">
        <v>51</v>
      </c>
      <c r="AA139" s="26" t="s">
        <v>2130</v>
      </c>
      <c r="AB139" s="26" t="s">
        <v>2131</v>
      </c>
      <c r="AC139" s="26" t="s">
        <v>290</v>
      </c>
      <c r="AD139" s="26" t="s">
        <v>269</v>
      </c>
      <c r="AE139" s="26"/>
      <c r="AF139" s="26" t="s">
        <v>269</v>
      </c>
      <c r="AG139" s="26"/>
      <c r="AH139" s="45" t="n">
        <v>689</v>
      </c>
      <c r="AI139" s="45" t="n">
        <f aca="false">Q139</f>
        <v>79</v>
      </c>
      <c r="AJ139" s="45" t="n">
        <f aca="false">$AH139-$AI139</f>
        <v>610</v>
      </c>
      <c r="AK139" s="46" t="n">
        <v>4448.82750362845</v>
      </c>
      <c r="AL139" s="46" t="n">
        <f aca="false">$AJ139*$AK139</f>
        <v>2713784.77721335</v>
      </c>
      <c r="AM139" s="46" t="n">
        <f aca="false">$AI139*$AK139</f>
        <v>351457.372786647</v>
      </c>
      <c r="AN139" s="26"/>
      <c r="AO139" s="26" t="s">
        <v>2132</v>
      </c>
    </row>
    <row r="140" customFormat="false" ht="12" hidden="false" customHeight="false" outlineLevel="0" collapsed="false">
      <c r="A140" s="39" t="s">
        <v>2121</v>
      </c>
      <c r="B140" s="39" t="s">
        <v>2122</v>
      </c>
      <c r="C140" s="39"/>
      <c r="D140" s="39" t="s">
        <v>4505</v>
      </c>
      <c r="E140" s="39" t="s">
        <v>261</v>
      </c>
      <c r="F140" s="39" t="s">
        <v>1739</v>
      </c>
      <c r="G140" s="39" t="s">
        <v>4853</v>
      </c>
      <c r="H140" s="39" t="s">
        <v>4502</v>
      </c>
      <c r="I140" s="40" t="n">
        <v>678</v>
      </c>
      <c r="J140" s="40" t="n">
        <v>0</v>
      </c>
      <c r="K140" s="39" t="s">
        <v>4503</v>
      </c>
      <c r="L140" s="41" t="n">
        <v>0</v>
      </c>
      <c r="M140" s="41" t="n">
        <v>3209946.26</v>
      </c>
      <c r="O140" s="42" t="n">
        <f aca="false">M140/SUM($M$2:$M$2023)</f>
        <v>0.00886792304297679</v>
      </c>
      <c r="P140" s="43" t="n">
        <f aca="false">IFERROR(M140/I140,0)</f>
        <v>4734.43401179941</v>
      </c>
      <c r="Q140" s="17"/>
      <c r="R140" s="44" t="n">
        <f aca="false">I140-Q140</f>
        <v>678</v>
      </c>
      <c r="S140" s="43" t="n">
        <f aca="false">$AK140*R140</f>
        <v>3209946.25977077</v>
      </c>
      <c r="U140" s="26" t="s">
        <v>259</v>
      </c>
      <c r="V140" s="26" t="s">
        <v>260</v>
      </c>
      <c r="W140" s="26" t="s">
        <v>262</v>
      </c>
      <c r="X140" s="26"/>
      <c r="Y140" s="26" t="s">
        <v>277</v>
      </c>
      <c r="Z140" s="27" t="s">
        <v>123</v>
      </c>
      <c r="AA140" s="26"/>
      <c r="AB140" s="26"/>
      <c r="AC140" s="26"/>
      <c r="AD140" s="26"/>
      <c r="AE140" s="26"/>
      <c r="AF140" s="26"/>
      <c r="AG140" s="26"/>
      <c r="AH140" s="45" t="n">
        <v>698</v>
      </c>
      <c r="AI140" s="45" t="n">
        <f aca="false">Q140</f>
        <v>0</v>
      </c>
      <c r="AJ140" s="45" t="n">
        <f aca="false">$AH140-$AI140</f>
        <v>698</v>
      </c>
      <c r="AK140" s="46" t="n">
        <v>4734.43401146132</v>
      </c>
      <c r="AL140" s="46" t="n">
        <f aca="false">$AJ140*$AK140</f>
        <v>3304634.94</v>
      </c>
      <c r="AM140" s="46" t="n">
        <f aca="false">$AI140*$AK140</f>
        <v>0</v>
      </c>
      <c r="AN140" s="26"/>
      <c r="AO140" s="26" t="s">
        <v>1740</v>
      </c>
    </row>
    <row r="141" customFormat="false" ht="12" hidden="false" customHeight="false" outlineLevel="0" collapsed="false">
      <c r="A141" s="39" t="s">
        <v>905</v>
      </c>
      <c r="B141" s="39" t="s">
        <v>906</v>
      </c>
      <c r="C141" s="39" t="s">
        <v>4945</v>
      </c>
      <c r="D141" s="39" t="s">
        <v>4505</v>
      </c>
      <c r="E141" s="39" t="s">
        <v>261</v>
      </c>
      <c r="F141" s="39" t="s">
        <v>1739</v>
      </c>
      <c r="G141" s="39" t="s">
        <v>4853</v>
      </c>
      <c r="H141" s="39" t="s">
        <v>4502</v>
      </c>
      <c r="I141" s="40" t="n">
        <v>604</v>
      </c>
      <c r="J141" s="40" t="n">
        <v>0</v>
      </c>
      <c r="K141" s="39" t="s">
        <v>4503</v>
      </c>
      <c r="L141" s="41" t="n">
        <v>0</v>
      </c>
      <c r="M141" s="41" t="n">
        <v>131140.65</v>
      </c>
      <c r="O141" s="42" t="n">
        <f aca="false">M141/SUM($M$2:$M$2023)</f>
        <v>0.000362294287134251</v>
      </c>
      <c r="P141" s="43" t="n">
        <f aca="false">IFERROR(M141/I141,0)</f>
        <v>217.120281456954</v>
      </c>
      <c r="Q141" s="17"/>
      <c r="R141" s="44" t="n">
        <f aca="false">I141-Q141</f>
        <v>604</v>
      </c>
      <c r="S141" s="43" t="n">
        <f aca="false">$AK141*R141</f>
        <v>131140.653867334</v>
      </c>
      <c r="U141" s="26" t="s">
        <v>259</v>
      </c>
      <c r="V141" s="26" t="s">
        <v>260</v>
      </c>
      <c r="W141" s="26" t="s">
        <v>262</v>
      </c>
      <c r="X141" s="24" t="s">
        <v>226</v>
      </c>
      <c r="Y141" s="26" t="s">
        <v>267</v>
      </c>
      <c r="Z141" s="25" t="s">
        <v>51</v>
      </c>
      <c r="AA141" s="26" t="s">
        <v>1983</v>
      </c>
      <c r="AB141" s="26" t="s">
        <v>1984</v>
      </c>
      <c r="AC141" s="26" t="s">
        <v>290</v>
      </c>
      <c r="AD141" s="26" t="s">
        <v>269</v>
      </c>
      <c r="AE141" s="26"/>
      <c r="AF141" s="26" t="s">
        <v>269</v>
      </c>
      <c r="AG141" s="26"/>
      <c r="AH141" s="45"/>
      <c r="AI141" s="45"/>
      <c r="AJ141" s="45"/>
      <c r="AK141" s="46" t="n">
        <v>217.120287859825</v>
      </c>
      <c r="AL141" s="46"/>
      <c r="AM141" s="46"/>
      <c r="AN141" s="26"/>
      <c r="AO141" s="26" t="s">
        <v>4946</v>
      </c>
    </row>
    <row r="142" customFormat="false" ht="12" hidden="false" customHeight="false" outlineLevel="0" collapsed="false">
      <c r="A142" s="39" t="s">
        <v>1835</v>
      </c>
      <c r="B142" s="39" t="s">
        <v>1836</v>
      </c>
      <c r="C142" s="39" t="s">
        <v>4947</v>
      </c>
      <c r="D142" s="39" t="s">
        <v>4505</v>
      </c>
      <c r="E142" s="39" t="s">
        <v>261</v>
      </c>
      <c r="F142" s="39" t="s">
        <v>1739</v>
      </c>
      <c r="G142" s="39" t="s">
        <v>4853</v>
      </c>
      <c r="H142" s="39" t="s">
        <v>4502</v>
      </c>
      <c r="I142" s="40" t="n">
        <v>600</v>
      </c>
      <c r="J142" s="40" t="n">
        <v>0</v>
      </c>
      <c r="K142" s="39" t="s">
        <v>4503</v>
      </c>
      <c r="L142" s="41" t="n">
        <v>0</v>
      </c>
      <c r="M142" s="41" t="n">
        <v>99151.61</v>
      </c>
      <c r="O142" s="42" t="n">
        <f aca="false">M142/SUM($M$2:$M$2023)</f>
        <v>0.000273920114496636</v>
      </c>
      <c r="P142" s="43" t="n">
        <f aca="false">IFERROR(M142/I142,0)</f>
        <v>165.252683333333</v>
      </c>
      <c r="Q142" s="17"/>
      <c r="R142" s="44" t="n">
        <f aca="false">I142-Q142</f>
        <v>600</v>
      </c>
      <c r="S142" s="43" t="n">
        <f aca="false">$AK142*R142</f>
        <v>99151.6085343228</v>
      </c>
      <c r="U142" s="26" t="s">
        <v>259</v>
      </c>
      <c r="V142" s="26" t="s">
        <v>260</v>
      </c>
      <c r="W142" s="26" t="s">
        <v>262</v>
      </c>
      <c r="X142" s="26"/>
      <c r="Y142" s="26" t="s">
        <v>277</v>
      </c>
      <c r="Z142" s="27" t="s">
        <v>123</v>
      </c>
      <c r="AA142" s="26"/>
      <c r="AB142" s="26"/>
      <c r="AC142" s="26"/>
      <c r="AD142" s="26"/>
      <c r="AE142" s="26"/>
      <c r="AF142" s="26"/>
      <c r="AG142" s="26"/>
      <c r="AH142" s="45"/>
      <c r="AI142" s="45"/>
      <c r="AJ142" s="45"/>
      <c r="AK142" s="46" t="n">
        <v>165.252680890538</v>
      </c>
      <c r="AL142" s="46"/>
      <c r="AM142" s="46"/>
      <c r="AN142" s="26"/>
      <c r="AO142" s="26" t="s">
        <v>1837</v>
      </c>
    </row>
    <row r="143" customFormat="false" ht="12" hidden="false" customHeight="false" outlineLevel="0" collapsed="false">
      <c r="A143" s="39" t="s">
        <v>1835</v>
      </c>
      <c r="B143" s="39" t="s">
        <v>1836</v>
      </c>
      <c r="C143" s="39" t="s">
        <v>4948</v>
      </c>
      <c r="D143" s="39" t="s">
        <v>4505</v>
      </c>
      <c r="E143" s="39" t="s">
        <v>261</v>
      </c>
      <c r="F143" s="39" t="s">
        <v>1739</v>
      </c>
      <c r="G143" s="39" t="s">
        <v>4853</v>
      </c>
      <c r="H143" s="39" t="s">
        <v>4502</v>
      </c>
      <c r="I143" s="40" t="n">
        <v>600</v>
      </c>
      <c r="J143" s="40" t="n">
        <v>0</v>
      </c>
      <c r="K143" s="39" t="s">
        <v>4503</v>
      </c>
      <c r="L143" s="41" t="n">
        <v>0</v>
      </c>
      <c r="M143" s="41" t="n">
        <v>99151.61</v>
      </c>
      <c r="O143" s="42" t="n">
        <f aca="false">M143/SUM($M$2:$M$2023)</f>
        <v>0.000273920114496636</v>
      </c>
      <c r="P143" s="43" t="n">
        <f aca="false">IFERROR(M143/I143,0)</f>
        <v>165.252683333333</v>
      </c>
      <c r="Q143" s="17"/>
      <c r="R143" s="44" t="n">
        <f aca="false">I143-Q143</f>
        <v>600</v>
      </c>
      <c r="S143" s="43" t="n">
        <f aca="false">$AK143*R143</f>
        <v>99151.6085343228</v>
      </c>
      <c r="U143" s="26" t="s">
        <v>259</v>
      </c>
      <c r="V143" s="26" t="s">
        <v>260</v>
      </c>
      <c r="W143" s="26" t="s">
        <v>262</v>
      </c>
      <c r="X143" s="26"/>
      <c r="Y143" s="26" t="s">
        <v>277</v>
      </c>
      <c r="Z143" s="27" t="s">
        <v>123</v>
      </c>
      <c r="AA143" s="26"/>
      <c r="AB143" s="26"/>
      <c r="AC143" s="26"/>
      <c r="AD143" s="26"/>
      <c r="AE143" s="26"/>
      <c r="AF143" s="26"/>
      <c r="AG143" s="26"/>
      <c r="AH143" s="45"/>
      <c r="AI143" s="45"/>
      <c r="AJ143" s="45"/>
      <c r="AK143" s="46" t="n">
        <v>165.252680890538</v>
      </c>
      <c r="AL143" s="46"/>
      <c r="AM143" s="46"/>
      <c r="AN143" s="26"/>
      <c r="AO143" s="26" t="s">
        <v>1837</v>
      </c>
    </row>
    <row r="144" customFormat="false" ht="12" hidden="false" customHeight="false" outlineLevel="0" collapsed="false">
      <c r="A144" s="39" t="s">
        <v>344</v>
      </c>
      <c r="B144" s="39" t="s">
        <v>345</v>
      </c>
      <c r="C144" s="39" t="s">
        <v>4949</v>
      </c>
      <c r="D144" s="39" t="s">
        <v>4505</v>
      </c>
      <c r="E144" s="39" t="s">
        <v>261</v>
      </c>
      <c r="F144" s="39" t="s">
        <v>1739</v>
      </c>
      <c r="G144" s="39" t="s">
        <v>4853</v>
      </c>
      <c r="H144" s="39" t="s">
        <v>4502</v>
      </c>
      <c r="I144" s="40" t="n">
        <v>600</v>
      </c>
      <c r="J144" s="40" t="n">
        <v>0</v>
      </c>
      <c r="K144" s="39" t="s">
        <v>4503</v>
      </c>
      <c r="L144" s="41" t="n">
        <v>0</v>
      </c>
      <c r="M144" s="41" t="n">
        <v>141682.38</v>
      </c>
      <c r="O144" s="42" t="n">
        <f aca="false">M144/SUM($M$2:$M$2023)</f>
        <v>0.000391417282601421</v>
      </c>
      <c r="P144" s="43" t="n">
        <f aca="false">IFERROR(M144/I144,0)</f>
        <v>236.1373</v>
      </c>
      <c r="Q144" s="17"/>
      <c r="R144" s="44" t="n">
        <f aca="false">I144-Q144</f>
        <v>600</v>
      </c>
      <c r="S144" s="43" t="n">
        <f aca="false">$AK144*R144</f>
        <v>141682.381036774</v>
      </c>
      <c r="U144" s="26" t="s">
        <v>259</v>
      </c>
      <c r="V144" s="26" t="s">
        <v>260</v>
      </c>
      <c r="W144" s="26" t="s">
        <v>262</v>
      </c>
      <c r="X144" s="29" t="s">
        <v>227</v>
      </c>
      <c r="Y144" s="26" t="s">
        <v>297</v>
      </c>
      <c r="Z144" s="25" t="s">
        <v>51</v>
      </c>
      <c r="AA144" s="26" t="s">
        <v>1781</v>
      </c>
      <c r="AB144" s="26" t="s">
        <v>1782</v>
      </c>
      <c r="AC144" s="26" t="s">
        <v>290</v>
      </c>
      <c r="AD144" s="26" t="s">
        <v>269</v>
      </c>
      <c r="AE144" s="26"/>
      <c r="AF144" s="26" t="s">
        <v>270</v>
      </c>
      <c r="AG144" s="26"/>
      <c r="AH144" s="45"/>
      <c r="AI144" s="45"/>
      <c r="AJ144" s="45"/>
      <c r="AK144" s="46" t="n">
        <v>236.137301727957</v>
      </c>
      <c r="AL144" s="46"/>
      <c r="AM144" s="46"/>
      <c r="AN144" s="26"/>
      <c r="AO144" s="26" t="s">
        <v>4943</v>
      </c>
    </row>
    <row r="145" customFormat="false" ht="12" hidden="false" customHeight="false" outlineLevel="0" collapsed="false">
      <c r="A145" s="39" t="s">
        <v>344</v>
      </c>
      <c r="B145" s="39" t="s">
        <v>345</v>
      </c>
      <c r="C145" s="39" t="s">
        <v>4950</v>
      </c>
      <c r="D145" s="39" t="s">
        <v>4505</v>
      </c>
      <c r="E145" s="39" t="s">
        <v>261</v>
      </c>
      <c r="F145" s="39" t="s">
        <v>1739</v>
      </c>
      <c r="G145" s="39" t="s">
        <v>4853</v>
      </c>
      <c r="H145" s="39" t="s">
        <v>4502</v>
      </c>
      <c r="I145" s="40" t="n">
        <v>600</v>
      </c>
      <c r="J145" s="40" t="n">
        <v>0</v>
      </c>
      <c r="K145" s="39" t="s">
        <v>4503</v>
      </c>
      <c r="L145" s="41" t="n">
        <v>0</v>
      </c>
      <c r="M145" s="41" t="n">
        <v>141682.38</v>
      </c>
      <c r="O145" s="42" t="n">
        <f aca="false">M145/SUM($M$2:$M$2023)</f>
        <v>0.000391417282601421</v>
      </c>
      <c r="P145" s="43" t="n">
        <f aca="false">IFERROR(M145/I145,0)</f>
        <v>236.1373</v>
      </c>
      <c r="Q145" s="17"/>
      <c r="R145" s="44" t="n">
        <f aca="false">I145-Q145</f>
        <v>600</v>
      </c>
      <c r="S145" s="43" t="n">
        <f aca="false">$AK145*R145</f>
        <v>141682.381036774</v>
      </c>
      <c r="U145" s="26" t="s">
        <v>259</v>
      </c>
      <c r="V145" s="26" t="s">
        <v>260</v>
      </c>
      <c r="W145" s="26" t="s">
        <v>262</v>
      </c>
      <c r="X145" s="29" t="s">
        <v>227</v>
      </c>
      <c r="Y145" s="26" t="s">
        <v>297</v>
      </c>
      <c r="Z145" s="25" t="s">
        <v>51</v>
      </c>
      <c r="AA145" s="26" t="s">
        <v>1781</v>
      </c>
      <c r="AB145" s="26" t="s">
        <v>1782</v>
      </c>
      <c r="AC145" s="26" t="s">
        <v>290</v>
      </c>
      <c r="AD145" s="26" t="s">
        <v>269</v>
      </c>
      <c r="AE145" s="26"/>
      <c r="AF145" s="26" t="s">
        <v>270</v>
      </c>
      <c r="AG145" s="26"/>
      <c r="AH145" s="45"/>
      <c r="AI145" s="45"/>
      <c r="AJ145" s="45"/>
      <c r="AK145" s="46" t="n">
        <v>236.137301727957</v>
      </c>
      <c r="AL145" s="46"/>
      <c r="AM145" s="46"/>
      <c r="AN145" s="26"/>
      <c r="AO145" s="26" t="s">
        <v>4943</v>
      </c>
    </row>
    <row r="146" customFormat="false" ht="12" hidden="false" customHeight="false" outlineLevel="0" collapsed="false">
      <c r="A146" s="39" t="s">
        <v>1797</v>
      </c>
      <c r="B146" s="39" t="s">
        <v>1798</v>
      </c>
      <c r="C146" s="39" t="s">
        <v>4951</v>
      </c>
      <c r="D146" s="39" t="s">
        <v>4505</v>
      </c>
      <c r="E146" s="39" t="s">
        <v>261</v>
      </c>
      <c r="F146" s="39" t="s">
        <v>1739</v>
      </c>
      <c r="G146" s="39" t="s">
        <v>4853</v>
      </c>
      <c r="H146" s="39" t="s">
        <v>4502</v>
      </c>
      <c r="I146" s="40" t="n">
        <v>600</v>
      </c>
      <c r="J146" s="40" t="n">
        <v>0</v>
      </c>
      <c r="K146" s="39" t="s">
        <v>4503</v>
      </c>
      <c r="L146" s="41" t="n">
        <v>0</v>
      </c>
      <c r="M146" s="41" t="n">
        <v>9769.84</v>
      </c>
      <c r="O146" s="42" t="n">
        <f aca="false">M146/SUM($M$2:$M$2023)</f>
        <v>2.69905419731844E-005</v>
      </c>
      <c r="P146" s="43" t="n">
        <f aca="false">IFERROR(M146/I146,0)</f>
        <v>16.2830666666667</v>
      </c>
      <c r="Q146" s="17"/>
      <c r="R146" s="44" t="n">
        <f aca="false">I146-Q146</f>
        <v>600</v>
      </c>
      <c r="S146" s="43" t="n">
        <f aca="false">$AK146*R146</f>
        <v>9769.83968072976</v>
      </c>
      <c r="U146" s="26" t="s">
        <v>259</v>
      </c>
      <c r="V146" s="26" t="s">
        <v>260</v>
      </c>
      <c r="W146" s="26" t="s">
        <v>262</v>
      </c>
      <c r="X146" s="29" t="s">
        <v>227</v>
      </c>
      <c r="Y146" s="26" t="s">
        <v>297</v>
      </c>
      <c r="Z146" s="25" t="s">
        <v>51</v>
      </c>
      <c r="AA146" s="26" t="s">
        <v>1799</v>
      </c>
      <c r="AB146" s="26" t="s">
        <v>1800</v>
      </c>
      <c r="AC146" s="26" t="s">
        <v>290</v>
      </c>
      <c r="AD146" s="26" t="s">
        <v>270</v>
      </c>
      <c r="AE146" s="26" t="s">
        <v>1801</v>
      </c>
      <c r="AF146" s="26" t="s">
        <v>270</v>
      </c>
      <c r="AG146" s="26" t="s">
        <v>658</v>
      </c>
      <c r="AH146" s="45"/>
      <c r="AI146" s="45"/>
      <c r="AJ146" s="45"/>
      <c r="AK146" s="46" t="n">
        <v>16.2830661345496</v>
      </c>
      <c r="AL146" s="46"/>
      <c r="AM146" s="46"/>
      <c r="AN146" s="26"/>
      <c r="AO146" s="26" t="s">
        <v>4901</v>
      </c>
    </row>
    <row r="147" customFormat="false" ht="12" hidden="false" customHeight="false" outlineLevel="0" collapsed="false">
      <c r="A147" s="39" t="s">
        <v>818</v>
      </c>
      <c r="B147" s="39" t="s">
        <v>819</v>
      </c>
      <c r="C147" s="39" t="s">
        <v>4952</v>
      </c>
      <c r="D147" s="39" t="s">
        <v>4505</v>
      </c>
      <c r="E147" s="39" t="s">
        <v>261</v>
      </c>
      <c r="F147" s="39" t="s">
        <v>1739</v>
      </c>
      <c r="G147" s="39" t="s">
        <v>4853</v>
      </c>
      <c r="H147" s="39" t="s">
        <v>4502</v>
      </c>
      <c r="I147" s="40" t="n">
        <v>600</v>
      </c>
      <c r="J147" s="40" t="n">
        <v>0</v>
      </c>
      <c r="K147" s="39" t="s">
        <v>4503</v>
      </c>
      <c r="L147" s="41" t="n">
        <v>0</v>
      </c>
      <c r="M147" s="41" t="n">
        <v>208575.97</v>
      </c>
      <c r="O147" s="42" t="n">
        <f aca="false">M147/SUM($M$2:$M$2023)</f>
        <v>0.000576220129795642</v>
      </c>
      <c r="P147" s="43" t="n">
        <f aca="false">IFERROR(M147/I147,0)</f>
        <v>347.626616666667</v>
      </c>
      <c r="Q147" s="17"/>
      <c r="R147" s="44" t="n">
        <f aca="false">I147-Q147</f>
        <v>600</v>
      </c>
      <c r="S147" s="43" t="n">
        <f aca="false">$AK147*R147</f>
        <v>208575.967277856</v>
      </c>
      <c r="U147" s="26" t="s">
        <v>259</v>
      </c>
      <c r="V147" s="26" t="s">
        <v>260</v>
      </c>
      <c r="W147" s="26" t="s">
        <v>262</v>
      </c>
      <c r="X147" s="26"/>
      <c r="Y147" s="26" t="s">
        <v>277</v>
      </c>
      <c r="Z147" s="27" t="s">
        <v>123</v>
      </c>
      <c r="AA147" s="26"/>
      <c r="AB147" s="26"/>
      <c r="AC147" s="26"/>
      <c r="AD147" s="26"/>
      <c r="AE147" s="26"/>
      <c r="AF147" s="26"/>
      <c r="AG147" s="26"/>
      <c r="AH147" s="45" t="n">
        <v>3545</v>
      </c>
      <c r="AI147" s="45" t="n">
        <f aca="false">Q147</f>
        <v>0</v>
      </c>
      <c r="AJ147" s="45" t="n">
        <f aca="false">$AH147-$AI147</f>
        <v>3545</v>
      </c>
      <c r="AK147" s="46" t="n">
        <v>347.62661212976</v>
      </c>
      <c r="AL147" s="46" t="n">
        <f aca="false">$AJ147*$AK147</f>
        <v>1232336.34</v>
      </c>
      <c r="AM147" s="46" t="n">
        <f aca="false">$AI147*$AK147</f>
        <v>0</v>
      </c>
      <c r="AN147" s="26"/>
      <c r="AO147" s="26" t="s">
        <v>1876</v>
      </c>
    </row>
    <row r="148" customFormat="false" ht="12" hidden="false" customHeight="false" outlineLevel="0" collapsed="false">
      <c r="A148" s="39" t="s">
        <v>1818</v>
      </c>
      <c r="B148" s="39" t="s">
        <v>1819</v>
      </c>
      <c r="C148" s="39" t="s">
        <v>4953</v>
      </c>
      <c r="D148" s="39" t="s">
        <v>4505</v>
      </c>
      <c r="E148" s="39" t="s">
        <v>261</v>
      </c>
      <c r="F148" s="39" t="s">
        <v>1739</v>
      </c>
      <c r="G148" s="39" t="s">
        <v>4853</v>
      </c>
      <c r="H148" s="39" t="s">
        <v>4502</v>
      </c>
      <c r="I148" s="40" t="n">
        <v>600</v>
      </c>
      <c r="J148" s="40" t="n">
        <v>0</v>
      </c>
      <c r="K148" s="39" t="s">
        <v>4503</v>
      </c>
      <c r="L148" s="41" t="n">
        <v>0</v>
      </c>
      <c r="M148" s="41" t="n">
        <v>199381.27</v>
      </c>
      <c r="O148" s="42" t="n">
        <f aca="false">M148/SUM($M$2:$M$2023)</f>
        <v>0.000550818492073751</v>
      </c>
      <c r="P148" s="43" t="n">
        <f aca="false">IFERROR(M148/I148,0)</f>
        <v>332.302116666667</v>
      </c>
      <c r="Q148" s="17"/>
      <c r="R148" s="44" t="n">
        <f aca="false">I148-Q148</f>
        <v>600</v>
      </c>
      <c r="S148" s="43" t="n">
        <f aca="false">$AK148*R148</f>
        <v>199381.263570961</v>
      </c>
      <c r="U148" s="26" t="s">
        <v>259</v>
      </c>
      <c r="V148" s="26" t="s">
        <v>260</v>
      </c>
      <c r="W148" s="26" t="s">
        <v>262</v>
      </c>
      <c r="X148" s="26"/>
      <c r="Y148" s="26" t="s">
        <v>277</v>
      </c>
      <c r="Z148" s="27" t="s">
        <v>123</v>
      </c>
      <c r="AA148" s="26"/>
      <c r="AB148" s="26"/>
      <c r="AC148" s="26"/>
      <c r="AD148" s="26"/>
      <c r="AE148" s="26"/>
      <c r="AF148" s="26"/>
      <c r="AG148" s="26"/>
      <c r="AH148" s="45"/>
      <c r="AI148" s="45"/>
      <c r="AJ148" s="45"/>
      <c r="AK148" s="46" t="n">
        <v>332.302105951602</v>
      </c>
      <c r="AL148" s="46"/>
      <c r="AM148" s="46"/>
      <c r="AN148" s="26"/>
      <c r="AO148" s="26" t="s">
        <v>1820</v>
      </c>
    </row>
    <row r="149" customFormat="false" ht="12" hidden="false" customHeight="false" outlineLevel="0" collapsed="false">
      <c r="A149" s="39" t="s">
        <v>1821</v>
      </c>
      <c r="B149" s="39" t="s">
        <v>1822</v>
      </c>
      <c r="C149" s="39" t="s">
        <v>4954</v>
      </c>
      <c r="D149" s="39" t="s">
        <v>4505</v>
      </c>
      <c r="E149" s="39" t="s">
        <v>261</v>
      </c>
      <c r="F149" s="39" t="s">
        <v>1739</v>
      </c>
      <c r="G149" s="39" t="s">
        <v>4853</v>
      </c>
      <c r="H149" s="39" t="s">
        <v>4502</v>
      </c>
      <c r="I149" s="40" t="n">
        <v>600</v>
      </c>
      <c r="J149" s="40" t="n">
        <v>0</v>
      </c>
      <c r="K149" s="39" t="s">
        <v>4503</v>
      </c>
      <c r="L149" s="41" t="n">
        <v>0</v>
      </c>
      <c r="M149" s="41" t="n">
        <v>12285.16</v>
      </c>
      <c r="O149" s="42" t="n">
        <f aca="false">M149/SUM($M$2:$M$2023)</f>
        <v>3.39394633512203E-005</v>
      </c>
      <c r="P149" s="43" t="n">
        <f aca="false">IFERROR(M149/I149,0)</f>
        <v>20.4752666666667</v>
      </c>
      <c r="Q149" s="17"/>
      <c r="R149" s="44" t="n">
        <f aca="false">I149-Q149</f>
        <v>600</v>
      </c>
      <c r="S149" s="43" t="n">
        <f aca="false">$AK149*R149</f>
        <v>12285.1636363636</v>
      </c>
      <c r="U149" s="26" t="s">
        <v>259</v>
      </c>
      <c r="V149" s="26" t="s">
        <v>260</v>
      </c>
      <c r="W149" s="26" t="s">
        <v>262</v>
      </c>
      <c r="X149" s="26"/>
      <c r="Y149" s="26" t="s">
        <v>277</v>
      </c>
      <c r="Z149" s="27" t="s">
        <v>123</v>
      </c>
      <c r="AA149" s="26"/>
      <c r="AB149" s="26"/>
      <c r="AC149" s="26"/>
      <c r="AD149" s="26"/>
      <c r="AE149" s="26"/>
      <c r="AF149" s="26"/>
      <c r="AG149" s="26"/>
      <c r="AH149" s="45"/>
      <c r="AI149" s="45"/>
      <c r="AJ149" s="45"/>
      <c r="AK149" s="46" t="n">
        <v>20.4752727272727</v>
      </c>
      <c r="AL149" s="46"/>
      <c r="AM149" s="46"/>
      <c r="AN149" s="26"/>
      <c r="AO149" s="26" t="s">
        <v>1823</v>
      </c>
    </row>
    <row r="150" customFormat="false" ht="12" hidden="false" customHeight="false" outlineLevel="0" collapsed="false">
      <c r="A150" s="39" t="s">
        <v>2110</v>
      </c>
      <c r="B150" s="39" t="s">
        <v>2111</v>
      </c>
      <c r="C150" s="39" t="s">
        <v>4955</v>
      </c>
      <c r="D150" s="39" t="s">
        <v>4505</v>
      </c>
      <c r="E150" s="39" t="s">
        <v>261</v>
      </c>
      <c r="F150" s="39" t="s">
        <v>1739</v>
      </c>
      <c r="G150" s="39" t="s">
        <v>4853</v>
      </c>
      <c r="H150" s="39" t="s">
        <v>4502</v>
      </c>
      <c r="I150" s="40" t="n">
        <v>600</v>
      </c>
      <c r="J150" s="40" t="n">
        <v>0</v>
      </c>
      <c r="K150" s="39" t="s">
        <v>4503</v>
      </c>
      <c r="L150" s="41" t="n">
        <v>0</v>
      </c>
      <c r="M150" s="41" t="n">
        <v>18482.57</v>
      </c>
      <c r="O150" s="42" t="n">
        <f aca="false">M150/SUM($M$2:$M$2023)</f>
        <v>5.10606705286186E-005</v>
      </c>
      <c r="P150" s="43" t="n">
        <f aca="false">IFERROR(M150/I150,0)</f>
        <v>30.8042833333333</v>
      </c>
      <c r="Q150" s="17"/>
      <c r="R150" s="44" t="n">
        <f aca="false">I150-Q150</f>
        <v>600</v>
      </c>
      <c r="S150" s="43" t="n">
        <f aca="false">$AK150*R150</f>
        <v>18482.5714285714</v>
      </c>
      <c r="U150" s="26" t="s">
        <v>259</v>
      </c>
      <c r="V150" s="26" t="s">
        <v>260</v>
      </c>
      <c r="W150" s="26" t="s">
        <v>262</v>
      </c>
      <c r="X150" s="26"/>
      <c r="Y150" s="26" t="s">
        <v>277</v>
      </c>
      <c r="Z150" s="27" t="s">
        <v>123</v>
      </c>
      <c r="AA150" s="26"/>
      <c r="AB150" s="26"/>
      <c r="AC150" s="26"/>
      <c r="AD150" s="26"/>
      <c r="AE150" s="26"/>
      <c r="AF150" s="26"/>
      <c r="AG150" s="26"/>
      <c r="AH150" s="45" t="n">
        <v>700</v>
      </c>
      <c r="AI150" s="45" t="n">
        <f aca="false">Q150</f>
        <v>0</v>
      </c>
      <c r="AJ150" s="45" t="n">
        <f aca="false">$AH150-$AI150</f>
        <v>700</v>
      </c>
      <c r="AK150" s="46" t="n">
        <v>30.8042857142857</v>
      </c>
      <c r="AL150" s="46" t="n">
        <f aca="false">$AJ150*$AK150</f>
        <v>21563</v>
      </c>
      <c r="AM150" s="46" t="n">
        <f aca="false">$AI150*$AK150</f>
        <v>0</v>
      </c>
      <c r="AN150" s="26"/>
      <c r="AO150" s="26" t="s">
        <v>1741</v>
      </c>
    </row>
    <row r="151" customFormat="false" ht="12" hidden="false" customHeight="false" outlineLevel="0" collapsed="false">
      <c r="A151" s="39" t="s">
        <v>1843</v>
      </c>
      <c r="B151" s="39" t="s">
        <v>1844</v>
      </c>
      <c r="C151" s="39" t="s">
        <v>4956</v>
      </c>
      <c r="D151" s="39" t="s">
        <v>4505</v>
      </c>
      <c r="E151" s="39" t="s">
        <v>261</v>
      </c>
      <c r="F151" s="39" t="s">
        <v>1739</v>
      </c>
      <c r="G151" s="39" t="s">
        <v>4853</v>
      </c>
      <c r="H151" s="39" t="s">
        <v>4502</v>
      </c>
      <c r="I151" s="40" t="n">
        <v>600</v>
      </c>
      <c r="J151" s="40" t="n">
        <v>0</v>
      </c>
      <c r="K151" s="39" t="s">
        <v>4503</v>
      </c>
      <c r="L151" s="41" t="n">
        <v>0</v>
      </c>
      <c r="M151" s="41" t="n">
        <v>60655.83</v>
      </c>
      <c r="O151" s="42" t="n">
        <f aca="false">M151/SUM($M$2:$M$2023)</f>
        <v>0.000167570167529186</v>
      </c>
      <c r="P151" s="43" t="n">
        <f aca="false">IFERROR(M151/I151,0)</f>
        <v>101.09305</v>
      </c>
      <c r="Q151" s="17"/>
      <c r="R151" s="44" t="n">
        <f aca="false">I151-Q151</f>
        <v>600</v>
      </c>
      <c r="S151" s="43" t="n">
        <f aca="false">$AK151*R151</f>
        <v>60655.8239287229</v>
      </c>
      <c r="U151" s="26" t="s">
        <v>259</v>
      </c>
      <c r="V151" s="26" t="s">
        <v>260</v>
      </c>
      <c r="W151" s="26" t="s">
        <v>262</v>
      </c>
      <c r="X151" s="26"/>
      <c r="Y151" s="26" t="s">
        <v>277</v>
      </c>
      <c r="Z151" s="27" t="s">
        <v>123</v>
      </c>
      <c r="AA151" s="26"/>
      <c r="AB151" s="26"/>
      <c r="AC151" s="26"/>
      <c r="AD151" s="26"/>
      <c r="AE151" s="26"/>
      <c r="AF151" s="26"/>
      <c r="AG151" s="26"/>
      <c r="AH151" s="45"/>
      <c r="AI151" s="45"/>
      <c r="AJ151" s="45"/>
      <c r="AK151" s="46" t="n">
        <v>101.093039881205</v>
      </c>
      <c r="AL151" s="46"/>
      <c r="AM151" s="46"/>
      <c r="AN151" s="26"/>
      <c r="AO151" s="26" t="s">
        <v>1845</v>
      </c>
    </row>
    <row r="152" customFormat="false" ht="12" hidden="false" customHeight="false" outlineLevel="0" collapsed="false">
      <c r="A152" s="39" t="s">
        <v>814</v>
      </c>
      <c r="B152" s="39" t="s">
        <v>815</v>
      </c>
      <c r="C152" s="39" t="s">
        <v>4957</v>
      </c>
      <c r="D152" s="39" t="s">
        <v>4505</v>
      </c>
      <c r="E152" s="39" t="s">
        <v>261</v>
      </c>
      <c r="F152" s="39" t="s">
        <v>1739</v>
      </c>
      <c r="G152" s="39" t="s">
        <v>4853</v>
      </c>
      <c r="H152" s="39" t="s">
        <v>4502</v>
      </c>
      <c r="I152" s="40" t="n">
        <v>600</v>
      </c>
      <c r="J152" s="40" t="n">
        <v>0</v>
      </c>
      <c r="K152" s="39" t="s">
        <v>4503</v>
      </c>
      <c r="L152" s="41" t="n">
        <v>0</v>
      </c>
      <c r="M152" s="41" t="n">
        <v>1200000</v>
      </c>
      <c r="O152" s="42" t="n">
        <f aca="false">M152/SUM($M$2:$M$2023)</f>
        <v>0.00331516691858017</v>
      </c>
      <c r="P152" s="43" t="n">
        <f aca="false">IFERROR(M152/I152,0)</f>
        <v>2000</v>
      </c>
      <c r="Q152" s="17" t="n">
        <v>0</v>
      </c>
      <c r="R152" s="44" t="n">
        <f aca="false">I152-Q152</f>
        <v>600</v>
      </c>
      <c r="S152" s="43" t="n">
        <f aca="false">$AK152*R152</f>
        <v>1200000</v>
      </c>
      <c r="U152" s="26" t="s">
        <v>259</v>
      </c>
      <c r="V152" s="26" t="s">
        <v>260</v>
      </c>
      <c r="W152" s="26" t="s">
        <v>262</v>
      </c>
      <c r="X152" s="25" t="s">
        <v>228</v>
      </c>
      <c r="Y152" s="26" t="s">
        <v>282</v>
      </c>
      <c r="Z152" s="25" t="s">
        <v>51</v>
      </c>
      <c r="AA152" s="26" t="s">
        <v>2148</v>
      </c>
      <c r="AB152" s="26" t="s">
        <v>2149</v>
      </c>
      <c r="AC152" s="26" t="s">
        <v>2150</v>
      </c>
      <c r="AD152" s="26" t="s">
        <v>269</v>
      </c>
      <c r="AE152" s="26"/>
      <c r="AF152" s="26" t="s">
        <v>270</v>
      </c>
      <c r="AG152" s="26" t="s">
        <v>2151</v>
      </c>
      <c r="AH152" s="45" t="n">
        <v>600</v>
      </c>
      <c r="AI152" s="45" t="n">
        <f aca="false">Q152</f>
        <v>0</v>
      </c>
      <c r="AJ152" s="45" t="n">
        <f aca="false">$AH152-$AI152</f>
        <v>600</v>
      </c>
      <c r="AK152" s="46" t="n">
        <v>2000</v>
      </c>
      <c r="AL152" s="46" t="n">
        <f aca="false">$AJ152*$AK152</f>
        <v>1200000</v>
      </c>
      <c r="AM152" s="46" t="n">
        <f aca="false">$AI152*$AK152</f>
        <v>0</v>
      </c>
      <c r="AN152" s="26"/>
      <c r="AO152" s="26" t="s">
        <v>2152</v>
      </c>
    </row>
    <row r="153" customFormat="false" ht="12" hidden="false" customHeight="false" outlineLevel="0" collapsed="false">
      <c r="A153" s="39" t="s">
        <v>2055</v>
      </c>
      <c r="B153" s="39" t="s">
        <v>2056</v>
      </c>
      <c r="C153" s="39"/>
      <c r="D153" s="39" t="s">
        <v>4505</v>
      </c>
      <c r="E153" s="39" t="s">
        <v>274</v>
      </c>
      <c r="F153" s="39" t="s">
        <v>1739</v>
      </c>
      <c r="G153" s="39" t="s">
        <v>4852</v>
      </c>
      <c r="H153" s="39" t="s">
        <v>4502</v>
      </c>
      <c r="I153" s="40" t="n">
        <v>600</v>
      </c>
      <c r="J153" s="40" t="n">
        <v>0</v>
      </c>
      <c r="K153" s="39" t="s">
        <v>4503</v>
      </c>
      <c r="L153" s="41" t="n">
        <v>0</v>
      </c>
      <c r="M153" s="41" t="n">
        <v>74042.4</v>
      </c>
      <c r="O153" s="42" t="n">
        <f aca="false">M153/SUM($M$2:$M$2023)</f>
        <v>0.000204552429210234</v>
      </c>
      <c r="P153" s="43" t="n">
        <f aca="false">IFERROR(M153/I153,0)</f>
        <v>123.404</v>
      </c>
      <c r="Q153" s="17"/>
      <c r="R153" s="44" t="n">
        <f aca="false">I153-Q153</f>
        <v>600</v>
      </c>
      <c r="S153" s="43" t="n">
        <f aca="false">$AK153*R153</f>
        <v>74042.4</v>
      </c>
      <c r="U153" s="26" t="s">
        <v>259</v>
      </c>
      <c r="V153" s="26" t="s">
        <v>273</v>
      </c>
      <c r="W153" s="26" t="s">
        <v>262</v>
      </c>
      <c r="X153" s="26"/>
      <c r="Y153" s="26" t="s">
        <v>277</v>
      </c>
      <c r="Z153" s="27" t="s">
        <v>123</v>
      </c>
      <c r="AA153" s="26"/>
      <c r="AB153" s="26"/>
      <c r="AC153" s="26"/>
      <c r="AD153" s="26"/>
      <c r="AE153" s="26"/>
      <c r="AF153" s="26"/>
      <c r="AG153" s="26"/>
      <c r="AH153" s="45" t="n">
        <v>1000</v>
      </c>
      <c r="AI153" s="45" t="n">
        <f aca="false">Q153</f>
        <v>0</v>
      </c>
      <c r="AJ153" s="45" t="n">
        <f aca="false">$AH153-$AI153</f>
        <v>1000</v>
      </c>
      <c r="AK153" s="46" t="n">
        <v>123.404</v>
      </c>
      <c r="AL153" s="46" t="n">
        <f aca="false">$AJ153*$AK153</f>
        <v>123404</v>
      </c>
      <c r="AM153" s="46" t="n">
        <f aca="false">$AI153*$AK153</f>
        <v>0</v>
      </c>
      <c r="AN153" s="26"/>
      <c r="AO153" s="26" t="s">
        <v>1741</v>
      </c>
    </row>
    <row r="154" customFormat="false" ht="12" hidden="false" customHeight="false" outlineLevel="0" collapsed="false">
      <c r="A154" s="39" t="s">
        <v>1197</v>
      </c>
      <c r="B154" s="39" t="s">
        <v>1198</v>
      </c>
      <c r="C154" s="39"/>
      <c r="D154" s="39" t="s">
        <v>4505</v>
      </c>
      <c r="E154" s="39" t="s">
        <v>274</v>
      </c>
      <c r="F154" s="39" t="s">
        <v>1739</v>
      </c>
      <c r="G154" s="39" t="s">
        <v>4852</v>
      </c>
      <c r="H154" s="39" t="s">
        <v>4502</v>
      </c>
      <c r="I154" s="40" t="n">
        <v>600</v>
      </c>
      <c r="J154" s="40" t="n">
        <v>0</v>
      </c>
      <c r="K154" s="39" t="s">
        <v>4503</v>
      </c>
      <c r="L154" s="41" t="n">
        <v>0</v>
      </c>
      <c r="M154" s="41" t="n">
        <v>67686</v>
      </c>
      <c r="O154" s="42" t="n">
        <f aca="false">M154/SUM($M$2:$M$2023)</f>
        <v>0.000186991990042515</v>
      </c>
      <c r="P154" s="43" t="n">
        <f aca="false">IFERROR(M154/I154,0)</f>
        <v>112.81</v>
      </c>
      <c r="Q154" s="17" t="n">
        <v>0</v>
      </c>
      <c r="R154" s="44" t="n">
        <f aca="false">I154-Q154</f>
        <v>600</v>
      </c>
      <c r="S154" s="43" t="n">
        <f aca="false">$AK154*R154</f>
        <v>67686</v>
      </c>
      <c r="U154" s="26" t="s">
        <v>259</v>
      </c>
      <c r="V154" s="26" t="s">
        <v>273</v>
      </c>
      <c r="W154" s="26" t="s">
        <v>262</v>
      </c>
      <c r="X154" s="25" t="s">
        <v>228</v>
      </c>
      <c r="Y154" s="26" t="s">
        <v>282</v>
      </c>
      <c r="Z154" s="25" t="s">
        <v>51</v>
      </c>
      <c r="AA154" s="26" t="s">
        <v>2153</v>
      </c>
      <c r="AB154" s="26" t="s">
        <v>2154</v>
      </c>
      <c r="AC154" s="26" t="s">
        <v>2155</v>
      </c>
      <c r="AD154" s="26" t="s">
        <v>269</v>
      </c>
      <c r="AE154" s="26"/>
      <c r="AF154" s="26" t="s">
        <v>270</v>
      </c>
      <c r="AG154" s="26" t="s">
        <v>1202</v>
      </c>
      <c r="AH154" s="45" t="n">
        <v>600</v>
      </c>
      <c r="AI154" s="45" t="n">
        <f aca="false">Q154</f>
        <v>0</v>
      </c>
      <c r="AJ154" s="45" t="n">
        <f aca="false">$AH154-$AI154</f>
        <v>600</v>
      </c>
      <c r="AK154" s="46" t="n">
        <v>112.81</v>
      </c>
      <c r="AL154" s="46" t="n">
        <f aca="false">$AJ154*$AK154</f>
        <v>67686</v>
      </c>
      <c r="AM154" s="46" t="n">
        <f aca="false">$AI154*$AK154</f>
        <v>0</v>
      </c>
      <c r="AN154" s="26"/>
      <c r="AO154" s="26" t="s">
        <v>2156</v>
      </c>
    </row>
    <row r="155" customFormat="false" ht="12" hidden="false" customHeight="false" outlineLevel="0" collapsed="false">
      <c r="A155" s="39" t="s">
        <v>961</v>
      </c>
      <c r="B155" s="39" t="s">
        <v>962</v>
      </c>
      <c r="C155" s="39"/>
      <c r="D155" s="39" t="s">
        <v>4505</v>
      </c>
      <c r="E155" s="39" t="s">
        <v>274</v>
      </c>
      <c r="F155" s="39" t="s">
        <v>1739</v>
      </c>
      <c r="G155" s="39" t="s">
        <v>4852</v>
      </c>
      <c r="H155" s="39" t="s">
        <v>4502</v>
      </c>
      <c r="I155" s="40" t="n">
        <v>570</v>
      </c>
      <c r="J155" s="40" t="n">
        <v>0</v>
      </c>
      <c r="K155" s="39" t="s">
        <v>4503</v>
      </c>
      <c r="L155" s="41" t="n">
        <v>0</v>
      </c>
      <c r="M155" s="41" t="n">
        <v>45006.2</v>
      </c>
      <c r="O155" s="42" t="n">
        <f aca="false">M155/SUM($M$2:$M$2023)</f>
        <v>0.000124335887809169</v>
      </c>
      <c r="P155" s="43" t="n">
        <f aca="false">IFERROR(M155/I155,0)</f>
        <v>78.9582456140351</v>
      </c>
      <c r="Q155" s="17"/>
      <c r="R155" s="44" t="n">
        <f aca="false">I155-Q155</f>
        <v>570</v>
      </c>
      <c r="S155" s="43" t="n">
        <f aca="false">$AK155*R155</f>
        <v>45006.196119403</v>
      </c>
      <c r="U155" s="26" t="s">
        <v>259</v>
      </c>
      <c r="V155" s="26" t="s">
        <v>273</v>
      </c>
      <c r="W155" s="26" t="s">
        <v>262</v>
      </c>
      <c r="X155" s="26"/>
      <c r="Y155" s="26" t="s">
        <v>277</v>
      </c>
      <c r="Z155" s="27" t="s">
        <v>123</v>
      </c>
      <c r="AA155" s="26"/>
      <c r="AB155" s="26"/>
      <c r="AC155" s="26"/>
      <c r="AD155" s="26"/>
      <c r="AE155" s="26"/>
      <c r="AF155" s="26"/>
      <c r="AG155" s="26"/>
      <c r="AH155" s="45" t="n">
        <v>670</v>
      </c>
      <c r="AI155" s="45" t="n">
        <f aca="false">Q155</f>
        <v>0</v>
      </c>
      <c r="AJ155" s="45" t="n">
        <f aca="false">$AH155-$AI155</f>
        <v>670</v>
      </c>
      <c r="AK155" s="46" t="n">
        <v>78.9582388059701</v>
      </c>
      <c r="AL155" s="46" t="n">
        <f aca="false">$AJ155*$AK155</f>
        <v>52902.02</v>
      </c>
      <c r="AM155" s="46" t="n">
        <f aca="false">$AI155*$AK155</f>
        <v>0</v>
      </c>
      <c r="AN155" s="26"/>
      <c r="AO155" s="26" t="s">
        <v>1740</v>
      </c>
    </row>
    <row r="156" customFormat="false" ht="12" hidden="false" customHeight="false" outlineLevel="0" collapsed="false">
      <c r="A156" s="39" t="s">
        <v>767</v>
      </c>
      <c r="B156" s="39" t="s">
        <v>768</v>
      </c>
      <c r="C156" s="39" t="s">
        <v>4958</v>
      </c>
      <c r="D156" s="39" t="s">
        <v>4505</v>
      </c>
      <c r="E156" s="39" t="s">
        <v>261</v>
      </c>
      <c r="F156" s="39" t="s">
        <v>1739</v>
      </c>
      <c r="G156" s="39" t="s">
        <v>4854</v>
      </c>
      <c r="H156" s="39" t="s">
        <v>4502</v>
      </c>
      <c r="I156" s="40" t="n">
        <v>550</v>
      </c>
      <c r="J156" s="40" t="n">
        <v>0</v>
      </c>
      <c r="K156" s="39" t="s">
        <v>4503</v>
      </c>
      <c r="L156" s="41" t="n">
        <v>0</v>
      </c>
      <c r="M156" s="41" t="n">
        <v>236080.05</v>
      </c>
      <c r="O156" s="42" t="n">
        <f aca="false">M156/SUM($M$2:$M$2023)</f>
        <v>0.000652203976580628</v>
      </c>
      <c r="P156" s="43" t="n">
        <f aca="false">IFERROR(M156/I156,0)</f>
        <v>429.236454545455</v>
      </c>
      <c r="Q156" s="17"/>
      <c r="R156" s="44" t="n">
        <f aca="false">I156-Q156</f>
        <v>550</v>
      </c>
      <c r="S156" s="43" t="n">
        <f aca="false">$AK156*R156</f>
        <v>236080.043442623</v>
      </c>
      <c r="U156" s="26" t="s">
        <v>259</v>
      </c>
      <c r="V156" s="26" t="s">
        <v>260</v>
      </c>
      <c r="W156" s="26" t="s">
        <v>262</v>
      </c>
      <c r="X156" s="26"/>
      <c r="Y156" s="26" t="s">
        <v>277</v>
      </c>
      <c r="Z156" s="27" t="s">
        <v>123</v>
      </c>
      <c r="AA156" s="26"/>
      <c r="AB156" s="26"/>
      <c r="AC156" s="26"/>
      <c r="AD156" s="26"/>
      <c r="AE156" s="26"/>
      <c r="AF156" s="26"/>
      <c r="AG156" s="26"/>
      <c r="AH156" s="45" t="n">
        <v>610</v>
      </c>
      <c r="AI156" s="45" t="n">
        <f aca="false">Q156</f>
        <v>0</v>
      </c>
      <c r="AJ156" s="45" t="n">
        <f aca="false">$AH156-$AI156</f>
        <v>610</v>
      </c>
      <c r="AK156" s="46" t="n">
        <v>429.236442622951</v>
      </c>
      <c r="AL156" s="46" t="n">
        <f aca="false">$AJ156*$AK156</f>
        <v>261834.23</v>
      </c>
      <c r="AM156" s="46" t="n">
        <f aca="false">$AI156*$AK156</f>
        <v>0</v>
      </c>
      <c r="AN156" s="26"/>
      <c r="AO156" s="26" t="s">
        <v>2147</v>
      </c>
    </row>
    <row r="157" customFormat="false" ht="12" hidden="false" customHeight="false" outlineLevel="0" collapsed="false">
      <c r="A157" s="39" t="s">
        <v>2100</v>
      </c>
      <c r="B157" s="39" t="s">
        <v>2101</v>
      </c>
      <c r="C157" s="39"/>
      <c r="D157" s="39" t="s">
        <v>4505</v>
      </c>
      <c r="E157" s="39" t="s">
        <v>274</v>
      </c>
      <c r="F157" s="39" t="s">
        <v>1739</v>
      </c>
      <c r="G157" s="39" t="s">
        <v>4853</v>
      </c>
      <c r="H157" s="39" t="s">
        <v>4502</v>
      </c>
      <c r="I157" s="40" t="n">
        <v>550</v>
      </c>
      <c r="J157" s="40" t="n">
        <v>0</v>
      </c>
      <c r="K157" s="39" t="s">
        <v>4503</v>
      </c>
      <c r="L157" s="41" t="n">
        <v>0</v>
      </c>
      <c r="M157" s="41" t="n">
        <v>226017.84</v>
      </c>
      <c r="O157" s="42" t="n">
        <f aca="false">M157/SUM($M$2:$M$2023)</f>
        <v>0.000624405721814122</v>
      </c>
      <c r="P157" s="43" t="n">
        <f aca="false">IFERROR(M157/I157,0)</f>
        <v>410.941527272727</v>
      </c>
      <c r="Q157" s="17" t="n">
        <v>10</v>
      </c>
      <c r="R157" s="44" t="n">
        <f aca="false">I157-Q157</f>
        <v>540</v>
      </c>
      <c r="S157" s="43" t="n">
        <f aca="false">$AK157*R157</f>
        <v>221908.422335025</v>
      </c>
      <c r="U157" s="26" t="s">
        <v>259</v>
      </c>
      <c r="V157" s="26" t="s">
        <v>273</v>
      </c>
      <c r="W157" s="26" t="s">
        <v>262</v>
      </c>
      <c r="X157" s="24" t="s">
        <v>226</v>
      </c>
      <c r="Y157" s="26" t="s">
        <v>267</v>
      </c>
      <c r="Z157" s="25" t="s">
        <v>51</v>
      </c>
      <c r="AA157" s="26" t="s">
        <v>2102</v>
      </c>
      <c r="AB157" s="26" t="s">
        <v>2103</v>
      </c>
      <c r="AC157" s="26" t="s">
        <v>290</v>
      </c>
      <c r="AD157" s="26" t="s">
        <v>269</v>
      </c>
      <c r="AE157" s="26"/>
      <c r="AF157" s="26" t="s">
        <v>269</v>
      </c>
      <c r="AG157" s="26"/>
      <c r="AH157" s="45" t="n">
        <v>788</v>
      </c>
      <c r="AI157" s="45" t="n">
        <f aca="false">Q157</f>
        <v>10</v>
      </c>
      <c r="AJ157" s="45" t="n">
        <f aca="false">$AH157-$AI157</f>
        <v>778</v>
      </c>
      <c r="AK157" s="46" t="n">
        <v>410.94152284264</v>
      </c>
      <c r="AL157" s="46" t="n">
        <f aca="false">$AJ157*$AK157</f>
        <v>319712.504771574</v>
      </c>
      <c r="AM157" s="46" t="n">
        <f aca="false">$AI157*$AK157</f>
        <v>4109.4152284264</v>
      </c>
      <c r="AN157" s="28" t="s">
        <v>2104</v>
      </c>
      <c r="AO157" s="26" t="s">
        <v>2105</v>
      </c>
    </row>
    <row r="158" customFormat="false" ht="12" hidden="false" customHeight="false" outlineLevel="0" collapsed="false">
      <c r="A158" s="39" t="s">
        <v>1941</v>
      </c>
      <c r="B158" s="39" t="s">
        <v>1942</v>
      </c>
      <c r="C158" s="39"/>
      <c r="D158" s="39" t="s">
        <v>4505</v>
      </c>
      <c r="E158" s="39" t="s">
        <v>274</v>
      </c>
      <c r="F158" s="39" t="s">
        <v>1739</v>
      </c>
      <c r="G158" s="39" t="s">
        <v>4853</v>
      </c>
      <c r="H158" s="39" t="s">
        <v>4502</v>
      </c>
      <c r="I158" s="40" t="n">
        <v>547</v>
      </c>
      <c r="J158" s="40" t="n">
        <v>0</v>
      </c>
      <c r="K158" s="39" t="s">
        <v>4503</v>
      </c>
      <c r="L158" s="41" t="n">
        <v>0</v>
      </c>
      <c r="M158" s="41" t="n">
        <v>259443.67</v>
      </c>
      <c r="O158" s="42" t="n">
        <f aca="false">M158/SUM($M$2:$M$2023)</f>
        <v>0.000716749226682526</v>
      </c>
      <c r="P158" s="43" t="n">
        <f aca="false">IFERROR(M158/I158,0)</f>
        <v>474.302870201097</v>
      </c>
      <c r="Q158" s="17"/>
      <c r="R158" s="44" t="n">
        <f aca="false">I158-Q158</f>
        <v>547</v>
      </c>
      <c r="S158" s="43" t="n">
        <f aca="false">$AK158*R158</f>
        <v>259443.67135478</v>
      </c>
      <c r="U158" s="26" t="s">
        <v>259</v>
      </c>
      <c r="V158" s="26" t="s">
        <v>273</v>
      </c>
      <c r="W158" s="26" t="s">
        <v>262</v>
      </c>
      <c r="X158" s="24" t="s">
        <v>226</v>
      </c>
      <c r="Y158" s="26" t="s">
        <v>267</v>
      </c>
      <c r="Z158" s="25" t="s">
        <v>51</v>
      </c>
      <c r="AA158" s="26" t="s">
        <v>1943</v>
      </c>
      <c r="AB158" s="26" t="s">
        <v>1944</v>
      </c>
      <c r="AC158" s="26" t="s">
        <v>290</v>
      </c>
      <c r="AD158" s="26" t="s">
        <v>269</v>
      </c>
      <c r="AE158" s="26"/>
      <c r="AF158" s="26" t="s">
        <v>269</v>
      </c>
      <c r="AG158" s="26"/>
      <c r="AH158" s="45"/>
      <c r="AI158" s="45"/>
      <c r="AJ158" s="45"/>
      <c r="AK158" s="46" t="n">
        <v>474.302872677843</v>
      </c>
      <c r="AL158" s="46"/>
      <c r="AM158" s="46"/>
      <c r="AN158" s="26"/>
      <c r="AO158" s="26" t="s">
        <v>4959</v>
      </c>
    </row>
    <row r="159" customFormat="false" ht="12" hidden="false" customHeight="false" outlineLevel="0" collapsed="false">
      <c r="A159" s="39" t="s">
        <v>1969</v>
      </c>
      <c r="B159" s="39" t="s">
        <v>1970</v>
      </c>
      <c r="C159" s="39" t="s">
        <v>4960</v>
      </c>
      <c r="D159" s="39" t="s">
        <v>4505</v>
      </c>
      <c r="E159" s="39" t="s">
        <v>261</v>
      </c>
      <c r="F159" s="39" t="s">
        <v>1739</v>
      </c>
      <c r="G159" s="39" t="s">
        <v>4853</v>
      </c>
      <c r="H159" s="39" t="s">
        <v>4502</v>
      </c>
      <c r="I159" s="40" t="n">
        <v>540</v>
      </c>
      <c r="J159" s="40" t="n">
        <v>0</v>
      </c>
      <c r="K159" s="39" t="s">
        <v>4503</v>
      </c>
      <c r="L159" s="41" t="n">
        <v>0</v>
      </c>
      <c r="M159" s="41" t="n">
        <v>36414.78</v>
      </c>
      <c r="O159" s="42" t="n">
        <f aca="false">M159/SUM($M$2:$M$2023)</f>
        <v>0.000100600895002812</v>
      </c>
      <c r="P159" s="43" t="n">
        <f aca="false">IFERROR(M159/I159,0)</f>
        <v>67.4347777777778</v>
      </c>
      <c r="Q159" s="17"/>
      <c r="R159" s="44" t="n">
        <f aca="false">I159-Q159</f>
        <v>540</v>
      </c>
      <c r="S159" s="43" t="n">
        <f aca="false">$AK159*R159</f>
        <v>36414.779673913</v>
      </c>
      <c r="U159" s="26" t="s">
        <v>259</v>
      </c>
      <c r="V159" s="26" t="s">
        <v>260</v>
      </c>
      <c r="W159" s="26" t="s">
        <v>262</v>
      </c>
      <c r="X159" s="26"/>
      <c r="Y159" s="26" t="s">
        <v>277</v>
      </c>
      <c r="Z159" s="27" t="s">
        <v>123</v>
      </c>
      <c r="AA159" s="26"/>
      <c r="AB159" s="26"/>
      <c r="AC159" s="26"/>
      <c r="AD159" s="26"/>
      <c r="AE159" s="26"/>
      <c r="AF159" s="26"/>
      <c r="AG159" s="26"/>
      <c r="AH159" s="45"/>
      <c r="AI159" s="45"/>
      <c r="AJ159" s="45"/>
      <c r="AK159" s="46" t="n">
        <v>67.434777173913</v>
      </c>
      <c r="AL159" s="46"/>
      <c r="AM159" s="46"/>
      <c r="AN159" s="26"/>
      <c r="AO159" s="26" t="s">
        <v>1740</v>
      </c>
    </row>
    <row r="160" customFormat="false" ht="12" hidden="false" customHeight="false" outlineLevel="0" collapsed="false">
      <c r="A160" s="39" t="s">
        <v>602</v>
      </c>
      <c r="B160" s="39" t="s">
        <v>603</v>
      </c>
      <c r="C160" s="39" t="s">
        <v>78</v>
      </c>
      <c r="D160" s="39" t="s">
        <v>4505</v>
      </c>
      <c r="E160" s="39" t="s">
        <v>261</v>
      </c>
      <c r="F160" s="39" t="s">
        <v>1739</v>
      </c>
      <c r="G160" s="39" t="s">
        <v>4853</v>
      </c>
      <c r="H160" s="39" t="s">
        <v>4502</v>
      </c>
      <c r="I160" s="40" t="n">
        <v>520</v>
      </c>
      <c r="J160" s="40" t="n">
        <v>0</v>
      </c>
      <c r="K160" s="39" t="s">
        <v>4503</v>
      </c>
      <c r="L160" s="41" t="n">
        <v>0</v>
      </c>
      <c r="M160" s="41" t="n">
        <v>62949.41</v>
      </c>
      <c r="O160" s="42" t="n">
        <f aca="false">M160/SUM($M$2:$M$2023)</f>
        <v>0.00017390650131345</v>
      </c>
      <c r="P160" s="43" t="n">
        <f aca="false">IFERROR(M160/I160,0)</f>
        <v>121.056557692308</v>
      </c>
      <c r="Q160" s="17"/>
      <c r="R160" s="44" t="n">
        <f aca="false">I160-Q160</f>
        <v>520</v>
      </c>
      <c r="S160" s="43" t="n">
        <f aca="false">$AK160*R160</f>
        <v>62949.4076595744</v>
      </c>
      <c r="U160" s="26" t="s">
        <v>259</v>
      </c>
      <c r="V160" s="26" t="s">
        <v>260</v>
      </c>
      <c r="W160" s="26" t="s">
        <v>262</v>
      </c>
      <c r="X160" s="24" t="s">
        <v>226</v>
      </c>
      <c r="Y160" s="26" t="s">
        <v>267</v>
      </c>
      <c r="Z160" s="25" t="s">
        <v>51</v>
      </c>
      <c r="AA160" s="26" t="s">
        <v>1840</v>
      </c>
      <c r="AB160" s="26" t="s">
        <v>1841</v>
      </c>
      <c r="AC160" s="26" t="s">
        <v>1067</v>
      </c>
      <c r="AD160" s="26" t="s">
        <v>269</v>
      </c>
      <c r="AE160" s="26"/>
      <c r="AF160" s="26" t="s">
        <v>270</v>
      </c>
      <c r="AG160" s="26" t="s">
        <v>1069</v>
      </c>
      <c r="AH160" s="45"/>
      <c r="AI160" s="45"/>
      <c r="AJ160" s="45"/>
      <c r="AK160" s="46" t="n">
        <v>121.056553191489</v>
      </c>
      <c r="AL160" s="46"/>
      <c r="AM160" s="46"/>
      <c r="AN160" s="26"/>
      <c r="AO160" s="26" t="s">
        <v>4913</v>
      </c>
    </row>
    <row r="161" customFormat="false" ht="12" hidden="false" customHeight="false" outlineLevel="0" collapsed="false">
      <c r="A161" s="39" t="s">
        <v>1821</v>
      </c>
      <c r="B161" s="39" t="s">
        <v>1822</v>
      </c>
      <c r="C161" s="39" t="s">
        <v>4961</v>
      </c>
      <c r="D161" s="39" t="s">
        <v>4505</v>
      </c>
      <c r="E161" s="39" t="s">
        <v>261</v>
      </c>
      <c r="F161" s="39" t="s">
        <v>1739</v>
      </c>
      <c r="G161" s="39" t="s">
        <v>4853</v>
      </c>
      <c r="H161" s="39" t="s">
        <v>4502</v>
      </c>
      <c r="I161" s="40" t="n">
        <v>520</v>
      </c>
      <c r="J161" s="40" t="n">
        <v>0</v>
      </c>
      <c r="K161" s="39" t="s">
        <v>4503</v>
      </c>
      <c r="L161" s="41" t="n">
        <v>0</v>
      </c>
      <c r="M161" s="41" t="n">
        <v>10647.14</v>
      </c>
      <c r="O161" s="42" t="n">
        <f aca="false">M161/SUM($M$2:$M$2023)</f>
        <v>2.94142052545764E-005</v>
      </c>
      <c r="P161" s="43" t="n">
        <f aca="false">IFERROR(M161/I161,0)</f>
        <v>20.4752692307692</v>
      </c>
      <c r="Q161" s="17"/>
      <c r="R161" s="44" t="n">
        <f aca="false">I161-Q161</f>
        <v>520</v>
      </c>
      <c r="S161" s="43" t="n">
        <f aca="false">$AK161*R161</f>
        <v>10647.1418181818</v>
      </c>
      <c r="U161" s="26" t="s">
        <v>259</v>
      </c>
      <c r="V161" s="26" t="s">
        <v>260</v>
      </c>
      <c r="W161" s="26" t="s">
        <v>262</v>
      </c>
      <c r="X161" s="26"/>
      <c r="Y161" s="26" t="s">
        <v>277</v>
      </c>
      <c r="Z161" s="27" t="s">
        <v>123</v>
      </c>
      <c r="AA161" s="26"/>
      <c r="AB161" s="26"/>
      <c r="AC161" s="26"/>
      <c r="AD161" s="26"/>
      <c r="AE161" s="26"/>
      <c r="AF161" s="26"/>
      <c r="AG161" s="26"/>
      <c r="AH161" s="45"/>
      <c r="AI161" s="45"/>
      <c r="AJ161" s="45"/>
      <c r="AK161" s="46" t="n">
        <v>20.4752727272727</v>
      </c>
      <c r="AL161" s="46"/>
      <c r="AM161" s="46"/>
      <c r="AN161" s="26"/>
      <c r="AO161" s="26" t="s">
        <v>1823</v>
      </c>
    </row>
    <row r="162" customFormat="false" ht="12" hidden="false" customHeight="false" outlineLevel="0" collapsed="false">
      <c r="A162" s="39" t="s">
        <v>792</v>
      </c>
      <c r="B162" s="39" t="s">
        <v>793</v>
      </c>
      <c r="C162" s="39" t="s">
        <v>78</v>
      </c>
      <c r="D162" s="39" t="s">
        <v>4505</v>
      </c>
      <c r="E162" s="39" t="s">
        <v>261</v>
      </c>
      <c r="F162" s="39" t="s">
        <v>1739</v>
      </c>
      <c r="G162" s="39" t="s">
        <v>4853</v>
      </c>
      <c r="H162" s="39" t="s">
        <v>4502</v>
      </c>
      <c r="I162" s="40" t="n">
        <v>520</v>
      </c>
      <c r="J162" s="40" t="n">
        <v>0</v>
      </c>
      <c r="K162" s="39" t="s">
        <v>4503</v>
      </c>
      <c r="L162" s="41" t="n">
        <v>0</v>
      </c>
      <c r="M162" s="41" t="n">
        <v>75181.84</v>
      </c>
      <c r="O162" s="42" t="n">
        <f aca="false">M162/SUM($M$2:$M$2023)</f>
        <v>0.00020770029070499</v>
      </c>
      <c r="P162" s="43" t="n">
        <f aca="false">IFERROR(M162/I162,0)</f>
        <v>144.580461538462</v>
      </c>
      <c r="Q162" s="17" t="n">
        <v>230</v>
      </c>
      <c r="R162" s="44" t="n">
        <f aca="false">I162-Q162</f>
        <v>290</v>
      </c>
      <c r="S162" s="43" t="n">
        <f aca="false">$AK162*R162</f>
        <v>41928.3364705882</v>
      </c>
      <c r="U162" s="26" t="s">
        <v>259</v>
      </c>
      <c r="V162" s="26" t="s">
        <v>260</v>
      </c>
      <c r="W162" s="26" t="s">
        <v>262</v>
      </c>
      <c r="X162" s="29" t="s">
        <v>227</v>
      </c>
      <c r="Y162" s="26" t="s">
        <v>297</v>
      </c>
      <c r="Z162" s="25" t="s">
        <v>51</v>
      </c>
      <c r="AA162" s="26" t="s">
        <v>2133</v>
      </c>
      <c r="AB162" s="26" t="s">
        <v>2134</v>
      </c>
      <c r="AC162" s="26" t="s">
        <v>2135</v>
      </c>
      <c r="AD162" s="26" t="s">
        <v>269</v>
      </c>
      <c r="AE162" s="26"/>
      <c r="AF162" s="26" t="s">
        <v>270</v>
      </c>
      <c r="AG162" s="26" t="s">
        <v>2136</v>
      </c>
      <c r="AH162" s="45" t="n">
        <v>680</v>
      </c>
      <c r="AI162" s="45" t="n">
        <f aca="false">Q162</f>
        <v>230</v>
      </c>
      <c r="AJ162" s="45" t="n">
        <f aca="false">$AH162-$AI162</f>
        <v>450</v>
      </c>
      <c r="AK162" s="46" t="n">
        <v>144.580470588235</v>
      </c>
      <c r="AL162" s="46" t="n">
        <f aca="false">$AJ162*$AK162</f>
        <v>65061.2117647059</v>
      </c>
      <c r="AM162" s="46" t="n">
        <f aca="false">$AI162*$AK162</f>
        <v>33253.5082352941</v>
      </c>
      <c r="AN162" s="26"/>
      <c r="AO162" s="26" t="s">
        <v>2137</v>
      </c>
    </row>
    <row r="163" customFormat="false" ht="12" hidden="false" customHeight="false" outlineLevel="0" collapsed="false">
      <c r="A163" s="39" t="s">
        <v>1797</v>
      </c>
      <c r="B163" s="39" t="s">
        <v>1798</v>
      </c>
      <c r="C163" s="39" t="s">
        <v>4962</v>
      </c>
      <c r="D163" s="39" t="s">
        <v>4505</v>
      </c>
      <c r="E163" s="39" t="s">
        <v>261</v>
      </c>
      <c r="F163" s="39" t="s">
        <v>1739</v>
      </c>
      <c r="G163" s="39" t="s">
        <v>4853</v>
      </c>
      <c r="H163" s="39" t="s">
        <v>4502</v>
      </c>
      <c r="I163" s="40" t="n">
        <v>510</v>
      </c>
      <c r="J163" s="40" t="n">
        <v>0</v>
      </c>
      <c r="K163" s="39" t="s">
        <v>4503</v>
      </c>
      <c r="L163" s="41" t="n">
        <v>0</v>
      </c>
      <c r="M163" s="41" t="n">
        <v>8304.36</v>
      </c>
      <c r="O163" s="42" t="n">
        <f aca="false">M163/SUM($M$2:$M$2023)</f>
        <v>2.29419496266504E-005</v>
      </c>
      <c r="P163" s="43" t="n">
        <f aca="false">IFERROR(M163/I163,0)</f>
        <v>16.2830588235294</v>
      </c>
      <c r="Q163" s="17"/>
      <c r="R163" s="44" t="n">
        <f aca="false">I163-Q163</f>
        <v>510</v>
      </c>
      <c r="S163" s="43" t="n">
        <f aca="false">$AK163*R163</f>
        <v>8304.3637286203</v>
      </c>
      <c r="U163" s="26" t="s">
        <v>259</v>
      </c>
      <c r="V163" s="26" t="s">
        <v>260</v>
      </c>
      <c r="W163" s="26" t="s">
        <v>262</v>
      </c>
      <c r="X163" s="29" t="s">
        <v>227</v>
      </c>
      <c r="Y163" s="26" t="s">
        <v>297</v>
      </c>
      <c r="Z163" s="25" t="s">
        <v>51</v>
      </c>
      <c r="AA163" s="26" t="s">
        <v>1799</v>
      </c>
      <c r="AB163" s="26" t="s">
        <v>1800</v>
      </c>
      <c r="AC163" s="26" t="s">
        <v>290</v>
      </c>
      <c r="AD163" s="26" t="s">
        <v>270</v>
      </c>
      <c r="AE163" s="26" t="s">
        <v>1801</v>
      </c>
      <c r="AF163" s="26" t="s">
        <v>270</v>
      </c>
      <c r="AG163" s="26" t="s">
        <v>658</v>
      </c>
      <c r="AH163" s="45"/>
      <c r="AI163" s="45"/>
      <c r="AJ163" s="45"/>
      <c r="AK163" s="46" t="n">
        <v>16.2830661345496</v>
      </c>
      <c r="AL163" s="46"/>
      <c r="AM163" s="46"/>
      <c r="AN163" s="26"/>
      <c r="AO163" s="26" t="s">
        <v>4901</v>
      </c>
    </row>
    <row r="164" customFormat="false" ht="12" hidden="false" customHeight="false" outlineLevel="0" collapsed="false">
      <c r="A164" s="39" t="s">
        <v>328</v>
      </c>
      <c r="B164" s="39" t="s">
        <v>329</v>
      </c>
      <c r="C164" s="39" t="s">
        <v>4963</v>
      </c>
      <c r="D164" s="39" t="s">
        <v>4505</v>
      </c>
      <c r="E164" s="39" t="s">
        <v>261</v>
      </c>
      <c r="F164" s="39" t="s">
        <v>1739</v>
      </c>
      <c r="G164" s="39" t="s">
        <v>4853</v>
      </c>
      <c r="H164" s="39" t="s">
        <v>4502</v>
      </c>
      <c r="I164" s="40" t="n">
        <v>510</v>
      </c>
      <c r="J164" s="40" t="n">
        <v>0</v>
      </c>
      <c r="K164" s="39" t="s">
        <v>4503</v>
      </c>
      <c r="L164" s="41" t="n">
        <v>0</v>
      </c>
      <c r="M164" s="41" t="n">
        <v>30093.98</v>
      </c>
      <c r="O164" s="42" t="n">
        <f aca="false">M164/SUM($M$2:$M$2023)</f>
        <v>8.31388057870112E-005</v>
      </c>
      <c r="P164" s="43" t="n">
        <f aca="false">IFERROR(M164/I164,0)</f>
        <v>59.0078039215686</v>
      </c>
      <c r="Q164" s="17"/>
      <c r="R164" s="44" t="n">
        <f aca="false">I164-Q164</f>
        <v>510</v>
      </c>
      <c r="S164" s="43" t="n">
        <f aca="false">$AK164*R164</f>
        <v>30093.9774897681</v>
      </c>
      <c r="U164" s="26" t="s">
        <v>259</v>
      </c>
      <c r="V164" s="26" t="s">
        <v>260</v>
      </c>
      <c r="W164" s="26" t="s">
        <v>262</v>
      </c>
      <c r="X164" s="24" t="s">
        <v>226</v>
      </c>
      <c r="Y164" s="26" t="s">
        <v>267</v>
      </c>
      <c r="Z164" s="25" t="s">
        <v>51</v>
      </c>
      <c r="AA164" s="26" t="s">
        <v>1788</v>
      </c>
      <c r="AB164" s="26" t="s">
        <v>1789</v>
      </c>
      <c r="AC164" s="26" t="s">
        <v>1791</v>
      </c>
      <c r="AD164" s="26" t="s">
        <v>269</v>
      </c>
      <c r="AE164" s="26"/>
      <c r="AF164" s="26" t="s">
        <v>270</v>
      </c>
      <c r="AG164" s="26" t="s">
        <v>333</v>
      </c>
      <c r="AH164" s="45"/>
      <c r="AI164" s="45"/>
      <c r="AJ164" s="45"/>
      <c r="AK164" s="46" t="n">
        <v>59.0077989995453</v>
      </c>
      <c r="AL164" s="46"/>
      <c r="AM164" s="46"/>
      <c r="AN164" s="26"/>
      <c r="AO164" s="26" t="s">
        <v>4872</v>
      </c>
    </row>
    <row r="165" customFormat="false" ht="12" hidden="false" customHeight="false" outlineLevel="0" collapsed="false">
      <c r="A165" s="39" t="s">
        <v>602</v>
      </c>
      <c r="B165" s="39" t="s">
        <v>603</v>
      </c>
      <c r="C165" s="39" t="s">
        <v>4964</v>
      </c>
      <c r="D165" s="39" t="s">
        <v>4505</v>
      </c>
      <c r="E165" s="39" t="s">
        <v>261</v>
      </c>
      <c r="F165" s="39" t="s">
        <v>1739</v>
      </c>
      <c r="G165" s="39" t="s">
        <v>4853</v>
      </c>
      <c r="H165" s="39" t="s">
        <v>4502</v>
      </c>
      <c r="I165" s="40" t="n">
        <v>510</v>
      </c>
      <c r="J165" s="40" t="n">
        <v>0</v>
      </c>
      <c r="K165" s="39" t="s">
        <v>4503</v>
      </c>
      <c r="L165" s="41" t="n">
        <v>0</v>
      </c>
      <c r="M165" s="41" t="n">
        <v>61738.84</v>
      </c>
      <c r="O165" s="42" t="n">
        <f aca="false">M165/SUM($M$2:$M$2023)</f>
        <v>0.000170562133299595</v>
      </c>
      <c r="P165" s="43" t="n">
        <f aca="false">IFERROR(M165/I165,0)</f>
        <v>121.056549019608</v>
      </c>
      <c r="Q165" s="17"/>
      <c r="R165" s="44" t="n">
        <f aca="false">I165-Q165</f>
        <v>510</v>
      </c>
      <c r="S165" s="43" t="n">
        <f aca="false">$AK165*R165</f>
        <v>61738.8421276595</v>
      </c>
      <c r="U165" s="26" t="s">
        <v>259</v>
      </c>
      <c r="V165" s="26" t="s">
        <v>260</v>
      </c>
      <c r="W165" s="26" t="s">
        <v>262</v>
      </c>
      <c r="X165" s="24" t="s">
        <v>226</v>
      </c>
      <c r="Y165" s="26" t="s">
        <v>267</v>
      </c>
      <c r="Z165" s="25" t="s">
        <v>51</v>
      </c>
      <c r="AA165" s="26" t="s">
        <v>1840</v>
      </c>
      <c r="AB165" s="26" t="s">
        <v>1841</v>
      </c>
      <c r="AC165" s="26" t="s">
        <v>1067</v>
      </c>
      <c r="AD165" s="26" t="s">
        <v>269</v>
      </c>
      <c r="AE165" s="26"/>
      <c r="AF165" s="26" t="s">
        <v>270</v>
      </c>
      <c r="AG165" s="26" t="s">
        <v>1069</v>
      </c>
      <c r="AH165" s="45"/>
      <c r="AI165" s="45"/>
      <c r="AJ165" s="45"/>
      <c r="AK165" s="46" t="n">
        <v>121.056553191489</v>
      </c>
      <c r="AL165" s="46"/>
      <c r="AM165" s="46"/>
      <c r="AN165" s="26"/>
      <c r="AO165" s="26" t="s">
        <v>4913</v>
      </c>
    </row>
    <row r="166" customFormat="false" ht="12" hidden="false" customHeight="false" outlineLevel="0" collapsed="false">
      <c r="A166" s="39" t="s">
        <v>1993</v>
      </c>
      <c r="B166" s="39" t="s">
        <v>1994</v>
      </c>
      <c r="C166" s="39"/>
      <c r="D166" s="39" t="s">
        <v>4505</v>
      </c>
      <c r="E166" s="39" t="s">
        <v>274</v>
      </c>
      <c r="F166" s="39" t="s">
        <v>1739</v>
      </c>
      <c r="G166" s="39" t="s">
        <v>4853</v>
      </c>
      <c r="H166" s="39" t="s">
        <v>4502</v>
      </c>
      <c r="I166" s="40" t="n">
        <v>510</v>
      </c>
      <c r="J166" s="40" t="n">
        <v>0</v>
      </c>
      <c r="K166" s="39" t="s">
        <v>4503</v>
      </c>
      <c r="L166" s="41" t="n">
        <v>0</v>
      </c>
      <c r="M166" s="41" t="n">
        <v>318748.31</v>
      </c>
      <c r="O166" s="42" t="n">
        <f aca="false">M166/SUM($M$2:$M$2023)</f>
        <v>0.000880586543887782</v>
      </c>
      <c r="P166" s="43" t="n">
        <f aca="false">IFERROR(M166/I166,0)</f>
        <v>624.99668627451</v>
      </c>
      <c r="Q166" s="17"/>
      <c r="R166" s="44" t="n">
        <f aca="false">I166-Q166</f>
        <v>510</v>
      </c>
      <c r="S166" s="43" t="n">
        <f aca="false">$AK166*R166</f>
        <v>318748.311258278</v>
      </c>
      <c r="U166" s="26" t="s">
        <v>259</v>
      </c>
      <c r="V166" s="26" t="s">
        <v>273</v>
      </c>
      <c r="W166" s="26" t="s">
        <v>262</v>
      </c>
      <c r="X166" s="24" t="s">
        <v>226</v>
      </c>
      <c r="Y166" s="26" t="s">
        <v>267</v>
      </c>
      <c r="Z166" s="25" t="s">
        <v>51</v>
      </c>
      <c r="AA166" s="26" t="s">
        <v>1995</v>
      </c>
      <c r="AB166" s="26" t="s">
        <v>1996</v>
      </c>
      <c r="AC166" s="26" t="s">
        <v>290</v>
      </c>
      <c r="AD166" s="26" t="s">
        <v>269</v>
      </c>
      <c r="AE166" s="26"/>
      <c r="AF166" s="26" t="s">
        <v>269</v>
      </c>
      <c r="AG166" s="26"/>
      <c r="AH166" s="45"/>
      <c r="AI166" s="45"/>
      <c r="AJ166" s="45"/>
      <c r="AK166" s="46" t="n">
        <v>624.996688741722</v>
      </c>
      <c r="AL166" s="46"/>
      <c r="AM166" s="46"/>
      <c r="AN166" s="26"/>
      <c r="AO166" s="26" t="s">
        <v>4965</v>
      </c>
    </row>
    <row r="167" customFormat="false" ht="12" hidden="false" customHeight="false" outlineLevel="0" collapsed="false">
      <c r="A167" s="39" t="s">
        <v>778</v>
      </c>
      <c r="B167" s="39" t="s">
        <v>779</v>
      </c>
      <c r="C167" s="39" t="s">
        <v>78</v>
      </c>
      <c r="D167" s="39" t="s">
        <v>4505</v>
      </c>
      <c r="E167" s="39" t="s">
        <v>261</v>
      </c>
      <c r="F167" s="39" t="s">
        <v>1739</v>
      </c>
      <c r="G167" s="39" t="s">
        <v>4853</v>
      </c>
      <c r="H167" s="39" t="s">
        <v>4502</v>
      </c>
      <c r="I167" s="40" t="n">
        <v>504</v>
      </c>
      <c r="J167" s="40" t="n">
        <v>0</v>
      </c>
      <c r="K167" s="39" t="s">
        <v>4503</v>
      </c>
      <c r="L167" s="41" t="n">
        <v>0</v>
      </c>
      <c r="M167" s="41" t="n">
        <v>12333.21</v>
      </c>
      <c r="O167" s="42" t="n">
        <f aca="false">M167/SUM($M$2:$M$2023)</f>
        <v>3.40722081599185E-005</v>
      </c>
      <c r="P167" s="43" t="n">
        <f aca="false">IFERROR(M167/I167,0)</f>
        <v>24.4706547619048</v>
      </c>
      <c r="Q167" s="17" t="n">
        <v>135</v>
      </c>
      <c r="R167" s="44" t="n">
        <f aca="false">I167-Q167</f>
        <v>369</v>
      </c>
      <c r="S167" s="43" t="n">
        <f aca="false">$AK167*R167</f>
        <v>9029.6709603073</v>
      </c>
      <c r="U167" s="26" t="s">
        <v>259</v>
      </c>
      <c r="V167" s="26" t="s">
        <v>260</v>
      </c>
      <c r="W167" s="26" t="s">
        <v>262</v>
      </c>
      <c r="X167" s="24" t="s">
        <v>226</v>
      </c>
      <c r="Y167" s="26" t="s">
        <v>267</v>
      </c>
      <c r="Z167" s="25" t="s">
        <v>51</v>
      </c>
      <c r="AA167" s="26" t="s">
        <v>1987</v>
      </c>
      <c r="AB167" s="26" t="s">
        <v>1988</v>
      </c>
      <c r="AC167" s="26" t="s">
        <v>290</v>
      </c>
      <c r="AD167" s="26" t="s">
        <v>269</v>
      </c>
      <c r="AE167" s="26"/>
      <c r="AF167" s="26" t="s">
        <v>270</v>
      </c>
      <c r="AG167" s="26" t="s">
        <v>564</v>
      </c>
      <c r="AH167" s="45" t="n">
        <v>1562</v>
      </c>
      <c r="AI167" s="45" t="n">
        <f aca="false">Q167</f>
        <v>135</v>
      </c>
      <c r="AJ167" s="45" t="n">
        <f aca="false">$AH167-$AI167</f>
        <v>1427</v>
      </c>
      <c r="AK167" s="46" t="n">
        <v>24.4706530089629</v>
      </c>
      <c r="AL167" s="46" t="n">
        <f aca="false">$AJ167*$AK167</f>
        <v>34919.62184379</v>
      </c>
      <c r="AM167" s="46" t="n">
        <f aca="false">$AI167*$AK167</f>
        <v>3303.53815620999</v>
      </c>
      <c r="AN167" s="26"/>
      <c r="AO167" s="26" t="s">
        <v>1989</v>
      </c>
    </row>
    <row r="168" customFormat="false" ht="12" hidden="false" customHeight="false" outlineLevel="0" collapsed="false">
      <c r="A168" s="39" t="s">
        <v>692</v>
      </c>
      <c r="B168" s="39" t="s">
        <v>693</v>
      </c>
      <c r="C168" s="39" t="s">
        <v>4966</v>
      </c>
      <c r="D168" s="39" t="s">
        <v>4505</v>
      </c>
      <c r="E168" s="39" t="s">
        <v>261</v>
      </c>
      <c r="F168" s="39" t="s">
        <v>1739</v>
      </c>
      <c r="G168" s="39" t="s">
        <v>4853</v>
      </c>
      <c r="H168" s="39" t="s">
        <v>4502</v>
      </c>
      <c r="I168" s="40" t="n">
        <v>500</v>
      </c>
      <c r="J168" s="40" t="n">
        <v>0</v>
      </c>
      <c r="K168" s="39" t="s">
        <v>4503</v>
      </c>
      <c r="L168" s="41" t="n">
        <v>0</v>
      </c>
      <c r="M168" s="41" t="n">
        <v>143677.98</v>
      </c>
      <c r="O168" s="42" t="n">
        <f aca="false">M168/SUM($M$2:$M$2023)</f>
        <v>0.00039693040518702</v>
      </c>
      <c r="P168" s="43" t="n">
        <f aca="false">IFERROR(M168/I168,0)</f>
        <v>287.35596</v>
      </c>
      <c r="Q168" s="17" t="n">
        <v>603</v>
      </c>
      <c r="R168" s="44" t="n">
        <f aca="false">I168-Q168</f>
        <v>-103</v>
      </c>
      <c r="S168" s="43" t="n">
        <f aca="false">$AK168*R168</f>
        <v>-29597.6649033644</v>
      </c>
      <c r="U168" s="26" t="s">
        <v>259</v>
      </c>
      <c r="V168" s="26" t="s">
        <v>260</v>
      </c>
      <c r="W168" s="26" t="s">
        <v>262</v>
      </c>
      <c r="X168" s="25" t="s">
        <v>228</v>
      </c>
      <c r="Y168" s="26" t="s">
        <v>282</v>
      </c>
      <c r="Z168" s="25" t="s">
        <v>51</v>
      </c>
      <c r="AA168" s="26" t="s">
        <v>1827</v>
      </c>
      <c r="AB168" s="26" t="s">
        <v>1828</v>
      </c>
      <c r="AC168" s="26" t="s">
        <v>1829</v>
      </c>
      <c r="AD168" s="26" t="s">
        <v>269</v>
      </c>
      <c r="AE168" s="26"/>
      <c r="AF168" s="26" t="s">
        <v>270</v>
      </c>
      <c r="AG168" s="26" t="s">
        <v>697</v>
      </c>
      <c r="AH168" s="45" t="n">
        <v>5588</v>
      </c>
      <c r="AI168" s="45" t="n">
        <f aca="false">Q168</f>
        <v>603</v>
      </c>
      <c r="AJ168" s="45" t="n">
        <f aca="false">$AH168-$AI168</f>
        <v>4985</v>
      </c>
      <c r="AK168" s="46" t="n">
        <v>287.355969935576</v>
      </c>
      <c r="AL168" s="46" t="n">
        <f aca="false">$AJ168*$AK168</f>
        <v>1432469.51012885</v>
      </c>
      <c r="AM168" s="46" t="n">
        <f aca="false">$AI168*$AK168</f>
        <v>173275.649871153</v>
      </c>
      <c r="AN168" s="26"/>
      <c r="AO168" s="26" t="s">
        <v>1830</v>
      </c>
    </row>
    <row r="169" customFormat="false" ht="12" hidden="false" customHeight="false" outlineLevel="0" collapsed="false">
      <c r="A169" s="39" t="s">
        <v>820</v>
      </c>
      <c r="B169" s="39" t="s">
        <v>821</v>
      </c>
      <c r="C169" s="39" t="s">
        <v>4967</v>
      </c>
      <c r="D169" s="39" t="s">
        <v>4505</v>
      </c>
      <c r="E169" s="39" t="s">
        <v>261</v>
      </c>
      <c r="F169" s="39" t="s">
        <v>1739</v>
      </c>
      <c r="G169" s="39" t="s">
        <v>4853</v>
      </c>
      <c r="H169" s="39" t="s">
        <v>4502</v>
      </c>
      <c r="I169" s="40" t="n">
        <v>500</v>
      </c>
      <c r="J169" s="40" t="n">
        <v>0</v>
      </c>
      <c r="K169" s="39" t="s">
        <v>4503</v>
      </c>
      <c r="L169" s="41" t="n">
        <v>0</v>
      </c>
      <c r="M169" s="41" t="n">
        <v>98227.22</v>
      </c>
      <c r="O169" s="42" t="n">
        <f aca="false">M169/SUM($M$2:$M$2023)</f>
        <v>0.000271366358540081</v>
      </c>
      <c r="P169" s="43" t="n">
        <f aca="false">IFERROR(M169/I169,0)</f>
        <v>196.45444</v>
      </c>
      <c r="Q169" s="17" t="n">
        <v>243</v>
      </c>
      <c r="R169" s="44" t="n">
        <f aca="false">I169-Q169</f>
        <v>257</v>
      </c>
      <c r="S169" s="43" t="n">
        <f aca="false">$AK169*R169</f>
        <v>50488.7904614076</v>
      </c>
      <c r="U169" s="26" t="s">
        <v>259</v>
      </c>
      <c r="V169" s="26" t="s">
        <v>260</v>
      </c>
      <c r="W169" s="26" t="s">
        <v>262</v>
      </c>
      <c r="X169" s="29" t="s">
        <v>227</v>
      </c>
      <c r="Y169" s="26" t="s">
        <v>297</v>
      </c>
      <c r="Z169" s="25" t="s">
        <v>51</v>
      </c>
      <c r="AA169" s="26" t="s">
        <v>1846</v>
      </c>
      <c r="AB169" s="26" t="s">
        <v>1847</v>
      </c>
      <c r="AC169" s="26" t="s">
        <v>824</v>
      </c>
      <c r="AD169" s="26" t="s">
        <v>269</v>
      </c>
      <c r="AE169" s="26"/>
      <c r="AF169" s="26" t="s">
        <v>270</v>
      </c>
      <c r="AG169" s="26" t="s">
        <v>825</v>
      </c>
      <c r="AH169" s="45" t="n">
        <v>4703</v>
      </c>
      <c r="AI169" s="45" t="n">
        <f aca="false">Q169</f>
        <v>243</v>
      </c>
      <c r="AJ169" s="45" t="n">
        <f aca="false">$AH169-$AI169</f>
        <v>4460</v>
      </c>
      <c r="AK169" s="46" t="n">
        <v>196.454437593026</v>
      </c>
      <c r="AL169" s="46" t="n">
        <f aca="false">$AJ169*$AK169</f>
        <v>876186.791664895</v>
      </c>
      <c r="AM169" s="46" t="n">
        <f aca="false">$AI169*$AK169</f>
        <v>47738.4283351052</v>
      </c>
      <c r="AN169" s="26"/>
      <c r="AO169" s="26" t="s">
        <v>1848</v>
      </c>
    </row>
    <row r="170" customFormat="false" ht="12" hidden="false" customHeight="false" outlineLevel="0" collapsed="false">
      <c r="A170" s="39" t="s">
        <v>448</v>
      </c>
      <c r="B170" s="39" t="s">
        <v>449</v>
      </c>
      <c r="C170" s="39" t="s">
        <v>4968</v>
      </c>
      <c r="D170" s="39" t="s">
        <v>4505</v>
      </c>
      <c r="E170" s="39" t="s">
        <v>261</v>
      </c>
      <c r="F170" s="39" t="s">
        <v>1739</v>
      </c>
      <c r="G170" s="39" t="s">
        <v>4853</v>
      </c>
      <c r="H170" s="39" t="s">
        <v>4502</v>
      </c>
      <c r="I170" s="40" t="n">
        <v>500</v>
      </c>
      <c r="J170" s="40" t="n">
        <v>0</v>
      </c>
      <c r="K170" s="39" t="s">
        <v>4503</v>
      </c>
      <c r="L170" s="41" t="n">
        <v>0</v>
      </c>
      <c r="M170" s="41" t="n">
        <v>149863.27</v>
      </c>
      <c r="O170" s="42" t="n">
        <f aca="false">M170/SUM($M$2:$M$2023)</f>
        <v>0.00041401812917854</v>
      </c>
      <c r="P170" s="43" t="n">
        <f aca="false">IFERROR(M170/I170,0)</f>
        <v>299.72654</v>
      </c>
      <c r="Q170" s="17" t="n">
        <v>110</v>
      </c>
      <c r="R170" s="44" t="n">
        <f aca="false">I170-Q170</f>
        <v>390</v>
      </c>
      <c r="S170" s="43" t="n">
        <f aca="false">$AK170*R170</f>
        <v>116893.345833333</v>
      </c>
      <c r="U170" s="26" t="s">
        <v>259</v>
      </c>
      <c r="V170" s="26" t="s">
        <v>260</v>
      </c>
      <c r="W170" s="26" t="s">
        <v>262</v>
      </c>
      <c r="X170" s="29" t="s">
        <v>227</v>
      </c>
      <c r="Y170" s="26" t="s">
        <v>297</v>
      </c>
      <c r="Z170" s="25" t="s">
        <v>51</v>
      </c>
      <c r="AA170" s="26" t="s">
        <v>1895</v>
      </c>
      <c r="AB170" s="26" t="s">
        <v>1896</v>
      </c>
      <c r="AC170" s="26" t="s">
        <v>1897</v>
      </c>
      <c r="AD170" s="26" t="s">
        <v>269</v>
      </c>
      <c r="AE170" s="26"/>
      <c r="AF170" s="26" t="s">
        <v>270</v>
      </c>
      <c r="AG170" s="26" t="s">
        <v>1898</v>
      </c>
      <c r="AH170" s="45" t="n">
        <v>2880</v>
      </c>
      <c r="AI170" s="45" t="n">
        <f aca="false">Q170</f>
        <v>110</v>
      </c>
      <c r="AJ170" s="45" t="n">
        <f aca="false">$AH170-$AI170</f>
        <v>2770</v>
      </c>
      <c r="AK170" s="46" t="n">
        <v>299.726527777778</v>
      </c>
      <c r="AL170" s="46" t="n">
        <f aca="false">$AJ170*$AK170</f>
        <v>830242.481944445</v>
      </c>
      <c r="AM170" s="46" t="n">
        <f aca="false">$AI170*$AK170</f>
        <v>32969.9180555556</v>
      </c>
      <c r="AN170" s="26"/>
      <c r="AO170" s="26" t="s">
        <v>1899</v>
      </c>
    </row>
    <row r="171" customFormat="false" ht="12" hidden="false" customHeight="false" outlineLevel="0" collapsed="false">
      <c r="A171" s="39" t="s">
        <v>1778</v>
      </c>
      <c r="B171" s="39" t="s">
        <v>1779</v>
      </c>
      <c r="C171" s="39" t="s">
        <v>4212</v>
      </c>
      <c r="D171" s="39" t="s">
        <v>4505</v>
      </c>
      <c r="E171" s="39" t="s">
        <v>261</v>
      </c>
      <c r="F171" s="39" t="s">
        <v>1739</v>
      </c>
      <c r="G171" s="39" t="s">
        <v>4853</v>
      </c>
      <c r="H171" s="39" t="s">
        <v>4502</v>
      </c>
      <c r="I171" s="40" t="n">
        <v>500</v>
      </c>
      <c r="J171" s="40" t="n">
        <v>0</v>
      </c>
      <c r="K171" s="39" t="s">
        <v>4503</v>
      </c>
      <c r="L171" s="41" t="n">
        <v>0</v>
      </c>
      <c r="M171" s="41" t="n">
        <v>15192.02</v>
      </c>
      <c r="O171" s="42" t="n">
        <f aca="false">M171/SUM($M$2:$M$2023)</f>
        <v>4.1970068442007E-005</v>
      </c>
      <c r="P171" s="43" t="n">
        <f aca="false">IFERROR(M171/I171,0)</f>
        <v>30.38404</v>
      </c>
      <c r="Q171" s="17"/>
      <c r="R171" s="44" t="n">
        <f aca="false">I171-Q171</f>
        <v>500</v>
      </c>
      <c r="S171" s="43" t="n">
        <f aca="false">$AK171*R171</f>
        <v>15192.0190901706</v>
      </c>
      <c r="U171" s="26" t="s">
        <v>259</v>
      </c>
      <c r="V171" s="26" t="s">
        <v>260</v>
      </c>
      <c r="W171" s="26" t="s">
        <v>262</v>
      </c>
      <c r="X171" s="26"/>
      <c r="Y171" s="26" t="s">
        <v>277</v>
      </c>
      <c r="Z171" s="27" t="s">
        <v>123</v>
      </c>
      <c r="AA171" s="26"/>
      <c r="AB171" s="26"/>
      <c r="AC171" s="26"/>
      <c r="AD171" s="26"/>
      <c r="AE171" s="26"/>
      <c r="AF171" s="26"/>
      <c r="AG171" s="26"/>
      <c r="AH171" s="45"/>
      <c r="AI171" s="45"/>
      <c r="AJ171" s="45"/>
      <c r="AK171" s="46" t="n">
        <v>30.3840381803412</v>
      </c>
      <c r="AL171" s="46"/>
      <c r="AM171" s="46"/>
      <c r="AN171" s="26"/>
      <c r="AO171" s="26" t="s">
        <v>1780</v>
      </c>
    </row>
    <row r="172" customFormat="false" ht="12" hidden="false" customHeight="false" outlineLevel="0" collapsed="false">
      <c r="A172" s="39" t="s">
        <v>1778</v>
      </c>
      <c r="B172" s="39" t="s">
        <v>1779</v>
      </c>
      <c r="C172" s="39" t="s">
        <v>4969</v>
      </c>
      <c r="D172" s="39" t="s">
        <v>4505</v>
      </c>
      <c r="E172" s="39" t="s">
        <v>261</v>
      </c>
      <c r="F172" s="39" t="s">
        <v>1739</v>
      </c>
      <c r="G172" s="39" t="s">
        <v>4853</v>
      </c>
      <c r="H172" s="39" t="s">
        <v>4502</v>
      </c>
      <c r="I172" s="40" t="n">
        <v>500</v>
      </c>
      <c r="J172" s="40" t="n">
        <v>0</v>
      </c>
      <c r="K172" s="39" t="s">
        <v>4503</v>
      </c>
      <c r="L172" s="41" t="n">
        <v>0</v>
      </c>
      <c r="M172" s="41" t="n">
        <v>15192.02</v>
      </c>
      <c r="O172" s="42" t="n">
        <f aca="false">M172/SUM($M$2:$M$2023)</f>
        <v>4.1970068442007E-005</v>
      </c>
      <c r="P172" s="43" t="n">
        <f aca="false">IFERROR(M172/I172,0)</f>
        <v>30.38404</v>
      </c>
      <c r="Q172" s="17"/>
      <c r="R172" s="44" t="n">
        <f aca="false">I172-Q172</f>
        <v>500</v>
      </c>
      <c r="S172" s="43" t="n">
        <f aca="false">$AK172*R172</f>
        <v>15192.0190901706</v>
      </c>
      <c r="U172" s="26" t="s">
        <v>259</v>
      </c>
      <c r="V172" s="26" t="s">
        <v>260</v>
      </c>
      <c r="W172" s="26" t="s">
        <v>262</v>
      </c>
      <c r="X172" s="26"/>
      <c r="Y172" s="26" t="s">
        <v>277</v>
      </c>
      <c r="Z172" s="27" t="s">
        <v>123</v>
      </c>
      <c r="AA172" s="26"/>
      <c r="AB172" s="26"/>
      <c r="AC172" s="26"/>
      <c r="AD172" s="26"/>
      <c r="AE172" s="26"/>
      <c r="AF172" s="26"/>
      <c r="AG172" s="26"/>
      <c r="AH172" s="45"/>
      <c r="AI172" s="45"/>
      <c r="AJ172" s="45"/>
      <c r="AK172" s="46" t="n">
        <v>30.3840381803412</v>
      </c>
      <c r="AL172" s="46"/>
      <c r="AM172" s="46"/>
      <c r="AN172" s="26"/>
      <c r="AO172" s="26" t="s">
        <v>1780</v>
      </c>
    </row>
    <row r="173" customFormat="false" ht="12" hidden="false" customHeight="false" outlineLevel="0" collapsed="false">
      <c r="A173" s="39" t="s">
        <v>344</v>
      </c>
      <c r="B173" s="39" t="s">
        <v>345</v>
      </c>
      <c r="C173" s="39" t="s">
        <v>4970</v>
      </c>
      <c r="D173" s="39" t="s">
        <v>4505</v>
      </c>
      <c r="E173" s="39" t="s">
        <v>261</v>
      </c>
      <c r="F173" s="39" t="s">
        <v>1739</v>
      </c>
      <c r="G173" s="39" t="s">
        <v>4853</v>
      </c>
      <c r="H173" s="39" t="s">
        <v>4502</v>
      </c>
      <c r="I173" s="40" t="n">
        <v>500</v>
      </c>
      <c r="J173" s="40" t="n">
        <v>0</v>
      </c>
      <c r="K173" s="39" t="s">
        <v>4503</v>
      </c>
      <c r="L173" s="41" t="n">
        <v>0</v>
      </c>
      <c r="M173" s="41" t="n">
        <v>118068.65</v>
      </c>
      <c r="O173" s="42" t="n">
        <f aca="false">M173/SUM($M$2:$M$2023)</f>
        <v>0.000326181068834518</v>
      </c>
      <c r="P173" s="43" t="n">
        <f aca="false">IFERROR(M173/I173,0)</f>
        <v>236.1373</v>
      </c>
      <c r="Q173" s="17"/>
      <c r="R173" s="44" t="n">
        <f aca="false">I173-Q173</f>
        <v>500</v>
      </c>
      <c r="S173" s="43" t="n">
        <f aca="false">$AK173*R173</f>
        <v>118068.650863979</v>
      </c>
      <c r="U173" s="26" t="s">
        <v>259</v>
      </c>
      <c r="V173" s="26" t="s">
        <v>260</v>
      </c>
      <c r="W173" s="26" t="s">
        <v>262</v>
      </c>
      <c r="X173" s="29" t="s">
        <v>227</v>
      </c>
      <c r="Y173" s="26" t="s">
        <v>297</v>
      </c>
      <c r="Z173" s="25" t="s">
        <v>51</v>
      </c>
      <c r="AA173" s="26" t="s">
        <v>1781</v>
      </c>
      <c r="AB173" s="26" t="s">
        <v>1782</v>
      </c>
      <c r="AC173" s="26" t="s">
        <v>290</v>
      </c>
      <c r="AD173" s="26" t="s">
        <v>269</v>
      </c>
      <c r="AE173" s="26"/>
      <c r="AF173" s="26" t="s">
        <v>270</v>
      </c>
      <c r="AG173" s="26"/>
      <c r="AH173" s="45"/>
      <c r="AI173" s="45"/>
      <c r="AJ173" s="45"/>
      <c r="AK173" s="46" t="n">
        <v>236.137301727957</v>
      </c>
      <c r="AL173" s="46"/>
      <c r="AM173" s="46"/>
      <c r="AN173" s="26"/>
      <c r="AO173" s="26" t="s">
        <v>4943</v>
      </c>
    </row>
    <row r="174" customFormat="false" ht="12" hidden="false" customHeight="false" outlineLevel="0" collapsed="false">
      <c r="A174" s="39" t="s">
        <v>344</v>
      </c>
      <c r="B174" s="39" t="s">
        <v>345</v>
      </c>
      <c r="C174" s="39" t="s">
        <v>4971</v>
      </c>
      <c r="D174" s="39" t="s">
        <v>4505</v>
      </c>
      <c r="E174" s="39" t="s">
        <v>261</v>
      </c>
      <c r="F174" s="39" t="s">
        <v>1739</v>
      </c>
      <c r="G174" s="39" t="s">
        <v>4853</v>
      </c>
      <c r="H174" s="39" t="s">
        <v>4502</v>
      </c>
      <c r="I174" s="40" t="n">
        <v>500</v>
      </c>
      <c r="J174" s="40" t="n">
        <v>0</v>
      </c>
      <c r="K174" s="39" t="s">
        <v>4503</v>
      </c>
      <c r="L174" s="41" t="n">
        <v>0</v>
      </c>
      <c r="M174" s="41" t="n">
        <v>118068.65</v>
      </c>
      <c r="O174" s="42" t="n">
        <f aca="false">M174/SUM($M$2:$M$2023)</f>
        <v>0.000326181068834518</v>
      </c>
      <c r="P174" s="43" t="n">
        <f aca="false">IFERROR(M174/I174,0)</f>
        <v>236.1373</v>
      </c>
      <c r="Q174" s="17"/>
      <c r="R174" s="44" t="n">
        <f aca="false">I174-Q174</f>
        <v>500</v>
      </c>
      <c r="S174" s="43" t="n">
        <f aca="false">$AK174*R174</f>
        <v>118068.650863979</v>
      </c>
      <c r="U174" s="26" t="s">
        <v>259</v>
      </c>
      <c r="V174" s="26" t="s">
        <v>260</v>
      </c>
      <c r="W174" s="26" t="s">
        <v>262</v>
      </c>
      <c r="X174" s="29" t="s">
        <v>227</v>
      </c>
      <c r="Y174" s="26" t="s">
        <v>297</v>
      </c>
      <c r="Z174" s="25" t="s">
        <v>51</v>
      </c>
      <c r="AA174" s="26" t="s">
        <v>1781</v>
      </c>
      <c r="AB174" s="26" t="s">
        <v>1782</v>
      </c>
      <c r="AC174" s="26" t="s">
        <v>290</v>
      </c>
      <c r="AD174" s="26" t="s">
        <v>269</v>
      </c>
      <c r="AE174" s="26"/>
      <c r="AF174" s="26" t="s">
        <v>270</v>
      </c>
      <c r="AG174" s="26"/>
      <c r="AH174" s="45"/>
      <c r="AI174" s="45"/>
      <c r="AJ174" s="45"/>
      <c r="AK174" s="46" t="n">
        <v>236.137301727957</v>
      </c>
      <c r="AL174" s="46"/>
      <c r="AM174" s="46"/>
      <c r="AN174" s="26"/>
      <c r="AO174" s="26" t="s">
        <v>4943</v>
      </c>
    </row>
    <row r="175" customFormat="false" ht="12" hidden="false" customHeight="false" outlineLevel="0" collapsed="false">
      <c r="A175" s="39" t="s">
        <v>1915</v>
      </c>
      <c r="B175" s="39" t="s">
        <v>1916</v>
      </c>
      <c r="C175" s="39" t="s">
        <v>4972</v>
      </c>
      <c r="D175" s="39" t="s">
        <v>4505</v>
      </c>
      <c r="E175" s="39" t="s">
        <v>261</v>
      </c>
      <c r="F175" s="39" t="s">
        <v>1739</v>
      </c>
      <c r="G175" s="39" t="s">
        <v>4853</v>
      </c>
      <c r="H175" s="39" t="s">
        <v>4502</v>
      </c>
      <c r="I175" s="40" t="n">
        <v>500</v>
      </c>
      <c r="J175" s="40" t="n">
        <v>0</v>
      </c>
      <c r="K175" s="39" t="s">
        <v>4503</v>
      </c>
      <c r="L175" s="41" t="n">
        <v>0</v>
      </c>
      <c r="M175" s="41" t="n">
        <v>35817.69</v>
      </c>
      <c r="O175" s="42" t="n">
        <f aca="false">M175/SUM($M$2:$M$2023)</f>
        <v>9.89513508232999E-005</v>
      </c>
      <c r="P175" s="43" t="n">
        <f aca="false">IFERROR(M175/I175,0)</f>
        <v>71.63538</v>
      </c>
      <c r="Q175" s="17"/>
      <c r="R175" s="44" t="n">
        <f aca="false">I175-Q175</f>
        <v>500</v>
      </c>
      <c r="S175" s="43" t="n">
        <f aca="false">$AK175*R175</f>
        <v>35817.6895306859</v>
      </c>
      <c r="U175" s="26" t="s">
        <v>259</v>
      </c>
      <c r="V175" s="26" t="s">
        <v>260</v>
      </c>
      <c r="W175" s="26" t="s">
        <v>262</v>
      </c>
      <c r="X175" s="24" t="s">
        <v>226</v>
      </c>
      <c r="Y175" s="26" t="s">
        <v>267</v>
      </c>
      <c r="Z175" s="25" t="s">
        <v>51</v>
      </c>
      <c r="AA175" s="26" t="s">
        <v>1917</v>
      </c>
      <c r="AB175" s="26" t="s">
        <v>1918</v>
      </c>
      <c r="AC175" s="26" t="s">
        <v>290</v>
      </c>
      <c r="AD175" s="26" t="s">
        <v>269</v>
      </c>
      <c r="AE175" s="26"/>
      <c r="AF175" s="26" t="s">
        <v>269</v>
      </c>
      <c r="AG175" s="26"/>
      <c r="AH175" s="45"/>
      <c r="AI175" s="45"/>
      <c r="AJ175" s="45"/>
      <c r="AK175" s="46" t="n">
        <v>71.6353790613718</v>
      </c>
      <c r="AL175" s="46"/>
      <c r="AM175" s="46"/>
      <c r="AN175" s="26"/>
      <c r="AO175" s="26" t="s">
        <v>4899</v>
      </c>
    </row>
    <row r="176" customFormat="false" ht="12" hidden="false" customHeight="false" outlineLevel="0" collapsed="false">
      <c r="A176" s="39" t="s">
        <v>1797</v>
      </c>
      <c r="B176" s="39" t="s">
        <v>1798</v>
      </c>
      <c r="C176" s="39" t="s">
        <v>4973</v>
      </c>
      <c r="D176" s="39" t="s">
        <v>4505</v>
      </c>
      <c r="E176" s="39" t="s">
        <v>261</v>
      </c>
      <c r="F176" s="39" t="s">
        <v>1739</v>
      </c>
      <c r="G176" s="39" t="s">
        <v>4853</v>
      </c>
      <c r="H176" s="39" t="s">
        <v>4502</v>
      </c>
      <c r="I176" s="40" t="n">
        <v>500</v>
      </c>
      <c r="J176" s="40" t="n">
        <v>0</v>
      </c>
      <c r="K176" s="39" t="s">
        <v>4503</v>
      </c>
      <c r="L176" s="41" t="n">
        <v>0</v>
      </c>
      <c r="M176" s="41" t="n">
        <v>8141.53</v>
      </c>
      <c r="O176" s="42" t="n">
        <f aca="false">M176/SUM($M$2:$M$2023)</f>
        <v>2.249210910219E-005</v>
      </c>
      <c r="P176" s="43" t="n">
        <f aca="false">IFERROR(M176/I176,0)</f>
        <v>16.28306</v>
      </c>
      <c r="Q176" s="17"/>
      <c r="R176" s="44" t="n">
        <f aca="false">I176-Q176</f>
        <v>500</v>
      </c>
      <c r="S176" s="43" t="n">
        <f aca="false">$AK176*R176</f>
        <v>8141.5330672748</v>
      </c>
      <c r="U176" s="26" t="s">
        <v>259</v>
      </c>
      <c r="V176" s="26" t="s">
        <v>260</v>
      </c>
      <c r="W176" s="26" t="s">
        <v>262</v>
      </c>
      <c r="X176" s="29" t="s">
        <v>227</v>
      </c>
      <c r="Y176" s="26" t="s">
        <v>297</v>
      </c>
      <c r="Z176" s="25" t="s">
        <v>51</v>
      </c>
      <c r="AA176" s="26" t="s">
        <v>1799</v>
      </c>
      <c r="AB176" s="26" t="s">
        <v>1800</v>
      </c>
      <c r="AC176" s="26" t="s">
        <v>290</v>
      </c>
      <c r="AD176" s="26" t="s">
        <v>270</v>
      </c>
      <c r="AE176" s="26" t="s">
        <v>1801</v>
      </c>
      <c r="AF176" s="26" t="s">
        <v>270</v>
      </c>
      <c r="AG176" s="26" t="s">
        <v>658</v>
      </c>
      <c r="AH176" s="45"/>
      <c r="AI176" s="45"/>
      <c r="AJ176" s="45"/>
      <c r="AK176" s="46" t="n">
        <v>16.2830661345496</v>
      </c>
      <c r="AL176" s="46"/>
      <c r="AM176" s="46"/>
      <c r="AN176" s="26"/>
      <c r="AO176" s="26" t="s">
        <v>4901</v>
      </c>
    </row>
    <row r="177" customFormat="false" ht="12" hidden="false" customHeight="false" outlineLevel="0" collapsed="false">
      <c r="A177" s="39" t="s">
        <v>1797</v>
      </c>
      <c r="B177" s="39" t="s">
        <v>1798</v>
      </c>
      <c r="C177" s="39" t="s">
        <v>4974</v>
      </c>
      <c r="D177" s="39" t="s">
        <v>4505</v>
      </c>
      <c r="E177" s="39" t="s">
        <v>261</v>
      </c>
      <c r="F177" s="39" t="s">
        <v>1739</v>
      </c>
      <c r="G177" s="39" t="s">
        <v>4853</v>
      </c>
      <c r="H177" s="39" t="s">
        <v>4502</v>
      </c>
      <c r="I177" s="40" t="n">
        <v>500</v>
      </c>
      <c r="J177" s="40" t="n">
        <v>0</v>
      </c>
      <c r="K177" s="39" t="s">
        <v>4503</v>
      </c>
      <c r="L177" s="41" t="n">
        <v>0</v>
      </c>
      <c r="M177" s="41" t="n">
        <v>8141.53</v>
      </c>
      <c r="O177" s="42" t="n">
        <f aca="false">M177/SUM($M$2:$M$2023)</f>
        <v>2.249210910219E-005</v>
      </c>
      <c r="P177" s="43" t="n">
        <f aca="false">IFERROR(M177/I177,0)</f>
        <v>16.28306</v>
      </c>
      <c r="Q177" s="17"/>
      <c r="R177" s="44" t="n">
        <f aca="false">I177-Q177</f>
        <v>500</v>
      </c>
      <c r="S177" s="43" t="n">
        <f aca="false">$AK177*R177</f>
        <v>8141.5330672748</v>
      </c>
      <c r="U177" s="26" t="s">
        <v>259</v>
      </c>
      <c r="V177" s="26" t="s">
        <v>260</v>
      </c>
      <c r="W177" s="26" t="s">
        <v>262</v>
      </c>
      <c r="X177" s="29" t="s">
        <v>227</v>
      </c>
      <c r="Y177" s="26" t="s">
        <v>297</v>
      </c>
      <c r="Z177" s="25" t="s">
        <v>51</v>
      </c>
      <c r="AA177" s="26" t="s">
        <v>1799</v>
      </c>
      <c r="AB177" s="26" t="s">
        <v>1800</v>
      </c>
      <c r="AC177" s="26" t="s">
        <v>290</v>
      </c>
      <c r="AD177" s="26" t="s">
        <v>270</v>
      </c>
      <c r="AE177" s="26" t="s">
        <v>1801</v>
      </c>
      <c r="AF177" s="26" t="s">
        <v>270</v>
      </c>
      <c r="AG177" s="26" t="s">
        <v>658</v>
      </c>
      <c r="AH177" s="45"/>
      <c r="AI177" s="45"/>
      <c r="AJ177" s="45"/>
      <c r="AK177" s="46" t="n">
        <v>16.2830661345496</v>
      </c>
      <c r="AL177" s="46"/>
      <c r="AM177" s="46"/>
      <c r="AN177" s="26"/>
      <c r="AO177" s="26" t="s">
        <v>4901</v>
      </c>
    </row>
    <row r="178" customFormat="false" ht="12" hidden="false" customHeight="false" outlineLevel="0" collapsed="false">
      <c r="A178" s="39" t="s">
        <v>1862</v>
      </c>
      <c r="B178" s="39" t="s">
        <v>1863</v>
      </c>
      <c r="C178" s="39" t="s">
        <v>4975</v>
      </c>
      <c r="D178" s="39" t="s">
        <v>4505</v>
      </c>
      <c r="E178" s="39" t="s">
        <v>261</v>
      </c>
      <c r="F178" s="39" t="s">
        <v>1739</v>
      </c>
      <c r="G178" s="39" t="s">
        <v>4853</v>
      </c>
      <c r="H178" s="39" t="s">
        <v>4502</v>
      </c>
      <c r="I178" s="40" t="n">
        <v>500</v>
      </c>
      <c r="J178" s="40" t="n">
        <v>0</v>
      </c>
      <c r="K178" s="39" t="s">
        <v>4503</v>
      </c>
      <c r="L178" s="41" t="n">
        <v>0</v>
      </c>
      <c r="M178" s="41" t="n">
        <v>49340.32</v>
      </c>
      <c r="O178" s="42" t="n">
        <f aca="false">M178/SUM($M$2:$M$2023)</f>
        <v>0.000136309497180133</v>
      </c>
      <c r="P178" s="43" t="n">
        <f aca="false">IFERROR(M178/I178,0)</f>
        <v>98.68064</v>
      </c>
      <c r="Q178" s="17"/>
      <c r="R178" s="44" t="n">
        <f aca="false">I178-Q178</f>
        <v>500</v>
      </c>
      <c r="S178" s="43" t="n">
        <f aca="false">$AK178*R178</f>
        <v>49340.3190948385</v>
      </c>
      <c r="U178" s="26" t="s">
        <v>259</v>
      </c>
      <c r="V178" s="26" t="s">
        <v>260</v>
      </c>
      <c r="W178" s="26" t="s">
        <v>262</v>
      </c>
      <c r="X178" s="25" t="s">
        <v>228</v>
      </c>
      <c r="Y178" s="26" t="s">
        <v>282</v>
      </c>
      <c r="Z178" s="25" t="s">
        <v>51</v>
      </c>
      <c r="AA178" s="26" t="s">
        <v>1864</v>
      </c>
      <c r="AB178" s="26" t="s">
        <v>1865</v>
      </c>
      <c r="AC178" s="26" t="s">
        <v>1866</v>
      </c>
      <c r="AD178" s="26" t="s">
        <v>269</v>
      </c>
      <c r="AE178" s="26"/>
      <c r="AF178" s="26" t="s">
        <v>270</v>
      </c>
      <c r="AG178" s="26" t="s">
        <v>1867</v>
      </c>
      <c r="AH178" s="45"/>
      <c r="AI178" s="45"/>
      <c r="AJ178" s="45"/>
      <c r="AK178" s="46" t="n">
        <v>98.6806381896771</v>
      </c>
      <c r="AL178" s="46"/>
      <c r="AM178" s="46"/>
      <c r="AN178" s="26"/>
      <c r="AO178" s="26" t="s">
        <v>4932</v>
      </c>
    </row>
    <row r="179" customFormat="false" ht="12" hidden="false" customHeight="false" outlineLevel="0" collapsed="false">
      <c r="A179" s="39" t="s">
        <v>483</v>
      </c>
      <c r="B179" s="39" t="s">
        <v>484</v>
      </c>
      <c r="C179" s="39" t="s">
        <v>4976</v>
      </c>
      <c r="D179" s="39" t="s">
        <v>4505</v>
      </c>
      <c r="E179" s="39" t="s">
        <v>261</v>
      </c>
      <c r="F179" s="39" t="s">
        <v>1739</v>
      </c>
      <c r="G179" s="39" t="s">
        <v>4853</v>
      </c>
      <c r="H179" s="39" t="s">
        <v>4502</v>
      </c>
      <c r="I179" s="40" t="n">
        <v>500</v>
      </c>
      <c r="J179" s="40" t="n">
        <v>0</v>
      </c>
      <c r="K179" s="39" t="s">
        <v>4503</v>
      </c>
      <c r="L179" s="41" t="n">
        <v>0</v>
      </c>
      <c r="M179" s="41" t="n">
        <v>165476.27</v>
      </c>
      <c r="O179" s="42" t="n">
        <f aca="false">M179/SUM($M$2:$M$2023)</f>
        <v>0.000457151213428367</v>
      </c>
      <c r="P179" s="43" t="n">
        <f aca="false">IFERROR(M179/I179,0)</f>
        <v>330.95254</v>
      </c>
      <c r="Q179" s="17"/>
      <c r="R179" s="44" t="n">
        <f aca="false">I179-Q179</f>
        <v>500</v>
      </c>
      <c r="S179" s="43" t="n">
        <f aca="false">$AK179*R179</f>
        <v>165476.26934273</v>
      </c>
      <c r="U179" s="26" t="s">
        <v>259</v>
      </c>
      <c r="V179" s="26" t="s">
        <v>260</v>
      </c>
      <c r="W179" s="26" t="s">
        <v>262</v>
      </c>
      <c r="X179" s="29" t="s">
        <v>227</v>
      </c>
      <c r="Y179" s="26" t="s">
        <v>297</v>
      </c>
      <c r="Z179" s="25" t="s">
        <v>51</v>
      </c>
      <c r="AA179" s="26" t="s">
        <v>1810</v>
      </c>
      <c r="AB179" s="26" t="s">
        <v>1811</v>
      </c>
      <c r="AC179" s="26" t="s">
        <v>290</v>
      </c>
      <c r="AD179" s="26" t="s">
        <v>270</v>
      </c>
      <c r="AE179" s="26" t="s">
        <v>1812</v>
      </c>
      <c r="AF179" s="26" t="s">
        <v>269</v>
      </c>
      <c r="AG179" s="26"/>
      <c r="AH179" s="45"/>
      <c r="AI179" s="45"/>
      <c r="AJ179" s="45"/>
      <c r="AK179" s="46" t="n">
        <v>330.95253868546</v>
      </c>
      <c r="AL179" s="46"/>
      <c r="AM179" s="46"/>
      <c r="AN179" s="26"/>
      <c r="AO179" s="26" t="s">
        <v>4934</v>
      </c>
    </row>
    <row r="180" customFormat="false" ht="12" hidden="false" customHeight="false" outlineLevel="0" collapsed="false">
      <c r="A180" s="39" t="s">
        <v>263</v>
      </c>
      <c r="B180" s="39" t="s">
        <v>264</v>
      </c>
      <c r="C180" s="39" t="s">
        <v>4977</v>
      </c>
      <c r="D180" s="39" t="s">
        <v>4505</v>
      </c>
      <c r="E180" s="39" t="s">
        <v>261</v>
      </c>
      <c r="F180" s="39" t="s">
        <v>1739</v>
      </c>
      <c r="G180" s="39" t="s">
        <v>4853</v>
      </c>
      <c r="H180" s="39" t="s">
        <v>4502</v>
      </c>
      <c r="I180" s="40" t="n">
        <v>500</v>
      </c>
      <c r="J180" s="40" t="n">
        <v>0</v>
      </c>
      <c r="K180" s="39" t="s">
        <v>4503</v>
      </c>
      <c r="L180" s="41" t="n">
        <v>0</v>
      </c>
      <c r="M180" s="41" t="n">
        <v>74110.99</v>
      </c>
      <c r="O180" s="42" t="n">
        <f aca="false">M180/SUM($M$2:$M$2023)</f>
        <v>0.000204741918626022</v>
      </c>
      <c r="P180" s="43" t="n">
        <f aca="false">IFERROR(M180/I180,0)</f>
        <v>148.22198</v>
      </c>
      <c r="Q180" s="17"/>
      <c r="R180" s="44" t="n">
        <f aca="false">I180-Q180</f>
        <v>500</v>
      </c>
      <c r="S180" s="43" t="n">
        <f aca="false">$AK180*R180</f>
        <v>74110.9894761459</v>
      </c>
      <c r="U180" s="26" t="s">
        <v>259</v>
      </c>
      <c r="V180" s="26" t="s">
        <v>260</v>
      </c>
      <c r="W180" s="26" t="s">
        <v>262</v>
      </c>
      <c r="X180" s="29" t="s">
        <v>227</v>
      </c>
      <c r="Y180" s="26" t="s">
        <v>297</v>
      </c>
      <c r="Z180" s="25" t="s">
        <v>51</v>
      </c>
      <c r="AA180" s="26" t="s">
        <v>1752</v>
      </c>
      <c r="AB180" s="26" t="s">
        <v>1753</v>
      </c>
      <c r="AC180" s="26" t="s">
        <v>268</v>
      </c>
      <c r="AD180" s="26" t="s">
        <v>269</v>
      </c>
      <c r="AE180" s="26"/>
      <c r="AF180" s="26" t="s">
        <v>270</v>
      </c>
      <c r="AG180" s="26" t="s">
        <v>271</v>
      </c>
      <c r="AH180" s="45"/>
      <c r="AI180" s="45"/>
      <c r="AJ180" s="45"/>
      <c r="AK180" s="46" t="n">
        <v>148.221978952292</v>
      </c>
      <c r="AL180" s="46"/>
      <c r="AM180" s="46"/>
      <c r="AN180" s="26"/>
      <c r="AO180" s="26" t="s">
        <v>4867</v>
      </c>
    </row>
    <row r="181" customFormat="false" ht="12" hidden="false" customHeight="false" outlineLevel="0" collapsed="false">
      <c r="A181" s="39" t="s">
        <v>263</v>
      </c>
      <c r="B181" s="39" t="s">
        <v>264</v>
      </c>
      <c r="C181" s="39" t="s">
        <v>4978</v>
      </c>
      <c r="D181" s="39" t="s">
        <v>4505</v>
      </c>
      <c r="E181" s="39" t="s">
        <v>261</v>
      </c>
      <c r="F181" s="39" t="s">
        <v>1739</v>
      </c>
      <c r="G181" s="39" t="s">
        <v>4853</v>
      </c>
      <c r="H181" s="39" t="s">
        <v>4502</v>
      </c>
      <c r="I181" s="40" t="n">
        <v>500</v>
      </c>
      <c r="J181" s="40" t="n">
        <v>0</v>
      </c>
      <c r="K181" s="39" t="s">
        <v>4503</v>
      </c>
      <c r="L181" s="41" t="n">
        <v>0</v>
      </c>
      <c r="M181" s="41" t="n">
        <v>74110.99</v>
      </c>
      <c r="O181" s="42" t="n">
        <f aca="false">M181/SUM($M$2:$M$2023)</f>
        <v>0.000204741918626022</v>
      </c>
      <c r="P181" s="43" t="n">
        <f aca="false">IFERROR(M181/I181,0)</f>
        <v>148.22198</v>
      </c>
      <c r="Q181" s="17"/>
      <c r="R181" s="44" t="n">
        <f aca="false">I181-Q181</f>
        <v>500</v>
      </c>
      <c r="S181" s="43" t="n">
        <f aca="false">$AK181*R181</f>
        <v>74110.9894761459</v>
      </c>
      <c r="U181" s="26" t="s">
        <v>259</v>
      </c>
      <c r="V181" s="26" t="s">
        <v>260</v>
      </c>
      <c r="W181" s="26" t="s">
        <v>262</v>
      </c>
      <c r="X181" s="29" t="s">
        <v>227</v>
      </c>
      <c r="Y181" s="26" t="s">
        <v>297</v>
      </c>
      <c r="Z181" s="25" t="s">
        <v>51</v>
      </c>
      <c r="AA181" s="26" t="s">
        <v>1752</v>
      </c>
      <c r="AB181" s="26" t="s">
        <v>1753</v>
      </c>
      <c r="AC181" s="26" t="s">
        <v>268</v>
      </c>
      <c r="AD181" s="26" t="s">
        <v>269</v>
      </c>
      <c r="AE181" s="26"/>
      <c r="AF181" s="26" t="s">
        <v>270</v>
      </c>
      <c r="AG181" s="26" t="s">
        <v>271</v>
      </c>
      <c r="AH181" s="45"/>
      <c r="AI181" s="45"/>
      <c r="AJ181" s="45"/>
      <c r="AK181" s="46" t="n">
        <v>148.221978952292</v>
      </c>
      <c r="AL181" s="46"/>
      <c r="AM181" s="46"/>
      <c r="AN181" s="26"/>
      <c r="AO181" s="26" t="s">
        <v>4867</v>
      </c>
    </row>
    <row r="182" customFormat="false" ht="12" hidden="false" customHeight="false" outlineLevel="0" collapsed="false">
      <c r="A182" s="39" t="s">
        <v>263</v>
      </c>
      <c r="B182" s="39" t="s">
        <v>264</v>
      </c>
      <c r="C182" s="39" t="s">
        <v>4979</v>
      </c>
      <c r="D182" s="39" t="s">
        <v>4505</v>
      </c>
      <c r="E182" s="39" t="s">
        <v>261</v>
      </c>
      <c r="F182" s="39" t="s">
        <v>1739</v>
      </c>
      <c r="G182" s="39" t="s">
        <v>4853</v>
      </c>
      <c r="H182" s="39" t="s">
        <v>4502</v>
      </c>
      <c r="I182" s="40" t="n">
        <v>500</v>
      </c>
      <c r="J182" s="40" t="n">
        <v>0</v>
      </c>
      <c r="K182" s="39" t="s">
        <v>4503</v>
      </c>
      <c r="L182" s="41" t="n">
        <v>0</v>
      </c>
      <c r="M182" s="41" t="n">
        <v>74110.99</v>
      </c>
      <c r="O182" s="42" t="n">
        <f aca="false">M182/SUM($M$2:$M$2023)</f>
        <v>0.000204741918626022</v>
      </c>
      <c r="P182" s="43" t="n">
        <f aca="false">IFERROR(M182/I182,0)</f>
        <v>148.22198</v>
      </c>
      <c r="Q182" s="17"/>
      <c r="R182" s="44" t="n">
        <f aca="false">I182-Q182</f>
        <v>500</v>
      </c>
      <c r="S182" s="43" t="n">
        <f aca="false">$AK182*R182</f>
        <v>74110.9894761459</v>
      </c>
      <c r="U182" s="26" t="s">
        <v>259</v>
      </c>
      <c r="V182" s="26" t="s">
        <v>260</v>
      </c>
      <c r="W182" s="26" t="s">
        <v>262</v>
      </c>
      <c r="X182" s="29" t="s">
        <v>227</v>
      </c>
      <c r="Y182" s="26" t="s">
        <v>297</v>
      </c>
      <c r="Z182" s="25" t="s">
        <v>51</v>
      </c>
      <c r="AA182" s="26" t="s">
        <v>1752</v>
      </c>
      <c r="AB182" s="26" t="s">
        <v>1753</v>
      </c>
      <c r="AC182" s="26" t="s">
        <v>268</v>
      </c>
      <c r="AD182" s="26" t="s">
        <v>269</v>
      </c>
      <c r="AE182" s="26"/>
      <c r="AF182" s="26" t="s">
        <v>270</v>
      </c>
      <c r="AG182" s="26" t="s">
        <v>271</v>
      </c>
      <c r="AH182" s="45"/>
      <c r="AI182" s="45"/>
      <c r="AJ182" s="45"/>
      <c r="AK182" s="46" t="n">
        <v>148.221978952292</v>
      </c>
      <c r="AL182" s="46"/>
      <c r="AM182" s="46"/>
      <c r="AN182" s="26"/>
      <c r="AO182" s="26" t="s">
        <v>4867</v>
      </c>
    </row>
    <row r="183" customFormat="false" ht="12" hidden="false" customHeight="false" outlineLevel="0" collapsed="false">
      <c r="A183" s="39" t="s">
        <v>390</v>
      </c>
      <c r="B183" s="39" t="s">
        <v>391</v>
      </c>
      <c r="C183" s="39" t="s">
        <v>4980</v>
      </c>
      <c r="D183" s="39" t="s">
        <v>4505</v>
      </c>
      <c r="E183" s="39" t="s">
        <v>261</v>
      </c>
      <c r="F183" s="39" t="s">
        <v>1739</v>
      </c>
      <c r="G183" s="39" t="s">
        <v>4853</v>
      </c>
      <c r="H183" s="39" t="s">
        <v>4502</v>
      </c>
      <c r="I183" s="40" t="n">
        <v>500</v>
      </c>
      <c r="J183" s="40" t="n">
        <v>0</v>
      </c>
      <c r="K183" s="39" t="s">
        <v>4503</v>
      </c>
      <c r="L183" s="41" t="n">
        <v>0</v>
      </c>
      <c r="M183" s="41" t="n">
        <v>22218.7</v>
      </c>
      <c r="O183" s="42" t="n">
        <f aca="false">M183/SUM($M$2:$M$2023)</f>
        <v>6.13822493448811E-005</v>
      </c>
      <c r="P183" s="43" t="n">
        <f aca="false">IFERROR(M183/I183,0)</f>
        <v>44.4374</v>
      </c>
      <c r="Q183" s="17"/>
      <c r="R183" s="44" t="n">
        <f aca="false">I183-Q183</f>
        <v>500</v>
      </c>
      <c r="S183" s="43" t="n">
        <f aca="false">$AK183*R183</f>
        <v>22218.7024041585</v>
      </c>
      <c r="U183" s="26" t="s">
        <v>259</v>
      </c>
      <c r="V183" s="26" t="s">
        <v>260</v>
      </c>
      <c r="W183" s="26" t="s">
        <v>262</v>
      </c>
      <c r="X183" s="24" t="s">
        <v>226</v>
      </c>
      <c r="Y183" s="26" t="s">
        <v>267</v>
      </c>
      <c r="Z183" s="25" t="s">
        <v>51</v>
      </c>
      <c r="AA183" s="26" t="s">
        <v>1803</v>
      </c>
      <c r="AB183" s="26" t="s">
        <v>1804</v>
      </c>
      <c r="AC183" s="26" t="s">
        <v>290</v>
      </c>
      <c r="AD183" s="26" t="s">
        <v>269</v>
      </c>
      <c r="AE183" s="26"/>
      <c r="AF183" s="26" t="s">
        <v>270</v>
      </c>
      <c r="AG183" s="26"/>
      <c r="AH183" s="45"/>
      <c r="AI183" s="45"/>
      <c r="AJ183" s="45"/>
      <c r="AK183" s="46" t="n">
        <v>44.4374048083171</v>
      </c>
      <c r="AL183" s="46"/>
      <c r="AM183" s="46"/>
      <c r="AN183" s="26"/>
      <c r="AO183" s="26" t="s">
        <v>4889</v>
      </c>
    </row>
    <row r="184" customFormat="false" ht="12" hidden="false" customHeight="false" outlineLevel="0" collapsed="false">
      <c r="A184" s="39" t="s">
        <v>390</v>
      </c>
      <c r="B184" s="39" t="s">
        <v>391</v>
      </c>
      <c r="C184" s="39" t="s">
        <v>4981</v>
      </c>
      <c r="D184" s="39" t="s">
        <v>4505</v>
      </c>
      <c r="E184" s="39" t="s">
        <v>261</v>
      </c>
      <c r="F184" s="39" t="s">
        <v>1739</v>
      </c>
      <c r="G184" s="39" t="s">
        <v>4853</v>
      </c>
      <c r="H184" s="39" t="s">
        <v>4502</v>
      </c>
      <c r="I184" s="40" t="n">
        <v>500</v>
      </c>
      <c r="J184" s="40" t="n">
        <v>0</v>
      </c>
      <c r="K184" s="39" t="s">
        <v>4503</v>
      </c>
      <c r="L184" s="41" t="n">
        <v>0</v>
      </c>
      <c r="M184" s="41" t="n">
        <v>22218.7</v>
      </c>
      <c r="O184" s="42" t="n">
        <f aca="false">M184/SUM($M$2:$M$2023)</f>
        <v>6.13822493448811E-005</v>
      </c>
      <c r="P184" s="43" t="n">
        <f aca="false">IFERROR(M184/I184,0)</f>
        <v>44.4374</v>
      </c>
      <c r="Q184" s="17"/>
      <c r="R184" s="44" t="n">
        <f aca="false">I184-Q184</f>
        <v>500</v>
      </c>
      <c r="S184" s="43" t="n">
        <f aca="false">$AK184*R184</f>
        <v>22218.7024041585</v>
      </c>
      <c r="U184" s="26" t="s">
        <v>259</v>
      </c>
      <c r="V184" s="26" t="s">
        <v>260</v>
      </c>
      <c r="W184" s="26" t="s">
        <v>262</v>
      </c>
      <c r="X184" s="24" t="s">
        <v>226</v>
      </c>
      <c r="Y184" s="26" t="s">
        <v>267</v>
      </c>
      <c r="Z184" s="25" t="s">
        <v>51</v>
      </c>
      <c r="AA184" s="26" t="s">
        <v>1803</v>
      </c>
      <c r="AB184" s="26" t="s">
        <v>1804</v>
      </c>
      <c r="AC184" s="26" t="s">
        <v>290</v>
      </c>
      <c r="AD184" s="26" t="s">
        <v>269</v>
      </c>
      <c r="AE184" s="26"/>
      <c r="AF184" s="26" t="s">
        <v>270</v>
      </c>
      <c r="AG184" s="26"/>
      <c r="AH184" s="45"/>
      <c r="AI184" s="45"/>
      <c r="AJ184" s="45"/>
      <c r="AK184" s="46" t="n">
        <v>44.4374048083171</v>
      </c>
      <c r="AL184" s="46"/>
      <c r="AM184" s="46"/>
      <c r="AN184" s="26"/>
      <c r="AO184" s="26" t="s">
        <v>4889</v>
      </c>
    </row>
    <row r="185" customFormat="false" ht="12" hidden="false" customHeight="false" outlineLevel="0" collapsed="false">
      <c r="A185" s="39" t="s">
        <v>390</v>
      </c>
      <c r="B185" s="39" t="s">
        <v>391</v>
      </c>
      <c r="C185" s="39" t="s">
        <v>4982</v>
      </c>
      <c r="D185" s="39" t="s">
        <v>4505</v>
      </c>
      <c r="E185" s="39" t="s">
        <v>261</v>
      </c>
      <c r="F185" s="39" t="s">
        <v>1739</v>
      </c>
      <c r="G185" s="39" t="s">
        <v>4853</v>
      </c>
      <c r="H185" s="39" t="s">
        <v>4502</v>
      </c>
      <c r="I185" s="40" t="n">
        <v>500</v>
      </c>
      <c r="J185" s="40" t="n">
        <v>0</v>
      </c>
      <c r="K185" s="39" t="s">
        <v>4503</v>
      </c>
      <c r="L185" s="41" t="n">
        <v>0</v>
      </c>
      <c r="M185" s="41" t="n">
        <v>22218.7</v>
      </c>
      <c r="O185" s="42" t="n">
        <f aca="false">M185/SUM($M$2:$M$2023)</f>
        <v>6.13822493448811E-005</v>
      </c>
      <c r="P185" s="43" t="n">
        <f aca="false">IFERROR(M185/I185,0)</f>
        <v>44.4374</v>
      </c>
      <c r="Q185" s="17"/>
      <c r="R185" s="44" t="n">
        <f aca="false">I185-Q185</f>
        <v>500</v>
      </c>
      <c r="S185" s="43" t="n">
        <f aca="false">$AK185*R185</f>
        <v>22218.7024041585</v>
      </c>
      <c r="U185" s="26" t="s">
        <v>259</v>
      </c>
      <c r="V185" s="26" t="s">
        <v>260</v>
      </c>
      <c r="W185" s="26" t="s">
        <v>262</v>
      </c>
      <c r="X185" s="24" t="s">
        <v>226</v>
      </c>
      <c r="Y185" s="26" t="s">
        <v>267</v>
      </c>
      <c r="Z185" s="25" t="s">
        <v>51</v>
      </c>
      <c r="AA185" s="26" t="s">
        <v>1803</v>
      </c>
      <c r="AB185" s="26" t="s">
        <v>1804</v>
      </c>
      <c r="AC185" s="26" t="s">
        <v>290</v>
      </c>
      <c r="AD185" s="26" t="s">
        <v>269</v>
      </c>
      <c r="AE185" s="26"/>
      <c r="AF185" s="26" t="s">
        <v>270</v>
      </c>
      <c r="AG185" s="26"/>
      <c r="AH185" s="45"/>
      <c r="AI185" s="45"/>
      <c r="AJ185" s="45"/>
      <c r="AK185" s="46" t="n">
        <v>44.4374048083171</v>
      </c>
      <c r="AL185" s="46"/>
      <c r="AM185" s="46"/>
      <c r="AN185" s="26"/>
      <c r="AO185" s="26" t="s">
        <v>4889</v>
      </c>
    </row>
    <row r="186" customFormat="false" ht="12" hidden="false" customHeight="false" outlineLevel="0" collapsed="false">
      <c r="A186" s="39" t="s">
        <v>1821</v>
      </c>
      <c r="B186" s="39" t="s">
        <v>1822</v>
      </c>
      <c r="C186" s="39" t="s">
        <v>4323</v>
      </c>
      <c r="D186" s="39" t="s">
        <v>4505</v>
      </c>
      <c r="E186" s="39" t="s">
        <v>261</v>
      </c>
      <c r="F186" s="39" t="s">
        <v>1739</v>
      </c>
      <c r="G186" s="39" t="s">
        <v>4853</v>
      </c>
      <c r="H186" s="39" t="s">
        <v>4502</v>
      </c>
      <c r="I186" s="40" t="n">
        <v>500</v>
      </c>
      <c r="J186" s="40" t="n">
        <v>0</v>
      </c>
      <c r="K186" s="39" t="s">
        <v>4503</v>
      </c>
      <c r="L186" s="41" t="n">
        <v>0</v>
      </c>
      <c r="M186" s="41" t="n">
        <v>10237.64</v>
      </c>
      <c r="O186" s="42" t="n">
        <f aca="false">M186/SUM($M$2:$M$2023)</f>
        <v>2.82829045436109E-005</v>
      </c>
      <c r="P186" s="43" t="n">
        <f aca="false">IFERROR(M186/I186,0)</f>
        <v>20.47528</v>
      </c>
      <c r="Q186" s="17"/>
      <c r="R186" s="44" t="n">
        <f aca="false">I186-Q186</f>
        <v>500</v>
      </c>
      <c r="S186" s="43" t="n">
        <f aca="false">$AK186*R186</f>
        <v>10237.6363636364</v>
      </c>
      <c r="U186" s="26" t="s">
        <v>259</v>
      </c>
      <c r="V186" s="26" t="s">
        <v>260</v>
      </c>
      <c r="W186" s="26" t="s">
        <v>262</v>
      </c>
      <c r="X186" s="26"/>
      <c r="Y186" s="26" t="s">
        <v>277</v>
      </c>
      <c r="Z186" s="27" t="s">
        <v>123</v>
      </c>
      <c r="AA186" s="26"/>
      <c r="AB186" s="26"/>
      <c r="AC186" s="26"/>
      <c r="AD186" s="26"/>
      <c r="AE186" s="26"/>
      <c r="AF186" s="26"/>
      <c r="AG186" s="26"/>
      <c r="AH186" s="45"/>
      <c r="AI186" s="45"/>
      <c r="AJ186" s="45"/>
      <c r="AK186" s="46" t="n">
        <v>20.4752727272727</v>
      </c>
      <c r="AL186" s="46"/>
      <c r="AM186" s="46"/>
      <c r="AN186" s="26"/>
      <c r="AO186" s="26" t="s">
        <v>1823</v>
      </c>
    </row>
    <row r="187" customFormat="false" ht="12" hidden="false" customHeight="false" outlineLevel="0" collapsed="false">
      <c r="A187" s="39" t="s">
        <v>1821</v>
      </c>
      <c r="B187" s="39" t="s">
        <v>1822</v>
      </c>
      <c r="C187" s="39" t="s">
        <v>4983</v>
      </c>
      <c r="D187" s="39" t="s">
        <v>4505</v>
      </c>
      <c r="E187" s="39" t="s">
        <v>261</v>
      </c>
      <c r="F187" s="39" t="s">
        <v>1739</v>
      </c>
      <c r="G187" s="39" t="s">
        <v>4853</v>
      </c>
      <c r="H187" s="39" t="s">
        <v>4502</v>
      </c>
      <c r="I187" s="40" t="n">
        <v>500</v>
      </c>
      <c r="J187" s="40" t="n">
        <v>0</v>
      </c>
      <c r="K187" s="39" t="s">
        <v>4503</v>
      </c>
      <c r="L187" s="41" t="n">
        <v>0</v>
      </c>
      <c r="M187" s="41" t="n">
        <v>10237.64</v>
      </c>
      <c r="O187" s="42" t="n">
        <f aca="false">M187/SUM($M$2:$M$2023)</f>
        <v>2.82829045436109E-005</v>
      </c>
      <c r="P187" s="43" t="n">
        <f aca="false">IFERROR(M187/I187,0)</f>
        <v>20.47528</v>
      </c>
      <c r="Q187" s="17"/>
      <c r="R187" s="44" t="n">
        <f aca="false">I187-Q187</f>
        <v>500</v>
      </c>
      <c r="S187" s="43" t="n">
        <f aca="false">$AK187*R187</f>
        <v>10237.6363636364</v>
      </c>
      <c r="U187" s="26" t="s">
        <v>259</v>
      </c>
      <c r="V187" s="26" t="s">
        <v>260</v>
      </c>
      <c r="W187" s="26" t="s">
        <v>262</v>
      </c>
      <c r="X187" s="26"/>
      <c r="Y187" s="26" t="s">
        <v>277</v>
      </c>
      <c r="Z187" s="27" t="s">
        <v>123</v>
      </c>
      <c r="AA187" s="26"/>
      <c r="AB187" s="26"/>
      <c r="AC187" s="26"/>
      <c r="AD187" s="26"/>
      <c r="AE187" s="26"/>
      <c r="AF187" s="26"/>
      <c r="AG187" s="26"/>
      <c r="AH187" s="45"/>
      <c r="AI187" s="45"/>
      <c r="AJ187" s="45"/>
      <c r="AK187" s="46" t="n">
        <v>20.4752727272727</v>
      </c>
      <c r="AL187" s="46"/>
      <c r="AM187" s="46"/>
      <c r="AN187" s="26"/>
      <c r="AO187" s="26" t="s">
        <v>1823</v>
      </c>
    </row>
    <row r="188" customFormat="false" ht="12" hidden="false" customHeight="false" outlineLevel="0" collapsed="false">
      <c r="A188" s="39" t="s">
        <v>1821</v>
      </c>
      <c r="B188" s="39" t="s">
        <v>1822</v>
      </c>
      <c r="C188" s="39" t="s">
        <v>4984</v>
      </c>
      <c r="D188" s="39" t="s">
        <v>4505</v>
      </c>
      <c r="E188" s="39" t="s">
        <v>261</v>
      </c>
      <c r="F188" s="39" t="s">
        <v>1739</v>
      </c>
      <c r="G188" s="39" t="s">
        <v>4853</v>
      </c>
      <c r="H188" s="39" t="s">
        <v>4502</v>
      </c>
      <c r="I188" s="40" t="n">
        <v>500</v>
      </c>
      <c r="J188" s="40" t="n">
        <v>0</v>
      </c>
      <c r="K188" s="39" t="s">
        <v>4503</v>
      </c>
      <c r="L188" s="41" t="n">
        <v>0</v>
      </c>
      <c r="M188" s="41" t="n">
        <v>10237.64</v>
      </c>
      <c r="O188" s="42" t="n">
        <f aca="false">M188/SUM($M$2:$M$2023)</f>
        <v>2.82829045436109E-005</v>
      </c>
      <c r="P188" s="43" t="n">
        <f aca="false">IFERROR(M188/I188,0)</f>
        <v>20.47528</v>
      </c>
      <c r="Q188" s="17"/>
      <c r="R188" s="44" t="n">
        <f aca="false">I188-Q188</f>
        <v>500</v>
      </c>
      <c r="S188" s="43" t="n">
        <f aca="false">$AK188*R188</f>
        <v>10237.6363636364</v>
      </c>
      <c r="U188" s="26" t="s">
        <v>259</v>
      </c>
      <c r="V188" s="26" t="s">
        <v>260</v>
      </c>
      <c r="W188" s="26" t="s">
        <v>262</v>
      </c>
      <c r="X188" s="26"/>
      <c r="Y188" s="26" t="s">
        <v>277</v>
      </c>
      <c r="Z188" s="27" t="s">
        <v>123</v>
      </c>
      <c r="AA188" s="26"/>
      <c r="AB188" s="26"/>
      <c r="AC188" s="26"/>
      <c r="AD188" s="26"/>
      <c r="AE188" s="26"/>
      <c r="AF188" s="26"/>
      <c r="AG188" s="26"/>
      <c r="AH188" s="45"/>
      <c r="AI188" s="45"/>
      <c r="AJ188" s="45"/>
      <c r="AK188" s="46" t="n">
        <v>20.4752727272727</v>
      </c>
      <c r="AL188" s="46"/>
      <c r="AM188" s="46"/>
      <c r="AN188" s="26"/>
      <c r="AO188" s="26" t="s">
        <v>1823</v>
      </c>
    </row>
    <row r="189" customFormat="false" ht="12" hidden="false" customHeight="false" outlineLevel="0" collapsed="false">
      <c r="A189" s="39" t="s">
        <v>1821</v>
      </c>
      <c r="B189" s="39" t="s">
        <v>1822</v>
      </c>
      <c r="C189" s="39" t="s">
        <v>4985</v>
      </c>
      <c r="D189" s="39" t="s">
        <v>4505</v>
      </c>
      <c r="E189" s="39" t="s">
        <v>261</v>
      </c>
      <c r="F189" s="39" t="s">
        <v>1739</v>
      </c>
      <c r="G189" s="39" t="s">
        <v>4853</v>
      </c>
      <c r="H189" s="39" t="s">
        <v>4502</v>
      </c>
      <c r="I189" s="40" t="n">
        <v>500</v>
      </c>
      <c r="J189" s="40" t="n">
        <v>0</v>
      </c>
      <c r="K189" s="39" t="s">
        <v>4503</v>
      </c>
      <c r="L189" s="41" t="n">
        <v>0</v>
      </c>
      <c r="M189" s="41" t="n">
        <v>10237.64</v>
      </c>
      <c r="O189" s="42" t="n">
        <f aca="false">M189/SUM($M$2:$M$2023)</f>
        <v>2.82829045436109E-005</v>
      </c>
      <c r="P189" s="43" t="n">
        <f aca="false">IFERROR(M189/I189,0)</f>
        <v>20.47528</v>
      </c>
      <c r="Q189" s="17"/>
      <c r="R189" s="44" t="n">
        <f aca="false">I189-Q189</f>
        <v>500</v>
      </c>
      <c r="S189" s="43" t="n">
        <f aca="false">$AK189*R189</f>
        <v>10237.6363636364</v>
      </c>
      <c r="U189" s="26" t="s">
        <v>259</v>
      </c>
      <c r="V189" s="26" t="s">
        <v>260</v>
      </c>
      <c r="W189" s="26" t="s">
        <v>262</v>
      </c>
      <c r="X189" s="26"/>
      <c r="Y189" s="26" t="s">
        <v>277</v>
      </c>
      <c r="Z189" s="27" t="s">
        <v>123</v>
      </c>
      <c r="AA189" s="26"/>
      <c r="AB189" s="26"/>
      <c r="AC189" s="26"/>
      <c r="AD189" s="26"/>
      <c r="AE189" s="26"/>
      <c r="AF189" s="26"/>
      <c r="AG189" s="26"/>
      <c r="AH189" s="45"/>
      <c r="AI189" s="45"/>
      <c r="AJ189" s="45"/>
      <c r="AK189" s="46" t="n">
        <v>20.4752727272727</v>
      </c>
      <c r="AL189" s="46"/>
      <c r="AM189" s="46"/>
      <c r="AN189" s="26"/>
      <c r="AO189" s="26" t="s">
        <v>1823</v>
      </c>
    </row>
    <row r="190" customFormat="false" ht="12" hidden="false" customHeight="false" outlineLevel="0" collapsed="false">
      <c r="A190" s="39" t="s">
        <v>1502</v>
      </c>
      <c r="B190" s="39" t="s">
        <v>1503</v>
      </c>
      <c r="C190" s="39" t="s">
        <v>4986</v>
      </c>
      <c r="D190" s="39" t="s">
        <v>4505</v>
      </c>
      <c r="E190" s="39" t="s">
        <v>261</v>
      </c>
      <c r="F190" s="39" t="s">
        <v>1739</v>
      </c>
      <c r="G190" s="39" t="s">
        <v>4853</v>
      </c>
      <c r="H190" s="39" t="s">
        <v>4502</v>
      </c>
      <c r="I190" s="40" t="n">
        <v>500</v>
      </c>
      <c r="J190" s="40" t="n">
        <v>0</v>
      </c>
      <c r="K190" s="39" t="s">
        <v>4503</v>
      </c>
      <c r="L190" s="41" t="n">
        <v>0</v>
      </c>
      <c r="M190" s="41" t="n">
        <v>65867.08</v>
      </c>
      <c r="O190" s="42" t="n">
        <f aca="false">M190/SUM($M$2:$M$2023)</f>
        <v>0.000181966970532895</v>
      </c>
      <c r="P190" s="43" t="n">
        <f aca="false">IFERROR(M190/I190,0)</f>
        <v>131.73416</v>
      </c>
      <c r="Q190" s="17"/>
      <c r="R190" s="44" t="n">
        <f aca="false">I190-Q190</f>
        <v>500</v>
      </c>
      <c r="S190" s="43" t="n">
        <f aca="false">$AK190*R190</f>
        <v>65867.082773448</v>
      </c>
      <c r="U190" s="26" t="s">
        <v>259</v>
      </c>
      <c r="V190" s="26" t="s">
        <v>260</v>
      </c>
      <c r="W190" s="26" t="s">
        <v>262</v>
      </c>
      <c r="X190" s="26"/>
      <c r="Y190" s="26" t="s">
        <v>277</v>
      </c>
      <c r="Z190" s="27" t="s">
        <v>123</v>
      </c>
      <c r="AA190" s="26"/>
      <c r="AB190" s="26"/>
      <c r="AC190" s="26"/>
      <c r="AD190" s="26"/>
      <c r="AE190" s="26"/>
      <c r="AF190" s="26"/>
      <c r="AG190" s="26"/>
      <c r="AH190" s="45"/>
      <c r="AI190" s="45"/>
      <c r="AJ190" s="45"/>
      <c r="AK190" s="46" t="n">
        <v>131.734165546896</v>
      </c>
      <c r="AL190" s="46"/>
      <c r="AM190" s="46"/>
      <c r="AN190" s="26"/>
      <c r="AO190" s="26" t="s">
        <v>1823</v>
      </c>
    </row>
    <row r="191" customFormat="false" ht="12" hidden="false" customHeight="false" outlineLevel="0" collapsed="false">
      <c r="A191" s="39" t="s">
        <v>278</v>
      </c>
      <c r="B191" s="39" t="s">
        <v>279</v>
      </c>
      <c r="C191" s="39" t="s">
        <v>4987</v>
      </c>
      <c r="D191" s="39" t="s">
        <v>4505</v>
      </c>
      <c r="E191" s="39" t="s">
        <v>261</v>
      </c>
      <c r="F191" s="39" t="s">
        <v>1739</v>
      </c>
      <c r="G191" s="39" t="s">
        <v>4853</v>
      </c>
      <c r="H191" s="39" t="s">
        <v>4502</v>
      </c>
      <c r="I191" s="40" t="n">
        <v>500</v>
      </c>
      <c r="J191" s="40" t="n">
        <v>0</v>
      </c>
      <c r="K191" s="39" t="s">
        <v>4503</v>
      </c>
      <c r="L191" s="41" t="n">
        <v>0</v>
      </c>
      <c r="M191" s="41" t="n">
        <v>55040.23</v>
      </c>
      <c r="O191" s="42" t="n">
        <f aca="false">M191/SUM($M$2:$M$2023)</f>
        <v>0.00015205629140587</v>
      </c>
      <c r="P191" s="43" t="n">
        <f aca="false">IFERROR(M191/I191,0)</f>
        <v>110.08046</v>
      </c>
      <c r="Q191" s="17"/>
      <c r="R191" s="44" t="n">
        <f aca="false">I191-Q191</f>
        <v>500</v>
      </c>
      <c r="S191" s="43" t="n">
        <f aca="false">$AK191*R191</f>
        <v>55040.233091024</v>
      </c>
      <c r="U191" s="26" t="s">
        <v>259</v>
      </c>
      <c r="V191" s="26" t="s">
        <v>260</v>
      </c>
      <c r="W191" s="26" t="s">
        <v>262</v>
      </c>
      <c r="X191" s="25" t="s">
        <v>228</v>
      </c>
      <c r="Y191" s="26" t="s">
        <v>282</v>
      </c>
      <c r="Z191" s="25" t="s">
        <v>51</v>
      </c>
      <c r="AA191" s="26" t="s">
        <v>1814</v>
      </c>
      <c r="AB191" s="26" t="s">
        <v>1815</v>
      </c>
      <c r="AC191" s="26" t="s">
        <v>1816</v>
      </c>
      <c r="AD191" s="26" t="s">
        <v>269</v>
      </c>
      <c r="AE191" s="26"/>
      <c r="AF191" s="26" t="s">
        <v>270</v>
      </c>
      <c r="AG191" s="26" t="s">
        <v>284</v>
      </c>
      <c r="AH191" s="45"/>
      <c r="AI191" s="45"/>
      <c r="AJ191" s="45"/>
      <c r="AK191" s="46" t="n">
        <v>110.080466182048</v>
      </c>
      <c r="AL191" s="46"/>
      <c r="AM191" s="46"/>
      <c r="AN191" s="26"/>
      <c r="AO191" s="26" t="s">
        <v>4884</v>
      </c>
    </row>
    <row r="192" customFormat="false" ht="12" hidden="false" customHeight="false" outlineLevel="0" collapsed="false">
      <c r="A192" s="39" t="s">
        <v>301</v>
      </c>
      <c r="B192" s="39" t="s">
        <v>302</v>
      </c>
      <c r="C192" s="39" t="s">
        <v>4988</v>
      </c>
      <c r="D192" s="39" t="s">
        <v>4505</v>
      </c>
      <c r="E192" s="39" t="s">
        <v>261</v>
      </c>
      <c r="F192" s="39" t="s">
        <v>1739</v>
      </c>
      <c r="G192" s="39" t="s">
        <v>4853</v>
      </c>
      <c r="H192" s="39" t="s">
        <v>4502</v>
      </c>
      <c r="I192" s="40" t="n">
        <v>500</v>
      </c>
      <c r="J192" s="40" t="n">
        <v>0</v>
      </c>
      <c r="K192" s="39" t="s">
        <v>4503</v>
      </c>
      <c r="L192" s="41" t="n">
        <v>0</v>
      </c>
      <c r="M192" s="41" t="n">
        <v>58934.18</v>
      </c>
      <c r="O192" s="42" t="n">
        <f aca="false">M192/SUM($M$2:$M$2023)</f>
        <v>0.000162813869924708</v>
      </c>
      <c r="P192" s="43" t="n">
        <f aca="false">IFERROR(M192/I192,0)</f>
        <v>117.86836</v>
      </c>
      <c r="Q192" s="17" t="n">
        <v>16</v>
      </c>
      <c r="R192" s="44" t="n">
        <f aca="false">I192-Q192</f>
        <v>484</v>
      </c>
      <c r="S192" s="43" t="n">
        <f aca="false">$AK192*R192</f>
        <v>57048.2844120172</v>
      </c>
      <c r="U192" s="26" t="s">
        <v>259</v>
      </c>
      <c r="V192" s="26" t="s">
        <v>260</v>
      </c>
      <c r="W192" s="26" t="s">
        <v>262</v>
      </c>
      <c r="X192" s="25" t="s">
        <v>228</v>
      </c>
      <c r="Y192" s="26" t="s">
        <v>282</v>
      </c>
      <c r="Z192" s="25" t="s">
        <v>51</v>
      </c>
      <c r="AA192" s="26" t="s">
        <v>1932</v>
      </c>
      <c r="AB192" s="26" t="s">
        <v>1933</v>
      </c>
      <c r="AC192" s="26" t="s">
        <v>305</v>
      </c>
      <c r="AD192" s="26" t="s">
        <v>269</v>
      </c>
      <c r="AE192" s="26"/>
      <c r="AF192" s="26" t="s">
        <v>270</v>
      </c>
      <c r="AG192" s="26" t="s">
        <v>306</v>
      </c>
      <c r="AH192" s="45" t="n">
        <v>2330</v>
      </c>
      <c r="AI192" s="45" t="n">
        <f aca="false">Q192</f>
        <v>16</v>
      </c>
      <c r="AJ192" s="45" t="n">
        <f aca="false">$AH192-$AI192</f>
        <v>2314</v>
      </c>
      <c r="AK192" s="46" t="n">
        <v>117.868356223176</v>
      </c>
      <c r="AL192" s="46" t="n">
        <f aca="false">$AJ192*$AK192</f>
        <v>272747.376300429</v>
      </c>
      <c r="AM192" s="46" t="n">
        <f aca="false">$AI192*$AK192</f>
        <v>1885.89369957082</v>
      </c>
      <c r="AN192" s="28" t="s">
        <v>1934</v>
      </c>
      <c r="AO192" s="26" t="s">
        <v>1935</v>
      </c>
    </row>
    <row r="193" customFormat="false" ht="12" hidden="false" customHeight="false" outlineLevel="0" collapsed="false">
      <c r="A193" s="39" t="s">
        <v>1356</v>
      </c>
      <c r="B193" s="39" t="s">
        <v>1357</v>
      </c>
      <c r="C193" s="39"/>
      <c r="D193" s="39" t="s">
        <v>4505</v>
      </c>
      <c r="E193" s="39" t="s">
        <v>274</v>
      </c>
      <c r="F193" s="39" t="s">
        <v>1739</v>
      </c>
      <c r="G193" s="39" t="s">
        <v>4853</v>
      </c>
      <c r="H193" s="39" t="s">
        <v>4502</v>
      </c>
      <c r="I193" s="40" t="n">
        <v>500</v>
      </c>
      <c r="J193" s="40" t="n">
        <v>0</v>
      </c>
      <c r="K193" s="39" t="s">
        <v>4503</v>
      </c>
      <c r="L193" s="41" t="n">
        <v>0</v>
      </c>
      <c r="M193" s="41" t="n">
        <v>78003.57</v>
      </c>
      <c r="O193" s="42" t="n">
        <f aca="false">M193/SUM($M$2:$M$2023)</f>
        <v>0.000215495712329294</v>
      </c>
      <c r="P193" s="43" t="n">
        <f aca="false">IFERROR(M193/I193,0)</f>
        <v>156.00714</v>
      </c>
      <c r="Q193" s="17" t="n">
        <v>58</v>
      </c>
      <c r="R193" s="44" t="n">
        <f aca="false">I193-Q193</f>
        <v>442</v>
      </c>
      <c r="S193" s="43" t="n">
        <f aca="false">$AK193*R193</f>
        <v>68955.15588</v>
      </c>
      <c r="U193" s="26" t="s">
        <v>259</v>
      </c>
      <c r="V193" s="26" t="s">
        <v>273</v>
      </c>
      <c r="W193" s="26" t="s">
        <v>262</v>
      </c>
      <c r="X193" s="25" t="s">
        <v>228</v>
      </c>
      <c r="Y193" s="26" t="s">
        <v>282</v>
      </c>
      <c r="Z193" s="25" t="s">
        <v>51</v>
      </c>
      <c r="AA193" s="26" t="s">
        <v>2213</v>
      </c>
      <c r="AB193" s="26" t="s">
        <v>2214</v>
      </c>
      <c r="AC193" s="26" t="s">
        <v>1360</v>
      </c>
      <c r="AD193" s="26" t="s">
        <v>269</v>
      </c>
      <c r="AE193" s="26"/>
      <c r="AF193" s="26" t="s">
        <v>270</v>
      </c>
      <c r="AG193" s="26" t="s">
        <v>1361</v>
      </c>
      <c r="AH193" s="45" t="n">
        <v>500</v>
      </c>
      <c r="AI193" s="45" t="n">
        <f aca="false">Q193</f>
        <v>58</v>
      </c>
      <c r="AJ193" s="45" t="n">
        <f aca="false">$AH193-$AI193</f>
        <v>442</v>
      </c>
      <c r="AK193" s="46" t="n">
        <v>156.00714</v>
      </c>
      <c r="AL193" s="46" t="n">
        <f aca="false">$AJ193*$AK193</f>
        <v>68955.15588</v>
      </c>
      <c r="AM193" s="46" t="n">
        <f aca="false">$AI193*$AK193</f>
        <v>9048.41412</v>
      </c>
      <c r="AN193" s="26"/>
      <c r="AO193" s="26" t="s">
        <v>2215</v>
      </c>
    </row>
    <row r="194" customFormat="false" ht="12" hidden="false" customHeight="false" outlineLevel="0" collapsed="false">
      <c r="A194" s="39" t="s">
        <v>2024</v>
      </c>
      <c r="B194" s="39" t="s">
        <v>2025</v>
      </c>
      <c r="C194" s="39"/>
      <c r="D194" s="39" t="s">
        <v>4505</v>
      </c>
      <c r="E194" s="39" t="s">
        <v>274</v>
      </c>
      <c r="F194" s="39" t="s">
        <v>1739</v>
      </c>
      <c r="G194" s="39" t="s">
        <v>4854</v>
      </c>
      <c r="H194" s="39" t="s">
        <v>4502</v>
      </c>
      <c r="I194" s="40" t="n">
        <v>500</v>
      </c>
      <c r="J194" s="40" t="n">
        <v>0</v>
      </c>
      <c r="K194" s="39" t="s">
        <v>4503</v>
      </c>
      <c r="L194" s="41" t="n">
        <v>0</v>
      </c>
      <c r="M194" s="41" t="n">
        <v>20216.67</v>
      </c>
      <c r="O194" s="42" t="n">
        <f aca="false">M194/SUM($M$2:$M$2023)</f>
        <v>5.58513629898769E-005</v>
      </c>
      <c r="P194" s="43" t="n">
        <f aca="false">IFERROR(M194/I194,0)</f>
        <v>40.43334</v>
      </c>
      <c r="Q194" s="17"/>
      <c r="R194" s="44" t="n">
        <f aca="false">I194-Q194</f>
        <v>500</v>
      </c>
      <c r="S194" s="43" t="n">
        <f aca="false">$AK194*R194</f>
        <v>20216.6666666667</v>
      </c>
      <c r="U194" s="26" t="s">
        <v>259</v>
      </c>
      <c r="V194" s="26" t="s">
        <v>273</v>
      </c>
      <c r="W194" s="26" t="s">
        <v>262</v>
      </c>
      <c r="X194" s="26"/>
      <c r="Y194" s="26" t="s">
        <v>277</v>
      </c>
      <c r="Z194" s="27" t="s">
        <v>123</v>
      </c>
      <c r="AA194" s="26"/>
      <c r="AB194" s="26"/>
      <c r="AC194" s="26"/>
      <c r="AD194" s="26"/>
      <c r="AE194" s="26"/>
      <c r="AF194" s="26"/>
      <c r="AG194" s="26"/>
      <c r="AH194" s="45"/>
      <c r="AI194" s="45"/>
      <c r="AJ194" s="45"/>
      <c r="AK194" s="46" t="n">
        <v>40.4333333333333</v>
      </c>
      <c r="AL194" s="46"/>
      <c r="AM194" s="46"/>
      <c r="AN194" s="26"/>
      <c r="AO194" s="26" t="s">
        <v>1741</v>
      </c>
    </row>
    <row r="195" customFormat="false" ht="12" hidden="false" customHeight="false" outlineLevel="0" collapsed="false">
      <c r="A195" s="39" t="s">
        <v>2216</v>
      </c>
      <c r="B195" s="39" t="s">
        <v>2217</v>
      </c>
      <c r="C195" s="39"/>
      <c r="D195" s="39" t="s">
        <v>4505</v>
      </c>
      <c r="E195" s="39" t="s">
        <v>274</v>
      </c>
      <c r="F195" s="39" t="s">
        <v>1739</v>
      </c>
      <c r="G195" s="39" t="s">
        <v>4854</v>
      </c>
      <c r="H195" s="39" t="s">
        <v>4502</v>
      </c>
      <c r="I195" s="40" t="n">
        <v>500</v>
      </c>
      <c r="J195" s="40" t="n">
        <v>0</v>
      </c>
      <c r="K195" s="39" t="s">
        <v>4503</v>
      </c>
      <c r="L195" s="41" t="n">
        <v>0</v>
      </c>
      <c r="M195" s="41" t="n">
        <v>259230.35</v>
      </c>
      <c r="O195" s="42" t="n">
        <f aca="false">M195/SUM($M$2:$M$2023)</f>
        <v>0.000716159900509967</v>
      </c>
      <c r="P195" s="43" t="n">
        <f aca="false">IFERROR(M195/I195,0)</f>
        <v>518.4607</v>
      </c>
      <c r="Q195" s="17"/>
      <c r="R195" s="44" t="n">
        <f aca="false">I195-Q195</f>
        <v>500</v>
      </c>
      <c r="S195" s="43" t="n">
        <f aca="false">$AK195*R195</f>
        <v>259230.35</v>
      </c>
      <c r="U195" s="26" t="s">
        <v>259</v>
      </c>
      <c r="V195" s="26" t="s">
        <v>273</v>
      </c>
      <c r="W195" s="26" t="s">
        <v>262</v>
      </c>
      <c r="X195" s="26"/>
      <c r="Y195" s="26" t="s">
        <v>277</v>
      </c>
      <c r="Z195" s="27" t="s">
        <v>123</v>
      </c>
      <c r="AA195" s="26"/>
      <c r="AB195" s="26"/>
      <c r="AC195" s="26"/>
      <c r="AD195" s="26"/>
      <c r="AE195" s="26"/>
      <c r="AF195" s="26"/>
      <c r="AG195" s="26"/>
      <c r="AH195" s="45" t="n">
        <v>500</v>
      </c>
      <c r="AI195" s="45" t="n">
        <f aca="false">Q195</f>
        <v>0</v>
      </c>
      <c r="AJ195" s="45" t="n">
        <f aca="false">$AH195-$AI195</f>
        <v>500</v>
      </c>
      <c r="AK195" s="46" t="n">
        <v>518.4607</v>
      </c>
      <c r="AL195" s="46" t="n">
        <f aca="false">$AJ195*$AK195</f>
        <v>259230.35</v>
      </c>
      <c r="AM195" s="46" t="n">
        <f aca="false">$AI195*$AK195</f>
        <v>0</v>
      </c>
      <c r="AN195" s="26"/>
      <c r="AO195" s="26" t="s">
        <v>1741</v>
      </c>
    </row>
    <row r="196" customFormat="false" ht="12" hidden="false" customHeight="false" outlineLevel="0" collapsed="false">
      <c r="A196" s="39" t="s">
        <v>1835</v>
      </c>
      <c r="B196" s="39" t="s">
        <v>1836</v>
      </c>
      <c r="C196" s="39" t="s">
        <v>1998</v>
      </c>
      <c r="D196" s="39" t="s">
        <v>4505</v>
      </c>
      <c r="E196" s="39" t="s">
        <v>261</v>
      </c>
      <c r="F196" s="39" t="s">
        <v>1739</v>
      </c>
      <c r="G196" s="39" t="s">
        <v>4853</v>
      </c>
      <c r="H196" s="39" t="s">
        <v>4502</v>
      </c>
      <c r="I196" s="40" t="n">
        <v>480</v>
      </c>
      <c r="J196" s="40" t="n">
        <v>0</v>
      </c>
      <c r="K196" s="39" t="s">
        <v>4503</v>
      </c>
      <c r="L196" s="41" t="n">
        <v>0</v>
      </c>
      <c r="M196" s="41" t="n">
        <v>79321.29</v>
      </c>
      <c r="O196" s="42" t="n">
        <f aca="false">M196/SUM($M$2:$M$2023)</f>
        <v>0.000219136097122587</v>
      </c>
      <c r="P196" s="43" t="n">
        <f aca="false">IFERROR(M196/I196,0)</f>
        <v>165.2526875</v>
      </c>
      <c r="Q196" s="17"/>
      <c r="R196" s="44" t="n">
        <f aca="false">I196-Q196</f>
        <v>480</v>
      </c>
      <c r="S196" s="43" t="n">
        <f aca="false">$AK196*R196</f>
        <v>79321.2868274582</v>
      </c>
      <c r="U196" s="26" t="s">
        <v>259</v>
      </c>
      <c r="V196" s="26" t="s">
        <v>260</v>
      </c>
      <c r="W196" s="26" t="s">
        <v>262</v>
      </c>
      <c r="X196" s="26"/>
      <c r="Y196" s="26" t="s">
        <v>277</v>
      </c>
      <c r="Z196" s="27" t="s">
        <v>123</v>
      </c>
      <c r="AA196" s="26"/>
      <c r="AB196" s="26"/>
      <c r="AC196" s="26"/>
      <c r="AD196" s="26"/>
      <c r="AE196" s="26"/>
      <c r="AF196" s="26"/>
      <c r="AG196" s="26"/>
      <c r="AH196" s="45"/>
      <c r="AI196" s="45"/>
      <c r="AJ196" s="45"/>
      <c r="AK196" s="46" t="n">
        <v>165.252680890538</v>
      </c>
      <c r="AL196" s="46"/>
      <c r="AM196" s="46"/>
      <c r="AN196" s="26"/>
      <c r="AO196" s="26" t="s">
        <v>1837</v>
      </c>
    </row>
    <row r="197" customFormat="false" ht="12" hidden="false" customHeight="false" outlineLevel="0" collapsed="false">
      <c r="A197" s="39" t="s">
        <v>328</v>
      </c>
      <c r="B197" s="39" t="s">
        <v>329</v>
      </c>
      <c r="C197" s="39" t="s">
        <v>4989</v>
      </c>
      <c r="D197" s="39" t="s">
        <v>4505</v>
      </c>
      <c r="E197" s="39" t="s">
        <v>261</v>
      </c>
      <c r="F197" s="39" t="s">
        <v>1739</v>
      </c>
      <c r="G197" s="39" t="s">
        <v>4853</v>
      </c>
      <c r="H197" s="39" t="s">
        <v>4502</v>
      </c>
      <c r="I197" s="40" t="n">
        <v>480</v>
      </c>
      <c r="J197" s="40" t="n">
        <v>0</v>
      </c>
      <c r="K197" s="39" t="s">
        <v>4503</v>
      </c>
      <c r="L197" s="41" t="n">
        <v>0</v>
      </c>
      <c r="M197" s="41" t="n">
        <v>28323.74</v>
      </c>
      <c r="O197" s="42" t="n">
        <f aca="false">M197/SUM($M$2:$M$2023)</f>
        <v>7.82482715487217E-005</v>
      </c>
      <c r="P197" s="43" t="n">
        <f aca="false">IFERROR(M197/I197,0)</f>
        <v>59.0077916666667</v>
      </c>
      <c r="Q197" s="17"/>
      <c r="R197" s="44" t="n">
        <f aca="false">I197-Q197</f>
        <v>480</v>
      </c>
      <c r="S197" s="43" t="n">
        <f aca="false">$AK197*R197</f>
        <v>28323.7435197817</v>
      </c>
      <c r="U197" s="26" t="s">
        <v>259</v>
      </c>
      <c r="V197" s="26" t="s">
        <v>260</v>
      </c>
      <c r="W197" s="26" t="s">
        <v>262</v>
      </c>
      <c r="X197" s="24" t="s">
        <v>226</v>
      </c>
      <c r="Y197" s="26" t="s">
        <v>267</v>
      </c>
      <c r="Z197" s="25" t="s">
        <v>51</v>
      </c>
      <c r="AA197" s="26" t="s">
        <v>1788</v>
      </c>
      <c r="AB197" s="26" t="s">
        <v>1789</v>
      </c>
      <c r="AC197" s="26" t="s">
        <v>1791</v>
      </c>
      <c r="AD197" s="26" t="s">
        <v>269</v>
      </c>
      <c r="AE197" s="26"/>
      <c r="AF197" s="26" t="s">
        <v>270</v>
      </c>
      <c r="AG197" s="26" t="s">
        <v>333</v>
      </c>
      <c r="AH197" s="45"/>
      <c r="AI197" s="45"/>
      <c r="AJ197" s="45"/>
      <c r="AK197" s="46" t="n">
        <v>59.0077989995453</v>
      </c>
      <c r="AL197" s="46"/>
      <c r="AM197" s="46"/>
      <c r="AN197" s="26"/>
      <c r="AO197" s="26" t="s">
        <v>4872</v>
      </c>
    </row>
    <row r="198" customFormat="false" ht="12" hidden="false" customHeight="false" outlineLevel="0" collapsed="false">
      <c r="A198" s="39" t="s">
        <v>1963</v>
      </c>
      <c r="B198" s="39" t="s">
        <v>1964</v>
      </c>
      <c r="C198" s="39" t="s">
        <v>4990</v>
      </c>
      <c r="D198" s="39" t="s">
        <v>4505</v>
      </c>
      <c r="E198" s="39" t="s">
        <v>261</v>
      </c>
      <c r="F198" s="39" t="s">
        <v>1739</v>
      </c>
      <c r="G198" s="39" t="s">
        <v>4853</v>
      </c>
      <c r="H198" s="39" t="s">
        <v>4502</v>
      </c>
      <c r="I198" s="40" t="n">
        <v>480</v>
      </c>
      <c r="J198" s="40" t="n">
        <v>0</v>
      </c>
      <c r="K198" s="39" t="s">
        <v>4503</v>
      </c>
      <c r="L198" s="41" t="n">
        <v>0</v>
      </c>
      <c r="M198" s="41" t="n">
        <v>120156.47</v>
      </c>
      <c r="O198" s="42" t="n">
        <f aca="false">M198/SUM($M$2:$M$2023)</f>
        <v>0.000331948961997809</v>
      </c>
      <c r="P198" s="43" t="n">
        <f aca="false">IFERROR(M198/I198,0)</f>
        <v>250.325979166667</v>
      </c>
      <c r="Q198" s="17" t="n">
        <v>28</v>
      </c>
      <c r="R198" s="44" t="n">
        <f aca="false">I198-Q198</f>
        <v>452</v>
      </c>
      <c r="S198" s="43" t="n">
        <f aca="false">$AK198*R198</f>
        <v>113147.343279743</v>
      </c>
      <c r="U198" s="26" t="s">
        <v>259</v>
      </c>
      <c r="V198" s="26" t="s">
        <v>260</v>
      </c>
      <c r="W198" s="26" t="s">
        <v>262</v>
      </c>
      <c r="X198" s="24" t="s">
        <v>226</v>
      </c>
      <c r="Y198" s="26" t="s">
        <v>267</v>
      </c>
      <c r="Z198" s="25" t="s">
        <v>51</v>
      </c>
      <c r="AA198" s="26" t="s">
        <v>1965</v>
      </c>
      <c r="AB198" s="26" t="s">
        <v>1966</v>
      </c>
      <c r="AC198" s="26" t="s">
        <v>290</v>
      </c>
      <c r="AD198" s="26" t="s">
        <v>269</v>
      </c>
      <c r="AE198" s="26"/>
      <c r="AF198" s="26" t="s">
        <v>269</v>
      </c>
      <c r="AG198" s="26"/>
      <c r="AH198" s="45" t="n">
        <v>1866</v>
      </c>
      <c r="AI198" s="45" t="n">
        <f aca="false">Q198</f>
        <v>28</v>
      </c>
      <c r="AJ198" s="45" t="n">
        <f aca="false">$AH198-$AI198</f>
        <v>1838</v>
      </c>
      <c r="AK198" s="46" t="n">
        <v>250.325980707395</v>
      </c>
      <c r="AL198" s="46" t="n">
        <f aca="false">$AJ198*$AK198</f>
        <v>460099.152540193</v>
      </c>
      <c r="AM198" s="46" t="n">
        <f aca="false">$AI198*$AK198</f>
        <v>7009.12745980707</v>
      </c>
      <c r="AN198" s="28" t="s">
        <v>1967</v>
      </c>
      <c r="AO198" s="26" t="s">
        <v>1968</v>
      </c>
    </row>
    <row r="199" customFormat="false" ht="12" hidden="false" customHeight="false" outlineLevel="0" collapsed="false">
      <c r="A199" s="39" t="s">
        <v>278</v>
      </c>
      <c r="B199" s="39" t="s">
        <v>279</v>
      </c>
      <c r="C199" s="39" t="s">
        <v>4991</v>
      </c>
      <c r="D199" s="39" t="s">
        <v>4505</v>
      </c>
      <c r="E199" s="39" t="s">
        <v>261</v>
      </c>
      <c r="F199" s="39" t="s">
        <v>1739</v>
      </c>
      <c r="G199" s="39" t="s">
        <v>4853</v>
      </c>
      <c r="H199" s="39" t="s">
        <v>4502</v>
      </c>
      <c r="I199" s="40" t="n">
        <v>480</v>
      </c>
      <c r="J199" s="40" t="n">
        <v>0</v>
      </c>
      <c r="K199" s="39" t="s">
        <v>4503</v>
      </c>
      <c r="L199" s="41" t="n">
        <v>0</v>
      </c>
      <c r="M199" s="41" t="n">
        <v>52838.62</v>
      </c>
      <c r="O199" s="42" t="n">
        <f aca="false">M199/SUM($M$2:$M$2023)</f>
        <v>0.000145974037539524</v>
      </c>
      <c r="P199" s="43" t="n">
        <f aca="false">IFERROR(M199/I199,0)</f>
        <v>110.080458333333</v>
      </c>
      <c r="Q199" s="17"/>
      <c r="R199" s="44" t="n">
        <f aca="false">I199-Q199</f>
        <v>480</v>
      </c>
      <c r="S199" s="43" t="n">
        <f aca="false">$AK199*R199</f>
        <v>52838.623767383</v>
      </c>
      <c r="U199" s="26" t="s">
        <v>259</v>
      </c>
      <c r="V199" s="26" t="s">
        <v>260</v>
      </c>
      <c r="W199" s="26" t="s">
        <v>262</v>
      </c>
      <c r="X199" s="25" t="s">
        <v>228</v>
      </c>
      <c r="Y199" s="26" t="s">
        <v>282</v>
      </c>
      <c r="Z199" s="25" t="s">
        <v>51</v>
      </c>
      <c r="AA199" s="26" t="s">
        <v>1814</v>
      </c>
      <c r="AB199" s="26" t="s">
        <v>1815</v>
      </c>
      <c r="AC199" s="26" t="s">
        <v>1816</v>
      </c>
      <c r="AD199" s="26" t="s">
        <v>269</v>
      </c>
      <c r="AE199" s="26"/>
      <c r="AF199" s="26" t="s">
        <v>270</v>
      </c>
      <c r="AG199" s="26" t="s">
        <v>284</v>
      </c>
      <c r="AH199" s="45"/>
      <c r="AI199" s="45"/>
      <c r="AJ199" s="45"/>
      <c r="AK199" s="46" t="n">
        <v>110.080466182048</v>
      </c>
      <c r="AL199" s="46"/>
      <c r="AM199" s="46"/>
      <c r="AN199" s="26"/>
      <c r="AO199" s="26" t="s">
        <v>4884</v>
      </c>
    </row>
    <row r="200" customFormat="false" ht="12" hidden="false" customHeight="false" outlineLevel="0" collapsed="false">
      <c r="A200" s="39" t="s">
        <v>426</v>
      </c>
      <c r="B200" s="39" t="s">
        <v>427</v>
      </c>
      <c r="C200" s="39"/>
      <c r="D200" s="39" t="s">
        <v>4505</v>
      </c>
      <c r="E200" s="39" t="s">
        <v>274</v>
      </c>
      <c r="F200" s="39" t="s">
        <v>1739</v>
      </c>
      <c r="G200" s="39" t="s">
        <v>4853</v>
      </c>
      <c r="H200" s="39" t="s">
        <v>4502</v>
      </c>
      <c r="I200" s="40" t="n">
        <v>469</v>
      </c>
      <c r="J200" s="40" t="n">
        <v>0</v>
      </c>
      <c r="K200" s="39" t="s">
        <v>4503</v>
      </c>
      <c r="L200" s="41" t="n">
        <v>0</v>
      </c>
      <c r="M200" s="41" t="n">
        <v>80226.64</v>
      </c>
      <c r="O200" s="42" t="n">
        <f aca="false">M200/SUM($M$2:$M$2023)</f>
        <v>0.000221637252430701</v>
      </c>
      <c r="P200" s="43" t="n">
        <f aca="false">IFERROR(M200/I200,0)</f>
        <v>171.058933901919</v>
      </c>
      <c r="Q200" s="17"/>
      <c r="R200" s="44" t="n">
        <f aca="false">I200-Q200</f>
        <v>469</v>
      </c>
      <c r="S200" s="43" t="n">
        <f aca="false">$AK200*R200</f>
        <v>80226.6447479158</v>
      </c>
      <c r="U200" s="26" t="s">
        <v>259</v>
      </c>
      <c r="V200" s="26" t="s">
        <v>273</v>
      </c>
      <c r="W200" s="26" t="s">
        <v>262</v>
      </c>
      <c r="X200" s="24" t="s">
        <v>226</v>
      </c>
      <c r="Y200" s="26" t="s">
        <v>267</v>
      </c>
      <c r="Z200" s="25" t="s">
        <v>51</v>
      </c>
      <c r="AA200" s="26" t="s">
        <v>1926</v>
      </c>
      <c r="AB200" s="26" t="s">
        <v>1927</v>
      </c>
      <c r="AC200" s="26" t="s">
        <v>430</v>
      </c>
      <c r="AD200" s="26" t="s">
        <v>269</v>
      </c>
      <c r="AE200" s="26"/>
      <c r="AF200" s="26" t="s">
        <v>270</v>
      </c>
      <c r="AG200" s="26" t="s">
        <v>431</v>
      </c>
      <c r="AH200" s="45"/>
      <c r="AI200" s="45"/>
      <c r="AJ200" s="45"/>
      <c r="AK200" s="46" t="n">
        <v>171.058944025407</v>
      </c>
      <c r="AL200" s="46"/>
      <c r="AM200" s="46"/>
      <c r="AN200" s="26"/>
      <c r="AO200" s="26" t="s">
        <v>4992</v>
      </c>
    </row>
    <row r="201" customFormat="false" ht="12" hidden="false" customHeight="false" outlineLevel="0" collapsed="false">
      <c r="A201" s="39" t="s">
        <v>2062</v>
      </c>
      <c r="B201" s="39" t="s">
        <v>2063</v>
      </c>
      <c r="C201" s="39" t="s">
        <v>78</v>
      </c>
      <c r="D201" s="39" t="s">
        <v>4505</v>
      </c>
      <c r="E201" s="39" t="s">
        <v>261</v>
      </c>
      <c r="F201" s="39" t="s">
        <v>1739</v>
      </c>
      <c r="G201" s="39" t="s">
        <v>4853</v>
      </c>
      <c r="H201" s="39" t="s">
        <v>4502</v>
      </c>
      <c r="I201" s="40" t="n">
        <v>455</v>
      </c>
      <c r="J201" s="40" t="n">
        <v>0</v>
      </c>
      <c r="K201" s="39" t="s">
        <v>4503</v>
      </c>
      <c r="L201" s="41" t="n">
        <v>0</v>
      </c>
      <c r="M201" s="41" t="n">
        <v>1993664.41</v>
      </c>
      <c r="O201" s="42" t="n">
        <f aca="false">M201/SUM($M$2:$M$2023)</f>
        <v>0.00550777524898555</v>
      </c>
      <c r="P201" s="43" t="n">
        <f aca="false">IFERROR(M201/I201,0)</f>
        <v>4381.68002197802</v>
      </c>
      <c r="Q201" s="17"/>
      <c r="R201" s="44" t="n">
        <f aca="false">I201-Q201</f>
        <v>455</v>
      </c>
      <c r="S201" s="43" t="n">
        <f aca="false">$AK201*R201</f>
        <v>1993664.40470041</v>
      </c>
      <c r="U201" s="26" t="s">
        <v>259</v>
      </c>
      <c r="V201" s="26" t="s">
        <v>260</v>
      </c>
      <c r="W201" s="26" t="s">
        <v>262</v>
      </c>
      <c r="X201" s="26"/>
      <c r="Y201" s="26" t="s">
        <v>277</v>
      </c>
      <c r="Z201" s="27" t="s">
        <v>123</v>
      </c>
      <c r="AA201" s="26"/>
      <c r="AB201" s="26"/>
      <c r="AC201" s="26"/>
      <c r="AD201" s="26"/>
      <c r="AE201" s="26"/>
      <c r="AF201" s="26"/>
      <c r="AG201" s="26"/>
      <c r="AH201" s="45" t="n">
        <v>968</v>
      </c>
      <c r="AI201" s="45" t="n">
        <f aca="false">Q201</f>
        <v>0</v>
      </c>
      <c r="AJ201" s="45" t="n">
        <f aca="false">$AH201-$AI201</f>
        <v>968</v>
      </c>
      <c r="AK201" s="46" t="n">
        <v>4381.68001033058</v>
      </c>
      <c r="AL201" s="46" t="n">
        <f aca="false">$AJ201*$AK201</f>
        <v>4241466.25</v>
      </c>
      <c r="AM201" s="46" t="n">
        <f aca="false">$AI201*$AK201</f>
        <v>0</v>
      </c>
      <c r="AN201" s="26"/>
      <c r="AO201" s="26" t="s">
        <v>1820</v>
      </c>
    </row>
    <row r="202" customFormat="false" ht="12" hidden="false" customHeight="false" outlineLevel="0" collapsed="false">
      <c r="A202" s="39" t="s">
        <v>1835</v>
      </c>
      <c r="B202" s="39" t="s">
        <v>1836</v>
      </c>
      <c r="C202" s="39" t="s">
        <v>3804</v>
      </c>
      <c r="D202" s="39" t="s">
        <v>4505</v>
      </c>
      <c r="E202" s="39" t="s">
        <v>261</v>
      </c>
      <c r="F202" s="39" t="s">
        <v>1739</v>
      </c>
      <c r="G202" s="39" t="s">
        <v>4853</v>
      </c>
      <c r="H202" s="39" t="s">
        <v>4502</v>
      </c>
      <c r="I202" s="40" t="n">
        <v>450</v>
      </c>
      <c r="J202" s="40" t="n">
        <v>0</v>
      </c>
      <c r="K202" s="39" t="s">
        <v>4503</v>
      </c>
      <c r="L202" s="41" t="n">
        <v>0</v>
      </c>
      <c r="M202" s="41" t="n">
        <v>74363.71</v>
      </c>
      <c r="O202" s="42" t="n">
        <f aca="false">M202/SUM($M$2:$M$2023)</f>
        <v>0.000205440092779075</v>
      </c>
      <c r="P202" s="43" t="n">
        <f aca="false">IFERROR(M202/I202,0)</f>
        <v>165.252688888889</v>
      </c>
      <c r="Q202" s="17"/>
      <c r="R202" s="44" t="n">
        <f aca="false">I202-Q202</f>
        <v>450</v>
      </c>
      <c r="S202" s="43" t="n">
        <f aca="false">$AK202*R202</f>
        <v>74363.7064007421</v>
      </c>
      <c r="U202" s="26" t="s">
        <v>259</v>
      </c>
      <c r="V202" s="26" t="s">
        <v>260</v>
      </c>
      <c r="W202" s="26" t="s">
        <v>262</v>
      </c>
      <c r="X202" s="26"/>
      <c r="Y202" s="26" t="s">
        <v>277</v>
      </c>
      <c r="Z202" s="27" t="s">
        <v>123</v>
      </c>
      <c r="AA202" s="26"/>
      <c r="AB202" s="26"/>
      <c r="AC202" s="26"/>
      <c r="AD202" s="26"/>
      <c r="AE202" s="26"/>
      <c r="AF202" s="26"/>
      <c r="AG202" s="26"/>
      <c r="AH202" s="45"/>
      <c r="AI202" s="45"/>
      <c r="AJ202" s="45"/>
      <c r="AK202" s="46" t="n">
        <v>165.252680890538</v>
      </c>
      <c r="AL202" s="46"/>
      <c r="AM202" s="46"/>
      <c r="AN202" s="26"/>
      <c r="AO202" s="26" t="s">
        <v>1837</v>
      </c>
    </row>
    <row r="203" customFormat="false" ht="12" hidden="false" customHeight="false" outlineLevel="0" collapsed="false">
      <c r="A203" s="39" t="s">
        <v>1835</v>
      </c>
      <c r="B203" s="39" t="s">
        <v>1836</v>
      </c>
      <c r="C203" s="39" t="s">
        <v>4993</v>
      </c>
      <c r="D203" s="39" t="s">
        <v>4505</v>
      </c>
      <c r="E203" s="39" t="s">
        <v>261</v>
      </c>
      <c r="F203" s="39" t="s">
        <v>1739</v>
      </c>
      <c r="G203" s="39" t="s">
        <v>4853</v>
      </c>
      <c r="H203" s="39" t="s">
        <v>4502</v>
      </c>
      <c r="I203" s="40" t="n">
        <v>450</v>
      </c>
      <c r="J203" s="40" t="n">
        <v>0</v>
      </c>
      <c r="K203" s="39" t="s">
        <v>4503</v>
      </c>
      <c r="L203" s="41" t="n">
        <v>0</v>
      </c>
      <c r="M203" s="41" t="n">
        <v>74363.71</v>
      </c>
      <c r="O203" s="42" t="n">
        <f aca="false">M203/SUM($M$2:$M$2023)</f>
        <v>0.000205440092779075</v>
      </c>
      <c r="P203" s="43" t="n">
        <f aca="false">IFERROR(M203/I203,0)</f>
        <v>165.252688888889</v>
      </c>
      <c r="Q203" s="17"/>
      <c r="R203" s="44" t="n">
        <f aca="false">I203-Q203</f>
        <v>450</v>
      </c>
      <c r="S203" s="43" t="n">
        <f aca="false">$AK203*R203</f>
        <v>74363.7064007421</v>
      </c>
      <c r="U203" s="26" t="s">
        <v>259</v>
      </c>
      <c r="V203" s="26" t="s">
        <v>260</v>
      </c>
      <c r="W203" s="26" t="s">
        <v>262</v>
      </c>
      <c r="X203" s="26"/>
      <c r="Y203" s="26" t="s">
        <v>277</v>
      </c>
      <c r="Z203" s="27" t="s">
        <v>123</v>
      </c>
      <c r="AA203" s="26"/>
      <c r="AB203" s="26"/>
      <c r="AC203" s="26"/>
      <c r="AD203" s="26"/>
      <c r="AE203" s="26"/>
      <c r="AF203" s="26"/>
      <c r="AG203" s="26"/>
      <c r="AH203" s="45"/>
      <c r="AI203" s="45"/>
      <c r="AJ203" s="45"/>
      <c r="AK203" s="46" t="n">
        <v>165.252680890538</v>
      </c>
      <c r="AL203" s="46"/>
      <c r="AM203" s="46"/>
      <c r="AN203" s="26"/>
      <c r="AO203" s="26" t="s">
        <v>1837</v>
      </c>
    </row>
    <row r="204" customFormat="false" ht="12" hidden="false" customHeight="false" outlineLevel="0" collapsed="false">
      <c r="A204" s="39" t="s">
        <v>1797</v>
      </c>
      <c r="B204" s="39" t="s">
        <v>1798</v>
      </c>
      <c r="C204" s="39" t="s">
        <v>4994</v>
      </c>
      <c r="D204" s="39" t="s">
        <v>4505</v>
      </c>
      <c r="E204" s="39" t="s">
        <v>261</v>
      </c>
      <c r="F204" s="39" t="s">
        <v>1739</v>
      </c>
      <c r="G204" s="39" t="s">
        <v>4853</v>
      </c>
      <c r="H204" s="39" t="s">
        <v>4502</v>
      </c>
      <c r="I204" s="40" t="n">
        <v>450</v>
      </c>
      <c r="J204" s="40" t="n">
        <v>0</v>
      </c>
      <c r="K204" s="39" t="s">
        <v>4503</v>
      </c>
      <c r="L204" s="41" t="n">
        <v>0</v>
      </c>
      <c r="M204" s="41" t="n">
        <v>7327.38</v>
      </c>
      <c r="O204" s="42" t="n">
        <f aca="false">M204/SUM($M$2:$M$2023)</f>
        <v>2.02429064798883E-005</v>
      </c>
      <c r="P204" s="43" t="n">
        <f aca="false">IFERROR(M204/I204,0)</f>
        <v>16.2830666666667</v>
      </c>
      <c r="Q204" s="17"/>
      <c r="R204" s="44" t="n">
        <f aca="false">I204-Q204</f>
        <v>450</v>
      </c>
      <c r="S204" s="43" t="n">
        <f aca="false">$AK204*R204</f>
        <v>7327.37976054732</v>
      </c>
      <c r="U204" s="26" t="s">
        <v>259</v>
      </c>
      <c r="V204" s="26" t="s">
        <v>260</v>
      </c>
      <c r="W204" s="26" t="s">
        <v>262</v>
      </c>
      <c r="X204" s="29" t="s">
        <v>227</v>
      </c>
      <c r="Y204" s="26" t="s">
        <v>297</v>
      </c>
      <c r="Z204" s="25" t="s">
        <v>51</v>
      </c>
      <c r="AA204" s="26" t="s">
        <v>1799</v>
      </c>
      <c r="AB204" s="26" t="s">
        <v>1800</v>
      </c>
      <c r="AC204" s="26" t="s">
        <v>290</v>
      </c>
      <c r="AD204" s="26" t="s">
        <v>270</v>
      </c>
      <c r="AE204" s="26" t="s">
        <v>1801</v>
      </c>
      <c r="AF204" s="26" t="s">
        <v>270</v>
      </c>
      <c r="AG204" s="26" t="s">
        <v>658</v>
      </c>
      <c r="AH204" s="45"/>
      <c r="AI204" s="45"/>
      <c r="AJ204" s="45"/>
      <c r="AK204" s="46" t="n">
        <v>16.2830661345496</v>
      </c>
      <c r="AL204" s="46"/>
      <c r="AM204" s="46"/>
      <c r="AN204" s="26"/>
      <c r="AO204" s="26" t="s">
        <v>4901</v>
      </c>
    </row>
    <row r="205" customFormat="false" ht="12" hidden="false" customHeight="false" outlineLevel="0" collapsed="false">
      <c r="A205" s="39" t="s">
        <v>328</v>
      </c>
      <c r="B205" s="39" t="s">
        <v>329</v>
      </c>
      <c r="C205" s="39" t="s">
        <v>4995</v>
      </c>
      <c r="D205" s="39" t="s">
        <v>4505</v>
      </c>
      <c r="E205" s="39" t="s">
        <v>261</v>
      </c>
      <c r="F205" s="39" t="s">
        <v>1739</v>
      </c>
      <c r="G205" s="39" t="s">
        <v>4853</v>
      </c>
      <c r="H205" s="39" t="s">
        <v>4502</v>
      </c>
      <c r="I205" s="40" t="n">
        <v>450</v>
      </c>
      <c r="J205" s="40" t="n">
        <v>0</v>
      </c>
      <c r="K205" s="39" t="s">
        <v>4503</v>
      </c>
      <c r="L205" s="41" t="n">
        <v>0</v>
      </c>
      <c r="M205" s="41" t="n">
        <v>26553.51</v>
      </c>
      <c r="O205" s="42" t="n">
        <f aca="false">M205/SUM($M$2:$M$2023)</f>
        <v>7.33577649368232E-005</v>
      </c>
      <c r="P205" s="43" t="n">
        <f aca="false">IFERROR(M205/I205,0)</f>
        <v>59.0078</v>
      </c>
      <c r="Q205" s="17"/>
      <c r="R205" s="44" t="n">
        <f aca="false">I205-Q205</f>
        <v>450</v>
      </c>
      <c r="S205" s="43" t="n">
        <f aca="false">$AK205*R205</f>
        <v>26553.5095497954</v>
      </c>
      <c r="U205" s="26" t="s">
        <v>259</v>
      </c>
      <c r="V205" s="26" t="s">
        <v>260</v>
      </c>
      <c r="W205" s="26" t="s">
        <v>262</v>
      </c>
      <c r="X205" s="24" t="s">
        <v>226</v>
      </c>
      <c r="Y205" s="26" t="s">
        <v>267</v>
      </c>
      <c r="Z205" s="25" t="s">
        <v>51</v>
      </c>
      <c r="AA205" s="26" t="s">
        <v>1788</v>
      </c>
      <c r="AB205" s="26" t="s">
        <v>1789</v>
      </c>
      <c r="AC205" s="26" t="s">
        <v>1791</v>
      </c>
      <c r="AD205" s="26" t="s">
        <v>269</v>
      </c>
      <c r="AE205" s="26"/>
      <c r="AF205" s="26" t="s">
        <v>270</v>
      </c>
      <c r="AG205" s="26" t="s">
        <v>333</v>
      </c>
      <c r="AH205" s="45"/>
      <c r="AI205" s="45"/>
      <c r="AJ205" s="45"/>
      <c r="AK205" s="46" t="n">
        <v>59.0077989995453</v>
      </c>
      <c r="AL205" s="46"/>
      <c r="AM205" s="46"/>
      <c r="AN205" s="26"/>
      <c r="AO205" s="26" t="s">
        <v>4872</v>
      </c>
    </row>
    <row r="206" customFormat="false" ht="12" hidden="false" customHeight="false" outlineLevel="0" collapsed="false">
      <c r="A206" s="39" t="s">
        <v>328</v>
      </c>
      <c r="B206" s="39" t="s">
        <v>329</v>
      </c>
      <c r="C206" s="39" t="s">
        <v>4996</v>
      </c>
      <c r="D206" s="39" t="s">
        <v>4505</v>
      </c>
      <c r="E206" s="39" t="s">
        <v>261</v>
      </c>
      <c r="F206" s="39" t="s">
        <v>1739</v>
      </c>
      <c r="G206" s="39" t="s">
        <v>4853</v>
      </c>
      <c r="H206" s="39" t="s">
        <v>4502</v>
      </c>
      <c r="I206" s="40" t="n">
        <v>450</v>
      </c>
      <c r="J206" s="40" t="n">
        <v>0</v>
      </c>
      <c r="K206" s="39" t="s">
        <v>4503</v>
      </c>
      <c r="L206" s="41" t="n">
        <v>0</v>
      </c>
      <c r="M206" s="41" t="n">
        <v>26553.51</v>
      </c>
      <c r="O206" s="42" t="n">
        <f aca="false">M206/SUM($M$2:$M$2023)</f>
        <v>7.33577649368232E-005</v>
      </c>
      <c r="P206" s="43" t="n">
        <f aca="false">IFERROR(M206/I206,0)</f>
        <v>59.0078</v>
      </c>
      <c r="Q206" s="17"/>
      <c r="R206" s="44" t="n">
        <f aca="false">I206-Q206</f>
        <v>450</v>
      </c>
      <c r="S206" s="43" t="n">
        <f aca="false">$AK206*R206</f>
        <v>26553.5095497954</v>
      </c>
      <c r="U206" s="26" t="s">
        <v>259</v>
      </c>
      <c r="V206" s="26" t="s">
        <v>260</v>
      </c>
      <c r="W206" s="26" t="s">
        <v>262</v>
      </c>
      <c r="X206" s="24" t="s">
        <v>226</v>
      </c>
      <c r="Y206" s="26" t="s">
        <v>267</v>
      </c>
      <c r="Z206" s="25" t="s">
        <v>51</v>
      </c>
      <c r="AA206" s="26" t="s">
        <v>1788</v>
      </c>
      <c r="AB206" s="26" t="s">
        <v>1789</v>
      </c>
      <c r="AC206" s="26" t="s">
        <v>1791</v>
      </c>
      <c r="AD206" s="26" t="s">
        <v>269</v>
      </c>
      <c r="AE206" s="26"/>
      <c r="AF206" s="26" t="s">
        <v>270</v>
      </c>
      <c r="AG206" s="26" t="s">
        <v>333</v>
      </c>
      <c r="AH206" s="45"/>
      <c r="AI206" s="45"/>
      <c r="AJ206" s="45"/>
      <c r="AK206" s="46" t="n">
        <v>59.0077989995453</v>
      </c>
      <c r="AL206" s="46"/>
      <c r="AM206" s="46"/>
      <c r="AN206" s="26"/>
      <c r="AO206" s="26" t="s">
        <v>4872</v>
      </c>
    </row>
    <row r="207" customFormat="false" ht="12" hidden="false" customHeight="false" outlineLevel="0" collapsed="false">
      <c r="A207" s="39" t="s">
        <v>778</v>
      </c>
      <c r="B207" s="39" t="s">
        <v>779</v>
      </c>
      <c r="C207" s="39" t="s">
        <v>2375</v>
      </c>
      <c r="D207" s="39" t="s">
        <v>4505</v>
      </c>
      <c r="E207" s="39" t="s">
        <v>261</v>
      </c>
      <c r="F207" s="39" t="s">
        <v>1739</v>
      </c>
      <c r="G207" s="39" t="s">
        <v>4853</v>
      </c>
      <c r="H207" s="39" t="s">
        <v>4502</v>
      </c>
      <c r="I207" s="40" t="n">
        <v>450</v>
      </c>
      <c r="J207" s="40" t="n">
        <v>0</v>
      </c>
      <c r="K207" s="39" t="s">
        <v>4503</v>
      </c>
      <c r="L207" s="41" t="n">
        <v>0</v>
      </c>
      <c r="M207" s="41" t="n">
        <v>11011.79</v>
      </c>
      <c r="O207" s="42" t="n">
        <f aca="false">M207/SUM($M$2:$M$2023)</f>
        <v>3.042160160196E-005</v>
      </c>
      <c r="P207" s="43" t="n">
        <f aca="false">IFERROR(M207/I207,0)</f>
        <v>24.4706444444444</v>
      </c>
      <c r="Q207" s="17"/>
      <c r="R207" s="44" t="n">
        <f aca="false">I207-Q207</f>
        <v>450</v>
      </c>
      <c r="S207" s="43" t="n">
        <f aca="false">$AK207*R207</f>
        <v>11011.7938540333</v>
      </c>
      <c r="U207" s="26" t="s">
        <v>259</v>
      </c>
      <c r="V207" s="26" t="s">
        <v>260</v>
      </c>
      <c r="W207" s="26" t="s">
        <v>262</v>
      </c>
      <c r="X207" s="24" t="s">
        <v>226</v>
      </c>
      <c r="Y207" s="26" t="s">
        <v>267</v>
      </c>
      <c r="Z207" s="25" t="s">
        <v>51</v>
      </c>
      <c r="AA207" s="26" t="s">
        <v>1987</v>
      </c>
      <c r="AB207" s="26" t="s">
        <v>1988</v>
      </c>
      <c r="AC207" s="26" t="s">
        <v>290</v>
      </c>
      <c r="AD207" s="26" t="s">
        <v>269</v>
      </c>
      <c r="AE207" s="26"/>
      <c r="AF207" s="26" t="s">
        <v>270</v>
      </c>
      <c r="AG207" s="26" t="s">
        <v>564</v>
      </c>
      <c r="AH207" s="45"/>
      <c r="AI207" s="45"/>
      <c r="AJ207" s="45"/>
      <c r="AK207" s="46" t="n">
        <v>24.4706530089629</v>
      </c>
      <c r="AL207" s="46"/>
      <c r="AM207" s="46"/>
      <c r="AN207" s="26"/>
      <c r="AO207" s="26" t="s">
        <v>4997</v>
      </c>
    </row>
    <row r="208" customFormat="false" ht="12" hidden="false" customHeight="false" outlineLevel="0" collapsed="false">
      <c r="A208" s="39" t="s">
        <v>390</v>
      </c>
      <c r="B208" s="39" t="s">
        <v>391</v>
      </c>
      <c r="C208" s="39" t="s">
        <v>4998</v>
      </c>
      <c r="D208" s="39" t="s">
        <v>4505</v>
      </c>
      <c r="E208" s="39" t="s">
        <v>261</v>
      </c>
      <c r="F208" s="39" t="s">
        <v>1739</v>
      </c>
      <c r="G208" s="39" t="s">
        <v>4853</v>
      </c>
      <c r="H208" s="39" t="s">
        <v>4502</v>
      </c>
      <c r="I208" s="40" t="n">
        <v>450</v>
      </c>
      <c r="J208" s="40" t="n">
        <v>0</v>
      </c>
      <c r="K208" s="39" t="s">
        <v>4503</v>
      </c>
      <c r="L208" s="41" t="n">
        <v>0</v>
      </c>
      <c r="M208" s="41" t="n">
        <v>19996.83</v>
      </c>
      <c r="O208" s="42" t="n">
        <f aca="false">M208/SUM($M$2:$M$2023)</f>
        <v>5.5244024410393E-005</v>
      </c>
      <c r="P208" s="43" t="n">
        <f aca="false">IFERROR(M208/I208,0)</f>
        <v>44.4374</v>
      </c>
      <c r="Q208" s="17"/>
      <c r="R208" s="44" t="n">
        <f aca="false">I208-Q208</f>
        <v>450</v>
      </c>
      <c r="S208" s="43" t="n">
        <f aca="false">$AK208*R208</f>
        <v>19996.8321637427</v>
      </c>
      <c r="U208" s="26" t="s">
        <v>259</v>
      </c>
      <c r="V208" s="26" t="s">
        <v>260</v>
      </c>
      <c r="W208" s="26" t="s">
        <v>262</v>
      </c>
      <c r="X208" s="24" t="s">
        <v>226</v>
      </c>
      <c r="Y208" s="26" t="s">
        <v>267</v>
      </c>
      <c r="Z208" s="25" t="s">
        <v>51</v>
      </c>
      <c r="AA208" s="26" t="s">
        <v>1803</v>
      </c>
      <c r="AB208" s="26" t="s">
        <v>1804</v>
      </c>
      <c r="AC208" s="26" t="s">
        <v>290</v>
      </c>
      <c r="AD208" s="26" t="s">
        <v>269</v>
      </c>
      <c r="AE208" s="26"/>
      <c r="AF208" s="26" t="s">
        <v>270</v>
      </c>
      <c r="AG208" s="26"/>
      <c r="AH208" s="45"/>
      <c r="AI208" s="45"/>
      <c r="AJ208" s="45"/>
      <c r="AK208" s="46" t="n">
        <v>44.4374048083171</v>
      </c>
      <c r="AL208" s="46"/>
      <c r="AM208" s="46"/>
      <c r="AN208" s="26"/>
      <c r="AO208" s="26" t="s">
        <v>4889</v>
      </c>
    </row>
    <row r="209" customFormat="false" ht="12" hidden="false" customHeight="false" outlineLevel="0" collapsed="false">
      <c r="A209" s="39" t="s">
        <v>390</v>
      </c>
      <c r="B209" s="39" t="s">
        <v>391</v>
      </c>
      <c r="C209" s="39" t="s">
        <v>4999</v>
      </c>
      <c r="D209" s="39" t="s">
        <v>4505</v>
      </c>
      <c r="E209" s="39" t="s">
        <v>261</v>
      </c>
      <c r="F209" s="39" t="s">
        <v>1739</v>
      </c>
      <c r="G209" s="39" t="s">
        <v>4853</v>
      </c>
      <c r="H209" s="39" t="s">
        <v>4502</v>
      </c>
      <c r="I209" s="40" t="n">
        <v>450</v>
      </c>
      <c r="J209" s="40" t="n">
        <v>0</v>
      </c>
      <c r="K209" s="39" t="s">
        <v>4503</v>
      </c>
      <c r="L209" s="41" t="n">
        <v>0</v>
      </c>
      <c r="M209" s="41" t="n">
        <v>19996.83</v>
      </c>
      <c r="O209" s="42" t="n">
        <f aca="false">M209/SUM($M$2:$M$2023)</f>
        <v>5.5244024410393E-005</v>
      </c>
      <c r="P209" s="43" t="n">
        <f aca="false">IFERROR(M209/I209,0)</f>
        <v>44.4374</v>
      </c>
      <c r="Q209" s="17"/>
      <c r="R209" s="44" t="n">
        <f aca="false">I209-Q209</f>
        <v>450</v>
      </c>
      <c r="S209" s="43" t="n">
        <f aca="false">$AK209*R209</f>
        <v>19996.8321637427</v>
      </c>
      <c r="U209" s="26" t="s">
        <v>259</v>
      </c>
      <c r="V209" s="26" t="s">
        <v>260</v>
      </c>
      <c r="W209" s="26" t="s">
        <v>262</v>
      </c>
      <c r="X209" s="24" t="s">
        <v>226</v>
      </c>
      <c r="Y209" s="26" t="s">
        <v>267</v>
      </c>
      <c r="Z209" s="25" t="s">
        <v>51</v>
      </c>
      <c r="AA209" s="26" t="s">
        <v>1803</v>
      </c>
      <c r="AB209" s="26" t="s">
        <v>1804</v>
      </c>
      <c r="AC209" s="26" t="s">
        <v>290</v>
      </c>
      <c r="AD209" s="26" t="s">
        <v>269</v>
      </c>
      <c r="AE209" s="26"/>
      <c r="AF209" s="26" t="s">
        <v>270</v>
      </c>
      <c r="AG209" s="26"/>
      <c r="AH209" s="45"/>
      <c r="AI209" s="45"/>
      <c r="AJ209" s="45"/>
      <c r="AK209" s="46" t="n">
        <v>44.4374048083171</v>
      </c>
      <c r="AL209" s="46"/>
      <c r="AM209" s="46"/>
      <c r="AN209" s="26"/>
      <c r="AO209" s="26" t="s">
        <v>4889</v>
      </c>
    </row>
    <row r="210" customFormat="false" ht="12" hidden="false" customHeight="false" outlineLevel="0" collapsed="false">
      <c r="A210" s="39" t="s">
        <v>1963</v>
      </c>
      <c r="B210" s="39" t="s">
        <v>1964</v>
      </c>
      <c r="C210" s="39" t="s">
        <v>5000</v>
      </c>
      <c r="D210" s="39" t="s">
        <v>4505</v>
      </c>
      <c r="E210" s="39" t="s">
        <v>261</v>
      </c>
      <c r="F210" s="39" t="s">
        <v>1739</v>
      </c>
      <c r="G210" s="39" t="s">
        <v>4853</v>
      </c>
      <c r="H210" s="39" t="s">
        <v>4502</v>
      </c>
      <c r="I210" s="40" t="n">
        <v>450</v>
      </c>
      <c r="J210" s="40" t="n">
        <v>0</v>
      </c>
      <c r="K210" s="39" t="s">
        <v>4503</v>
      </c>
      <c r="L210" s="41" t="n">
        <v>0</v>
      </c>
      <c r="M210" s="41" t="n">
        <v>112646.69</v>
      </c>
      <c r="O210" s="42" t="n">
        <f aca="false">M210/SUM($M$2:$M$2023)</f>
        <v>0.000311202150146297</v>
      </c>
      <c r="P210" s="43" t="n">
        <f aca="false">IFERROR(M210/I210,0)</f>
        <v>250.325977777778</v>
      </c>
      <c r="Q210" s="17"/>
      <c r="R210" s="44" t="n">
        <f aca="false">I210-Q210</f>
        <v>450</v>
      </c>
      <c r="S210" s="43" t="n">
        <f aca="false">$AK210*R210</f>
        <v>112646.691318328</v>
      </c>
      <c r="U210" s="26" t="s">
        <v>259</v>
      </c>
      <c r="V210" s="26" t="s">
        <v>260</v>
      </c>
      <c r="W210" s="26" t="s">
        <v>262</v>
      </c>
      <c r="X210" s="24" t="s">
        <v>226</v>
      </c>
      <c r="Y210" s="26" t="s">
        <v>267</v>
      </c>
      <c r="Z210" s="25" t="s">
        <v>51</v>
      </c>
      <c r="AA210" s="26" t="s">
        <v>1965</v>
      </c>
      <c r="AB210" s="26" t="s">
        <v>1966</v>
      </c>
      <c r="AC210" s="26" t="s">
        <v>290</v>
      </c>
      <c r="AD210" s="26" t="s">
        <v>269</v>
      </c>
      <c r="AE210" s="26"/>
      <c r="AF210" s="26" t="s">
        <v>269</v>
      </c>
      <c r="AG210" s="26"/>
      <c r="AH210" s="45"/>
      <c r="AI210" s="45"/>
      <c r="AJ210" s="45"/>
      <c r="AK210" s="46" t="n">
        <v>250.325980707395</v>
      </c>
      <c r="AL210" s="46"/>
      <c r="AM210" s="46"/>
      <c r="AN210" s="26"/>
      <c r="AO210" s="26" t="s">
        <v>5001</v>
      </c>
    </row>
    <row r="211" customFormat="false" ht="12" hidden="false" customHeight="false" outlineLevel="0" collapsed="false">
      <c r="A211" s="39" t="s">
        <v>492</v>
      </c>
      <c r="B211" s="39" t="s">
        <v>493</v>
      </c>
      <c r="C211" s="39"/>
      <c r="D211" s="39" t="s">
        <v>4505</v>
      </c>
      <c r="E211" s="39" t="s">
        <v>274</v>
      </c>
      <c r="F211" s="39" t="s">
        <v>1739</v>
      </c>
      <c r="G211" s="39" t="s">
        <v>4852</v>
      </c>
      <c r="H211" s="39" t="s">
        <v>4502</v>
      </c>
      <c r="I211" s="40" t="n">
        <v>450</v>
      </c>
      <c r="J211" s="40" t="n">
        <v>0</v>
      </c>
      <c r="K211" s="39" t="s">
        <v>4503</v>
      </c>
      <c r="L211" s="41" t="n">
        <v>0</v>
      </c>
      <c r="M211" s="41" t="n">
        <v>157160.98</v>
      </c>
      <c r="O211" s="42" t="n">
        <f aca="false">M211/SUM($M$2:$M$2023)</f>
        <v>0.000434179068156367</v>
      </c>
      <c r="P211" s="43" t="n">
        <f aca="false">IFERROR(M211/I211,0)</f>
        <v>349.246622222222</v>
      </c>
      <c r="Q211" s="17" t="n">
        <v>94</v>
      </c>
      <c r="R211" s="44" t="n">
        <f aca="false">I211-Q211</f>
        <v>356</v>
      </c>
      <c r="S211" s="43" t="n">
        <f aca="false">$AK211*R211</f>
        <v>124331.79672</v>
      </c>
      <c r="U211" s="26" t="s">
        <v>259</v>
      </c>
      <c r="V211" s="26" t="s">
        <v>273</v>
      </c>
      <c r="W211" s="26" t="s">
        <v>262</v>
      </c>
      <c r="X211" s="24" t="s">
        <v>226</v>
      </c>
      <c r="Y211" s="26" t="s">
        <v>267</v>
      </c>
      <c r="Z211" s="25" t="s">
        <v>51</v>
      </c>
      <c r="AA211" s="26" t="s">
        <v>2209</v>
      </c>
      <c r="AB211" s="26" t="s">
        <v>2210</v>
      </c>
      <c r="AC211" s="26" t="s">
        <v>2211</v>
      </c>
      <c r="AD211" s="26" t="s">
        <v>269</v>
      </c>
      <c r="AE211" s="26"/>
      <c r="AF211" s="26" t="s">
        <v>270</v>
      </c>
      <c r="AG211" s="26" t="s">
        <v>2212</v>
      </c>
      <c r="AH211" s="45" t="n">
        <v>500</v>
      </c>
      <c r="AI211" s="45" t="n">
        <f aca="false">Q211</f>
        <v>94</v>
      </c>
      <c r="AJ211" s="45" t="n">
        <f aca="false">$AH211-$AI211</f>
        <v>406</v>
      </c>
      <c r="AK211" s="46" t="n">
        <v>349.24662</v>
      </c>
      <c r="AL211" s="46" t="n">
        <f aca="false">$AJ211*$AK211</f>
        <v>141794.12772</v>
      </c>
      <c r="AM211" s="46" t="n">
        <f aca="false">$AI211*$AK211</f>
        <v>32829.18228</v>
      </c>
      <c r="AN211" s="26"/>
      <c r="AO211" s="26" t="s">
        <v>1767</v>
      </c>
    </row>
    <row r="212" customFormat="false" ht="12" hidden="false" customHeight="false" outlineLevel="0" collapsed="false">
      <c r="A212" s="39" t="s">
        <v>2194</v>
      </c>
      <c r="B212" s="39" t="s">
        <v>2195</v>
      </c>
      <c r="C212" s="39"/>
      <c r="D212" s="39" t="s">
        <v>4505</v>
      </c>
      <c r="E212" s="39" t="s">
        <v>274</v>
      </c>
      <c r="F212" s="39" t="s">
        <v>1739</v>
      </c>
      <c r="G212" s="39" t="s">
        <v>4852</v>
      </c>
      <c r="H212" s="39" t="s">
        <v>4502</v>
      </c>
      <c r="I212" s="40" t="n">
        <v>430</v>
      </c>
      <c r="J212" s="40" t="n">
        <v>0</v>
      </c>
      <c r="K212" s="39" t="s">
        <v>4503</v>
      </c>
      <c r="L212" s="41" t="n">
        <v>0</v>
      </c>
      <c r="M212" s="41" t="n">
        <v>36650.95</v>
      </c>
      <c r="O212" s="42" t="n">
        <f aca="false">M212/SUM($M$2:$M$2023)</f>
        <v>0.00010125334747878</v>
      </c>
      <c r="P212" s="43" t="n">
        <f aca="false">IFERROR(M212/I212,0)</f>
        <v>85.2347674418605</v>
      </c>
      <c r="Q212" s="17" t="n">
        <v>40</v>
      </c>
      <c r="R212" s="44" t="n">
        <f aca="false">I212-Q212</f>
        <v>390</v>
      </c>
      <c r="S212" s="43" t="n">
        <f aca="false">$AK212*R212</f>
        <v>33241.5616981132</v>
      </c>
      <c r="U212" s="26" t="s">
        <v>259</v>
      </c>
      <c r="V212" s="26" t="s">
        <v>273</v>
      </c>
      <c r="W212" s="26" t="s">
        <v>262</v>
      </c>
      <c r="X212" s="29" t="s">
        <v>227</v>
      </c>
      <c r="Y212" s="26" t="s">
        <v>297</v>
      </c>
      <c r="Z212" s="25" t="s">
        <v>51</v>
      </c>
      <c r="AA212" s="26" t="s">
        <v>2196</v>
      </c>
      <c r="AB212" s="26" t="s">
        <v>2197</v>
      </c>
      <c r="AC212" s="26" t="s">
        <v>2198</v>
      </c>
      <c r="AD212" s="26" t="s">
        <v>270</v>
      </c>
      <c r="AE212" s="26" t="s">
        <v>2199</v>
      </c>
      <c r="AF212" s="26" t="s">
        <v>270</v>
      </c>
      <c r="AG212" s="26" t="s">
        <v>1092</v>
      </c>
      <c r="AH212" s="45" t="n">
        <v>530</v>
      </c>
      <c r="AI212" s="45" t="n">
        <f aca="false">Q212</f>
        <v>40</v>
      </c>
      <c r="AJ212" s="45" t="n">
        <f aca="false">$AH212-$AI212</f>
        <v>490</v>
      </c>
      <c r="AK212" s="46" t="n">
        <v>85.2347735849057</v>
      </c>
      <c r="AL212" s="46" t="n">
        <f aca="false">$AJ212*$AK212</f>
        <v>41765.0390566038</v>
      </c>
      <c r="AM212" s="46" t="n">
        <f aca="false">$AI212*$AK212</f>
        <v>3409.39094339623</v>
      </c>
      <c r="AN212" s="26"/>
      <c r="AO212" s="26" t="s">
        <v>2200</v>
      </c>
    </row>
    <row r="213" customFormat="false" ht="12" hidden="false" customHeight="false" outlineLevel="0" collapsed="false">
      <c r="A213" s="39" t="s">
        <v>1797</v>
      </c>
      <c r="B213" s="39" t="s">
        <v>1798</v>
      </c>
      <c r="C213" s="39" t="s">
        <v>5002</v>
      </c>
      <c r="D213" s="39" t="s">
        <v>4505</v>
      </c>
      <c r="E213" s="39" t="s">
        <v>261</v>
      </c>
      <c r="F213" s="39" t="s">
        <v>1739</v>
      </c>
      <c r="G213" s="39" t="s">
        <v>4853</v>
      </c>
      <c r="H213" s="39" t="s">
        <v>4502</v>
      </c>
      <c r="I213" s="40" t="n">
        <v>420</v>
      </c>
      <c r="J213" s="40" t="n">
        <v>0</v>
      </c>
      <c r="K213" s="39" t="s">
        <v>4503</v>
      </c>
      <c r="L213" s="41" t="n">
        <v>0</v>
      </c>
      <c r="M213" s="41" t="n">
        <v>6838.89</v>
      </c>
      <c r="O213" s="42" t="n">
        <f aca="false">M213/SUM($M$2:$M$2023)</f>
        <v>1.88933849065073E-005</v>
      </c>
      <c r="P213" s="43" t="n">
        <f aca="false">IFERROR(M213/I213,0)</f>
        <v>16.2830714285714</v>
      </c>
      <c r="Q213" s="17"/>
      <c r="R213" s="44" t="n">
        <f aca="false">I213-Q213</f>
        <v>420</v>
      </c>
      <c r="S213" s="43" t="n">
        <f aca="false">$AK213*R213</f>
        <v>6838.88777651083</v>
      </c>
      <c r="U213" s="26" t="s">
        <v>259</v>
      </c>
      <c r="V213" s="26" t="s">
        <v>260</v>
      </c>
      <c r="W213" s="26" t="s">
        <v>262</v>
      </c>
      <c r="X213" s="29" t="s">
        <v>227</v>
      </c>
      <c r="Y213" s="26" t="s">
        <v>297</v>
      </c>
      <c r="Z213" s="25" t="s">
        <v>51</v>
      </c>
      <c r="AA213" s="26" t="s">
        <v>1799</v>
      </c>
      <c r="AB213" s="26" t="s">
        <v>1800</v>
      </c>
      <c r="AC213" s="26" t="s">
        <v>290</v>
      </c>
      <c r="AD213" s="26" t="s">
        <v>270</v>
      </c>
      <c r="AE213" s="26" t="s">
        <v>1801</v>
      </c>
      <c r="AF213" s="26" t="s">
        <v>270</v>
      </c>
      <c r="AG213" s="26" t="s">
        <v>658</v>
      </c>
      <c r="AH213" s="45"/>
      <c r="AI213" s="45"/>
      <c r="AJ213" s="45"/>
      <c r="AK213" s="46" t="n">
        <v>16.2830661345496</v>
      </c>
      <c r="AL213" s="46"/>
      <c r="AM213" s="46"/>
      <c r="AN213" s="26"/>
      <c r="AO213" s="26" t="s">
        <v>4901</v>
      </c>
    </row>
    <row r="214" customFormat="false" ht="12" hidden="false" customHeight="false" outlineLevel="0" collapsed="false">
      <c r="A214" s="39" t="s">
        <v>598</v>
      </c>
      <c r="B214" s="39" t="s">
        <v>599</v>
      </c>
      <c r="C214" s="39" t="s">
        <v>5003</v>
      </c>
      <c r="D214" s="39" t="s">
        <v>4505</v>
      </c>
      <c r="E214" s="39" t="s">
        <v>261</v>
      </c>
      <c r="F214" s="39" t="s">
        <v>1739</v>
      </c>
      <c r="G214" s="39" t="s">
        <v>4853</v>
      </c>
      <c r="H214" s="39" t="s">
        <v>4502</v>
      </c>
      <c r="I214" s="40" t="n">
        <v>420</v>
      </c>
      <c r="J214" s="40" t="n">
        <v>0</v>
      </c>
      <c r="K214" s="39" t="s">
        <v>4503</v>
      </c>
      <c r="L214" s="41" t="n">
        <v>0</v>
      </c>
      <c r="M214" s="41" t="n">
        <v>7054.79</v>
      </c>
      <c r="O214" s="42" t="n">
        <f aca="false">M214/SUM($M$2:$M$2023)</f>
        <v>1.94898386879419E-005</v>
      </c>
      <c r="P214" s="43" t="n">
        <f aca="false">IFERROR(M214/I214,0)</f>
        <v>16.7971190476191</v>
      </c>
      <c r="Q214" s="17" t="n">
        <v>380</v>
      </c>
      <c r="R214" s="44" t="n">
        <f aca="false">I214-Q214</f>
        <v>40</v>
      </c>
      <c r="S214" s="43" t="n">
        <f aca="false">$AK214*R214</f>
        <v>671.884938271605</v>
      </c>
      <c r="U214" s="26" t="s">
        <v>259</v>
      </c>
      <c r="V214" s="26" t="s">
        <v>260</v>
      </c>
      <c r="W214" s="26" t="s">
        <v>262</v>
      </c>
      <c r="X214" s="25" t="s">
        <v>228</v>
      </c>
      <c r="Y214" s="26" t="s">
        <v>282</v>
      </c>
      <c r="Z214" s="25" t="s">
        <v>51</v>
      </c>
      <c r="AA214" s="26" t="s">
        <v>2090</v>
      </c>
      <c r="AB214" s="26" t="s">
        <v>2091</v>
      </c>
      <c r="AC214" s="26" t="s">
        <v>290</v>
      </c>
      <c r="AD214" s="26" t="s">
        <v>269</v>
      </c>
      <c r="AE214" s="26"/>
      <c r="AF214" s="26" t="s">
        <v>269</v>
      </c>
      <c r="AG214" s="26"/>
      <c r="AH214" s="45" t="n">
        <v>810</v>
      </c>
      <c r="AI214" s="45" t="n">
        <f aca="false">Q214</f>
        <v>380</v>
      </c>
      <c r="AJ214" s="45" t="n">
        <f aca="false">$AH214-$AI214</f>
        <v>430</v>
      </c>
      <c r="AK214" s="46" t="n">
        <v>16.7971234567901</v>
      </c>
      <c r="AL214" s="46" t="n">
        <f aca="false">$AJ214*$AK214</f>
        <v>7222.76308641975</v>
      </c>
      <c r="AM214" s="46" t="n">
        <f aca="false">$AI214*$AK214</f>
        <v>6382.90691358025</v>
      </c>
      <c r="AN214" s="26"/>
      <c r="AO214" s="26" t="s">
        <v>2092</v>
      </c>
    </row>
    <row r="215" customFormat="false" ht="12" hidden="false" customHeight="false" outlineLevel="0" collapsed="false">
      <c r="A215" s="39" t="s">
        <v>692</v>
      </c>
      <c r="B215" s="39" t="s">
        <v>693</v>
      </c>
      <c r="C215" s="39" t="s">
        <v>78</v>
      </c>
      <c r="D215" s="39" t="s">
        <v>4505</v>
      </c>
      <c r="E215" s="39" t="s">
        <v>261</v>
      </c>
      <c r="F215" s="39" t="s">
        <v>1739</v>
      </c>
      <c r="G215" s="39" t="s">
        <v>4853</v>
      </c>
      <c r="H215" s="39" t="s">
        <v>4502</v>
      </c>
      <c r="I215" s="40" t="n">
        <v>405</v>
      </c>
      <c r="J215" s="40" t="n">
        <v>0</v>
      </c>
      <c r="K215" s="39" t="s">
        <v>4503</v>
      </c>
      <c r="L215" s="41" t="n">
        <v>0</v>
      </c>
      <c r="M215" s="41" t="n">
        <v>116379.17</v>
      </c>
      <c r="O215" s="42" t="n">
        <f aca="false">M215/SUM($M$2:$M$2023)</f>
        <v>0.000321513645329849</v>
      </c>
      <c r="P215" s="43" t="n">
        <f aca="false">IFERROR(M215/I215,0)</f>
        <v>287.355975308642</v>
      </c>
      <c r="Q215" s="17"/>
      <c r="R215" s="44" t="n">
        <f aca="false">I215-Q215</f>
        <v>405</v>
      </c>
      <c r="S215" s="43" t="n">
        <f aca="false">$AK215*R215</f>
        <v>116379.167823908</v>
      </c>
      <c r="U215" s="26" t="s">
        <v>259</v>
      </c>
      <c r="V215" s="26" t="s">
        <v>260</v>
      </c>
      <c r="W215" s="26" t="s">
        <v>262</v>
      </c>
      <c r="X215" s="25" t="s">
        <v>228</v>
      </c>
      <c r="Y215" s="26" t="s">
        <v>282</v>
      </c>
      <c r="Z215" s="25" t="s">
        <v>51</v>
      </c>
      <c r="AA215" s="26" t="s">
        <v>1827</v>
      </c>
      <c r="AB215" s="26" t="s">
        <v>1828</v>
      </c>
      <c r="AC215" s="26" t="s">
        <v>1829</v>
      </c>
      <c r="AD215" s="26" t="s">
        <v>269</v>
      </c>
      <c r="AE215" s="26"/>
      <c r="AF215" s="26" t="s">
        <v>270</v>
      </c>
      <c r="AG215" s="26" t="s">
        <v>697</v>
      </c>
      <c r="AH215" s="45"/>
      <c r="AI215" s="45"/>
      <c r="AJ215" s="45"/>
      <c r="AK215" s="46" t="n">
        <v>287.355969935576</v>
      </c>
      <c r="AL215" s="46"/>
      <c r="AM215" s="46"/>
      <c r="AN215" s="26"/>
      <c r="AO215" s="26" t="s">
        <v>5004</v>
      </c>
    </row>
    <row r="216" customFormat="false" ht="12" hidden="false" customHeight="false" outlineLevel="0" collapsed="false">
      <c r="A216" s="39" t="s">
        <v>692</v>
      </c>
      <c r="B216" s="39" t="s">
        <v>693</v>
      </c>
      <c r="C216" s="39" t="s">
        <v>5005</v>
      </c>
      <c r="D216" s="39" t="s">
        <v>4505</v>
      </c>
      <c r="E216" s="39" t="s">
        <v>261</v>
      </c>
      <c r="F216" s="39" t="s">
        <v>1739</v>
      </c>
      <c r="G216" s="39" t="s">
        <v>4853</v>
      </c>
      <c r="H216" s="39" t="s">
        <v>4502</v>
      </c>
      <c r="I216" s="40" t="n">
        <v>400</v>
      </c>
      <c r="J216" s="40" t="n">
        <v>0</v>
      </c>
      <c r="K216" s="39" t="s">
        <v>4503</v>
      </c>
      <c r="L216" s="41" t="n">
        <v>0</v>
      </c>
      <c r="M216" s="41" t="n">
        <v>114942.39</v>
      </c>
      <c r="O216" s="42" t="n">
        <f aca="false">M216/SUM($M$2:$M$2023)</f>
        <v>0.00031754434072545</v>
      </c>
      <c r="P216" s="43" t="n">
        <f aca="false">IFERROR(M216/I216,0)</f>
        <v>287.355975</v>
      </c>
      <c r="Q216" s="17"/>
      <c r="R216" s="44" t="n">
        <f aca="false">I216-Q216</f>
        <v>400</v>
      </c>
      <c r="S216" s="43" t="n">
        <f aca="false">$AK216*R216</f>
        <v>114942.387974231</v>
      </c>
      <c r="U216" s="26" t="s">
        <v>259</v>
      </c>
      <c r="V216" s="26" t="s">
        <v>260</v>
      </c>
      <c r="W216" s="26" t="s">
        <v>262</v>
      </c>
      <c r="X216" s="25" t="s">
        <v>228</v>
      </c>
      <c r="Y216" s="26" t="s">
        <v>282</v>
      </c>
      <c r="Z216" s="25" t="s">
        <v>51</v>
      </c>
      <c r="AA216" s="26" t="s">
        <v>1827</v>
      </c>
      <c r="AB216" s="26" t="s">
        <v>1828</v>
      </c>
      <c r="AC216" s="26" t="s">
        <v>1829</v>
      </c>
      <c r="AD216" s="26" t="s">
        <v>269</v>
      </c>
      <c r="AE216" s="26"/>
      <c r="AF216" s="26" t="s">
        <v>270</v>
      </c>
      <c r="AG216" s="26" t="s">
        <v>697</v>
      </c>
      <c r="AH216" s="45"/>
      <c r="AI216" s="45"/>
      <c r="AJ216" s="45"/>
      <c r="AK216" s="46" t="n">
        <v>287.355969935576</v>
      </c>
      <c r="AL216" s="46"/>
      <c r="AM216" s="46"/>
      <c r="AN216" s="26"/>
      <c r="AO216" s="26" t="s">
        <v>5004</v>
      </c>
    </row>
    <row r="217" customFormat="false" ht="12" hidden="false" customHeight="false" outlineLevel="0" collapsed="false">
      <c r="A217" s="39" t="s">
        <v>692</v>
      </c>
      <c r="B217" s="39" t="s">
        <v>693</v>
      </c>
      <c r="C217" s="39" t="s">
        <v>5006</v>
      </c>
      <c r="D217" s="39" t="s">
        <v>4505</v>
      </c>
      <c r="E217" s="39" t="s">
        <v>261</v>
      </c>
      <c r="F217" s="39" t="s">
        <v>1739</v>
      </c>
      <c r="G217" s="39" t="s">
        <v>4853</v>
      </c>
      <c r="H217" s="39" t="s">
        <v>4502</v>
      </c>
      <c r="I217" s="40" t="n">
        <v>400</v>
      </c>
      <c r="J217" s="40" t="n">
        <v>0</v>
      </c>
      <c r="K217" s="39" t="s">
        <v>4503</v>
      </c>
      <c r="L217" s="41" t="n">
        <v>0</v>
      </c>
      <c r="M217" s="41" t="n">
        <v>114942.39</v>
      </c>
      <c r="O217" s="42" t="n">
        <f aca="false">M217/SUM($M$2:$M$2023)</f>
        <v>0.00031754434072545</v>
      </c>
      <c r="P217" s="43" t="n">
        <f aca="false">IFERROR(M217/I217,0)</f>
        <v>287.355975</v>
      </c>
      <c r="Q217" s="17"/>
      <c r="R217" s="44" t="n">
        <f aca="false">I217-Q217</f>
        <v>400</v>
      </c>
      <c r="S217" s="43" t="n">
        <f aca="false">$AK217*R217</f>
        <v>114942.387974231</v>
      </c>
      <c r="U217" s="26" t="s">
        <v>259</v>
      </c>
      <c r="V217" s="26" t="s">
        <v>260</v>
      </c>
      <c r="W217" s="26" t="s">
        <v>262</v>
      </c>
      <c r="X217" s="25" t="s">
        <v>228</v>
      </c>
      <c r="Y217" s="26" t="s">
        <v>282</v>
      </c>
      <c r="Z217" s="25" t="s">
        <v>51</v>
      </c>
      <c r="AA217" s="26" t="s">
        <v>1827</v>
      </c>
      <c r="AB217" s="26" t="s">
        <v>1828</v>
      </c>
      <c r="AC217" s="26" t="s">
        <v>1829</v>
      </c>
      <c r="AD217" s="26" t="s">
        <v>269</v>
      </c>
      <c r="AE217" s="26"/>
      <c r="AF217" s="26" t="s">
        <v>270</v>
      </c>
      <c r="AG217" s="26" t="s">
        <v>697</v>
      </c>
      <c r="AH217" s="45"/>
      <c r="AI217" s="45"/>
      <c r="AJ217" s="45"/>
      <c r="AK217" s="46" t="n">
        <v>287.355969935576</v>
      </c>
      <c r="AL217" s="46"/>
      <c r="AM217" s="46"/>
      <c r="AN217" s="26"/>
      <c r="AO217" s="26" t="s">
        <v>5004</v>
      </c>
    </row>
    <row r="218" customFormat="false" ht="12" hidden="false" customHeight="false" outlineLevel="0" collapsed="false">
      <c r="A218" s="39" t="s">
        <v>820</v>
      </c>
      <c r="B218" s="39" t="s">
        <v>821</v>
      </c>
      <c r="C218" s="39" t="s">
        <v>5007</v>
      </c>
      <c r="D218" s="39" t="s">
        <v>4505</v>
      </c>
      <c r="E218" s="39" t="s">
        <v>261</v>
      </c>
      <c r="F218" s="39" t="s">
        <v>1739</v>
      </c>
      <c r="G218" s="39" t="s">
        <v>4853</v>
      </c>
      <c r="H218" s="39" t="s">
        <v>4502</v>
      </c>
      <c r="I218" s="40" t="n">
        <v>400</v>
      </c>
      <c r="J218" s="40" t="n">
        <v>0</v>
      </c>
      <c r="K218" s="39" t="s">
        <v>4503</v>
      </c>
      <c r="L218" s="41" t="n">
        <v>0</v>
      </c>
      <c r="M218" s="41" t="n">
        <v>78581.78</v>
      </c>
      <c r="O218" s="42" t="n">
        <f aca="false">M218/SUM($M$2:$M$2023)</f>
        <v>0.000217093097882621</v>
      </c>
      <c r="P218" s="43" t="n">
        <f aca="false">IFERROR(M218/I218,0)</f>
        <v>196.45445</v>
      </c>
      <c r="Q218" s="17"/>
      <c r="R218" s="44" t="n">
        <f aca="false">I218-Q218</f>
        <v>400</v>
      </c>
      <c r="S218" s="43" t="n">
        <f aca="false">$AK218*R218</f>
        <v>78581.7750372103</v>
      </c>
      <c r="U218" s="26" t="s">
        <v>259</v>
      </c>
      <c r="V218" s="26" t="s">
        <v>260</v>
      </c>
      <c r="W218" s="26" t="s">
        <v>262</v>
      </c>
      <c r="X218" s="29" t="s">
        <v>227</v>
      </c>
      <c r="Y218" s="26" t="s">
        <v>297</v>
      </c>
      <c r="Z218" s="25" t="s">
        <v>51</v>
      </c>
      <c r="AA218" s="26" t="s">
        <v>1846</v>
      </c>
      <c r="AB218" s="26" t="s">
        <v>1847</v>
      </c>
      <c r="AC218" s="26" t="s">
        <v>824</v>
      </c>
      <c r="AD218" s="26" t="s">
        <v>269</v>
      </c>
      <c r="AE218" s="26"/>
      <c r="AF218" s="26" t="s">
        <v>270</v>
      </c>
      <c r="AG218" s="26" t="s">
        <v>825</v>
      </c>
      <c r="AH218" s="45"/>
      <c r="AI218" s="45"/>
      <c r="AJ218" s="45"/>
      <c r="AK218" s="46" t="n">
        <v>196.454437593026</v>
      </c>
      <c r="AL218" s="46"/>
      <c r="AM218" s="46"/>
      <c r="AN218" s="26"/>
      <c r="AO218" s="26" t="s">
        <v>5008</v>
      </c>
    </row>
    <row r="219" customFormat="false" ht="12" hidden="false" customHeight="false" outlineLevel="0" collapsed="false">
      <c r="A219" s="39" t="s">
        <v>344</v>
      </c>
      <c r="B219" s="39" t="s">
        <v>345</v>
      </c>
      <c r="C219" s="39" t="s">
        <v>5009</v>
      </c>
      <c r="D219" s="39" t="s">
        <v>4505</v>
      </c>
      <c r="E219" s="39" t="s">
        <v>261</v>
      </c>
      <c r="F219" s="39" t="s">
        <v>1739</v>
      </c>
      <c r="G219" s="39" t="s">
        <v>4853</v>
      </c>
      <c r="H219" s="39" t="s">
        <v>4502</v>
      </c>
      <c r="I219" s="40" t="n">
        <v>400</v>
      </c>
      <c r="J219" s="40" t="n">
        <v>0</v>
      </c>
      <c r="K219" s="39" t="s">
        <v>4503</v>
      </c>
      <c r="L219" s="41" t="n">
        <v>0</v>
      </c>
      <c r="M219" s="41" t="n">
        <v>94454.92</v>
      </c>
      <c r="O219" s="42" t="n">
        <f aca="false">M219/SUM($M$2:$M$2023)</f>
        <v>0.000260944855067614</v>
      </c>
      <c r="P219" s="43" t="n">
        <f aca="false">IFERROR(M219/I219,0)</f>
        <v>236.1373</v>
      </c>
      <c r="Q219" s="17"/>
      <c r="R219" s="44" t="n">
        <f aca="false">I219-Q219</f>
        <v>400</v>
      </c>
      <c r="S219" s="43" t="n">
        <f aca="false">$AK219*R219</f>
        <v>94454.920691183</v>
      </c>
      <c r="U219" s="26" t="s">
        <v>259</v>
      </c>
      <c r="V219" s="26" t="s">
        <v>260</v>
      </c>
      <c r="W219" s="26" t="s">
        <v>262</v>
      </c>
      <c r="X219" s="29" t="s">
        <v>227</v>
      </c>
      <c r="Y219" s="26" t="s">
        <v>297</v>
      </c>
      <c r="Z219" s="25" t="s">
        <v>51</v>
      </c>
      <c r="AA219" s="26" t="s">
        <v>1781</v>
      </c>
      <c r="AB219" s="26" t="s">
        <v>1782</v>
      </c>
      <c r="AC219" s="26" t="s">
        <v>290</v>
      </c>
      <c r="AD219" s="26" t="s">
        <v>269</v>
      </c>
      <c r="AE219" s="26"/>
      <c r="AF219" s="26" t="s">
        <v>270</v>
      </c>
      <c r="AG219" s="26"/>
      <c r="AH219" s="45"/>
      <c r="AI219" s="45"/>
      <c r="AJ219" s="45"/>
      <c r="AK219" s="46" t="n">
        <v>236.137301727957</v>
      </c>
      <c r="AL219" s="46"/>
      <c r="AM219" s="46"/>
      <c r="AN219" s="26"/>
      <c r="AO219" s="26" t="s">
        <v>4943</v>
      </c>
    </row>
    <row r="220" customFormat="false" ht="12" hidden="false" customHeight="false" outlineLevel="0" collapsed="false">
      <c r="A220" s="39" t="s">
        <v>344</v>
      </c>
      <c r="B220" s="39" t="s">
        <v>345</v>
      </c>
      <c r="C220" s="39" t="s">
        <v>5010</v>
      </c>
      <c r="D220" s="39" t="s">
        <v>4505</v>
      </c>
      <c r="E220" s="39" t="s">
        <v>261</v>
      </c>
      <c r="F220" s="39" t="s">
        <v>1739</v>
      </c>
      <c r="G220" s="39" t="s">
        <v>4853</v>
      </c>
      <c r="H220" s="39" t="s">
        <v>4502</v>
      </c>
      <c r="I220" s="40" t="n">
        <v>400</v>
      </c>
      <c r="J220" s="40" t="n">
        <v>0</v>
      </c>
      <c r="K220" s="39" t="s">
        <v>4503</v>
      </c>
      <c r="L220" s="41" t="n">
        <v>0</v>
      </c>
      <c r="M220" s="41" t="n">
        <v>94454.92</v>
      </c>
      <c r="O220" s="42" t="n">
        <f aca="false">M220/SUM($M$2:$M$2023)</f>
        <v>0.000260944855067614</v>
      </c>
      <c r="P220" s="43" t="n">
        <f aca="false">IFERROR(M220/I220,0)</f>
        <v>236.1373</v>
      </c>
      <c r="Q220" s="17"/>
      <c r="R220" s="44" t="n">
        <f aca="false">I220-Q220</f>
        <v>400</v>
      </c>
      <c r="S220" s="43" t="n">
        <f aca="false">$AK220*R220</f>
        <v>94454.920691183</v>
      </c>
      <c r="U220" s="26" t="s">
        <v>259</v>
      </c>
      <c r="V220" s="26" t="s">
        <v>260</v>
      </c>
      <c r="W220" s="26" t="s">
        <v>262</v>
      </c>
      <c r="X220" s="29" t="s">
        <v>227</v>
      </c>
      <c r="Y220" s="26" t="s">
        <v>297</v>
      </c>
      <c r="Z220" s="25" t="s">
        <v>51</v>
      </c>
      <c r="AA220" s="26" t="s">
        <v>1781</v>
      </c>
      <c r="AB220" s="26" t="s">
        <v>1782</v>
      </c>
      <c r="AC220" s="26" t="s">
        <v>290</v>
      </c>
      <c r="AD220" s="26" t="s">
        <v>269</v>
      </c>
      <c r="AE220" s="26"/>
      <c r="AF220" s="26" t="s">
        <v>270</v>
      </c>
      <c r="AG220" s="26"/>
      <c r="AH220" s="45"/>
      <c r="AI220" s="45"/>
      <c r="AJ220" s="45"/>
      <c r="AK220" s="46" t="n">
        <v>236.137301727957</v>
      </c>
      <c r="AL220" s="46"/>
      <c r="AM220" s="46"/>
      <c r="AN220" s="26"/>
      <c r="AO220" s="26" t="s">
        <v>4943</v>
      </c>
    </row>
    <row r="221" customFormat="false" ht="12" hidden="false" customHeight="false" outlineLevel="0" collapsed="false">
      <c r="A221" s="39" t="s">
        <v>344</v>
      </c>
      <c r="B221" s="39" t="s">
        <v>345</v>
      </c>
      <c r="C221" s="39" t="s">
        <v>5011</v>
      </c>
      <c r="D221" s="39" t="s">
        <v>4505</v>
      </c>
      <c r="E221" s="39" t="s">
        <v>261</v>
      </c>
      <c r="F221" s="39" t="s">
        <v>1739</v>
      </c>
      <c r="G221" s="39" t="s">
        <v>4853</v>
      </c>
      <c r="H221" s="39" t="s">
        <v>4502</v>
      </c>
      <c r="I221" s="40" t="n">
        <v>400</v>
      </c>
      <c r="J221" s="40" t="n">
        <v>0</v>
      </c>
      <c r="K221" s="39" t="s">
        <v>4503</v>
      </c>
      <c r="L221" s="41" t="n">
        <v>0</v>
      </c>
      <c r="M221" s="41" t="n">
        <v>94454.92</v>
      </c>
      <c r="O221" s="42" t="n">
        <f aca="false">M221/SUM($M$2:$M$2023)</f>
        <v>0.000260944855067614</v>
      </c>
      <c r="P221" s="43" t="n">
        <f aca="false">IFERROR(M221/I221,0)</f>
        <v>236.1373</v>
      </c>
      <c r="Q221" s="17"/>
      <c r="R221" s="44" t="n">
        <f aca="false">I221-Q221</f>
        <v>400</v>
      </c>
      <c r="S221" s="43" t="n">
        <f aca="false">$AK221*R221</f>
        <v>94454.920691183</v>
      </c>
      <c r="U221" s="26" t="s">
        <v>259</v>
      </c>
      <c r="V221" s="26" t="s">
        <v>260</v>
      </c>
      <c r="W221" s="26" t="s">
        <v>262</v>
      </c>
      <c r="X221" s="29" t="s">
        <v>227</v>
      </c>
      <c r="Y221" s="26" t="s">
        <v>297</v>
      </c>
      <c r="Z221" s="25" t="s">
        <v>51</v>
      </c>
      <c r="AA221" s="26" t="s">
        <v>1781</v>
      </c>
      <c r="AB221" s="26" t="s">
        <v>1782</v>
      </c>
      <c r="AC221" s="26" t="s">
        <v>290</v>
      </c>
      <c r="AD221" s="26" t="s">
        <v>269</v>
      </c>
      <c r="AE221" s="26"/>
      <c r="AF221" s="26" t="s">
        <v>270</v>
      </c>
      <c r="AG221" s="26"/>
      <c r="AH221" s="45"/>
      <c r="AI221" s="45"/>
      <c r="AJ221" s="45"/>
      <c r="AK221" s="46" t="n">
        <v>236.137301727957</v>
      </c>
      <c r="AL221" s="46"/>
      <c r="AM221" s="46"/>
      <c r="AN221" s="26"/>
      <c r="AO221" s="26" t="s">
        <v>4943</v>
      </c>
    </row>
    <row r="222" customFormat="false" ht="12" hidden="false" customHeight="false" outlineLevel="0" collapsed="false">
      <c r="A222" s="39" t="s">
        <v>2138</v>
      </c>
      <c r="B222" s="39" t="s">
        <v>2139</v>
      </c>
      <c r="C222" s="39" t="s">
        <v>5012</v>
      </c>
      <c r="D222" s="39" t="s">
        <v>4505</v>
      </c>
      <c r="E222" s="39" t="s">
        <v>261</v>
      </c>
      <c r="F222" s="39" t="s">
        <v>1739</v>
      </c>
      <c r="G222" s="39" t="s">
        <v>4853</v>
      </c>
      <c r="H222" s="39" t="s">
        <v>4502</v>
      </c>
      <c r="I222" s="40" t="n">
        <v>400</v>
      </c>
      <c r="J222" s="40" t="n">
        <v>0</v>
      </c>
      <c r="K222" s="39" t="s">
        <v>4503</v>
      </c>
      <c r="L222" s="41" t="n">
        <v>0</v>
      </c>
      <c r="M222" s="41" t="n">
        <v>131804.89</v>
      </c>
      <c r="O222" s="42" t="n">
        <f aca="false">M222/SUM($M$2:$M$2023)</f>
        <v>0.000364129342529249</v>
      </c>
      <c r="P222" s="43" t="n">
        <f aca="false">IFERROR(M222/I222,0)</f>
        <v>329.512225</v>
      </c>
      <c r="Q222" s="17" t="n">
        <v>126</v>
      </c>
      <c r="R222" s="44" t="n">
        <f aca="false">I222-Q222</f>
        <v>274</v>
      </c>
      <c r="S222" s="43" t="n">
        <f aca="false">$AK222*R222</f>
        <v>90286.3511373707</v>
      </c>
      <c r="U222" s="26" t="s">
        <v>259</v>
      </c>
      <c r="V222" s="26" t="s">
        <v>260</v>
      </c>
      <c r="W222" s="26" t="s">
        <v>262</v>
      </c>
      <c r="X222" s="24" t="s">
        <v>226</v>
      </c>
      <c r="Y222" s="26" t="s">
        <v>267</v>
      </c>
      <c r="Z222" s="25" t="s">
        <v>51</v>
      </c>
      <c r="AA222" s="26" t="s">
        <v>2140</v>
      </c>
      <c r="AB222" s="26" t="s">
        <v>2141</v>
      </c>
      <c r="AC222" s="26" t="s">
        <v>2142</v>
      </c>
      <c r="AD222" s="26" t="s">
        <v>269</v>
      </c>
      <c r="AE222" s="26"/>
      <c r="AF222" s="26" t="s">
        <v>270</v>
      </c>
      <c r="AG222" s="26" t="s">
        <v>2143</v>
      </c>
      <c r="AH222" s="45" t="n">
        <v>677</v>
      </c>
      <c r="AI222" s="45" t="n">
        <f aca="false">Q222</f>
        <v>126</v>
      </c>
      <c r="AJ222" s="45" t="n">
        <f aca="false">$AH222-$AI222</f>
        <v>551</v>
      </c>
      <c r="AK222" s="46" t="n">
        <v>329.51223042836</v>
      </c>
      <c r="AL222" s="46" t="n">
        <f aca="false">$AJ222*$AK222</f>
        <v>181561.238966027</v>
      </c>
      <c r="AM222" s="46" t="n">
        <f aca="false">$AI222*$AK222</f>
        <v>41518.5410339734</v>
      </c>
      <c r="AN222" s="26"/>
      <c r="AO222" s="26" t="s">
        <v>2144</v>
      </c>
    </row>
    <row r="223" customFormat="false" ht="12" hidden="false" customHeight="false" outlineLevel="0" collapsed="false">
      <c r="A223" s="39" t="s">
        <v>483</v>
      </c>
      <c r="B223" s="39" t="s">
        <v>484</v>
      </c>
      <c r="C223" s="39" t="s">
        <v>5013</v>
      </c>
      <c r="D223" s="39" t="s">
        <v>4505</v>
      </c>
      <c r="E223" s="39" t="s">
        <v>261</v>
      </c>
      <c r="F223" s="39" t="s">
        <v>1739</v>
      </c>
      <c r="G223" s="39" t="s">
        <v>4853</v>
      </c>
      <c r="H223" s="39" t="s">
        <v>4502</v>
      </c>
      <c r="I223" s="40" t="n">
        <v>400</v>
      </c>
      <c r="J223" s="40" t="n">
        <v>0</v>
      </c>
      <c r="K223" s="39" t="s">
        <v>4503</v>
      </c>
      <c r="L223" s="41" t="n">
        <v>0</v>
      </c>
      <c r="M223" s="41" t="n">
        <v>132381.02</v>
      </c>
      <c r="O223" s="42" t="n">
        <f aca="false">M223/SUM($M$2:$M$2023)</f>
        <v>0.00036572098179325</v>
      </c>
      <c r="P223" s="43" t="n">
        <f aca="false">IFERROR(M223/I223,0)</f>
        <v>330.95255</v>
      </c>
      <c r="Q223" s="17"/>
      <c r="R223" s="44" t="n">
        <f aca="false">I223-Q223</f>
        <v>400</v>
      </c>
      <c r="S223" s="43" t="n">
        <f aca="false">$AK223*R223</f>
        <v>132381.015474184</v>
      </c>
      <c r="U223" s="26" t="s">
        <v>259</v>
      </c>
      <c r="V223" s="26" t="s">
        <v>260</v>
      </c>
      <c r="W223" s="26" t="s">
        <v>262</v>
      </c>
      <c r="X223" s="29" t="s">
        <v>227</v>
      </c>
      <c r="Y223" s="26" t="s">
        <v>297</v>
      </c>
      <c r="Z223" s="25" t="s">
        <v>51</v>
      </c>
      <c r="AA223" s="26" t="s">
        <v>1810</v>
      </c>
      <c r="AB223" s="26" t="s">
        <v>1811</v>
      </c>
      <c r="AC223" s="26" t="s">
        <v>290</v>
      </c>
      <c r="AD223" s="26" t="s">
        <v>270</v>
      </c>
      <c r="AE223" s="26" t="s">
        <v>1812</v>
      </c>
      <c r="AF223" s="26" t="s">
        <v>269</v>
      </c>
      <c r="AG223" s="26"/>
      <c r="AH223" s="45"/>
      <c r="AI223" s="45"/>
      <c r="AJ223" s="45"/>
      <c r="AK223" s="46" t="n">
        <v>330.95253868546</v>
      </c>
      <c r="AL223" s="46"/>
      <c r="AM223" s="46"/>
      <c r="AN223" s="26"/>
      <c r="AO223" s="26" t="s">
        <v>4934</v>
      </c>
    </row>
    <row r="224" customFormat="false" ht="12" hidden="false" customHeight="false" outlineLevel="0" collapsed="false">
      <c r="A224" s="39" t="s">
        <v>661</v>
      </c>
      <c r="B224" s="39" t="s">
        <v>662</v>
      </c>
      <c r="C224" s="39" t="s">
        <v>5014</v>
      </c>
      <c r="D224" s="39" t="s">
        <v>4505</v>
      </c>
      <c r="E224" s="39" t="s">
        <v>261</v>
      </c>
      <c r="F224" s="39" t="s">
        <v>1739</v>
      </c>
      <c r="G224" s="39" t="s">
        <v>4853</v>
      </c>
      <c r="H224" s="39" t="s">
        <v>4502</v>
      </c>
      <c r="I224" s="40" t="n">
        <v>400</v>
      </c>
      <c r="J224" s="40" t="n">
        <v>0</v>
      </c>
      <c r="K224" s="39" t="s">
        <v>4503</v>
      </c>
      <c r="L224" s="41" t="n">
        <v>0</v>
      </c>
      <c r="M224" s="41" t="n">
        <v>90226.78</v>
      </c>
      <c r="O224" s="42" t="n">
        <f aca="false">M224/SUM($M$2:$M$2023)</f>
        <v>0.000249264030188343</v>
      </c>
      <c r="P224" s="43" t="n">
        <f aca="false">IFERROR(M224/I224,0)</f>
        <v>225.56695</v>
      </c>
      <c r="Q224" s="17" t="n">
        <v>117</v>
      </c>
      <c r="R224" s="44" t="n">
        <f aca="false">I224-Q224</f>
        <v>283</v>
      </c>
      <c r="S224" s="43" t="n">
        <f aca="false">$AK224*R224</f>
        <v>63835.4506146789</v>
      </c>
      <c r="U224" s="26" t="s">
        <v>259</v>
      </c>
      <c r="V224" s="26" t="s">
        <v>260</v>
      </c>
      <c r="W224" s="26" t="s">
        <v>262</v>
      </c>
      <c r="X224" s="29" t="s">
        <v>227</v>
      </c>
      <c r="Y224" s="26" t="s">
        <v>297</v>
      </c>
      <c r="Z224" s="25" t="s">
        <v>51</v>
      </c>
      <c r="AA224" s="26" t="s">
        <v>1884</v>
      </c>
      <c r="AB224" s="26" t="s">
        <v>1885</v>
      </c>
      <c r="AC224" s="26" t="s">
        <v>1886</v>
      </c>
      <c r="AD224" s="26" t="s">
        <v>269</v>
      </c>
      <c r="AE224" s="26"/>
      <c r="AF224" s="26" t="s">
        <v>270</v>
      </c>
      <c r="AG224" s="26" t="s">
        <v>1887</v>
      </c>
      <c r="AH224" s="45" t="n">
        <v>3270</v>
      </c>
      <c r="AI224" s="45" t="n">
        <f aca="false">Q224</f>
        <v>117</v>
      </c>
      <c r="AJ224" s="45" t="n">
        <f aca="false">$AH224-$AI224</f>
        <v>3153</v>
      </c>
      <c r="AK224" s="46" t="n">
        <v>225.566963302752</v>
      </c>
      <c r="AL224" s="46" t="n">
        <f aca="false">$AJ224*$AK224</f>
        <v>711212.635293578</v>
      </c>
      <c r="AM224" s="46" t="n">
        <f aca="false">$AI224*$AK224</f>
        <v>26391.334706422</v>
      </c>
      <c r="AN224" s="26"/>
      <c r="AO224" s="26" t="s">
        <v>1888</v>
      </c>
    </row>
    <row r="225" customFormat="false" ht="12" hidden="false" customHeight="false" outlineLevel="0" collapsed="false">
      <c r="A225" s="39" t="s">
        <v>350</v>
      </c>
      <c r="B225" s="39" t="s">
        <v>351</v>
      </c>
      <c r="C225" s="39" t="s">
        <v>5015</v>
      </c>
      <c r="D225" s="39" t="s">
        <v>4505</v>
      </c>
      <c r="E225" s="39" t="s">
        <v>261</v>
      </c>
      <c r="F225" s="39" t="s">
        <v>1739</v>
      </c>
      <c r="G225" s="39" t="s">
        <v>4853</v>
      </c>
      <c r="H225" s="39" t="s">
        <v>4502</v>
      </c>
      <c r="I225" s="40" t="n">
        <v>400</v>
      </c>
      <c r="J225" s="40" t="n">
        <v>0</v>
      </c>
      <c r="K225" s="39" t="s">
        <v>4503</v>
      </c>
      <c r="L225" s="41" t="n">
        <v>0</v>
      </c>
      <c r="M225" s="41" t="n">
        <v>104049.03</v>
      </c>
      <c r="O225" s="42" t="n">
        <f aca="false">M225/SUM($M$2:$M$2023)</f>
        <v>0.000287449918471963</v>
      </c>
      <c r="P225" s="43" t="n">
        <f aca="false">IFERROR(M225/I225,0)</f>
        <v>260.122575</v>
      </c>
      <c r="Q225" s="17" t="n">
        <v>146</v>
      </c>
      <c r="R225" s="44" t="n">
        <f aca="false">I225-Q225</f>
        <v>254</v>
      </c>
      <c r="S225" s="43" t="n">
        <f aca="false">$AK225*R225</f>
        <v>66071.1367714286</v>
      </c>
      <c r="U225" s="26" t="s">
        <v>259</v>
      </c>
      <c r="V225" s="26" t="s">
        <v>260</v>
      </c>
      <c r="W225" s="26" t="s">
        <v>262</v>
      </c>
      <c r="X225" s="29" t="s">
        <v>227</v>
      </c>
      <c r="Y225" s="26" t="s">
        <v>297</v>
      </c>
      <c r="Z225" s="25" t="s">
        <v>51</v>
      </c>
      <c r="AA225" s="26" t="s">
        <v>1824</v>
      </c>
      <c r="AB225" s="26" t="s">
        <v>1825</v>
      </c>
      <c r="AC225" s="26" t="s">
        <v>290</v>
      </c>
      <c r="AD225" s="26" t="s">
        <v>269</v>
      </c>
      <c r="AE225" s="26"/>
      <c r="AF225" s="26" t="s">
        <v>270</v>
      </c>
      <c r="AG225" s="26"/>
      <c r="AH225" s="45" t="n">
        <v>5600</v>
      </c>
      <c r="AI225" s="45" t="n">
        <f aca="false">Q225</f>
        <v>146</v>
      </c>
      <c r="AJ225" s="45" t="n">
        <f aca="false">$AH225-$AI225</f>
        <v>5454</v>
      </c>
      <c r="AK225" s="46" t="n">
        <v>260.122585714286</v>
      </c>
      <c r="AL225" s="46" t="n">
        <f aca="false">$AJ225*$AK225</f>
        <v>1418708.58248571</v>
      </c>
      <c r="AM225" s="46" t="n">
        <f aca="false">$AI225*$AK225</f>
        <v>37977.8975142857</v>
      </c>
      <c r="AN225" s="26"/>
      <c r="AO225" s="26" t="s">
        <v>1826</v>
      </c>
    </row>
    <row r="226" customFormat="false" ht="12" hidden="false" customHeight="false" outlineLevel="0" collapsed="false">
      <c r="A226" s="39" t="s">
        <v>350</v>
      </c>
      <c r="B226" s="39" t="s">
        <v>351</v>
      </c>
      <c r="C226" s="39" t="s">
        <v>5016</v>
      </c>
      <c r="D226" s="39" t="s">
        <v>4505</v>
      </c>
      <c r="E226" s="39" t="s">
        <v>261</v>
      </c>
      <c r="F226" s="39" t="s">
        <v>1739</v>
      </c>
      <c r="G226" s="39" t="s">
        <v>4853</v>
      </c>
      <c r="H226" s="39" t="s">
        <v>4502</v>
      </c>
      <c r="I226" s="40" t="n">
        <v>400</v>
      </c>
      <c r="J226" s="40" t="n">
        <v>0</v>
      </c>
      <c r="K226" s="39" t="s">
        <v>4503</v>
      </c>
      <c r="L226" s="41" t="n">
        <v>0</v>
      </c>
      <c r="M226" s="41" t="n">
        <v>104049.03</v>
      </c>
      <c r="O226" s="42" t="n">
        <f aca="false">M226/SUM($M$2:$M$2023)</f>
        <v>0.000287449918471963</v>
      </c>
      <c r="P226" s="43" t="n">
        <f aca="false">IFERROR(M226/I226,0)</f>
        <v>260.122575</v>
      </c>
      <c r="Q226" s="17"/>
      <c r="R226" s="44" t="n">
        <f aca="false">I226-Q226</f>
        <v>400</v>
      </c>
      <c r="S226" s="43" t="n">
        <f aca="false">$AK226*R226</f>
        <v>104049.034285714</v>
      </c>
      <c r="U226" s="26" t="s">
        <v>259</v>
      </c>
      <c r="V226" s="26" t="s">
        <v>260</v>
      </c>
      <c r="W226" s="26" t="s">
        <v>262</v>
      </c>
      <c r="X226" s="29" t="s">
        <v>227</v>
      </c>
      <c r="Y226" s="26" t="s">
        <v>297</v>
      </c>
      <c r="Z226" s="25" t="s">
        <v>51</v>
      </c>
      <c r="AA226" s="26" t="s">
        <v>1824</v>
      </c>
      <c r="AB226" s="26" t="s">
        <v>1825</v>
      </c>
      <c r="AC226" s="26" t="s">
        <v>290</v>
      </c>
      <c r="AD226" s="26" t="s">
        <v>269</v>
      </c>
      <c r="AE226" s="26"/>
      <c r="AF226" s="26" t="s">
        <v>270</v>
      </c>
      <c r="AG226" s="26"/>
      <c r="AH226" s="45"/>
      <c r="AI226" s="45"/>
      <c r="AJ226" s="45"/>
      <c r="AK226" s="46" t="n">
        <v>260.122585714286</v>
      </c>
      <c r="AL226" s="46"/>
      <c r="AM226" s="46"/>
      <c r="AN226" s="26"/>
      <c r="AO226" s="26" t="s">
        <v>5017</v>
      </c>
    </row>
    <row r="227" customFormat="false" ht="12" hidden="false" customHeight="false" outlineLevel="0" collapsed="false">
      <c r="A227" s="39" t="s">
        <v>350</v>
      </c>
      <c r="B227" s="39" t="s">
        <v>351</v>
      </c>
      <c r="C227" s="39" t="s">
        <v>5018</v>
      </c>
      <c r="D227" s="39" t="s">
        <v>4505</v>
      </c>
      <c r="E227" s="39" t="s">
        <v>261</v>
      </c>
      <c r="F227" s="39" t="s">
        <v>1739</v>
      </c>
      <c r="G227" s="39" t="s">
        <v>4853</v>
      </c>
      <c r="H227" s="39" t="s">
        <v>4502</v>
      </c>
      <c r="I227" s="40" t="n">
        <v>400</v>
      </c>
      <c r="J227" s="40" t="n">
        <v>0</v>
      </c>
      <c r="K227" s="39" t="s">
        <v>4503</v>
      </c>
      <c r="L227" s="41" t="n">
        <v>0</v>
      </c>
      <c r="M227" s="41" t="n">
        <v>104049.03</v>
      </c>
      <c r="O227" s="42" t="n">
        <f aca="false">M227/SUM($M$2:$M$2023)</f>
        <v>0.000287449918471963</v>
      </c>
      <c r="P227" s="43" t="n">
        <f aca="false">IFERROR(M227/I227,0)</f>
        <v>260.122575</v>
      </c>
      <c r="Q227" s="17"/>
      <c r="R227" s="44" t="n">
        <f aca="false">I227-Q227</f>
        <v>400</v>
      </c>
      <c r="S227" s="43" t="n">
        <f aca="false">$AK227*R227</f>
        <v>104049.034285714</v>
      </c>
      <c r="U227" s="26" t="s">
        <v>259</v>
      </c>
      <c r="V227" s="26" t="s">
        <v>260</v>
      </c>
      <c r="W227" s="26" t="s">
        <v>262</v>
      </c>
      <c r="X227" s="29" t="s">
        <v>227</v>
      </c>
      <c r="Y227" s="26" t="s">
        <v>297</v>
      </c>
      <c r="Z227" s="25" t="s">
        <v>51</v>
      </c>
      <c r="AA227" s="26" t="s">
        <v>1824</v>
      </c>
      <c r="AB227" s="26" t="s">
        <v>1825</v>
      </c>
      <c r="AC227" s="26" t="s">
        <v>290</v>
      </c>
      <c r="AD227" s="26" t="s">
        <v>269</v>
      </c>
      <c r="AE227" s="26"/>
      <c r="AF227" s="26" t="s">
        <v>270</v>
      </c>
      <c r="AG227" s="26"/>
      <c r="AH227" s="45"/>
      <c r="AI227" s="45"/>
      <c r="AJ227" s="45"/>
      <c r="AK227" s="46" t="n">
        <v>260.122585714286</v>
      </c>
      <c r="AL227" s="46"/>
      <c r="AM227" s="46"/>
      <c r="AN227" s="26"/>
      <c r="AO227" s="26" t="s">
        <v>5017</v>
      </c>
    </row>
    <row r="228" customFormat="false" ht="12" hidden="false" customHeight="false" outlineLevel="0" collapsed="false">
      <c r="A228" s="39" t="s">
        <v>790</v>
      </c>
      <c r="B228" s="39" t="s">
        <v>791</v>
      </c>
      <c r="C228" s="39" t="s">
        <v>5019</v>
      </c>
      <c r="D228" s="39" t="s">
        <v>4505</v>
      </c>
      <c r="E228" s="39" t="s">
        <v>261</v>
      </c>
      <c r="F228" s="39" t="s">
        <v>1739</v>
      </c>
      <c r="G228" s="39" t="s">
        <v>4853</v>
      </c>
      <c r="H228" s="39" t="s">
        <v>4502</v>
      </c>
      <c r="I228" s="40" t="n">
        <v>400</v>
      </c>
      <c r="J228" s="40" t="n">
        <v>0</v>
      </c>
      <c r="K228" s="39" t="s">
        <v>4503</v>
      </c>
      <c r="L228" s="41" t="n">
        <v>0</v>
      </c>
      <c r="M228" s="41" t="n">
        <v>124990.11</v>
      </c>
      <c r="O228" s="42" t="n">
        <f aca="false">M228/SUM($M$2:$M$2023)</f>
        <v>0.000345302564851414</v>
      </c>
      <c r="P228" s="43" t="n">
        <f aca="false">IFERROR(M228/I228,0)</f>
        <v>312.475275</v>
      </c>
      <c r="Q228" s="17" t="n">
        <v>171</v>
      </c>
      <c r="R228" s="44" t="n">
        <f aca="false">I228-Q228</f>
        <v>229</v>
      </c>
      <c r="S228" s="43" t="n">
        <f aca="false">$AK228*R228</f>
        <v>71556.8420760535</v>
      </c>
      <c r="U228" s="26" t="s">
        <v>259</v>
      </c>
      <c r="V228" s="26" t="s">
        <v>260</v>
      </c>
      <c r="W228" s="26" t="s">
        <v>262</v>
      </c>
      <c r="X228" s="29" t="s">
        <v>227</v>
      </c>
      <c r="Y228" s="26" t="s">
        <v>297</v>
      </c>
      <c r="Z228" s="25" t="s">
        <v>51</v>
      </c>
      <c r="AA228" s="26" t="s">
        <v>2057</v>
      </c>
      <c r="AB228" s="26" t="s">
        <v>2058</v>
      </c>
      <c r="AC228" s="26" t="s">
        <v>2059</v>
      </c>
      <c r="AD228" s="26" t="s">
        <v>269</v>
      </c>
      <c r="AE228" s="26"/>
      <c r="AF228" s="26" t="s">
        <v>270</v>
      </c>
      <c r="AG228" s="26" t="s">
        <v>2060</v>
      </c>
      <c r="AH228" s="45" t="n">
        <v>973</v>
      </c>
      <c r="AI228" s="45" t="n">
        <f aca="false">Q228</f>
        <v>171</v>
      </c>
      <c r="AJ228" s="45" t="n">
        <f aca="false">$AH228-$AI228</f>
        <v>802</v>
      </c>
      <c r="AK228" s="46" t="n">
        <v>312.47529290853</v>
      </c>
      <c r="AL228" s="46" t="n">
        <f aca="false">$AJ228*$AK228</f>
        <v>250605.184912641</v>
      </c>
      <c r="AM228" s="46" t="n">
        <f aca="false">$AI228*$AK228</f>
        <v>53433.2750873587</v>
      </c>
      <c r="AN228" s="26"/>
      <c r="AO228" s="26" t="s">
        <v>2061</v>
      </c>
    </row>
    <row r="229" customFormat="false" ht="12" hidden="false" customHeight="false" outlineLevel="0" collapsed="false">
      <c r="A229" s="39" t="s">
        <v>390</v>
      </c>
      <c r="B229" s="39" t="s">
        <v>391</v>
      </c>
      <c r="C229" s="39" t="s">
        <v>5020</v>
      </c>
      <c r="D229" s="39" t="s">
        <v>4505</v>
      </c>
      <c r="E229" s="39" t="s">
        <v>261</v>
      </c>
      <c r="F229" s="39" t="s">
        <v>1739</v>
      </c>
      <c r="G229" s="39" t="s">
        <v>4853</v>
      </c>
      <c r="H229" s="39" t="s">
        <v>4502</v>
      </c>
      <c r="I229" s="40" t="n">
        <v>400</v>
      </c>
      <c r="J229" s="40" t="n">
        <v>0</v>
      </c>
      <c r="K229" s="39" t="s">
        <v>4503</v>
      </c>
      <c r="L229" s="41" t="n">
        <v>0</v>
      </c>
      <c r="M229" s="41" t="n">
        <v>17774.96</v>
      </c>
      <c r="O229" s="42" t="n">
        <f aca="false">M229/SUM($M$2:$M$2023)</f>
        <v>4.91057994759049E-005</v>
      </c>
      <c r="P229" s="43" t="n">
        <f aca="false">IFERROR(M229/I229,0)</f>
        <v>44.4374</v>
      </c>
      <c r="Q229" s="17"/>
      <c r="R229" s="44" t="n">
        <f aca="false">I229-Q229</f>
        <v>400</v>
      </c>
      <c r="S229" s="43" t="n">
        <f aca="false">$AK229*R229</f>
        <v>17774.9619233268</v>
      </c>
      <c r="U229" s="26" t="s">
        <v>259</v>
      </c>
      <c r="V229" s="26" t="s">
        <v>260</v>
      </c>
      <c r="W229" s="26" t="s">
        <v>262</v>
      </c>
      <c r="X229" s="24" t="s">
        <v>226</v>
      </c>
      <c r="Y229" s="26" t="s">
        <v>267</v>
      </c>
      <c r="Z229" s="25" t="s">
        <v>51</v>
      </c>
      <c r="AA229" s="26" t="s">
        <v>1803</v>
      </c>
      <c r="AB229" s="26" t="s">
        <v>1804</v>
      </c>
      <c r="AC229" s="26" t="s">
        <v>290</v>
      </c>
      <c r="AD229" s="26" t="s">
        <v>269</v>
      </c>
      <c r="AE229" s="26"/>
      <c r="AF229" s="26" t="s">
        <v>270</v>
      </c>
      <c r="AG229" s="26"/>
      <c r="AH229" s="45"/>
      <c r="AI229" s="45"/>
      <c r="AJ229" s="45"/>
      <c r="AK229" s="46" t="n">
        <v>44.4374048083171</v>
      </c>
      <c r="AL229" s="46"/>
      <c r="AM229" s="46"/>
      <c r="AN229" s="26"/>
      <c r="AO229" s="26" t="s">
        <v>4889</v>
      </c>
    </row>
    <row r="230" customFormat="false" ht="12" hidden="false" customHeight="false" outlineLevel="0" collapsed="false">
      <c r="A230" s="39" t="s">
        <v>1963</v>
      </c>
      <c r="B230" s="39" t="s">
        <v>1964</v>
      </c>
      <c r="C230" s="39" t="s">
        <v>5021</v>
      </c>
      <c r="D230" s="39" t="s">
        <v>4505</v>
      </c>
      <c r="E230" s="39" t="s">
        <v>261</v>
      </c>
      <c r="F230" s="39" t="s">
        <v>1739</v>
      </c>
      <c r="G230" s="39" t="s">
        <v>4853</v>
      </c>
      <c r="H230" s="39" t="s">
        <v>4502</v>
      </c>
      <c r="I230" s="40" t="n">
        <v>400</v>
      </c>
      <c r="J230" s="40" t="n">
        <v>0</v>
      </c>
      <c r="K230" s="39" t="s">
        <v>4503</v>
      </c>
      <c r="L230" s="41" t="n">
        <v>0</v>
      </c>
      <c r="M230" s="41" t="n">
        <v>100130.39</v>
      </c>
      <c r="O230" s="42" t="n">
        <f aca="false">M230/SUM($M$2:$M$2023)</f>
        <v>0.000276624130393776</v>
      </c>
      <c r="P230" s="43" t="n">
        <f aca="false">IFERROR(M230/I230,0)</f>
        <v>250.325975</v>
      </c>
      <c r="Q230" s="17"/>
      <c r="R230" s="44" t="n">
        <f aca="false">I230-Q230</f>
        <v>400</v>
      </c>
      <c r="S230" s="43" t="n">
        <f aca="false">$AK230*R230</f>
        <v>100130.392282958</v>
      </c>
      <c r="U230" s="26" t="s">
        <v>259</v>
      </c>
      <c r="V230" s="26" t="s">
        <v>260</v>
      </c>
      <c r="W230" s="26" t="s">
        <v>262</v>
      </c>
      <c r="X230" s="24" t="s">
        <v>226</v>
      </c>
      <c r="Y230" s="26" t="s">
        <v>267</v>
      </c>
      <c r="Z230" s="25" t="s">
        <v>51</v>
      </c>
      <c r="AA230" s="26" t="s">
        <v>1965</v>
      </c>
      <c r="AB230" s="26" t="s">
        <v>1966</v>
      </c>
      <c r="AC230" s="26" t="s">
        <v>290</v>
      </c>
      <c r="AD230" s="26" t="s">
        <v>269</v>
      </c>
      <c r="AE230" s="26"/>
      <c r="AF230" s="26" t="s">
        <v>269</v>
      </c>
      <c r="AG230" s="26"/>
      <c r="AH230" s="45"/>
      <c r="AI230" s="45"/>
      <c r="AJ230" s="45"/>
      <c r="AK230" s="46" t="n">
        <v>250.325980707395</v>
      </c>
      <c r="AL230" s="46"/>
      <c r="AM230" s="46"/>
      <c r="AN230" s="26"/>
      <c r="AO230" s="26" t="s">
        <v>5001</v>
      </c>
    </row>
    <row r="231" customFormat="false" ht="12" hidden="false" customHeight="false" outlineLevel="0" collapsed="false">
      <c r="A231" s="39" t="s">
        <v>1818</v>
      </c>
      <c r="B231" s="39" t="s">
        <v>1819</v>
      </c>
      <c r="C231" s="39" t="s">
        <v>5022</v>
      </c>
      <c r="D231" s="39" t="s">
        <v>4505</v>
      </c>
      <c r="E231" s="39" t="s">
        <v>261</v>
      </c>
      <c r="F231" s="39" t="s">
        <v>1739</v>
      </c>
      <c r="G231" s="39" t="s">
        <v>4853</v>
      </c>
      <c r="H231" s="39" t="s">
        <v>4502</v>
      </c>
      <c r="I231" s="40" t="n">
        <v>400</v>
      </c>
      <c r="J231" s="40" t="n">
        <v>0</v>
      </c>
      <c r="K231" s="39" t="s">
        <v>4503</v>
      </c>
      <c r="L231" s="41" t="n">
        <v>0</v>
      </c>
      <c r="M231" s="41" t="n">
        <v>132920.85</v>
      </c>
      <c r="O231" s="42" t="n">
        <f aca="false">M231/SUM($M$2:$M$2023)</f>
        <v>0.000367212337257965</v>
      </c>
      <c r="P231" s="43" t="n">
        <f aca="false">IFERROR(M231/I231,0)</f>
        <v>332.302125</v>
      </c>
      <c r="Q231" s="17"/>
      <c r="R231" s="44" t="n">
        <f aca="false">I231-Q231</f>
        <v>400</v>
      </c>
      <c r="S231" s="43" t="n">
        <f aca="false">$AK231*R231</f>
        <v>132920.842380641</v>
      </c>
      <c r="U231" s="26" t="s">
        <v>259</v>
      </c>
      <c r="V231" s="26" t="s">
        <v>260</v>
      </c>
      <c r="W231" s="26" t="s">
        <v>262</v>
      </c>
      <c r="X231" s="26"/>
      <c r="Y231" s="26" t="s">
        <v>277</v>
      </c>
      <c r="Z231" s="27" t="s">
        <v>123</v>
      </c>
      <c r="AA231" s="26"/>
      <c r="AB231" s="26"/>
      <c r="AC231" s="26"/>
      <c r="AD231" s="26"/>
      <c r="AE231" s="26"/>
      <c r="AF231" s="26"/>
      <c r="AG231" s="26"/>
      <c r="AH231" s="45"/>
      <c r="AI231" s="45"/>
      <c r="AJ231" s="45"/>
      <c r="AK231" s="46" t="n">
        <v>332.302105951602</v>
      </c>
      <c r="AL231" s="46"/>
      <c r="AM231" s="46"/>
      <c r="AN231" s="26"/>
      <c r="AO231" s="26" t="s">
        <v>1820</v>
      </c>
    </row>
    <row r="232" customFormat="false" ht="12" hidden="false" customHeight="false" outlineLevel="0" collapsed="false">
      <c r="A232" s="39" t="s">
        <v>651</v>
      </c>
      <c r="B232" s="39" t="s">
        <v>652</v>
      </c>
      <c r="C232" s="39" t="s">
        <v>5023</v>
      </c>
      <c r="D232" s="39" t="s">
        <v>4505</v>
      </c>
      <c r="E232" s="39" t="s">
        <v>261</v>
      </c>
      <c r="F232" s="39" t="s">
        <v>1739</v>
      </c>
      <c r="G232" s="39" t="s">
        <v>4853</v>
      </c>
      <c r="H232" s="39" t="s">
        <v>4502</v>
      </c>
      <c r="I232" s="40" t="n">
        <v>400</v>
      </c>
      <c r="J232" s="40" t="n">
        <v>0</v>
      </c>
      <c r="K232" s="39" t="s">
        <v>4503</v>
      </c>
      <c r="L232" s="41" t="n">
        <v>0</v>
      </c>
      <c r="M232" s="41" t="n">
        <v>77988.57</v>
      </c>
      <c r="O232" s="42" t="n">
        <f aca="false">M232/SUM($M$2:$M$2023)</f>
        <v>0.000215454272742812</v>
      </c>
      <c r="P232" s="43" t="n">
        <f aca="false">IFERROR(M232/I232,0)</f>
        <v>194.971425</v>
      </c>
      <c r="Q232" s="17"/>
      <c r="R232" s="44" t="n">
        <f aca="false">I232-Q232</f>
        <v>400</v>
      </c>
      <c r="S232" s="43" t="n">
        <f aca="false">$AK232*R232</f>
        <v>77988.5714285714</v>
      </c>
      <c r="U232" s="26" t="s">
        <v>259</v>
      </c>
      <c r="V232" s="26" t="s">
        <v>260</v>
      </c>
      <c r="W232" s="26" t="s">
        <v>262</v>
      </c>
      <c r="X232" s="26"/>
      <c r="Y232" s="26" t="s">
        <v>277</v>
      </c>
      <c r="Z232" s="27" t="s">
        <v>123</v>
      </c>
      <c r="AA232" s="26"/>
      <c r="AB232" s="26"/>
      <c r="AC232" s="26"/>
      <c r="AD232" s="26"/>
      <c r="AE232" s="26"/>
      <c r="AF232" s="26"/>
      <c r="AG232" s="26"/>
      <c r="AH232" s="45" t="n">
        <v>700</v>
      </c>
      <c r="AI232" s="45" t="n">
        <f aca="false">Q232</f>
        <v>0</v>
      </c>
      <c r="AJ232" s="45" t="n">
        <f aca="false">$AH232-$AI232</f>
        <v>700</v>
      </c>
      <c r="AK232" s="46" t="n">
        <v>194.971428571429</v>
      </c>
      <c r="AL232" s="46" t="n">
        <f aca="false">$AJ232*$AK232</f>
        <v>136480</v>
      </c>
      <c r="AM232" s="46" t="n">
        <f aca="false">$AI232*$AK232</f>
        <v>0</v>
      </c>
      <c r="AN232" s="26"/>
      <c r="AO232" s="26" t="s">
        <v>1741</v>
      </c>
    </row>
    <row r="233" customFormat="false" ht="12" hidden="false" customHeight="false" outlineLevel="0" collapsed="false">
      <c r="A233" s="39" t="s">
        <v>2014</v>
      </c>
      <c r="B233" s="39" t="s">
        <v>2015</v>
      </c>
      <c r="C233" s="39" t="s">
        <v>5024</v>
      </c>
      <c r="D233" s="39" t="s">
        <v>4505</v>
      </c>
      <c r="E233" s="39" t="s">
        <v>261</v>
      </c>
      <c r="F233" s="39" t="s">
        <v>1739</v>
      </c>
      <c r="G233" s="39" t="s">
        <v>4853</v>
      </c>
      <c r="H233" s="39" t="s">
        <v>4502</v>
      </c>
      <c r="I233" s="40" t="n">
        <v>400</v>
      </c>
      <c r="J233" s="40" t="n">
        <v>0</v>
      </c>
      <c r="K233" s="39" t="s">
        <v>4503</v>
      </c>
      <c r="L233" s="41" t="n">
        <v>0</v>
      </c>
      <c r="M233" s="41" t="n">
        <v>377774.69</v>
      </c>
      <c r="O233" s="42" t="n">
        <f aca="false">M233/SUM($M$2:$M$2023)</f>
        <v>0.0010436551291374</v>
      </c>
      <c r="P233" s="43" t="n">
        <f aca="false">IFERROR(M233/I233,0)</f>
        <v>944.436725</v>
      </c>
      <c r="Q233" s="17" t="n">
        <v>189</v>
      </c>
      <c r="R233" s="44" t="n">
        <f aca="false">I233-Q233</f>
        <v>211</v>
      </c>
      <c r="S233" s="43" t="n">
        <f aca="false">$AK233*R233</f>
        <v>199276.14780543</v>
      </c>
      <c r="U233" s="26" t="s">
        <v>259</v>
      </c>
      <c r="V233" s="26" t="s">
        <v>260</v>
      </c>
      <c r="W233" s="26" t="s">
        <v>262</v>
      </c>
      <c r="X233" s="24" t="s">
        <v>226</v>
      </c>
      <c r="Y233" s="26" t="s">
        <v>267</v>
      </c>
      <c r="Z233" s="25" t="s">
        <v>51</v>
      </c>
      <c r="AA233" s="26" t="s">
        <v>2016</v>
      </c>
      <c r="AB233" s="26" t="s">
        <v>2017</v>
      </c>
      <c r="AC233" s="26" t="s">
        <v>290</v>
      </c>
      <c r="AD233" s="26" t="s">
        <v>269</v>
      </c>
      <c r="AE233" s="26"/>
      <c r="AF233" s="26" t="s">
        <v>269</v>
      </c>
      <c r="AG233" s="26"/>
      <c r="AH233" s="45" t="n">
        <v>1326</v>
      </c>
      <c r="AI233" s="45" t="n">
        <f aca="false">Q233</f>
        <v>189</v>
      </c>
      <c r="AJ233" s="45" t="n">
        <f aca="false">$AH233-$AI233</f>
        <v>1137</v>
      </c>
      <c r="AK233" s="46" t="n">
        <v>944.436719457014</v>
      </c>
      <c r="AL233" s="46" t="n">
        <f aca="false">$AJ233*$AK233</f>
        <v>1073824.55002262</v>
      </c>
      <c r="AM233" s="46" t="n">
        <f aca="false">$AI233*$AK233</f>
        <v>178498.539977376</v>
      </c>
      <c r="AN233" s="26"/>
      <c r="AO233" s="26" t="s">
        <v>2018</v>
      </c>
    </row>
    <row r="234" customFormat="false" ht="12" hidden="false" customHeight="false" outlineLevel="0" collapsed="false">
      <c r="A234" s="39" t="s">
        <v>278</v>
      </c>
      <c r="B234" s="39" t="s">
        <v>279</v>
      </c>
      <c r="C234" s="39" t="s">
        <v>5025</v>
      </c>
      <c r="D234" s="39" t="s">
        <v>4505</v>
      </c>
      <c r="E234" s="39" t="s">
        <v>261</v>
      </c>
      <c r="F234" s="39" t="s">
        <v>1739</v>
      </c>
      <c r="G234" s="39" t="s">
        <v>4853</v>
      </c>
      <c r="H234" s="39" t="s">
        <v>4502</v>
      </c>
      <c r="I234" s="40" t="n">
        <v>400</v>
      </c>
      <c r="J234" s="40" t="n">
        <v>0</v>
      </c>
      <c r="K234" s="39" t="s">
        <v>4503</v>
      </c>
      <c r="L234" s="41" t="n">
        <v>0</v>
      </c>
      <c r="M234" s="41" t="n">
        <v>44032.19</v>
      </c>
      <c r="O234" s="42" t="n">
        <f aca="false">M234/SUM($M$2:$M$2023)</f>
        <v>0.000121645049700531</v>
      </c>
      <c r="P234" s="43" t="n">
        <f aca="false">IFERROR(M234/I234,0)</f>
        <v>110.080475</v>
      </c>
      <c r="Q234" s="17"/>
      <c r="R234" s="44" t="n">
        <f aca="false">I234-Q234</f>
        <v>400</v>
      </c>
      <c r="S234" s="43" t="n">
        <f aca="false">$AK234*R234</f>
        <v>44032.1864728192</v>
      </c>
      <c r="U234" s="26" t="s">
        <v>259</v>
      </c>
      <c r="V234" s="26" t="s">
        <v>260</v>
      </c>
      <c r="W234" s="26" t="s">
        <v>262</v>
      </c>
      <c r="X234" s="25" t="s">
        <v>228</v>
      </c>
      <c r="Y234" s="26" t="s">
        <v>282</v>
      </c>
      <c r="Z234" s="25" t="s">
        <v>51</v>
      </c>
      <c r="AA234" s="26" t="s">
        <v>1814</v>
      </c>
      <c r="AB234" s="26" t="s">
        <v>1815</v>
      </c>
      <c r="AC234" s="26" t="s">
        <v>1816</v>
      </c>
      <c r="AD234" s="26" t="s">
        <v>269</v>
      </c>
      <c r="AE234" s="26"/>
      <c r="AF234" s="26" t="s">
        <v>270</v>
      </c>
      <c r="AG234" s="26" t="s">
        <v>284</v>
      </c>
      <c r="AH234" s="45"/>
      <c r="AI234" s="45"/>
      <c r="AJ234" s="45"/>
      <c r="AK234" s="46" t="n">
        <v>110.080466182048</v>
      </c>
      <c r="AL234" s="46"/>
      <c r="AM234" s="46"/>
      <c r="AN234" s="26"/>
      <c r="AO234" s="26" t="s">
        <v>4884</v>
      </c>
    </row>
    <row r="235" customFormat="false" ht="12" hidden="false" customHeight="false" outlineLevel="0" collapsed="false">
      <c r="A235" s="39" t="s">
        <v>278</v>
      </c>
      <c r="B235" s="39" t="s">
        <v>279</v>
      </c>
      <c r="C235" s="39" t="s">
        <v>5026</v>
      </c>
      <c r="D235" s="39" t="s">
        <v>4505</v>
      </c>
      <c r="E235" s="39" t="s">
        <v>261</v>
      </c>
      <c r="F235" s="39" t="s">
        <v>1739</v>
      </c>
      <c r="G235" s="39" t="s">
        <v>4853</v>
      </c>
      <c r="H235" s="39" t="s">
        <v>4502</v>
      </c>
      <c r="I235" s="40" t="n">
        <v>400</v>
      </c>
      <c r="J235" s="40" t="n">
        <v>0</v>
      </c>
      <c r="K235" s="39" t="s">
        <v>4503</v>
      </c>
      <c r="L235" s="41" t="n">
        <v>0</v>
      </c>
      <c r="M235" s="41" t="n">
        <v>44032.19</v>
      </c>
      <c r="O235" s="42" t="n">
        <f aca="false">M235/SUM($M$2:$M$2023)</f>
        <v>0.000121645049700531</v>
      </c>
      <c r="P235" s="43" t="n">
        <f aca="false">IFERROR(M235/I235,0)</f>
        <v>110.080475</v>
      </c>
      <c r="Q235" s="17"/>
      <c r="R235" s="44" t="n">
        <f aca="false">I235-Q235</f>
        <v>400</v>
      </c>
      <c r="S235" s="43" t="n">
        <f aca="false">$AK235*R235</f>
        <v>44032.1864728192</v>
      </c>
      <c r="U235" s="26" t="s">
        <v>259</v>
      </c>
      <c r="V235" s="26" t="s">
        <v>260</v>
      </c>
      <c r="W235" s="26" t="s">
        <v>262</v>
      </c>
      <c r="X235" s="25" t="s">
        <v>228</v>
      </c>
      <c r="Y235" s="26" t="s">
        <v>282</v>
      </c>
      <c r="Z235" s="25" t="s">
        <v>51</v>
      </c>
      <c r="AA235" s="26" t="s">
        <v>1814</v>
      </c>
      <c r="AB235" s="26" t="s">
        <v>1815</v>
      </c>
      <c r="AC235" s="26" t="s">
        <v>1816</v>
      </c>
      <c r="AD235" s="26" t="s">
        <v>269</v>
      </c>
      <c r="AE235" s="26"/>
      <c r="AF235" s="26" t="s">
        <v>270</v>
      </c>
      <c r="AG235" s="26" t="s">
        <v>284</v>
      </c>
      <c r="AH235" s="45"/>
      <c r="AI235" s="45"/>
      <c r="AJ235" s="45"/>
      <c r="AK235" s="46" t="n">
        <v>110.080466182048</v>
      </c>
      <c r="AL235" s="46"/>
      <c r="AM235" s="46"/>
      <c r="AN235" s="26"/>
      <c r="AO235" s="26" t="s">
        <v>4884</v>
      </c>
    </row>
    <row r="236" customFormat="false" ht="12" hidden="false" customHeight="false" outlineLevel="0" collapsed="false">
      <c r="A236" s="39" t="s">
        <v>2098</v>
      </c>
      <c r="B236" s="39" t="s">
        <v>2099</v>
      </c>
      <c r="C236" s="39" t="s">
        <v>5027</v>
      </c>
      <c r="D236" s="39" t="s">
        <v>4515</v>
      </c>
      <c r="E236" s="39" t="s">
        <v>261</v>
      </c>
      <c r="F236" s="39" t="s">
        <v>1739</v>
      </c>
      <c r="G236" s="39" t="s">
        <v>4853</v>
      </c>
      <c r="H236" s="39" t="s">
        <v>4502</v>
      </c>
      <c r="I236" s="40" t="n">
        <v>400</v>
      </c>
      <c r="J236" s="40" t="n">
        <v>0</v>
      </c>
      <c r="K236" s="39" t="s">
        <v>4503</v>
      </c>
      <c r="L236" s="41" t="n">
        <v>0</v>
      </c>
      <c r="M236" s="41" t="n">
        <v>212000</v>
      </c>
      <c r="O236" s="42" t="n">
        <f aca="false">M236/SUM($M$2:$M$2023)</f>
        <v>0.000585679488949164</v>
      </c>
      <c r="P236" s="43" t="n">
        <f aca="false">IFERROR(M236/I236,0)</f>
        <v>530</v>
      </c>
      <c r="Q236" s="17"/>
      <c r="R236" s="44" t="n">
        <f aca="false">I236-Q236</f>
        <v>400</v>
      </c>
      <c r="S236" s="43" t="n">
        <f aca="false">$AK236*R236</f>
        <v>212000</v>
      </c>
      <c r="U236" s="26" t="s">
        <v>259</v>
      </c>
      <c r="V236" s="26" t="s">
        <v>260</v>
      </c>
      <c r="W236" s="26" t="s">
        <v>262</v>
      </c>
      <c r="X236" s="26"/>
      <c r="Y236" s="26" t="s">
        <v>277</v>
      </c>
      <c r="Z236" s="27" t="s">
        <v>123</v>
      </c>
      <c r="AA236" s="26"/>
      <c r="AB236" s="26"/>
      <c r="AC236" s="26"/>
      <c r="AD236" s="26"/>
      <c r="AE236" s="26"/>
      <c r="AF236" s="26"/>
      <c r="AG236" s="26"/>
      <c r="AH236" s="45" t="n">
        <v>800</v>
      </c>
      <c r="AI236" s="45" t="n">
        <f aca="false">Q236</f>
        <v>0</v>
      </c>
      <c r="AJ236" s="45" t="n">
        <f aca="false">$AH236-$AI236</f>
        <v>800</v>
      </c>
      <c r="AK236" s="46" t="n">
        <v>530</v>
      </c>
      <c r="AL236" s="46" t="n">
        <f aca="false">$AJ236*$AK236</f>
        <v>424000</v>
      </c>
      <c r="AM236" s="46" t="n">
        <f aca="false">$AI236*$AK236</f>
        <v>0</v>
      </c>
      <c r="AN236" s="26"/>
      <c r="AO236" s="26" t="s">
        <v>1741</v>
      </c>
    </row>
    <row r="237" customFormat="false" ht="12" hidden="false" customHeight="false" outlineLevel="0" collapsed="false">
      <c r="A237" s="39" t="s">
        <v>2098</v>
      </c>
      <c r="B237" s="39" t="s">
        <v>2099</v>
      </c>
      <c r="C237" s="39" t="s">
        <v>5028</v>
      </c>
      <c r="D237" s="39" t="s">
        <v>4515</v>
      </c>
      <c r="E237" s="39" t="s">
        <v>261</v>
      </c>
      <c r="F237" s="39" t="s">
        <v>1739</v>
      </c>
      <c r="G237" s="39" t="s">
        <v>4853</v>
      </c>
      <c r="H237" s="39" t="s">
        <v>4502</v>
      </c>
      <c r="I237" s="40" t="n">
        <v>400</v>
      </c>
      <c r="J237" s="40" t="n">
        <v>0</v>
      </c>
      <c r="K237" s="39" t="s">
        <v>4503</v>
      </c>
      <c r="L237" s="41" t="n">
        <v>0</v>
      </c>
      <c r="M237" s="41" t="n">
        <v>212000</v>
      </c>
      <c r="O237" s="42" t="n">
        <f aca="false">M237/SUM($M$2:$M$2023)</f>
        <v>0.000585679488949164</v>
      </c>
      <c r="P237" s="43" t="n">
        <f aca="false">IFERROR(M237/I237,0)</f>
        <v>530</v>
      </c>
      <c r="Q237" s="17"/>
      <c r="R237" s="44" t="n">
        <f aca="false">I237-Q237</f>
        <v>400</v>
      </c>
      <c r="S237" s="43" t="n">
        <f aca="false">$AK237*R237</f>
        <v>212000</v>
      </c>
      <c r="U237" s="26" t="s">
        <v>259</v>
      </c>
      <c r="V237" s="26" t="s">
        <v>260</v>
      </c>
      <c r="W237" s="26" t="s">
        <v>262</v>
      </c>
      <c r="X237" s="26"/>
      <c r="Y237" s="26" t="s">
        <v>277</v>
      </c>
      <c r="Z237" s="27" t="s">
        <v>123</v>
      </c>
      <c r="AA237" s="26"/>
      <c r="AB237" s="26"/>
      <c r="AC237" s="26"/>
      <c r="AD237" s="26"/>
      <c r="AE237" s="26"/>
      <c r="AF237" s="26"/>
      <c r="AG237" s="26"/>
      <c r="AH237" s="45"/>
      <c r="AI237" s="45"/>
      <c r="AJ237" s="45"/>
      <c r="AK237" s="46" t="n">
        <v>530</v>
      </c>
      <c r="AL237" s="46"/>
      <c r="AM237" s="46"/>
      <c r="AN237" s="26"/>
      <c r="AO237" s="26" t="s">
        <v>1741</v>
      </c>
    </row>
    <row r="238" customFormat="false" ht="12" hidden="false" customHeight="false" outlineLevel="0" collapsed="false">
      <c r="A238" s="39" t="s">
        <v>2112</v>
      </c>
      <c r="B238" s="39" t="s">
        <v>2113</v>
      </c>
      <c r="C238" s="39"/>
      <c r="D238" s="39" t="s">
        <v>4505</v>
      </c>
      <c r="E238" s="39" t="s">
        <v>274</v>
      </c>
      <c r="F238" s="39" t="s">
        <v>1739</v>
      </c>
      <c r="G238" s="39" t="s">
        <v>4852</v>
      </c>
      <c r="H238" s="39" t="s">
        <v>4502</v>
      </c>
      <c r="I238" s="40" t="n">
        <v>400</v>
      </c>
      <c r="J238" s="40" t="n">
        <v>0</v>
      </c>
      <c r="K238" s="39" t="s">
        <v>4503</v>
      </c>
      <c r="L238" s="41" t="n">
        <v>0</v>
      </c>
      <c r="M238" s="41" t="n">
        <v>98962.53</v>
      </c>
      <c r="O238" s="42" t="n">
        <f aca="false">M238/SUM($M$2:$M$2023)</f>
        <v>0.000273397754695832</v>
      </c>
      <c r="P238" s="43" t="n">
        <f aca="false">IFERROR(M238/I238,0)</f>
        <v>247.406325</v>
      </c>
      <c r="Q238" s="17"/>
      <c r="R238" s="44" t="n">
        <f aca="false">I238-Q238</f>
        <v>400</v>
      </c>
      <c r="S238" s="43" t="n">
        <f aca="false">$AK238*R238</f>
        <v>98962.5257142857</v>
      </c>
      <c r="U238" s="26" t="s">
        <v>259</v>
      </c>
      <c r="V238" s="26" t="s">
        <v>273</v>
      </c>
      <c r="W238" s="26" t="s">
        <v>262</v>
      </c>
      <c r="X238" s="26"/>
      <c r="Y238" s="26" t="s">
        <v>277</v>
      </c>
      <c r="Z238" s="27" t="s">
        <v>123</v>
      </c>
      <c r="AA238" s="26"/>
      <c r="AB238" s="26"/>
      <c r="AC238" s="26"/>
      <c r="AD238" s="26"/>
      <c r="AE238" s="26"/>
      <c r="AF238" s="26"/>
      <c r="AG238" s="26"/>
      <c r="AH238" s="45" t="n">
        <v>700</v>
      </c>
      <c r="AI238" s="45" t="n">
        <f aca="false">Q238</f>
        <v>0</v>
      </c>
      <c r="AJ238" s="45" t="n">
        <f aca="false">$AH238-$AI238</f>
        <v>700</v>
      </c>
      <c r="AK238" s="46" t="n">
        <v>247.406314285714</v>
      </c>
      <c r="AL238" s="46" t="n">
        <f aca="false">$AJ238*$AK238</f>
        <v>173184.42</v>
      </c>
      <c r="AM238" s="46" t="n">
        <f aca="false">$AI238*$AK238</f>
        <v>0</v>
      </c>
      <c r="AN238" s="26"/>
      <c r="AO238" s="26" t="s">
        <v>1740</v>
      </c>
    </row>
    <row r="239" customFormat="false" ht="12" hidden="false" customHeight="false" outlineLevel="0" collapsed="false">
      <c r="A239" s="39" t="s">
        <v>2055</v>
      </c>
      <c r="B239" s="39" t="s">
        <v>2056</v>
      </c>
      <c r="C239" s="39"/>
      <c r="D239" s="39" t="s">
        <v>4505</v>
      </c>
      <c r="E239" s="39" t="s">
        <v>274</v>
      </c>
      <c r="F239" s="39" t="s">
        <v>1739</v>
      </c>
      <c r="G239" s="39" t="s">
        <v>4853</v>
      </c>
      <c r="H239" s="39" t="s">
        <v>4502</v>
      </c>
      <c r="I239" s="40" t="n">
        <v>400</v>
      </c>
      <c r="J239" s="40" t="n">
        <v>0</v>
      </c>
      <c r="K239" s="39" t="s">
        <v>4503</v>
      </c>
      <c r="L239" s="41" t="n">
        <v>0</v>
      </c>
      <c r="M239" s="41" t="n">
        <v>49361.6</v>
      </c>
      <c r="O239" s="42" t="n">
        <f aca="false">M239/SUM($M$2:$M$2023)</f>
        <v>0.000136368286140156</v>
      </c>
      <c r="P239" s="43" t="n">
        <f aca="false">IFERROR(M239/I239,0)</f>
        <v>123.404</v>
      </c>
      <c r="Q239" s="17"/>
      <c r="R239" s="44" t="n">
        <f aca="false">I239-Q239</f>
        <v>400</v>
      </c>
      <c r="S239" s="43" t="n">
        <f aca="false">$AK239*R239</f>
        <v>49361.6</v>
      </c>
      <c r="U239" s="26" t="s">
        <v>259</v>
      </c>
      <c r="V239" s="26" t="s">
        <v>273</v>
      </c>
      <c r="W239" s="26" t="s">
        <v>262</v>
      </c>
      <c r="X239" s="26"/>
      <c r="Y239" s="26" t="s">
        <v>277</v>
      </c>
      <c r="Z239" s="27" t="s">
        <v>123</v>
      </c>
      <c r="AA239" s="26"/>
      <c r="AB239" s="26"/>
      <c r="AC239" s="26"/>
      <c r="AD239" s="26"/>
      <c r="AE239" s="26"/>
      <c r="AF239" s="26"/>
      <c r="AG239" s="26"/>
      <c r="AH239" s="45"/>
      <c r="AI239" s="45"/>
      <c r="AJ239" s="45"/>
      <c r="AK239" s="46" t="n">
        <v>123.404</v>
      </c>
      <c r="AL239" s="46"/>
      <c r="AM239" s="46"/>
      <c r="AN239" s="26"/>
      <c r="AO239" s="26" t="s">
        <v>1741</v>
      </c>
    </row>
    <row r="240" customFormat="false" ht="12" hidden="false" customHeight="false" outlineLevel="0" collapsed="false">
      <c r="A240" s="39" t="s">
        <v>1079</v>
      </c>
      <c r="B240" s="39" t="s">
        <v>1080</v>
      </c>
      <c r="C240" s="39"/>
      <c r="D240" s="39" t="s">
        <v>4505</v>
      </c>
      <c r="E240" s="39" t="s">
        <v>274</v>
      </c>
      <c r="F240" s="39" t="s">
        <v>1739</v>
      </c>
      <c r="G240" s="39" t="s">
        <v>4852</v>
      </c>
      <c r="H240" s="39" t="s">
        <v>4502</v>
      </c>
      <c r="I240" s="40" t="n">
        <v>400</v>
      </c>
      <c r="J240" s="40" t="n">
        <v>0</v>
      </c>
      <c r="K240" s="39" t="s">
        <v>4503</v>
      </c>
      <c r="L240" s="41" t="n">
        <v>0</v>
      </c>
      <c r="M240" s="41" t="n">
        <v>158551.99</v>
      </c>
      <c r="O240" s="42" t="n">
        <f aca="false">M240/SUM($M$2:$M$2023)</f>
        <v>0.000438021926769212</v>
      </c>
      <c r="P240" s="43" t="n">
        <f aca="false">IFERROR(M240/I240,0)</f>
        <v>396.379975</v>
      </c>
      <c r="Q240" s="17" t="n">
        <v>273</v>
      </c>
      <c r="R240" s="44" t="n">
        <f aca="false">I240-Q240</f>
        <v>127</v>
      </c>
      <c r="S240" s="43" t="n">
        <f aca="false">$AK240*R240</f>
        <v>50340.2578103448</v>
      </c>
      <c r="U240" s="26" t="s">
        <v>259</v>
      </c>
      <c r="V240" s="26" t="s">
        <v>273</v>
      </c>
      <c r="W240" s="26" t="s">
        <v>262</v>
      </c>
      <c r="X240" s="24" t="s">
        <v>226</v>
      </c>
      <c r="Y240" s="26" t="s">
        <v>267</v>
      </c>
      <c r="Z240" s="25" t="s">
        <v>51</v>
      </c>
      <c r="AA240" s="26" t="s">
        <v>2162</v>
      </c>
      <c r="AB240" s="26" t="s">
        <v>2163</v>
      </c>
      <c r="AC240" s="26" t="s">
        <v>2164</v>
      </c>
      <c r="AD240" s="26" t="s">
        <v>269</v>
      </c>
      <c r="AE240" s="26"/>
      <c r="AF240" s="26" t="s">
        <v>270</v>
      </c>
      <c r="AG240" s="26" t="s">
        <v>2165</v>
      </c>
      <c r="AH240" s="45" t="n">
        <v>580</v>
      </c>
      <c r="AI240" s="45" t="n">
        <f aca="false">Q240</f>
        <v>273</v>
      </c>
      <c r="AJ240" s="45" t="n">
        <f aca="false">$AH240-$AI240</f>
        <v>307</v>
      </c>
      <c r="AK240" s="46" t="n">
        <v>396.379982758621</v>
      </c>
      <c r="AL240" s="46" t="n">
        <f aca="false">$AJ240*$AK240</f>
        <v>121688.654706897</v>
      </c>
      <c r="AM240" s="46" t="n">
        <f aca="false">$AI240*$AK240</f>
        <v>108211.735293103</v>
      </c>
      <c r="AN240" s="26"/>
      <c r="AO240" s="26" t="s">
        <v>1744</v>
      </c>
    </row>
    <row r="241" customFormat="false" ht="12" hidden="false" customHeight="false" outlineLevel="0" collapsed="false">
      <c r="A241" s="39" t="s">
        <v>2258</v>
      </c>
      <c r="B241" s="39" t="s">
        <v>2259</v>
      </c>
      <c r="C241" s="39"/>
      <c r="D241" s="39" t="s">
        <v>4505</v>
      </c>
      <c r="E241" s="39" t="s">
        <v>274</v>
      </c>
      <c r="F241" s="39" t="s">
        <v>1739</v>
      </c>
      <c r="G241" s="39" t="s">
        <v>4852</v>
      </c>
      <c r="H241" s="39" t="s">
        <v>4502</v>
      </c>
      <c r="I241" s="40" t="n">
        <v>400</v>
      </c>
      <c r="J241" s="40" t="n">
        <v>0</v>
      </c>
      <c r="K241" s="39" t="s">
        <v>4503</v>
      </c>
      <c r="L241" s="41" t="n">
        <v>0</v>
      </c>
      <c r="M241" s="41" t="n">
        <v>57808</v>
      </c>
      <c r="O241" s="42" t="n">
        <f aca="false">M241/SUM($M$2:$M$2023)</f>
        <v>0.000159702641024402</v>
      </c>
      <c r="P241" s="43" t="n">
        <f aca="false">IFERROR(M241/I241,0)</f>
        <v>144.52</v>
      </c>
      <c r="Q241" s="17"/>
      <c r="R241" s="44" t="n">
        <f aca="false">I241-Q241</f>
        <v>400</v>
      </c>
      <c r="S241" s="43" t="n">
        <f aca="false">$AK241*R241</f>
        <v>57808</v>
      </c>
      <c r="U241" s="26" t="s">
        <v>259</v>
      </c>
      <c r="V241" s="26" t="s">
        <v>273</v>
      </c>
      <c r="W241" s="26" t="s">
        <v>262</v>
      </c>
      <c r="X241" s="26"/>
      <c r="Y241" s="26" t="s">
        <v>277</v>
      </c>
      <c r="Z241" s="27" t="s">
        <v>123</v>
      </c>
      <c r="AA241" s="26"/>
      <c r="AB241" s="26"/>
      <c r="AC241" s="26"/>
      <c r="AD241" s="26"/>
      <c r="AE241" s="26"/>
      <c r="AF241" s="26"/>
      <c r="AG241" s="26"/>
      <c r="AH241" s="45" t="n">
        <v>400</v>
      </c>
      <c r="AI241" s="45" t="n">
        <f aca="false">Q241</f>
        <v>0</v>
      </c>
      <c r="AJ241" s="45" t="n">
        <f aca="false">$AH241-$AI241</f>
        <v>400</v>
      </c>
      <c r="AK241" s="46" t="n">
        <v>144.52</v>
      </c>
      <c r="AL241" s="46" t="n">
        <f aca="false">$AJ241*$AK241</f>
        <v>57808</v>
      </c>
      <c r="AM241" s="46" t="n">
        <f aca="false">$AI241*$AK241</f>
        <v>0</v>
      </c>
      <c r="AN241" s="26"/>
      <c r="AO241" s="26"/>
    </row>
    <row r="242" customFormat="false" ht="12" hidden="false" customHeight="false" outlineLevel="0" collapsed="false">
      <c r="A242" s="39" t="s">
        <v>2260</v>
      </c>
      <c r="B242" s="39" t="s">
        <v>2261</v>
      </c>
      <c r="C242" s="39"/>
      <c r="D242" s="39" t="s">
        <v>4500</v>
      </c>
      <c r="E242" s="39" t="s">
        <v>274</v>
      </c>
      <c r="F242" s="39" t="s">
        <v>1739</v>
      </c>
      <c r="G242" s="39" t="s">
        <v>4853</v>
      </c>
      <c r="H242" s="39" t="s">
        <v>4502</v>
      </c>
      <c r="I242" s="40" t="n">
        <v>400</v>
      </c>
      <c r="J242" s="40" t="n">
        <v>0</v>
      </c>
      <c r="K242" s="39" t="s">
        <v>4503</v>
      </c>
      <c r="L242" s="41" t="n">
        <v>0</v>
      </c>
      <c r="M242" s="41" t="n">
        <v>280000</v>
      </c>
      <c r="O242" s="42" t="n">
        <f aca="false">M242/SUM($M$2:$M$2023)</f>
        <v>0.000773538947668707</v>
      </c>
      <c r="P242" s="43" t="n">
        <f aca="false">IFERROR(M242/I242,0)</f>
        <v>700</v>
      </c>
      <c r="Q242" s="17"/>
      <c r="R242" s="44" t="n">
        <f aca="false">I242-Q242</f>
        <v>400</v>
      </c>
      <c r="S242" s="43" t="n">
        <f aca="false">$AK242*R242</f>
        <v>280000</v>
      </c>
      <c r="U242" s="26" t="s">
        <v>259</v>
      </c>
      <c r="V242" s="26" t="s">
        <v>273</v>
      </c>
      <c r="W242" s="26" t="s">
        <v>262</v>
      </c>
      <c r="X242" s="26"/>
      <c r="Y242" s="26" t="s">
        <v>277</v>
      </c>
      <c r="Z242" s="27" t="s">
        <v>123</v>
      </c>
      <c r="AA242" s="26"/>
      <c r="AB242" s="26"/>
      <c r="AC242" s="26"/>
      <c r="AD242" s="26"/>
      <c r="AE242" s="26"/>
      <c r="AF242" s="26"/>
      <c r="AG242" s="26"/>
      <c r="AH242" s="45" t="n">
        <v>400</v>
      </c>
      <c r="AI242" s="45" t="n">
        <f aca="false">Q242</f>
        <v>0</v>
      </c>
      <c r="AJ242" s="45" t="n">
        <f aca="false">$AH242-$AI242</f>
        <v>400</v>
      </c>
      <c r="AK242" s="46" t="n">
        <v>700</v>
      </c>
      <c r="AL242" s="46" t="n">
        <f aca="false">$AJ242*$AK242</f>
        <v>280000</v>
      </c>
      <c r="AM242" s="46" t="n">
        <f aca="false">$AI242*$AK242</f>
        <v>0</v>
      </c>
      <c r="AN242" s="26"/>
      <c r="AO242" s="26"/>
    </row>
    <row r="243" customFormat="false" ht="12" hidden="false" customHeight="false" outlineLevel="0" collapsed="false">
      <c r="A243" s="39" t="s">
        <v>1768</v>
      </c>
      <c r="B243" s="39" t="s">
        <v>1769</v>
      </c>
      <c r="C243" s="39"/>
      <c r="D243" s="39" t="s">
        <v>4505</v>
      </c>
      <c r="E243" s="39" t="s">
        <v>274</v>
      </c>
      <c r="F243" s="39" t="s">
        <v>1739</v>
      </c>
      <c r="G243" s="39" t="s">
        <v>4853</v>
      </c>
      <c r="H243" s="39" t="s">
        <v>4502</v>
      </c>
      <c r="I243" s="40" t="n">
        <v>400</v>
      </c>
      <c r="J243" s="40" t="n">
        <v>0</v>
      </c>
      <c r="K243" s="39" t="s">
        <v>4503</v>
      </c>
      <c r="L243" s="41" t="n">
        <v>0</v>
      </c>
      <c r="M243" s="41" t="n">
        <v>61876.29</v>
      </c>
      <c r="O243" s="42" t="n">
        <f aca="false">M243/SUM($M$2:$M$2023)</f>
        <v>0.000170941858043728</v>
      </c>
      <c r="P243" s="43" t="n">
        <f aca="false">IFERROR(M243/I243,0)</f>
        <v>154.690725</v>
      </c>
      <c r="Q243" s="17"/>
      <c r="R243" s="44" t="n">
        <f aca="false">I243-Q243</f>
        <v>400</v>
      </c>
      <c r="S243" s="43" t="n">
        <f aca="false">$AK243*R243</f>
        <v>61876.2886597938</v>
      </c>
      <c r="U243" s="26" t="s">
        <v>259</v>
      </c>
      <c r="V243" s="26" t="s">
        <v>273</v>
      </c>
      <c r="W243" s="26" t="s">
        <v>262</v>
      </c>
      <c r="X243" s="26"/>
      <c r="Y243" s="26" t="s">
        <v>277</v>
      </c>
      <c r="Z243" s="27" t="s">
        <v>123</v>
      </c>
      <c r="AA243" s="26"/>
      <c r="AB243" s="26"/>
      <c r="AC243" s="26"/>
      <c r="AD243" s="26"/>
      <c r="AE243" s="26"/>
      <c r="AF243" s="26"/>
      <c r="AG243" s="26"/>
      <c r="AH243" s="45"/>
      <c r="AI243" s="45"/>
      <c r="AJ243" s="45"/>
      <c r="AK243" s="46" t="n">
        <v>154.690721649485</v>
      </c>
      <c r="AL243" s="46"/>
      <c r="AM243" s="46"/>
      <c r="AN243" s="26"/>
      <c r="AO243" s="26" t="s">
        <v>1741</v>
      </c>
    </row>
    <row r="244" customFormat="false" ht="12" hidden="false" customHeight="false" outlineLevel="0" collapsed="false">
      <c r="A244" s="39" t="s">
        <v>727</v>
      </c>
      <c r="B244" s="39" t="s">
        <v>728</v>
      </c>
      <c r="C244" s="39"/>
      <c r="D244" s="39" t="s">
        <v>4505</v>
      </c>
      <c r="E244" s="39" t="s">
        <v>274</v>
      </c>
      <c r="F244" s="39" t="s">
        <v>1739</v>
      </c>
      <c r="G244" s="39" t="s">
        <v>4852</v>
      </c>
      <c r="H244" s="39" t="s">
        <v>4502</v>
      </c>
      <c r="I244" s="40" t="n">
        <v>390</v>
      </c>
      <c r="J244" s="40" t="n">
        <v>0</v>
      </c>
      <c r="K244" s="39" t="s">
        <v>4503</v>
      </c>
      <c r="L244" s="41" t="n">
        <v>0</v>
      </c>
      <c r="M244" s="41" t="n">
        <v>485160</v>
      </c>
      <c r="O244" s="42" t="n">
        <f aca="false">M244/SUM($M$2:$M$2023)</f>
        <v>0.00134032198518196</v>
      </c>
      <c r="P244" s="43" t="n">
        <f aca="false">IFERROR(M244/I244,0)</f>
        <v>1244</v>
      </c>
      <c r="Q244" s="17" t="n">
        <v>16</v>
      </c>
      <c r="R244" s="44" t="n">
        <f aca="false">I244-Q244</f>
        <v>374</v>
      </c>
      <c r="S244" s="43" t="n">
        <f aca="false">$AK244*R244</f>
        <v>465256</v>
      </c>
      <c r="U244" s="26" t="s">
        <v>259</v>
      </c>
      <c r="V244" s="26" t="s">
        <v>273</v>
      </c>
      <c r="W244" s="26" t="s">
        <v>262</v>
      </c>
      <c r="X244" s="24" t="s">
        <v>226</v>
      </c>
      <c r="Y244" s="26" t="s">
        <v>267</v>
      </c>
      <c r="Z244" s="25" t="s">
        <v>51</v>
      </c>
      <c r="AA244" s="26" t="s">
        <v>2159</v>
      </c>
      <c r="AB244" s="26" t="s">
        <v>2160</v>
      </c>
      <c r="AC244" s="26" t="s">
        <v>290</v>
      </c>
      <c r="AD244" s="26" t="s">
        <v>269</v>
      </c>
      <c r="AE244" s="26"/>
      <c r="AF244" s="26" t="s">
        <v>270</v>
      </c>
      <c r="AG244" s="26"/>
      <c r="AH244" s="45" t="n">
        <v>590</v>
      </c>
      <c r="AI244" s="45" t="n">
        <f aca="false">Q244</f>
        <v>16</v>
      </c>
      <c r="AJ244" s="45" t="n">
        <f aca="false">$AH244-$AI244</f>
        <v>574</v>
      </c>
      <c r="AK244" s="46" t="n">
        <v>1244</v>
      </c>
      <c r="AL244" s="46" t="n">
        <f aca="false">$AJ244*$AK244</f>
        <v>714056</v>
      </c>
      <c r="AM244" s="46" t="n">
        <f aca="false">$AI244*$AK244</f>
        <v>19904</v>
      </c>
      <c r="AN244" s="26"/>
      <c r="AO244" s="26" t="s">
        <v>2161</v>
      </c>
    </row>
    <row r="245" customFormat="false" ht="12" hidden="false" customHeight="false" outlineLevel="0" collapsed="false">
      <c r="A245" s="39" t="s">
        <v>1405</v>
      </c>
      <c r="B245" s="39" t="s">
        <v>1406</v>
      </c>
      <c r="C245" s="39" t="s">
        <v>5029</v>
      </c>
      <c r="D245" s="39" t="s">
        <v>4505</v>
      </c>
      <c r="E245" s="39" t="s">
        <v>261</v>
      </c>
      <c r="F245" s="39" t="s">
        <v>1739</v>
      </c>
      <c r="G245" s="39" t="s">
        <v>4853</v>
      </c>
      <c r="H245" s="39" t="s">
        <v>4502</v>
      </c>
      <c r="I245" s="40" t="n">
        <v>384</v>
      </c>
      <c r="J245" s="40" t="n">
        <v>0</v>
      </c>
      <c r="K245" s="39" t="s">
        <v>4503</v>
      </c>
      <c r="L245" s="41" t="n">
        <v>0</v>
      </c>
      <c r="M245" s="41" t="n">
        <v>97801.27</v>
      </c>
      <c r="O245" s="42" t="n">
        <f aca="false">M245/SUM($M$2:$M$2023)</f>
        <v>0.00027018961241594</v>
      </c>
      <c r="P245" s="43" t="n">
        <f aca="false">IFERROR(M245/I245,0)</f>
        <v>254.690807291667</v>
      </c>
      <c r="Q245" s="17"/>
      <c r="R245" s="44" t="n">
        <f aca="false">I245-Q245</f>
        <v>384</v>
      </c>
      <c r="S245" s="43" t="n">
        <f aca="false">$AK245*R245</f>
        <v>97801.2680251945</v>
      </c>
      <c r="U245" s="26" t="s">
        <v>259</v>
      </c>
      <c r="V245" s="26" t="s">
        <v>260</v>
      </c>
      <c r="W245" s="26" t="s">
        <v>262</v>
      </c>
      <c r="X245" s="29" t="s">
        <v>227</v>
      </c>
      <c r="Y245" s="26" t="s">
        <v>297</v>
      </c>
      <c r="Z245" s="25" t="s">
        <v>51</v>
      </c>
      <c r="AA245" s="26" t="s">
        <v>1831</v>
      </c>
      <c r="AB245" s="26" t="s">
        <v>1832</v>
      </c>
      <c r="AC245" s="26" t="s">
        <v>290</v>
      </c>
      <c r="AD245" s="26" t="s">
        <v>270</v>
      </c>
      <c r="AE245" s="26" t="s">
        <v>1833</v>
      </c>
      <c r="AF245" s="26" t="s">
        <v>270</v>
      </c>
      <c r="AG245" s="26"/>
      <c r="AH245" s="45"/>
      <c r="AI245" s="45"/>
      <c r="AJ245" s="45"/>
      <c r="AK245" s="46" t="n">
        <v>254.690802148944</v>
      </c>
      <c r="AL245" s="46"/>
      <c r="AM245" s="46"/>
      <c r="AN245" s="26"/>
      <c r="AO245" s="26" t="s">
        <v>4921</v>
      </c>
    </row>
    <row r="246" customFormat="false" ht="12" hidden="false" customHeight="false" outlineLevel="0" collapsed="false">
      <c r="A246" s="39" t="s">
        <v>2264</v>
      </c>
      <c r="B246" s="39" t="s">
        <v>2265</v>
      </c>
      <c r="C246" s="39"/>
      <c r="D246" s="39" t="s">
        <v>4505</v>
      </c>
      <c r="E246" s="39" t="s">
        <v>274</v>
      </c>
      <c r="F246" s="39" t="s">
        <v>1739</v>
      </c>
      <c r="G246" s="39" t="s">
        <v>4852</v>
      </c>
      <c r="H246" s="39" t="s">
        <v>4502</v>
      </c>
      <c r="I246" s="40" t="n">
        <v>372</v>
      </c>
      <c r="J246" s="40" t="n">
        <v>0</v>
      </c>
      <c r="K246" s="39" t="s">
        <v>4503</v>
      </c>
      <c r="L246" s="41" t="n">
        <v>0</v>
      </c>
      <c r="M246" s="41" t="n">
        <v>66408</v>
      </c>
      <c r="O246" s="42" t="n">
        <f aca="false">M246/SUM($M$2:$M$2023)</f>
        <v>0.000183461337274227</v>
      </c>
      <c r="P246" s="43" t="n">
        <f aca="false">IFERROR(M246/I246,0)</f>
        <v>178.516129032258</v>
      </c>
      <c r="Q246" s="17"/>
      <c r="R246" s="44" t="n">
        <f aca="false">I246-Q246</f>
        <v>372</v>
      </c>
      <c r="S246" s="43" t="n">
        <f aca="false">$AK246*R246</f>
        <v>66408</v>
      </c>
      <c r="U246" s="26" t="s">
        <v>259</v>
      </c>
      <c r="V246" s="26" t="s">
        <v>273</v>
      </c>
      <c r="W246" s="26" t="s">
        <v>262</v>
      </c>
      <c r="X246" s="26"/>
      <c r="Y246" s="26" t="s">
        <v>277</v>
      </c>
      <c r="Z246" s="27" t="s">
        <v>123</v>
      </c>
      <c r="AA246" s="26"/>
      <c r="AB246" s="26"/>
      <c r="AC246" s="26"/>
      <c r="AD246" s="26"/>
      <c r="AE246" s="26"/>
      <c r="AF246" s="26"/>
      <c r="AG246" s="26"/>
      <c r="AH246" s="45" t="n">
        <v>372</v>
      </c>
      <c r="AI246" s="45" t="n">
        <f aca="false">Q246</f>
        <v>0</v>
      </c>
      <c r="AJ246" s="45" t="n">
        <f aca="false">$AH246-$AI246</f>
        <v>372</v>
      </c>
      <c r="AK246" s="46" t="n">
        <v>178.516129032258</v>
      </c>
      <c r="AL246" s="46" t="n">
        <f aca="false">$AJ246*$AK246</f>
        <v>66408</v>
      </c>
      <c r="AM246" s="46" t="n">
        <f aca="false">$AI246*$AK246</f>
        <v>0</v>
      </c>
      <c r="AN246" s="26"/>
      <c r="AO246" s="26"/>
    </row>
    <row r="247" customFormat="false" ht="12" hidden="false" customHeight="false" outlineLevel="0" collapsed="false">
      <c r="A247" s="39" t="s">
        <v>2230</v>
      </c>
      <c r="B247" s="39" t="s">
        <v>2231</v>
      </c>
      <c r="C247" s="39" t="s">
        <v>5030</v>
      </c>
      <c r="D247" s="39" t="s">
        <v>4505</v>
      </c>
      <c r="E247" s="39" t="s">
        <v>261</v>
      </c>
      <c r="F247" s="39" t="s">
        <v>1739</v>
      </c>
      <c r="G247" s="39" t="s">
        <v>4853</v>
      </c>
      <c r="H247" s="39" t="s">
        <v>4502</v>
      </c>
      <c r="I247" s="40" t="n">
        <v>370</v>
      </c>
      <c r="J247" s="40" t="n">
        <v>0</v>
      </c>
      <c r="K247" s="39" t="s">
        <v>4503</v>
      </c>
      <c r="L247" s="41" t="n">
        <v>0</v>
      </c>
      <c r="M247" s="41" t="n">
        <v>2738.18</v>
      </c>
      <c r="O247" s="42" t="n">
        <f aca="false">M247/SUM($M$2:$M$2023)</f>
        <v>7.56460312759822E-006</v>
      </c>
      <c r="P247" s="43" t="n">
        <f aca="false">IFERROR(M247/I247,0)</f>
        <v>7.40048648648649</v>
      </c>
      <c r="Q247" s="17"/>
      <c r="R247" s="44" t="n">
        <f aca="false">I247-Q247</f>
        <v>370</v>
      </c>
      <c r="S247" s="43" t="n">
        <f aca="false">$AK247*R247</f>
        <v>2738.17695652174</v>
      </c>
      <c r="U247" s="26" t="s">
        <v>259</v>
      </c>
      <c r="V247" s="26" t="s">
        <v>260</v>
      </c>
      <c r="W247" s="26" t="s">
        <v>262</v>
      </c>
      <c r="X247" s="26"/>
      <c r="Y247" s="26" t="s">
        <v>277</v>
      </c>
      <c r="Z247" s="27" t="s">
        <v>123</v>
      </c>
      <c r="AA247" s="26"/>
      <c r="AB247" s="26"/>
      <c r="AC247" s="26"/>
      <c r="AD247" s="26"/>
      <c r="AE247" s="26"/>
      <c r="AF247" s="26"/>
      <c r="AG247" s="26"/>
      <c r="AH247" s="45" t="n">
        <v>460</v>
      </c>
      <c r="AI247" s="45" t="n">
        <f aca="false">Q247</f>
        <v>0</v>
      </c>
      <c r="AJ247" s="45" t="n">
        <f aca="false">$AH247-$AI247</f>
        <v>460</v>
      </c>
      <c r="AK247" s="46" t="n">
        <v>7.40047826086957</v>
      </c>
      <c r="AL247" s="46" t="n">
        <f aca="false">$AJ247*$AK247</f>
        <v>3404.22</v>
      </c>
      <c r="AM247" s="46" t="n">
        <f aca="false">$AI247*$AK247</f>
        <v>0</v>
      </c>
      <c r="AN247" s="26"/>
      <c r="AO247" s="26" t="s">
        <v>1741</v>
      </c>
    </row>
    <row r="248" customFormat="false" ht="12" hidden="false" customHeight="false" outlineLevel="0" collapsed="false">
      <c r="A248" s="39" t="s">
        <v>2145</v>
      </c>
      <c r="B248" s="39" t="s">
        <v>2146</v>
      </c>
      <c r="C248" s="39"/>
      <c r="D248" s="39" t="s">
        <v>4505</v>
      </c>
      <c r="E248" s="39" t="s">
        <v>274</v>
      </c>
      <c r="F248" s="39" t="s">
        <v>1739</v>
      </c>
      <c r="G248" s="39" t="s">
        <v>4853</v>
      </c>
      <c r="H248" s="39" t="s">
        <v>4502</v>
      </c>
      <c r="I248" s="40" t="n">
        <v>370</v>
      </c>
      <c r="J248" s="40" t="n">
        <v>0</v>
      </c>
      <c r="K248" s="39" t="s">
        <v>4503</v>
      </c>
      <c r="L248" s="41" t="n">
        <v>0</v>
      </c>
      <c r="M248" s="41" t="n">
        <v>121712.45</v>
      </c>
      <c r="O248" s="42" t="n">
        <f aca="false">M248/SUM($M$2:$M$2023)</f>
        <v>0.000336247573182786</v>
      </c>
      <c r="P248" s="43" t="n">
        <f aca="false">IFERROR(M248/I248,0)</f>
        <v>328.952567567568</v>
      </c>
      <c r="Q248" s="17"/>
      <c r="R248" s="44" t="n">
        <f aca="false">I248-Q248</f>
        <v>370</v>
      </c>
      <c r="S248" s="43" t="n">
        <f aca="false">$AK248*R248</f>
        <v>121712.45483871</v>
      </c>
      <c r="U248" s="26" t="s">
        <v>259</v>
      </c>
      <c r="V248" s="26" t="s">
        <v>273</v>
      </c>
      <c r="W248" s="26" t="s">
        <v>262</v>
      </c>
      <c r="X248" s="26"/>
      <c r="Y248" s="26" t="s">
        <v>277</v>
      </c>
      <c r="Z248" s="27" t="s">
        <v>123</v>
      </c>
      <c r="AA248" s="26"/>
      <c r="AB248" s="26"/>
      <c r="AC248" s="26"/>
      <c r="AD248" s="26"/>
      <c r="AE248" s="26"/>
      <c r="AF248" s="26"/>
      <c r="AG248" s="26"/>
      <c r="AH248" s="45" t="n">
        <v>620</v>
      </c>
      <c r="AI248" s="45" t="n">
        <f aca="false">Q248</f>
        <v>0</v>
      </c>
      <c r="AJ248" s="45" t="n">
        <f aca="false">$AH248-$AI248</f>
        <v>620</v>
      </c>
      <c r="AK248" s="46" t="n">
        <v>328.952580645161</v>
      </c>
      <c r="AL248" s="46" t="n">
        <f aca="false">$AJ248*$AK248</f>
        <v>203950.6</v>
      </c>
      <c r="AM248" s="46" t="n">
        <f aca="false">$AI248*$AK248</f>
        <v>0</v>
      </c>
      <c r="AN248" s="26"/>
      <c r="AO248" s="26" t="s">
        <v>1741</v>
      </c>
    </row>
    <row r="249" customFormat="false" ht="12" hidden="false" customHeight="false" outlineLevel="0" collapsed="false">
      <c r="A249" s="39" t="s">
        <v>377</v>
      </c>
      <c r="B249" s="39" t="s">
        <v>378</v>
      </c>
      <c r="C249" s="39" t="s">
        <v>5031</v>
      </c>
      <c r="D249" s="39" t="s">
        <v>4505</v>
      </c>
      <c r="E249" s="39" t="s">
        <v>261</v>
      </c>
      <c r="F249" s="39" t="s">
        <v>1739</v>
      </c>
      <c r="G249" s="39" t="s">
        <v>4853</v>
      </c>
      <c r="H249" s="39" t="s">
        <v>4502</v>
      </c>
      <c r="I249" s="40" t="n">
        <v>360</v>
      </c>
      <c r="J249" s="40" t="n">
        <v>0</v>
      </c>
      <c r="K249" s="39" t="s">
        <v>4503</v>
      </c>
      <c r="L249" s="41" t="n">
        <v>0</v>
      </c>
      <c r="M249" s="41" t="n">
        <v>389406.85</v>
      </c>
      <c r="O249" s="42" t="n">
        <f aca="false">M249/SUM($M$2:$M$2023)</f>
        <v>0.00107579058915709</v>
      </c>
      <c r="P249" s="43" t="n">
        <f aca="false">IFERROR(M249/I249,0)</f>
        <v>1081.68569444444</v>
      </c>
      <c r="Q249" s="17" t="n">
        <v>0</v>
      </c>
      <c r="R249" s="44" t="n">
        <f aca="false">I249-Q249</f>
        <v>360</v>
      </c>
      <c r="S249" s="43" t="n">
        <f aca="false">$AK249*R249</f>
        <v>389406.852549697</v>
      </c>
      <c r="U249" s="26" t="s">
        <v>259</v>
      </c>
      <c r="V249" s="26" t="s">
        <v>260</v>
      </c>
      <c r="W249" s="26" t="s">
        <v>262</v>
      </c>
      <c r="X249" s="29" t="s">
        <v>227</v>
      </c>
      <c r="Y249" s="26" t="s">
        <v>297</v>
      </c>
      <c r="Z249" s="25" t="s">
        <v>51</v>
      </c>
      <c r="AA249" s="26" t="s">
        <v>1877</v>
      </c>
      <c r="AB249" s="26" t="s">
        <v>1878</v>
      </c>
      <c r="AC249" s="26" t="s">
        <v>381</v>
      </c>
      <c r="AD249" s="26" t="s">
        <v>269</v>
      </c>
      <c r="AE249" s="26"/>
      <c r="AF249" s="26" t="s">
        <v>270</v>
      </c>
      <c r="AG249" s="26" t="s">
        <v>382</v>
      </c>
      <c r="AH249" s="45" t="n">
        <v>3471</v>
      </c>
      <c r="AI249" s="45" t="n">
        <f aca="false">Q249</f>
        <v>0</v>
      </c>
      <c r="AJ249" s="45" t="n">
        <f aca="false">$AH249-$AI249</f>
        <v>3471</v>
      </c>
      <c r="AK249" s="46" t="n">
        <v>1081.68570152694</v>
      </c>
      <c r="AL249" s="46" t="n">
        <f aca="false">$AJ249*$AK249</f>
        <v>3754531.07</v>
      </c>
      <c r="AM249" s="46" t="n">
        <f aca="false">$AI249*$AK249</f>
        <v>0</v>
      </c>
      <c r="AN249" s="26"/>
      <c r="AO249" s="26" t="s">
        <v>1879</v>
      </c>
    </row>
    <row r="250" customFormat="false" ht="12" hidden="false" customHeight="false" outlineLevel="0" collapsed="false">
      <c r="A250" s="39" t="s">
        <v>1195</v>
      </c>
      <c r="B250" s="39" t="s">
        <v>1196</v>
      </c>
      <c r="C250" s="39"/>
      <c r="D250" s="39" t="s">
        <v>4505</v>
      </c>
      <c r="E250" s="39" t="s">
        <v>274</v>
      </c>
      <c r="F250" s="39" t="s">
        <v>1739</v>
      </c>
      <c r="G250" s="39" t="s">
        <v>4852</v>
      </c>
      <c r="H250" s="39" t="s">
        <v>4502</v>
      </c>
      <c r="I250" s="40" t="n">
        <v>360</v>
      </c>
      <c r="J250" s="40" t="n">
        <v>0</v>
      </c>
      <c r="K250" s="39" t="s">
        <v>4503</v>
      </c>
      <c r="L250" s="41" t="n">
        <v>0</v>
      </c>
      <c r="M250" s="41" t="n">
        <v>154389.79</v>
      </c>
      <c r="O250" s="42" t="n">
        <f aca="false">M250/SUM($M$2:$M$2023)</f>
        <v>0.000426523270312117</v>
      </c>
      <c r="P250" s="43" t="n">
        <f aca="false">IFERROR(M250/I250,0)</f>
        <v>428.860527777778</v>
      </c>
      <c r="Q250" s="17"/>
      <c r="R250" s="44" t="n">
        <f aca="false">I250-Q250</f>
        <v>360</v>
      </c>
      <c r="S250" s="43" t="n">
        <f aca="false">$AK250*R250</f>
        <v>154389.786206897</v>
      </c>
      <c r="U250" s="26" t="s">
        <v>259</v>
      </c>
      <c r="V250" s="26" t="s">
        <v>273</v>
      </c>
      <c r="W250" s="26" t="s">
        <v>262</v>
      </c>
      <c r="X250" s="26"/>
      <c r="Y250" s="26" t="s">
        <v>277</v>
      </c>
      <c r="Z250" s="27" t="s">
        <v>123</v>
      </c>
      <c r="AA250" s="26"/>
      <c r="AB250" s="26"/>
      <c r="AC250" s="26"/>
      <c r="AD250" s="26"/>
      <c r="AE250" s="26"/>
      <c r="AF250" s="26"/>
      <c r="AG250" s="26"/>
      <c r="AH250" s="45" t="n">
        <v>580</v>
      </c>
      <c r="AI250" s="45" t="n">
        <f aca="false">Q250</f>
        <v>0</v>
      </c>
      <c r="AJ250" s="45" t="n">
        <f aca="false">$AH250-$AI250</f>
        <v>580</v>
      </c>
      <c r="AK250" s="46" t="n">
        <v>428.860517241379</v>
      </c>
      <c r="AL250" s="46" t="n">
        <f aca="false">$AJ250*$AK250</f>
        <v>248739.1</v>
      </c>
      <c r="AM250" s="46" t="n">
        <f aca="false">$AI250*$AK250</f>
        <v>0</v>
      </c>
      <c r="AN250" s="26"/>
      <c r="AO250" s="26" t="s">
        <v>2147</v>
      </c>
    </row>
    <row r="251" customFormat="false" ht="12" hidden="false" customHeight="false" outlineLevel="0" collapsed="false">
      <c r="A251" s="39" t="s">
        <v>2270</v>
      </c>
      <c r="B251" s="39" t="s">
        <v>2271</v>
      </c>
      <c r="C251" s="39"/>
      <c r="D251" s="39" t="s">
        <v>4505</v>
      </c>
      <c r="E251" s="39" t="s">
        <v>274</v>
      </c>
      <c r="F251" s="39" t="s">
        <v>1739</v>
      </c>
      <c r="G251" s="39" t="s">
        <v>4852</v>
      </c>
      <c r="H251" s="39" t="s">
        <v>4502</v>
      </c>
      <c r="I251" s="40" t="n">
        <v>360</v>
      </c>
      <c r="J251" s="40" t="n">
        <v>0</v>
      </c>
      <c r="K251" s="39" t="s">
        <v>4503</v>
      </c>
      <c r="L251" s="41" t="n">
        <v>0</v>
      </c>
      <c r="M251" s="41" t="n">
        <v>27532</v>
      </c>
      <c r="O251" s="42" t="n">
        <f aca="false">M251/SUM($M$2:$M$2023)</f>
        <v>7.60609796686245E-005</v>
      </c>
      <c r="P251" s="43" t="n">
        <f aca="false">IFERROR(M251/I251,0)</f>
        <v>76.4777777777778</v>
      </c>
      <c r="Q251" s="17"/>
      <c r="R251" s="44" t="n">
        <f aca="false">I251-Q251</f>
        <v>360</v>
      </c>
      <c r="S251" s="43" t="n">
        <f aca="false">$AK251*R251</f>
        <v>27532</v>
      </c>
      <c r="U251" s="26" t="s">
        <v>259</v>
      </c>
      <c r="V251" s="26" t="s">
        <v>273</v>
      </c>
      <c r="W251" s="26" t="s">
        <v>262</v>
      </c>
      <c r="X251" s="26"/>
      <c r="Y251" s="26" t="s">
        <v>277</v>
      </c>
      <c r="Z251" s="27" t="s">
        <v>123</v>
      </c>
      <c r="AA251" s="26"/>
      <c r="AB251" s="26"/>
      <c r="AC251" s="26"/>
      <c r="AD251" s="26"/>
      <c r="AE251" s="26"/>
      <c r="AF251" s="26"/>
      <c r="AG251" s="26"/>
      <c r="AH251" s="45" t="n">
        <v>360</v>
      </c>
      <c r="AI251" s="45" t="n">
        <f aca="false">Q251</f>
        <v>0</v>
      </c>
      <c r="AJ251" s="45" t="n">
        <f aca="false">$AH251-$AI251</f>
        <v>360</v>
      </c>
      <c r="AK251" s="46" t="n">
        <v>76.4777777777778</v>
      </c>
      <c r="AL251" s="46" t="n">
        <f aca="false">$AJ251*$AK251</f>
        <v>27532</v>
      </c>
      <c r="AM251" s="46" t="n">
        <f aca="false">$AI251*$AK251</f>
        <v>0</v>
      </c>
      <c r="AN251" s="26"/>
      <c r="AO251" s="26"/>
    </row>
    <row r="252" customFormat="false" ht="12" hidden="false" customHeight="false" outlineLevel="0" collapsed="false">
      <c r="A252" s="39" t="s">
        <v>2166</v>
      </c>
      <c r="B252" s="39" t="s">
        <v>2167</v>
      </c>
      <c r="C252" s="39"/>
      <c r="D252" s="39" t="s">
        <v>4505</v>
      </c>
      <c r="E252" s="39" t="s">
        <v>274</v>
      </c>
      <c r="F252" s="39" t="s">
        <v>1739</v>
      </c>
      <c r="G252" s="39" t="s">
        <v>4853</v>
      </c>
      <c r="H252" s="39" t="s">
        <v>4502</v>
      </c>
      <c r="I252" s="40" t="n">
        <v>360</v>
      </c>
      <c r="J252" s="40" t="n">
        <v>0</v>
      </c>
      <c r="K252" s="39" t="s">
        <v>4503</v>
      </c>
      <c r="L252" s="41" t="n">
        <v>0</v>
      </c>
      <c r="M252" s="41" t="n">
        <v>825599.08</v>
      </c>
      <c r="O252" s="42" t="n">
        <f aca="false">M252/SUM($M$2:$M$2023)</f>
        <v>0.00228083229835519</v>
      </c>
      <c r="P252" s="43" t="n">
        <f aca="false">IFERROR(M252/I252,0)</f>
        <v>2293.33077777778</v>
      </c>
      <c r="Q252" s="17" t="n">
        <v>0</v>
      </c>
      <c r="R252" s="44" t="n">
        <f aca="false">I252-Q252</f>
        <v>360</v>
      </c>
      <c r="S252" s="43" t="n">
        <f aca="false">$AK252*R252</f>
        <v>825599.08125</v>
      </c>
      <c r="U252" s="26" t="s">
        <v>259</v>
      </c>
      <c r="V252" s="26" t="s">
        <v>273</v>
      </c>
      <c r="W252" s="26" t="s">
        <v>262</v>
      </c>
      <c r="X252" s="24" t="s">
        <v>226</v>
      </c>
      <c r="Y252" s="26" t="s">
        <v>267</v>
      </c>
      <c r="Z252" s="25" t="s">
        <v>51</v>
      </c>
      <c r="AA252" s="26" t="s">
        <v>2168</v>
      </c>
      <c r="AB252" s="26" t="s">
        <v>2169</v>
      </c>
      <c r="AC252" s="26" t="s">
        <v>290</v>
      </c>
      <c r="AD252" s="26" t="s">
        <v>269</v>
      </c>
      <c r="AE252" s="26"/>
      <c r="AF252" s="26" t="s">
        <v>269</v>
      </c>
      <c r="AG252" s="26"/>
      <c r="AH252" s="45" t="n">
        <v>576</v>
      </c>
      <c r="AI252" s="45" t="n">
        <f aca="false">Q252</f>
        <v>0</v>
      </c>
      <c r="AJ252" s="45" t="n">
        <f aca="false">$AH252-$AI252</f>
        <v>576</v>
      </c>
      <c r="AK252" s="46" t="n">
        <v>2293.33078125</v>
      </c>
      <c r="AL252" s="46" t="n">
        <f aca="false">$AJ252*$AK252</f>
        <v>1320958.53</v>
      </c>
      <c r="AM252" s="46" t="n">
        <f aca="false">$AI252*$AK252</f>
        <v>0</v>
      </c>
      <c r="AN252" s="26"/>
      <c r="AO252" s="26" t="s">
        <v>1946</v>
      </c>
    </row>
    <row r="253" customFormat="false" ht="12" hidden="false" customHeight="false" outlineLevel="0" collapsed="false">
      <c r="A253" s="39" t="s">
        <v>344</v>
      </c>
      <c r="B253" s="39" t="s">
        <v>345</v>
      </c>
      <c r="C253" s="39" t="s">
        <v>5032</v>
      </c>
      <c r="D253" s="39" t="s">
        <v>4505</v>
      </c>
      <c r="E253" s="39" t="s">
        <v>261</v>
      </c>
      <c r="F253" s="39" t="s">
        <v>1739</v>
      </c>
      <c r="G253" s="39" t="s">
        <v>4853</v>
      </c>
      <c r="H253" s="39" t="s">
        <v>4502</v>
      </c>
      <c r="I253" s="40" t="n">
        <v>355</v>
      </c>
      <c r="J253" s="40" t="n">
        <v>0</v>
      </c>
      <c r="K253" s="39" t="s">
        <v>4503</v>
      </c>
      <c r="L253" s="41" t="n">
        <v>0</v>
      </c>
      <c r="M253" s="41" t="n">
        <v>83828.74</v>
      </c>
      <c r="O253" s="42" t="n">
        <f aca="false">M253/SUM($M$2:$M$2023)</f>
        <v>0.000231588554728549</v>
      </c>
      <c r="P253" s="43" t="n">
        <f aca="false">IFERROR(M253/I253,0)</f>
        <v>236.137295774648</v>
      </c>
      <c r="Q253" s="17"/>
      <c r="R253" s="44" t="n">
        <f aca="false">I253-Q253</f>
        <v>355</v>
      </c>
      <c r="S253" s="43" t="n">
        <f aca="false">$AK253*R253</f>
        <v>83828.7421134249</v>
      </c>
      <c r="U253" s="26" t="s">
        <v>259</v>
      </c>
      <c r="V253" s="26" t="s">
        <v>260</v>
      </c>
      <c r="W253" s="26" t="s">
        <v>262</v>
      </c>
      <c r="X253" s="29" t="s">
        <v>227</v>
      </c>
      <c r="Y253" s="26" t="s">
        <v>297</v>
      </c>
      <c r="Z253" s="25" t="s">
        <v>51</v>
      </c>
      <c r="AA253" s="26" t="s">
        <v>1781</v>
      </c>
      <c r="AB253" s="26" t="s">
        <v>1782</v>
      </c>
      <c r="AC253" s="26" t="s">
        <v>290</v>
      </c>
      <c r="AD253" s="26" t="s">
        <v>269</v>
      </c>
      <c r="AE253" s="26"/>
      <c r="AF253" s="26" t="s">
        <v>270</v>
      </c>
      <c r="AG253" s="26"/>
      <c r="AH253" s="45"/>
      <c r="AI253" s="45"/>
      <c r="AJ253" s="45"/>
      <c r="AK253" s="46" t="n">
        <v>236.137301727957</v>
      </c>
      <c r="AL253" s="46"/>
      <c r="AM253" s="46"/>
      <c r="AN253" s="26"/>
      <c r="AO253" s="26" t="s">
        <v>4943</v>
      </c>
    </row>
    <row r="254" customFormat="false" ht="12" hidden="false" customHeight="false" outlineLevel="0" collapsed="false">
      <c r="A254" s="39" t="s">
        <v>1862</v>
      </c>
      <c r="B254" s="39" t="s">
        <v>1863</v>
      </c>
      <c r="C254" s="39" t="s">
        <v>5033</v>
      </c>
      <c r="D254" s="39" t="s">
        <v>4505</v>
      </c>
      <c r="E254" s="39" t="s">
        <v>261</v>
      </c>
      <c r="F254" s="39" t="s">
        <v>1739</v>
      </c>
      <c r="G254" s="39" t="s">
        <v>4853</v>
      </c>
      <c r="H254" s="39" t="s">
        <v>4502</v>
      </c>
      <c r="I254" s="40" t="n">
        <v>350</v>
      </c>
      <c r="J254" s="40" t="n">
        <v>0</v>
      </c>
      <c r="K254" s="39" t="s">
        <v>4503</v>
      </c>
      <c r="L254" s="41" t="n">
        <v>0</v>
      </c>
      <c r="M254" s="41" t="n">
        <v>34538.22</v>
      </c>
      <c r="O254" s="42" t="n">
        <f aca="false">M254/SUM($M$2:$M$2023)</f>
        <v>9.54166369755368E-005</v>
      </c>
      <c r="P254" s="43" t="n">
        <f aca="false">IFERROR(M254/I254,0)</f>
        <v>98.6806285714286</v>
      </c>
      <c r="Q254" s="17"/>
      <c r="R254" s="44" t="n">
        <f aca="false">I254-Q254</f>
        <v>350</v>
      </c>
      <c r="S254" s="43" t="n">
        <f aca="false">$AK254*R254</f>
        <v>34538.223366387</v>
      </c>
      <c r="U254" s="26" t="s">
        <v>259</v>
      </c>
      <c r="V254" s="26" t="s">
        <v>260</v>
      </c>
      <c r="W254" s="26" t="s">
        <v>262</v>
      </c>
      <c r="X254" s="25" t="s">
        <v>228</v>
      </c>
      <c r="Y254" s="26" t="s">
        <v>282</v>
      </c>
      <c r="Z254" s="25" t="s">
        <v>51</v>
      </c>
      <c r="AA254" s="26" t="s">
        <v>1864</v>
      </c>
      <c r="AB254" s="26" t="s">
        <v>1865</v>
      </c>
      <c r="AC254" s="26" t="s">
        <v>1866</v>
      </c>
      <c r="AD254" s="26" t="s">
        <v>269</v>
      </c>
      <c r="AE254" s="26"/>
      <c r="AF254" s="26" t="s">
        <v>270</v>
      </c>
      <c r="AG254" s="26" t="s">
        <v>1867</v>
      </c>
      <c r="AH254" s="45"/>
      <c r="AI254" s="45"/>
      <c r="AJ254" s="45"/>
      <c r="AK254" s="46" t="n">
        <v>98.6806381896771</v>
      </c>
      <c r="AL254" s="46"/>
      <c r="AM254" s="46"/>
      <c r="AN254" s="26"/>
      <c r="AO254" s="26" t="s">
        <v>4932</v>
      </c>
    </row>
    <row r="255" customFormat="false" ht="12" hidden="false" customHeight="false" outlineLevel="0" collapsed="false">
      <c r="A255" s="39" t="s">
        <v>1961</v>
      </c>
      <c r="B255" s="39" t="s">
        <v>1962</v>
      </c>
      <c r="C255" s="39" t="s">
        <v>5034</v>
      </c>
      <c r="D255" s="39" t="s">
        <v>4505</v>
      </c>
      <c r="E255" s="39" t="s">
        <v>261</v>
      </c>
      <c r="F255" s="39" t="s">
        <v>1739</v>
      </c>
      <c r="G255" s="39" t="s">
        <v>4853</v>
      </c>
      <c r="H255" s="39" t="s">
        <v>4502</v>
      </c>
      <c r="I255" s="40" t="n">
        <v>340</v>
      </c>
      <c r="J255" s="40" t="n">
        <v>0</v>
      </c>
      <c r="K255" s="39" t="s">
        <v>4503</v>
      </c>
      <c r="L255" s="41" t="n">
        <v>0</v>
      </c>
      <c r="M255" s="41" t="n">
        <v>92806.54</v>
      </c>
      <c r="O255" s="42" t="n">
        <f aca="false">M255/SUM($M$2:$M$2023)</f>
        <v>0.000256390976029906</v>
      </c>
      <c r="P255" s="43" t="n">
        <f aca="false">IFERROR(M255/I255,0)</f>
        <v>272.960411764706</v>
      </c>
      <c r="Q255" s="17"/>
      <c r="R255" s="44" t="n">
        <f aca="false">I255-Q255</f>
        <v>340</v>
      </c>
      <c r="S255" s="43" t="n">
        <f aca="false">$AK255*R255</f>
        <v>92806.538322451</v>
      </c>
      <c r="U255" s="26" t="s">
        <v>259</v>
      </c>
      <c r="V255" s="26" t="s">
        <v>260</v>
      </c>
      <c r="W255" s="26" t="s">
        <v>262</v>
      </c>
      <c r="X255" s="26"/>
      <c r="Y255" s="26" t="s">
        <v>277</v>
      </c>
      <c r="Z255" s="27" t="s">
        <v>123</v>
      </c>
      <c r="AA255" s="26"/>
      <c r="AB255" s="26"/>
      <c r="AC255" s="26"/>
      <c r="AD255" s="26"/>
      <c r="AE255" s="26"/>
      <c r="AF255" s="26"/>
      <c r="AG255" s="26"/>
      <c r="AH255" s="45"/>
      <c r="AI255" s="45"/>
      <c r="AJ255" s="45"/>
      <c r="AK255" s="46" t="n">
        <v>272.960406830738</v>
      </c>
      <c r="AL255" s="46"/>
      <c r="AM255" s="46"/>
      <c r="AN255" s="26"/>
      <c r="AO255" s="26" t="s">
        <v>1845</v>
      </c>
    </row>
    <row r="256" customFormat="false" ht="12" hidden="false" customHeight="false" outlineLevel="0" collapsed="false">
      <c r="A256" s="39" t="s">
        <v>1365</v>
      </c>
      <c r="B256" s="39" t="s">
        <v>1366</v>
      </c>
      <c r="C256" s="39"/>
      <c r="D256" s="39" t="s">
        <v>4505</v>
      </c>
      <c r="E256" s="39" t="s">
        <v>274</v>
      </c>
      <c r="F256" s="39" t="s">
        <v>1739</v>
      </c>
      <c r="G256" s="39" t="s">
        <v>4852</v>
      </c>
      <c r="H256" s="39" t="s">
        <v>4502</v>
      </c>
      <c r="I256" s="40" t="n">
        <v>325</v>
      </c>
      <c r="J256" s="40" t="n">
        <v>0</v>
      </c>
      <c r="K256" s="39" t="s">
        <v>4503</v>
      </c>
      <c r="L256" s="41" t="n">
        <v>0</v>
      </c>
      <c r="M256" s="41" t="n">
        <v>115161.55</v>
      </c>
      <c r="O256" s="42" t="n">
        <f aca="false">M256/SUM($M$2:$M$2023)</f>
        <v>0.000318149800710347</v>
      </c>
      <c r="P256" s="43" t="n">
        <f aca="false">IFERROR(M256/I256,0)</f>
        <v>354.343230769231</v>
      </c>
      <c r="Q256" s="17" t="n">
        <v>42</v>
      </c>
      <c r="R256" s="44" t="n">
        <f aca="false">I256-Q256</f>
        <v>283</v>
      </c>
      <c r="S256" s="43" t="n">
        <f aca="false">$AK256*R256</f>
        <v>100279.137515789</v>
      </c>
      <c r="U256" s="26" t="s">
        <v>259</v>
      </c>
      <c r="V256" s="26" t="s">
        <v>273</v>
      </c>
      <c r="W256" s="26" t="s">
        <v>262</v>
      </c>
      <c r="X256" s="25" t="s">
        <v>228</v>
      </c>
      <c r="Y256" s="26" t="s">
        <v>282</v>
      </c>
      <c r="Z256" s="25" t="s">
        <v>51</v>
      </c>
      <c r="AA256" s="26" t="s">
        <v>2223</v>
      </c>
      <c r="AB256" s="26" t="s">
        <v>2224</v>
      </c>
      <c r="AC256" s="26" t="s">
        <v>1369</v>
      </c>
      <c r="AD256" s="26" t="s">
        <v>270</v>
      </c>
      <c r="AE256" s="26" t="s">
        <v>2225</v>
      </c>
      <c r="AF256" s="26" t="s">
        <v>270</v>
      </c>
      <c r="AG256" s="26" t="s">
        <v>1371</v>
      </c>
      <c r="AH256" s="45" t="n">
        <v>475</v>
      </c>
      <c r="AI256" s="45" t="n">
        <f aca="false">Q256</f>
        <v>42</v>
      </c>
      <c r="AJ256" s="45" t="n">
        <f aca="false">$AH256-$AI256</f>
        <v>433</v>
      </c>
      <c r="AK256" s="46" t="n">
        <v>354.343242105263</v>
      </c>
      <c r="AL256" s="46" t="n">
        <f aca="false">$AJ256*$AK256</f>
        <v>153430.623831579</v>
      </c>
      <c r="AM256" s="46" t="n">
        <f aca="false">$AI256*$AK256</f>
        <v>14882.4161684211</v>
      </c>
      <c r="AN256" s="26"/>
      <c r="AO256" s="26" t="s">
        <v>2226</v>
      </c>
    </row>
    <row r="257" customFormat="false" ht="12" hidden="false" customHeight="false" outlineLevel="0" collapsed="false">
      <c r="A257" s="39" t="s">
        <v>2075</v>
      </c>
      <c r="B257" s="39" t="s">
        <v>2076</v>
      </c>
      <c r="C257" s="39" t="s">
        <v>5035</v>
      </c>
      <c r="D257" s="39" t="s">
        <v>4505</v>
      </c>
      <c r="E257" s="39" t="s">
        <v>261</v>
      </c>
      <c r="F257" s="39" t="s">
        <v>1739</v>
      </c>
      <c r="G257" s="39" t="s">
        <v>4853</v>
      </c>
      <c r="H257" s="39" t="s">
        <v>4502</v>
      </c>
      <c r="I257" s="40" t="n">
        <v>320</v>
      </c>
      <c r="J257" s="40" t="n">
        <v>0</v>
      </c>
      <c r="K257" s="39" t="s">
        <v>4503</v>
      </c>
      <c r="L257" s="41" t="n">
        <v>0</v>
      </c>
      <c r="M257" s="41" t="n">
        <v>88367.62</v>
      </c>
      <c r="O257" s="42" t="n">
        <f aca="false">M257/SUM($M$2:$M$2023)</f>
        <v>0.000244127842081386</v>
      </c>
      <c r="P257" s="43" t="n">
        <f aca="false">IFERROR(M257/I257,0)</f>
        <v>276.1488125</v>
      </c>
      <c r="Q257" s="17" t="n">
        <v>260</v>
      </c>
      <c r="R257" s="44" t="n">
        <f aca="false">I257-Q257</f>
        <v>60</v>
      </c>
      <c r="S257" s="43" t="n">
        <f aca="false">$AK257*R257</f>
        <v>16568.928</v>
      </c>
      <c r="U257" s="26" t="s">
        <v>259</v>
      </c>
      <c r="V257" s="26" t="s">
        <v>260</v>
      </c>
      <c r="W257" s="26" t="s">
        <v>262</v>
      </c>
      <c r="X257" s="24" t="s">
        <v>226</v>
      </c>
      <c r="Y257" s="26" t="s">
        <v>267</v>
      </c>
      <c r="Z257" s="25" t="s">
        <v>51</v>
      </c>
      <c r="AA257" s="26" t="s">
        <v>2077</v>
      </c>
      <c r="AB257" s="26" t="s">
        <v>2078</v>
      </c>
      <c r="AC257" s="26" t="s">
        <v>290</v>
      </c>
      <c r="AD257" s="26" t="s">
        <v>269</v>
      </c>
      <c r="AE257" s="26"/>
      <c r="AF257" s="26" t="s">
        <v>269</v>
      </c>
      <c r="AG257" s="26"/>
      <c r="AH257" s="45" t="n">
        <v>850</v>
      </c>
      <c r="AI257" s="45" t="n">
        <f aca="false">Q257</f>
        <v>260</v>
      </c>
      <c r="AJ257" s="45" t="n">
        <f aca="false">$AH257-$AI257</f>
        <v>590</v>
      </c>
      <c r="AK257" s="46" t="n">
        <v>276.1488</v>
      </c>
      <c r="AL257" s="46" t="n">
        <f aca="false">$AJ257*$AK257</f>
        <v>162927.792</v>
      </c>
      <c r="AM257" s="46" t="n">
        <f aca="false">$AI257*$AK257</f>
        <v>71798.688</v>
      </c>
      <c r="AN257" s="26"/>
      <c r="AO257" s="26" t="s">
        <v>2079</v>
      </c>
    </row>
    <row r="258" customFormat="false" ht="12" hidden="false" customHeight="false" outlineLevel="0" collapsed="false">
      <c r="A258" s="39" t="s">
        <v>344</v>
      </c>
      <c r="B258" s="39" t="s">
        <v>345</v>
      </c>
      <c r="C258" s="39" t="s">
        <v>5036</v>
      </c>
      <c r="D258" s="39" t="s">
        <v>4505</v>
      </c>
      <c r="E258" s="39" t="s">
        <v>261</v>
      </c>
      <c r="F258" s="39" t="s">
        <v>1739</v>
      </c>
      <c r="G258" s="39" t="s">
        <v>4853</v>
      </c>
      <c r="H258" s="39" t="s">
        <v>4502</v>
      </c>
      <c r="I258" s="40" t="n">
        <v>315</v>
      </c>
      <c r="J258" s="40" t="n">
        <v>0</v>
      </c>
      <c r="K258" s="39" t="s">
        <v>4503</v>
      </c>
      <c r="L258" s="41" t="n">
        <v>0</v>
      </c>
      <c r="M258" s="41" t="n">
        <v>74383.25</v>
      </c>
      <c r="O258" s="42" t="n">
        <f aca="false">M258/SUM($M$2:$M$2023)</f>
        <v>0.000205494074747066</v>
      </c>
      <c r="P258" s="43" t="n">
        <f aca="false">IFERROR(M258/I258,0)</f>
        <v>236.137301587302</v>
      </c>
      <c r="Q258" s="17"/>
      <c r="R258" s="44" t="n">
        <f aca="false">I258-Q258</f>
        <v>315</v>
      </c>
      <c r="S258" s="43" t="n">
        <f aca="false">$AK258*R258</f>
        <v>74383.2500443066</v>
      </c>
      <c r="U258" s="26" t="s">
        <v>259</v>
      </c>
      <c r="V258" s="26" t="s">
        <v>260</v>
      </c>
      <c r="W258" s="26" t="s">
        <v>262</v>
      </c>
      <c r="X258" s="29" t="s">
        <v>227</v>
      </c>
      <c r="Y258" s="26" t="s">
        <v>297</v>
      </c>
      <c r="Z258" s="25" t="s">
        <v>51</v>
      </c>
      <c r="AA258" s="26" t="s">
        <v>1781</v>
      </c>
      <c r="AB258" s="26" t="s">
        <v>1782</v>
      </c>
      <c r="AC258" s="26" t="s">
        <v>290</v>
      </c>
      <c r="AD258" s="26" t="s">
        <v>269</v>
      </c>
      <c r="AE258" s="26"/>
      <c r="AF258" s="26" t="s">
        <v>270</v>
      </c>
      <c r="AG258" s="26"/>
      <c r="AH258" s="45"/>
      <c r="AI258" s="45"/>
      <c r="AJ258" s="45"/>
      <c r="AK258" s="46" t="n">
        <v>236.137301727957</v>
      </c>
      <c r="AL258" s="46"/>
      <c r="AM258" s="46"/>
      <c r="AN258" s="26"/>
      <c r="AO258" s="26" t="s">
        <v>4943</v>
      </c>
    </row>
    <row r="259" customFormat="false" ht="12" hidden="false" customHeight="false" outlineLevel="0" collapsed="false">
      <c r="A259" s="39" t="s">
        <v>692</v>
      </c>
      <c r="B259" s="39" t="s">
        <v>693</v>
      </c>
      <c r="C259" s="39" t="s">
        <v>5037</v>
      </c>
      <c r="D259" s="39" t="s">
        <v>4505</v>
      </c>
      <c r="E259" s="39" t="s">
        <v>261</v>
      </c>
      <c r="F259" s="39" t="s">
        <v>1739</v>
      </c>
      <c r="G259" s="39" t="s">
        <v>4853</v>
      </c>
      <c r="H259" s="39" t="s">
        <v>4502</v>
      </c>
      <c r="I259" s="40" t="n">
        <v>305</v>
      </c>
      <c r="J259" s="40" t="n">
        <v>0</v>
      </c>
      <c r="K259" s="39" t="s">
        <v>4503</v>
      </c>
      <c r="L259" s="41" t="n">
        <v>0</v>
      </c>
      <c r="M259" s="41" t="n">
        <v>87643.57</v>
      </c>
      <c r="O259" s="42" t="n">
        <f aca="false">M259/SUM($M$2:$M$2023)</f>
        <v>0.000242127553241888</v>
      </c>
      <c r="P259" s="43" t="n">
        <f aca="false">IFERROR(M259/I259,0)</f>
        <v>287.355967213115</v>
      </c>
      <c r="Q259" s="17"/>
      <c r="R259" s="44" t="n">
        <f aca="false">I259-Q259</f>
        <v>305</v>
      </c>
      <c r="S259" s="43" t="n">
        <f aca="false">$AK259*R259</f>
        <v>87643.5708303508</v>
      </c>
      <c r="U259" s="26" t="s">
        <v>259</v>
      </c>
      <c r="V259" s="26" t="s">
        <v>260</v>
      </c>
      <c r="W259" s="26" t="s">
        <v>262</v>
      </c>
      <c r="X259" s="25" t="s">
        <v>228</v>
      </c>
      <c r="Y259" s="26" t="s">
        <v>282</v>
      </c>
      <c r="Z259" s="25" t="s">
        <v>51</v>
      </c>
      <c r="AA259" s="26" t="s">
        <v>1827</v>
      </c>
      <c r="AB259" s="26" t="s">
        <v>1828</v>
      </c>
      <c r="AC259" s="26" t="s">
        <v>1829</v>
      </c>
      <c r="AD259" s="26" t="s">
        <v>269</v>
      </c>
      <c r="AE259" s="26"/>
      <c r="AF259" s="26" t="s">
        <v>270</v>
      </c>
      <c r="AG259" s="26" t="s">
        <v>697</v>
      </c>
      <c r="AH259" s="45"/>
      <c r="AI259" s="45"/>
      <c r="AJ259" s="45"/>
      <c r="AK259" s="46" t="n">
        <v>287.355969935576</v>
      </c>
      <c r="AL259" s="46"/>
      <c r="AM259" s="46"/>
      <c r="AN259" s="26"/>
      <c r="AO259" s="26" t="s">
        <v>5004</v>
      </c>
    </row>
    <row r="260" customFormat="false" ht="12" hidden="false" customHeight="false" outlineLevel="0" collapsed="false">
      <c r="A260" s="39" t="s">
        <v>301</v>
      </c>
      <c r="B260" s="39" t="s">
        <v>302</v>
      </c>
      <c r="C260" s="39" t="s">
        <v>78</v>
      </c>
      <c r="D260" s="39" t="s">
        <v>4505</v>
      </c>
      <c r="E260" s="39" t="s">
        <v>261</v>
      </c>
      <c r="F260" s="39" t="s">
        <v>1739</v>
      </c>
      <c r="G260" s="39" t="s">
        <v>4853</v>
      </c>
      <c r="H260" s="39" t="s">
        <v>4502</v>
      </c>
      <c r="I260" s="40" t="n">
        <v>305</v>
      </c>
      <c r="J260" s="40" t="n">
        <v>0</v>
      </c>
      <c r="K260" s="39" t="s">
        <v>4503</v>
      </c>
      <c r="L260" s="41" t="n">
        <v>0</v>
      </c>
      <c r="M260" s="41" t="n">
        <v>35949.85</v>
      </c>
      <c r="O260" s="42" t="n">
        <f aca="false">M260/SUM($M$2:$M$2023)</f>
        <v>9.93164612065996E-005</v>
      </c>
      <c r="P260" s="43" t="n">
        <f aca="false">IFERROR(M260/I260,0)</f>
        <v>117.868360655738</v>
      </c>
      <c r="Q260" s="17"/>
      <c r="R260" s="44" t="n">
        <f aca="false">I260-Q260</f>
        <v>305</v>
      </c>
      <c r="S260" s="43" t="n">
        <f aca="false">$AK260*R260</f>
        <v>35949.8486480687</v>
      </c>
      <c r="U260" s="26" t="s">
        <v>259</v>
      </c>
      <c r="V260" s="26" t="s">
        <v>260</v>
      </c>
      <c r="W260" s="26" t="s">
        <v>262</v>
      </c>
      <c r="X260" s="25" t="s">
        <v>228</v>
      </c>
      <c r="Y260" s="26" t="s">
        <v>282</v>
      </c>
      <c r="Z260" s="25" t="s">
        <v>51</v>
      </c>
      <c r="AA260" s="26" t="s">
        <v>1932</v>
      </c>
      <c r="AB260" s="26" t="s">
        <v>1933</v>
      </c>
      <c r="AC260" s="26" t="s">
        <v>305</v>
      </c>
      <c r="AD260" s="26" t="s">
        <v>269</v>
      </c>
      <c r="AE260" s="26"/>
      <c r="AF260" s="26" t="s">
        <v>270</v>
      </c>
      <c r="AG260" s="26" t="s">
        <v>306</v>
      </c>
      <c r="AH260" s="45"/>
      <c r="AI260" s="45"/>
      <c r="AJ260" s="45"/>
      <c r="AK260" s="46" t="n">
        <v>117.868356223176</v>
      </c>
      <c r="AL260" s="46"/>
      <c r="AM260" s="46"/>
      <c r="AN260" s="26"/>
      <c r="AO260" s="26" t="s">
        <v>5038</v>
      </c>
    </row>
    <row r="261" customFormat="false" ht="12" hidden="false" customHeight="false" outlineLevel="0" collapsed="false">
      <c r="A261" s="39" t="s">
        <v>2272</v>
      </c>
      <c r="B261" s="39" t="s">
        <v>2273</v>
      </c>
      <c r="C261" s="39"/>
      <c r="D261" s="39" t="s">
        <v>4500</v>
      </c>
      <c r="E261" s="39" t="s">
        <v>274</v>
      </c>
      <c r="F261" s="39" t="s">
        <v>1739</v>
      </c>
      <c r="G261" s="39" t="s">
        <v>4854</v>
      </c>
      <c r="H261" s="39" t="s">
        <v>4502</v>
      </c>
      <c r="I261" s="40" t="n">
        <v>304</v>
      </c>
      <c r="J261" s="40" t="n">
        <v>0</v>
      </c>
      <c r="K261" s="39" t="s">
        <v>4503</v>
      </c>
      <c r="L261" s="41" t="n">
        <v>0</v>
      </c>
      <c r="M261" s="41" t="n">
        <v>8232573.98</v>
      </c>
      <c r="O261" s="42" t="n">
        <f aca="false">M261/SUM($M$2:$M$2023)</f>
        <v>0.0227436307610499</v>
      </c>
      <c r="P261" s="43" t="n">
        <f aca="false">IFERROR(M261/I261,0)</f>
        <v>27080.8354605263</v>
      </c>
      <c r="Q261" s="17" t="n">
        <v>8</v>
      </c>
      <c r="R261" s="44" t="n">
        <f aca="false">I261-Q261</f>
        <v>296</v>
      </c>
      <c r="S261" s="43" t="n">
        <f aca="false">$AK261*R261</f>
        <v>8015927.29929412</v>
      </c>
      <c r="U261" s="26" t="s">
        <v>259</v>
      </c>
      <c r="V261" s="26" t="s">
        <v>273</v>
      </c>
      <c r="W261" s="26" t="s">
        <v>262</v>
      </c>
      <c r="X261" s="25" t="s">
        <v>228</v>
      </c>
      <c r="Y261" s="26" t="s">
        <v>282</v>
      </c>
      <c r="Z261" s="25" t="s">
        <v>51</v>
      </c>
      <c r="AA261" s="26" t="s">
        <v>2274</v>
      </c>
      <c r="AB261" s="26" t="s">
        <v>2275</v>
      </c>
      <c r="AC261" s="26" t="s">
        <v>290</v>
      </c>
      <c r="AD261" s="26" t="s">
        <v>269</v>
      </c>
      <c r="AE261" s="26"/>
      <c r="AF261" s="26" t="s">
        <v>269</v>
      </c>
      <c r="AG261" s="26"/>
      <c r="AH261" s="45" t="n">
        <v>340</v>
      </c>
      <c r="AI261" s="45" t="n">
        <f aca="false">Q261</f>
        <v>8</v>
      </c>
      <c r="AJ261" s="45" t="n">
        <f aca="false">$AH261-$AI261</f>
        <v>332</v>
      </c>
      <c r="AK261" s="46" t="n">
        <v>27080.8354705882</v>
      </c>
      <c r="AL261" s="46" t="n">
        <f aca="false">$AJ261*$AK261</f>
        <v>8990837.3762353</v>
      </c>
      <c r="AM261" s="46" t="n">
        <f aca="false">$AI261*$AK261</f>
        <v>216646.683764706</v>
      </c>
      <c r="AN261" s="26"/>
      <c r="AO261" s="26" t="s">
        <v>2276</v>
      </c>
    </row>
    <row r="262" customFormat="false" ht="12" hidden="false" customHeight="false" outlineLevel="0" collapsed="false">
      <c r="A262" s="39" t="s">
        <v>692</v>
      </c>
      <c r="B262" s="39" t="s">
        <v>693</v>
      </c>
      <c r="C262" s="39" t="s">
        <v>5039</v>
      </c>
      <c r="D262" s="39" t="s">
        <v>4505</v>
      </c>
      <c r="E262" s="39" t="s">
        <v>261</v>
      </c>
      <c r="F262" s="39" t="s">
        <v>1739</v>
      </c>
      <c r="G262" s="39" t="s">
        <v>4853</v>
      </c>
      <c r="H262" s="39" t="s">
        <v>4502</v>
      </c>
      <c r="I262" s="40" t="n">
        <v>300</v>
      </c>
      <c r="J262" s="40" t="n">
        <v>0</v>
      </c>
      <c r="K262" s="39" t="s">
        <v>4503</v>
      </c>
      <c r="L262" s="41" t="n">
        <v>0</v>
      </c>
      <c r="M262" s="41" t="n">
        <v>86206.79</v>
      </c>
      <c r="O262" s="42" t="n">
        <f aca="false">M262/SUM($M$2:$M$2023)</f>
        <v>0.00023815824863749</v>
      </c>
      <c r="P262" s="43" t="n">
        <f aca="false">IFERROR(M262/I262,0)</f>
        <v>287.355966666667</v>
      </c>
      <c r="Q262" s="17"/>
      <c r="R262" s="44" t="n">
        <f aca="false">I262-Q262</f>
        <v>300</v>
      </c>
      <c r="S262" s="43" t="n">
        <f aca="false">$AK262*R262</f>
        <v>86206.7909806729</v>
      </c>
      <c r="U262" s="26" t="s">
        <v>259</v>
      </c>
      <c r="V262" s="26" t="s">
        <v>260</v>
      </c>
      <c r="W262" s="26" t="s">
        <v>262</v>
      </c>
      <c r="X262" s="25" t="s">
        <v>228</v>
      </c>
      <c r="Y262" s="26" t="s">
        <v>282</v>
      </c>
      <c r="Z262" s="25" t="s">
        <v>51</v>
      </c>
      <c r="AA262" s="26" t="s">
        <v>1827</v>
      </c>
      <c r="AB262" s="26" t="s">
        <v>1828</v>
      </c>
      <c r="AC262" s="26" t="s">
        <v>1829</v>
      </c>
      <c r="AD262" s="26" t="s">
        <v>269</v>
      </c>
      <c r="AE262" s="26"/>
      <c r="AF262" s="26" t="s">
        <v>270</v>
      </c>
      <c r="AG262" s="26" t="s">
        <v>697</v>
      </c>
      <c r="AH262" s="45"/>
      <c r="AI262" s="45"/>
      <c r="AJ262" s="45"/>
      <c r="AK262" s="46" t="n">
        <v>287.355969935576</v>
      </c>
      <c r="AL262" s="46"/>
      <c r="AM262" s="46"/>
      <c r="AN262" s="26"/>
      <c r="AO262" s="26" t="s">
        <v>5004</v>
      </c>
    </row>
    <row r="263" customFormat="false" ht="12" hidden="false" customHeight="false" outlineLevel="0" collapsed="false">
      <c r="A263" s="39" t="s">
        <v>692</v>
      </c>
      <c r="B263" s="39" t="s">
        <v>693</v>
      </c>
      <c r="C263" s="39" t="s">
        <v>5040</v>
      </c>
      <c r="D263" s="39" t="s">
        <v>4505</v>
      </c>
      <c r="E263" s="39" t="s">
        <v>261</v>
      </c>
      <c r="F263" s="39" t="s">
        <v>1739</v>
      </c>
      <c r="G263" s="39" t="s">
        <v>4853</v>
      </c>
      <c r="H263" s="39" t="s">
        <v>4502</v>
      </c>
      <c r="I263" s="40" t="n">
        <v>300</v>
      </c>
      <c r="J263" s="40" t="n">
        <v>0</v>
      </c>
      <c r="K263" s="39" t="s">
        <v>4503</v>
      </c>
      <c r="L263" s="41" t="n">
        <v>0</v>
      </c>
      <c r="M263" s="41" t="n">
        <v>86206.79</v>
      </c>
      <c r="O263" s="42" t="n">
        <f aca="false">M263/SUM($M$2:$M$2023)</f>
        <v>0.00023815824863749</v>
      </c>
      <c r="P263" s="43" t="n">
        <f aca="false">IFERROR(M263/I263,0)</f>
        <v>287.355966666667</v>
      </c>
      <c r="Q263" s="17"/>
      <c r="R263" s="44" t="n">
        <f aca="false">I263-Q263</f>
        <v>300</v>
      </c>
      <c r="S263" s="43" t="n">
        <f aca="false">$AK263*R263</f>
        <v>86206.7909806729</v>
      </c>
      <c r="U263" s="26" t="s">
        <v>259</v>
      </c>
      <c r="V263" s="26" t="s">
        <v>260</v>
      </c>
      <c r="W263" s="26" t="s">
        <v>262</v>
      </c>
      <c r="X263" s="25" t="s">
        <v>228</v>
      </c>
      <c r="Y263" s="26" t="s">
        <v>282</v>
      </c>
      <c r="Z263" s="25" t="s">
        <v>51</v>
      </c>
      <c r="AA263" s="26" t="s">
        <v>1827</v>
      </c>
      <c r="AB263" s="26" t="s">
        <v>1828</v>
      </c>
      <c r="AC263" s="26" t="s">
        <v>1829</v>
      </c>
      <c r="AD263" s="26" t="s">
        <v>269</v>
      </c>
      <c r="AE263" s="26"/>
      <c r="AF263" s="26" t="s">
        <v>270</v>
      </c>
      <c r="AG263" s="26" t="s">
        <v>697</v>
      </c>
      <c r="AH263" s="45"/>
      <c r="AI263" s="45"/>
      <c r="AJ263" s="45"/>
      <c r="AK263" s="46" t="n">
        <v>287.355969935576</v>
      </c>
      <c r="AL263" s="46"/>
      <c r="AM263" s="46"/>
      <c r="AN263" s="26"/>
      <c r="AO263" s="26" t="s">
        <v>5004</v>
      </c>
    </row>
    <row r="264" customFormat="false" ht="12" hidden="false" customHeight="false" outlineLevel="0" collapsed="false">
      <c r="A264" s="39" t="s">
        <v>692</v>
      </c>
      <c r="B264" s="39" t="s">
        <v>693</v>
      </c>
      <c r="C264" s="39" t="s">
        <v>5041</v>
      </c>
      <c r="D264" s="39" t="s">
        <v>4505</v>
      </c>
      <c r="E264" s="39" t="s">
        <v>261</v>
      </c>
      <c r="F264" s="39" t="s">
        <v>1739</v>
      </c>
      <c r="G264" s="39" t="s">
        <v>4853</v>
      </c>
      <c r="H264" s="39" t="s">
        <v>4502</v>
      </c>
      <c r="I264" s="40" t="n">
        <v>300</v>
      </c>
      <c r="J264" s="40" t="n">
        <v>0</v>
      </c>
      <c r="K264" s="39" t="s">
        <v>4503</v>
      </c>
      <c r="L264" s="41" t="n">
        <v>0</v>
      </c>
      <c r="M264" s="41" t="n">
        <v>86206.79</v>
      </c>
      <c r="O264" s="42" t="n">
        <f aca="false">M264/SUM($M$2:$M$2023)</f>
        <v>0.00023815824863749</v>
      </c>
      <c r="P264" s="43" t="n">
        <f aca="false">IFERROR(M264/I264,0)</f>
        <v>287.355966666667</v>
      </c>
      <c r="Q264" s="17"/>
      <c r="R264" s="44" t="n">
        <f aca="false">I264-Q264</f>
        <v>300</v>
      </c>
      <c r="S264" s="43" t="n">
        <f aca="false">$AK264*R264</f>
        <v>86206.7909806729</v>
      </c>
      <c r="U264" s="26" t="s">
        <v>259</v>
      </c>
      <c r="V264" s="26" t="s">
        <v>260</v>
      </c>
      <c r="W264" s="26" t="s">
        <v>262</v>
      </c>
      <c r="X264" s="25" t="s">
        <v>228</v>
      </c>
      <c r="Y264" s="26" t="s">
        <v>282</v>
      </c>
      <c r="Z264" s="25" t="s">
        <v>51</v>
      </c>
      <c r="AA264" s="26" t="s">
        <v>1827</v>
      </c>
      <c r="AB264" s="26" t="s">
        <v>1828</v>
      </c>
      <c r="AC264" s="26" t="s">
        <v>1829</v>
      </c>
      <c r="AD264" s="26" t="s">
        <v>269</v>
      </c>
      <c r="AE264" s="26"/>
      <c r="AF264" s="26" t="s">
        <v>270</v>
      </c>
      <c r="AG264" s="26" t="s">
        <v>697</v>
      </c>
      <c r="AH264" s="45"/>
      <c r="AI264" s="45"/>
      <c r="AJ264" s="45"/>
      <c r="AK264" s="46" t="n">
        <v>287.355969935576</v>
      </c>
      <c r="AL264" s="46"/>
      <c r="AM264" s="46"/>
      <c r="AN264" s="26"/>
      <c r="AO264" s="26" t="s">
        <v>5004</v>
      </c>
    </row>
    <row r="265" customFormat="false" ht="12" hidden="false" customHeight="false" outlineLevel="0" collapsed="false">
      <c r="A265" s="39" t="s">
        <v>692</v>
      </c>
      <c r="B265" s="39" t="s">
        <v>693</v>
      </c>
      <c r="C265" s="39" t="s">
        <v>5042</v>
      </c>
      <c r="D265" s="39" t="s">
        <v>4505</v>
      </c>
      <c r="E265" s="39" t="s">
        <v>261</v>
      </c>
      <c r="F265" s="39" t="s">
        <v>1739</v>
      </c>
      <c r="G265" s="39" t="s">
        <v>4853</v>
      </c>
      <c r="H265" s="39" t="s">
        <v>4502</v>
      </c>
      <c r="I265" s="40" t="n">
        <v>300</v>
      </c>
      <c r="J265" s="40" t="n">
        <v>0</v>
      </c>
      <c r="K265" s="39" t="s">
        <v>4503</v>
      </c>
      <c r="L265" s="41" t="n">
        <v>0</v>
      </c>
      <c r="M265" s="41" t="n">
        <v>86206.79</v>
      </c>
      <c r="O265" s="42" t="n">
        <f aca="false">M265/SUM($M$2:$M$2023)</f>
        <v>0.00023815824863749</v>
      </c>
      <c r="P265" s="43" t="n">
        <f aca="false">IFERROR(M265/I265,0)</f>
        <v>287.355966666667</v>
      </c>
      <c r="Q265" s="17"/>
      <c r="R265" s="44" t="n">
        <f aca="false">I265-Q265</f>
        <v>300</v>
      </c>
      <c r="S265" s="43" t="n">
        <f aca="false">$AK265*R265</f>
        <v>86206.7909806729</v>
      </c>
      <c r="U265" s="26" t="s">
        <v>259</v>
      </c>
      <c r="V265" s="26" t="s">
        <v>260</v>
      </c>
      <c r="W265" s="26" t="s">
        <v>262</v>
      </c>
      <c r="X265" s="25" t="s">
        <v>228</v>
      </c>
      <c r="Y265" s="26" t="s">
        <v>282</v>
      </c>
      <c r="Z265" s="25" t="s">
        <v>51</v>
      </c>
      <c r="AA265" s="26" t="s">
        <v>1827</v>
      </c>
      <c r="AB265" s="26" t="s">
        <v>1828</v>
      </c>
      <c r="AC265" s="26" t="s">
        <v>1829</v>
      </c>
      <c r="AD265" s="26" t="s">
        <v>269</v>
      </c>
      <c r="AE265" s="26"/>
      <c r="AF265" s="26" t="s">
        <v>270</v>
      </c>
      <c r="AG265" s="26" t="s">
        <v>697</v>
      </c>
      <c r="AH265" s="45"/>
      <c r="AI265" s="45"/>
      <c r="AJ265" s="45"/>
      <c r="AK265" s="46" t="n">
        <v>287.355969935576</v>
      </c>
      <c r="AL265" s="46"/>
      <c r="AM265" s="46"/>
      <c r="AN265" s="26"/>
      <c r="AO265" s="26" t="s">
        <v>5004</v>
      </c>
    </row>
    <row r="266" customFormat="false" ht="12" hidden="false" customHeight="false" outlineLevel="0" collapsed="false">
      <c r="A266" s="39" t="s">
        <v>692</v>
      </c>
      <c r="B266" s="39" t="s">
        <v>693</v>
      </c>
      <c r="C266" s="39" t="s">
        <v>5043</v>
      </c>
      <c r="D266" s="39" t="s">
        <v>4505</v>
      </c>
      <c r="E266" s="39" t="s">
        <v>261</v>
      </c>
      <c r="F266" s="39" t="s">
        <v>1739</v>
      </c>
      <c r="G266" s="39" t="s">
        <v>4853</v>
      </c>
      <c r="H266" s="39" t="s">
        <v>4502</v>
      </c>
      <c r="I266" s="40" t="n">
        <v>300</v>
      </c>
      <c r="J266" s="40" t="n">
        <v>0</v>
      </c>
      <c r="K266" s="39" t="s">
        <v>4503</v>
      </c>
      <c r="L266" s="41" t="n">
        <v>0</v>
      </c>
      <c r="M266" s="41" t="n">
        <v>86206.79</v>
      </c>
      <c r="O266" s="42" t="n">
        <f aca="false">M266/SUM($M$2:$M$2023)</f>
        <v>0.00023815824863749</v>
      </c>
      <c r="P266" s="43" t="n">
        <f aca="false">IFERROR(M266/I266,0)</f>
        <v>287.355966666667</v>
      </c>
      <c r="Q266" s="17"/>
      <c r="R266" s="44" t="n">
        <f aca="false">I266-Q266</f>
        <v>300</v>
      </c>
      <c r="S266" s="43" t="n">
        <f aca="false">$AK266*R266</f>
        <v>86206.7909806729</v>
      </c>
      <c r="U266" s="26" t="s">
        <v>259</v>
      </c>
      <c r="V266" s="26" t="s">
        <v>260</v>
      </c>
      <c r="W266" s="26" t="s">
        <v>262</v>
      </c>
      <c r="X266" s="25" t="s">
        <v>228</v>
      </c>
      <c r="Y266" s="26" t="s">
        <v>282</v>
      </c>
      <c r="Z266" s="25" t="s">
        <v>51</v>
      </c>
      <c r="AA266" s="26" t="s">
        <v>1827</v>
      </c>
      <c r="AB266" s="26" t="s">
        <v>1828</v>
      </c>
      <c r="AC266" s="26" t="s">
        <v>1829</v>
      </c>
      <c r="AD266" s="26" t="s">
        <v>269</v>
      </c>
      <c r="AE266" s="26"/>
      <c r="AF266" s="26" t="s">
        <v>270</v>
      </c>
      <c r="AG266" s="26" t="s">
        <v>697</v>
      </c>
      <c r="AH266" s="45"/>
      <c r="AI266" s="45"/>
      <c r="AJ266" s="45"/>
      <c r="AK266" s="46" t="n">
        <v>287.355969935576</v>
      </c>
      <c r="AL266" s="46"/>
      <c r="AM266" s="46"/>
      <c r="AN266" s="26"/>
      <c r="AO266" s="26" t="s">
        <v>5004</v>
      </c>
    </row>
    <row r="267" customFormat="false" ht="12" hidden="false" customHeight="false" outlineLevel="0" collapsed="false">
      <c r="A267" s="39" t="s">
        <v>692</v>
      </c>
      <c r="B267" s="39" t="s">
        <v>693</v>
      </c>
      <c r="C267" s="39" t="s">
        <v>5044</v>
      </c>
      <c r="D267" s="39" t="s">
        <v>4505</v>
      </c>
      <c r="E267" s="39" t="s">
        <v>261</v>
      </c>
      <c r="F267" s="39" t="s">
        <v>1739</v>
      </c>
      <c r="G267" s="39" t="s">
        <v>4853</v>
      </c>
      <c r="H267" s="39" t="s">
        <v>4502</v>
      </c>
      <c r="I267" s="40" t="n">
        <v>300</v>
      </c>
      <c r="J267" s="40" t="n">
        <v>0</v>
      </c>
      <c r="K267" s="39" t="s">
        <v>4503</v>
      </c>
      <c r="L267" s="41" t="n">
        <v>0</v>
      </c>
      <c r="M267" s="41" t="n">
        <v>86206.79</v>
      </c>
      <c r="O267" s="42" t="n">
        <f aca="false">M267/SUM($M$2:$M$2023)</f>
        <v>0.00023815824863749</v>
      </c>
      <c r="P267" s="43" t="n">
        <f aca="false">IFERROR(M267/I267,0)</f>
        <v>287.355966666667</v>
      </c>
      <c r="Q267" s="17"/>
      <c r="R267" s="44" t="n">
        <f aca="false">I267-Q267</f>
        <v>300</v>
      </c>
      <c r="S267" s="43" t="n">
        <f aca="false">$AK267*R267</f>
        <v>86206.7909806729</v>
      </c>
      <c r="U267" s="26" t="s">
        <v>259</v>
      </c>
      <c r="V267" s="26" t="s">
        <v>260</v>
      </c>
      <c r="W267" s="26" t="s">
        <v>262</v>
      </c>
      <c r="X267" s="25" t="s">
        <v>228</v>
      </c>
      <c r="Y267" s="26" t="s">
        <v>282</v>
      </c>
      <c r="Z267" s="25" t="s">
        <v>51</v>
      </c>
      <c r="AA267" s="26" t="s">
        <v>1827</v>
      </c>
      <c r="AB267" s="26" t="s">
        <v>1828</v>
      </c>
      <c r="AC267" s="26" t="s">
        <v>1829</v>
      </c>
      <c r="AD267" s="26" t="s">
        <v>269</v>
      </c>
      <c r="AE267" s="26"/>
      <c r="AF267" s="26" t="s">
        <v>270</v>
      </c>
      <c r="AG267" s="26" t="s">
        <v>697</v>
      </c>
      <c r="AH267" s="45"/>
      <c r="AI267" s="45"/>
      <c r="AJ267" s="45"/>
      <c r="AK267" s="46" t="n">
        <v>287.355969935576</v>
      </c>
      <c r="AL267" s="46"/>
      <c r="AM267" s="46"/>
      <c r="AN267" s="26"/>
      <c r="AO267" s="26" t="s">
        <v>5004</v>
      </c>
    </row>
    <row r="268" customFormat="false" ht="12" hidden="false" customHeight="false" outlineLevel="0" collapsed="false">
      <c r="A268" s="39" t="s">
        <v>2064</v>
      </c>
      <c r="B268" s="39" t="s">
        <v>2065</v>
      </c>
      <c r="C268" s="39" t="s">
        <v>5045</v>
      </c>
      <c r="D268" s="39" t="s">
        <v>4505</v>
      </c>
      <c r="E268" s="39" t="s">
        <v>261</v>
      </c>
      <c r="F268" s="39" t="s">
        <v>1739</v>
      </c>
      <c r="G268" s="39" t="s">
        <v>4853</v>
      </c>
      <c r="H268" s="39" t="s">
        <v>4502</v>
      </c>
      <c r="I268" s="40" t="n">
        <v>300</v>
      </c>
      <c r="J268" s="40" t="n">
        <v>0</v>
      </c>
      <c r="K268" s="39" t="s">
        <v>4503</v>
      </c>
      <c r="L268" s="41" t="n">
        <v>0</v>
      </c>
      <c r="M268" s="41" t="n">
        <v>121446.99</v>
      </c>
      <c r="O268" s="42" t="n">
        <f aca="false">M268/SUM($M$2:$M$2023)</f>
        <v>0.000335514203007614</v>
      </c>
      <c r="P268" s="43" t="n">
        <f aca="false">IFERROR(M268/I268,0)</f>
        <v>404.8233</v>
      </c>
      <c r="Q268" s="17"/>
      <c r="R268" s="44" t="n">
        <f aca="false">I268-Q268</f>
        <v>300</v>
      </c>
      <c r="S268" s="43" t="n">
        <f aca="false">$AK268*R268</f>
        <v>121446.991160221</v>
      </c>
      <c r="U268" s="26" t="s">
        <v>259</v>
      </c>
      <c r="V268" s="26" t="s">
        <v>260</v>
      </c>
      <c r="W268" s="26" t="s">
        <v>262</v>
      </c>
      <c r="X268" s="26"/>
      <c r="Y268" s="26" t="s">
        <v>277</v>
      </c>
      <c r="Z268" s="27" t="s">
        <v>123</v>
      </c>
      <c r="AA268" s="26"/>
      <c r="AB268" s="26"/>
      <c r="AC268" s="26"/>
      <c r="AD268" s="26"/>
      <c r="AE268" s="26"/>
      <c r="AF268" s="26"/>
      <c r="AG268" s="26"/>
      <c r="AH268" s="45" t="n">
        <v>905</v>
      </c>
      <c r="AI268" s="45" t="n">
        <f aca="false">Q268</f>
        <v>0</v>
      </c>
      <c r="AJ268" s="45" t="n">
        <f aca="false">$AH268-$AI268</f>
        <v>905</v>
      </c>
      <c r="AK268" s="46" t="n">
        <v>404.823303867403</v>
      </c>
      <c r="AL268" s="46" t="n">
        <f aca="false">$AJ268*$AK268</f>
        <v>366365.09</v>
      </c>
      <c r="AM268" s="46" t="n">
        <f aca="false">$AI268*$AK268</f>
        <v>0</v>
      </c>
      <c r="AN268" s="26"/>
      <c r="AO268" s="26" t="s">
        <v>2066</v>
      </c>
    </row>
    <row r="269" customFormat="false" ht="12" hidden="false" customHeight="false" outlineLevel="0" collapsed="false">
      <c r="A269" s="39" t="s">
        <v>850</v>
      </c>
      <c r="B269" s="39" t="s">
        <v>851</v>
      </c>
      <c r="C269" s="39" t="s">
        <v>5046</v>
      </c>
      <c r="D269" s="39" t="s">
        <v>4505</v>
      </c>
      <c r="E269" s="39" t="s">
        <v>261</v>
      </c>
      <c r="F269" s="39" t="s">
        <v>1739</v>
      </c>
      <c r="G269" s="39" t="s">
        <v>4853</v>
      </c>
      <c r="H269" s="39" t="s">
        <v>4502</v>
      </c>
      <c r="I269" s="40" t="n">
        <v>300</v>
      </c>
      <c r="J269" s="40" t="n">
        <v>0</v>
      </c>
      <c r="K269" s="39" t="s">
        <v>4503</v>
      </c>
      <c r="L269" s="41" t="n">
        <v>0</v>
      </c>
      <c r="M269" s="41" t="n">
        <v>284166.03</v>
      </c>
      <c r="O269" s="42" t="n">
        <f aca="false">M269/SUM($M$2:$M$2023)</f>
        <v>0.000785048185033551</v>
      </c>
      <c r="P269" s="43" t="n">
        <f aca="false">IFERROR(M269/I269,0)</f>
        <v>947.2201</v>
      </c>
      <c r="Q269" s="17" t="n">
        <v>55</v>
      </c>
      <c r="R269" s="44" t="n">
        <f aca="false">I269-Q269</f>
        <v>245</v>
      </c>
      <c r="S269" s="43" t="n">
        <f aca="false">$AK269*R269</f>
        <v>232068.924811921</v>
      </c>
      <c r="U269" s="26" t="s">
        <v>259</v>
      </c>
      <c r="V269" s="26" t="s">
        <v>260</v>
      </c>
      <c r="W269" s="26" t="s">
        <v>262</v>
      </c>
      <c r="X269" s="29" t="s">
        <v>227</v>
      </c>
      <c r="Y269" s="26" t="s">
        <v>297</v>
      </c>
      <c r="Z269" s="25" t="s">
        <v>51</v>
      </c>
      <c r="AA269" s="26" t="s">
        <v>1880</v>
      </c>
      <c r="AB269" s="26" t="s">
        <v>1881</v>
      </c>
      <c r="AC269" s="26" t="s">
        <v>854</v>
      </c>
      <c r="AD269" s="26" t="s">
        <v>269</v>
      </c>
      <c r="AE269" s="26"/>
      <c r="AF269" s="26" t="s">
        <v>270</v>
      </c>
      <c r="AG269" s="26" t="s">
        <v>855</v>
      </c>
      <c r="AH269" s="45" t="n">
        <v>3456</v>
      </c>
      <c r="AI269" s="45" t="n">
        <f aca="false">Q269</f>
        <v>55</v>
      </c>
      <c r="AJ269" s="45" t="n">
        <f aca="false">$AH269-$AI269</f>
        <v>3401</v>
      </c>
      <c r="AK269" s="46" t="n">
        <v>947.220101273147</v>
      </c>
      <c r="AL269" s="46" t="n">
        <f aca="false">$AJ269*$AK269</f>
        <v>3221495.56442997</v>
      </c>
      <c r="AM269" s="46" t="n">
        <f aca="false">$AI269*$AK269</f>
        <v>52097.1055700231</v>
      </c>
      <c r="AN269" s="28" t="s">
        <v>1882</v>
      </c>
      <c r="AO269" s="26" t="s">
        <v>1883</v>
      </c>
    </row>
    <row r="270" customFormat="false" ht="12" hidden="false" customHeight="false" outlineLevel="0" collapsed="false">
      <c r="A270" s="39" t="s">
        <v>850</v>
      </c>
      <c r="B270" s="39" t="s">
        <v>851</v>
      </c>
      <c r="C270" s="39" t="s">
        <v>5047</v>
      </c>
      <c r="D270" s="39" t="s">
        <v>4505</v>
      </c>
      <c r="E270" s="39" t="s">
        <v>261</v>
      </c>
      <c r="F270" s="39" t="s">
        <v>1739</v>
      </c>
      <c r="G270" s="39" t="s">
        <v>4853</v>
      </c>
      <c r="H270" s="39" t="s">
        <v>4502</v>
      </c>
      <c r="I270" s="40" t="n">
        <v>300</v>
      </c>
      <c r="J270" s="40" t="n">
        <v>0</v>
      </c>
      <c r="K270" s="39" t="s">
        <v>4503</v>
      </c>
      <c r="L270" s="41" t="n">
        <v>0</v>
      </c>
      <c r="M270" s="41" t="n">
        <v>284166.03</v>
      </c>
      <c r="O270" s="42" t="n">
        <f aca="false">M270/SUM($M$2:$M$2023)</f>
        <v>0.000785048185033551</v>
      </c>
      <c r="P270" s="43" t="n">
        <f aca="false">IFERROR(M270/I270,0)</f>
        <v>947.2201</v>
      </c>
      <c r="Q270" s="17"/>
      <c r="R270" s="44" t="n">
        <f aca="false">I270-Q270</f>
        <v>300</v>
      </c>
      <c r="S270" s="43" t="n">
        <f aca="false">$AK270*R270</f>
        <v>284166.030381944</v>
      </c>
      <c r="U270" s="26" t="s">
        <v>259</v>
      </c>
      <c r="V270" s="26" t="s">
        <v>260</v>
      </c>
      <c r="W270" s="26" t="s">
        <v>262</v>
      </c>
      <c r="X270" s="29" t="s">
        <v>227</v>
      </c>
      <c r="Y270" s="26" t="s">
        <v>297</v>
      </c>
      <c r="Z270" s="25" t="s">
        <v>51</v>
      </c>
      <c r="AA270" s="26" t="s">
        <v>1880</v>
      </c>
      <c r="AB270" s="26" t="s">
        <v>1881</v>
      </c>
      <c r="AC270" s="26" t="s">
        <v>854</v>
      </c>
      <c r="AD270" s="26" t="s">
        <v>269</v>
      </c>
      <c r="AE270" s="26"/>
      <c r="AF270" s="26" t="s">
        <v>270</v>
      </c>
      <c r="AG270" s="26" t="s">
        <v>855</v>
      </c>
      <c r="AH270" s="45"/>
      <c r="AI270" s="45"/>
      <c r="AJ270" s="45"/>
      <c r="AK270" s="46" t="n">
        <v>947.220101273147</v>
      </c>
      <c r="AL270" s="46"/>
      <c r="AM270" s="46"/>
      <c r="AN270" s="26"/>
      <c r="AO270" s="26" t="s">
        <v>5048</v>
      </c>
    </row>
    <row r="271" customFormat="false" ht="12" hidden="false" customHeight="false" outlineLevel="0" collapsed="false">
      <c r="A271" s="39" t="s">
        <v>820</v>
      </c>
      <c r="B271" s="39" t="s">
        <v>821</v>
      </c>
      <c r="C271" s="39" t="s">
        <v>5049</v>
      </c>
      <c r="D271" s="39" t="s">
        <v>4505</v>
      </c>
      <c r="E271" s="39" t="s">
        <v>261</v>
      </c>
      <c r="F271" s="39" t="s">
        <v>1739</v>
      </c>
      <c r="G271" s="39" t="s">
        <v>4853</v>
      </c>
      <c r="H271" s="39" t="s">
        <v>4502</v>
      </c>
      <c r="I271" s="40" t="n">
        <v>300</v>
      </c>
      <c r="J271" s="40" t="n">
        <v>0</v>
      </c>
      <c r="K271" s="39" t="s">
        <v>4503</v>
      </c>
      <c r="L271" s="41" t="n">
        <v>0</v>
      </c>
      <c r="M271" s="41" t="n">
        <v>58936.33</v>
      </c>
      <c r="O271" s="42" t="n">
        <f aca="false">M271/SUM($M$2:$M$2023)</f>
        <v>0.00016281980959877</v>
      </c>
      <c r="P271" s="43" t="n">
        <f aca="false">IFERROR(M271/I271,0)</f>
        <v>196.454433333333</v>
      </c>
      <c r="Q271" s="17"/>
      <c r="R271" s="44" t="n">
        <f aca="false">I271-Q271</f>
        <v>300</v>
      </c>
      <c r="S271" s="43" t="n">
        <f aca="false">$AK271*R271</f>
        <v>58936.3312779077</v>
      </c>
      <c r="U271" s="26" t="s">
        <v>259</v>
      </c>
      <c r="V271" s="26" t="s">
        <v>260</v>
      </c>
      <c r="W271" s="26" t="s">
        <v>262</v>
      </c>
      <c r="X271" s="29" t="s">
        <v>227</v>
      </c>
      <c r="Y271" s="26" t="s">
        <v>297</v>
      </c>
      <c r="Z271" s="25" t="s">
        <v>51</v>
      </c>
      <c r="AA271" s="26" t="s">
        <v>1846</v>
      </c>
      <c r="AB271" s="26" t="s">
        <v>1847</v>
      </c>
      <c r="AC271" s="26" t="s">
        <v>824</v>
      </c>
      <c r="AD271" s="26" t="s">
        <v>269</v>
      </c>
      <c r="AE271" s="26"/>
      <c r="AF271" s="26" t="s">
        <v>270</v>
      </c>
      <c r="AG271" s="26" t="s">
        <v>825</v>
      </c>
      <c r="AH271" s="45"/>
      <c r="AI271" s="45"/>
      <c r="AJ271" s="45"/>
      <c r="AK271" s="46" t="n">
        <v>196.454437593026</v>
      </c>
      <c r="AL271" s="46"/>
      <c r="AM271" s="46"/>
      <c r="AN271" s="26"/>
      <c r="AO271" s="26" t="s">
        <v>5008</v>
      </c>
    </row>
    <row r="272" customFormat="false" ht="12" hidden="false" customHeight="false" outlineLevel="0" collapsed="false">
      <c r="A272" s="39" t="s">
        <v>820</v>
      </c>
      <c r="B272" s="39" t="s">
        <v>821</v>
      </c>
      <c r="C272" s="39" t="s">
        <v>5050</v>
      </c>
      <c r="D272" s="39" t="s">
        <v>4505</v>
      </c>
      <c r="E272" s="39" t="s">
        <v>261</v>
      </c>
      <c r="F272" s="39" t="s">
        <v>1739</v>
      </c>
      <c r="G272" s="39" t="s">
        <v>4853</v>
      </c>
      <c r="H272" s="39" t="s">
        <v>4502</v>
      </c>
      <c r="I272" s="40" t="n">
        <v>300</v>
      </c>
      <c r="J272" s="40" t="n">
        <v>0</v>
      </c>
      <c r="K272" s="39" t="s">
        <v>4503</v>
      </c>
      <c r="L272" s="41" t="n">
        <v>0</v>
      </c>
      <c r="M272" s="41" t="n">
        <v>58936.33</v>
      </c>
      <c r="O272" s="42" t="n">
        <f aca="false">M272/SUM($M$2:$M$2023)</f>
        <v>0.00016281980959877</v>
      </c>
      <c r="P272" s="43" t="n">
        <f aca="false">IFERROR(M272/I272,0)</f>
        <v>196.454433333333</v>
      </c>
      <c r="Q272" s="17"/>
      <c r="R272" s="44" t="n">
        <f aca="false">I272-Q272</f>
        <v>300</v>
      </c>
      <c r="S272" s="43" t="n">
        <f aca="false">$AK272*R272</f>
        <v>58936.3312779077</v>
      </c>
      <c r="U272" s="26" t="s">
        <v>259</v>
      </c>
      <c r="V272" s="26" t="s">
        <v>260</v>
      </c>
      <c r="W272" s="26" t="s">
        <v>262</v>
      </c>
      <c r="X272" s="29" t="s">
        <v>227</v>
      </c>
      <c r="Y272" s="26" t="s">
        <v>297</v>
      </c>
      <c r="Z272" s="25" t="s">
        <v>51</v>
      </c>
      <c r="AA272" s="26" t="s">
        <v>1846</v>
      </c>
      <c r="AB272" s="26" t="s">
        <v>1847</v>
      </c>
      <c r="AC272" s="26" t="s">
        <v>824</v>
      </c>
      <c r="AD272" s="26" t="s">
        <v>269</v>
      </c>
      <c r="AE272" s="26"/>
      <c r="AF272" s="26" t="s">
        <v>270</v>
      </c>
      <c r="AG272" s="26" t="s">
        <v>825</v>
      </c>
      <c r="AH272" s="45"/>
      <c r="AI272" s="45"/>
      <c r="AJ272" s="45"/>
      <c r="AK272" s="46" t="n">
        <v>196.454437593026</v>
      </c>
      <c r="AL272" s="46"/>
      <c r="AM272" s="46"/>
      <c r="AN272" s="26"/>
      <c r="AO272" s="26" t="s">
        <v>5008</v>
      </c>
    </row>
    <row r="273" customFormat="false" ht="12" hidden="false" customHeight="false" outlineLevel="0" collapsed="false">
      <c r="A273" s="39" t="s">
        <v>820</v>
      </c>
      <c r="B273" s="39" t="s">
        <v>821</v>
      </c>
      <c r="C273" s="39" t="s">
        <v>5051</v>
      </c>
      <c r="D273" s="39" t="s">
        <v>4505</v>
      </c>
      <c r="E273" s="39" t="s">
        <v>261</v>
      </c>
      <c r="F273" s="39" t="s">
        <v>1739</v>
      </c>
      <c r="G273" s="39" t="s">
        <v>4853</v>
      </c>
      <c r="H273" s="39" t="s">
        <v>4502</v>
      </c>
      <c r="I273" s="40" t="n">
        <v>300</v>
      </c>
      <c r="J273" s="40" t="n">
        <v>0</v>
      </c>
      <c r="K273" s="39" t="s">
        <v>4503</v>
      </c>
      <c r="L273" s="41" t="n">
        <v>0</v>
      </c>
      <c r="M273" s="41" t="n">
        <v>58936.33</v>
      </c>
      <c r="O273" s="42" t="n">
        <f aca="false">M273/SUM($M$2:$M$2023)</f>
        <v>0.00016281980959877</v>
      </c>
      <c r="P273" s="43" t="n">
        <f aca="false">IFERROR(M273/I273,0)</f>
        <v>196.454433333333</v>
      </c>
      <c r="Q273" s="17"/>
      <c r="R273" s="44" t="n">
        <f aca="false">I273-Q273</f>
        <v>300</v>
      </c>
      <c r="S273" s="43" t="n">
        <f aca="false">$AK273*R273</f>
        <v>58936.3312779077</v>
      </c>
      <c r="U273" s="26" t="s">
        <v>259</v>
      </c>
      <c r="V273" s="26" t="s">
        <v>260</v>
      </c>
      <c r="W273" s="26" t="s">
        <v>262</v>
      </c>
      <c r="X273" s="29" t="s">
        <v>227</v>
      </c>
      <c r="Y273" s="26" t="s">
        <v>297</v>
      </c>
      <c r="Z273" s="25" t="s">
        <v>51</v>
      </c>
      <c r="AA273" s="26" t="s">
        <v>1846</v>
      </c>
      <c r="AB273" s="26" t="s">
        <v>1847</v>
      </c>
      <c r="AC273" s="26" t="s">
        <v>824</v>
      </c>
      <c r="AD273" s="26" t="s">
        <v>269</v>
      </c>
      <c r="AE273" s="26"/>
      <c r="AF273" s="26" t="s">
        <v>270</v>
      </c>
      <c r="AG273" s="26" t="s">
        <v>825</v>
      </c>
      <c r="AH273" s="45"/>
      <c r="AI273" s="45"/>
      <c r="AJ273" s="45"/>
      <c r="AK273" s="46" t="n">
        <v>196.454437593026</v>
      </c>
      <c r="AL273" s="46"/>
      <c r="AM273" s="46"/>
      <c r="AN273" s="26"/>
      <c r="AO273" s="26" t="s">
        <v>5008</v>
      </c>
    </row>
    <row r="274" customFormat="false" ht="12" hidden="false" customHeight="false" outlineLevel="0" collapsed="false">
      <c r="A274" s="39" t="s">
        <v>1922</v>
      </c>
      <c r="B274" s="39" t="s">
        <v>1923</v>
      </c>
      <c r="C274" s="39" t="s">
        <v>5052</v>
      </c>
      <c r="D274" s="39" t="s">
        <v>4505</v>
      </c>
      <c r="E274" s="39" t="s">
        <v>261</v>
      </c>
      <c r="F274" s="39" t="s">
        <v>1739</v>
      </c>
      <c r="G274" s="39" t="s">
        <v>4853</v>
      </c>
      <c r="H274" s="39" t="s">
        <v>4502</v>
      </c>
      <c r="I274" s="40" t="n">
        <v>300</v>
      </c>
      <c r="J274" s="40" t="n">
        <v>0</v>
      </c>
      <c r="K274" s="39" t="s">
        <v>4503</v>
      </c>
      <c r="L274" s="41" t="n">
        <v>0</v>
      </c>
      <c r="M274" s="41" t="n">
        <v>86301.44</v>
      </c>
      <c r="O274" s="42" t="n">
        <f aca="false">M274/SUM($M$2:$M$2023)</f>
        <v>0.000238419732428193</v>
      </c>
      <c r="P274" s="43" t="n">
        <f aca="false">IFERROR(M274/I274,0)</f>
        <v>287.671466666667</v>
      </c>
      <c r="Q274" s="17" t="n">
        <v>0</v>
      </c>
      <c r="R274" s="44" t="n">
        <f aca="false">I274-Q274</f>
        <v>300</v>
      </c>
      <c r="S274" s="43" t="n">
        <f aca="false">$AK274*R274</f>
        <v>86301.4437735849</v>
      </c>
      <c r="U274" s="26" t="s">
        <v>259</v>
      </c>
      <c r="V274" s="26" t="s">
        <v>260</v>
      </c>
      <c r="W274" s="26" t="s">
        <v>262</v>
      </c>
      <c r="X274" s="24" t="s">
        <v>226</v>
      </c>
      <c r="Y274" s="26" t="s">
        <v>267</v>
      </c>
      <c r="Z274" s="25" t="s">
        <v>51</v>
      </c>
      <c r="AA274" s="26" t="s">
        <v>1924</v>
      </c>
      <c r="AB274" s="26" t="s">
        <v>521</v>
      </c>
      <c r="AC274" s="26" t="s">
        <v>290</v>
      </c>
      <c r="AD274" s="26" t="s">
        <v>269</v>
      </c>
      <c r="AE274" s="26"/>
      <c r="AF274" s="26" t="s">
        <v>270</v>
      </c>
      <c r="AG274" s="26" t="s">
        <v>525</v>
      </c>
      <c r="AH274" s="45" t="n">
        <v>2650</v>
      </c>
      <c r="AI274" s="45" t="n">
        <f aca="false">Q274</f>
        <v>0</v>
      </c>
      <c r="AJ274" s="45" t="n">
        <f aca="false">$AH274-$AI274</f>
        <v>2650</v>
      </c>
      <c r="AK274" s="46" t="n">
        <v>287.671479245283</v>
      </c>
      <c r="AL274" s="46" t="n">
        <f aca="false">$AJ274*$AK274</f>
        <v>762329.42</v>
      </c>
      <c r="AM274" s="46" t="n">
        <f aca="false">$AI274*$AK274</f>
        <v>0</v>
      </c>
      <c r="AN274" s="26"/>
      <c r="AO274" s="26" t="s">
        <v>1925</v>
      </c>
    </row>
    <row r="275" customFormat="false" ht="12" hidden="false" customHeight="false" outlineLevel="0" collapsed="false">
      <c r="A275" s="39" t="s">
        <v>968</v>
      </c>
      <c r="B275" s="39" t="s">
        <v>969</v>
      </c>
      <c r="C275" s="39" t="s">
        <v>5053</v>
      </c>
      <c r="D275" s="39" t="s">
        <v>4505</v>
      </c>
      <c r="E275" s="39" t="s">
        <v>261</v>
      </c>
      <c r="F275" s="39" t="s">
        <v>1739</v>
      </c>
      <c r="G275" s="39" t="s">
        <v>4853</v>
      </c>
      <c r="H275" s="39" t="s">
        <v>4502</v>
      </c>
      <c r="I275" s="40" t="n">
        <v>300</v>
      </c>
      <c r="J275" s="40" t="n">
        <v>0</v>
      </c>
      <c r="K275" s="39" t="s">
        <v>4503</v>
      </c>
      <c r="L275" s="41" t="n">
        <v>0</v>
      </c>
      <c r="M275" s="41" t="n">
        <v>652435.13</v>
      </c>
      <c r="O275" s="42" t="n">
        <f aca="false">M275/SUM($M$2:$M$2023)</f>
        <v>0.00180244279957963</v>
      </c>
      <c r="P275" s="43" t="n">
        <f aca="false">IFERROR(M275/I275,0)</f>
        <v>2174.78376666667</v>
      </c>
      <c r="Q275" s="17" t="n">
        <v>343</v>
      </c>
      <c r="R275" s="44" t="n">
        <f aca="false">I275-Q275</f>
        <v>-43</v>
      </c>
      <c r="S275" s="43" t="n">
        <f aca="false">$AK275*R275</f>
        <v>-93515.7025870647</v>
      </c>
      <c r="U275" s="26" t="s">
        <v>259</v>
      </c>
      <c r="V275" s="26" t="s">
        <v>260</v>
      </c>
      <c r="W275" s="26" t="s">
        <v>262</v>
      </c>
      <c r="X275" s="24" t="s">
        <v>226</v>
      </c>
      <c r="Y275" s="26" t="s">
        <v>267</v>
      </c>
      <c r="Z275" s="25" t="s">
        <v>51</v>
      </c>
      <c r="AA275" s="26" t="s">
        <v>1956</v>
      </c>
      <c r="AB275" s="26" t="s">
        <v>1957</v>
      </c>
      <c r="AC275" s="26" t="s">
        <v>972</v>
      </c>
      <c r="AD275" s="26" t="s">
        <v>269</v>
      </c>
      <c r="AE275" s="26"/>
      <c r="AF275" s="26" t="s">
        <v>270</v>
      </c>
      <c r="AG275" s="26" t="s">
        <v>973</v>
      </c>
      <c r="AH275" s="45" t="n">
        <v>2010</v>
      </c>
      <c r="AI275" s="45" t="n">
        <f aca="false">Q275</f>
        <v>343</v>
      </c>
      <c r="AJ275" s="45" t="n">
        <f aca="false">$AH275-$AI275</f>
        <v>1667</v>
      </c>
      <c r="AK275" s="46" t="n">
        <v>2174.78378109453</v>
      </c>
      <c r="AL275" s="46" t="n">
        <f aca="false">$AJ275*$AK275</f>
        <v>3625364.56308458</v>
      </c>
      <c r="AM275" s="46" t="n">
        <f aca="false">$AI275*$AK275</f>
        <v>745950.836915423</v>
      </c>
      <c r="AN275" s="26"/>
      <c r="AO275" s="26" t="s">
        <v>1958</v>
      </c>
    </row>
    <row r="276" customFormat="false" ht="12" hidden="false" customHeight="false" outlineLevel="0" collapsed="false">
      <c r="A276" s="39" t="s">
        <v>1835</v>
      </c>
      <c r="B276" s="39" t="s">
        <v>1836</v>
      </c>
      <c r="C276" s="39" t="s">
        <v>5054</v>
      </c>
      <c r="D276" s="39" t="s">
        <v>4505</v>
      </c>
      <c r="E276" s="39" t="s">
        <v>261</v>
      </c>
      <c r="F276" s="39" t="s">
        <v>1739</v>
      </c>
      <c r="G276" s="39" t="s">
        <v>4853</v>
      </c>
      <c r="H276" s="39" t="s">
        <v>4502</v>
      </c>
      <c r="I276" s="40" t="n">
        <v>300</v>
      </c>
      <c r="J276" s="40" t="n">
        <v>0</v>
      </c>
      <c r="K276" s="39" t="s">
        <v>4503</v>
      </c>
      <c r="L276" s="41" t="n">
        <v>0</v>
      </c>
      <c r="M276" s="41" t="n">
        <v>49575.8</v>
      </c>
      <c r="O276" s="42" t="n">
        <f aca="false">M276/SUM($M$2:$M$2023)</f>
        <v>0.000136960043435122</v>
      </c>
      <c r="P276" s="43" t="n">
        <f aca="false">IFERROR(M276/I276,0)</f>
        <v>165.252666666667</v>
      </c>
      <c r="Q276" s="17"/>
      <c r="R276" s="44" t="n">
        <f aca="false">I276-Q276</f>
        <v>300</v>
      </c>
      <c r="S276" s="43" t="n">
        <f aca="false">$AK276*R276</f>
        <v>49575.8042671614</v>
      </c>
      <c r="U276" s="26" t="s">
        <v>259</v>
      </c>
      <c r="V276" s="26" t="s">
        <v>260</v>
      </c>
      <c r="W276" s="26" t="s">
        <v>262</v>
      </c>
      <c r="X276" s="26"/>
      <c r="Y276" s="26" t="s">
        <v>277</v>
      </c>
      <c r="Z276" s="27" t="s">
        <v>123</v>
      </c>
      <c r="AA276" s="26"/>
      <c r="AB276" s="26"/>
      <c r="AC276" s="26"/>
      <c r="AD276" s="26"/>
      <c r="AE276" s="26"/>
      <c r="AF276" s="26"/>
      <c r="AG276" s="26"/>
      <c r="AH276" s="45"/>
      <c r="AI276" s="45"/>
      <c r="AJ276" s="45"/>
      <c r="AK276" s="46" t="n">
        <v>165.252680890538</v>
      </c>
      <c r="AL276" s="46"/>
      <c r="AM276" s="46"/>
      <c r="AN276" s="26"/>
      <c r="AO276" s="26" t="s">
        <v>1837</v>
      </c>
    </row>
    <row r="277" customFormat="false" ht="12" hidden="false" customHeight="false" outlineLevel="0" collapsed="false">
      <c r="A277" s="39" t="s">
        <v>1835</v>
      </c>
      <c r="B277" s="39" t="s">
        <v>1836</v>
      </c>
      <c r="C277" s="39" t="s">
        <v>5055</v>
      </c>
      <c r="D277" s="39" t="s">
        <v>4505</v>
      </c>
      <c r="E277" s="39" t="s">
        <v>261</v>
      </c>
      <c r="F277" s="39" t="s">
        <v>1739</v>
      </c>
      <c r="G277" s="39" t="s">
        <v>4853</v>
      </c>
      <c r="H277" s="39" t="s">
        <v>4502</v>
      </c>
      <c r="I277" s="40" t="n">
        <v>300</v>
      </c>
      <c r="J277" s="40" t="n">
        <v>0</v>
      </c>
      <c r="K277" s="39" t="s">
        <v>4503</v>
      </c>
      <c r="L277" s="41" t="n">
        <v>0</v>
      </c>
      <c r="M277" s="41" t="n">
        <v>49575.8</v>
      </c>
      <c r="O277" s="42" t="n">
        <f aca="false">M277/SUM($M$2:$M$2023)</f>
        <v>0.000136960043435122</v>
      </c>
      <c r="P277" s="43" t="n">
        <f aca="false">IFERROR(M277/I277,0)</f>
        <v>165.252666666667</v>
      </c>
      <c r="Q277" s="17"/>
      <c r="R277" s="44" t="n">
        <f aca="false">I277-Q277</f>
        <v>300</v>
      </c>
      <c r="S277" s="43" t="n">
        <f aca="false">$AK277*R277</f>
        <v>49575.8042671614</v>
      </c>
      <c r="U277" s="26" t="s">
        <v>259</v>
      </c>
      <c r="V277" s="26" t="s">
        <v>260</v>
      </c>
      <c r="W277" s="26" t="s">
        <v>262</v>
      </c>
      <c r="X277" s="26"/>
      <c r="Y277" s="26" t="s">
        <v>277</v>
      </c>
      <c r="Z277" s="27" t="s">
        <v>123</v>
      </c>
      <c r="AA277" s="26"/>
      <c r="AB277" s="26"/>
      <c r="AC277" s="26"/>
      <c r="AD277" s="26"/>
      <c r="AE277" s="26"/>
      <c r="AF277" s="26"/>
      <c r="AG277" s="26"/>
      <c r="AH277" s="45"/>
      <c r="AI277" s="45"/>
      <c r="AJ277" s="45"/>
      <c r="AK277" s="46" t="n">
        <v>165.252680890538</v>
      </c>
      <c r="AL277" s="46"/>
      <c r="AM277" s="46"/>
      <c r="AN277" s="26"/>
      <c r="AO277" s="26" t="s">
        <v>1837</v>
      </c>
    </row>
    <row r="278" customFormat="false" ht="12" hidden="false" customHeight="false" outlineLevel="0" collapsed="false">
      <c r="A278" s="39" t="s">
        <v>1835</v>
      </c>
      <c r="B278" s="39" t="s">
        <v>1836</v>
      </c>
      <c r="C278" s="39" t="s">
        <v>5056</v>
      </c>
      <c r="D278" s="39" t="s">
        <v>4505</v>
      </c>
      <c r="E278" s="39" t="s">
        <v>261</v>
      </c>
      <c r="F278" s="39" t="s">
        <v>1739</v>
      </c>
      <c r="G278" s="39" t="s">
        <v>4853</v>
      </c>
      <c r="H278" s="39" t="s">
        <v>4502</v>
      </c>
      <c r="I278" s="40" t="n">
        <v>300</v>
      </c>
      <c r="J278" s="40" t="n">
        <v>0</v>
      </c>
      <c r="K278" s="39" t="s">
        <v>4503</v>
      </c>
      <c r="L278" s="41" t="n">
        <v>0</v>
      </c>
      <c r="M278" s="41" t="n">
        <v>49575.8</v>
      </c>
      <c r="O278" s="42" t="n">
        <f aca="false">M278/SUM($M$2:$M$2023)</f>
        <v>0.000136960043435122</v>
      </c>
      <c r="P278" s="43" t="n">
        <f aca="false">IFERROR(M278/I278,0)</f>
        <v>165.252666666667</v>
      </c>
      <c r="Q278" s="17"/>
      <c r="R278" s="44" t="n">
        <f aca="false">I278-Q278</f>
        <v>300</v>
      </c>
      <c r="S278" s="43" t="n">
        <f aca="false">$AK278*R278</f>
        <v>49575.8042671614</v>
      </c>
      <c r="U278" s="26" t="s">
        <v>259</v>
      </c>
      <c r="V278" s="26" t="s">
        <v>260</v>
      </c>
      <c r="W278" s="26" t="s">
        <v>262</v>
      </c>
      <c r="X278" s="26"/>
      <c r="Y278" s="26" t="s">
        <v>277</v>
      </c>
      <c r="Z278" s="27" t="s">
        <v>123</v>
      </c>
      <c r="AA278" s="26"/>
      <c r="AB278" s="26"/>
      <c r="AC278" s="26"/>
      <c r="AD278" s="26"/>
      <c r="AE278" s="26"/>
      <c r="AF278" s="26"/>
      <c r="AG278" s="26"/>
      <c r="AH278" s="45"/>
      <c r="AI278" s="45"/>
      <c r="AJ278" s="45"/>
      <c r="AK278" s="46" t="n">
        <v>165.252680890538</v>
      </c>
      <c r="AL278" s="46"/>
      <c r="AM278" s="46"/>
      <c r="AN278" s="26"/>
      <c r="AO278" s="26" t="s">
        <v>1837</v>
      </c>
    </row>
    <row r="279" customFormat="false" ht="12" hidden="false" customHeight="false" outlineLevel="0" collapsed="false">
      <c r="A279" s="39" t="s">
        <v>862</v>
      </c>
      <c r="B279" s="39" t="s">
        <v>863</v>
      </c>
      <c r="C279" s="39" t="s">
        <v>5057</v>
      </c>
      <c r="D279" s="39" t="s">
        <v>4505</v>
      </c>
      <c r="E279" s="39" t="s">
        <v>261</v>
      </c>
      <c r="F279" s="39" t="s">
        <v>1739</v>
      </c>
      <c r="G279" s="39" t="s">
        <v>4853</v>
      </c>
      <c r="H279" s="39" t="s">
        <v>4502</v>
      </c>
      <c r="I279" s="40" t="n">
        <v>300</v>
      </c>
      <c r="J279" s="40" t="n">
        <v>0</v>
      </c>
      <c r="K279" s="39" t="s">
        <v>4503</v>
      </c>
      <c r="L279" s="41" t="n">
        <v>0</v>
      </c>
      <c r="M279" s="41" t="n">
        <v>19888.69</v>
      </c>
      <c r="O279" s="42" t="n">
        <f aca="false">M279/SUM($M$2:$M$2023)</f>
        <v>5.49452726182469E-005</v>
      </c>
      <c r="P279" s="43" t="n">
        <f aca="false">IFERROR(M279/I279,0)</f>
        <v>66.2956333333333</v>
      </c>
      <c r="Q279" s="17" t="n">
        <v>31</v>
      </c>
      <c r="R279" s="44" t="n">
        <f aca="false">I279-Q279</f>
        <v>269</v>
      </c>
      <c r="S279" s="43" t="n">
        <f aca="false">$AK279*R279</f>
        <v>17833.5275801953</v>
      </c>
      <c r="U279" s="26" t="s">
        <v>259</v>
      </c>
      <c r="V279" s="26" t="s">
        <v>260</v>
      </c>
      <c r="W279" s="26" t="s">
        <v>262</v>
      </c>
      <c r="X279" s="29" t="s">
        <v>227</v>
      </c>
      <c r="Y279" s="26" t="s">
        <v>297</v>
      </c>
      <c r="Z279" s="25" t="s">
        <v>51</v>
      </c>
      <c r="AA279" s="26" t="s">
        <v>97</v>
      </c>
      <c r="AB279" s="26" t="s">
        <v>2001</v>
      </c>
      <c r="AC279" s="26" t="s">
        <v>2002</v>
      </c>
      <c r="AD279" s="26" t="s">
        <v>269</v>
      </c>
      <c r="AE279" s="26"/>
      <c r="AF279" s="26" t="s">
        <v>270</v>
      </c>
      <c r="AG279" s="26" t="s">
        <v>2003</v>
      </c>
      <c r="AH279" s="45" t="n">
        <v>1434</v>
      </c>
      <c r="AI279" s="45" t="n">
        <f aca="false">Q279</f>
        <v>31</v>
      </c>
      <c r="AJ279" s="45" t="n">
        <f aca="false">$AH279-$AI279</f>
        <v>1403</v>
      </c>
      <c r="AK279" s="46" t="n">
        <v>66.2956415620642</v>
      </c>
      <c r="AL279" s="46" t="n">
        <f aca="false">$AJ279*$AK279</f>
        <v>93012.785111576</v>
      </c>
      <c r="AM279" s="46" t="n">
        <f aca="false">$AI279*$AK279</f>
        <v>2055.16488842399</v>
      </c>
      <c r="AN279" s="26"/>
      <c r="AO279" s="26" t="s">
        <v>2004</v>
      </c>
    </row>
    <row r="280" customFormat="false" ht="12" hidden="false" customHeight="false" outlineLevel="0" collapsed="false">
      <c r="A280" s="39" t="s">
        <v>645</v>
      </c>
      <c r="B280" s="39" t="s">
        <v>646</v>
      </c>
      <c r="C280" s="39" t="s">
        <v>5058</v>
      </c>
      <c r="D280" s="39" t="s">
        <v>4505</v>
      </c>
      <c r="E280" s="39" t="s">
        <v>261</v>
      </c>
      <c r="F280" s="39" t="s">
        <v>1739</v>
      </c>
      <c r="G280" s="39" t="s">
        <v>4853</v>
      </c>
      <c r="H280" s="39" t="s">
        <v>4502</v>
      </c>
      <c r="I280" s="40" t="n">
        <v>300</v>
      </c>
      <c r="J280" s="40" t="n">
        <v>0</v>
      </c>
      <c r="K280" s="39" t="s">
        <v>4503</v>
      </c>
      <c r="L280" s="41" t="n">
        <v>0</v>
      </c>
      <c r="M280" s="41" t="n">
        <v>66363.93</v>
      </c>
      <c r="O280" s="42" t="n">
        <f aca="false">M280/SUM($M$2:$M$2023)</f>
        <v>0.000183339587769142</v>
      </c>
      <c r="P280" s="43" t="n">
        <f aca="false">IFERROR(M280/I280,0)</f>
        <v>221.2131</v>
      </c>
      <c r="Q280" s="17" t="n">
        <v>122</v>
      </c>
      <c r="R280" s="44" t="n">
        <f aca="false">I280-Q280</f>
        <v>178</v>
      </c>
      <c r="S280" s="43" t="n">
        <f aca="false">$AK280*R280</f>
        <v>39375.9320038168</v>
      </c>
      <c r="U280" s="26" t="s">
        <v>259</v>
      </c>
      <c r="V280" s="26" t="s">
        <v>260</v>
      </c>
      <c r="W280" s="26" t="s">
        <v>262</v>
      </c>
      <c r="X280" s="29" t="s">
        <v>227</v>
      </c>
      <c r="Y280" s="26" t="s">
        <v>297</v>
      </c>
      <c r="Z280" s="25" t="s">
        <v>51</v>
      </c>
      <c r="AA280" s="26" t="s">
        <v>1953</v>
      </c>
      <c r="AB280" s="26" t="s">
        <v>1954</v>
      </c>
      <c r="AC280" s="26" t="s">
        <v>290</v>
      </c>
      <c r="AD280" s="26" t="s">
        <v>269</v>
      </c>
      <c r="AE280" s="26"/>
      <c r="AF280" s="26" t="s">
        <v>270</v>
      </c>
      <c r="AG280" s="26"/>
      <c r="AH280" s="45" t="n">
        <v>2096</v>
      </c>
      <c r="AI280" s="45" t="n">
        <f aca="false">Q280</f>
        <v>122</v>
      </c>
      <c r="AJ280" s="45" t="n">
        <f aca="false">$AH280-$AI280</f>
        <v>1974</v>
      </c>
      <c r="AK280" s="46" t="n">
        <v>221.213101145038</v>
      </c>
      <c r="AL280" s="46" t="n">
        <f aca="false">$AJ280*$AK280</f>
        <v>436674.661660305</v>
      </c>
      <c r="AM280" s="46" t="n">
        <f aca="false">$AI280*$AK280</f>
        <v>26987.9983396947</v>
      </c>
      <c r="AN280" s="26"/>
      <c r="AO280" s="26" t="s">
        <v>1955</v>
      </c>
    </row>
    <row r="281" customFormat="false" ht="12" hidden="false" customHeight="false" outlineLevel="0" collapsed="false">
      <c r="A281" s="39" t="s">
        <v>448</v>
      </c>
      <c r="B281" s="39" t="s">
        <v>449</v>
      </c>
      <c r="C281" s="39" t="s">
        <v>5059</v>
      </c>
      <c r="D281" s="39" t="s">
        <v>4505</v>
      </c>
      <c r="E281" s="39" t="s">
        <v>261</v>
      </c>
      <c r="F281" s="39" t="s">
        <v>1739</v>
      </c>
      <c r="G281" s="39" t="s">
        <v>4853</v>
      </c>
      <c r="H281" s="39" t="s">
        <v>4502</v>
      </c>
      <c r="I281" s="40" t="n">
        <v>300</v>
      </c>
      <c r="J281" s="40" t="n">
        <v>0</v>
      </c>
      <c r="K281" s="39" t="s">
        <v>4503</v>
      </c>
      <c r="L281" s="41" t="n">
        <v>0</v>
      </c>
      <c r="M281" s="41" t="n">
        <v>89917.96</v>
      </c>
      <c r="O281" s="42" t="n">
        <f aca="false">M281/SUM($M$2:$M$2023)</f>
        <v>0.000248410871981846</v>
      </c>
      <c r="P281" s="43" t="n">
        <f aca="false">IFERROR(M281/I281,0)</f>
        <v>299.726533333333</v>
      </c>
      <c r="Q281" s="17"/>
      <c r="R281" s="44" t="n">
        <f aca="false">I281-Q281</f>
        <v>300</v>
      </c>
      <c r="S281" s="43" t="n">
        <f aca="false">$AK281*R281</f>
        <v>89917.9583333333</v>
      </c>
      <c r="U281" s="26" t="s">
        <v>259</v>
      </c>
      <c r="V281" s="26" t="s">
        <v>260</v>
      </c>
      <c r="W281" s="26" t="s">
        <v>262</v>
      </c>
      <c r="X281" s="29" t="s">
        <v>227</v>
      </c>
      <c r="Y281" s="26" t="s">
        <v>297</v>
      </c>
      <c r="Z281" s="25" t="s">
        <v>51</v>
      </c>
      <c r="AA281" s="26" t="s">
        <v>1895</v>
      </c>
      <c r="AB281" s="26" t="s">
        <v>1896</v>
      </c>
      <c r="AC281" s="26" t="s">
        <v>1897</v>
      </c>
      <c r="AD281" s="26" t="s">
        <v>269</v>
      </c>
      <c r="AE281" s="26"/>
      <c r="AF281" s="26" t="s">
        <v>270</v>
      </c>
      <c r="AG281" s="26" t="s">
        <v>1898</v>
      </c>
      <c r="AH281" s="45"/>
      <c r="AI281" s="45"/>
      <c r="AJ281" s="45"/>
      <c r="AK281" s="46" t="n">
        <v>299.726527777778</v>
      </c>
      <c r="AL281" s="46"/>
      <c r="AM281" s="46"/>
      <c r="AN281" s="26"/>
      <c r="AO281" s="26" t="s">
        <v>5060</v>
      </c>
    </row>
    <row r="282" customFormat="false" ht="12" hidden="false" customHeight="false" outlineLevel="0" collapsed="false">
      <c r="A282" s="39" t="s">
        <v>448</v>
      </c>
      <c r="B282" s="39" t="s">
        <v>449</v>
      </c>
      <c r="C282" s="39" t="s">
        <v>5061</v>
      </c>
      <c r="D282" s="39" t="s">
        <v>4505</v>
      </c>
      <c r="E282" s="39" t="s">
        <v>261</v>
      </c>
      <c r="F282" s="39" t="s">
        <v>1739</v>
      </c>
      <c r="G282" s="39" t="s">
        <v>4853</v>
      </c>
      <c r="H282" s="39" t="s">
        <v>4502</v>
      </c>
      <c r="I282" s="40" t="n">
        <v>300</v>
      </c>
      <c r="J282" s="40" t="n">
        <v>0</v>
      </c>
      <c r="K282" s="39" t="s">
        <v>4503</v>
      </c>
      <c r="L282" s="41" t="n">
        <v>0</v>
      </c>
      <c r="M282" s="41" t="n">
        <v>89917.96</v>
      </c>
      <c r="O282" s="42" t="n">
        <f aca="false">M282/SUM($M$2:$M$2023)</f>
        <v>0.000248410871981846</v>
      </c>
      <c r="P282" s="43" t="n">
        <f aca="false">IFERROR(M282/I282,0)</f>
        <v>299.726533333333</v>
      </c>
      <c r="Q282" s="17"/>
      <c r="R282" s="44" t="n">
        <f aca="false">I282-Q282</f>
        <v>300</v>
      </c>
      <c r="S282" s="43" t="n">
        <f aca="false">$AK282*R282</f>
        <v>89917.9583333333</v>
      </c>
      <c r="U282" s="26" t="s">
        <v>259</v>
      </c>
      <c r="V282" s="26" t="s">
        <v>260</v>
      </c>
      <c r="W282" s="26" t="s">
        <v>262</v>
      </c>
      <c r="X282" s="29" t="s">
        <v>227</v>
      </c>
      <c r="Y282" s="26" t="s">
        <v>297</v>
      </c>
      <c r="Z282" s="25" t="s">
        <v>51</v>
      </c>
      <c r="AA282" s="26" t="s">
        <v>1895</v>
      </c>
      <c r="AB282" s="26" t="s">
        <v>1896</v>
      </c>
      <c r="AC282" s="26" t="s">
        <v>1897</v>
      </c>
      <c r="AD282" s="26" t="s">
        <v>269</v>
      </c>
      <c r="AE282" s="26"/>
      <c r="AF282" s="26" t="s">
        <v>270</v>
      </c>
      <c r="AG282" s="26" t="s">
        <v>1898</v>
      </c>
      <c r="AH282" s="45"/>
      <c r="AI282" s="45"/>
      <c r="AJ282" s="45"/>
      <c r="AK282" s="46" t="n">
        <v>299.726527777778</v>
      </c>
      <c r="AL282" s="46"/>
      <c r="AM282" s="46"/>
      <c r="AN282" s="26"/>
      <c r="AO282" s="26" t="s">
        <v>5060</v>
      </c>
    </row>
    <row r="283" customFormat="false" ht="12" hidden="false" customHeight="false" outlineLevel="0" collapsed="false">
      <c r="A283" s="39" t="s">
        <v>453</v>
      </c>
      <c r="B283" s="39" t="s">
        <v>454</v>
      </c>
      <c r="C283" s="39" t="s">
        <v>5062</v>
      </c>
      <c r="D283" s="39" t="s">
        <v>4505</v>
      </c>
      <c r="E283" s="39" t="s">
        <v>261</v>
      </c>
      <c r="F283" s="39" t="s">
        <v>1739</v>
      </c>
      <c r="G283" s="39" t="s">
        <v>4853</v>
      </c>
      <c r="H283" s="39" t="s">
        <v>4502</v>
      </c>
      <c r="I283" s="40" t="n">
        <v>300</v>
      </c>
      <c r="J283" s="40" t="n">
        <v>0</v>
      </c>
      <c r="K283" s="39" t="s">
        <v>4503</v>
      </c>
      <c r="L283" s="41" t="n">
        <v>0</v>
      </c>
      <c r="M283" s="41" t="n">
        <v>468690.38</v>
      </c>
      <c r="O283" s="42" t="n">
        <f aca="false">M283/SUM($M$2:$M$2023)</f>
        <v>0.00129482236902731</v>
      </c>
      <c r="P283" s="43" t="n">
        <f aca="false">IFERROR(M283/I283,0)</f>
        <v>1562.30126666667</v>
      </c>
      <c r="Q283" s="17" t="n">
        <v>228</v>
      </c>
      <c r="R283" s="44" t="n">
        <f aca="false">I283-Q283</f>
        <v>72</v>
      </c>
      <c r="S283" s="43" t="n">
        <f aca="false">$AK283*R283</f>
        <v>112485.69134032</v>
      </c>
      <c r="U283" s="26" t="s">
        <v>259</v>
      </c>
      <c r="V283" s="26" t="s">
        <v>260</v>
      </c>
      <c r="W283" s="26" t="s">
        <v>262</v>
      </c>
      <c r="X283" s="29" t="s">
        <v>227</v>
      </c>
      <c r="Y283" s="26" t="s">
        <v>297</v>
      </c>
      <c r="Z283" s="25" t="s">
        <v>51</v>
      </c>
      <c r="AA283" s="26" t="s">
        <v>1971</v>
      </c>
      <c r="AB283" s="26" t="s">
        <v>1972</v>
      </c>
      <c r="AC283" s="26" t="s">
        <v>457</v>
      </c>
      <c r="AD283" s="26" t="s">
        <v>269</v>
      </c>
      <c r="AE283" s="26"/>
      <c r="AF283" s="26" t="s">
        <v>270</v>
      </c>
      <c r="AG283" s="26" t="s">
        <v>458</v>
      </c>
      <c r="AH283" s="45" t="n">
        <v>1813</v>
      </c>
      <c r="AI283" s="45" t="n">
        <f aca="false">Q283</f>
        <v>228</v>
      </c>
      <c r="AJ283" s="45" t="n">
        <f aca="false">$AH283-$AI283</f>
        <v>1585</v>
      </c>
      <c r="AK283" s="46" t="n">
        <v>1562.30126861555</v>
      </c>
      <c r="AL283" s="46" t="n">
        <f aca="false">$AJ283*$AK283</f>
        <v>2476247.51075565</v>
      </c>
      <c r="AM283" s="46" t="n">
        <f aca="false">$AI283*$AK283</f>
        <v>356204.689244346</v>
      </c>
      <c r="AN283" s="26"/>
      <c r="AO283" s="26" t="s">
        <v>1899</v>
      </c>
    </row>
    <row r="284" customFormat="false" ht="12" hidden="false" customHeight="false" outlineLevel="0" collapsed="false">
      <c r="A284" s="39" t="s">
        <v>344</v>
      </c>
      <c r="B284" s="39" t="s">
        <v>345</v>
      </c>
      <c r="C284" s="39" t="s">
        <v>5063</v>
      </c>
      <c r="D284" s="39" t="s">
        <v>4505</v>
      </c>
      <c r="E284" s="39" t="s">
        <v>261</v>
      </c>
      <c r="F284" s="39" t="s">
        <v>1739</v>
      </c>
      <c r="G284" s="39" t="s">
        <v>4853</v>
      </c>
      <c r="H284" s="39" t="s">
        <v>4502</v>
      </c>
      <c r="I284" s="40" t="n">
        <v>300</v>
      </c>
      <c r="J284" s="40" t="n">
        <v>0</v>
      </c>
      <c r="K284" s="39" t="s">
        <v>4503</v>
      </c>
      <c r="L284" s="41" t="n">
        <v>0</v>
      </c>
      <c r="M284" s="41" t="n">
        <v>70841.19</v>
      </c>
      <c r="O284" s="42" t="n">
        <f aca="false">M284/SUM($M$2:$M$2023)</f>
        <v>0.000195708641300711</v>
      </c>
      <c r="P284" s="43" t="n">
        <f aca="false">IFERROR(M284/I284,0)</f>
        <v>236.1373</v>
      </c>
      <c r="Q284" s="17"/>
      <c r="R284" s="44" t="n">
        <f aca="false">I284-Q284</f>
        <v>300</v>
      </c>
      <c r="S284" s="43" t="n">
        <f aca="false">$AK284*R284</f>
        <v>70841.1905183872</v>
      </c>
      <c r="U284" s="26" t="s">
        <v>259</v>
      </c>
      <c r="V284" s="26" t="s">
        <v>260</v>
      </c>
      <c r="W284" s="26" t="s">
        <v>262</v>
      </c>
      <c r="X284" s="29" t="s">
        <v>227</v>
      </c>
      <c r="Y284" s="26" t="s">
        <v>297</v>
      </c>
      <c r="Z284" s="25" t="s">
        <v>51</v>
      </c>
      <c r="AA284" s="26" t="s">
        <v>1781</v>
      </c>
      <c r="AB284" s="26" t="s">
        <v>1782</v>
      </c>
      <c r="AC284" s="26" t="s">
        <v>290</v>
      </c>
      <c r="AD284" s="26" t="s">
        <v>269</v>
      </c>
      <c r="AE284" s="26"/>
      <c r="AF284" s="26" t="s">
        <v>270</v>
      </c>
      <c r="AG284" s="26"/>
      <c r="AH284" s="45"/>
      <c r="AI284" s="45"/>
      <c r="AJ284" s="45"/>
      <c r="AK284" s="46" t="n">
        <v>236.137301727957</v>
      </c>
      <c r="AL284" s="46"/>
      <c r="AM284" s="46"/>
      <c r="AN284" s="26"/>
      <c r="AO284" s="26" t="s">
        <v>4943</v>
      </c>
    </row>
    <row r="285" customFormat="false" ht="12" hidden="false" customHeight="false" outlineLevel="0" collapsed="false">
      <c r="A285" s="39" t="s">
        <v>344</v>
      </c>
      <c r="B285" s="39" t="s">
        <v>345</v>
      </c>
      <c r="C285" s="39" t="s">
        <v>5064</v>
      </c>
      <c r="D285" s="39" t="s">
        <v>4505</v>
      </c>
      <c r="E285" s="39" t="s">
        <v>261</v>
      </c>
      <c r="F285" s="39" t="s">
        <v>1739</v>
      </c>
      <c r="G285" s="39" t="s">
        <v>4853</v>
      </c>
      <c r="H285" s="39" t="s">
        <v>4502</v>
      </c>
      <c r="I285" s="40" t="n">
        <v>300</v>
      </c>
      <c r="J285" s="40" t="n">
        <v>0</v>
      </c>
      <c r="K285" s="39" t="s">
        <v>4503</v>
      </c>
      <c r="L285" s="41" t="n">
        <v>0</v>
      </c>
      <c r="M285" s="41" t="n">
        <v>70841.19</v>
      </c>
      <c r="O285" s="42" t="n">
        <f aca="false">M285/SUM($M$2:$M$2023)</f>
        <v>0.000195708641300711</v>
      </c>
      <c r="P285" s="43" t="n">
        <f aca="false">IFERROR(M285/I285,0)</f>
        <v>236.1373</v>
      </c>
      <c r="Q285" s="17"/>
      <c r="R285" s="44" t="n">
        <f aca="false">I285-Q285</f>
        <v>300</v>
      </c>
      <c r="S285" s="43" t="n">
        <f aca="false">$AK285*R285</f>
        <v>70841.1905183872</v>
      </c>
      <c r="U285" s="26" t="s">
        <v>259</v>
      </c>
      <c r="V285" s="26" t="s">
        <v>260</v>
      </c>
      <c r="W285" s="26" t="s">
        <v>262</v>
      </c>
      <c r="X285" s="29" t="s">
        <v>227</v>
      </c>
      <c r="Y285" s="26" t="s">
        <v>297</v>
      </c>
      <c r="Z285" s="25" t="s">
        <v>51</v>
      </c>
      <c r="AA285" s="26" t="s">
        <v>1781</v>
      </c>
      <c r="AB285" s="26" t="s">
        <v>1782</v>
      </c>
      <c r="AC285" s="26" t="s">
        <v>290</v>
      </c>
      <c r="AD285" s="26" t="s">
        <v>269</v>
      </c>
      <c r="AE285" s="26"/>
      <c r="AF285" s="26" t="s">
        <v>270</v>
      </c>
      <c r="AG285" s="26"/>
      <c r="AH285" s="45"/>
      <c r="AI285" s="45"/>
      <c r="AJ285" s="45"/>
      <c r="AK285" s="46" t="n">
        <v>236.137301727957</v>
      </c>
      <c r="AL285" s="46"/>
      <c r="AM285" s="46"/>
      <c r="AN285" s="26"/>
      <c r="AO285" s="26" t="s">
        <v>4943</v>
      </c>
    </row>
    <row r="286" customFormat="false" ht="12" hidden="false" customHeight="false" outlineLevel="0" collapsed="false">
      <c r="A286" s="39" t="s">
        <v>344</v>
      </c>
      <c r="B286" s="39" t="s">
        <v>345</v>
      </c>
      <c r="C286" s="39" t="s">
        <v>5065</v>
      </c>
      <c r="D286" s="39" t="s">
        <v>4505</v>
      </c>
      <c r="E286" s="39" t="s">
        <v>261</v>
      </c>
      <c r="F286" s="39" t="s">
        <v>1739</v>
      </c>
      <c r="G286" s="39" t="s">
        <v>4853</v>
      </c>
      <c r="H286" s="39" t="s">
        <v>4502</v>
      </c>
      <c r="I286" s="40" t="n">
        <v>300</v>
      </c>
      <c r="J286" s="40" t="n">
        <v>0</v>
      </c>
      <c r="K286" s="39" t="s">
        <v>4503</v>
      </c>
      <c r="L286" s="41" t="n">
        <v>0</v>
      </c>
      <c r="M286" s="41" t="n">
        <v>70841.19</v>
      </c>
      <c r="O286" s="42" t="n">
        <f aca="false">M286/SUM($M$2:$M$2023)</f>
        <v>0.000195708641300711</v>
      </c>
      <c r="P286" s="43" t="n">
        <f aca="false">IFERROR(M286/I286,0)</f>
        <v>236.1373</v>
      </c>
      <c r="Q286" s="17"/>
      <c r="R286" s="44" t="n">
        <f aca="false">I286-Q286</f>
        <v>300</v>
      </c>
      <c r="S286" s="43" t="n">
        <f aca="false">$AK286*R286</f>
        <v>70841.1905183872</v>
      </c>
      <c r="U286" s="26" t="s">
        <v>259</v>
      </c>
      <c r="V286" s="26" t="s">
        <v>260</v>
      </c>
      <c r="W286" s="26" t="s">
        <v>262</v>
      </c>
      <c r="X286" s="29" t="s">
        <v>227</v>
      </c>
      <c r="Y286" s="26" t="s">
        <v>297</v>
      </c>
      <c r="Z286" s="25" t="s">
        <v>51</v>
      </c>
      <c r="AA286" s="26" t="s">
        <v>1781</v>
      </c>
      <c r="AB286" s="26" t="s">
        <v>1782</v>
      </c>
      <c r="AC286" s="26" t="s">
        <v>290</v>
      </c>
      <c r="AD286" s="26" t="s">
        <v>269</v>
      </c>
      <c r="AE286" s="26"/>
      <c r="AF286" s="26" t="s">
        <v>270</v>
      </c>
      <c r="AG286" s="26"/>
      <c r="AH286" s="45"/>
      <c r="AI286" s="45"/>
      <c r="AJ286" s="45"/>
      <c r="AK286" s="46" t="n">
        <v>236.137301727957</v>
      </c>
      <c r="AL286" s="46"/>
      <c r="AM286" s="46"/>
      <c r="AN286" s="26"/>
      <c r="AO286" s="26" t="s">
        <v>4943</v>
      </c>
    </row>
    <row r="287" customFormat="false" ht="12" hidden="false" customHeight="false" outlineLevel="0" collapsed="false">
      <c r="A287" s="39" t="s">
        <v>344</v>
      </c>
      <c r="B287" s="39" t="s">
        <v>345</v>
      </c>
      <c r="C287" s="39" t="s">
        <v>5066</v>
      </c>
      <c r="D287" s="39" t="s">
        <v>4505</v>
      </c>
      <c r="E287" s="39" t="s">
        <v>261</v>
      </c>
      <c r="F287" s="39" t="s">
        <v>1739</v>
      </c>
      <c r="G287" s="39" t="s">
        <v>4853</v>
      </c>
      <c r="H287" s="39" t="s">
        <v>4502</v>
      </c>
      <c r="I287" s="40" t="n">
        <v>300</v>
      </c>
      <c r="J287" s="40" t="n">
        <v>0</v>
      </c>
      <c r="K287" s="39" t="s">
        <v>4503</v>
      </c>
      <c r="L287" s="41" t="n">
        <v>0</v>
      </c>
      <c r="M287" s="41" t="n">
        <v>70841.19</v>
      </c>
      <c r="O287" s="42" t="n">
        <f aca="false">M287/SUM($M$2:$M$2023)</f>
        <v>0.000195708641300711</v>
      </c>
      <c r="P287" s="43" t="n">
        <f aca="false">IFERROR(M287/I287,0)</f>
        <v>236.1373</v>
      </c>
      <c r="Q287" s="17"/>
      <c r="R287" s="44" t="n">
        <f aca="false">I287-Q287</f>
        <v>300</v>
      </c>
      <c r="S287" s="43" t="n">
        <f aca="false">$AK287*R287</f>
        <v>70841.1905183872</v>
      </c>
      <c r="U287" s="26" t="s">
        <v>259</v>
      </c>
      <c r="V287" s="26" t="s">
        <v>260</v>
      </c>
      <c r="W287" s="26" t="s">
        <v>262</v>
      </c>
      <c r="X287" s="29" t="s">
        <v>227</v>
      </c>
      <c r="Y287" s="26" t="s">
        <v>297</v>
      </c>
      <c r="Z287" s="25" t="s">
        <v>51</v>
      </c>
      <c r="AA287" s="26" t="s">
        <v>1781</v>
      </c>
      <c r="AB287" s="26" t="s">
        <v>1782</v>
      </c>
      <c r="AC287" s="26" t="s">
        <v>290</v>
      </c>
      <c r="AD287" s="26" t="s">
        <v>269</v>
      </c>
      <c r="AE287" s="26"/>
      <c r="AF287" s="26" t="s">
        <v>270</v>
      </c>
      <c r="AG287" s="26"/>
      <c r="AH287" s="45"/>
      <c r="AI287" s="45"/>
      <c r="AJ287" s="45"/>
      <c r="AK287" s="46" t="n">
        <v>236.137301727957</v>
      </c>
      <c r="AL287" s="46"/>
      <c r="AM287" s="46"/>
      <c r="AN287" s="26"/>
      <c r="AO287" s="26" t="s">
        <v>4943</v>
      </c>
    </row>
    <row r="288" customFormat="false" ht="12" hidden="false" customHeight="false" outlineLevel="0" collapsed="false">
      <c r="A288" s="39" t="s">
        <v>344</v>
      </c>
      <c r="B288" s="39" t="s">
        <v>345</v>
      </c>
      <c r="C288" s="39" t="s">
        <v>4519</v>
      </c>
      <c r="D288" s="39" t="s">
        <v>4505</v>
      </c>
      <c r="E288" s="39" t="s">
        <v>261</v>
      </c>
      <c r="F288" s="39" t="s">
        <v>1739</v>
      </c>
      <c r="G288" s="39" t="s">
        <v>4853</v>
      </c>
      <c r="H288" s="39" t="s">
        <v>4502</v>
      </c>
      <c r="I288" s="40" t="n">
        <v>300</v>
      </c>
      <c r="J288" s="40" t="n">
        <v>0</v>
      </c>
      <c r="K288" s="39" t="s">
        <v>4503</v>
      </c>
      <c r="L288" s="41" t="n">
        <v>0</v>
      </c>
      <c r="M288" s="41" t="n">
        <v>70841.19</v>
      </c>
      <c r="O288" s="42" t="n">
        <f aca="false">M288/SUM($M$2:$M$2023)</f>
        <v>0.000195708641300711</v>
      </c>
      <c r="P288" s="43" t="n">
        <f aca="false">IFERROR(M288/I288,0)</f>
        <v>236.1373</v>
      </c>
      <c r="Q288" s="17"/>
      <c r="R288" s="44" t="n">
        <f aca="false">I288-Q288</f>
        <v>300</v>
      </c>
      <c r="S288" s="43" t="n">
        <f aca="false">$AK288*R288</f>
        <v>70841.1905183872</v>
      </c>
      <c r="U288" s="26" t="s">
        <v>259</v>
      </c>
      <c r="V288" s="26" t="s">
        <v>260</v>
      </c>
      <c r="W288" s="26" t="s">
        <v>262</v>
      </c>
      <c r="X288" s="29" t="s">
        <v>227</v>
      </c>
      <c r="Y288" s="26" t="s">
        <v>297</v>
      </c>
      <c r="Z288" s="25" t="s">
        <v>51</v>
      </c>
      <c r="AA288" s="26" t="s">
        <v>1781</v>
      </c>
      <c r="AB288" s="26" t="s">
        <v>1782</v>
      </c>
      <c r="AC288" s="26" t="s">
        <v>290</v>
      </c>
      <c r="AD288" s="26" t="s">
        <v>269</v>
      </c>
      <c r="AE288" s="26"/>
      <c r="AF288" s="26" t="s">
        <v>270</v>
      </c>
      <c r="AG288" s="26"/>
      <c r="AH288" s="45"/>
      <c r="AI288" s="45"/>
      <c r="AJ288" s="45"/>
      <c r="AK288" s="46" t="n">
        <v>236.137301727957</v>
      </c>
      <c r="AL288" s="46"/>
      <c r="AM288" s="46"/>
      <c r="AN288" s="26"/>
      <c r="AO288" s="26" t="s">
        <v>4943</v>
      </c>
    </row>
    <row r="289" customFormat="false" ht="12" hidden="false" customHeight="false" outlineLevel="0" collapsed="false">
      <c r="A289" s="39" t="s">
        <v>344</v>
      </c>
      <c r="B289" s="39" t="s">
        <v>345</v>
      </c>
      <c r="C289" s="39" t="s">
        <v>5067</v>
      </c>
      <c r="D289" s="39" t="s">
        <v>4505</v>
      </c>
      <c r="E289" s="39" t="s">
        <v>261</v>
      </c>
      <c r="F289" s="39" t="s">
        <v>1739</v>
      </c>
      <c r="G289" s="39" t="s">
        <v>4853</v>
      </c>
      <c r="H289" s="39" t="s">
        <v>4502</v>
      </c>
      <c r="I289" s="40" t="n">
        <v>300</v>
      </c>
      <c r="J289" s="40" t="n">
        <v>0</v>
      </c>
      <c r="K289" s="39" t="s">
        <v>4503</v>
      </c>
      <c r="L289" s="41" t="n">
        <v>0</v>
      </c>
      <c r="M289" s="41" t="n">
        <v>70841.19</v>
      </c>
      <c r="O289" s="42" t="n">
        <f aca="false">M289/SUM($M$2:$M$2023)</f>
        <v>0.000195708641300711</v>
      </c>
      <c r="P289" s="43" t="n">
        <f aca="false">IFERROR(M289/I289,0)</f>
        <v>236.1373</v>
      </c>
      <c r="Q289" s="17"/>
      <c r="R289" s="44" t="n">
        <f aca="false">I289-Q289</f>
        <v>300</v>
      </c>
      <c r="S289" s="43" t="n">
        <f aca="false">$AK289*R289</f>
        <v>70841.1905183872</v>
      </c>
      <c r="U289" s="26" t="s">
        <v>259</v>
      </c>
      <c r="V289" s="26" t="s">
        <v>260</v>
      </c>
      <c r="W289" s="26" t="s">
        <v>262</v>
      </c>
      <c r="X289" s="29" t="s">
        <v>227</v>
      </c>
      <c r="Y289" s="26" t="s">
        <v>297</v>
      </c>
      <c r="Z289" s="25" t="s">
        <v>51</v>
      </c>
      <c r="AA289" s="26" t="s">
        <v>1781</v>
      </c>
      <c r="AB289" s="26" t="s">
        <v>1782</v>
      </c>
      <c r="AC289" s="26" t="s">
        <v>290</v>
      </c>
      <c r="AD289" s="26" t="s">
        <v>269</v>
      </c>
      <c r="AE289" s="26"/>
      <c r="AF289" s="26" t="s">
        <v>270</v>
      </c>
      <c r="AG289" s="26"/>
      <c r="AH289" s="45"/>
      <c r="AI289" s="45"/>
      <c r="AJ289" s="45"/>
      <c r="AK289" s="46" t="n">
        <v>236.137301727957</v>
      </c>
      <c r="AL289" s="46"/>
      <c r="AM289" s="46"/>
      <c r="AN289" s="26"/>
      <c r="AO289" s="26" t="s">
        <v>4943</v>
      </c>
    </row>
    <row r="290" customFormat="false" ht="12" hidden="false" customHeight="false" outlineLevel="0" collapsed="false">
      <c r="A290" s="39" t="s">
        <v>344</v>
      </c>
      <c r="B290" s="39" t="s">
        <v>345</v>
      </c>
      <c r="C290" s="39" t="s">
        <v>5068</v>
      </c>
      <c r="D290" s="39" t="s">
        <v>4505</v>
      </c>
      <c r="E290" s="39" t="s">
        <v>261</v>
      </c>
      <c r="F290" s="39" t="s">
        <v>1739</v>
      </c>
      <c r="G290" s="39" t="s">
        <v>4853</v>
      </c>
      <c r="H290" s="39" t="s">
        <v>4502</v>
      </c>
      <c r="I290" s="40" t="n">
        <v>300</v>
      </c>
      <c r="J290" s="40" t="n">
        <v>0</v>
      </c>
      <c r="K290" s="39" t="s">
        <v>4503</v>
      </c>
      <c r="L290" s="41" t="n">
        <v>0</v>
      </c>
      <c r="M290" s="41" t="n">
        <v>70841.19</v>
      </c>
      <c r="O290" s="42" t="n">
        <f aca="false">M290/SUM($M$2:$M$2023)</f>
        <v>0.000195708641300711</v>
      </c>
      <c r="P290" s="43" t="n">
        <f aca="false">IFERROR(M290/I290,0)</f>
        <v>236.1373</v>
      </c>
      <c r="Q290" s="17"/>
      <c r="R290" s="44" t="n">
        <f aca="false">I290-Q290</f>
        <v>300</v>
      </c>
      <c r="S290" s="43" t="n">
        <f aca="false">$AK290*R290</f>
        <v>70841.1905183872</v>
      </c>
      <c r="U290" s="26" t="s">
        <v>259</v>
      </c>
      <c r="V290" s="26" t="s">
        <v>260</v>
      </c>
      <c r="W290" s="26" t="s">
        <v>262</v>
      </c>
      <c r="X290" s="29" t="s">
        <v>227</v>
      </c>
      <c r="Y290" s="26" t="s">
        <v>297</v>
      </c>
      <c r="Z290" s="25" t="s">
        <v>51</v>
      </c>
      <c r="AA290" s="26" t="s">
        <v>1781</v>
      </c>
      <c r="AB290" s="26" t="s">
        <v>1782</v>
      </c>
      <c r="AC290" s="26" t="s">
        <v>290</v>
      </c>
      <c r="AD290" s="26" t="s">
        <v>269</v>
      </c>
      <c r="AE290" s="26"/>
      <c r="AF290" s="26" t="s">
        <v>270</v>
      </c>
      <c r="AG290" s="26"/>
      <c r="AH290" s="45"/>
      <c r="AI290" s="45"/>
      <c r="AJ290" s="45"/>
      <c r="AK290" s="46" t="n">
        <v>236.137301727957</v>
      </c>
      <c r="AL290" s="46"/>
      <c r="AM290" s="46"/>
      <c r="AN290" s="26"/>
      <c r="AO290" s="26" t="s">
        <v>4943</v>
      </c>
    </row>
    <row r="291" customFormat="false" ht="12" hidden="false" customHeight="false" outlineLevel="0" collapsed="false">
      <c r="A291" s="39" t="s">
        <v>344</v>
      </c>
      <c r="B291" s="39" t="s">
        <v>345</v>
      </c>
      <c r="C291" s="39" t="s">
        <v>78</v>
      </c>
      <c r="D291" s="39" t="s">
        <v>4505</v>
      </c>
      <c r="E291" s="39" t="s">
        <v>261</v>
      </c>
      <c r="F291" s="39" t="s">
        <v>1739</v>
      </c>
      <c r="G291" s="39" t="s">
        <v>4852</v>
      </c>
      <c r="H291" s="39" t="s">
        <v>4502</v>
      </c>
      <c r="I291" s="40" t="n">
        <v>300</v>
      </c>
      <c r="J291" s="40" t="n">
        <v>0</v>
      </c>
      <c r="K291" s="39" t="s">
        <v>4503</v>
      </c>
      <c r="L291" s="41" t="n">
        <v>0</v>
      </c>
      <c r="M291" s="41" t="n">
        <v>70841.19</v>
      </c>
      <c r="O291" s="42" t="n">
        <f aca="false">M291/SUM($M$2:$M$2023)</f>
        <v>0.000195708641300711</v>
      </c>
      <c r="P291" s="43" t="n">
        <f aca="false">IFERROR(M291/I291,0)</f>
        <v>236.1373</v>
      </c>
      <c r="Q291" s="17"/>
      <c r="R291" s="44" t="n">
        <f aca="false">I291-Q291</f>
        <v>300</v>
      </c>
      <c r="S291" s="43" t="n">
        <f aca="false">$AK291*R291</f>
        <v>70841.1905183872</v>
      </c>
      <c r="U291" s="26" t="s">
        <v>259</v>
      </c>
      <c r="V291" s="26" t="s">
        <v>260</v>
      </c>
      <c r="W291" s="26" t="s">
        <v>262</v>
      </c>
      <c r="X291" s="29" t="s">
        <v>227</v>
      </c>
      <c r="Y291" s="26" t="s">
        <v>297</v>
      </c>
      <c r="Z291" s="25" t="s">
        <v>51</v>
      </c>
      <c r="AA291" s="26" t="s">
        <v>1781</v>
      </c>
      <c r="AB291" s="26" t="s">
        <v>1782</v>
      </c>
      <c r="AC291" s="26" t="s">
        <v>290</v>
      </c>
      <c r="AD291" s="26" t="s">
        <v>269</v>
      </c>
      <c r="AE291" s="26"/>
      <c r="AF291" s="26" t="s">
        <v>270</v>
      </c>
      <c r="AG291" s="26"/>
      <c r="AH291" s="45"/>
      <c r="AI291" s="45"/>
      <c r="AJ291" s="45"/>
      <c r="AK291" s="46" t="n">
        <v>236.137301727957</v>
      </c>
      <c r="AL291" s="46"/>
      <c r="AM291" s="46"/>
      <c r="AN291" s="26"/>
      <c r="AO291" s="26" t="s">
        <v>4943</v>
      </c>
    </row>
    <row r="292" customFormat="false" ht="12" hidden="false" customHeight="false" outlineLevel="0" collapsed="false">
      <c r="A292" s="39" t="s">
        <v>460</v>
      </c>
      <c r="B292" s="39" t="s">
        <v>461</v>
      </c>
      <c r="C292" s="39" t="s">
        <v>5069</v>
      </c>
      <c r="D292" s="39" t="s">
        <v>4505</v>
      </c>
      <c r="E292" s="39" t="s">
        <v>261</v>
      </c>
      <c r="F292" s="39" t="s">
        <v>1739</v>
      </c>
      <c r="G292" s="39" t="s">
        <v>4853</v>
      </c>
      <c r="H292" s="39" t="s">
        <v>4502</v>
      </c>
      <c r="I292" s="40" t="n">
        <v>300</v>
      </c>
      <c r="J292" s="40" t="n">
        <v>0</v>
      </c>
      <c r="K292" s="39" t="s">
        <v>4503</v>
      </c>
      <c r="L292" s="41" t="n">
        <v>0</v>
      </c>
      <c r="M292" s="41" t="n">
        <v>53272.91</v>
      </c>
      <c r="O292" s="42" t="n">
        <f aca="false">M292/SUM($M$2:$M$2023)</f>
        <v>0.000147173824073749</v>
      </c>
      <c r="P292" s="43" t="n">
        <f aca="false">IFERROR(M292/I292,0)</f>
        <v>177.576366666667</v>
      </c>
      <c r="Q292" s="17"/>
      <c r="R292" s="44" t="n">
        <f aca="false">I292-Q292</f>
        <v>300</v>
      </c>
      <c r="S292" s="43" t="n">
        <f aca="false">$AK292*R292</f>
        <v>53272.91</v>
      </c>
      <c r="U292" s="26" t="s">
        <v>259</v>
      </c>
      <c r="V292" s="26" t="s">
        <v>260</v>
      </c>
      <c r="W292" s="26" t="s">
        <v>262</v>
      </c>
      <c r="X292" s="26"/>
      <c r="Y292" s="26" t="s">
        <v>277</v>
      </c>
      <c r="Z292" s="27" t="s">
        <v>123</v>
      </c>
      <c r="AA292" s="26"/>
      <c r="AB292" s="26"/>
      <c r="AC292" s="26"/>
      <c r="AD292" s="26"/>
      <c r="AE292" s="26"/>
      <c r="AF292" s="26"/>
      <c r="AG292" s="26"/>
      <c r="AH292" s="45" t="n">
        <v>600</v>
      </c>
      <c r="AI292" s="45" t="n">
        <f aca="false">Q292</f>
        <v>0</v>
      </c>
      <c r="AJ292" s="45" t="n">
        <f aca="false">$AH292-$AI292</f>
        <v>600</v>
      </c>
      <c r="AK292" s="46" t="n">
        <v>177.576366666667</v>
      </c>
      <c r="AL292" s="46" t="n">
        <f aca="false">$AJ292*$AK292</f>
        <v>106545.82</v>
      </c>
      <c r="AM292" s="46" t="n">
        <f aca="false">$AI292*$AK292</f>
        <v>0</v>
      </c>
      <c r="AN292" s="26"/>
      <c r="AO292" s="26" t="s">
        <v>2147</v>
      </c>
    </row>
    <row r="293" customFormat="false" ht="12" hidden="false" customHeight="false" outlineLevel="0" collapsed="false">
      <c r="A293" s="39" t="s">
        <v>818</v>
      </c>
      <c r="B293" s="39" t="s">
        <v>819</v>
      </c>
      <c r="C293" s="39" t="s">
        <v>5070</v>
      </c>
      <c r="D293" s="39" t="s">
        <v>4505</v>
      </c>
      <c r="E293" s="39" t="s">
        <v>261</v>
      </c>
      <c r="F293" s="39" t="s">
        <v>1739</v>
      </c>
      <c r="G293" s="39" t="s">
        <v>4853</v>
      </c>
      <c r="H293" s="39" t="s">
        <v>4502</v>
      </c>
      <c r="I293" s="40" t="n">
        <v>300</v>
      </c>
      <c r="J293" s="40" t="n">
        <v>0</v>
      </c>
      <c r="K293" s="39" t="s">
        <v>4503</v>
      </c>
      <c r="L293" s="41" t="n">
        <v>0</v>
      </c>
      <c r="M293" s="41" t="n">
        <v>104287.99</v>
      </c>
      <c r="O293" s="42" t="n">
        <f aca="false">M293/SUM($M$2:$M$2023)</f>
        <v>0.000288110078711017</v>
      </c>
      <c r="P293" s="43" t="n">
        <f aca="false">IFERROR(M293/I293,0)</f>
        <v>347.626633333333</v>
      </c>
      <c r="Q293" s="17"/>
      <c r="R293" s="44" t="n">
        <f aca="false">I293-Q293</f>
        <v>300</v>
      </c>
      <c r="S293" s="43" t="n">
        <f aca="false">$AK293*R293</f>
        <v>104287.983638928</v>
      </c>
      <c r="U293" s="26" t="s">
        <v>259</v>
      </c>
      <c r="V293" s="26" t="s">
        <v>260</v>
      </c>
      <c r="W293" s="26" t="s">
        <v>262</v>
      </c>
      <c r="X293" s="26"/>
      <c r="Y293" s="26" t="s">
        <v>277</v>
      </c>
      <c r="Z293" s="27" t="s">
        <v>123</v>
      </c>
      <c r="AA293" s="26"/>
      <c r="AB293" s="26"/>
      <c r="AC293" s="26"/>
      <c r="AD293" s="26"/>
      <c r="AE293" s="26"/>
      <c r="AF293" s="26"/>
      <c r="AG293" s="26"/>
      <c r="AH293" s="45"/>
      <c r="AI293" s="45"/>
      <c r="AJ293" s="45"/>
      <c r="AK293" s="46" t="n">
        <v>347.62661212976</v>
      </c>
      <c r="AL293" s="46"/>
      <c r="AM293" s="46"/>
      <c r="AN293" s="26"/>
      <c r="AO293" s="26" t="s">
        <v>1876</v>
      </c>
    </row>
    <row r="294" customFormat="false" ht="12" hidden="false" customHeight="false" outlineLevel="0" collapsed="false">
      <c r="A294" s="39" t="s">
        <v>818</v>
      </c>
      <c r="B294" s="39" t="s">
        <v>819</v>
      </c>
      <c r="C294" s="39" t="s">
        <v>5071</v>
      </c>
      <c r="D294" s="39" t="s">
        <v>4505</v>
      </c>
      <c r="E294" s="39" t="s">
        <v>261</v>
      </c>
      <c r="F294" s="39" t="s">
        <v>1739</v>
      </c>
      <c r="G294" s="39" t="s">
        <v>4853</v>
      </c>
      <c r="H294" s="39" t="s">
        <v>4502</v>
      </c>
      <c r="I294" s="40" t="n">
        <v>300</v>
      </c>
      <c r="J294" s="40" t="n">
        <v>0</v>
      </c>
      <c r="K294" s="39" t="s">
        <v>4503</v>
      </c>
      <c r="L294" s="41" t="n">
        <v>0</v>
      </c>
      <c r="M294" s="41" t="n">
        <v>104287.99</v>
      </c>
      <c r="O294" s="42" t="n">
        <f aca="false">M294/SUM($M$2:$M$2023)</f>
        <v>0.000288110078711017</v>
      </c>
      <c r="P294" s="43" t="n">
        <f aca="false">IFERROR(M294/I294,0)</f>
        <v>347.626633333333</v>
      </c>
      <c r="Q294" s="17"/>
      <c r="R294" s="44" t="n">
        <f aca="false">I294-Q294</f>
        <v>300</v>
      </c>
      <c r="S294" s="43" t="n">
        <f aca="false">$AK294*R294</f>
        <v>104287.983638928</v>
      </c>
      <c r="U294" s="26" t="s">
        <v>259</v>
      </c>
      <c r="V294" s="26" t="s">
        <v>260</v>
      </c>
      <c r="W294" s="26" t="s">
        <v>262</v>
      </c>
      <c r="X294" s="26"/>
      <c r="Y294" s="26" t="s">
        <v>277</v>
      </c>
      <c r="Z294" s="27" t="s">
        <v>123</v>
      </c>
      <c r="AA294" s="26"/>
      <c r="AB294" s="26"/>
      <c r="AC294" s="26"/>
      <c r="AD294" s="26"/>
      <c r="AE294" s="26"/>
      <c r="AF294" s="26"/>
      <c r="AG294" s="26"/>
      <c r="AH294" s="45"/>
      <c r="AI294" s="45"/>
      <c r="AJ294" s="45"/>
      <c r="AK294" s="46" t="n">
        <v>347.62661212976</v>
      </c>
      <c r="AL294" s="46"/>
      <c r="AM294" s="46"/>
      <c r="AN294" s="26"/>
      <c r="AO294" s="26" t="s">
        <v>1876</v>
      </c>
    </row>
    <row r="295" customFormat="false" ht="12" hidden="false" customHeight="false" outlineLevel="0" collapsed="false">
      <c r="A295" s="39" t="s">
        <v>818</v>
      </c>
      <c r="B295" s="39" t="s">
        <v>819</v>
      </c>
      <c r="C295" s="39" t="s">
        <v>5072</v>
      </c>
      <c r="D295" s="39" t="s">
        <v>4505</v>
      </c>
      <c r="E295" s="39" t="s">
        <v>261</v>
      </c>
      <c r="F295" s="39" t="s">
        <v>1739</v>
      </c>
      <c r="G295" s="39" t="s">
        <v>4853</v>
      </c>
      <c r="H295" s="39" t="s">
        <v>4502</v>
      </c>
      <c r="I295" s="40" t="n">
        <v>300</v>
      </c>
      <c r="J295" s="40" t="n">
        <v>0</v>
      </c>
      <c r="K295" s="39" t="s">
        <v>4503</v>
      </c>
      <c r="L295" s="41" t="n">
        <v>0</v>
      </c>
      <c r="M295" s="41" t="n">
        <v>104287.99</v>
      </c>
      <c r="O295" s="42" t="n">
        <f aca="false">M295/SUM($M$2:$M$2023)</f>
        <v>0.000288110078711017</v>
      </c>
      <c r="P295" s="43" t="n">
        <f aca="false">IFERROR(M295/I295,0)</f>
        <v>347.626633333333</v>
      </c>
      <c r="Q295" s="17"/>
      <c r="R295" s="44" t="n">
        <f aca="false">I295-Q295</f>
        <v>300</v>
      </c>
      <c r="S295" s="43" t="n">
        <f aca="false">$AK295*R295</f>
        <v>104287.983638928</v>
      </c>
      <c r="U295" s="26" t="s">
        <v>259</v>
      </c>
      <c r="V295" s="26" t="s">
        <v>260</v>
      </c>
      <c r="W295" s="26" t="s">
        <v>262</v>
      </c>
      <c r="X295" s="26"/>
      <c r="Y295" s="26" t="s">
        <v>277</v>
      </c>
      <c r="Z295" s="27" t="s">
        <v>123</v>
      </c>
      <c r="AA295" s="26"/>
      <c r="AB295" s="26"/>
      <c r="AC295" s="26"/>
      <c r="AD295" s="26"/>
      <c r="AE295" s="26"/>
      <c r="AF295" s="26"/>
      <c r="AG295" s="26"/>
      <c r="AH295" s="45"/>
      <c r="AI295" s="45"/>
      <c r="AJ295" s="45"/>
      <c r="AK295" s="46" t="n">
        <v>347.62661212976</v>
      </c>
      <c r="AL295" s="46"/>
      <c r="AM295" s="46"/>
      <c r="AN295" s="26"/>
      <c r="AO295" s="26" t="s">
        <v>1876</v>
      </c>
    </row>
    <row r="296" customFormat="false" ht="12" hidden="false" customHeight="false" outlineLevel="0" collapsed="false">
      <c r="A296" s="39" t="s">
        <v>377</v>
      </c>
      <c r="B296" s="39" t="s">
        <v>378</v>
      </c>
      <c r="C296" s="39" t="s">
        <v>5073</v>
      </c>
      <c r="D296" s="39" t="s">
        <v>4505</v>
      </c>
      <c r="E296" s="39" t="s">
        <v>261</v>
      </c>
      <c r="F296" s="39" t="s">
        <v>1739</v>
      </c>
      <c r="G296" s="39" t="s">
        <v>4853</v>
      </c>
      <c r="H296" s="39" t="s">
        <v>4502</v>
      </c>
      <c r="I296" s="40" t="n">
        <v>300</v>
      </c>
      <c r="J296" s="40" t="n">
        <v>0</v>
      </c>
      <c r="K296" s="39" t="s">
        <v>4503</v>
      </c>
      <c r="L296" s="41" t="n">
        <v>0</v>
      </c>
      <c r="M296" s="41" t="n">
        <v>324505.71</v>
      </c>
      <c r="O296" s="42" t="n">
        <f aca="false">M296/SUM($M$2:$M$2023)</f>
        <v>0.00089649216223531</v>
      </c>
      <c r="P296" s="43" t="n">
        <f aca="false">IFERROR(M296/I296,0)</f>
        <v>1081.6857</v>
      </c>
      <c r="Q296" s="17"/>
      <c r="R296" s="44" t="n">
        <f aca="false">I296-Q296</f>
        <v>300</v>
      </c>
      <c r="S296" s="43" t="n">
        <f aca="false">$AK296*R296</f>
        <v>324505.710458081</v>
      </c>
      <c r="U296" s="26" t="s">
        <v>259</v>
      </c>
      <c r="V296" s="26" t="s">
        <v>260</v>
      </c>
      <c r="W296" s="26" t="s">
        <v>262</v>
      </c>
      <c r="X296" s="29" t="s">
        <v>227</v>
      </c>
      <c r="Y296" s="26" t="s">
        <v>297</v>
      </c>
      <c r="Z296" s="25" t="s">
        <v>51</v>
      </c>
      <c r="AA296" s="26" t="s">
        <v>1877</v>
      </c>
      <c r="AB296" s="26" t="s">
        <v>1878</v>
      </c>
      <c r="AC296" s="26" t="s">
        <v>381</v>
      </c>
      <c r="AD296" s="26" t="s">
        <v>269</v>
      </c>
      <c r="AE296" s="26"/>
      <c r="AF296" s="26" t="s">
        <v>270</v>
      </c>
      <c r="AG296" s="26" t="s">
        <v>382</v>
      </c>
      <c r="AH296" s="45"/>
      <c r="AI296" s="45"/>
      <c r="AJ296" s="45"/>
      <c r="AK296" s="46" t="n">
        <v>1081.68570152694</v>
      </c>
      <c r="AL296" s="46"/>
      <c r="AM296" s="46"/>
      <c r="AN296" s="26"/>
      <c r="AO296" s="26" t="s">
        <v>5074</v>
      </c>
    </row>
    <row r="297" customFormat="false" ht="12" hidden="false" customHeight="false" outlineLevel="0" collapsed="false">
      <c r="A297" s="39" t="s">
        <v>377</v>
      </c>
      <c r="B297" s="39" t="s">
        <v>378</v>
      </c>
      <c r="C297" s="39" t="s">
        <v>5075</v>
      </c>
      <c r="D297" s="39" t="s">
        <v>4505</v>
      </c>
      <c r="E297" s="39" t="s">
        <v>261</v>
      </c>
      <c r="F297" s="39" t="s">
        <v>1739</v>
      </c>
      <c r="G297" s="39" t="s">
        <v>4853</v>
      </c>
      <c r="H297" s="39" t="s">
        <v>4502</v>
      </c>
      <c r="I297" s="40" t="n">
        <v>300</v>
      </c>
      <c r="J297" s="40" t="n">
        <v>0</v>
      </c>
      <c r="K297" s="39" t="s">
        <v>4503</v>
      </c>
      <c r="L297" s="41" t="n">
        <v>0</v>
      </c>
      <c r="M297" s="41" t="n">
        <v>324505.71</v>
      </c>
      <c r="O297" s="42" t="n">
        <f aca="false">M297/SUM($M$2:$M$2023)</f>
        <v>0.00089649216223531</v>
      </c>
      <c r="P297" s="43" t="n">
        <f aca="false">IFERROR(M297/I297,0)</f>
        <v>1081.6857</v>
      </c>
      <c r="Q297" s="17"/>
      <c r="R297" s="44" t="n">
        <f aca="false">I297-Q297</f>
        <v>300</v>
      </c>
      <c r="S297" s="43" t="n">
        <f aca="false">$AK297*R297</f>
        <v>324505.710458081</v>
      </c>
      <c r="U297" s="26" t="s">
        <v>259</v>
      </c>
      <c r="V297" s="26" t="s">
        <v>260</v>
      </c>
      <c r="W297" s="26" t="s">
        <v>262</v>
      </c>
      <c r="X297" s="29" t="s">
        <v>227</v>
      </c>
      <c r="Y297" s="26" t="s">
        <v>297</v>
      </c>
      <c r="Z297" s="25" t="s">
        <v>51</v>
      </c>
      <c r="AA297" s="26" t="s">
        <v>1877</v>
      </c>
      <c r="AB297" s="26" t="s">
        <v>1878</v>
      </c>
      <c r="AC297" s="26" t="s">
        <v>381</v>
      </c>
      <c r="AD297" s="26" t="s">
        <v>269</v>
      </c>
      <c r="AE297" s="26"/>
      <c r="AF297" s="26" t="s">
        <v>270</v>
      </c>
      <c r="AG297" s="26" t="s">
        <v>382</v>
      </c>
      <c r="AH297" s="45"/>
      <c r="AI297" s="45"/>
      <c r="AJ297" s="45"/>
      <c r="AK297" s="46" t="n">
        <v>1081.68570152694</v>
      </c>
      <c r="AL297" s="46"/>
      <c r="AM297" s="46"/>
      <c r="AN297" s="26"/>
      <c r="AO297" s="26" t="s">
        <v>5074</v>
      </c>
    </row>
    <row r="298" customFormat="false" ht="12" hidden="false" customHeight="false" outlineLevel="0" collapsed="false">
      <c r="A298" s="39" t="s">
        <v>377</v>
      </c>
      <c r="B298" s="39" t="s">
        <v>378</v>
      </c>
      <c r="C298" s="39" t="s">
        <v>5076</v>
      </c>
      <c r="D298" s="39" t="s">
        <v>4505</v>
      </c>
      <c r="E298" s="39" t="s">
        <v>261</v>
      </c>
      <c r="F298" s="39" t="s">
        <v>1739</v>
      </c>
      <c r="G298" s="39" t="s">
        <v>4853</v>
      </c>
      <c r="H298" s="39" t="s">
        <v>4502</v>
      </c>
      <c r="I298" s="40" t="n">
        <v>300</v>
      </c>
      <c r="J298" s="40" t="n">
        <v>0</v>
      </c>
      <c r="K298" s="39" t="s">
        <v>4503</v>
      </c>
      <c r="L298" s="41" t="n">
        <v>0</v>
      </c>
      <c r="M298" s="41" t="n">
        <v>324505.71</v>
      </c>
      <c r="O298" s="42" t="n">
        <f aca="false">M298/SUM($M$2:$M$2023)</f>
        <v>0.00089649216223531</v>
      </c>
      <c r="P298" s="43" t="n">
        <f aca="false">IFERROR(M298/I298,0)</f>
        <v>1081.6857</v>
      </c>
      <c r="Q298" s="17"/>
      <c r="R298" s="44" t="n">
        <f aca="false">I298-Q298</f>
        <v>300</v>
      </c>
      <c r="S298" s="43" t="n">
        <f aca="false">$AK298*R298</f>
        <v>324505.710458081</v>
      </c>
      <c r="U298" s="26" t="s">
        <v>259</v>
      </c>
      <c r="V298" s="26" t="s">
        <v>260</v>
      </c>
      <c r="W298" s="26" t="s">
        <v>262</v>
      </c>
      <c r="X298" s="29" t="s">
        <v>227</v>
      </c>
      <c r="Y298" s="26" t="s">
        <v>297</v>
      </c>
      <c r="Z298" s="25" t="s">
        <v>51</v>
      </c>
      <c r="AA298" s="26" t="s">
        <v>1877</v>
      </c>
      <c r="AB298" s="26" t="s">
        <v>1878</v>
      </c>
      <c r="AC298" s="26" t="s">
        <v>381</v>
      </c>
      <c r="AD298" s="26" t="s">
        <v>269</v>
      </c>
      <c r="AE298" s="26"/>
      <c r="AF298" s="26" t="s">
        <v>270</v>
      </c>
      <c r="AG298" s="26" t="s">
        <v>382</v>
      </c>
      <c r="AH298" s="45"/>
      <c r="AI298" s="45"/>
      <c r="AJ298" s="45"/>
      <c r="AK298" s="46" t="n">
        <v>1081.68570152694</v>
      </c>
      <c r="AL298" s="46"/>
      <c r="AM298" s="46"/>
      <c r="AN298" s="26"/>
      <c r="AO298" s="26" t="s">
        <v>5074</v>
      </c>
    </row>
    <row r="299" customFormat="false" ht="12" hidden="false" customHeight="false" outlineLevel="0" collapsed="false">
      <c r="A299" s="39" t="s">
        <v>1862</v>
      </c>
      <c r="B299" s="39" t="s">
        <v>1863</v>
      </c>
      <c r="C299" s="39" t="s">
        <v>5077</v>
      </c>
      <c r="D299" s="39" t="s">
        <v>4505</v>
      </c>
      <c r="E299" s="39" t="s">
        <v>261</v>
      </c>
      <c r="F299" s="39" t="s">
        <v>1739</v>
      </c>
      <c r="G299" s="39" t="s">
        <v>4853</v>
      </c>
      <c r="H299" s="39" t="s">
        <v>4502</v>
      </c>
      <c r="I299" s="40" t="n">
        <v>300</v>
      </c>
      <c r="J299" s="40" t="n">
        <v>0</v>
      </c>
      <c r="K299" s="39" t="s">
        <v>4503</v>
      </c>
      <c r="L299" s="41" t="n">
        <v>0</v>
      </c>
      <c r="M299" s="41" t="n">
        <v>29604.19</v>
      </c>
      <c r="O299" s="42" t="n">
        <f aca="false">M299/SUM($M$2:$M$2023)</f>
        <v>8.17856927828017E-005</v>
      </c>
      <c r="P299" s="43" t="n">
        <f aca="false">IFERROR(M299/I299,0)</f>
        <v>98.6806333333333</v>
      </c>
      <c r="Q299" s="17"/>
      <c r="R299" s="44" t="n">
        <f aca="false">I299-Q299</f>
        <v>300</v>
      </c>
      <c r="S299" s="43" t="n">
        <f aca="false">$AK299*R299</f>
        <v>29604.1914569031</v>
      </c>
      <c r="U299" s="26" t="s">
        <v>259</v>
      </c>
      <c r="V299" s="26" t="s">
        <v>260</v>
      </c>
      <c r="W299" s="26" t="s">
        <v>262</v>
      </c>
      <c r="X299" s="25" t="s">
        <v>228</v>
      </c>
      <c r="Y299" s="26" t="s">
        <v>282</v>
      </c>
      <c r="Z299" s="25" t="s">
        <v>51</v>
      </c>
      <c r="AA299" s="26" t="s">
        <v>1864</v>
      </c>
      <c r="AB299" s="26" t="s">
        <v>1865</v>
      </c>
      <c r="AC299" s="26" t="s">
        <v>1866</v>
      </c>
      <c r="AD299" s="26" t="s">
        <v>269</v>
      </c>
      <c r="AE299" s="26"/>
      <c r="AF299" s="26" t="s">
        <v>270</v>
      </c>
      <c r="AG299" s="26" t="s">
        <v>1867</v>
      </c>
      <c r="AH299" s="45"/>
      <c r="AI299" s="45"/>
      <c r="AJ299" s="45"/>
      <c r="AK299" s="46" t="n">
        <v>98.6806381896771</v>
      </c>
      <c r="AL299" s="46"/>
      <c r="AM299" s="46"/>
      <c r="AN299" s="26"/>
      <c r="AO299" s="26" t="s">
        <v>4932</v>
      </c>
    </row>
    <row r="300" customFormat="false" ht="12" hidden="false" customHeight="false" outlineLevel="0" collapsed="false">
      <c r="A300" s="39" t="s">
        <v>483</v>
      </c>
      <c r="B300" s="39" t="s">
        <v>484</v>
      </c>
      <c r="C300" s="39" t="s">
        <v>5078</v>
      </c>
      <c r="D300" s="39" t="s">
        <v>4505</v>
      </c>
      <c r="E300" s="39" t="s">
        <v>261</v>
      </c>
      <c r="F300" s="39" t="s">
        <v>1739</v>
      </c>
      <c r="G300" s="39" t="s">
        <v>4853</v>
      </c>
      <c r="H300" s="39" t="s">
        <v>4502</v>
      </c>
      <c r="I300" s="40" t="n">
        <v>300</v>
      </c>
      <c r="J300" s="40" t="n">
        <v>0</v>
      </c>
      <c r="K300" s="39" t="s">
        <v>4503</v>
      </c>
      <c r="L300" s="41" t="n">
        <v>0</v>
      </c>
      <c r="M300" s="41" t="n">
        <v>99285.76</v>
      </c>
      <c r="O300" s="42" t="n">
        <f aca="false">M300/SUM($M$2:$M$2023)</f>
        <v>0.000274290722531742</v>
      </c>
      <c r="P300" s="43" t="n">
        <f aca="false">IFERROR(M300/I300,0)</f>
        <v>330.952533333333</v>
      </c>
      <c r="Q300" s="17"/>
      <c r="R300" s="44" t="n">
        <f aca="false">I300-Q300</f>
        <v>300</v>
      </c>
      <c r="S300" s="43" t="n">
        <f aca="false">$AK300*R300</f>
        <v>99285.7616056381</v>
      </c>
      <c r="U300" s="26" t="s">
        <v>259</v>
      </c>
      <c r="V300" s="26" t="s">
        <v>260</v>
      </c>
      <c r="W300" s="26" t="s">
        <v>262</v>
      </c>
      <c r="X300" s="29" t="s">
        <v>227</v>
      </c>
      <c r="Y300" s="26" t="s">
        <v>297</v>
      </c>
      <c r="Z300" s="25" t="s">
        <v>51</v>
      </c>
      <c r="AA300" s="26" t="s">
        <v>1810</v>
      </c>
      <c r="AB300" s="26" t="s">
        <v>1811</v>
      </c>
      <c r="AC300" s="26" t="s">
        <v>290</v>
      </c>
      <c r="AD300" s="26" t="s">
        <v>270</v>
      </c>
      <c r="AE300" s="26" t="s">
        <v>1812</v>
      </c>
      <c r="AF300" s="26" t="s">
        <v>269</v>
      </c>
      <c r="AG300" s="26"/>
      <c r="AH300" s="45"/>
      <c r="AI300" s="45"/>
      <c r="AJ300" s="45"/>
      <c r="AK300" s="46" t="n">
        <v>330.95253868546</v>
      </c>
      <c r="AL300" s="46"/>
      <c r="AM300" s="46"/>
      <c r="AN300" s="26"/>
      <c r="AO300" s="26" t="s">
        <v>4934</v>
      </c>
    </row>
    <row r="301" customFormat="false" ht="12" hidden="false" customHeight="false" outlineLevel="0" collapsed="false">
      <c r="A301" s="39" t="s">
        <v>483</v>
      </c>
      <c r="B301" s="39" t="s">
        <v>484</v>
      </c>
      <c r="C301" s="39" t="s">
        <v>5079</v>
      </c>
      <c r="D301" s="39" t="s">
        <v>4505</v>
      </c>
      <c r="E301" s="39" t="s">
        <v>261</v>
      </c>
      <c r="F301" s="39" t="s">
        <v>1739</v>
      </c>
      <c r="G301" s="39" t="s">
        <v>4853</v>
      </c>
      <c r="H301" s="39" t="s">
        <v>4502</v>
      </c>
      <c r="I301" s="40" t="n">
        <v>300</v>
      </c>
      <c r="J301" s="40" t="n">
        <v>0</v>
      </c>
      <c r="K301" s="39" t="s">
        <v>4503</v>
      </c>
      <c r="L301" s="41" t="n">
        <v>0</v>
      </c>
      <c r="M301" s="41" t="n">
        <v>99285.76</v>
      </c>
      <c r="O301" s="42" t="n">
        <f aca="false">M301/SUM($M$2:$M$2023)</f>
        <v>0.000274290722531742</v>
      </c>
      <c r="P301" s="43" t="n">
        <f aca="false">IFERROR(M301/I301,0)</f>
        <v>330.952533333333</v>
      </c>
      <c r="Q301" s="17"/>
      <c r="R301" s="44" t="n">
        <f aca="false">I301-Q301</f>
        <v>300</v>
      </c>
      <c r="S301" s="43" t="n">
        <f aca="false">$AK301*R301</f>
        <v>99285.7616056381</v>
      </c>
      <c r="U301" s="26" t="s">
        <v>259</v>
      </c>
      <c r="V301" s="26" t="s">
        <v>260</v>
      </c>
      <c r="W301" s="26" t="s">
        <v>262</v>
      </c>
      <c r="X301" s="29" t="s">
        <v>227</v>
      </c>
      <c r="Y301" s="26" t="s">
        <v>297</v>
      </c>
      <c r="Z301" s="25" t="s">
        <v>51</v>
      </c>
      <c r="AA301" s="26" t="s">
        <v>1810</v>
      </c>
      <c r="AB301" s="26" t="s">
        <v>1811</v>
      </c>
      <c r="AC301" s="26" t="s">
        <v>290</v>
      </c>
      <c r="AD301" s="26" t="s">
        <v>270</v>
      </c>
      <c r="AE301" s="26" t="s">
        <v>1812</v>
      </c>
      <c r="AF301" s="26" t="s">
        <v>269</v>
      </c>
      <c r="AG301" s="26"/>
      <c r="AH301" s="45"/>
      <c r="AI301" s="45"/>
      <c r="AJ301" s="45"/>
      <c r="AK301" s="46" t="n">
        <v>330.95253868546</v>
      </c>
      <c r="AL301" s="46"/>
      <c r="AM301" s="46"/>
      <c r="AN301" s="26"/>
      <c r="AO301" s="26" t="s">
        <v>4934</v>
      </c>
    </row>
    <row r="302" customFormat="false" ht="12" hidden="false" customHeight="false" outlineLevel="0" collapsed="false">
      <c r="A302" s="39" t="s">
        <v>483</v>
      </c>
      <c r="B302" s="39" t="s">
        <v>484</v>
      </c>
      <c r="C302" s="39" t="s">
        <v>5080</v>
      </c>
      <c r="D302" s="39" t="s">
        <v>4505</v>
      </c>
      <c r="E302" s="39" t="s">
        <v>261</v>
      </c>
      <c r="F302" s="39" t="s">
        <v>1739</v>
      </c>
      <c r="G302" s="39" t="s">
        <v>4853</v>
      </c>
      <c r="H302" s="39" t="s">
        <v>4502</v>
      </c>
      <c r="I302" s="40" t="n">
        <v>300</v>
      </c>
      <c r="J302" s="40" t="n">
        <v>0</v>
      </c>
      <c r="K302" s="39" t="s">
        <v>4503</v>
      </c>
      <c r="L302" s="41" t="n">
        <v>0</v>
      </c>
      <c r="M302" s="41" t="n">
        <v>99285.76</v>
      </c>
      <c r="O302" s="42" t="n">
        <f aca="false">M302/SUM($M$2:$M$2023)</f>
        <v>0.000274290722531742</v>
      </c>
      <c r="P302" s="43" t="n">
        <f aca="false">IFERROR(M302/I302,0)</f>
        <v>330.952533333333</v>
      </c>
      <c r="Q302" s="17"/>
      <c r="R302" s="44" t="n">
        <f aca="false">I302-Q302</f>
        <v>300</v>
      </c>
      <c r="S302" s="43" t="n">
        <f aca="false">$AK302*R302</f>
        <v>99285.7616056381</v>
      </c>
      <c r="U302" s="26" t="s">
        <v>259</v>
      </c>
      <c r="V302" s="26" t="s">
        <v>260</v>
      </c>
      <c r="W302" s="26" t="s">
        <v>262</v>
      </c>
      <c r="X302" s="29" t="s">
        <v>227</v>
      </c>
      <c r="Y302" s="26" t="s">
        <v>297</v>
      </c>
      <c r="Z302" s="25" t="s">
        <v>51</v>
      </c>
      <c r="AA302" s="26" t="s">
        <v>1810</v>
      </c>
      <c r="AB302" s="26" t="s">
        <v>1811</v>
      </c>
      <c r="AC302" s="26" t="s">
        <v>290</v>
      </c>
      <c r="AD302" s="26" t="s">
        <v>270</v>
      </c>
      <c r="AE302" s="26" t="s">
        <v>1812</v>
      </c>
      <c r="AF302" s="26" t="s">
        <v>269</v>
      </c>
      <c r="AG302" s="26"/>
      <c r="AH302" s="45"/>
      <c r="AI302" s="45"/>
      <c r="AJ302" s="45"/>
      <c r="AK302" s="46" t="n">
        <v>330.95253868546</v>
      </c>
      <c r="AL302" s="46"/>
      <c r="AM302" s="46"/>
      <c r="AN302" s="26"/>
      <c r="AO302" s="26" t="s">
        <v>4934</v>
      </c>
    </row>
    <row r="303" customFormat="false" ht="12" hidden="false" customHeight="false" outlineLevel="0" collapsed="false">
      <c r="A303" s="39" t="s">
        <v>483</v>
      </c>
      <c r="B303" s="39" t="s">
        <v>484</v>
      </c>
      <c r="C303" s="39" t="s">
        <v>5081</v>
      </c>
      <c r="D303" s="39" t="s">
        <v>4505</v>
      </c>
      <c r="E303" s="39" t="s">
        <v>261</v>
      </c>
      <c r="F303" s="39" t="s">
        <v>1739</v>
      </c>
      <c r="G303" s="39" t="s">
        <v>4853</v>
      </c>
      <c r="H303" s="39" t="s">
        <v>4502</v>
      </c>
      <c r="I303" s="40" t="n">
        <v>300</v>
      </c>
      <c r="J303" s="40" t="n">
        <v>0</v>
      </c>
      <c r="K303" s="39" t="s">
        <v>4503</v>
      </c>
      <c r="L303" s="41" t="n">
        <v>0</v>
      </c>
      <c r="M303" s="41" t="n">
        <v>99285.76</v>
      </c>
      <c r="O303" s="42" t="n">
        <f aca="false">M303/SUM($M$2:$M$2023)</f>
        <v>0.000274290722531742</v>
      </c>
      <c r="P303" s="43" t="n">
        <f aca="false">IFERROR(M303/I303,0)</f>
        <v>330.952533333333</v>
      </c>
      <c r="Q303" s="17"/>
      <c r="R303" s="44" t="n">
        <f aca="false">I303-Q303</f>
        <v>300</v>
      </c>
      <c r="S303" s="43" t="n">
        <f aca="false">$AK303*R303</f>
        <v>99285.7616056381</v>
      </c>
      <c r="U303" s="26" t="s">
        <v>259</v>
      </c>
      <c r="V303" s="26" t="s">
        <v>260</v>
      </c>
      <c r="W303" s="26" t="s">
        <v>262</v>
      </c>
      <c r="X303" s="29" t="s">
        <v>227</v>
      </c>
      <c r="Y303" s="26" t="s">
        <v>297</v>
      </c>
      <c r="Z303" s="25" t="s">
        <v>51</v>
      </c>
      <c r="AA303" s="26" t="s">
        <v>1810</v>
      </c>
      <c r="AB303" s="26" t="s">
        <v>1811</v>
      </c>
      <c r="AC303" s="26" t="s">
        <v>290</v>
      </c>
      <c r="AD303" s="26" t="s">
        <v>270</v>
      </c>
      <c r="AE303" s="26" t="s">
        <v>1812</v>
      </c>
      <c r="AF303" s="26" t="s">
        <v>269</v>
      </c>
      <c r="AG303" s="26"/>
      <c r="AH303" s="45"/>
      <c r="AI303" s="45"/>
      <c r="AJ303" s="45"/>
      <c r="AK303" s="46" t="n">
        <v>330.95253868546</v>
      </c>
      <c r="AL303" s="46"/>
      <c r="AM303" s="46"/>
      <c r="AN303" s="26"/>
      <c r="AO303" s="26" t="s">
        <v>4934</v>
      </c>
    </row>
    <row r="304" customFormat="false" ht="12" hidden="false" customHeight="false" outlineLevel="0" collapsed="false">
      <c r="A304" s="39" t="s">
        <v>483</v>
      </c>
      <c r="B304" s="39" t="s">
        <v>484</v>
      </c>
      <c r="C304" s="39" t="s">
        <v>5082</v>
      </c>
      <c r="D304" s="39" t="s">
        <v>4505</v>
      </c>
      <c r="E304" s="39" t="s">
        <v>261</v>
      </c>
      <c r="F304" s="39" t="s">
        <v>1739</v>
      </c>
      <c r="G304" s="39" t="s">
        <v>4853</v>
      </c>
      <c r="H304" s="39" t="s">
        <v>4502</v>
      </c>
      <c r="I304" s="40" t="n">
        <v>300</v>
      </c>
      <c r="J304" s="40" t="n">
        <v>0</v>
      </c>
      <c r="K304" s="39" t="s">
        <v>4503</v>
      </c>
      <c r="L304" s="41" t="n">
        <v>0</v>
      </c>
      <c r="M304" s="41" t="n">
        <v>99285.76</v>
      </c>
      <c r="O304" s="42" t="n">
        <f aca="false">M304/SUM($M$2:$M$2023)</f>
        <v>0.000274290722531742</v>
      </c>
      <c r="P304" s="43" t="n">
        <f aca="false">IFERROR(M304/I304,0)</f>
        <v>330.952533333333</v>
      </c>
      <c r="Q304" s="17"/>
      <c r="R304" s="44" t="n">
        <f aca="false">I304-Q304</f>
        <v>300</v>
      </c>
      <c r="S304" s="43" t="n">
        <f aca="false">$AK304*R304</f>
        <v>99285.7616056381</v>
      </c>
      <c r="U304" s="26" t="s">
        <v>259</v>
      </c>
      <c r="V304" s="26" t="s">
        <v>260</v>
      </c>
      <c r="W304" s="26" t="s">
        <v>262</v>
      </c>
      <c r="X304" s="29" t="s">
        <v>227</v>
      </c>
      <c r="Y304" s="26" t="s">
        <v>297</v>
      </c>
      <c r="Z304" s="25" t="s">
        <v>51</v>
      </c>
      <c r="AA304" s="26" t="s">
        <v>1810</v>
      </c>
      <c r="AB304" s="26" t="s">
        <v>1811</v>
      </c>
      <c r="AC304" s="26" t="s">
        <v>290</v>
      </c>
      <c r="AD304" s="26" t="s">
        <v>270</v>
      </c>
      <c r="AE304" s="26" t="s">
        <v>1812</v>
      </c>
      <c r="AF304" s="26" t="s">
        <v>269</v>
      </c>
      <c r="AG304" s="26"/>
      <c r="AH304" s="45"/>
      <c r="AI304" s="45"/>
      <c r="AJ304" s="45"/>
      <c r="AK304" s="46" t="n">
        <v>330.95253868546</v>
      </c>
      <c r="AL304" s="46"/>
      <c r="AM304" s="46"/>
      <c r="AN304" s="26"/>
      <c r="AO304" s="26" t="s">
        <v>4934</v>
      </c>
    </row>
    <row r="305" customFormat="false" ht="12" hidden="false" customHeight="false" outlineLevel="0" collapsed="false">
      <c r="A305" s="39" t="s">
        <v>483</v>
      </c>
      <c r="B305" s="39" t="s">
        <v>484</v>
      </c>
      <c r="C305" s="39" t="s">
        <v>5083</v>
      </c>
      <c r="D305" s="39" t="s">
        <v>4505</v>
      </c>
      <c r="E305" s="39" t="s">
        <v>261</v>
      </c>
      <c r="F305" s="39" t="s">
        <v>1739</v>
      </c>
      <c r="G305" s="39" t="s">
        <v>4853</v>
      </c>
      <c r="H305" s="39" t="s">
        <v>4502</v>
      </c>
      <c r="I305" s="40" t="n">
        <v>300</v>
      </c>
      <c r="J305" s="40" t="n">
        <v>0</v>
      </c>
      <c r="K305" s="39" t="s">
        <v>4503</v>
      </c>
      <c r="L305" s="41" t="n">
        <v>0</v>
      </c>
      <c r="M305" s="41" t="n">
        <v>99285.76</v>
      </c>
      <c r="O305" s="42" t="n">
        <f aca="false">M305/SUM($M$2:$M$2023)</f>
        <v>0.000274290722531742</v>
      </c>
      <c r="P305" s="43" t="n">
        <f aca="false">IFERROR(M305/I305,0)</f>
        <v>330.952533333333</v>
      </c>
      <c r="Q305" s="17"/>
      <c r="R305" s="44" t="n">
        <f aca="false">I305-Q305</f>
        <v>300</v>
      </c>
      <c r="S305" s="43" t="n">
        <f aca="false">$AK305*R305</f>
        <v>99285.7616056381</v>
      </c>
      <c r="U305" s="26" t="s">
        <v>259</v>
      </c>
      <c r="V305" s="26" t="s">
        <v>260</v>
      </c>
      <c r="W305" s="26" t="s">
        <v>262</v>
      </c>
      <c r="X305" s="29" t="s">
        <v>227</v>
      </c>
      <c r="Y305" s="26" t="s">
        <v>297</v>
      </c>
      <c r="Z305" s="25" t="s">
        <v>51</v>
      </c>
      <c r="AA305" s="26" t="s">
        <v>1810</v>
      </c>
      <c r="AB305" s="26" t="s">
        <v>1811</v>
      </c>
      <c r="AC305" s="26" t="s">
        <v>290</v>
      </c>
      <c r="AD305" s="26" t="s">
        <v>270</v>
      </c>
      <c r="AE305" s="26" t="s">
        <v>1812</v>
      </c>
      <c r="AF305" s="26" t="s">
        <v>269</v>
      </c>
      <c r="AG305" s="26"/>
      <c r="AH305" s="45"/>
      <c r="AI305" s="45"/>
      <c r="AJ305" s="45"/>
      <c r="AK305" s="46" t="n">
        <v>330.95253868546</v>
      </c>
      <c r="AL305" s="46"/>
      <c r="AM305" s="46"/>
      <c r="AN305" s="26"/>
      <c r="AO305" s="26" t="s">
        <v>4934</v>
      </c>
    </row>
    <row r="306" customFormat="false" ht="12" hidden="false" customHeight="false" outlineLevel="0" collapsed="false">
      <c r="A306" s="39" t="s">
        <v>698</v>
      </c>
      <c r="B306" s="39" t="s">
        <v>699</v>
      </c>
      <c r="C306" s="39" t="s">
        <v>5084</v>
      </c>
      <c r="D306" s="39" t="s">
        <v>4505</v>
      </c>
      <c r="E306" s="39" t="s">
        <v>261</v>
      </c>
      <c r="F306" s="39" t="s">
        <v>1739</v>
      </c>
      <c r="G306" s="39" t="s">
        <v>4853</v>
      </c>
      <c r="H306" s="39" t="s">
        <v>4502</v>
      </c>
      <c r="I306" s="40" t="n">
        <v>300</v>
      </c>
      <c r="J306" s="40" t="n">
        <v>0</v>
      </c>
      <c r="K306" s="39" t="s">
        <v>4503</v>
      </c>
      <c r="L306" s="41" t="n">
        <v>0</v>
      </c>
      <c r="M306" s="41" t="n">
        <v>156005.69</v>
      </c>
      <c r="O306" s="42" t="n">
        <f aca="false">M306/SUM($M$2:$M$2023)</f>
        <v>0.000430987418831895</v>
      </c>
      <c r="P306" s="43" t="n">
        <f aca="false">IFERROR(M306/I306,0)</f>
        <v>520.018966666667</v>
      </c>
      <c r="Q306" s="17" t="n">
        <v>96</v>
      </c>
      <c r="R306" s="44" t="n">
        <f aca="false">I306-Q306</f>
        <v>204</v>
      </c>
      <c r="S306" s="43" t="n">
        <f aca="false">$AK306*R306</f>
        <v>106083.870226415</v>
      </c>
      <c r="U306" s="26" t="s">
        <v>259</v>
      </c>
      <c r="V306" s="26" t="s">
        <v>260</v>
      </c>
      <c r="W306" s="26" t="s">
        <v>262</v>
      </c>
      <c r="X306" s="25" t="s">
        <v>228</v>
      </c>
      <c r="Y306" s="26" t="s">
        <v>282</v>
      </c>
      <c r="Z306" s="25" t="s">
        <v>51</v>
      </c>
      <c r="AA306" s="26" t="s">
        <v>2046</v>
      </c>
      <c r="AB306" s="26" t="s">
        <v>2047</v>
      </c>
      <c r="AC306" s="26" t="s">
        <v>702</v>
      </c>
      <c r="AD306" s="26" t="s">
        <v>269</v>
      </c>
      <c r="AE306" s="26"/>
      <c r="AF306" s="26" t="s">
        <v>270</v>
      </c>
      <c r="AG306" s="26" t="s">
        <v>703</v>
      </c>
      <c r="AH306" s="45" t="n">
        <v>1060</v>
      </c>
      <c r="AI306" s="45" t="n">
        <f aca="false">Q306</f>
        <v>96</v>
      </c>
      <c r="AJ306" s="45" t="n">
        <f aca="false">$AH306-$AI306</f>
        <v>964</v>
      </c>
      <c r="AK306" s="46" t="n">
        <v>520.018971698113</v>
      </c>
      <c r="AL306" s="46" t="n">
        <f aca="false">$AJ306*$AK306</f>
        <v>501298.288716981</v>
      </c>
      <c r="AM306" s="46" t="n">
        <f aca="false">$AI306*$AK306</f>
        <v>49921.8212830189</v>
      </c>
      <c r="AN306" s="26"/>
      <c r="AO306" s="26" t="s">
        <v>2048</v>
      </c>
    </row>
    <row r="307" customFormat="false" ht="12" hidden="false" customHeight="false" outlineLevel="0" collapsed="false">
      <c r="A307" s="39" t="s">
        <v>661</v>
      </c>
      <c r="B307" s="39" t="s">
        <v>662</v>
      </c>
      <c r="C307" s="39" t="s">
        <v>5085</v>
      </c>
      <c r="D307" s="39" t="s">
        <v>4505</v>
      </c>
      <c r="E307" s="39" t="s">
        <v>261</v>
      </c>
      <c r="F307" s="39" t="s">
        <v>1739</v>
      </c>
      <c r="G307" s="39" t="s">
        <v>4853</v>
      </c>
      <c r="H307" s="39" t="s">
        <v>4502</v>
      </c>
      <c r="I307" s="40" t="n">
        <v>300</v>
      </c>
      <c r="J307" s="40" t="n">
        <v>0</v>
      </c>
      <c r="K307" s="39" t="s">
        <v>4503</v>
      </c>
      <c r="L307" s="41" t="n">
        <v>0</v>
      </c>
      <c r="M307" s="41" t="n">
        <v>67670.09</v>
      </c>
      <c r="O307" s="42" t="n">
        <f aca="false">M307/SUM($M$2:$M$2023)</f>
        <v>0.000186948036454453</v>
      </c>
      <c r="P307" s="43" t="n">
        <f aca="false">IFERROR(M307/I307,0)</f>
        <v>225.566966666667</v>
      </c>
      <c r="Q307" s="17"/>
      <c r="R307" s="44" t="n">
        <f aca="false">I307-Q307</f>
        <v>300</v>
      </c>
      <c r="S307" s="43" t="n">
        <f aca="false">$AK307*R307</f>
        <v>67670.0889908257</v>
      </c>
      <c r="U307" s="26" t="s">
        <v>259</v>
      </c>
      <c r="V307" s="26" t="s">
        <v>260</v>
      </c>
      <c r="W307" s="26" t="s">
        <v>262</v>
      </c>
      <c r="X307" s="29" t="s">
        <v>227</v>
      </c>
      <c r="Y307" s="26" t="s">
        <v>297</v>
      </c>
      <c r="Z307" s="25" t="s">
        <v>51</v>
      </c>
      <c r="AA307" s="26" t="s">
        <v>1884</v>
      </c>
      <c r="AB307" s="26" t="s">
        <v>1885</v>
      </c>
      <c r="AC307" s="26" t="s">
        <v>1886</v>
      </c>
      <c r="AD307" s="26" t="s">
        <v>269</v>
      </c>
      <c r="AE307" s="26"/>
      <c r="AF307" s="26" t="s">
        <v>270</v>
      </c>
      <c r="AG307" s="26" t="s">
        <v>1887</v>
      </c>
      <c r="AH307" s="45"/>
      <c r="AI307" s="45"/>
      <c r="AJ307" s="45"/>
      <c r="AK307" s="46" t="n">
        <v>225.566963302752</v>
      </c>
      <c r="AL307" s="46"/>
      <c r="AM307" s="46"/>
      <c r="AN307" s="26"/>
      <c r="AO307" s="26" t="s">
        <v>5086</v>
      </c>
    </row>
    <row r="308" customFormat="false" ht="12" hidden="false" customHeight="false" outlineLevel="0" collapsed="false">
      <c r="A308" s="39" t="s">
        <v>661</v>
      </c>
      <c r="B308" s="39" t="s">
        <v>662</v>
      </c>
      <c r="C308" s="39" t="s">
        <v>5087</v>
      </c>
      <c r="D308" s="39" t="s">
        <v>4505</v>
      </c>
      <c r="E308" s="39" t="s">
        <v>261</v>
      </c>
      <c r="F308" s="39" t="s">
        <v>1739</v>
      </c>
      <c r="G308" s="39" t="s">
        <v>4853</v>
      </c>
      <c r="H308" s="39" t="s">
        <v>4502</v>
      </c>
      <c r="I308" s="40" t="n">
        <v>300</v>
      </c>
      <c r="J308" s="40" t="n">
        <v>0</v>
      </c>
      <c r="K308" s="39" t="s">
        <v>4503</v>
      </c>
      <c r="L308" s="41" t="n">
        <v>0</v>
      </c>
      <c r="M308" s="41" t="n">
        <v>67670.09</v>
      </c>
      <c r="O308" s="42" t="n">
        <f aca="false">M308/SUM($M$2:$M$2023)</f>
        <v>0.000186948036454453</v>
      </c>
      <c r="P308" s="43" t="n">
        <f aca="false">IFERROR(M308/I308,0)</f>
        <v>225.566966666667</v>
      </c>
      <c r="Q308" s="17"/>
      <c r="R308" s="44" t="n">
        <f aca="false">I308-Q308</f>
        <v>300</v>
      </c>
      <c r="S308" s="43" t="n">
        <f aca="false">$AK308*R308</f>
        <v>67670.0889908257</v>
      </c>
      <c r="U308" s="26" t="s">
        <v>259</v>
      </c>
      <c r="V308" s="26" t="s">
        <v>260</v>
      </c>
      <c r="W308" s="26" t="s">
        <v>262</v>
      </c>
      <c r="X308" s="29" t="s">
        <v>227</v>
      </c>
      <c r="Y308" s="26" t="s">
        <v>297</v>
      </c>
      <c r="Z308" s="25" t="s">
        <v>51</v>
      </c>
      <c r="AA308" s="26" t="s">
        <v>1884</v>
      </c>
      <c r="AB308" s="26" t="s">
        <v>1885</v>
      </c>
      <c r="AC308" s="26" t="s">
        <v>1886</v>
      </c>
      <c r="AD308" s="26" t="s">
        <v>269</v>
      </c>
      <c r="AE308" s="26"/>
      <c r="AF308" s="26" t="s">
        <v>270</v>
      </c>
      <c r="AG308" s="26" t="s">
        <v>1887</v>
      </c>
      <c r="AH308" s="45"/>
      <c r="AI308" s="45"/>
      <c r="AJ308" s="45"/>
      <c r="AK308" s="46" t="n">
        <v>225.566963302752</v>
      </c>
      <c r="AL308" s="46"/>
      <c r="AM308" s="46"/>
      <c r="AN308" s="26"/>
      <c r="AO308" s="26" t="s">
        <v>5086</v>
      </c>
    </row>
    <row r="309" customFormat="false" ht="12" hidden="false" customHeight="false" outlineLevel="0" collapsed="false">
      <c r="A309" s="39" t="s">
        <v>661</v>
      </c>
      <c r="B309" s="39" t="s">
        <v>662</v>
      </c>
      <c r="C309" s="39" t="s">
        <v>5088</v>
      </c>
      <c r="D309" s="39" t="s">
        <v>4505</v>
      </c>
      <c r="E309" s="39" t="s">
        <v>261</v>
      </c>
      <c r="F309" s="39" t="s">
        <v>1739</v>
      </c>
      <c r="G309" s="39" t="s">
        <v>4853</v>
      </c>
      <c r="H309" s="39" t="s">
        <v>4502</v>
      </c>
      <c r="I309" s="40" t="n">
        <v>300</v>
      </c>
      <c r="J309" s="40" t="n">
        <v>0</v>
      </c>
      <c r="K309" s="39" t="s">
        <v>4503</v>
      </c>
      <c r="L309" s="41" t="n">
        <v>0</v>
      </c>
      <c r="M309" s="41" t="n">
        <v>67670.09</v>
      </c>
      <c r="O309" s="42" t="n">
        <f aca="false">M309/SUM($M$2:$M$2023)</f>
        <v>0.000186948036454453</v>
      </c>
      <c r="P309" s="43" t="n">
        <f aca="false">IFERROR(M309/I309,0)</f>
        <v>225.566966666667</v>
      </c>
      <c r="Q309" s="17"/>
      <c r="R309" s="44" t="n">
        <f aca="false">I309-Q309</f>
        <v>300</v>
      </c>
      <c r="S309" s="43" t="n">
        <f aca="false">$AK309*R309</f>
        <v>67670.0889908257</v>
      </c>
      <c r="U309" s="26" t="s">
        <v>259</v>
      </c>
      <c r="V309" s="26" t="s">
        <v>260</v>
      </c>
      <c r="W309" s="26" t="s">
        <v>262</v>
      </c>
      <c r="X309" s="29" t="s">
        <v>227</v>
      </c>
      <c r="Y309" s="26" t="s">
        <v>297</v>
      </c>
      <c r="Z309" s="25" t="s">
        <v>51</v>
      </c>
      <c r="AA309" s="26" t="s">
        <v>1884</v>
      </c>
      <c r="AB309" s="26" t="s">
        <v>1885</v>
      </c>
      <c r="AC309" s="26" t="s">
        <v>1886</v>
      </c>
      <c r="AD309" s="26" t="s">
        <v>269</v>
      </c>
      <c r="AE309" s="26"/>
      <c r="AF309" s="26" t="s">
        <v>270</v>
      </c>
      <c r="AG309" s="26" t="s">
        <v>1887</v>
      </c>
      <c r="AH309" s="45"/>
      <c r="AI309" s="45"/>
      <c r="AJ309" s="45"/>
      <c r="AK309" s="46" t="n">
        <v>225.566963302752</v>
      </c>
      <c r="AL309" s="46"/>
      <c r="AM309" s="46"/>
      <c r="AN309" s="26"/>
      <c r="AO309" s="26" t="s">
        <v>5086</v>
      </c>
    </row>
    <row r="310" customFormat="false" ht="12" hidden="false" customHeight="false" outlineLevel="0" collapsed="false">
      <c r="A310" s="39" t="s">
        <v>514</v>
      </c>
      <c r="B310" s="39" t="s">
        <v>515</v>
      </c>
      <c r="C310" s="39" t="s">
        <v>5089</v>
      </c>
      <c r="D310" s="39" t="s">
        <v>4505</v>
      </c>
      <c r="E310" s="39" t="s">
        <v>261</v>
      </c>
      <c r="F310" s="39" t="s">
        <v>1739</v>
      </c>
      <c r="G310" s="39" t="s">
        <v>4853</v>
      </c>
      <c r="H310" s="39" t="s">
        <v>4502</v>
      </c>
      <c r="I310" s="40" t="n">
        <v>300</v>
      </c>
      <c r="J310" s="40" t="n">
        <v>0</v>
      </c>
      <c r="K310" s="39" t="s">
        <v>4503</v>
      </c>
      <c r="L310" s="41" t="n">
        <v>0</v>
      </c>
      <c r="M310" s="41" t="n">
        <v>60387.54</v>
      </c>
      <c r="O310" s="42" t="n">
        <f aca="false">M310/SUM($M$2:$M$2023)</f>
        <v>0.000166828979085364</v>
      </c>
      <c r="P310" s="43" t="n">
        <f aca="false">IFERROR(M310/I310,0)</f>
        <v>201.2918</v>
      </c>
      <c r="Q310" s="17" t="n">
        <v>92</v>
      </c>
      <c r="R310" s="44" t="n">
        <f aca="false">I310-Q310</f>
        <v>208</v>
      </c>
      <c r="S310" s="43" t="n">
        <f aca="false">$AK310*R310</f>
        <v>41868.6940473003</v>
      </c>
      <c r="U310" s="26" t="s">
        <v>259</v>
      </c>
      <c r="V310" s="26" t="s">
        <v>260</v>
      </c>
      <c r="W310" s="26" t="s">
        <v>262</v>
      </c>
      <c r="X310" s="29" t="s">
        <v>227</v>
      </c>
      <c r="Y310" s="26" t="s">
        <v>297</v>
      </c>
      <c r="Z310" s="25" t="s">
        <v>51</v>
      </c>
      <c r="AA310" s="26" t="s">
        <v>1936</v>
      </c>
      <c r="AB310" s="26" t="s">
        <v>1937</v>
      </c>
      <c r="AC310" s="26" t="s">
        <v>1938</v>
      </c>
      <c r="AD310" s="26" t="s">
        <v>269</v>
      </c>
      <c r="AE310" s="26"/>
      <c r="AF310" s="26" t="s">
        <v>270</v>
      </c>
      <c r="AG310" s="26" t="s">
        <v>1939</v>
      </c>
      <c r="AH310" s="45" t="n">
        <v>2241</v>
      </c>
      <c r="AI310" s="45" t="n">
        <f aca="false">Q310</f>
        <v>92</v>
      </c>
      <c r="AJ310" s="45" t="n">
        <f aca="false">$AH310-$AI310</f>
        <v>2149</v>
      </c>
      <c r="AK310" s="46" t="n">
        <v>201.291798304328</v>
      </c>
      <c r="AL310" s="46" t="n">
        <f aca="false">$AJ310*$AK310</f>
        <v>432576.074556002</v>
      </c>
      <c r="AM310" s="46" t="n">
        <f aca="false">$AI310*$AK310</f>
        <v>18518.8454439982</v>
      </c>
      <c r="AN310" s="26"/>
      <c r="AO310" s="26" t="s">
        <v>1940</v>
      </c>
    </row>
    <row r="311" customFormat="false" ht="12" hidden="false" customHeight="false" outlineLevel="0" collapsed="false">
      <c r="A311" s="39" t="s">
        <v>514</v>
      </c>
      <c r="B311" s="39" t="s">
        <v>515</v>
      </c>
      <c r="C311" s="39" t="s">
        <v>5090</v>
      </c>
      <c r="D311" s="39" t="s">
        <v>4505</v>
      </c>
      <c r="E311" s="39" t="s">
        <v>261</v>
      </c>
      <c r="F311" s="39" t="s">
        <v>1739</v>
      </c>
      <c r="G311" s="39" t="s">
        <v>4853</v>
      </c>
      <c r="H311" s="39" t="s">
        <v>4502</v>
      </c>
      <c r="I311" s="40" t="n">
        <v>300</v>
      </c>
      <c r="J311" s="40" t="n">
        <v>0</v>
      </c>
      <c r="K311" s="39" t="s">
        <v>4503</v>
      </c>
      <c r="L311" s="41" t="n">
        <v>0</v>
      </c>
      <c r="M311" s="41" t="n">
        <v>60387.54</v>
      </c>
      <c r="O311" s="42" t="n">
        <f aca="false">M311/SUM($M$2:$M$2023)</f>
        <v>0.000166828979085364</v>
      </c>
      <c r="P311" s="43" t="n">
        <f aca="false">IFERROR(M311/I311,0)</f>
        <v>201.2918</v>
      </c>
      <c r="Q311" s="17"/>
      <c r="R311" s="44" t="n">
        <f aca="false">I311-Q311</f>
        <v>300</v>
      </c>
      <c r="S311" s="43" t="n">
        <f aca="false">$AK311*R311</f>
        <v>60387.5394912985</v>
      </c>
      <c r="U311" s="26" t="s">
        <v>259</v>
      </c>
      <c r="V311" s="26" t="s">
        <v>260</v>
      </c>
      <c r="W311" s="26" t="s">
        <v>262</v>
      </c>
      <c r="X311" s="29" t="s">
        <v>227</v>
      </c>
      <c r="Y311" s="26" t="s">
        <v>297</v>
      </c>
      <c r="Z311" s="25" t="s">
        <v>51</v>
      </c>
      <c r="AA311" s="26" t="s">
        <v>1936</v>
      </c>
      <c r="AB311" s="26" t="s">
        <v>1937</v>
      </c>
      <c r="AC311" s="26" t="s">
        <v>1938</v>
      </c>
      <c r="AD311" s="26" t="s">
        <v>269</v>
      </c>
      <c r="AE311" s="26"/>
      <c r="AF311" s="26" t="s">
        <v>270</v>
      </c>
      <c r="AG311" s="26" t="s">
        <v>1939</v>
      </c>
      <c r="AH311" s="45"/>
      <c r="AI311" s="45"/>
      <c r="AJ311" s="45"/>
      <c r="AK311" s="46" t="n">
        <v>201.291798304328</v>
      </c>
      <c r="AL311" s="46"/>
      <c r="AM311" s="46"/>
      <c r="AN311" s="26"/>
      <c r="AO311" s="26" t="s">
        <v>5091</v>
      </c>
    </row>
    <row r="312" customFormat="false" ht="12" hidden="false" customHeight="false" outlineLevel="0" collapsed="false">
      <c r="A312" s="39" t="s">
        <v>2007</v>
      </c>
      <c r="B312" s="39" t="s">
        <v>2008</v>
      </c>
      <c r="C312" s="39" t="s">
        <v>5092</v>
      </c>
      <c r="D312" s="39" t="s">
        <v>4505</v>
      </c>
      <c r="E312" s="39" t="s">
        <v>261</v>
      </c>
      <c r="F312" s="39" t="s">
        <v>1739</v>
      </c>
      <c r="G312" s="39" t="s">
        <v>4853</v>
      </c>
      <c r="H312" s="39" t="s">
        <v>4502</v>
      </c>
      <c r="I312" s="40" t="n">
        <v>300</v>
      </c>
      <c r="J312" s="40" t="n">
        <v>0</v>
      </c>
      <c r="K312" s="39" t="s">
        <v>4503</v>
      </c>
      <c r="L312" s="41" t="n">
        <v>0</v>
      </c>
      <c r="M312" s="41" t="n">
        <v>107555.84</v>
      </c>
      <c r="O312" s="42" t="n">
        <f aca="false">M312/SUM($M$2:$M$2023)</f>
        <v>0.000297137968890085</v>
      </c>
      <c r="P312" s="43" t="n">
        <f aca="false">IFERROR(M312/I312,0)</f>
        <v>358.519466666667</v>
      </c>
      <c r="Q312" s="17" t="n">
        <v>0</v>
      </c>
      <c r="R312" s="44" t="n">
        <f aca="false">I312-Q312</f>
        <v>300</v>
      </c>
      <c r="S312" s="43" t="n">
        <f aca="false">$AK312*R312</f>
        <v>107555.842909091</v>
      </c>
      <c r="U312" s="26" t="s">
        <v>259</v>
      </c>
      <c r="V312" s="26" t="s">
        <v>260</v>
      </c>
      <c r="W312" s="26" t="s">
        <v>262</v>
      </c>
      <c r="X312" s="29" t="s">
        <v>227</v>
      </c>
      <c r="Y312" s="26" t="s">
        <v>297</v>
      </c>
      <c r="Z312" s="25" t="s">
        <v>51</v>
      </c>
      <c r="AA312" s="26" t="s">
        <v>2009</v>
      </c>
      <c r="AB312" s="26" t="s">
        <v>2010</v>
      </c>
      <c r="AC312" s="26" t="s">
        <v>2011</v>
      </c>
      <c r="AD312" s="26" t="s">
        <v>269</v>
      </c>
      <c r="AE312" s="26"/>
      <c r="AF312" s="26" t="s">
        <v>270</v>
      </c>
      <c r="AG312" s="26" t="s">
        <v>2012</v>
      </c>
      <c r="AH312" s="45" t="n">
        <v>1375</v>
      </c>
      <c r="AI312" s="45" t="n">
        <f aca="false">Q312</f>
        <v>0</v>
      </c>
      <c r="AJ312" s="45" t="n">
        <f aca="false">$AH312-$AI312</f>
        <v>1375</v>
      </c>
      <c r="AK312" s="46" t="n">
        <v>358.519476363636</v>
      </c>
      <c r="AL312" s="46" t="n">
        <f aca="false">$AJ312*$AK312</f>
        <v>492964.28</v>
      </c>
      <c r="AM312" s="46" t="n">
        <f aca="false">$AI312*$AK312</f>
        <v>0</v>
      </c>
      <c r="AN312" s="26"/>
      <c r="AO312" s="26" t="s">
        <v>2013</v>
      </c>
    </row>
    <row r="313" customFormat="false" ht="12" hidden="false" customHeight="false" outlineLevel="0" collapsed="false">
      <c r="A313" s="39" t="s">
        <v>2007</v>
      </c>
      <c r="B313" s="39" t="s">
        <v>2008</v>
      </c>
      <c r="C313" s="39" t="s">
        <v>5093</v>
      </c>
      <c r="D313" s="39" t="s">
        <v>4505</v>
      </c>
      <c r="E313" s="39" t="s">
        <v>261</v>
      </c>
      <c r="F313" s="39" t="s">
        <v>1739</v>
      </c>
      <c r="G313" s="39" t="s">
        <v>4853</v>
      </c>
      <c r="H313" s="39" t="s">
        <v>4502</v>
      </c>
      <c r="I313" s="40" t="n">
        <v>300</v>
      </c>
      <c r="J313" s="40" t="n">
        <v>0</v>
      </c>
      <c r="K313" s="39" t="s">
        <v>4503</v>
      </c>
      <c r="L313" s="41" t="n">
        <v>0</v>
      </c>
      <c r="M313" s="41" t="n">
        <v>107555.84</v>
      </c>
      <c r="O313" s="42" t="n">
        <f aca="false">M313/SUM($M$2:$M$2023)</f>
        <v>0.000297137968890085</v>
      </c>
      <c r="P313" s="43" t="n">
        <f aca="false">IFERROR(M313/I313,0)</f>
        <v>358.519466666667</v>
      </c>
      <c r="Q313" s="17"/>
      <c r="R313" s="44" t="n">
        <f aca="false">I313-Q313</f>
        <v>300</v>
      </c>
      <c r="S313" s="43" t="n">
        <f aca="false">$AK313*R313</f>
        <v>107555.842909091</v>
      </c>
      <c r="U313" s="26" t="s">
        <v>259</v>
      </c>
      <c r="V313" s="26" t="s">
        <v>260</v>
      </c>
      <c r="W313" s="26" t="s">
        <v>262</v>
      </c>
      <c r="X313" s="29" t="s">
        <v>227</v>
      </c>
      <c r="Y313" s="26" t="s">
        <v>297</v>
      </c>
      <c r="Z313" s="25" t="s">
        <v>51</v>
      </c>
      <c r="AA313" s="26" t="s">
        <v>2009</v>
      </c>
      <c r="AB313" s="26" t="s">
        <v>2010</v>
      </c>
      <c r="AC313" s="26" t="s">
        <v>2011</v>
      </c>
      <c r="AD313" s="26" t="s">
        <v>269</v>
      </c>
      <c r="AE313" s="26"/>
      <c r="AF313" s="26" t="s">
        <v>270</v>
      </c>
      <c r="AG313" s="26" t="s">
        <v>2012</v>
      </c>
      <c r="AH313" s="45"/>
      <c r="AI313" s="45"/>
      <c r="AJ313" s="45"/>
      <c r="AK313" s="46" t="n">
        <v>358.519476363636</v>
      </c>
      <c r="AL313" s="46"/>
      <c r="AM313" s="46"/>
      <c r="AN313" s="26"/>
      <c r="AO313" s="26" t="s">
        <v>5094</v>
      </c>
    </row>
    <row r="314" customFormat="false" ht="12" hidden="false" customHeight="false" outlineLevel="0" collapsed="false">
      <c r="A314" s="39" t="s">
        <v>350</v>
      </c>
      <c r="B314" s="39" t="s">
        <v>351</v>
      </c>
      <c r="C314" s="39" t="s">
        <v>5095</v>
      </c>
      <c r="D314" s="39" t="s">
        <v>4505</v>
      </c>
      <c r="E314" s="39" t="s">
        <v>261</v>
      </c>
      <c r="F314" s="39" t="s">
        <v>1739</v>
      </c>
      <c r="G314" s="39" t="s">
        <v>4853</v>
      </c>
      <c r="H314" s="39" t="s">
        <v>4502</v>
      </c>
      <c r="I314" s="40" t="n">
        <v>300</v>
      </c>
      <c r="J314" s="40" t="n">
        <v>0</v>
      </c>
      <c r="K314" s="39" t="s">
        <v>4503</v>
      </c>
      <c r="L314" s="41" t="n">
        <v>0</v>
      </c>
      <c r="M314" s="41" t="n">
        <v>78036.77</v>
      </c>
      <c r="O314" s="42" t="n">
        <f aca="false">M314/SUM($M$2:$M$2023)</f>
        <v>0.000215587431947375</v>
      </c>
      <c r="P314" s="43" t="n">
        <f aca="false">IFERROR(M314/I314,0)</f>
        <v>260.122566666667</v>
      </c>
      <c r="Q314" s="17"/>
      <c r="R314" s="44" t="n">
        <f aca="false">I314-Q314</f>
        <v>300</v>
      </c>
      <c r="S314" s="43" t="n">
        <f aca="false">$AK314*R314</f>
        <v>78036.7757142857</v>
      </c>
      <c r="U314" s="26" t="s">
        <v>259</v>
      </c>
      <c r="V314" s="26" t="s">
        <v>260</v>
      </c>
      <c r="W314" s="26" t="s">
        <v>262</v>
      </c>
      <c r="X314" s="29" t="s">
        <v>227</v>
      </c>
      <c r="Y314" s="26" t="s">
        <v>297</v>
      </c>
      <c r="Z314" s="25" t="s">
        <v>51</v>
      </c>
      <c r="AA314" s="26" t="s">
        <v>1824</v>
      </c>
      <c r="AB314" s="26" t="s">
        <v>1825</v>
      </c>
      <c r="AC314" s="26" t="s">
        <v>290</v>
      </c>
      <c r="AD314" s="26" t="s">
        <v>269</v>
      </c>
      <c r="AE314" s="26"/>
      <c r="AF314" s="26" t="s">
        <v>270</v>
      </c>
      <c r="AG314" s="26"/>
      <c r="AH314" s="45"/>
      <c r="AI314" s="45"/>
      <c r="AJ314" s="45"/>
      <c r="AK314" s="46" t="n">
        <v>260.122585714286</v>
      </c>
      <c r="AL314" s="46"/>
      <c r="AM314" s="46"/>
      <c r="AN314" s="26"/>
      <c r="AO314" s="26" t="s">
        <v>5017</v>
      </c>
    </row>
    <row r="315" customFormat="false" ht="12" hidden="false" customHeight="false" outlineLevel="0" collapsed="false">
      <c r="A315" s="39" t="s">
        <v>350</v>
      </c>
      <c r="B315" s="39" t="s">
        <v>351</v>
      </c>
      <c r="C315" s="39" t="s">
        <v>5096</v>
      </c>
      <c r="D315" s="39" t="s">
        <v>4505</v>
      </c>
      <c r="E315" s="39" t="s">
        <v>261</v>
      </c>
      <c r="F315" s="39" t="s">
        <v>1739</v>
      </c>
      <c r="G315" s="39" t="s">
        <v>4853</v>
      </c>
      <c r="H315" s="39" t="s">
        <v>4502</v>
      </c>
      <c r="I315" s="40" t="n">
        <v>300</v>
      </c>
      <c r="J315" s="40" t="n">
        <v>0</v>
      </c>
      <c r="K315" s="39" t="s">
        <v>4503</v>
      </c>
      <c r="L315" s="41" t="n">
        <v>0</v>
      </c>
      <c r="M315" s="41" t="n">
        <v>78036.77</v>
      </c>
      <c r="O315" s="42" t="n">
        <f aca="false">M315/SUM($M$2:$M$2023)</f>
        <v>0.000215587431947375</v>
      </c>
      <c r="P315" s="43" t="n">
        <f aca="false">IFERROR(M315/I315,0)</f>
        <v>260.122566666667</v>
      </c>
      <c r="Q315" s="17"/>
      <c r="R315" s="44" t="n">
        <f aca="false">I315-Q315</f>
        <v>300</v>
      </c>
      <c r="S315" s="43" t="n">
        <f aca="false">$AK315*R315</f>
        <v>78036.7757142857</v>
      </c>
      <c r="U315" s="26" t="s">
        <v>259</v>
      </c>
      <c r="V315" s="26" t="s">
        <v>260</v>
      </c>
      <c r="W315" s="26" t="s">
        <v>262</v>
      </c>
      <c r="X315" s="29" t="s">
        <v>227</v>
      </c>
      <c r="Y315" s="26" t="s">
        <v>297</v>
      </c>
      <c r="Z315" s="25" t="s">
        <v>51</v>
      </c>
      <c r="AA315" s="26" t="s">
        <v>1824</v>
      </c>
      <c r="AB315" s="26" t="s">
        <v>1825</v>
      </c>
      <c r="AC315" s="26" t="s">
        <v>290</v>
      </c>
      <c r="AD315" s="26" t="s">
        <v>269</v>
      </c>
      <c r="AE315" s="26"/>
      <c r="AF315" s="26" t="s">
        <v>270</v>
      </c>
      <c r="AG315" s="26"/>
      <c r="AH315" s="45"/>
      <c r="AI315" s="45"/>
      <c r="AJ315" s="45"/>
      <c r="AK315" s="46" t="n">
        <v>260.122585714286</v>
      </c>
      <c r="AL315" s="46"/>
      <c r="AM315" s="46"/>
      <c r="AN315" s="26"/>
      <c r="AO315" s="26" t="s">
        <v>5017</v>
      </c>
    </row>
    <row r="316" customFormat="false" ht="12" hidden="false" customHeight="false" outlineLevel="0" collapsed="false">
      <c r="A316" s="39" t="s">
        <v>350</v>
      </c>
      <c r="B316" s="39" t="s">
        <v>351</v>
      </c>
      <c r="C316" s="39" t="s">
        <v>5097</v>
      </c>
      <c r="D316" s="39" t="s">
        <v>4505</v>
      </c>
      <c r="E316" s="39" t="s">
        <v>261</v>
      </c>
      <c r="F316" s="39" t="s">
        <v>1739</v>
      </c>
      <c r="G316" s="39" t="s">
        <v>4853</v>
      </c>
      <c r="H316" s="39" t="s">
        <v>4502</v>
      </c>
      <c r="I316" s="40" t="n">
        <v>300</v>
      </c>
      <c r="J316" s="40" t="n">
        <v>0</v>
      </c>
      <c r="K316" s="39" t="s">
        <v>4503</v>
      </c>
      <c r="L316" s="41" t="n">
        <v>0</v>
      </c>
      <c r="M316" s="41" t="n">
        <v>78036.77</v>
      </c>
      <c r="O316" s="42" t="n">
        <f aca="false">M316/SUM($M$2:$M$2023)</f>
        <v>0.000215587431947375</v>
      </c>
      <c r="P316" s="43" t="n">
        <f aca="false">IFERROR(M316/I316,0)</f>
        <v>260.122566666667</v>
      </c>
      <c r="Q316" s="17"/>
      <c r="R316" s="44" t="n">
        <f aca="false">I316-Q316</f>
        <v>300</v>
      </c>
      <c r="S316" s="43" t="n">
        <f aca="false">$AK316*R316</f>
        <v>78036.7757142857</v>
      </c>
      <c r="U316" s="26" t="s">
        <v>259</v>
      </c>
      <c r="V316" s="26" t="s">
        <v>260</v>
      </c>
      <c r="W316" s="26" t="s">
        <v>262</v>
      </c>
      <c r="X316" s="29" t="s">
        <v>227</v>
      </c>
      <c r="Y316" s="26" t="s">
        <v>297</v>
      </c>
      <c r="Z316" s="25" t="s">
        <v>51</v>
      </c>
      <c r="AA316" s="26" t="s">
        <v>1824</v>
      </c>
      <c r="AB316" s="26" t="s">
        <v>1825</v>
      </c>
      <c r="AC316" s="26" t="s">
        <v>290</v>
      </c>
      <c r="AD316" s="26" t="s">
        <v>269</v>
      </c>
      <c r="AE316" s="26"/>
      <c r="AF316" s="26" t="s">
        <v>270</v>
      </c>
      <c r="AG316" s="26"/>
      <c r="AH316" s="45"/>
      <c r="AI316" s="45"/>
      <c r="AJ316" s="45"/>
      <c r="AK316" s="46" t="n">
        <v>260.122585714286</v>
      </c>
      <c r="AL316" s="46"/>
      <c r="AM316" s="46"/>
      <c r="AN316" s="26"/>
      <c r="AO316" s="26" t="s">
        <v>5017</v>
      </c>
    </row>
    <row r="317" customFormat="false" ht="12" hidden="false" customHeight="false" outlineLevel="0" collapsed="false">
      <c r="A317" s="39" t="s">
        <v>350</v>
      </c>
      <c r="B317" s="39" t="s">
        <v>351</v>
      </c>
      <c r="C317" s="39" t="s">
        <v>5098</v>
      </c>
      <c r="D317" s="39" t="s">
        <v>4505</v>
      </c>
      <c r="E317" s="39" t="s">
        <v>261</v>
      </c>
      <c r="F317" s="39" t="s">
        <v>1739</v>
      </c>
      <c r="G317" s="39" t="s">
        <v>4853</v>
      </c>
      <c r="H317" s="39" t="s">
        <v>4502</v>
      </c>
      <c r="I317" s="40" t="n">
        <v>300</v>
      </c>
      <c r="J317" s="40" t="n">
        <v>0</v>
      </c>
      <c r="K317" s="39" t="s">
        <v>4503</v>
      </c>
      <c r="L317" s="41" t="n">
        <v>0</v>
      </c>
      <c r="M317" s="41" t="n">
        <v>78036.77</v>
      </c>
      <c r="O317" s="42" t="n">
        <f aca="false">M317/SUM($M$2:$M$2023)</f>
        <v>0.000215587431947375</v>
      </c>
      <c r="P317" s="43" t="n">
        <f aca="false">IFERROR(M317/I317,0)</f>
        <v>260.122566666667</v>
      </c>
      <c r="Q317" s="17"/>
      <c r="R317" s="44" t="n">
        <f aca="false">I317-Q317</f>
        <v>300</v>
      </c>
      <c r="S317" s="43" t="n">
        <f aca="false">$AK317*R317</f>
        <v>78036.7757142857</v>
      </c>
      <c r="U317" s="26" t="s">
        <v>259</v>
      </c>
      <c r="V317" s="26" t="s">
        <v>260</v>
      </c>
      <c r="W317" s="26" t="s">
        <v>262</v>
      </c>
      <c r="X317" s="29" t="s">
        <v>227</v>
      </c>
      <c r="Y317" s="26" t="s">
        <v>297</v>
      </c>
      <c r="Z317" s="25" t="s">
        <v>51</v>
      </c>
      <c r="AA317" s="26" t="s">
        <v>1824</v>
      </c>
      <c r="AB317" s="26" t="s">
        <v>1825</v>
      </c>
      <c r="AC317" s="26" t="s">
        <v>290</v>
      </c>
      <c r="AD317" s="26" t="s">
        <v>269</v>
      </c>
      <c r="AE317" s="26"/>
      <c r="AF317" s="26" t="s">
        <v>270</v>
      </c>
      <c r="AG317" s="26"/>
      <c r="AH317" s="45"/>
      <c r="AI317" s="45"/>
      <c r="AJ317" s="45"/>
      <c r="AK317" s="46" t="n">
        <v>260.122585714286</v>
      </c>
      <c r="AL317" s="46"/>
      <c r="AM317" s="46"/>
      <c r="AN317" s="26"/>
      <c r="AO317" s="26" t="s">
        <v>5017</v>
      </c>
    </row>
    <row r="318" customFormat="false" ht="12" hidden="false" customHeight="false" outlineLevel="0" collapsed="false">
      <c r="A318" s="39" t="s">
        <v>263</v>
      </c>
      <c r="B318" s="39" t="s">
        <v>264</v>
      </c>
      <c r="C318" s="39" t="s">
        <v>5099</v>
      </c>
      <c r="D318" s="39" t="s">
        <v>4505</v>
      </c>
      <c r="E318" s="39" t="s">
        <v>261</v>
      </c>
      <c r="F318" s="39" t="s">
        <v>1739</v>
      </c>
      <c r="G318" s="39" t="s">
        <v>4853</v>
      </c>
      <c r="H318" s="39" t="s">
        <v>4502</v>
      </c>
      <c r="I318" s="40" t="n">
        <v>300</v>
      </c>
      <c r="J318" s="40" t="n">
        <v>0</v>
      </c>
      <c r="K318" s="39" t="s">
        <v>4503</v>
      </c>
      <c r="L318" s="41" t="n">
        <v>0</v>
      </c>
      <c r="M318" s="41" t="n">
        <v>44466.59</v>
      </c>
      <c r="O318" s="42" t="n">
        <f aca="false">M318/SUM($M$2:$M$2023)</f>
        <v>0.000122845140125057</v>
      </c>
      <c r="P318" s="43" t="n">
        <f aca="false">IFERROR(M318/I318,0)</f>
        <v>148.221966666667</v>
      </c>
      <c r="Q318" s="17"/>
      <c r="R318" s="44" t="n">
        <f aca="false">I318-Q318</f>
        <v>300</v>
      </c>
      <c r="S318" s="43" t="n">
        <f aca="false">$AK318*R318</f>
        <v>44466.5936856876</v>
      </c>
      <c r="U318" s="26" t="s">
        <v>259</v>
      </c>
      <c r="V318" s="26" t="s">
        <v>260</v>
      </c>
      <c r="W318" s="26" t="s">
        <v>262</v>
      </c>
      <c r="X318" s="29" t="s">
        <v>227</v>
      </c>
      <c r="Y318" s="26" t="s">
        <v>297</v>
      </c>
      <c r="Z318" s="25" t="s">
        <v>51</v>
      </c>
      <c r="AA318" s="26" t="s">
        <v>1752</v>
      </c>
      <c r="AB318" s="26" t="s">
        <v>1753</v>
      </c>
      <c r="AC318" s="26" t="s">
        <v>268</v>
      </c>
      <c r="AD318" s="26" t="s">
        <v>269</v>
      </c>
      <c r="AE318" s="26"/>
      <c r="AF318" s="26" t="s">
        <v>270</v>
      </c>
      <c r="AG318" s="26" t="s">
        <v>271</v>
      </c>
      <c r="AH318" s="45"/>
      <c r="AI318" s="45"/>
      <c r="AJ318" s="45"/>
      <c r="AK318" s="46" t="n">
        <v>148.221978952292</v>
      </c>
      <c r="AL318" s="46"/>
      <c r="AM318" s="46"/>
      <c r="AN318" s="26"/>
      <c r="AO318" s="26" t="s">
        <v>4867</v>
      </c>
    </row>
    <row r="319" customFormat="false" ht="12" hidden="false" customHeight="false" outlineLevel="0" collapsed="false">
      <c r="A319" s="39" t="s">
        <v>263</v>
      </c>
      <c r="B319" s="39" t="s">
        <v>264</v>
      </c>
      <c r="C319" s="39" t="s">
        <v>5100</v>
      </c>
      <c r="D319" s="39" t="s">
        <v>4505</v>
      </c>
      <c r="E319" s="39" t="s">
        <v>261</v>
      </c>
      <c r="F319" s="39" t="s">
        <v>1739</v>
      </c>
      <c r="G319" s="39" t="s">
        <v>4853</v>
      </c>
      <c r="H319" s="39" t="s">
        <v>4502</v>
      </c>
      <c r="I319" s="40" t="n">
        <v>300</v>
      </c>
      <c r="J319" s="40" t="n">
        <v>0</v>
      </c>
      <c r="K319" s="39" t="s">
        <v>4503</v>
      </c>
      <c r="L319" s="41" t="n">
        <v>0</v>
      </c>
      <c r="M319" s="41" t="n">
        <v>44466.59</v>
      </c>
      <c r="O319" s="42" t="n">
        <f aca="false">M319/SUM($M$2:$M$2023)</f>
        <v>0.000122845140125057</v>
      </c>
      <c r="P319" s="43" t="n">
        <f aca="false">IFERROR(M319/I319,0)</f>
        <v>148.221966666667</v>
      </c>
      <c r="Q319" s="17"/>
      <c r="R319" s="44" t="n">
        <f aca="false">I319-Q319</f>
        <v>300</v>
      </c>
      <c r="S319" s="43" t="n">
        <f aca="false">$AK319*R319</f>
        <v>44466.5936856876</v>
      </c>
      <c r="U319" s="26" t="s">
        <v>259</v>
      </c>
      <c r="V319" s="26" t="s">
        <v>260</v>
      </c>
      <c r="W319" s="26" t="s">
        <v>262</v>
      </c>
      <c r="X319" s="29" t="s">
        <v>227</v>
      </c>
      <c r="Y319" s="26" t="s">
        <v>297</v>
      </c>
      <c r="Z319" s="25" t="s">
        <v>51</v>
      </c>
      <c r="AA319" s="26" t="s">
        <v>1752</v>
      </c>
      <c r="AB319" s="26" t="s">
        <v>1753</v>
      </c>
      <c r="AC319" s="26" t="s">
        <v>268</v>
      </c>
      <c r="AD319" s="26" t="s">
        <v>269</v>
      </c>
      <c r="AE319" s="26"/>
      <c r="AF319" s="26" t="s">
        <v>270</v>
      </c>
      <c r="AG319" s="26" t="s">
        <v>271</v>
      </c>
      <c r="AH319" s="45"/>
      <c r="AI319" s="45"/>
      <c r="AJ319" s="45"/>
      <c r="AK319" s="46" t="n">
        <v>148.221978952292</v>
      </c>
      <c r="AL319" s="46"/>
      <c r="AM319" s="46"/>
      <c r="AN319" s="26"/>
      <c r="AO319" s="26" t="s">
        <v>4867</v>
      </c>
    </row>
    <row r="320" customFormat="false" ht="12" hidden="false" customHeight="false" outlineLevel="0" collapsed="false">
      <c r="A320" s="39" t="s">
        <v>263</v>
      </c>
      <c r="B320" s="39" t="s">
        <v>264</v>
      </c>
      <c r="C320" s="39" t="s">
        <v>5101</v>
      </c>
      <c r="D320" s="39" t="s">
        <v>4505</v>
      </c>
      <c r="E320" s="39" t="s">
        <v>261</v>
      </c>
      <c r="F320" s="39" t="s">
        <v>1739</v>
      </c>
      <c r="G320" s="39" t="s">
        <v>4853</v>
      </c>
      <c r="H320" s="39" t="s">
        <v>4502</v>
      </c>
      <c r="I320" s="40" t="n">
        <v>300</v>
      </c>
      <c r="J320" s="40" t="n">
        <v>0</v>
      </c>
      <c r="K320" s="39" t="s">
        <v>4503</v>
      </c>
      <c r="L320" s="41" t="n">
        <v>0</v>
      </c>
      <c r="M320" s="41" t="n">
        <v>44466.59</v>
      </c>
      <c r="O320" s="42" t="n">
        <f aca="false">M320/SUM($M$2:$M$2023)</f>
        <v>0.000122845140125057</v>
      </c>
      <c r="P320" s="43" t="n">
        <f aca="false">IFERROR(M320/I320,0)</f>
        <v>148.221966666667</v>
      </c>
      <c r="Q320" s="17"/>
      <c r="R320" s="44" t="n">
        <f aca="false">I320-Q320</f>
        <v>300</v>
      </c>
      <c r="S320" s="43" t="n">
        <f aca="false">$AK320*R320</f>
        <v>44466.5936856876</v>
      </c>
      <c r="U320" s="26" t="s">
        <v>259</v>
      </c>
      <c r="V320" s="26" t="s">
        <v>260</v>
      </c>
      <c r="W320" s="26" t="s">
        <v>262</v>
      </c>
      <c r="X320" s="29" t="s">
        <v>227</v>
      </c>
      <c r="Y320" s="26" t="s">
        <v>297</v>
      </c>
      <c r="Z320" s="25" t="s">
        <v>51</v>
      </c>
      <c r="AA320" s="26" t="s">
        <v>1752</v>
      </c>
      <c r="AB320" s="26" t="s">
        <v>1753</v>
      </c>
      <c r="AC320" s="26" t="s">
        <v>268</v>
      </c>
      <c r="AD320" s="26" t="s">
        <v>269</v>
      </c>
      <c r="AE320" s="26"/>
      <c r="AF320" s="26" t="s">
        <v>270</v>
      </c>
      <c r="AG320" s="26" t="s">
        <v>271</v>
      </c>
      <c r="AH320" s="45"/>
      <c r="AI320" s="45"/>
      <c r="AJ320" s="45"/>
      <c r="AK320" s="46" t="n">
        <v>148.221978952292</v>
      </c>
      <c r="AL320" s="46"/>
      <c r="AM320" s="46"/>
      <c r="AN320" s="26"/>
      <c r="AO320" s="26" t="s">
        <v>4867</v>
      </c>
    </row>
    <row r="321" customFormat="false" ht="12" hidden="false" customHeight="false" outlineLevel="0" collapsed="false">
      <c r="A321" s="39" t="s">
        <v>602</v>
      </c>
      <c r="B321" s="39" t="s">
        <v>603</v>
      </c>
      <c r="C321" s="39" t="s">
        <v>5102</v>
      </c>
      <c r="D321" s="39" t="s">
        <v>4505</v>
      </c>
      <c r="E321" s="39" t="s">
        <v>261</v>
      </c>
      <c r="F321" s="39" t="s">
        <v>1739</v>
      </c>
      <c r="G321" s="39" t="s">
        <v>4853</v>
      </c>
      <c r="H321" s="39" t="s">
        <v>4502</v>
      </c>
      <c r="I321" s="40" t="n">
        <v>300</v>
      </c>
      <c r="J321" s="40" t="n">
        <v>0</v>
      </c>
      <c r="K321" s="39" t="s">
        <v>4503</v>
      </c>
      <c r="L321" s="41" t="n">
        <v>0</v>
      </c>
      <c r="M321" s="41" t="n">
        <v>36316.97</v>
      </c>
      <c r="O321" s="42" t="n">
        <f aca="false">M321/SUM($M$2:$M$2023)</f>
        <v>0.000100330681272557</v>
      </c>
      <c r="P321" s="43" t="n">
        <f aca="false">IFERROR(M321/I321,0)</f>
        <v>121.056566666667</v>
      </c>
      <c r="Q321" s="17"/>
      <c r="R321" s="44" t="n">
        <f aca="false">I321-Q321</f>
        <v>300</v>
      </c>
      <c r="S321" s="43" t="n">
        <f aca="false">$AK321*R321</f>
        <v>36316.9659574468</v>
      </c>
      <c r="U321" s="26" t="s">
        <v>259</v>
      </c>
      <c r="V321" s="26" t="s">
        <v>260</v>
      </c>
      <c r="W321" s="26" t="s">
        <v>262</v>
      </c>
      <c r="X321" s="24" t="s">
        <v>226</v>
      </c>
      <c r="Y321" s="26" t="s">
        <v>267</v>
      </c>
      <c r="Z321" s="25" t="s">
        <v>51</v>
      </c>
      <c r="AA321" s="26" t="s">
        <v>1840</v>
      </c>
      <c r="AB321" s="26" t="s">
        <v>1841</v>
      </c>
      <c r="AC321" s="26" t="s">
        <v>1067</v>
      </c>
      <c r="AD321" s="26" t="s">
        <v>269</v>
      </c>
      <c r="AE321" s="26"/>
      <c r="AF321" s="26" t="s">
        <v>270</v>
      </c>
      <c r="AG321" s="26" t="s">
        <v>1069</v>
      </c>
      <c r="AH321" s="45"/>
      <c r="AI321" s="45"/>
      <c r="AJ321" s="45"/>
      <c r="AK321" s="46" t="n">
        <v>121.056553191489</v>
      </c>
      <c r="AL321" s="46"/>
      <c r="AM321" s="46"/>
      <c r="AN321" s="26"/>
      <c r="AO321" s="26" t="s">
        <v>4913</v>
      </c>
    </row>
    <row r="322" customFormat="false" ht="12" hidden="false" customHeight="false" outlineLevel="0" collapsed="false">
      <c r="A322" s="39" t="s">
        <v>598</v>
      </c>
      <c r="B322" s="39" t="s">
        <v>599</v>
      </c>
      <c r="C322" s="39" t="s">
        <v>5103</v>
      </c>
      <c r="D322" s="39" t="s">
        <v>4505</v>
      </c>
      <c r="E322" s="39" t="s">
        <v>261</v>
      </c>
      <c r="F322" s="39" t="s">
        <v>1739</v>
      </c>
      <c r="G322" s="39" t="s">
        <v>4853</v>
      </c>
      <c r="H322" s="39" t="s">
        <v>4502</v>
      </c>
      <c r="I322" s="40" t="n">
        <v>300</v>
      </c>
      <c r="J322" s="40" t="n">
        <v>0</v>
      </c>
      <c r="K322" s="39" t="s">
        <v>4503</v>
      </c>
      <c r="L322" s="41" t="n">
        <v>0</v>
      </c>
      <c r="M322" s="41" t="n">
        <v>5039.14</v>
      </c>
      <c r="O322" s="42" t="n">
        <f aca="false">M322/SUM($M$2:$M$2023)</f>
        <v>1.39213251884117E-005</v>
      </c>
      <c r="P322" s="43" t="n">
        <f aca="false">IFERROR(M322/I322,0)</f>
        <v>16.7971333333333</v>
      </c>
      <c r="Q322" s="17"/>
      <c r="R322" s="44" t="n">
        <f aca="false">I322-Q322</f>
        <v>300</v>
      </c>
      <c r="S322" s="43" t="n">
        <f aca="false">$AK322*R322</f>
        <v>5039.13703703704</v>
      </c>
      <c r="U322" s="26" t="s">
        <v>259</v>
      </c>
      <c r="V322" s="26" t="s">
        <v>260</v>
      </c>
      <c r="W322" s="26" t="s">
        <v>262</v>
      </c>
      <c r="X322" s="25" t="s">
        <v>228</v>
      </c>
      <c r="Y322" s="26" t="s">
        <v>282</v>
      </c>
      <c r="Z322" s="25" t="s">
        <v>51</v>
      </c>
      <c r="AA322" s="26" t="s">
        <v>2090</v>
      </c>
      <c r="AB322" s="26" t="s">
        <v>2091</v>
      </c>
      <c r="AC322" s="26" t="s">
        <v>290</v>
      </c>
      <c r="AD322" s="26" t="s">
        <v>269</v>
      </c>
      <c r="AE322" s="26"/>
      <c r="AF322" s="26" t="s">
        <v>269</v>
      </c>
      <c r="AG322" s="26"/>
      <c r="AH322" s="45"/>
      <c r="AI322" s="45"/>
      <c r="AJ322" s="45"/>
      <c r="AK322" s="46" t="n">
        <v>16.7971234567901</v>
      </c>
      <c r="AL322" s="46"/>
      <c r="AM322" s="46"/>
      <c r="AN322" s="26"/>
      <c r="AO322" s="26" t="s">
        <v>5104</v>
      </c>
    </row>
    <row r="323" customFormat="false" ht="12" hidden="false" customHeight="false" outlineLevel="0" collapsed="false">
      <c r="A323" s="39" t="s">
        <v>390</v>
      </c>
      <c r="B323" s="39" t="s">
        <v>391</v>
      </c>
      <c r="C323" s="39" t="s">
        <v>5105</v>
      </c>
      <c r="D323" s="39" t="s">
        <v>4505</v>
      </c>
      <c r="E323" s="39" t="s">
        <v>261</v>
      </c>
      <c r="F323" s="39" t="s">
        <v>1739</v>
      </c>
      <c r="G323" s="39" t="s">
        <v>4853</v>
      </c>
      <c r="H323" s="39" t="s">
        <v>4502</v>
      </c>
      <c r="I323" s="40" t="n">
        <v>300</v>
      </c>
      <c r="J323" s="40" t="n">
        <v>0</v>
      </c>
      <c r="K323" s="39" t="s">
        <v>4503</v>
      </c>
      <c r="L323" s="41" t="n">
        <v>0</v>
      </c>
      <c r="M323" s="41" t="n">
        <v>13331.22</v>
      </c>
      <c r="O323" s="42" t="n">
        <f aca="false">M323/SUM($M$2:$M$2023)</f>
        <v>3.68293496069287E-005</v>
      </c>
      <c r="P323" s="43" t="n">
        <f aca="false">IFERROR(M323/I323,0)</f>
        <v>44.4374</v>
      </c>
      <c r="Q323" s="17"/>
      <c r="R323" s="44" t="n">
        <f aca="false">I323-Q323</f>
        <v>300</v>
      </c>
      <c r="S323" s="43" t="n">
        <f aca="false">$AK323*R323</f>
        <v>13331.2214424951</v>
      </c>
      <c r="U323" s="26" t="s">
        <v>259</v>
      </c>
      <c r="V323" s="26" t="s">
        <v>260</v>
      </c>
      <c r="W323" s="26" t="s">
        <v>262</v>
      </c>
      <c r="X323" s="24" t="s">
        <v>226</v>
      </c>
      <c r="Y323" s="26" t="s">
        <v>267</v>
      </c>
      <c r="Z323" s="25" t="s">
        <v>51</v>
      </c>
      <c r="AA323" s="26" t="s">
        <v>1803</v>
      </c>
      <c r="AB323" s="26" t="s">
        <v>1804</v>
      </c>
      <c r="AC323" s="26" t="s">
        <v>290</v>
      </c>
      <c r="AD323" s="26" t="s">
        <v>269</v>
      </c>
      <c r="AE323" s="26"/>
      <c r="AF323" s="26" t="s">
        <v>270</v>
      </c>
      <c r="AG323" s="26"/>
      <c r="AH323" s="45"/>
      <c r="AI323" s="45"/>
      <c r="AJ323" s="45"/>
      <c r="AK323" s="46" t="n">
        <v>44.4374048083171</v>
      </c>
      <c r="AL323" s="46"/>
      <c r="AM323" s="46"/>
      <c r="AN323" s="26"/>
      <c r="AO323" s="26" t="s">
        <v>4889</v>
      </c>
    </row>
    <row r="324" customFormat="false" ht="12" hidden="false" customHeight="false" outlineLevel="0" collapsed="false">
      <c r="A324" s="39" t="s">
        <v>1818</v>
      </c>
      <c r="B324" s="39" t="s">
        <v>1819</v>
      </c>
      <c r="C324" s="39" t="s">
        <v>5106</v>
      </c>
      <c r="D324" s="39" t="s">
        <v>4505</v>
      </c>
      <c r="E324" s="39" t="s">
        <v>261</v>
      </c>
      <c r="F324" s="39" t="s">
        <v>1739</v>
      </c>
      <c r="G324" s="39" t="s">
        <v>4853</v>
      </c>
      <c r="H324" s="39" t="s">
        <v>4502</v>
      </c>
      <c r="I324" s="40" t="n">
        <v>300</v>
      </c>
      <c r="J324" s="40" t="n">
        <v>0</v>
      </c>
      <c r="K324" s="39" t="s">
        <v>4503</v>
      </c>
      <c r="L324" s="41" t="n">
        <v>0</v>
      </c>
      <c r="M324" s="41" t="n">
        <v>99690.63</v>
      </c>
      <c r="O324" s="42" t="n">
        <f aca="false">M324/SUM($M$2:$M$2023)</f>
        <v>0.00027540923222368</v>
      </c>
      <c r="P324" s="43" t="n">
        <f aca="false">IFERROR(M324/I324,0)</f>
        <v>332.3021</v>
      </c>
      <c r="Q324" s="17"/>
      <c r="R324" s="44" t="n">
        <f aca="false">I324-Q324</f>
        <v>300</v>
      </c>
      <c r="S324" s="43" t="n">
        <f aca="false">$AK324*R324</f>
        <v>99690.6317854807</v>
      </c>
      <c r="U324" s="26" t="s">
        <v>259</v>
      </c>
      <c r="V324" s="26" t="s">
        <v>260</v>
      </c>
      <c r="W324" s="26" t="s">
        <v>262</v>
      </c>
      <c r="X324" s="26"/>
      <c r="Y324" s="26" t="s">
        <v>277</v>
      </c>
      <c r="Z324" s="27" t="s">
        <v>123</v>
      </c>
      <c r="AA324" s="26"/>
      <c r="AB324" s="26"/>
      <c r="AC324" s="26"/>
      <c r="AD324" s="26"/>
      <c r="AE324" s="26"/>
      <c r="AF324" s="26"/>
      <c r="AG324" s="26"/>
      <c r="AH324" s="45"/>
      <c r="AI324" s="45"/>
      <c r="AJ324" s="45"/>
      <c r="AK324" s="46" t="n">
        <v>332.302105951602</v>
      </c>
      <c r="AL324" s="46"/>
      <c r="AM324" s="46"/>
      <c r="AN324" s="26"/>
      <c r="AO324" s="26" t="s">
        <v>1820</v>
      </c>
    </row>
    <row r="325" customFormat="false" ht="12" hidden="false" customHeight="false" outlineLevel="0" collapsed="false">
      <c r="A325" s="39" t="s">
        <v>1818</v>
      </c>
      <c r="B325" s="39" t="s">
        <v>1819</v>
      </c>
      <c r="C325" s="39" t="s">
        <v>5107</v>
      </c>
      <c r="D325" s="39" t="s">
        <v>4505</v>
      </c>
      <c r="E325" s="39" t="s">
        <v>261</v>
      </c>
      <c r="F325" s="39" t="s">
        <v>1739</v>
      </c>
      <c r="G325" s="39" t="s">
        <v>4853</v>
      </c>
      <c r="H325" s="39" t="s">
        <v>4502</v>
      </c>
      <c r="I325" s="40" t="n">
        <v>300</v>
      </c>
      <c r="J325" s="40" t="n">
        <v>0</v>
      </c>
      <c r="K325" s="39" t="s">
        <v>4503</v>
      </c>
      <c r="L325" s="41" t="n">
        <v>0</v>
      </c>
      <c r="M325" s="41" t="n">
        <v>99690.63</v>
      </c>
      <c r="O325" s="42" t="n">
        <f aca="false">M325/SUM($M$2:$M$2023)</f>
        <v>0.00027540923222368</v>
      </c>
      <c r="P325" s="43" t="n">
        <f aca="false">IFERROR(M325/I325,0)</f>
        <v>332.3021</v>
      </c>
      <c r="Q325" s="17"/>
      <c r="R325" s="44" t="n">
        <f aca="false">I325-Q325</f>
        <v>300</v>
      </c>
      <c r="S325" s="43" t="n">
        <f aca="false">$AK325*R325</f>
        <v>99690.6317854807</v>
      </c>
      <c r="U325" s="26" t="s">
        <v>259</v>
      </c>
      <c r="V325" s="26" t="s">
        <v>260</v>
      </c>
      <c r="W325" s="26" t="s">
        <v>262</v>
      </c>
      <c r="X325" s="26"/>
      <c r="Y325" s="26" t="s">
        <v>277</v>
      </c>
      <c r="Z325" s="27" t="s">
        <v>123</v>
      </c>
      <c r="AA325" s="26"/>
      <c r="AB325" s="26"/>
      <c r="AC325" s="26"/>
      <c r="AD325" s="26"/>
      <c r="AE325" s="26"/>
      <c r="AF325" s="26"/>
      <c r="AG325" s="26"/>
      <c r="AH325" s="45"/>
      <c r="AI325" s="45"/>
      <c r="AJ325" s="45"/>
      <c r="AK325" s="46" t="n">
        <v>332.302105951602</v>
      </c>
      <c r="AL325" s="46"/>
      <c r="AM325" s="46"/>
      <c r="AN325" s="26"/>
      <c r="AO325" s="26" t="s">
        <v>1820</v>
      </c>
    </row>
    <row r="326" customFormat="false" ht="12" hidden="false" customHeight="false" outlineLevel="0" collapsed="false">
      <c r="A326" s="39" t="s">
        <v>1818</v>
      </c>
      <c r="B326" s="39" t="s">
        <v>1819</v>
      </c>
      <c r="C326" s="39" t="s">
        <v>5108</v>
      </c>
      <c r="D326" s="39" t="s">
        <v>4505</v>
      </c>
      <c r="E326" s="39" t="s">
        <v>261</v>
      </c>
      <c r="F326" s="39" t="s">
        <v>1739</v>
      </c>
      <c r="G326" s="39" t="s">
        <v>4853</v>
      </c>
      <c r="H326" s="39" t="s">
        <v>4502</v>
      </c>
      <c r="I326" s="40" t="n">
        <v>300</v>
      </c>
      <c r="J326" s="40" t="n">
        <v>0</v>
      </c>
      <c r="K326" s="39" t="s">
        <v>4503</v>
      </c>
      <c r="L326" s="41" t="n">
        <v>0</v>
      </c>
      <c r="M326" s="41" t="n">
        <v>99690.63</v>
      </c>
      <c r="O326" s="42" t="n">
        <f aca="false">M326/SUM($M$2:$M$2023)</f>
        <v>0.00027540923222368</v>
      </c>
      <c r="P326" s="43" t="n">
        <f aca="false">IFERROR(M326/I326,0)</f>
        <v>332.3021</v>
      </c>
      <c r="Q326" s="17"/>
      <c r="R326" s="44" t="n">
        <f aca="false">I326-Q326</f>
        <v>300</v>
      </c>
      <c r="S326" s="43" t="n">
        <f aca="false">$AK326*R326</f>
        <v>99690.6317854807</v>
      </c>
      <c r="U326" s="26" t="s">
        <v>259</v>
      </c>
      <c r="V326" s="26" t="s">
        <v>260</v>
      </c>
      <c r="W326" s="26" t="s">
        <v>262</v>
      </c>
      <c r="X326" s="26"/>
      <c r="Y326" s="26" t="s">
        <v>277</v>
      </c>
      <c r="Z326" s="27" t="s">
        <v>123</v>
      </c>
      <c r="AA326" s="26"/>
      <c r="AB326" s="26"/>
      <c r="AC326" s="26"/>
      <c r="AD326" s="26"/>
      <c r="AE326" s="26"/>
      <c r="AF326" s="26"/>
      <c r="AG326" s="26"/>
      <c r="AH326" s="45"/>
      <c r="AI326" s="45"/>
      <c r="AJ326" s="45"/>
      <c r="AK326" s="46" t="n">
        <v>332.302105951602</v>
      </c>
      <c r="AL326" s="46"/>
      <c r="AM326" s="46"/>
      <c r="AN326" s="26"/>
      <c r="AO326" s="26" t="s">
        <v>1820</v>
      </c>
    </row>
    <row r="327" customFormat="false" ht="12" hidden="false" customHeight="false" outlineLevel="0" collapsed="false">
      <c r="A327" s="39" t="s">
        <v>1818</v>
      </c>
      <c r="B327" s="39" t="s">
        <v>1819</v>
      </c>
      <c r="C327" s="39" t="s">
        <v>5109</v>
      </c>
      <c r="D327" s="39" t="s">
        <v>4505</v>
      </c>
      <c r="E327" s="39" t="s">
        <v>261</v>
      </c>
      <c r="F327" s="39" t="s">
        <v>1739</v>
      </c>
      <c r="G327" s="39" t="s">
        <v>4853</v>
      </c>
      <c r="H327" s="39" t="s">
        <v>4502</v>
      </c>
      <c r="I327" s="40" t="n">
        <v>300</v>
      </c>
      <c r="J327" s="40" t="n">
        <v>0</v>
      </c>
      <c r="K327" s="39" t="s">
        <v>4503</v>
      </c>
      <c r="L327" s="41" t="n">
        <v>0</v>
      </c>
      <c r="M327" s="41" t="n">
        <v>99690.63</v>
      </c>
      <c r="O327" s="42" t="n">
        <f aca="false">M327/SUM($M$2:$M$2023)</f>
        <v>0.00027540923222368</v>
      </c>
      <c r="P327" s="43" t="n">
        <f aca="false">IFERROR(M327/I327,0)</f>
        <v>332.3021</v>
      </c>
      <c r="Q327" s="17"/>
      <c r="R327" s="44" t="n">
        <f aca="false">I327-Q327</f>
        <v>300</v>
      </c>
      <c r="S327" s="43" t="n">
        <f aca="false">$AK327*R327</f>
        <v>99690.6317854807</v>
      </c>
      <c r="U327" s="26" t="s">
        <v>259</v>
      </c>
      <c r="V327" s="26" t="s">
        <v>260</v>
      </c>
      <c r="W327" s="26" t="s">
        <v>262</v>
      </c>
      <c r="X327" s="26"/>
      <c r="Y327" s="26" t="s">
        <v>277</v>
      </c>
      <c r="Z327" s="27" t="s">
        <v>123</v>
      </c>
      <c r="AA327" s="26"/>
      <c r="AB327" s="26"/>
      <c r="AC327" s="26"/>
      <c r="AD327" s="26"/>
      <c r="AE327" s="26"/>
      <c r="AF327" s="26"/>
      <c r="AG327" s="26"/>
      <c r="AH327" s="45"/>
      <c r="AI327" s="45"/>
      <c r="AJ327" s="45"/>
      <c r="AK327" s="46" t="n">
        <v>332.302105951602</v>
      </c>
      <c r="AL327" s="46"/>
      <c r="AM327" s="46"/>
      <c r="AN327" s="26"/>
      <c r="AO327" s="26" t="s">
        <v>1820</v>
      </c>
    </row>
    <row r="328" customFormat="false" ht="12" hidden="false" customHeight="false" outlineLevel="0" collapsed="false">
      <c r="A328" s="39" t="s">
        <v>1818</v>
      </c>
      <c r="B328" s="39" t="s">
        <v>1819</v>
      </c>
      <c r="C328" s="39" t="s">
        <v>5110</v>
      </c>
      <c r="D328" s="39" t="s">
        <v>4505</v>
      </c>
      <c r="E328" s="39" t="s">
        <v>261</v>
      </c>
      <c r="F328" s="39" t="s">
        <v>1739</v>
      </c>
      <c r="G328" s="39" t="s">
        <v>4853</v>
      </c>
      <c r="H328" s="39" t="s">
        <v>4502</v>
      </c>
      <c r="I328" s="40" t="n">
        <v>300</v>
      </c>
      <c r="J328" s="40" t="n">
        <v>0</v>
      </c>
      <c r="K328" s="39" t="s">
        <v>4503</v>
      </c>
      <c r="L328" s="41" t="n">
        <v>0</v>
      </c>
      <c r="M328" s="41" t="n">
        <v>99690.63</v>
      </c>
      <c r="O328" s="42" t="n">
        <f aca="false">M328/SUM($M$2:$M$2023)</f>
        <v>0.00027540923222368</v>
      </c>
      <c r="P328" s="43" t="n">
        <f aca="false">IFERROR(M328/I328,0)</f>
        <v>332.3021</v>
      </c>
      <c r="Q328" s="17"/>
      <c r="R328" s="44" t="n">
        <f aca="false">I328-Q328</f>
        <v>300</v>
      </c>
      <c r="S328" s="43" t="n">
        <f aca="false">$AK328*R328</f>
        <v>99690.6317854807</v>
      </c>
      <c r="U328" s="26" t="s">
        <v>259</v>
      </c>
      <c r="V328" s="26" t="s">
        <v>260</v>
      </c>
      <c r="W328" s="26" t="s">
        <v>262</v>
      </c>
      <c r="X328" s="26"/>
      <c r="Y328" s="26" t="s">
        <v>277</v>
      </c>
      <c r="Z328" s="27" t="s">
        <v>123</v>
      </c>
      <c r="AA328" s="26"/>
      <c r="AB328" s="26"/>
      <c r="AC328" s="26"/>
      <c r="AD328" s="26"/>
      <c r="AE328" s="26"/>
      <c r="AF328" s="26"/>
      <c r="AG328" s="26"/>
      <c r="AH328" s="45"/>
      <c r="AI328" s="45"/>
      <c r="AJ328" s="45"/>
      <c r="AK328" s="46" t="n">
        <v>332.302105951602</v>
      </c>
      <c r="AL328" s="46"/>
      <c r="AM328" s="46"/>
      <c r="AN328" s="26"/>
      <c r="AO328" s="26" t="s">
        <v>1820</v>
      </c>
    </row>
    <row r="329" customFormat="false" ht="12" hidden="false" customHeight="false" outlineLevel="0" collapsed="false">
      <c r="A329" s="39" t="s">
        <v>1818</v>
      </c>
      <c r="B329" s="39" t="s">
        <v>1819</v>
      </c>
      <c r="C329" s="39" t="s">
        <v>5111</v>
      </c>
      <c r="D329" s="39" t="s">
        <v>4505</v>
      </c>
      <c r="E329" s="39" t="s">
        <v>261</v>
      </c>
      <c r="F329" s="39" t="s">
        <v>1739</v>
      </c>
      <c r="G329" s="39" t="s">
        <v>4853</v>
      </c>
      <c r="H329" s="39" t="s">
        <v>4502</v>
      </c>
      <c r="I329" s="40" t="n">
        <v>300</v>
      </c>
      <c r="J329" s="40" t="n">
        <v>0</v>
      </c>
      <c r="K329" s="39" t="s">
        <v>4503</v>
      </c>
      <c r="L329" s="41" t="n">
        <v>0</v>
      </c>
      <c r="M329" s="41" t="n">
        <v>99690.63</v>
      </c>
      <c r="O329" s="42" t="n">
        <f aca="false">M329/SUM($M$2:$M$2023)</f>
        <v>0.00027540923222368</v>
      </c>
      <c r="P329" s="43" t="n">
        <f aca="false">IFERROR(M329/I329,0)</f>
        <v>332.3021</v>
      </c>
      <c r="Q329" s="17"/>
      <c r="R329" s="44" t="n">
        <f aca="false">I329-Q329</f>
        <v>300</v>
      </c>
      <c r="S329" s="43" t="n">
        <f aca="false">$AK329*R329</f>
        <v>99690.6317854807</v>
      </c>
      <c r="U329" s="26" t="s">
        <v>259</v>
      </c>
      <c r="V329" s="26" t="s">
        <v>260</v>
      </c>
      <c r="W329" s="26" t="s">
        <v>262</v>
      </c>
      <c r="X329" s="26"/>
      <c r="Y329" s="26" t="s">
        <v>277</v>
      </c>
      <c r="Z329" s="27" t="s">
        <v>123</v>
      </c>
      <c r="AA329" s="26"/>
      <c r="AB329" s="26"/>
      <c r="AC329" s="26"/>
      <c r="AD329" s="26"/>
      <c r="AE329" s="26"/>
      <c r="AF329" s="26"/>
      <c r="AG329" s="26"/>
      <c r="AH329" s="45"/>
      <c r="AI329" s="45"/>
      <c r="AJ329" s="45"/>
      <c r="AK329" s="46" t="n">
        <v>332.302105951602</v>
      </c>
      <c r="AL329" s="46"/>
      <c r="AM329" s="46"/>
      <c r="AN329" s="26"/>
      <c r="AO329" s="26" t="s">
        <v>1820</v>
      </c>
    </row>
    <row r="330" customFormat="false" ht="12" hidden="false" customHeight="false" outlineLevel="0" collapsed="false">
      <c r="A330" s="39" t="s">
        <v>1818</v>
      </c>
      <c r="B330" s="39" t="s">
        <v>1819</v>
      </c>
      <c r="C330" s="39" t="s">
        <v>5112</v>
      </c>
      <c r="D330" s="39" t="s">
        <v>4505</v>
      </c>
      <c r="E330" s="39" t="s">
        <v>261</v>
      </c>
      <c r="F330" s="39" t="s">
        <v>1739</v>
      </c>
      <c r="G330" s="39" t="s">
        <v>4853</v>
      </c>
      <c r="H330" s="39" t="s">
        <v>4502</v>
      </c>
      <c r="I330" s="40" t="n">
        <v>300</v>
      </c>
      <c r="J330" s="40" t="n">
        <v>0</v>
      </c>
      <c r="K330" s="39" t="s">
        <v>4503</v>
      </c>
      <c r="L330" s="41" t="n">
        <v>0</v>
      </c>
      <c r="M330" s="41" t="n">
        <v>99690.63</v>
      </c>
      <c r="O330" s="42" t="n">
        <f aca="false">M330/SUM($M$2:$M$2023)</f>
        <v>0.00027540923222368</v>
      </c>
      <c r="P330" s="43" t="n">
        <f aca="false">IFERROR(M330/I330,0)</f>
        <v>332.3021</v>
      </c>
      <c r="Q330" s="17"/>
      <c r="R330" s="44" t="n">
        <f aca="false">I330-Q330</f>
        <v>300</v>
      </c>
      <c r="S330" s="43" t="n">
        <f aca="false">$AK330*R330</f>
        <v>99690.6317854807</v>
      </c>
      <c r="U330" s="26" t="s">
        <v>259</v>
      </c>
      <c r="V330" s="26" t="s">
        <v>260</v>
      </c>
      <c r="W330" s="26" t="s">
        <v>262</v>
      </c>
      <c r="X330" s="26"/>
      <c r="Y330" s="26" t="s">
        <v>277</v>
      </c>
      <c r="Z330" s="27" t="s">
        <v>123</v>
      </c>
      <c r="AA330" s="26"/>
      <c r="AB330" s="26"/>
      <c r="AC330" s="26"/>
      <c r="AD330" s="26"/>
      <c r="AE330" s="26"/>
      <c r="AF330" s="26"/>
      <c r="AG330" s="26"/>
      <c r="AH330" s="45"/>
      <c r="AI330" s="45"/>
      <c r="AJ330" s="45"/>
      <c r="AK330" s="46" t="n">
        <v>332.302105951602</v>
      </c>
      <c r="AL330" s="46"/>
      <c r="AM330" s="46"/>
      <c r="AN330" s="26"/>
      <c r="AO330" s="26" t="s">
        <v>1820</v>
      </c>
    </row>
    <row r="331" customFormat="false" ht="12" hidden="false" customHeight="false" outlineLevel="0" collapsed="false">
      <c r="A331" s="39" t="s">
        <v>1818</v>
      </c>
      <c r="B331" s="39" t="s">
        <v>1819</v>
      </c>
      <c r="C331" s="39" t="s">
        <v>5113</v>
      </c>
      <c r="D331" s="39" t="s">
        <v>4505</v>
      </c>
      <c r="E331" s="39" t="s">
        <v>261</v>
      </c>
      <c r="F331" s="39" t="s">
        <v>1739</v>
      </c>
      <c r="G331" s="39" t="s">
        <v>4853</v>
      </c>
      <c r="H331" s="39" t="s">
        <v>4502</v>
      </c>
      <c r="I331" s="40" t="n">
        <v>300</v>
      </c>
      <c r="J331" s="40" t="n">
        <v>0</v>
      </c>
      <c r="K331" s="39" t="s">
        <v>4503</v>
      </c>
      <c r="L331" s="41" t="n">
        <v>0</v>
      </c>
      <c r="M331" s="41" t="n">
        <v>99690.63</v>
      </c>
      <c r="O331" s="42" t="n">
        <f aca="false">M331/SUM($M$2:$M$2023)</f>
        <v>0.00027540923222368</v>
      </c>
      <c r="P331" s="43" t="n">
        <f aca="false">IFERROR(M331/I331,0)</f>
        <v>332.3021</v>
      </c>
      <c r="Q331" s="17"/>
      <c r="R331" s="44" t="n">
        <f aca="false">I331-Q331</f>
        <v>300</v>
      </c>
      <c r="S331" s="43" t="n">
        <f aca="false">$AK331*R331</f>
        <v>99690.6317854807</v>
      </c>
      <c r="U331" s="26" t="s">
        <v>259</v>
      </c>
      <c r="V331" s="26" t="s">
        <v>260</v>
      </c>
      <c r="W331" s="26" t="s">
        <v>262</v>
      </c>
      <c r="X331" s="26"/>
      <c r="Y331" s="26" t="s">
        <v>277</v>
      </c>
      <c r="Z331" s="27" t="s">
        <v>123</v>
      </c>
      <c r="AA331" s="26"/>
      <c r="AB331" s="26"/>
      <c r="AC331" s="26"/>
      <c r="AD331" s="26"/>
      <c r="AE331" s="26"/>
      <c r="AF331" s="26"/>
      <c r="AG331" s="26"/>
      <c r="AH331" s="45"/>
      <c r="AI331" s="45"/>
      <c r="AJ331" s="45"/>
      <c r="AK331" s="46" t="n">
        <v>332.302105951602</v>
      </c>
      <c r="AL331" s="46"/>
      <c r="AM331" s="46"/>
      <c r="AN331" s="26"/>
      <c r="AO331" s="26" t="s">
        <v>1820</v>
      </c>
    </row>
    <row r="332" customFormat="false" ht="12" hidden="false" customHeight="false" outlineLevel="0" collapsed="false">
      <c r="A332" s="39" t="s">
        <v>1818</v>
      </c>
      <c r="B332" s="39" t="s">
        <v>1819</v>
      </c>
      <c r="C332" s="39" t="s">
        <v>5114</v>
      </c>
      <c r="D332" s="39" t="s">
        <v>4505</v>
      </c>
      <c r="E332" s="39" t="s">
        <v>261</v>
      </c>
      <c r="F332" s="39" t="s">
        <v>1739</v>
      </c>
      <c r="G332" s="39" t="s">
        <v>4853</v>
      </c>
      <c r="H332" s="39" t="s">
        <v>4502</v>
      </c>
      <c r="I332" s="40" t="n">
        <v>300</v>
      </c>
      <c r="J332" s="40" t="n">
        <v>0</v>
      </c>
      <c r="K332" s="39" t="s">
        <v>4503</v>
      </c>
      <c r="L332" s="41" t="n">
        <v>0</v>
      </c>
      <c r="M332" s="41" t="n">
        <v>99690.63</v>
      </c>
      <c r="O332" s="42" t="n">
        <f aca="false">M332/SUM($M$2:$M$2023)</f>
        <v>0.00027540923222368</v>
      </c>
      <c r="P332" s="43" t="n">
        <f aca="false">IFERROR(M332/I332,0)</f>
        <v>332.3021</v>
      </c>
      <c r="Q332" s="17"/>
      <c r="R332" s="44" t="n">
        <f aca="false">I332-Q332</f>
        <v>300</v>
      </c>
      <c r="S332" s="43" t="n">
        <f aca="false">$AK332*R332</f>
        <v>99690.6317854807</v>
      </c>
      <c r="U332" s="26" t="s">
        <v>259</v>
      </c>
      <c r="V332" s="26" t="s">
        <v>260</v>
      </c>
      <c r="W332" s="26" t="s">
        <v>262</v>
      </c>
      <c r="X332" s="26"/>
      <c r="Y332" s="26" t="s">
        <v>277</v>
      </c>
      <c r="Z332" s="27" t="s">
        <v>123</v>
      </c>
      <c r="AA332" s="26"/>
      <c r="AB332" s="26"/>
      <c r="AC332" s="26"/>
      <c r="AD332" s="26"/>
      <c r="AE332" s="26"/>
      <c r="AF332" s="26"/>
      <c r="AG332" s="26"/>
      <c r="AH332" s="45"/>
      <c r="AI332" s="45"/>
      <c r="AJ332" s="45"/>
      <c r="AK332" s="46" t="n">
        <v>332.302105951602</v>
      </c>
      <c r="AL332" s="46"/>
      <c r="AM332" s="46"/>
      <c r="AN332" s="26"/>
      <c r="AO332" s="26" t="s">
        <v>1820</v>
      </c>
    </row>
    <row r="333" customFormat="false" ht="12" hidden="false" customHeight="false" outlineLevel="0" collapsed="false">
      <c r="A333" s="39" t="s">
        <v>1818</v>
      </c>
      <c r="B333" s="39" t="s">
        <v>1819</v>
      </c>
      <c r="C333" s="39" t="s">
        <v>5115</v>
      </c>
      <c r="D333" s="39" t="s">
        <v>4505</v>
      </c>
      <c r="E333" s="39" t="s">
        <v>261</v>
      </c>
      <c r="F333" s="39" t="s">
        <v>1739</v>
      </c>
      <c r="G333" s="39" t="s">
        <v>4853</v>
      </c>
      <c r="H333" s="39" t="s">
        <v>4502</v>
      </c>
      <c r="I333" s="40" t="n">
        <v>300</v>
      </c>
      <c r="J333" s="40" t="n">
        <v>0</v>
      </c>
      <c r="K333" s="39" t="s">
        <v>4503</v>
      </c>
      <c r="L333" s="41" t="n">
        <v>0</v>
      </c>
      <c r="M333" s="41" t="n">
        <v>99690.63</v>
      </c>
      <c r="O333" s="42" t="n">
        <f aca="false">M333/SUM($M$2:$M$2023)</f>
        <v>0.00027540923222368</v>
      </c>
      <c r="P333" s="43" t="n">
        <f aca="false">IFERROR(M333/I333,0)</f>
        <v>332.3021</v>
      </c>
      <c r="Q333" s="17"/>
      <c r="R333" s="44" t="n">
        <f aca="false">I333-Q333</f>
        <v>300</v>
      </c>
      <c r="S333" s="43" t="n">
        <f aca="false">$AK333*R333</f>
        <v>99690.6317854807</v>
      </c>
      <c r="U333" s="26" t="s">
        <v>259</v>
      </c>
      <c r="V333" s="26" t="s">
        <v>260</v>
      </c>
      <c r="W333" s="26" t="s">
        <v>262</v>
      </c>
      <c r="X333" s="26"/>
      <c r="Y333" s="26" t="s">
        <v>277</v>
      </c>
      <c r="Z333" s="27" t="s">
        <v>123</v>
      </c>
      <c r="AA333" s="26"/>
      <c r="AB333" s="26"/>
      <c r="AC333" s="26"/>
      <c r="AD333" s="26"/>
      <c r="AE333" s="26"/>
      <c r="AF333" s="26"/>
      <c r="AG333" s="26"/>
      <c r="AH333" s="45"/>
      <c r="AI333" s="45"/>
      <c r="AJ333" s="45"/>
      <c r="AK333" s="46" t="n">
        <v>332.302105951602</v>
      </c>
      <c r="AL333" s="46"/>
      <c r="AM333" s="46"/>
      <c r="AN333" s="26"/>
      <c r="AO333" s="26" t="s">
        <v>1820</v>
      </c>
    </row>
    <row r="334" customFormat="false" ht="12" hidden="false" customHeight="false" outlineLevel="0" collapsed="false">
      <c r="A334" s="39" t="s">
        <v>1951</v>
      </c>
      <c r="B334" s="39" t="s">
        <v>1952</v>
      </c>
      <c r="C334" s="39" t="s">
        <v>5116</v>
      </c>
      <c r="D334" s="39" t="s">
        <v>4505</v>
      </c>
      <c r="E334" s="39" t="s">
        <v>261</v>
      </c>
      <c r="F334" s="39" t="s">
        <v>1739</v>
      </c>
      <c r="G334" s="39" t="s">
        <v>4853</v>
      </c>
      <c r="H334" s="39" t="s">
        <v>4502</v>
      </c>
      <c r="I334" s="40" t="n">
        <v>300</v>
      </c>
      <c r="J334" s="40" t="n">
        <v>0</v>
      </c>
      <c r="K334" s="39" t="s">
        <v>4503</v>
      </c>
      <c r="L334" s="41" t="n">
        <v>0</v>
      </c>
      <c r="M334" s="41" t="n">
        <v>92442.55</v>
      </c>
      <c r="O334" s="42" t="n">
        <f aca="false">M334/SUM($M$2:$M$2023)</f>
        <v>0.000255385403024328</v>
      </c>
      <c r="P334" s="43" t="n">
        <f aca="false">IFERROR(M334/I334,0)</f>
        <v>308.141833333333</v>
      </c>
      <c r="Q334" s="17"/>
      <c r="R334" s="44" t="n">
        <f aca="false">I334-Q334</f>
        <v>300</v>
      </c>
      <c r="S334" s="43" t="n">
        <f aca="false">$AK334*R334</f>
        <v>92442.5428571429</v>
      </c>
      <c r="U334" s="26" t="s">
        <v>259</v>
      </c>
      <c r="V334" s="26" t="s">
        <v>260</v>
      </c>
      <c r="W334" s="26" t="s">
        <v>262</v>
      </c>
      <c r="X334" s="26"/>
      <c r="Y334" s="26" t="s">
        <v>277</v>
      </c>
      <c r="Z334" s="27" t="s">
        <v>123</v>
      </c>
      <c r="AA334" s="26"/>
      <c r="AB334" s="26"/>
      <c r="AC334" s="26"/>
      <c r="AD334" s="26"/>
      <c r="AE334" s="26"/>
      <c r="AF334" s="26"/>
      <c r="AG334" s="26"/>
      <c r="AH334" s="45" t="n">
        <v>2100</v>
      </c>
      <c r="AI334" s="45" t="n">
        <f aca="false">Q334</f>
        <v>0</v>
      </c>
      <c r="AJ334" s="45" t="n">
        <f aca="false">$AH334-$AI334</f>
        <v>2100</v>
      </c>
      <c r="AK334" s="46" t="n">
        <v>308.14180952381</v>
      </c>
      <c r="AL334" s="46" t="n">
        <f aca="false">$AJ334*$AK334</f>
        <v>647097.8</v>
      </c>
      <c r="AM334" s="46" t="n">
        <f aca="false">$AI334*$AK334</f>
        <v>0</v>
      </c>
      <c r="AN334" s="26"/>
      <c r="AO334" s="26" t="s">
        <v>1837</v>
      </c>
    </row>
    <row r="335" customFormat="false" ht="12" hidden="false" customHeight="false" outlineLevel="0" collapsed="false">
      <c r="A335" s="39" t="s">
        <v>1951</v>
      </c>
      <c r="B335" s="39" t="s">
        <v>1952</v>
      </c>
      <c r="C335" s="39" t="s">
        <v>5117</v>
      </c>
      <c r="D335" s="39" t="s">
        <v>4505</v>
      </c>
      <c r="E335" s="39" t="s">
        <v>261</v>
      </c>
      <c r="F335" s="39" t="s">
        <v>1739</v>
      </c>
      <c r="G335" s="39" t="s">
        <v>4853</v>
      </c>
      <c r="H335" s="39" t="s">
        <v>4502</v>
      </c>
      <c r="I335" s="40" t="n">
        <v>300</v>
      </c>
      <c r="J335" s="40" t="n">
        <v>0</v>
      </c>
      <c r="K335" s="39" t="s">
        <v>4503</v>
      </c>
      <c r="L335" s="41" t="n">
        <v>0</v>
      </c>
      <c r="M335" s="41" t="n">
        <v>92442.55</v>
      </c>
      <c r="O335" s="42" t="n">
        <f aca="false">M335/SUM($M$2:$M$2023)</f>
        <v>0.000255385403024328</v>
      </c>
      <c r="P335" s="43" t="n">
        <f aca="false">IFERROR(M335/I335,0)</f>
        <v>308.141833333333</v>
      </c>
      <c r="Q335" s="17"/>
      <c r="R335" s="44" t="n">
        <f aca="false">I335-Q335</f>
        <v>300</v>
      </c>
      <c r="S335" s="43" t="n">
        <f aca="false">$AK335*R335</f>
        <v>92442.5428571429</v>
      </c>
      <c r="U335" s="26" t="s">
        <v>259</v>
      </c>
      <c r="V335" s="26" t="s">
        <v>260</v>
      </c>
      <c r="W335" s="26" t="s">
        <v>262</v>
      </c>
      <c r="X335" s="26"/>
      <c r="Y335" s="26" t="s">
        <v>277</v>
      </c>
      <c r="Z335" s="27" t="s">
        <v>123</v>
      </c>
      <c r="AA335" s="26"/>
      <c r="AB335" s="26"/>
      <c r="AC335" s="26"/>
      <c r="AD335" s="26"/>
      <c r="AE335" s="26"/>
      <c r="AF335" s="26"/>
      <c r="AG335" s="26"/>
      <c r="AH335" s="45"/>
      <c r="AI335" s="45"/>
      <c r="AJ335" s="45"/>
      <c r="AK335" s="46" t="n">
        <v>308.14180952381</v>
      </c>
      <c r="AL335" s="46"/>
      <c r="AM335" s="46"/>
      <c r="AN335" s="26"/>
      <c r="AO335" s="26" t="s">
        <v>1837</v>
      </c>
    </row>
    <row r="336" customFormat="false" ht="12" hidden="false" customHeight="false" outlineLevel="0" collapsed="false">
      <c r="A336" s="39" t="s">
        <v>1821</v>
      </c>
      <c r="B336" s="39" t="s">
        <v>1822</v>
      </c>
      <c r="C336" s="39" t="s">
        <v>5118</v>
      </c>
      <c r="D336" s="39" t="s">
        <v>4505</v>
      </c>
      <c r="E336" s="39" t="s">
        <v>261</v>
      </c>
      <c r="F336" s="39" t="s">
        <v>1739</v>
      </c>
      <c r="G336" s="39" t="s">
        <v>4853</v>
      </c>
      <c r="H336" s="39" t="s">
        <v>4502</v>
      </c>
      <c r="I336" s="40" t="n">
        <v>300</v>
      </c>
      <c r="J336" s="40" t="n">
        <v>0</v>
      </c>
      <c r="K336" s="39" t="s">
        <v>4503</v>
      </c>
      <c r="L336" s="41" t="n">
        <v>0</v>
      </c>
      <c r="M336" s="41" t="n">
        <v>6142.58</v>
      </c>
      <c r="O336" s="42" t="n">
        <f aca="false">M336/SUM($M$2:$M$2023)</f>
        <v>1.69697316756102E-005</v>
      </c>
      <c r="P336" s="43" t="n">
        <f aca="false">IFERROR(M336/I336,0)</f>
        <v>20.4752666666667</v>
      </c>
      <c r="Q336" s="17"/>
      <c r="R336" s="44" t="n">
        <f aca="false">I336-Q336</f>
        <v>300</v>
      </c>
      <c r="S336" s="43" t="n">
        <f aca="false">$AK336*R336</f>
        <v>6142.58181818182</v>
      </c>
      <c r="U336" s="26" t="s">
        <v>259</v>
      </c>
      <c r="V336" s="26" t="s">
        <v>260</v>
      </c>
      <c r="W336" s="26" t="s">
        <v>262</v>
      </c>
      <c r="X336" s="26"/>
      <c r="Y336" s="26" t="s">
        <v>277</v>
      </c>
      <c r="Z336" s="27" t="s">
        <v>123</v>
      </c>
      <c r="AA336" s="26"/>
      <c r="AB336" s="26"/>
      <c r="AC336" s="26"/>
      <c r="AD336" s="26"/>
      <c r="AE336" s="26"/>
      <c r="AF336" s="26"/>
      <c r="AG336" s="26"/>
      <c r="AH336" s="45"/>
      <c r="AI336" s="45"/>
      <c r="AJ336" s="45"/>
      <c r="AK336" s="46" t="n">
        <v>20.4752727272727</v>
      </c>
      <c r="AL336" s="46"/>
      <c r="AM336" s="46"/>
      <c r="AN336" s="26"/>
      <c r="AO336" s="26" t="s">
        <v>1823</v>
      </c>
    </row>
    <row r="337" customFormat="false" ht="12" hidden="false" customHeight="false" outlineLevel="0" collapsed="false">
      <c r="A337" s="39" t="s">
        <v>1821</v>
      </c>
      <c r="B337" s="39" t="s">
        <v>1822</v>
      </c>
      <c r="C337" s="39" t="s">
        <v>5119</v>
      </c>
      <c r="D337" s="39" t="s">
        <v>4505</v>
      </c>
      <c r="E337" s="39" t="s">
        <v>261</v>
      </c>
      <c r="F337" s="39" t="s">
        <v>1739</v>
      </c>
      <c r="G337" s="39" t="s">
        <v>4853</v>
      </c>
      <c r="H337" s="39" t="s">
        <v>4502</v>
      </c>
      <c r="I337" s="40" t="n">
        <v>300</v>
      </c>
      <c r="J337" s="40" t="n">
        <v>0</v>
      </c>
      <c r="K337" s="39" t="s">
        <v>4503</v>
      </c>
      <c r="L337" s="41" t="n">
        <v>0</v>
      </c>
      <c r="M337" s="41" t="n">
        <v>6142.58</v>
      </c>
      <c r="O337" s="42" t="n">
        <f aca="false">M337/SUM($M$2:$M$2023)</f>
        <v>1.69697316756102E-005</v>
      </c>
      <c r="P337" s="43" t="n">
        <f aca="false">IFERROR(M337/I337,0)</f>
        <v>20.4752666666667</v>
      </c>
      <c r="Q337" s="17"/>
      <c r="R337" s="44" t="n">
        <f aca="false">I337-Q337</f>
        <v>300</v>
      </c>
      <c r="S337" s="43" t="n">
        <f aca="false">$AK337*R337</f>
        <v>6142.58181818182</v>
      </c>
      <c r="U337" s="26" t="s">
        <v>259</v>
      </c>
      <c r="V337" s="26" t="s">
        <v>260</v>
      </c>
      <c r="W337" s="26" t="s">
        <v>262</v>
      </c>
      <c r="X337" s="26"/>
      <c r="Y337" s="26" t="s">
        <v>277</v>
      </c>
      <c r="Z337" s="27" t="s">
        <v>123</v>
      </c>
      <c r="AA337" s="26"/>
      <c r="AB337" s="26"/>
      <c r="AC337" s="26"/>
      <c r="AD337" s="26"/>
      <c r="AE337" s="26"/>
      <c r="AF337" s="26"/>
      <c r="AG337" s="26"/>
      <c r="AH337" s="45"/>
      <c r="AI337" s="45"/>
      <c r="AJ337" s="45"/>
      <c r="AK337" s="46" t="n">
        <v>20.4752727272727</v>
      </c>
      <c r="AL337" s="46"/>
      <c r="AM337" s="46"/>
      <c r="AN337" s="26"/>
      <c r="AO337" s="26" t="s">
        <v>1823</v>
      </c>
    </row>
    <row r="338" customFormat="false" ht="12" hidden="false" customHeight="false" outlineLevel="0" collapsed="false">
      <c r="A338" s="39" t="s">
        <v>1502</v>
      </c>
      <c r="B338" s="39" t="s">
        <v>1503</v>
      </c>
      <c r="C338" s="39" t="s">
        <v>5120</v>
      </c>
      <c r="D338" s="39" t="s">
        <v>4505</v>
      </c>
      <c r="E338" s="39" t="s">
        <v>261</v>
      </c>
      <c r="F338" s="39" t="s">
        <v>1739</v>
      </c>
      <c r="G338" s="39" t="s">
        <v>4853</v>
      </c>
      <c r="H338" s="39" t="s">
        <v>4502</v>
      </c>
      <c r="I338" s="40" t="n">
        <v>300</v>
      </c>
      <c r="J338" s="40" t="n">
        <v>0</v>
      </c>
      <c r="K338" s="39" t="s">
        <v>4503</v>
      </c>
      <c r="L338" s="41" t="n">
        <v>0</v>
      </c>
      <c r="M338" s="41" t="n">
        <v>39520.25</v>
      </c>
      <c r="O338" s="42" t="n">
        <f aca="false">M338/SUM($M$2:$M$2023)</f>
        <v>0.000109180187845015</v>
      </c>
      <c r="P338" s="43" t="n">
        <f aca="false">IFERROR(M338/I338,0)</f>
        <v>131.734166666667</v>
      </c>
      <c r="Q338" s="17"/>
      <c r="R338" s="44" t="n">
        <f aca="false">I338-Q338</f>
        <v>300</v>
      </c>
      <c r="S338" s="43" t="n">
        <f aca="false">$AK338*R338</f>
        <v>39520.2496640688</v>
      </c>
      <c r="U338" s="26" t="s">
        <v>259</v>
      </c>
      <c r="V338" s="26" t="s">
        <v>260</v>
      </c>
      <c r="W338" s="26" t="s">
        <v>262</v>
      </c>
      <c r="X338" s="26"/>
      <c r="Y338" s="26" t="s">
        <v>277</v>
      </c>
      <c r="Z338" s="27" t="s">
        <v>123</v>
      </c>
      <c r="AA338" s="26"/>
      <c r="AB338" s="26"/>
      <c r="AC338" s="26"/>
      <c r="AD338" s="26"/>
      <c r="AE338" s="26"/>
      <c r="AF338" s="26"/>
      <c r="AG338" s="26"/>
      <c r="AH338" s="45"/>
      <c r="AI338" s="45"/>
      <c r="AJ338" s="45"/>
      <c r="AK338" s="46" t="n">
        <v>131.734165546896</v>
      </c>
      <c r="AL338" s="46"/>
      <c r="AM338" s="46"/>
      <c r="AN338" s="26"/>
      <c r="AO338" s="26" t="s">
        <v>1823</v>
      </c>
    </row>
    <row r="339" customFormat="false" ht="12" hidden="false" customHeight="false" outlineLevel="0" collapsed="false">
      <c r="A339" s="39" t="s">
        <v>1502</v>
      </c>
      <c r="B339" s="39" t="s">
        <v>1503</v>
      </c>
      <c r="C339" s="39" t="s">
        <v>5121</v>
      </c>
      <c r="D339" s="39" t="s">
        <v>4505</v>
      </c>
      <c r="E339" s="39" t="s">
        <v>261</v>
      </c>
      <c r="F339" s="39" t="s">
        <v>1739</v>
      </c>
      <c r="G339" s="39" t="s">
        <v>4853</v>
      </c>
      <c r="H339" s="39" t="s">
        <v>4502</v>
      </c>
      <c r="I339" s="40" t="n">
        <v>300</v>
      </c>
      <c r="J339" s="40" t="n">
        <v>0</v>
      </c>
      <c r="K339" s="39" t="s">
        <v>4503</v>
      </c>
      <c r="L339" s="41" t="n">
        <v>0</v>
      </c>
      <c r="M339" s="41" t="n">
        <v>39520.25</v>
      </c>
      <c r="O339" s="42" t="n">
        <f aca="false">M339/SUM($M$2:$M$2023)</f>
        <v>0.000109180187845015</v>
      </c>
      <c r="P339" s="43" t="n">
        <f aca="false">IFERROR(M339/I339,0)</f>
        <v>131.734166666667</v>
      </c>
      <c r="Q339" s="17"/>
      <c r="R339" s="44" t="n">
        <f aca="false">I339-Q339</f>
        <v>300</v>
      </c>
      <c r="S339" s="43" t="n">
        <f aca="false">$AK339*R339</f>
        <v>39520.2496640688</v>
      </c>
      <c r="U339" s="26" t="s">
        <v>259</v>
      </c>
      <c r="V339" s="26" t="s">
        <v>260</v>
      </c>
      <c r="W339" s="26" t="s">
        <v>262</v>
      </c>
      <c r="X339" s="26"/>
      <c r="Y339" s="26" t="s">
        <v>277</v>
      </c>
      <c r="Z339" s="27" t="s">
        <v>123</v>
      </c>
      <c r="AA339" s="26"/>
      <c r="AB339" s="26"/>
      <c r="AC339" s="26"/>
      <c r="AD339" s="26"/>
      <c r="AE339" s="26"/>
      <c r="AF339" s="26"/>
      <c r="AG339" s="26"/>
      <c r="AH339" s="45"/>
      <c r="AI339" s="45"/>
      <c r="AJ339" s="45"/>
      <c r="AK339" s="46" t="n">
        <v>131.734165546896</v>
      </c>
      <c r="AL339" s="46"/>
      <c r="AM339" s="46"/>
      <c r="AN339" s="26"/>
      <c r="AO339" s="26" t="s">
        <v>1823</v>
      </c>
    </row>
    <row r="340" customFormat="false" ht="12" hidden="false" customHeight="false" outlineLevel="0" collapsed="false">
      <c r="A340" s="39" t="s">
        <v>651</v>
      </c>
      <c r="B340" s="39" t="s">
        <v>652</v>
      </c>
      <c r="C340" s="39" t="s">
        <v>5122</v>
      </c>
      <c r="D340" s="39" t="s">
        <v>4505</v>
      </c>
      <c r="E340" s="39" t="s">
        <v>261</v>
      </c>
      <c r="F340" s="39" t="s">
        <v>1739</v>
      </c>
      <c r="G340" s="39" t="s">
        <v>4853</v>
      </c>
      <c r="H340" s="39" t="s">
        <v>4502</v>
      </c>
      <c r="I340" s="40" t="n">
        <v>300</v>
      </c>
      <c r="J340" s="40" t="n">
        <v>0</v>
      </c>
      <c r="K340" s="39" t="s">
        <v>4503</v>
      </c>
      <c r="L340" s="41" t="n">
        <v>0</v>
      </c>
      <c r="M340" s="41" t="n">
        <v>58491.43</v>
      </c>
      <c r="O340" s="42" t="n">
        <f aca="false">M340/SUM($M$2:$M$2023)</f>
        <v>0.000161590711463707</v>
      </c>
      <c r="P340" s="43" t="n">
        <f aca="false">IFERROR(M340/I340,0)</f>
        <v>194.971433333333</v>
      </c>
      <c r="Q340" s="17"/>
      <c r="R340" s="44" t="n">
        <f aca="false">I340-Q340</f>
        <v>300</v>
      </c>
      <c r="S340" s="43" t="n">
        <f aca="false">$AK340*R340</f>
        <v>58491.4285714286</v>
      </c>
      <c r="U340" s="26" t="s">
        <v>259</v>
      </c>
      <c r="V340" s="26" t="s">
        <v>260</v>
      </c>
      <c r="W340" s="26" t="s">
        <v>262</v>
      </c>
      <c r="X340" s="26"/>
      <c r="Y340" s="26" t="s">
        <v>277</v>
      </c>
      <c r="Z340" s="27" t="s">
        <v>123</v>
      </c>
      <c r="AA340" s="26"/>
      <c r="AB340" s="26"/>
      <c r="AC340" s="26"/>
      <c r="AD340" s="26"/>
      <c r="AE340" s="26"/>
      <c r="AF340" s="26"/>
      <c r="AG340" s="26"/>
      <c r="AH340" s="45"/>
      <c r="AI340" s="45"/>
      <c r="AJ340" s="45"/>
      <c r="AK340" s="46" t="n">
        <v>194.971428571429</v>
      </c>
      <c r="AL340" s="46"/>
      <c r="AM340" s="46"/>
      <c r="AN340" s="26"/>
      <c r="AO340" s="26" t="s">
        <v>1741</v>
      </c>
    </row>
    <row r="341" customFormat="false" ht="12" hidden="false" customHeight="false" outlineLevel="0" collapsed="false">
      <c r="A341" s="39" t="s">
        <v>1969</v>
      </c>
      <c r="B341" s="39" t="s">
        <v>1970</v>
      </c>
      <c r="C341" s="39" t="s">
        <v>5123</v>
      </c>
      <c r="D341" s="39" t="s">
        <v>4505</v>
      </c>
      <c r="E341" s="39" t="s">
        <v>261</v>
      </c>
      <c r="F341" s="39" t="s">
        <v>1739</v>
      </c>
      <c r="G341" s="39" t="s">
        <v>4853</v>
      </c>
      <c r="H341" s="39" t="s">
        <v>4502</v>
      </c>
      <c r="I341" s="40" t="n">
        <v>300</v>
      </c>
      <c r="J341" s="40" t="n">
        <v>0</v>
      </c>
      <c r="K341" s="39" t="s">
        <v>4503</v>
      </c>
      <c r="L341" s="41" t="n">
        <v>0</v>
      </c>
      <c r="M341" s="41" t="n">
        <v>20230.43</v>
      </c>
      <c r="O341" s="42" t="n">
        <f aca="false">M341/SUM($M$2:$M$2023)</f>
        <v>5.58893769038766E-005</v>
      </c>
      <c r="P341" s="43" t="n">
        <f aca="false">IFERROR(M341/I341,0)</f>
        <v>67.4347666666667</v>
      </c>
      <c r="Q341" s="17"/>
      <c r="R341" s="44" t="n">
        <f aca="false">I341-Q341</f>
        <v>300</v>
      </c>
      <c r="S341" s="43" t="n">
        <f aca="false">$AK341*R341</f>
        <v>20230.4331521739</v>
      </c>
      <c r="U341" s="26" t="s">
        <v>259</v>
      </c>
      <c r="V341" s="26" t="s">
        <v>260</v>
      </c>
      <c r="W341" s="26" t="s">
        <v>262</v>
      </c>
      <c r="X341" s="26"/>
      <c r="Y341" s="26" t="s">
        <v>277</v>
      </c>
      <c r="Z341" s="27" t="s">
        <v>123</v>
      </c>
      <c r="AA341" s="26"/>
      <c r="AB341" s="26"/>
      <c r="AC341" s="26"/>
      <c r="AD341" s="26"/>
      <c r="AE341" s="26"/>
      <c r="AF341" s="26"/>
      <c r="AG341" s="26"/>
      <c r="AH341" s="45"/>
      <c r="AI341" s="45"/>
      <c r="AJ341" s="45"/>
      <c r="AK341" s="46" t="n">
        <v>67.434777173913</v>
      </c>
      <c r="AL341" s="46"/>
      <c r="AM341" s="46"/>
      <c r="AN341" s="26"/>
      <c r="AO341" s="26" t="s">
        <v>1740</v>
      </c>
    </row>
    <row r="342" customFormat="false" ht="12" hidden="false" customHeight="false" outlineLevel="0" collapsed="false">
      <c r="A342" s="39" t="s">
        <v>1961</v>
      </c>
      <c r="B342" s="39" t="s">
        <v>1962</v>
      </c>
      <c r="C342" s="39" t="s">
        <v>5124</v>
      </c>
      <c r="D342" s="39" t="s">
        <v>4505</v>
      </c>
      <c r="E342" s="39" t="s">
        <v>261</v>
      </c>
      <c r="F342" s="39" t="s">
        <v>1739</v>
      </c>
      <c r="G342" s="39" t="s">
        <v>4853</v>
      </c>
      <c r="H342" s="39" t="s">
        <v>4502</v>
      </c>
      <c r="I342" s="40" t="n">
        <v>300</v>
      </c>
      <c r="J342" s="40" t="n">
        <v>0</v>
      </c>
      <c r="K342" s="39" t="s">
        <v>4503</v>
      </c>
      <c r="L342" s="41" t="n">
        <v>0</v>
      </c>
      <c r="M342" s="41" t="n">
        <v>81888.12</v>
      </c>
      <c r="O342" s="42" t="n">
        <f aca="false">M342/SUM($M$2:$M$2023)</f>
        <v>0.000226227322040603</v>
      </c>
      <c r="P342" s="43" t="n">
        <f aca="false">IFERROR(M342/I342,0)</f>
        <v>272.9604</v>
      </c>
      <c r="Q342" s="17"/>
      <c r="R342" s="44" t="n">
        <f aca="false">I342-Q342</f>
        <v>300</v>
      </c>
      <c r="S342" s="43" t="n">
        <f aca="false">$AK342*R342</f>
        <v>81888.1220492215</v>
      </c>
      <c r="U342" s="26" t="s">
        <v>259</v>
      </c>
      <c r="V342" s="26" t="s">
        <v>260</v>
      </c>
      <c r="W342" s="26" t="s">
        <v>262</v>
      </c>
      <c r="X342" s="26"/>
      <c r="Y342" s="26" t="s">
        <v>277</v>
      </c>
      <c r="Z342" s="27" t="s">
        <v>123</v>
      </c>
      <c r="AA342" s="26"/>
      <c r="AB342" s="26"/>
      <c r="AC342" s="26"/>
      <c r="AD342" s="26"/>
      <c r="AE342" s="26"/>
      <c r="AF342" s="26"/>
      <c r="AG342" s="26"/>
      <c r="AH342" s="45"/>
      <c r="AI342" s="45"/>
      <c r="AJ342" s="45"/>
      <c r="AK342" s="46" t="n">
        <v>272.960406830738</v>
      </c>
      <c r="AL342" s="46"/>
      <c r="AM342" s="46"/>
      <c r="AN342" s="26"/>
      <c r="AO342" s="26" t="s">
        <v>1845</v>
      </c>
    </row>
    <row r="343" customFormat="false" ht="12" hidden="false" customHeight="false" outlineLevel="0" collapsed="false">
      <c r="A343" s="39" t="s">
        <v>604</v>
      </c>
      <c r="B343" s="39" t="s">
        <v>605</v>
      </c>
      <c r="C343" s="39" t="s">
        <v>5125</v>
      </c>
      <c r="D343" s="39" t="s">
        <v>4505</v>
      </c>
      <c r="E343" s="39" t="s">
        <v>261</v>
      </c>
      <c r="F343" s="39" t="s">
        <v>1739</v>
      </c>
      <c r="G343" s="39" t="s">
        <v>4853</v>
      </c>
      <c r="H343" s="39" t="s">
        <v>4502</v>
      </c>
      <c r="I343" s="40" t="n">
        <v>300</v>
      </c>
      <c r="J343" s="40" t="n">
        <v>0</v>
      </c>
      <c r="K343" s="39" t="s">
        <v>4503</v>
      </c>
      <c r="L343" s="41" t="n">
        <v>0</v>
      </c>
      <c r="M343" s="41" t="n">
        <v>76184.6</v>
      </c>
      <c r="O343" s="42" t="n">
        <f aca="false">M343/SUM($M$2:$M$2023)</f>
        <v>0.000210470554687719</v>
      </c>
      <c r="P343" s="43" t="n">
        <f aca="false">IFERROR(M343/I343,0)</f>
        <v>253.948666666667</v>
      </c>
      <c r="Q343" s="17" t="n">
        <v>211</v>
      </c>
      <c r="R343" s="44" t="n">
        <f aca="false">I343-Q343</f>
        <v>89</v>
      </c>
      <c r="S343" s="43" t="n">
        <f aca="false">$AK343*R343</f>
        <v>22601.4327596154</v>
      </c>
      <c r="U343" s="26" t="s">
        <v>259</v>
      </c>
      <c r="V343" s="26" t="s">
        <v>260</v>
      </c>
      <c r="W343" s="26" t="s">
        <v>262</v>
      </c>
      <c r="X343" s="29" t="s">
        <v>227</v>
      </c>
      <c r="Y343" s="26" t="s">
        <v>297</v>
      </c>
      <c r="Z343" s="25" t="s">
        <v>51</v>
      </c>
      <c r="AA343" s="26" t="s">
        <v>2049</v>
      </c>
      <c r="AB343" s="26" t="s">
        <v>2050</v>
      </c>
      <c r="AC343" s="26" t="s">
        <v>290</v>
      </c>
      <c r="AD343" s="26" t="s">
        <v>270</v>
      </c>
      <c r="AE343" s="26" t="s">
        <v>2051</v>
      </c>
      <c r="AF343" s="26" t="s">
        <v>269</v>
      </c>
      <c r="AG343" s="26"/>
      <c r="AH343" s="45" t="n">
        <v>1040</v>
      </c>
      <c r="AI343" s="45" t="n">
        <f aca="false">Q343</f>
        <v>211</v>
      </c>
      <c r="AJ343" s="45" t="n">
        <f aca="false">$AH343-$AI343</f>
        <v>829</v>
      </c>
      <c r="AK343" s="46" t="n">
        <v>253.948682692308</v>
      </c>
      <c r="AL343" s="46" t="n">
        <f aca="false">$AJ343*$AK343</f>
        <v>210523.457951923</v>
      </c>
      <c r="AM343" s="46" t="n">
        <f aca="false">$AI343*$AK343</f>
        <v>53583.1720480769</v>
      </c>
      <c r="AN343" s="26"/>
      <c r="AO343" s="26" t="s">
        <v>2052</v>
      </c>
    </row>
    <row r="344" customFormat="false" ht="12" hidden="false" customHeight="false" outlineLevel="0" collapsed="false">
      <c r="A344" s="39" t="s">
        <v>2036</v>
      </c>
      <c r="B344" s="39" t="s">
        <v>2037</v>
      </c>
      <c r="C344" s="39" t="s">
        <v>5126</v>
      </c>
      <c r="D344" s="39" t="s">
        <v>4505</v>
      </c>
      <c r="E344" s="39" t="s">
        <v>261</v>
      </c>
      <c r="F344" s="39" t="s">
        <v>1739</v>
      </c>
      <c r="G344" s="39" t="s">
        <v>4853</v>
      </c>
      <c r="H344" s="39" t="s">
        <v>4502</v>
      </c>
      <c r="I344" s="40" t="n">
        <v>300</v>
      </c>
      <c r="J344" s="40" t="n">
        <v>0</v>
      </c>
      <c r="K344" s="39" t="s">
        <v>4503</v>
      </c>
      <c r="L344" s="41" t="n">
        <v>0</v>
      </c>
      <c r="M344" s="41" t="n">
        <v>53136.71</v>
      </c>
      <c r="O344" s="42" t="n">
        <f aca="false">M344/SUM($M$2:$M$2023)</f>
        <v>0.00014679755262849</v>
      </c>
      <c r="P344" s="43" t="n">
        <f aca="false">IFERROR(M344/I344,0)</f>
        <v>177.122366666667</v>
      </c>
      <c r="Q344" s="17" t="n">
        <v>94</v>
      </c>
      <c r="R344" s="44" t="n">
        <f aca="false">I344-Q344</f>
        <v>206</v>
      </c>
      <c r="S344" s="43" t="n">
        <f aca="false">$AK344*R344</f>
        <v>36487.2087818182</v>
      </c>
      <c r="U344" s="26" t="s">
        <v>259</v>
      </c>
      <c r="V344" s="26" t="s">
        <v>260</v>
      </c>
      <c r="W344" s="26" t="s">
        <v>262</v>
      </c>
      <c r="X344" s="25" t="s">
        <v>228</v>
      </c>
      <c r="Y344" s="26" t="s">
        <v>282</v>
      </c>
      <c r="Z344" s="25" t="s">
        <v>51</v>
      </c>
      <c r="AA344" s="26" t="s">
        <v>2038</v>
      </c>
      <c r="AB344" s="26" t="s">
        <v>2039</v>
      </c>
      <c r="AC344" s="26" t="s">
        <v>290</v>
      </c>
      <c r="AD344" s="26" t="s">
        <v>270</v>
      </c>
      <c r="AE344" s="26" t="s">
        <v>2040</v>
      </c>
      <c r="AF344" s="26" t="s">
        <v>270</v>
      </c>
      <c r="AG344" s="26" t="s">
        <v>878</v>
      </c>
      <c r="AH344" s="45" t="n">
        <v>1100</v>
      </c>
      <c r="AI344" s="45" t="n">
        <f aca="false">Q344</f>
        <v>94</v>
      </c>
      <c r="AJ344" s="45" t="n">
        <f aca="false">$AH344-$AI344</f>
        <v>1006</v>
      </c>
      <c r="AK344" s="46" t="n">
        <v>177.122372727273</v>
      </c>
      <c r="AL344" s="46" t="n">
        <f aca="false">$AJ344*$AK344</f>
        <v>178185.106963636</v>
      </c>
      <c r="AM344" s="46" t="n">
        <f aca="false">$AI344*$AK344</f>
        <v>16649.5030363636</v>
      </c>
      <c r="AN344" s="26"/>
      <c r="AO344" s="26" t="s">
        <v>2041</v>
      </c>
    </row>
    <row r="345" customFormat="false" ht="12" hidden="false" customHeight="false" outlineLevel="0" collapsed="false">
      <c r="A345" s="39" t="s">
        <v>2218</v>
      </c>
      <c r="B345" s="39" t="s">
        <v>2219</v>
      </c>
      <c r="C345" s="39" t="s">
        <v>5127</v>
      </c>
      <c r="D345" s="39" t="s">
        <v>4505</v>
      </c>
      <c r="E345" s="39" t="s">
        <v>261</v>
      </c>
      <c r="F345" s="39" t="s">
        <v>1739</v>
      </c>
      <c r="G345" s="39" t="s">
        <v>4853</v>
      </c>
      <c r="H345" s="39" t="s">
        <v>4502</v>
      </c>
      <c r="I345" s="40" t="n">
        <v>300</v>
      </c>
      <c r="J345" s="40" t="n">
        <v>0</v>
      </c>
      <c r="K345" s="39" t="s">
        <v>4503</v>
      </c>
      <c r="L345" s="41" t="n">
        <v>0</v>
      </c>
      <c r="M345" s="41" t="n">
        <v>166734.39</v>
      </c>
      <c r="O345" s="42" t="n">
        <f aca="false">M345/SUM($M$2:$M$2023)</f>
        <v>0.000460626944931371</v>
      </c>
      <c r="P345" s="43" t="n">
        <f aca="false">IFERROR(M345/I345,0)</f>
        <v>555.7813</v>
      </c>
      <c r="Q345" s="17" t="n">
        <v>252</v>
      </c>
      <c r="R345" s="44" t="n">
        <f aca="false">I345-Q345</f>
        <v>48</v>
      </c>
      <c r="S345" s="43" t="n">
        <f aca="false">$AK345*R345</f>
        <v>26677.5025210084</v>
      </c>
      <c r="U345" s="26" t="s">
        <v>259</v>
      </c>
      <c r="V345" s="26" t="s">
        <v>260</v>
      </c>
      <c r="W345" s="26" t="s">
        <v>262</v>
      </c>
      <c r="X345" s="29" t="s">
        <v>227</v>
      </c>
      <c r="Y345" s="26" t="s">
        <v>297</v>
      </c>
      <c r="Z345" s="25" t="s">
        <v>51</v>
      </c>
      <c r="AA345" s="26" t="s">
        <v>2220</v>
      </c>
      <c r="AB345" s="26" t="s">
        <v>2221</v>
      </c>
      <c r="AC345" s="26" t="s">
        <v>290</v>
      </c>
      <c r="AD345" s="26" t="s">
        <v>269</v>
      </c>
      <c r="AE345" s="26"/>
      <c r="AF345" s="26" t="s">
        <v>269</v>
      </c>
      <c r="AG345" s="26"/>
      <c r="AH345" s="45" t="n">
        <v>476</v>
      </c>
      <c r="AI345" s="45" t="n">
        <f aca="false">Q345</f>
        <v>252</v>
      </c>
      <c r="AJ345" s="45" t="n">
        <f aca="false">$AH345-$AI345</f>
        <v>224</v>
      </c>
      <c r="AK345" s="46" t="n">
        <v>555.781302521009</v>
      </c>
      <c r="AL345" s="46" t="n">
        <f aca="false">$AJ345*$AK345</f>
        <v>124495.011764706</v>
      </c>
      <c r="AM345" s="46" t="n">
        <f aca="false">$AI345*$AK345</f>
        <v>140056.888235294</v>
      </c>
      <c r="AN345" s="26"/>
      <c r="AO345" s="26" t="s">
        <v>2222</v>
      </c>
    </row>
    <row r="346" customFormat="false" ht="12" hidden="false" customHeight="false" outlineLevel="0" collapsed="false">
      <c r="A346" s="39" t="s">
        <v>301</v>
      </c>
      <c r="B346" s="39" t="s">
        <v>302</v>
      </c>
      <c r="C346" s="39" t="s">
        <v>5078</v>
      </c>
      <c r="D346" s="39" t="s">
        <v>4505</v>
      </c>
      <c r="E346" s="39" t="s">
        <v>261</v>
      </c>
      <c r="F346" s="39" t="s">
        <v>1739</v>
      </c>
      <c r="G346" s="39" t="s">
        <v>4853</v>
      </c>
      <c r="H346" s="39" t="s">
        <v>4502</v>
      </c>
      <c r="I346" s="40" t="n">
        <v>300</v>
      </c>
      <c r="J346" s="40" t="n">
        <v>0</v>
      </c>
      <c r="K346" s="39" t="s">
        <v>4503</v>
      </c>
      <c r="L346" s="41" t="n">
        <v>0</v>
      </c>
      <c r="M346" s="41" t="n">
        <v>35360.51</v>
      </c>
      <c r="O346" s="42" t="n">
        <f aca="false">M346/SUM($M$2:$M$2023)</f>
        <v>9.76883274801029E-005</v>
      </c>
      <c r="P346" s="43" t="n">
        <f aca="false">IFERROR(M346/I346,0)</f>
        <v>117.868366666667</v>
      </c>
      <c r="Q346" s="17"/>
      <c r="R346" s="44" t="n">
        <f aca="false">I346-Q346</f>
        <v>300</v>
      </c>
      <c r="S346" s="43" t="n">
        <f aca="false">$AK346*R346</f>
        <v>35360.5068669528</v>
      </c>
      <c r="U346" s="26" t="s">
        <v>259</v>
      </c>
      <c r="V346" s="26" t="s">
        <v>260</v>
      </c>
      <c r="W346" s="26" t="s">
        <v>262</v>
      </c>
      <c r="X346" s="25" t="s">
        <v>228</v>
      </c>
      <c r="Y346" s="26" t="s">
        <v>282</v>
      </c>
      <c r="Z346" s="25" t="s">
        <v>51</v>
      </c>
      <c r="AA346" s="26" t="s">
        <v>1932</v>
      </c>
      <c r="AB346" s="26" t="s">
        <v>1933</v>
      </c>
      <c r="AC346" s="26" t="s">
        <v>305</v>
      </c>
      <c r="AD346" s="26" t="s">
        <v>269</v>
      </c>
      <c r="AE346" s="26"/>
      <c r="AF346" s="26" t="s">
        <v>270</v>
      </c>
      <c r="AG346" s="26" t="s">
        <v>306</v>
      </c>
      <c r="AH346" s="45"/>
      <c r="AI346" s="45"/>
      <c r="AJ346" s="45"/>
      <c r="AK346" s="46" t="n">
        <v>117.868356223176</v>
      </c>
      <c r="AL346" s="46"/>
      <c r="AM346" s="46"/>
      <c r="AN346" s="26"/>
      <c r="AO346" s="26" t="s">
        <v>5038</v>
      </c>
    </row>
    <row r="347" customFormat="false" ht="12" hidden="false" customHeight="false" outlineLevel="0" collapsed="false">
      <c r="A347" s="39" t="s">
        <v>301</v>
      </c>
      <c r="B347" s="39" t="s">
        <v>302</v>
      </c>
      <c r="C347" s="39" t="s">
        <v>5128</v>
      </c>
      <c r="D347" s="39" t="s">
        <v>4505</v>
      </c>
      <c r="E347" s="39" t="s">
        <v>261</v>
      </c>
      <c r="F347" s="39" t="s">
        <v>1739</v>
      </c>
      <c r="G347" s="39" t="s">
        <v>4853</v>
      </c>
      <c r="H347" s="39" t="s">
        <v>4502</v>
      </c>
      <c r="I347" s="40" t="n">
        <v>300</v>
      </c>
      <c r="J347" s="40" t="n">
        <v>0</v>
      </c>
      <c r="K347" s="39" t="s">
        <v>4503</v>
      </c>
      <c r="L347" s="41" t="n">
        <v>0</v>
      </c>
      <c r="M347" s="41" t="n">
        <v>35360.51</v>
      </c>
      <c r="O347" s="42" t="n">
        <f aca="false">M347/SUM($M$2:$M$2023)</f>
        <v>9.76883274801029E-005</v>
      </c>
      <c r="P347" s="43" t="n">
        <f aca="false">IFERROR(M347/I347,0)</f>
        <v>117.868366666667</v>
      </c>
      <c r="Q347" s="17"/>
      <c r="R347" s="44" t="n">
        <f aca="false">I347-Q347</f>
        <v>300</v>
      </c>
      <c r="S347" s="43" t="n">
        <f aca="false">$AK347*R347</f>
        <v>35360.5068669528</v>
      </c>
      <c r="U347" s="26" t="s">
        <v>259</v>
      </c>
      <c r="V347" s="26" t="s">
        <v>260</v>
      </c>
      <c r="W347" s="26" t="s">
        <v>262</v>
      </c>
      <c r="X347" s="25" t="s">
        <v>228</v>
      </c>
      <c r="Y347" s="26" t="s">
        <v>282</v>
      </c>
      <c r="Z347" s="25" t="s">
        <v>51</v>
      </c>
      <c r="AA347" s="26" t="s">
        <v>1932</v>
      </c>
      <c r="AB347" s="26" t="s">
        <v>1933</v>
      </c>
      <c r="AC347" s="26" t="s">
        <v>305</v>
      </c>
      <c r="AD347" s="26" t="s">
        <v>269</v>
      </c>
      <c r="AE347" s="26"/>
      <c r="AF347" s="26" t="s">
        <v>270</v>
      </c>
      <c r="AG347" s="26" t="s">
        <v>306</v>
      </c>
      <c r="AH347" s="45"/>
      <c r="AI347" s="45"/>
      <c r="AJ347" s="45"/>
      <c r="AK347" s="46" t="n">
        <v>117.868356223176</v>
      </c>
      <c r="AL347" s="46"/>
      <c r="AM347" s="46"/>
      <c r="AN347" s="26"/>
      <c r="AO347" s="26" t="s">
        <v>5038</v>
      </c>
    </row>
    <row r="348" customFormat="false" ht="12" hidden="false" customHeight="false" outlineLevel="0" collapsed="false">
      <c r="A348" s="39" t="s">
        <v>1506</v>
      </c>
      <c r="B348" s="39" t="s">
        <v>1507</v>
      </c>
      <c r="C348" s="39" t="s">
        <v>5129</v>
      </c>
      <c r="D348" s="39" t="s">
        <v>4505</v>
      </c>
      <c r="E348" s="39" t="s">
        <v>261</v>
      </c>
      <c r="F348" s="39" t="s">
        <v>1739</v>
      </c>
      <c r="G348" s="39" t="s">
        <v>4853</v>
      </c>
      <c r="H348" s="39" t="s">
        <v>4502</v>
      </c>
      <c r="I348" s="40" t="n">
        <v>300</v>
      </c>
      <c r="J348" s="40" t="n">
        <v>0</v>
      </c>
      <c r="K348" s="39" t="s">
        <v>4503</v>
      </c>
      <c r="L348" s="41" t="n">
        <v>0</v>
      </c>
      <c r="M348" s="41" t="n">
        <v>52114.63</v>
      </c>
      <c r="O348" s="42" t="n">
        <f aca="false">M348/SUM($M$2:$M$2023)</f>
        <v>0.000143973914458372</v>
      </c>
      <c r="P348" s="43" t="n">
        <f aca="false">IFERROR(M348/I348,0)</f>
        <v>173.715433333333</v>
      </c>
      <c r="Q348" s="17" t="n">
        <v>632</v>
      </c>
      <c r="R348" s="44" t="n">
        <f aca="false">I348-Q348</f>
        <v>-332</v>
      </c>
      <c r="S348" s="43" t="n">
        <f aca="false">$AK348*R348</f>
        <v>-57673.5270886076</v>
      </c>
      <c r="U348" s="26" t="s">
        <v>259</v>
      </c>
      <c r="V348" s="26" t="s">
        <v>260</v>
      </c>
      <c r="W348" s="26" t="s">
        <v>262</v>
      </c>
      <c r="X348" s="24" t="s">
        <v>226</v>
      </c>
      <c r="Y348" s="26" t="s">
        <v>267</v>
      </c>
      <c r="Z348" s="24" t="s">
        <v>54</v>
      </c>
      <c r="AA348" s="26" t="s">
        <v>2298</v>
      </c>
      <c r="AB348" s="26" t="s">
        <v>2299</v>
      </c>
      <c r="AC348" s="26" t="s">
        <v>2300</v>
      </c>
      <c r="AD348" s="26" t="s">
        <v>269</v>
      </c>
      <c r="AE348" s="26"/>
      <c r="AF348" s="26" t="s">
        <v>270</v>
      </c>
      <c r="AG348" s="26" t="s">
        <v>2301</v>
      </c>
      <c r="AH348" s="45" t="n">
        <v>316</v>
      </c>
      <c r="AI348" s="45" t="n">
        <f aca="false">Q348</f>
        <v>632</v>
      </c>
      <c r="AJ348" s="45" t="n">
        <f aca="false">$AH348-$AI348</f>
        <v>-316</v>
      </c>
      <c r="AK348" s="46" t="n">
        <v>173.715443037975</v>
      </c>
      <c r="AL348" s="46" t="n">
        <f aca="false">$AJ348*$AK348</f>
        <v>-54894.08</v>
      </c>
      <c r="AM348" s="46" t="n">
        <f aca="false">$AI348*$AK348</f>
        <v>109788.16</v>
      </c>
      <c r="AN348" s="26"/>
      <c r="AO348" s="26" t="s">
        <v>2302</v>
      </c>
    </row>
    <row r="349" customFormat="false" ht="12" hidden="false" customHeight="false" outlineLevel="0" collapsed="false">
      <c r="A349" s="39" t="s">
        <v>2262</v>
      </c>
      <c r="B349" s="39" t="s">
        <v>2263</v>
      </c>
      <c r="C349" s="39" t="s">
        <v>5130</v>
      </c>
      <c r="D349" s="39" t="s">
        <v>4505</v>
      </c>
      <c r="E349" s="39" t="s">
        <v>261</v>
      </c>
      <c r="F349" s="39" t="s">
        <v>1739</v>
      </c>
      <c r="G349" s="39" t="s">
        <v>4853</v>
      </c>
      <c r="H349" s="39" t="s">
        <v>4502</v>
      </c>
      <c r="I349" s="40" t="n">
        <v>300</v>
      </c>
      <c r="J349" s="40" t="n">
        <v>0</v>
      </c>
      <c r="K349" s="39" t="s">
        <v>4503</v>
      </c>
      <c r="L349" s="41" t="n">
        <v>0</v>
      </c>
      <c r="M349" s="41" t="n">
        <v>12492.56</v>
      </c>
      <c r="O349" s="42" t="n">
        <f aca="false">M349/SUM($M$2:$M$2023)</f>
        <v>3.45124347003149E-005</v>
      </c>
      <c r="P349" s="43" t="n">
        <f aca="false">IFERROR(M349/I349,0)</f>
        <v>41.6418666666667</v>
      </c>
      <c r="Q349" s="17"/>
      <c r="R349" s="44" t="n">
        <f aca="false">I349-Q349</f>
        <v>300</v>
      </c>
      <c r="S349" s="43" t="n">
        <f aca="false">$AK349*R349</f>
        <v>12492.5625</v>
      </c>
      <c r="U349" s="26" t="s">
        <v>259</v>
      </c>
      <c r="V349" s="26" t="s">
        <v>260</v>
      </c>
      <c r="W349" s="26" t="s">
        <v>262</v>
      </c>
      <c r="X349" s="26"/>
      <c r="Y349" s="26" t="s">
        <v>277</v>
      </c>
      <c r="Z349" s="27" t="s">
        <v>123</v>
      </c>
      <c r="AA349" s="26"/>
      <c r="AB349" s="26"/>
      <c r="AC349" s="26"/>
      <c r="AD349" s="26"/>
      <c r="AE349" s="26"/>
      <c r="AF349" s="26"/>
      <c r="AG349" s="26"/>
      <c r="AH349" s="45" t="n">
        <v>384</v>
      </c>
      <c r="AI349" s="45" t="n">
        <f aca="false">Q349</f>
        <v>0</v>
      </c>
      <c r="AJ349" s="45" t="n">
        <f aca="false">$AH349-$AI349</f>
        <v>384</v>
      </c>
      <c r="AK349" s="46" t="n">
        <v>41.641875</v>
      </c>
      <c r="AL349" s="46" t="n">
        <f aca="false">$AJ349*$AK349</f>
        <v>15990.48</v>
      </c>
      <c r="AM349" s="46" t="n">
        <f aca="false">$AI349*$AK349</f>
        <v>0</v>
      </c>
      <c r="AN349" s="26"/>
      <c r="AO349" s="26" t="s">
        <v>1741</v>
      </c>
    </row>
    <row r="350" customFormat="false" ht="12" hidden="false" customHeight="false" outlineLevel="0" collapsed="false">
      <c r="A350" s="39" t="s">
        <v>2307</v>
      </c>
      <c r="B350" s="39" t="s">
        <v>2308</v>
      </c>
      <c r="C350" s="39" t="s">
        <v>78</v>
      </c>
      <c r="D350" s="39" t="s">
        <v>4505</v>
      </c>
      <c r="E350" s="39" t="s">
        <v>261</v>
      </c>
      <c r="F350" s="39" t="s">
        <v>1739</v>
      </c>
      <c r="G350" s="39" t="s">
        <v>4853</v>
      </c>
      <c r="H350" s="39" t="s">
        <v>4502</v>
      </c>
      <c r="I350" s="40" t="n">
        <v>300</v>
      </c>
      <c r="J350" s="40" t="n">
        <v>0</v>
      </c>
      <c r="K350" s="39" t="s">
        <v>4503</v>
      </c>
      <c r="L350" s="41" t="n">
        <v>0</v>
      </c>
      <c r="M350" s="41" t="n">
        <v>9495</v>
      </c>
      <c r="O350" s="42" t="n">
        <f aca="false">M350/SUM($M$2:$M$2023)</f>
        <v>2.62312582432656E-005</v>
      </c>
      <c r="P350" s="43" t="n">
        <f aca="false">IFERROR(M350/I350,0)</f>
        <v>31.65</v>
      </c>
      <c r="Q350" s="17"/>
      <c r="R350" s="44" t="n">
        <f aca="false">I350-Q350</f>
        <v>300</v>
      </c>
      <c r="S350" s="43" t="n">
        <f aca="false">$AK350*R350</f>
        <v>9495</v>
      </c>
      <c r="U350" s="26" t="s">
        <v>259</v>
      </c>
      <c r="V350" s="26" t="s">
        <v>260</v>
      </c>
      <c r="W350" s="26" t="s">
        <v>262</v>
      </c>
      <c r="X350" s="26"/>
      <c r="Y350" s="26" t="s">
        <v>277</v>
      </c>
      <c r="Z350" s="27" t="s">
        <v>123</v>
      </c>
      <c r="AA350" s="26"/>
      <c r="AB350" s="26"/>
      <c r="AC350" s="26"/>
      <c r="AD350" s="26"/>
      <c r="AE350" s="26"/>
      <c r="AF350" s="26"/>
      <c r="AG350" s="26"/>
      <c r="AH350" s="45" t="n">
        <v>300</v>
      </c>
      <c r="AI350" s="45" t="n">
        <f aca="false">Q350</f>
        <v>0</v>
      </c>
      <c r="AJ350" s="45" t="n">
        <f aca="false">$AH350-$AI350</f>
        <v>300</v>
      </c>
      <c r="AK350" s="46" t="n">
        <v>31.65</v>
      </c>
      <c r="AL350" s="46" t="n">
        <f aca="false">$AJ350*$AK350</f>
        <v>9495</v>
      </c>
      <c r="AM350" s="46" t="n">
        <f aca="false">$AI350*$AK350</f>
        <v>0</v>
      </c>
      <c r="AN350" s="26"/>
      <c r="AO350" s="26"/>
    </row>
    <row r="351" customFormat="false" ht="12" hidden="false" customHeight="false" outlineLevel="0" collapsed="false">
      <c r="A351" s="39" t="s">
        <v>2245</v>
      </c>
      <c r="B351" s="39" t="s">
        <v>2246</v>
      </c>
      <c r="C351" s="39" t="s">
        <v>5131</v>
      </c>
      <c r="D351" s="39" t="s">
        <v>4505</v>
      </c>
      <c r="E351" s="39" t="s">
        <v>261</v>
      </c>
      <c r="F351" s="39" t="s">
        <v>1739</v>
      </c>
      <c r="G351" s="39" t="s">
        <v>4853</v>
      </c>
      <c r="H351" s="39" t="s">
        <v>4502</v>
      </c>
      <c r="I351" s="40" t="n">
        <v>300</v>
      </c>
      <c r="J351" s="40" t="n">
        <v>0</v>
      </c>
      <c r="K351" s="39" t="s">
        <v>4503</v>
      </c>
      <c r="L351" s="41" t="n">
        <v>0</v>
      </c>
      <c r="M351" s="41" t="n">
        <v>20502.93</v>
      </c>
      <c r="O351" s="42" t="n">
        <f aca="false">M351/SUM($M$2:$M$2023)</f>
        <v>5.66421960583042E-005</v>
      </c>
      <c r="P351" s="43" t="n">
        <f aca="false">IFERROR(M351/I351,0)</f>
        <v>68.3431</v>
      </c>
      <c r="Q351" s="17"/>
      <c r="R351" s="44" t="n">
        <f aca="false">I351-Q351</f>
        <v>300</v>
      </c>
      <c r="S351" s="43" t="n">
        <f aca="false">$AK351*R351</f>
        <v>20502.9285714286</v>
      </c>
      <c r="U351" s="26" t="s">
        <v>259</v>
      </c>
      <c r="V351" s="26" t="s">
        <v>260</v>
      </c>
      <c r="W351" s="26" t="s">
        <v>262</v>
      </c>
      <c r="X351" s="26"/>
      <c r="Y351" s="26" t="s">
        <v>277</v>
      </c>
      <c r="Z351" s="27" t="s">
        <v>123</v>
      </c>
      <c r="AA351" s="26"/>
      <c r="AB351" s="26"/>
      <c r="AC351" s="26"/>
      <c r="AD351" s="26"/>
      <c r="AE351" s="26"/>
      <c r="AF351" s="26"/>
      <c r="AG351" s="26"/>
      <c r="AH351" s="45" t="n">
        <v>420</v>
      </c>
      <c r="AI351" s="45" t="n">
        <f aca="false">Q351</f>
        <v>0</v>
      </c>
      <c r="AJ351" s="45" t="n">
        <f aca="false">$AH351-$AI351</f>
        <v>420</v>
      </c>
      <c r="AK351" s="46" t="n">
        <v>68.3430952380952</v>
      </c>
      <c r="AL351" s="46" t="n">
        <f aca="false">$AJ351*$AK351</f>
        <v>28704.1</v>
      </c>
      <c r="AM351" s="46" t="n">
        <f aca="false">$AI351*$AK351</f>
        <v>0</v>
      </c>
      <c r="AN351" s="26"/>
      <c r="AO351" s="26" t="s">
        <v>1741</v>
      </c>
    </row>
    <row r="352" customFormat="false" ht="12" hidden="false" customHeight="false" outlineLevel="0" collapsed="false">
      <c r="A352" s="39" t="s">
        <v>2178</v>
      </c>
      <c r="B352" s="39" t="s">
        <v>2179</v>
      </c>
      <c r="C352" s="39"/>
      <c r="D352" s="39" t="s">
        <v>4505</v>
      </c>
      <c r="E352" s="39" t="s">
        <v>274</v>
      </c>
      <c r="F352" s="39" t="s">
        <v>1739</v>
      </c>
      <c r="G352" s="39" t="s">
        <v>4853</v>
      </c>
      <c r="H352" s="39" t="s">
        <v>4502</v>
      </c>
      <c r="I352" s="40" t="n">
        <v>300</v>
      </c>
      <c r="J352" s="40" t="n">
        <v>0</v>
      </c>
      <c r="K352" s="39" t="s">
        <v>4503</v>
      </c>
      <c r="L352" s="41" t="n">
        <v>0</v>
      </c>
      <c r="M352" s="41" t="n">
        <v>76439.6</v>
      </c>
      <c r="O352" s="42" t="n">
        <f aca="false">M352/SUM($M$2:$M$2023)</f>
        <v>0.000211175027657918</v>
      </c>
      <c r="P352" s="43" t="n">
        <f aca="false">IFERROR(M352/I352,0)</f>
        <v>254.798666666667</v>
      </c>
      <c r="Q352" s="17" t="n">
        <v>94</v>
      </c>
      <c r="R352" s="44" t="n">
        <f aca="false">I352-Q352</f>
        <v>206</v>
      </c>
      <c r="S352" s="43" t="n">
        <f aca="false">$AK352*R352</f>
        <v>52488.5265818182</v>
      </c>
      <c r="U352" s="26" t="s">
        <v>259</v>
      </c>
      <c r="V352" s="26" t="s">
        <v>273</v>
      </c>
      <c r="W352" s="26" t="s">
        <v>262</v>
      </c>
      <c r="X352" s="24" t="s">
        <v>226</v>
      </c>
      <c r="Y352" s="26" t="s">
        <v>267</v>
      </c>
      <c r="Z352" s="25" t="s">
        <v>51</v>
      </c>
      <c r="AA352" s="26" t="s">
        <v>2180</v>
      </c>
      <c r="AB352" s="26" t="s">
        <v>2181</v>
      </c>
      <c r="AC352" s="26" t="s">
        <v>1419</v>
      </c>
      <c r="AD352" s="26" t="s">
        <v>269</v>
      </c>
      <c r="AE352" s="26"/>
      <c r="AF352" s="26" t="s">
        <v>270</v>
      </c>
      <c r="AG352" s="26" t="s">
        <v>1420</v>
      </c>
      <c r="AH352" s="45" t="n">
        <v>550</v>
      </c>
      <c r="AI352" s="45" t="n">
        <f aca="false">Q352</f>
        <v>94</v>
      </c>
      <c r="AJ352" s="45" t="n">
        <f aca="false">$AH352-$AI352</f>
        <v>456</v>
      </c>
      <c r="AK352" s="46" t="n">
        <v>254.798672727273</v>
      </c>
      <c r="AL352" s="46" t="n">
        <f aca="false">$AJ352*$AK352</f>
        <v>116188.194763636</v>
      </c>
      <c r="AM352" s="46" t="n">
        <f aca="false">$AI352*$AK352</f>
        <v>23951.0752363636</v>
      </c>
      <c r="AN352" s="26"/>
      <c r="AO352" s="26" t="s">
        <v>2182</v>
      </c>
    </row>
    <row r="353" customFormat="false" ht="12" hidden="false" customHeight="false" outlineLevel="0" collapsed="false">
      <c r="A353" s="39" t="s">
        <v>1039</v>
      </c>
      <c r="B353" s="39" t="s">
        <v>1040</v>
      </c>
      <c r="C353" s="39"/>
      <c r="D353" s="39" t="s">
        <v>4505</v>
      </c>
      <c r="E353" s="39" t="s">
        <v>274</v>
      </c>
      <c r="F353" s="39" t="s">
        <v>1739</v>
      </c>
      <c r="G353" s="39" t="s">
        <v>4853</v>
      </c>
      <c r="H353" s="39" t="s">
        <v>4502</v>
      </c>
      <c r="I353" s="40" t="n">
        <v>300</v>
      </c>
      <c r="J353" s="40" t="n">
        <v>0</v>
      </c>
      <c r="K353" s="39" t="s">
        <v>4503</v>
      </c>
      <c r="L353" s="41" t="n">
        <v>0</v>
      </c>
      <c r="M353" s="41" t="n">
        <v>54530.87</v>
      </c>
      <c r="O353" s="42" t="n">
        <f aca="false">M353/SUM($M$2:$M$2023)</f>
        <v>0.000150649113554497</v>
      </c>
      <c r="P353" s="43" t="n">
        <f aca="false">IFERROR(M353/I353,0)</f>
        <v>181.769566666667</v>
      </c>
      <c r="Q353" s="17"/>
      <c r="R353" s="44" t="n">
        <f aca="false">I353-Q353</f>
        <v>300</v>
      </c>
      <c r="S353" s="43" t="n">
        <f aca="false">$AK353*R353</f>
        <v>54530.87125</v>
      </c>
      <c r="U353" s="26" t="s">
        <v>259</v>
      </c>
      <c r="V353" s="26" t="s">
        <v>273</v>
      </c>
      <c r="W353" s="26" t="s">
        <v>262</v>
      </c>
      <c r="X353" s="24" t="s">
        <v>226</v>
      </c>
      <c r="Y353" s="26" t="s">
        <v>267</v>
      </c>
      <c r="Z353" s="25" t="s">
        <v>51</v>
      </c>
      <c r="AA353" s="26" t="s">
        <v>1928</v>
      </c>
      <c r="AB353" s="26" t="s">
        <v>1929</v>
      </c>
      <c r="AC353" s="26" t="s">
        <v>1930</v>
      </c>
      <c r="AD353" s="26" t="s">
        <v>269</v>
      </c>
      <c r="AE353" s="26"/>
      <c r="AF353" s="26" t="s">
        <v>270</v>
      </c>
      <c r="AG353" s="26" t="s">
        <v>1931</v>
      </c>
      <c r="AH353" s="45"/>
      <c r="AI353" s="45"/>
      <c r="AJ353" s="45"/>
      <c r="AK353" s="46" t="n">
        <v>181.769570833333</v>
      </c>
      <c r="AL353" s="46"/>
      <c r="AM353" s="46"/>
      <c r="AN353" s="26"/>
      <c r="AO353" s="26" t="s">
        <v>5132</v>
      </c>
    </row>
    <row r="354" customFormat="false" ht="12" hidden="false" customHeight="false" outlineLevel="0" collapsed="false">
      <c r="A354" s="39" t="s">
        <v>486</v>
      </c>
      <c r="B354" s="39" t="s">
        <v>487</v>
      </c>
      <c r="C354" s="39"/>
      <c r="D354" s="39" t="s">
        <v>4505</v>
      </c>
      <c r="E354" s="39" t="s">
        <v>274</v>
      </c>
      <c r="F354" s="39" t="s">
        <v>1739</v>
      </c>
      <c r="G354" s="39" t="s">
        <v>4853</v>
      </c>
      <c r="H354" s="39" t="s">
        <v>4502</v>
      </c>
      <c r="I354" s="40" t="n">
        <v>300</v>
      </c>
      <c r="J354" s="40" t="n">
        <v>0</v>
      </c>
      <c r="K354" s="39" t="s">
        <v>4503</v>
      </c>
      <c r="L354" s="41" t="n">
        <v>0</v>
      </c>
      <c r="M354" s="41" t="n">
        <v>89080.44</v>
      </c>
      <c r="O354" s="42" t="n">
        <f aca="false">M354/SUM($M$2:$M$2023)</f>
        <v>0.000246097106483805</v>
      </c>
      <c r="P354" s="43" t="n">
        <f aca="false">IFERROR(M354/I354,0)</f>
        <v>296.9348</v>
      </c>
      <c r="Q354" s="17" t="n">
        <v>90</v>
      </c>
      <c r="R354" s="44" t="n">
        <f aca="false">I354-Q354</f>
        <v>210</v>
      </c>
      <c r="S354" s="43" t="n">
        <f aca="false">$AK354*R354</f>
        <v>62356.308</v>
      </c>
      <c r="U354" s="26" t="s">
        <v>259</v>
      </c>
      <c r="V354" s="26" t="s">
        <v>273</v>
      </c>
      <c r="W354" s="26" t="s">
        <v>262</v>
      </c>
      <c r="X354" s="25" t="s">
        <v>228</v>
      </c>
      <c r="Y354" s="26" t="s">
        <v>282</v>
      </c>
      <c r="Z354" s="25" t="s">
        <v>51</v>
      </c>
      <c r="AA354" s="26" t="s">
        <v>2309</v>
      </c>
      <c r="AB354" s="26" t="s">
        <v>2310</v>
      </c>
      <c r="AC354" s="26" t="s">
        <v>490</v>
      </c>
      <c r="AD354" s="26" t="s">
        <v>269</v>
      </c>
      <c r="AE354" s="26"/>
      <c r="AF354" s="26" t="s">
        <v>270</v>
      </c>
      <c r="AG354" s="26" t="s">
        <v>491</v>
      </c>
      <c r="AH354" s="45" t="n">
        <v>300</v>
      </c>
      <c r="AI354" s="45" t="n">
        <f aca="false">Q354</f>
        <v>90</v>
      </c>
      <c r="AJ354" s="45" t="n">
        <f aca="false">$AH354-$AI354</f>
        <v>210</v>
      </c>
      <c r="AK354" s="46" t="n">
        <v>296.9348</v>
      </c>
      <c r="AL354" s="46" t="n">
        <f aca="false">$AJ354*$AK354</f>
        <v>62356.308</v>
      </c>
      <c r="AM354" s="46" t="n">
        <f aca="false">$AI354*$AK354</f>
        <v>26724.132</v>
      </c>
      <c r="AN354" s="26"/>
      <c r="AO354" s="26" t="s">
        <v>2311</v>
      </c>
    </row>
    <row r="355" customFormat="false" ht="12" hidden="false" customHeight="false" outlineLevel="0" collapsed="false">
      <c r="A355" s="39" t="s">
        <v>475</v>
      </c>
      <c r="B355" s="39" t="s">
        <v>476</v>
      </c>
      <c r="C355" s="39"/>
      <c r="D355" s="39" t="s">
        <v>4505</v>
      </c>
      <c r="E355" s="39" t="s">
        <v>274</v>
      </c>
      <c r="F355" s="39" t="s">
        <v>1739</v>
      </c>
      <c r="G355" s="39" t="s">
        <v>4853</v>
      </c>
      <c r="H355" s="39" t="s">
        <v>4502</v>
      </c>
      <c r="I355" s="40" t="n">
        <v>300</v>
      </c>
      <c r="J355" s="40" t="n">
        <v>0</v>
      </c>
      <c r="K355" s="39" t="s">
        <v>4503</v>
      </c>
      <c r="L355" s="41" t="n">
        <v>0</v>
      </c>
      <c r="M355" s="41" t="n">
        <v>134516.63</v>
      </c>
      <c r="O355" s="42" t="n">
        <f aca="false">M355/SUM($M$2:$M$2023)</f>
        <v>0.000371620901479074</v>
      </c>
      <c r="P355" s="43" t="n">
        <f aca="false">IFERROR(M355/I355,0)</f>
        <v>448.388766666667</v>
      </c>
      <c r="Q355" s="17" t="n">
        <v>140</v>
      </c>
      <c r="R355" s="44" t="n">
        <f aca="false">I355-Q355</f>
        <v>160</v>
      </c>
      <c r="S355" s="43" t="n">
        <f aca="false">$AK355*R355</f>
        <v>71742.204</v>
      </c>
      <c r="U355" s="26" t="s">
        <v>259</v>
      </c>
      <c r="V355" s="26" t="s">
        <v>273</v>
      </c>
      <c r="W355" s="26" t="s">
        <v>262</v>
      </c>
      <c r="X355" s="25" t="s">
        <v>228</v>
      </c>
      <c r="Y355" s="26" t="s">
        <v>282</v>
      </c>
      <c r="Z355" s="25" t="s">
        <v>51</v>
      </c>
      <c r="AA355" s="26" t="s">
        <v>2250</v>
      </c>
      <c r="AB355" s="26" t="s">
        <v>2251</v>
      </c>
      <c r="AC355" s="26" t="s">
        <v>2252</v>
      </c>
      <c r="AD355" s="26" t="s">
        <v>270</v>
      </c>
      <c r="AE355" s="26" t="s">
        <v>2253</v>
      </c>
      <c r="AF355" s="26" t="s">
        <v>270</v>
      </c>
      <c r="AG355" s="26" t="s">
        <v>2254</v>
      </c>
      <c r="AH355" s="45" t="n">
        <v>400</v>
      </c>
      <c r="AI355" s="45" t="n">
        <f aca="false">Q355</f>
        <v>140</v>
      </c>
      <c r="AJ355" s="45" t="n">
        <f aca="false">$AH355-$AI355</f>
        <v>260</v>
      </c>
      <c r="AK355" s="46" t="n">
        <v>448.388775</v>
      </c>
      <c r="AL355" s="46" t="n">
        <f aca="false">$AJ355*$AK355</f>
        <v>116581.0815</v>
      </c>
      <c r="AM355" s="46" t="n">
        <f aca="false">$AI355*$AK355</f>
        <v>62774.4285</v>
      </c>
      <c r="AN355" s="26"/>
      <c r="AO355" s="26" t="s">
        <v>2255</v>
      </c>
    </row>
    <row r="356" customFormat="false" ht="12" hidden="false" customHeight="false" outlineLevel="0" collapsed="false">
      <c r="A356" s="39" t="s">
        <v>890</v>
      </c>
      <c r="B356" s="39" t="s">
        <v>891</v>
      </c>
      <c r="C356" s="39"/>
      <c r="D356" s="39" t="s">
        <v>4505</v>
      </c>
      <c r="E356" s="39" t="s">
        <v>274</v>
      </c>
      <c r="F356" s="39" t="s">
        <v>1739</v>
      </c>
      <c r="G356" s="39" t="s">
        <v>4852</v>
      </c>
      <c r="H356" s="39" t="s">
        <v>4502</v>
      </c>
      <c r="I356" s="40" t="n">
        <v>300</v>
      </c>
      <c r="J356" s="40" t="n">
        <v>0</v>
      </c>
      <c r="K356" s="39" t="s">
        <v>4503</v>
      </c>
      <c r="L356" s="41" t="n">
        <v>0</v>
      </c>
      <c r="M356" s="41" t="n">
        <v>11829.28</v>
      </c>
      <c r="O356" s="42" t="n">
        <f aca="false">M356/SUM($M$2:$M$2023)</f>
        <v>3.26800314388517E-005</v>
      </c>
      <c r="P356" s="43" t="n">
        <f aca="false">IFERROR(M356/I356,0)</f>
        <v>39.4309333333333</v>
      </c>
      <c r="Q356" s="17"/>
      <c r="R356" s="44" t="n">
        <f aca="false">I356-Q356</f>
        <v>300</v>
      </c>
      <c r="S356" s="43" t="n">
        <f aca="false">$AK356*R356</f>
        <v>11829.2809090909</v>
      </c>
      <c r="U356" s="26" t="s">
        <v>259</v>
      </c>
      <c r="V356" s="26" t="s">
        <v>273</v>
      </c>
      <c r="W356" s="26" t="s">
        <v>262</v>
      </c>
      <c r="X356" s="29" t="s">
        <v>227</v>
      </c>
      <c r="Y356" s="26" t="s">
        <v>297</v>
      </c>
      <c r="Z356" s="25" t="s">
        <v>51</v>
      </c>
      <c r="AA356" s="26" t="s">
        <v>1947</v>
      </c>
      <c r="AB356" s="26" t="s">
        <v>1948</v>
      </c>
      <c r="AC356" s="26" t="s">
        <v>894</v>
      </c>
      <c r="AD356" s="26" t="s">
        <v>270</v>
      </c>
      <c r="AE356" s="26" t="s">
        <v>1949</v>
      </c>
      <c r="AF356" s="26" t="s">
        <v>270</v>
      </c>
      <c r="AG356" s="26" t="s">
        <v>895</v>
      </c>
      <c r="AH356" s="45"/>
      <c r="AI356" s="45"/>
      <c r="AJ356" s="45"/>
      <c r="AK356" s="46" t="n">
        <v>39.4309363636364</v>
      </c>
      <c r="AL356" s="46"/>
      <c r="AM356" s="46"/>
      <c r="AN356" s="26"/>
      <c r="AO356" s="26" t="s">
        <v>5133</v>
      </c>
    </row>
    <row r="357" customFormat="false" ht="12" hidden="false" customHeight="false" outlineLevel="0" collapsed="false">
      <c r="A357" s="39" t="s">
        <v>2112</v>
      </c>
      <c r="B357" s="39" t="s">
        <v>2113</v>
      </c>
      <c r="C357" s="39"/>
      <c r="D357" s="39" t="s">
        <v>4505</v>
      </c>
      <c r="E357" s="39" t="s">
        <v>274</v>
      </c>
      <c r="F357" s="39" t="s">
        <v>1739</v>
      </c>
      <c r="G357" s="39" t="s">
        <v>4853</v>
      </c>
      <c r="H357" s="39" t="s">
        <v>4502</v>
      </c>
      <c r="I357" s="40" t="n">
        <v>300</v>
      </c>
      <c r="J357" s="40" t="n">
        <v>0</v>
      </c>
      <c r="K357" s="39" t="s">
        <v>4503</v>
      </c>
      <c r="L357" s="41" t="n">
        <v>0</v>
      </c>
      <c r="M357" s="41" t="n">
        <v>74221.89</v>
      </c>
      <c r="O357" s="42" t="n">
        <f aca="false">M357/SUM($M$2:$M$2023)</f>
        <v>0.000205048295302081</v>
      </c>
      <c r="P357" s="43" t="n">
        <f aca="false">IFERROR(M357/I357,0)</f>
        <v>247.4063</v>
      </c>
      <c r="Q357" s="17"/>
      <c r="R357" s="44" t="n">
        <f aca="false">I357-Q357</f>
        <v>300</v>
      </c>
      <c r="S357" s="43" t="n">
        <f aca="false">$AK357*R357</f>
        <v>74221.8942857143</v>
      </c>
      <c r="U357" s="26" t="s">
        <v>259</v>
      </c>
      <c r="V357" s="26" t="s">
        <v>273</v>
      </c>
      <c r="W357" s="26" t="s">
        <v>262</v>
      </c>
      <c r="X357" s="26"/>
      <c r="Y357" s="26" t="s">
        <v>277</v>
      </c>
      <c r="Z357" s="27" t="s">
        <v>123</v>
      </c>
      <c r="AA357" s="26"/>
      <c r="AB357" s="26"/>
      <c r="AC357" s="26"/>
      <c r="AD357" s="26"/>
      <c r="AE357" s="26"/>
      <c r="AF357" s="26"/>
      <c r="AG357" s="26"/>
      <c r="AH357" s="45"/>
      <c r="AI357" s="45"/>
      <c r="AJ357" s="45"/>
      <c r="AK357" s="46" t="n">
        <v>247.406314285714</v>
      </c>
      <c r="AL357" s="46"/>
      <c r="AM357" s="46"/>
      <c r="AN357" s="26"/>
      <c r="AO357" s="26" t="s">
        <v>1740</v>
      </c>
    </row>
    <row r="358" customFormat="false" ht="12" hidden="false" customHeight="false" outlineLevel="0" collapsed="false">
      <c r="A358" s="39" t="s">
        <v>2019</v>
      </c>
      <c r="B358" s="39" t="s">
        <v>2020</v>
      </c>
      <c r="C358" s="39"/>
      <c r="D358" s="39" t="s">
        <v>4505</v>
      </c>
      <c r="E358" s="39" t="s">
        <v>274</v>
      </c>
      <c r="F358" s="39" t="s">
        <v>1739</v>
      </c>
      <c r="G358" s="39" t="s">
        <v>4852</v>
      </c>
      <c r="H358" s="39" t="s">
        <v>4502</v>
      </c>
      <c r="I358" s="40" t="n">
        <v>300</v>
      </c>
      <c r="J358" s="40" t="n">
        <v>0</v>
      </c>
      <c r="K358" s="39" t="s">
        <v>4503</v>
      </c>
      <c r="L358" s="41" t="n">
        <v>0</v>
      </c>
      <c r="M358" s="41" t="n">
        <v>144106.01</v>
      </c>
      <c r="O358" s="42" t="n">
        <f aca="false">M358/SUM($M$2:$M$2023)</f>
        <v>0.000398112897600486</v>
      </c>
      <c r="P358" s="43" t="n">
        <f aca="false">IFERROR(M358/I358,0)</f>
        <v>480.353366666667</v>
      </c>
      <c r="Q358" s="17"/>
      <c r="R358" s="44" t="n">
        <f aca="false">I358-Q358</f>
        <v>300</v>
      </c>
      <c r="S358" s="43" t="n">
        <f aca="false">$AK358*R358</f>
        <v>144106.014503817</v>
      </c>
      <c r="U358" s="26" t="s">
        <v>259</v>
      </c>
      <c r="V358" s="26" t="s">
        <v>273</v>
      </c>
      <c r="W358" s="26" t="s">
        <v>262</v>
      </c>
      <c r="X358" s="26"/>
      <c r="Y358" s="26" t="s">
        <v>277</v>
      </c>
      <c r="Z358" s="27" t="s">
        <v>123</v>
      </c>
      <c r="AA358" s="26"/>
      <c r="AB358" s="26"/>
      <c r="AC358" s="26"/>
      <c r="AD358" s="26"/>
      <c r="AE358" s="26"/>
      <c r="AF358" s="26"/>
      <c r="AG358" s="26"/>
      <c r="AH358" s="45"/>
      <c r="AI358" s="45"/>
      <c r="AJ358" s="45"/>
      <c r="AK358" s="46" t="n">
        <v>480.353381679389</v>
      </c>
      <c r="AL358" s="46"/>
      <c r="AM358" s="46"/>
      <c r="AN358" s="26"/>
      <c r="AO358" s="26" t="s">
        <v>1741</v>
      </c>
    </row>
    <row r="359" customFormat="false" ht="12" hidden="false" customHeight="false" outlineLevel="0" collapsed="false">
      <c r="A359" s="39" t="s">
        <v>2157</v>
      </c>
      <c r="B359" s="39" t="s">
        <v>2158</v>
      </c>
      <c r="C359" s="39"/>
      <c r="D359" s="39" t="s">
        <v>4505</v>
      </c>
      <c r="E359" s="39" t="s">
        <v>274</v>
      </c>
      <c r="F359" s="39" t="s">
        <v>1739</v>
      </c>
      <c r="G359" s="39" t="s">
        <v>4853</v>
      </c>
      <c r="H359" s="39" t="s">
        <v>4502</v>
      </c>
      <c r="I359" s="40" t="n">
        <v>300</v>
      </c>
      <c r="J359" s="40" t="n">
        <v>0</v>
      </c>
      <c r="K359" s="39" t="s">
        <v>4503</v>
      </c>
      <c r="L359" s="41" t="n">
        <v>0</v>
      </c>
      <c r="M359" s="41" t="n">
        <v>107318.5</v>
      </c>
      <c r="O359" s="42" t="n">
        <f aca="false">M359/SUM($M$2:$M$2023)</f>
        <v>0.000296482284126372</v>
      </c>
      <c r="P359" s="43" t="n">
        <f aca="false">IFERROR(M359/I359,0)</f>
        <v>357.728333333333</v>
      </c>
      <c r="Q359" s="17"/>
      <c r="R359" s="44" t="n">
        <f aca="false">I359-Q359</f>
        <v>300</v>
      </c>
      <c r="S359" s="43" t="n">
        <f aca="false">$AK359*R359</f>
        <v>107318.5</v>
      </c>
      <c r="U359" s="26" t="s">
        <v>259</v>
      </c>
      <c r="V359" s="26" t="s">
        <v>273</v>
      </c>
      <c r="W359" s="26" t="s">
        <v>262</v>
      </c>
      <c r="X359" s="26"/>
      <c r="Y359" s="26" t="s">
        <v>277</v>
      </c>
      <c r="Z359" s="27" t="s">
        <v>123</v>
      </c>
      <c r="AA359" s="26"/>
      <c r="AB359" s="26"/>
      <c r="AC359" s="26"/>
      <c r="AD359" s="26"/>
      <c r="AE359" s="26"/>
      <c r="AF359" s="26"/>
      <c r="AG359" s="26"/>
      <c r="AH359" s="45" t="n">
        <v>600</v>
      </c>
      <c r="AI359" s="45" t="n">
        <f aca="false">Q359</f>
        <v>0</v>
      </c>
      <c r="AJ359" s="45" t="n">
        <f aca="false">$AH359-$AI359</f>
        <v>600</v>
      </c>
      <c r="AK359" s="46" t="n">
        <v>357.728333333333</v>
      </c>
      <c r="AL359" s="46" t="n">
        <f aca="false">$AJ359*$AK359</f>
        <v>214637</v>
      </c>
      <c r="AM359" s="46" t="n">
        <f aca="false">$AI359*$AK359</f>
        <v>0</v>
      </c>
      <c r="AN359" s="26"/>
      <c r="AO359" s="26" t="s">
        <v>1741</v>
      </c>
    </row>
    <row r="360" customFormat="false" ht="12" hidden="false" customHeight="false" outlineLevel="0" collapsed="false">
      <c r="A360" s="39" t="s">
        <v>2157</v>
      </c>
      <c r="B360" s="39" t="s">
        <v>2158</v>
      </c>
      <c r="C360" s="39"/>
      <c r="D360" s="39" t="s">
        <v>4505</v>
      </c>
      <c r="E360" s="39" t="s">
        <v>274</v>
      </c>
      <c r="F360" s="39" t="s">
        <v>1739</v>
      </c>
      <c r="G360" s="39" t="s">
        <v>4852</v>
      </c>
      <c r="H360" s="39" t="s">
        <v>4502</v>
      </c>
      <c r="I360" s="40" t="n">
        <v>300</v>
      </c>
      <c r="J360" s="40" t="n">
        <v>0</v>
      </c>
      <c r="K360" s="39" t="s">
        <v>4503</v>
      </c>
      <c r="L360" s="41" t="n">
        <v>0</v>
      </c>
      <c r="M360" s="41" t="n">
        <v>107318.5</v>
      </c>
      <c r="O360" s="42" t="n">
        <f aca="false">M360/SUM($M$2:$M$2023)</f>
        <v>0.000296482284126372</v>
      </c>
      <c r="P360" s="43" t="n">
        <f aca="false">IFERROR(M360/I360,0)</f>
        <v>357.728333333333</v>
      </c>
      <c r="Q360" s="17"/>
      <c r="R360" s="44" t="n">
        <f aca="false">I360-Q360</f>
        <v>300</v>
      </c>
      <c r="S360" s="43" t="n">
        <f aca="false">$AK360*R360</f>
        <v>107318.5</v>
      </c>
      <c r="U360" s="26" t="s">
        <v>259</v>
      </c>
      <c r="V360" s="26" t="s">
        <v>273</v>
      </c>
      <c r="W360" s="26" t="s">
        <v>262</v>
      </c>
      <c r="X360" s="26"/>
      <c r="Y360" s="26" t="s">
        <v>277</v>
      </c>
      <c r="Z360" s="27" t="s">
        <v>123</v>
      </c>
      <c r="AA360" s="26"/>
      <c r="AB360" s="26"/>
      <c r="AC360" s="26"/>
      <c r="AD360" s="26"/>
      <c r="AE360" s="26"/>
      <c r="AF360" s="26"/>
      <c r="AG360" s="26"/>
      <c r="AH360" s="45"/>
      <c r="AI360" s="45"/>
      <c r="AJ360" s="45"/>
      <c r="AK360" s="46" t="n">
        <v>357.728333333333</v>
      </c>
      <c r="AL360" s="46"/>
      <c r="AM360" s="46"/>
      <c r="AN360" s="26"/>
      <c r="AO360" s="26" t="s">
        <v>1741</v>
      </c>
    </row>
    <row r="361" customFormat="false" ht="12" hidden="false" customHeight="false" outlineLevel="0" collapsed="false">
      <c r="A361" s="39" t="s">
        <v>527</v>
      </c>
      <c r="B361" s="39" t="s">
        <v>528</v>
      </c>
      <c r="C361" s="39"/>
      <c r="D361" s="39" t="s">
        <v>4505</v>
      </c>
      <c r="E361" s="39" t="s">
        <v>274</v>
      </c>
      <c r="F361" s="39" t="s">
        <v>1739</v>
      </c>
      <c r="G361" s="39" t="s">
        <v>4853</v>
      </c>
      <c r="H361" s="39" t="s">
        <v>4502</v>
      </c>
      <c r="I361" s="40" t="n">
        <v>300</v>
      </c>
      <c r="J361" s="40" t="n">
        <v>0</v>
      </c>
      <c r="K361" s="39" t="s">
        <v>4503</v>
      </c>
      <c r="L361" s="41" t="n">
        <v>0</v>
      </c>
      <c r="M361" s="41" t="n">
        <v>198910.5</v>
      </c>
      <c r="O361" s="42" t="n">
        <f aca="false">M361/SUM($M$2:$M$2023)</f>
        <v>0.000549517924465201</v>
      </c>
      <c r="P361" s="43" t="n">
        <f aca="false">IFERROR(M361/I361,0)</f>
        <v>663.035</v>
      </c>
      <c r="Q361" s="17" t="n">
        <v>716</v>
      </c>
      <c r="R361" s="44" t="n">
        <f aca="false">I361-Q361</f>
        <v>-416</v>
      </c>
      <c r="S361" s="43" t="n">
        <f aca="false">$AK361*R361</f>
        <v>-275822.56</v>
      </c>
      <c r="U361" s="26" t="s">
        <v>259</v>
      </c>
      <c r="V361" s="26" t="s">
        <v>273</v>
      </c>
      <c r="W361" s="26" t="s">
        <v>262</v>
      </c>
      <c r="X361" s="25" t="s">
        <v>228</v>
      </c>
      <c r="Y361" s="26" t="s">
        <v>282</v>
      </c>
      <c r="Z361" s="24" t="s">
        <v>54</v>
      </c>
      <c r="AA361" s="26" t="s">
        <v>2201</v>
      </c>
      <c r="AB361" s="26" t="s">
        <v>2202</v>
      </c>
      <c r="AC361" s="26" t="s">
        <v>2203</v>
      </c>
      <c r="AD361" s="26" t="s">
        <v>269</v>
      </c>
      <c r="AE361" s="26"/>
      <c r="AF361" s="26" t="s">
        <v>270</v>
      </c>
      <c r="AG361" s="26" t="s">
        <v>2204</v>
      </c>
      <c r="AH361" s="45" t="n">
        <v>520</v>
      </c>
      <c r="AI361" s="45" t="n">
        <f aca="false">Q361</f>
        <v>716</v>
      </c>
      <c r="AJ361" s="45" t="n">
        <f aca="false">$AH361-$AI361</f>
        <v>-196</v>
      </c>
      <c r="AK361" s="46" t="n">
        <v>663.035</v>
      </c>
      <c r="AL361" s="46" t="n">
        <f aca="false">$AJ361*$AK361</f>
        <v>-129954.86</v>
      </c>
      <c r="AM361" s="46" t="n">
        <f aca="false">$AI361*$AK361</f>
        <v>474733.06</v>
      </c>
      <c r="AN361" s="26"/>
      <c r="AO361" s="26" t="s">
        <v>2205</v>
      </c>
    </row>
    <row r="362" customFormat="false" ht="12" hidden="false" customHeight="false" outlineLevel="0" collapsed="false">
      <c r="A362" s="39" t="s">
        <v>734</v>
      </c>
      <c r="B362" s="39" t="s">
        <v>735</v>
      </c>
      <c r="C362" s="39"/>
      <c r="D362" s="39" t="s">
        <v>4505</v>
      </c>
      <c r="E362" s="39" t="s">
        <v>274</v>
      </c>
      <c r="F362" s="39" t="s">
        <v>1739</v>
      </c>
      <c r="G362" s="39" t="s">
        <v>4852</v>
      </c>
      <c r="H362" s="39" t="s">
        <v>4502</v>
      </c>
      <c r="I362" s="40" t="n">
        <v>300</v>
      </c>
      <c r="J362" s="40" t="n">
        <v>0</v>
      </c>
      <c r="K362" s="39" t="s">
        <v>4503</v>
      </c>
      <c r="L362" s="41" t="n">
        <v>0</v>
      </c>
      <c r="M362" s="41" t="n">
        <v>160127.54</v>
      </c>
      <c r="O362" s="42" t="n">
        <f aca="false">M362/SUM($M$2:$M$2023)</f>
        <v>0.000442374602801353</v>
      </c>
      <c r="P362" s="43" t="n">
        <f aca="false">IFERROR(M362/I362,0)</f>
        <v>533.758466666667</v>
      </c>
      <c r="Q362" s="17"/>
      <c r="R362" s="44" t="n">
        <f aca="false">I362-Q362</f>
        <v>300</v>
      </c>
      <c r="S362" s="43" t="n">
        <f aca="false">$AK362*R362</f>
        <v>160127.539790576</v>
      </c>
      <c r="U362" s="26" t="s">
        <v>259</v>
      </c>
      <c r="V362" s="26" t="s">
        <v>273</v>
      </c>
      <c r="W362" s="26" t="s">
        <v>262</v>
      </c>
      <c r="X362" s="26"/>
      <c r="Y362" s="26" t="s">
        <v>277</v>
      </c>
      <c r="Z362" s="27" t="s">
        <v>123</v>
      </c>
      <c r="AA362" s="26"/>
      <c r="AB362" s="26"/>
      <c r="AC362" s="26"/>
      <c r="AD362" s="26"/>
      <c r="AE362" s="26"/>
      <c r="AF362" s="26"/>
      <c r="AG362" s="26"/>
      <c r="AH362" s="45"/>
      <c r="AI362" s="45"/>
      <c r="AJ362" s="45"/>
      <c r="AK362" s="46" t="n">
        <v>533.758465968586</v>
      </c>
      <c r="AL362" s="46"/>
      <c r="AM362" s="46"/>
      <c r="AN362" s="26"/>
      <c r="AO362" s="26" t="s">
        <v>1740</v>
      </c>
    </row>
    <row r="363" customFormat="false" ht="12" hidden="false" customHeight="false" outlineLevel="0" collapsed="false">
      <c r="A363" s="39" t="s">
        <v>602</v>
      </c>
      <c r="B363" s="39" t="s">
        <v>603</v>
      </c>
      <c r="C363" s="39" t="s">
        <v>5134</v>
      </c>
      <c r="D363" s="39" t="s">
        <v>4505</v>
      </c>
      <c r="E363" s="39" t="s">
        <v>261</v>
      </c>
      <c r="F363" s="39" t="s">
        <v>1739</v>
      </c>
      <c r="G363" s="39" t="s">
        <v>4853</v>
      </c>
      <c r="H363" s="39" t="s">
        <v>4502</v>
      </c>
      <c r="I363" s="40" t="n">
        <v>294</v>
      </c>
      <c r="J363" s="40" t="n">
        <v>0</v>
      </c>
      <c r="K363" s="39" t="s">
        <v>4503</v>
      </c>
      <c r="L363" s="41" t="n">
        <v>0</v>
      </c>
      <c r="M363" s="41" t="n">
        <v>35590.63</v>
      </c>
      <c r="O363" s="42" t="n">
        <f aca="false">M363/SUM($M$2:$M$2023)</f>
        <v>9.83240659895226E-005</v>
      </c>
      <c r="P363" s="43" t="n">
        <f aca="false">IFERROR(M363/I363,0)</f>
        <v>121.05656462585</v>
      </c>
      <c r="Q363" s="17"/>
      <c r="R363" s="44" t="n">
        <f aca="false">I363-Q363</f>
        <v>294</v>
      </c>
      <c r="S363" s="43" t="n">
        <f aca="false">$AK363*R363</f>
        <v>35590.6266382979</v>
      </c>
      <c r="U363" s="26" t="s">
        <v>259</v>
      </c>
      <c r="V363" s="26" t="s">
        <v>260</v>
      </c>
      <c r="W363" s="26" t="s">
        <v>262</v>
      </c>
      <c r="X363" s="24" t="s">
        <v>226</v>
      </c>
      <c r="Y363" s="26" t="s">
        <v>267</v>
      </c>
      <c r="Z363" s="25" t="s">
        <v>51</v>
      </c>
      <c r="AA363" s="26" t="s">
        <v>1840</v>
      </c>
      <c r="AB363" s="26" t="s">
        <v>1841</v>
      </c>
      <c r="AC363" s="26" t="s">
        <v>1067</v>
      </c>
      <c r="AD363" s="26" t="s">
        <v>269</v>
      </c>
      <c r="AE363" s="26"/>
      <c r="AF363" s="26" t="s">
        <v>270</v>
      </c>
      <c r="AG363" s="26" t="s">
        <v>1069</v>
      </c>
      <c r="AH363" s="45"/>
      <c r="AI363" s="45"/>
      <c r="AJ363" s="45"/>
      <c r="AK363" s="46" t="n">
        <v>121.056553191489</v>
      </c>
      <c r="AL363" s="46"/>
      <c r="AM363" s="46"/>
      <c r="AN363" s="26"/>
      <c r="AO363" s="26" t="s">
        <v>4913</v>
      </c>
    </row>
    <row r="364" customFormat="false" ht="12" hidden="false" customHeight="false" outlineLevel="0" collapsed="false">
      <c r="A364" s="39" t="s">
        <v>836</v>
      </c>
      <c r="B364" s="39" t="s">
        <v>837</v>
      </c>
      <c r="C364" s="39"/>
      <c r="D364" s="39" t="s">
        <v>4505</v>
      </c>
      <c r="E364" s="39" t="s">
        <v>274</v>
      </c>
      <c r="F364" s="39" t="s">
        <v>1739</v>
      </c>
      <c r="G364" s="39" t="s">
        <v>4853</v>
      </c>
      <c r="H364" s="39" t="s">
        <v>4502</v>
      </c>
      <c r="I364" s="40" t="n">
        <v>285</v>
      </c>
      <c r="J364" s="40" t="n">
        <v>0</v>
      </c>
      <c r="K364" s="39" t="s">
        <v>4503</v>
      </c>
      <c r="L364" s="41" t="n">
        <v>0</v>
      </c>
      <c r="M364" s="41" t="n">
        <v>65956.76</v>
      </c>
      <c r="O364" s="42" t="n">
        <f aca="false">M364/SUM($M$2:$M$2023)</f>
        <v>0.000182214724007277</v>
      </c>
      <c r="P364" s="43" t="n">
        <f aca="false">IFERROR(M364/I364,0)</f>
        <v>231.427228070175</v>
      </c>
      <c r="Q364" s="17" t="n">
        <v>241</v>
      </c>
      <c r="R364" s="44" t="n">
        <f aca="false">I364-Q364</f>
        <v>44</v>
      </c>
      <c r="S364" s="43" t="n">
        <f aca="false">$AK364*R364</f>
        <v>10182.7974579439</v>
      </c>
      <c r="U364" s="26" t="s">
        <v>259</v>
      </c>
      <c r="V364" s="26" t="s">
        <v>273</v>
      </c>
      <c r="W364" s="26" t="s">
        <v>262</v>
      </c>
      <c r="X364" s="24" t="s">
        <v>226</v>
      </c>
      <c r="Y364" s="26" t="s">
        <v>267</v>
      </c>
      <c r="Z364" s="25" t="s">
        <v>51</v>
      </c>
      <c r="AA364" s="26" t="s">
        <v>2191</v>
      </c>
      <c r="AB364" s="26" t="s">
        <v>2192</v>
      </c>
      <c r="AC364" s="26" t="s">
        <v>840</v>
      </c>
      <c r="AD364" s="26" t="s">
        <v>269</v>
      </c>
      <c r="AE364" s="26"/>
      <c r="AF364" s="26" t="s">
        <v>270</v>
      </c>
      <c r="AG364" s="26" t="s">
        <v>842</v>
      </c>
      <c r="AH364" s="45" t="n">
        <v>535</v>
      </c>
      <c r="AI364" s="45" t="n">
        <f aca="false">Q364</f>
        <v>241</v>
      </c>
      <c r="AJ364" s="45" t="n">
        <f aca="false">$AH364-$AI364</f>
        <v>294</v>
      </c>
      <c r="AK364" s="46" t="n">
        <v>231.427214953271</v>
      </c>
      <c r="AL364" s="46" t="n">
        <f aca="false">$AJ364*$AK364</f>
        <v>68039.6011962617</v>
      </c>
      <c r="AM364" s="46" t="n">
        <f aca="false">$AI364*$AK364</f>
        <v>55773.9588037383</v>
      </c>
      <c r="AN364" s="26"/>
      <c r="AO364" s="26" t="s">
        <v>2193</v>
      </c>
    </row>
    <row r="365" customFormat="false" ht="12" hidden="false" customHeight="false" outlineLevel="0" collapsed="false">
      <c r="A365" s="39" t="s">
        <v>2339</v>
      </c>
      <c r="B365" s="39" t="s">
        <v>2340</v>
      </c>
      <c r="C365" s="39"/>
      <c r="D365" s="39" t="s">
        <v>4505</v>
      </c>
      <c r="E365" s="39" t="s">
        <v>274</v>
      </c>
      <c r="F365" s="39" t="s">
        <v>1739</v>
      </c>
      <c r="G365" s="39" t="s">
        <v>4852</v>
      </c>
      <c r="H365" s="39" t="s">
        <v>4502</v>
      </c>
      <c r="I365" s="40" t="n">
        <v>280</v>
      </c>
      <c r="J365" s="40" t="n">
        <v>0</v>
      </c>
      <c r="K365" s="39" t="s">
        <v>4503</v>
      </c>
      <c r="L365" s="41" t="n">
        <v>0</v>
      </c>
      <c r="M365" s="41" t="n">
        <v>25462</v>
      </c>
      <c r="O365" s="42" t="n">
        <f aca="false">M365/SUM($M$2:$M$2023)</f>
        <v>7.03423167340737E-005</v>
      </c>
      <c r="P365" s="43" t="n">
        <f aca="false">IFERROR(M365/I365,0)</f>
        <v>90.9357142857143</v>
      </c>
      <c r="Q365" s="17"/>
      <c r="R365" s="44" t="n">
        <f aca="false">I365-Q365</f>
        <v>280</v>
      </c>
      <c r="S365" s="43" t="n">
        <f aca="false">$AK365*R365</f>
        <v>25462</v>
      </c>
      <c r="U365" s="26" t="s">
        <v>259</v>
      </c>
      <c r="V365" s="26" t="s">
        <v>273</v>
      </c>
      <c r="W365" s="26" t="s">
        <v>262</v>
      </c>
      <c r="X365" s="26"/>
      <c r="Y365" s="26" t="s">
        <v>277</v>
      </c>
      <c r="Z365" s="27" t="s">
        <v>123</v>
      </c>
      <c r="AA365" s="26"/>
      <c r="AB365" s="26"/>
      <c r="AC365" s="26"/>
      <c r="AD365" s="26"/>
      <c r="AE365" s="26"/>
      <c r="AF365" s="26"/>
      <c r="AG365" s="26"/>
      <c r="AH365" s="45" t="n">
        <v>280</v>
      </c>
      <c r="AI365" s="45" t="n">
        <f aca="false">Q365</f>
        <v>0</v>
      </c>
      <c r="AJ365" s="45" t="n">
        <f aca="false">$AH365-$AI365</f>
        <v>280</v>
      </c>
      <c r="AK365" s="46" t="n">
        <v>90.9357142857143</v>
      </c>
      <c r="AL365" s="46" t="n">
        <f aca="false">$AJ365*$AK365</f>
        <v>25462</v>
      </c>
      <c r="AM365" s="46" t="n">
        <f aca="false">$AI365*$AK365</f>
        <v>0</v>
      </c>
      <c r="AN365" s="26"/>
      <c r="AO365" s="26"/>
    </row>
    <row r="366" customFormat="false" ht="12" hidden="false" customHeight="false" outlineLevel="0" collapsed="false">
      <c r="A366" s="39" t="s">
        <v>1778</v>
      </c>
      <c r="B366" s="39" t="s">
        <v>1779</v>
      </c>
      <c r="C366" s="39" t="s">
        <v>3361</v>
      </c>
      <c r="D366" s="39" t="s">
        <v>4505</v>
      </c>
      <c r="E366" s="39" t="s">
        <v>261</v>
      </c>
      <c r="F366" s="39" t="s">
        <v>1739</v>
      </c>
      <c r="G366" s="39" t="s">
        <v>4853</v>
      </c>
      <c r="H366" s="39" t="s">
        <v>4502</v>
      </c>
      <c r="I366" s="40" t="n">
        <v>270</v>
      </c>
      <c r="J366" s="40" t="n">
        <v>0</v>
      </c>
      <c r="K366" s="39" t="s">
        <v>4503</v>
      </c>
      <c r="L366" s="41" t="n">
        <v>0</v>
      </c>
      <c r="M366" s="41" t="n">
        <v>8203.69</v>
      </c>
      <c r="O366" s="42" t="n">
        <f aca="false">M366/SUM($M$2:$M$2023)</f>
        <v>2.26638347485725E-005</v>
      </c>
      <c r="P366" s="43" t="n">
        <f aca="false">IFERROR(M366/I366,0)</f>
        <v>30.384037037037</v>
      </c>
      <c r="Q366" s="17"/>
      <c r="R366" s="44" t="n">
        <f aca="false">I366-Q366</f>
        <v>270</v>
      </c>
      <c r="S366" s="43" t="n">
        <f aca="false">$AK366*R366</f>
        <v>8203.69030869212</v>
      </c>
      <c r="U366" s="26" t="s">
        <v>259</v>
      </c>
      <c r="V366" s="26" t="s">
        <v>260</v>
      </c>
      <c r="W366" s="26" t="s">
        <v>262</v>
      </c>
      <c r="X366" s="26"/>
      <c r="Y366" s="26" t="s">
        <v>277</v>
      </c>
      <c r="Z366" s="27" t="s">
        <v>123</v>
      </c>
      <c r="AA366" s="26"/>
      <c r="AB366" s="26"/>
      <c r="AC366" s="26"/>
      <c r="AD366" s="26"/>
      <c r="AE366" s="26"/>
      <c r="AF366" s="26"/>
      <c r="AG366" s="26"/>
      <c r="AH366" s="45"/>
      <c r="AI366" s="45"/>
      <c r="AJ366" s="45"/>
      <c r="AK366" s="46" t="n">
        <v>30.3840381803412</v>
      </c>
      <c r="AL366" s="46"/>
      <c r="AM366" s="46"/>
      <c r="AN366" s="26"/>
      <c r="AO366" s="26" t="s">
        <v>1780</v>
      </c>
    </row>
    <row r="367" customFormat="false" ht="12" hidden="false" customHeight="false" outlineLevel="0" collapsed="false">
      <c r="A367" s="39" t="s">
        <v>1778</v>
      </c>
      <c r="B367" s="39" t="s">
        <v>1779</v>
      </c>
      <c r="C367" s="39" t="s">
        <v>5135</v>
      </c>
      <c r="D367" s="39" t="s">
        <v>4505</v>
      </c>
      <c r="E367" s="39" t="s">
        <v>261</v>
      </c>
      <c r="F367" s="39" t="s">
        <v>1739</v>
      </c>
      <c r="G367" s="39" t="s">
        <v>4853</v>
      </c>
      <c r="H367" s="39" t="s">
        <v>4502</v>
      </c>
      <c r="I367" s="40" t="n">
        <v>270</v>
      </c>
      <c r="J367" s="40" t="n">
        <v>0</v>
      </c>
      <c r="K367" s="39" t="s">
        <v>4503</v>
      </c>
      <c r="L367" s="41" t="n">
        <v>0</v>
      </c>
      <c r="M367" s="41" t="n">
        <v>8203.69</v>
      </c>
      <c r="O367" s="42" t="n">
        <f aca="false">M367/SUM($M$2:$M$2023)</f>
        <v>2.26638347485725E-005</v>
      </c>
      <c r="P367" s="43" t="n">
        <f aca="false">IFERROR(M367/I367,0)</f>
        <v>30.384037037037</v>
      </c>
      <c r="Q367" s="17"/>
      <c r="R367" s="44" t="n">
        <f aca="false">I367-Q367</f>
        <v>270</v>
      </c>
      <c r="S367" s="43" t="n">
        <f aca="false">$AK367*R367</f>
        <v>8203.69030869212</v>
      </c>
      <c r="U367" s="26" t="s">
        <v>259</v>
      </c>
      <c r="V367" s="26" t="s">
        <v>260</v>
      </c>
      <c r="W367" s="26" t="s">
        <v>262</v>
      </c>
      <c r="X367" s="26"/>
      <c r="Y367" s="26" t="s">
        <v>277</v>
      </c>
      <c r="Z367" s="27" t="s">
        <v>123</v>
      </c>
      <c r="AA367" s="26"/>
      <c r="AB367" s="26"/>
      <c r="AC367" s="26"/>
      <c r="AD367" s="26"/>
      <c r="AE367" s="26"/>
      <c r="AF367" s="26"/>
      <c r="AG367" s="26"/>
      <c r="AH367" s="45"/>
      <c r="AI367" s="45"/>
      <c r="AJ367" s="45"/>
      <c r="AK367" s="46" t="n">
        <v>30.3840381803412</v>
      </c>
      <c r="AL367" s="46"/>
      <c r="AM367" s="46"/>
      <c r="AN367" s="26"/>
      <c r="AO367" s="26" t="s">
        <v>1780</v>
      </c>
    </row>
    <row r="368" customFormat="false" ht="12" hidden="false" customHeight="false" outlineLevel="0" collapsed="false">
      <c r="A368" s="39" t="s">
        <v>278</v>
      </c>
      <c r="B368" s="39" t="s">
        <v>279</v>
      </c>
      <c r="C368" s="39" t="s">
        <v>5136</v>
      </c>
      <c r="D368" s="39" t="s">
        <v>4505</v>
      </c>
      <c r="E368" s="39" t="s">
        <v>261</v>
      </c>
      <c r="F368" s="39" t="s">
        <v>1739</v>
      </c>
      <c r="G368" s="39" t="s">
        <v>4853</v>
      </c>
      <c r="H368" s="39" t="s">
        <v>4502</v>
      </c>
      <c r="I368" s="40" t="n">
        <v>270</v>
      </c>
      <c r="J368" s="40" t="n">
        <v>0</v>
      </c>
      <c r="K368" s="39" t="s">
        <v>4503</v>
      </c>
      <c r="L368" s="41" t="n">
        <v>0</v>
      </c>
      <c r="M368" s="41" t="n">
        <v>29721.73</v>
      </c>
      <c r="O368" s="42" t="n">
        <f aca="false">M368/SUM($M$2:$M$2023)</f>
        <v>8.21104133824766E-005</v>
      </c>
      <c r="P368" s="43" t="n">
        <f aca="false">IFERROR(M368/I368,0)</f>
        <v>110.080481481481</v>
      </c>
      <c r="Q368" s="17"/>
      <c r="R368" s="44" t="n">
        <f aca="false">I368-Q368</f>
        <v>270</v>
      </c>
      <c r="S368" s="43" t="n">
        <f aca="false">$AK368*R368</f>
        <v>29721.725869153</v>
      </c>
      <c r="U368" s="26" t="s">
        <v>259</v>
      </c>
      <c r="V368" s="26" t="s">
        <v>260</v>
      </c>
      <c r="W368" s="26" t="s">
        <v>262</v>
      </c>
      <c r="X368" s="25" t="s">
        <v>228</v>
      </c>
      <c r="Y368" s="26" t="s">
        <v>282</v>
      </c>
      <c r="Z368" s="25" t="s">
        <v>51</v>
      </c>
      <c r="AA368" s="26" t="s">
        <v>1814</v>
      </c>
      <c r="AB368" s="26" t="s">
        <v>1815</v>
      </c>
      <c r="AC368" s="26" t="s">
        <v>1816</v>
      </c>
      <c r="AD368" s="26" t="s">
        <v>269</v>
      </c>
      <c r="AE368" s="26"/>
      <c r="AF368" s="26" t="s">
        <v>270</v>
      </c>
      <c r="AG368" s="26" t="s">
        <v>284</v>
      </c>
      <c r="AH368" s="45"/>
      <c r="AI368" s="45"/>
      <c r="AJ368" s="45"/>
      <c r="AK368" s="46" t="n">
        <v>110.080466182048</v>
      </c>
      <c r="AL368" s="46"/>
      <c r="AM368" s="46"/>
      <c r="AN368" s="26"/>
      <c r="AO368" s="26" t="s">
        <v>4884</v>
      </c>
    </row>
    <row r="369" customFormat="false" ht="12" hidden="false" customHeight="false" outlineLevel="0" collapsed="false">
      <c r="A369" s="39" t="s">
        <v>1363</v>
      </c>
      <c r="B369" s="39" t="s">
        <v>1364</v>
      </c>
      <c r="C369" s="39"/>
      <c r="D369" s="39" t="s">
        <v>4505</v>
      </c>
      <c r="E369" s="39" t="s">
        <v>274</v>
      </c>
      <c r="F369" s="39" t="s">
        <v>1739</v>
      </c>
      <c r="G369" s="39" t="s">
        <v>4852</v>
      </c>
      <c r="H369" s="39" t="s">
        <v>4502</v>
      </c>
      <c r="I369" s="40" t="n">
        <v>270</v>
      </c>
      <c r="J369" s="40" t="n">
        <v>0</v>
      </c>
      <c r="K369" s="39" t="s">
        <v>4503</v>
      </c>
      <c r="L369" s="41" t="n">
        <v>0</v>
      </c>
      <c r="M369" s="41" t="n">
        <v>51624.45</v>
      </c>
      <c r="O369" s="42" t="n">
        <f aca="false">M369/SUM($M$2:$M$2023)</f>
        <v>0.000142619724024914</v>
      </c>
      <c r="P369" s="43" t="n">
        <f aca="false">IFERROR(M369/I369,0)</f>
        <v>191.201666666667</v>
      </c>
      <c r="Q369" s="17"/>
      <c r="R369" s="44" t="n">
        <f aca="false">I369-Q369</f>
        <v>270</v>
      </c>
      <c r="S369" s="43" t="n">
        <f aca="false">$AK369*R369</f>
        <v>51624.4532142857</v>
      </c>
      <c r="U369" s="26" t="s">
        <v>259</v>
      </c>
      <c r="V369" s="26" t="s">
        <v>273</v>
      </c>
      <c r="W369" s="26" t="s">
        <v>262</v>
      </c>
      <c r="X369" s="26"/>
      <c r="Y369" s="26" t="s">
        <v>277</v>
      </c>
      <c r="Z369" s="27" t="s">
        <v>123</v>
      </c>
      <c r="AA369" s="26"/>
      <c r="AB369" s="26"/>
      <c r="AC369" s="26"/>
      <c r="AD369" s="26"/>
      <c r="AE369" s="26"/>
      <c r="AF369" s="26"/>
      <c r="AG369" s="26"/>
      <c r="AH369" s="45" t="n">
        <v>280</v>
      </c>
      <c r="AI369" s="45" t="n">
        <f aca="false">Q369</f>
        <v>0</v>
      </c>
      <c r="AJ369" s="45" t="n">
        <f aca="false">$AH369-$AI369</f>
        <v>280</v>
      </c>
      <c r="AK369" s="46" t="n">
        <v>191.201678571429</v>
      </c>
      <c r="AL369" s="46" t="n">
        <f aca="false">$AJ369*$AK369</f>
        <v>53536.47</v>
      </c>
      <c r="AM369" s="46" t="n">
        <f aca="false">$AI369*$AK369</f>
        <v>0</v>
      </c>
      <c r="AN369" s="26"/>
      <c r="AO369" s="26" t="s">
        <v>1741</v>
      </c>
    </row>
    <row r="370" customFormat="false" ht="12" hidden="false" customHeight="false" outlineLevel="0" collapsed="false">
      <c r="A370" s="39" t="s">
        <v>1373</v>
      </c>
      <c r="B370" s="39" t="s">
        <v>1374</v>
      </c>
      <c r="C370" s="39"/>
      <c r="D370" s="39" t="s">
        <v>4505</v>
      </c>
      <c r="E370" s="39" t="s">
        <v>274</v>
      </c>
      <c r="F370" s="39" t="s">
        <v>1739</v>
      </c>
      <c r="G370" s="39" t="s">
        <v>4852</v>
      </c>
      <c r="H370" s="39" t="s">
        <v>4502</v>
      </c>
      <c r="I370" s="40" t="n">
        <v>270</v>
      </c>
      <c r="J370" s="40" t="n">
        <v>0</v>
      </c>
      <c r="K370" s="39" t="s">
        <v>4503</v>
      </c>
      <c r="L370" s="41" t="n">
        <v>0</v>
      </c>
      <c r="M370" s="41" t="n">
        <v>23942</v>
      </c>
      <c r="O370" s="42" t="n">
        <f aca="false">M370/SUM($M$2:$M$2023)</f>
        <v>6.61431053038721E-005</v>
      </c>
      <c r="P370" s="43" t="n">
        <f aca="false">IFERROR(M370/I370,0)</f>
        <v>88.6740740740741</v>
      </c>
      <c r="Q370" s="17" t="n">
        <v>4</v>
      </c>
      <c r="R370" s="44" t="n">
        <f aca="false">I370-Q370</f>
        <v>266</v>
      </c>
      <c r="S370" s="43" t="n">
        <f aca="false">$AK370*R370</f>
        <v>23587.3037037037</v>
      </c>
      <c r="U370" s="26" t="s">
        <v>259</v>
      </c>
      <c r="V370" s="26" t="s">
        <v>273</v>
      </c>
      <c r="W370" s="26" t="s">
        <v>262</v>
      </c>
      <c r="X370" s="25" t="s">
        <v>228</v>
      </c>
      <c r="Y370" s="26" t="s">
        <v>282</v>
      </c>
      <c r="Z370" s="25" t="s">
        <v>51</v>
      </c>
      <c r="AA370" s="26" t="s">
        <v>2341</v>
      </c>
      <c r="AB370" s="26" t="s">
        <v>2342</v>
      </c>
      <c r="AC370" s="26" t="s">
        <v>290</v>
      </c>
      <c r="AD370" s="26" t="s">
        <v>269</v>
      </c>
      <c r="AE370" s="26"/>
      <c r="AF370" s="26" t="s">
        <v>270</v>
      </c>
      <c r="AG370" s="26"/>
      <c r="AH370" s="45" t="n">
        <v>270</v>
      </c>
      <c r="AI370" s="45" t="n">
        <f aca="false">Q370</f>
        <v>4</v>
      </c>
      <c r="AJ370" s="45" t="n">
        <f aca="false">$AH370-$AI370</f>
        <v>266</v>
      </c>
      <c r="AK370" s="46" t="n">
        <v>88.6740740740741</v>
      </c>
      <c r="AL370" s="46" t="n">
        <f aca="false">$AJ370*$AK370</f>
        <v>23587.3037037037</v>
      </c>
      <c r="AM370" s="46" t="n">
        <f aca="false">$AI370*$AK370</f>
        <v>354.696296296296</v>
      </c>
      <c r="AN370" s="28" t="s">
        <v>2343</v>
      </c>
      <c r="AO370" s="26" t="s">
        <v>2344</v>
      </c>
    </row>
    <row r="371" customFormat="false" ht="12" hidden="false" customHeight="false" outlineLevel="0" collapsed="false">
      <c r="A371" s="39" t="s">
        <v>1291</v>
      </c>
      <c r="B371" s="39" t="s">
        <v>1292</v>
      </c>
      <c r="C371" s="39" t="s">
        <v>5137</v>
      </c>
      <c r="D371" s="39" t="s">
        <v>4505</v>
      </c>
      <c r="E371" s="39" t="s">
        <v>261</v>
      </c>
      <c r="F371" s="39" t="s">
        <v>1739</v>
      </c>
      <c r="G371" s="39" t="s">
        <v>4853</v>
      </c>
      <c r="H371" s="39" t="s">
        <v>4502</v>
      </c>
      <c r="I371" s="40" t="n">
        <v>268</v>
      </c>
      <c r="J371" s="40" t="n">
        <v>0</v>
      </c>
      <c r="K371" s="39" t="s">
        <v>4503</v>
      </c>
      <c r="L371" s="41" t="n">
        <v>0</v>
      </c>
      <c r="M371" s="41" t="n">
        <v>117065.41</v>
      </c>
      <c r="O371" s="42" t="n">
        <f aca="false">M371/SUM($M$2:$M$2023)</f>
        <v>0.000323409478785021</v>
      </c>
      <c r="P371" s="43" t="n">
        <f aca="false">IFERROR(M371/I371,0)</f>
        <v>436.811231343284</v>
      </c>
      <c r="Q371" s="17"/>
      <c r="R371" s="44" t="n">
        <f aca="false">I371-Q371</f>
        <v>268</v>
      </c>
      <c r="S371" s="43" t="n">
        <f aca="false">$AK371*R371</f>
        <v>117065.406217228</v>
      </c>
      <c r="U371" s="26" t="s">
        <v>259</v>
      </c>
      <c r="V371" s="26" t="s">
        <v>260</v>
      </c>
      <c r="W371" s="26" t="s">
        <v>262</v>
      </c>
      <c r="X371" s="26"/>
      <c r="Y371" s="26" t="s">
        <v>277</v>
      </c>
      <c r="Z371" s="27" t="s">
        <v>123</v>
      </c>
      <c r="AA371" s="26"/>
      <c r="AB371" s="26"/>
      <c r="AC371" s="26"/>
      <c r="AD371" s="26"/>
      <c r="AE371" s="26"/>
      <c r="AF371" s="26"/>
      <c r="AG371" s="26"/>
      <c r="AH371" s="45" t="n">
        <v>534</v>
      </c>
      <c r="AI371" s="45" t="n">
        <f aca="false">Q371</f>
        <v>0</v>
      </c>
      <c r="AJ371" s="45" t="n">
        <f aca="false">$AH371-$AI371</f>
        <v>534</v>
      </c>
      <c r="AK371" s="46" t="n">
        <v>436.811217228464</v>
      </c>
      <c r="AL371" s="46" t="n">
        <f aca="false">$AJ371*$AK371</f>
        <v>233257.19</v>
      </c>
      <c r="AM371" s="46" t="n">
        <f aca="false">$AI371*$AK371</f>
        <v>0</v>
      </c>
      <c r="AN371" s="26"/>
      <c r="AO371" s="26" t="s">
        <v>2066</v>
      </c>
    </row>
    <row r="372" customFormat="false" ht="12" hidden="false" customHeight="false" outlineLevel="0" collapsed="false">
      <c r="A372" s="39" t="s">
        <v>483</v>
      </c>
      <c r="B372" s="39" t="s">
        <v>484</v>
      </c>
      <c r="C372" s="39" t="s">
        <v>5138</v>
      </c>
      <c r="D372" s="39" t="s">
        <v>4505</v>
      </c>
      <c r="E372" s="39" t="s">
        <v>261</v>
      </c>
      <c r="F372" s="39" t="s">
        <v>1739</v>
      </c>
      <c r="G372" s="39" t="s">
        <v>4853</v>
      </c>
      <c r="H372" s="39" t="s">
        <v>4502</v>
      </c>
      <c r="I372" s="40" t="n">
        <v>267</v>
      </c>
      <c r="J372" s="40" t="n">
        <v>0</v>
      </c>
      <c r="K372" s="39" t="s">
        <v>4503</v>
      </c>
      <c r="L372" s="41" t="n">
        <v>0</v>
      </c>
      <c r="M372" s="41" t="n">
        <v>88364.33</v>
      </c>
      <c r="O372" s="42" t="n">
        <f aca="false">M372/SUM($M$2:$M$2023)</f>
        <v>0.000244118752998751</v>
      </c>
      <c r="P372" s="43" t="n">
        <f aca="false">IFERROR(M372/I372,0)</f>
        <v>330.952546816479</v>
      </c>
      <c r="Q372" s="17"/>
      <c r="R372" s="44" t="n">
        <f aca="false">I372-Q372</f>
        <v>267</v>
      </c>
      <c r="S372" s="43" t="n">
        <f aca="false">$AK372*R372</f>
        <v>88364.3278290179</v>
      </c>
      <c r="U372" s="26" t="s">
        <v>259</v>
      </c>
      <c r="V372" s="26" t="s">
        <v>260</v>
      </c>
      <c r="W372" s="26" t="s">
        <v>262</v>
      </c>
      <c r="X372" s="29" t="s">
        <v>227</v>
      </c>
      <c r="Y372" s="26" t="s">
        <v>297</v>
      </c>
      <c r="Z372" s="25" t="s">
        <v>51</v>
      </c>
      <c r="AA372" s="26" t="s">
        <v>1810</v>
      </c>
      <c r="AB372" s="26" t="s">
        <v>1811</v>
      </c>
      <c r="AC372" s="26" t="s">
        <v>290</v>
      </c>
      <c r="AD372" s="26" t="s">
        <v>270</v>
      </c>
      <c r="AE372" s="26" t="s">
        <v>1812</v>
      </c>
      <c r="AF372" s="26" t="s">
        <v>269</v>
      </c>
      <c r="AG372" s="26"/>
      <c r="AH372" s="45"/>
      <c r="AI372" s="45"/>
      <c r="AJ372" s="45"/>
      <c r="AK372" s="46" t="n">
        <v>330.95253868546</v>
      </c>
      <c r="AL372" s="46"/>
      <c r="AM372" s="46"/>
      <c r="AN372" s="26"/>
      <c r="AO372" s="26" t="s">
        <v>4934</v>
      </c>
    </row>
    <row r="373" customFormat="false" ht="12" hidden="false" customHeight="false" outlineLevel="0" collapsed="false">
      <c r="A373" s="39" t="s">
        <v>862</v>
      </c>
      <c r="B373" s="39" t="s">
        <v>863</v>
      </c>
      <c r="C373" s="39" t="s">
        <v>78</v>
      </c>
      <c r="D373" s="39" t="s">
        <v>4505</v>
      </c>
      <c r="E373" s="39" t="s">
        <v>261</v>
      </c>
      <c r="F373" s="39" t="s">
        <v>1739</v>
      </c>
      <c r="G373" s="39" t="s">
        <v>4853</v>
      </c>
      <c r="H373" s="39" t="s">
        <v>4502</v>
      </c>
      <c r="I373" s="40" t="n">
        <v>264</v>
      </c>
      <c r="J373" s="40" t="n">
        <v>0</v>
      </c>
      <c r="K373" s="39" t="s">
        <v>4503</v>
      </c>
      <c r="L373" s="41" t="n">
        <v>0</v>
      </c>
      <c r="M373" s="41" t="n">
        <v>17502.05</v>
      </c>
      <c r="O373" s="42" t="n">
        <f aca="false">M373/SUM($M$2:$M$2023)</f>
        <v>4.83518476394468E-005</v>
      </c>
      <c r="P373" s="43" t="n">
        <f aca="false">IFERROR(M373/I373,0)</f>
        <v>66.2956439393939</v>
      </c>
      <c r="Q373" s="17"/>
      <c r="R373" s="44" t="n">
        <f aca="false">I373-Q373</f>
        <v>264</v>
      </c>
      <c r="S373" s="43" t="n">
        <f aca="false">$AK373*R373</f>
        <v>17502.0493723849</v>
      </c>
      <c r="U373" s="26" t="s">
        <v>259</v>
      </c>
      <c r="V373" s="26" t="s">
        <v>260</v>
      </c>
      <c r="W373" s="26" t="s">
        <v>262</v>
      </c>
      <c r="X373" s="29" t="s">
        <v>227</v>
      </c>
      <c r="Y373" s="26" t="s">
        <v>297</v>
      </c>
      <c r="Z373" s="25" t="s">
        <v>51</v>
      </c>
      <c r="AA373" s="26" t="s">
        <v>97</v>
      </c>
      <c r="AB373" s="26" t="s">
        <v>2001</v>
      </c>
      <c r="AC373" s="26" t="s">
        <v>2002</v>
      </c>
      <c r="AD373" s="26" t="s">
        <v>269</v>
      </c>
      <c r="AE373" s="26"/>
      <c r="AF373" s="26" t="s">
        <v>270</v>
      </c>
      <c r="AG373" s="26" t="s">
        <v>2003</v>
      </c>
      <c r="AH373" s="45"/>
      <c r="AI373" s="45"/>
      <c r="AJ373" s="45"/>
      <c r="AK373" s="46" t="n">
        <v>66.2956415620642</v>
      </c>
      <c r="AL373" s="46"/>
      <c r="AM373" s="46"/>
      <c r="AN373" s="26"/>
      <c r="AO373" s="26" t="s">
        <v>5139</v>
      </c>
    </row>
    <row r="374" customFormat="false" ht="12" hidden="false" customHeight="false" outlineLevel="0" collapsed="false">
      <c r="A374" s="39" t="s">
        <v>947</v>
      </c>
      <c r="B374" s="39" t="s">
        <v>948</v>
      </c>
      <c r="C374" s="39" t="s">
        <v>5140</v>
      </c>
      <c r="D374" s="39" t="s">
        <v>4505</v>
      </c>
      <c r="E374" s="39" t="s">
        <v>261</v>
      </c>
      <c r="F374" s="39" t="s">
        <v>1739</v>
      </c>
      <c r="G374" s="39" t="s">
        <v>4853</v>
      </c>
      <c r="H374" s="39" t="s">
        <v>4502</v>
      </c>
      <c r="I374" s="40" t="n">
        <v>260</v>
      </c>
      <c r="J374" s="40" t="n">
        <v>0</v>
      </c>
      <c r="K374" s="39" t="s">
        <v>4503</v>
      </c>
      <c r="L374" s="41" t="n">
        <v>0</v>
      </c>
      <c r="M374" s="41" t="n">
        <v>56097.34</v>
      </c>
      <c r="O374" s="42" t="n">
        <f aca="false">M374/SUM($M$2:$M$2023)</f>
        <v>0.00015497670482362</v>
      </c>
      <c r="P374" s="43" t="n">
        <f aca="false">IFERROR(M374/I374,0)</f>
        <v>215.759</v>
      </c>
      <c r="Q374" s="17" t="n">
        <v>70</v>
      </c>
      <c r="R374" s="44" t="n">
        <f aca="false">I374-Q374</f>
        <v>190</v>
      </c>
      <c r="S374" s="43" t="n">
        <f aca="false">$AK374*R374</f>
        <v>40994.2073426573</v>
      </c>
      <c r="U374" s="26" t="s">
        <v>259</v>
      </c>
      <c r="V374" s="26" t="s">
        <v>260</v>
      </c>
      <c r="W374" s="26" t="s">
        <v>262</v>
      </c>
      <c r="X374" s="29" t="s">
        <v>227</v>
      </c>
      <c r="Y374" s="26" t="s">
        <v>297</v>
      </c>
      <c r="Z374" s="25" t="s">
        <v>51</v>
      </c>
      <c r="AA374" s="26" t="s">
        <v>2321</v>
      </c>
      <c r="AB374" s="26" t="s">
        <v>2322</v>
      </c>
      <c r="AC374" s="26" t="s">
        <v>2323</v>
      </c>
      <c r="AD374" s="26" t="s">
        <v>269</v>
      </c>
      <c r="AE374" s="26"/>
      <c r="AF374" s="26" t="s">
        <v>270</v>
      </c>
      <c r="AG374" s="26" t="s">
        <v>2324</v>
      </c>
      <c r="AH374" s="45" t="n">
        <v>286</v>
      </c>
      <c r="AI374" s="45" t="n">
        <f aca="false">Q374</f>
        <v>70</v>
      </c>
      <c r="AJ374" s="45" t="n">
        <f aca="false">$AH374-$AI374</f>
        <v>216</v>
      </c>
      <c r="AK374" s="46" t="n">
        <v>215.758986013986</v>
      </c>
      <c r="AL374" s="46" t="n">
        <f aca="false">$AJ374*$AK374</f>
        <v>46603.940979021</v>
      </c>
      <c r="AM374" s="46" t="n">
        <f aca="false">$AI374*$AK374</f>
        <v>15103.129020979</v>
      </c>
      <c r="AN374" s="26"/>
      <c r="AO374" s="26" t="s">
        <v>2325</v>
      </c>
    </row>
    <row r="375" customFormat="false" ht="12" hidden="false" customHeight="false" outlineLevel="0" collapsed="false">
      <c r="A375" s="39" t="s">
        <v>1778</v>
      </c>
      <c r="B375" s="39" t="s">
        <v>1779</v>
      </c>
      <c r="C375" s="39" t="s">
        <v>5141</v>
      </c>
      <c r="D375" s="39" t="s">
        <v>4505</v>
      </c>
      <c r="E375" s="39" t="s">
        <v>261</v>
      </c>
      <c r="F375" s="39" t="s">
        <v>1739</v>
      </c>
      <c r="G375" s="39" t="s">
        <v>4853</v>
      </c>
      <c r="H375" s="39" t="s">
        <v>4502</v>
      </c>
      <c r="I375" s="40" t="n">
        <v>260</v>
      </c>
      <c r="J375" s="40" t="n">
        <v>0</v>
      </c>
      <c r="K375" s="39" t="s">
        <v>4503</v>
      </c>
      <c r="L375" s="41" t="n">
        <v>0</v>
      </c>
      <c r="M375" s="41" t="n">
        <v>7899.85</v>
      </c>
      <c r="O375" s="42" t="n">
        <f aca="false">M375/SUM($M$2:$M$2023)</f>
        <v>2.1824434484788E-005</v>
      </c>
      <c r="P375" s="43" t="n">
        <f aca="false">IFERROR(M375/I375,0)</f>
        <v>30.3840384615385</v>
      </c>
      <c r="Q375" s="17"/>
      <c r="R375" s="44" t="n">
        <f aca="false">I375-Q375</f>
        <v>260</v>
      </c>
      <c r="S375" s="43" t="n">
        <f aca="false">$AK375*R375</f>
        <v>7899.84992688871</v>
      </c>
      <c r="U375" s="26" t="s">
        <v>259</v>
      </c>
      <c r="V375" s="26" t="s">
        <v>260</v>
      </c>
      <c r="W375" s="26" t="s">
        <v>262</v>
      </c>
      <c r="X375" s="26"/>
      <c r="Y375" s="26" t="s">
        <v>277</v>
      </c>
      <c r="Z375" s="27" t="s">
        <v>123</v>
      </c>
      <c r="AA375" s="26"/>
      <c r="AB375" s="26"/>
      <c r="AC375" s="26"/>
      <c r="AD375" s="26"/>
      <c r="AE375" s="26"/>
      <c r="AF375" s="26"/>
      <c r="AG375" s="26"/>
      <c r="AH375" s="45"/>
      <c r="AI375" s="45"/>
      <c r="AJ375" s="45"/>
      <c r="AK375" s="46" t="n">
        <v>30.3840381803412</v>
      </c>
      <c r="AL375" s="46"/>
      <c r="AM375" s="46"/>
      <c r="AN375" s="26"/>
      <c r="AO375" s="26" t="s">
        <v>1780</v>
      </c>
    </row>
    <row r="376" customFormat="false" ht="12" hidden="false" customHeight="false" outlineLevel="0" collapsed="false">
      <c r="A376" s="39" t="s">
        <v>1193</v>
      </c>
      <c r="B376" s="39" t="s">
        <v>1194</v>
      </c>
      <c r="C376" s="39"/>
      <c r="D376" s="39" t="s">
        <v>4505</v>
      </c>
      <c r="E376" s="39" t="s">
        <v>274</v>
      </c>
      <c r="F376" s="39" t="s">
        <v>1739</v>
      </c>
      <c r="G376" s="39" t="s">
        <v>4852</v>
      </c>
      <c r="H376" s="39" t="s">
        <v>4502</v>
      </c>
      <c r="I376" s="40" t="n">
        <v>260</v>
      </c>
      <c r="J376" s="40" t="n">
        <v>0</v>
      </c>
      <c r="K376" s="39" t="s">
        <v>4503</v>
      </c>
      <c r="L376" s="41" t="n">
        <v>0</v>
      </c>
      <c r="M376" s="41" t="n">
        <v>35049.9</v>
      </c>
      <c r="O376" s="42" t="n">
        <f aca="false">M376/SUM($M$2:$M$2023)</f>
        <v>9.68302241496194E-005</v>
      </c>
      <c r="P376" s="43" t="n">
        <f aca="false">IFERROR(M376/I376,0)</f>
        <v>134.807307692308</v>
      </c>
      <c r="Q376" s="17" t="n">
        <v>36</v>
      </c>
      <c r="R376" s="44" t="n">
        <f aca="false">I376-Q376</f>
        <v>224</v>
      </c>
      <c r="S376" s="43" t="n">
        <f aca="false">$AK376*R376</f>
        <v>30196.8369230769</v>
      </c>
      <c r="U376" s="26" t="s">
        <v>259</v>
      </c>
      <c r="V376" s="26" t="s">
        <v>273</v>
      </c>
      <c r="W376" s="26" t="s">
        <v>262</v>
      </c>
      <c r="X376" s="25" t="s">
        <v>228</v>
      </c>
      <c r="Y376" s="26" t="s">
        <v>282</v>
      </c>
      <c r="Z376" s="25" t="s">
        <v>51</v>
      </c>
      <c r="AA376" s="26" t="s">
        <v>2347</v>
      </c>
      <c r="AB376" s="26" t="s">
        <v>2348</v>
      </c>
      <c r="AC376" s="26" t="s">
        <v>290</v>
      </c>
      <c r="AD376" s="26" t="s">
        <v>269</v>
      </c>
      <c r="AE376" s="26"/>
      <c r="AF376" s="26" t="s">
        <v>269</v>
      </c>
      <c r="AG376" s="26"/>
      <c r="AH376" s="45" t="n">
        <v>260</v>
      </c>
      <c r="AI376" s="45" t="n">
        <f aca="false">Q376</f>
        <v>36</v>
      </c>
      <c r="AJ376" s="45" t="n">
        <f aca="false">$AH376-$AI376</f>
        <v>224</v>
      </c>
      <c r="AK376" s="46" t="n">
        <v>134.807307692308</v>
      </c>
      <c r="AL376" s="46" t="n">
        <f aca="false">$AJ376*$AK376</f>
        <v>30196.8369230769</v>
      </c>
      <c r="AM376" s="46" t="n">
        <f aca="false">$AI376*$AK376</f>
        <v>4853.06307692308</v>
      </c>
      <c r="AN376" s="26"/>
      <c r="AO376" s="26" t="s">
        <v>2349</v>
      </c>
    </row>
    <row r="377" customFormat="false" ht="12" hidden="false" customHeight="false" outlineLevel="0" collapsed="false">
      <c r="A377" s="39" t="s">
        <v>2296</v>
      </c>
      <c r="B377" s="39" t="s">
        <v>2297</v>
      </c>
      <c r="C377" s="39"/>
      <c r="D377" s="39" t="s">
        <v>4505</v>
      </c>
      <c r="E377" s="39" t="s">
        <v>274</v>
      </c>
      <c r="F377" s="39" t="s">
        <v>1739</v>
      </c>
      <c r="G377" s="39" t="s">
        <v>4852</v>
      </c>
      <c r="H377" s="39" t="s">
        <v>4502</v>
      </c>
      <c r="I377" s="40" t="n">
        <v>260</v>
      </c>
      <c r="J377" s="40" t="n">
        <v>0</v>
      </c>
      <c r="K377" s="39" t="s">
        <v>4503</v>
      </c>
      <c r="L377" s="41" t="n">
        <v>0</v>
      </c>
      <c r="M377" s="41" t="n">
        <v>74176.34</v>
      </c>
      <c r="O377" s="42" t="n">
        <f aca="false">M377/SUM($M$2:$M$2023)</f>
        <v>0.000204922457091129</v>
      </c>
      <c r="P377" s="43" t="n">
        <f aca="false">IFERROR(M377/I377,0)</f>
        <v>285.293615384615</v>
      </c>
      <c r="Q377" s="17"/>
      <c r="R377" s="44" t="n">
        <f aca="false">I377-Q377</f>
        <v>260</v>
      </c>
      <c r="S377" s="43" t="n">
        <f aca="false">$AK377*R377</f>
        <v>74176.3425</v>
      </c>
      <c r="U377" s="26" t="s">
        <v>259</v>
      </c>
      <c r="V377" s="26" t="s">
        <v>273</v>
      </c>
      <c r="W377" s="26" t="s">
        <v>262</v>
      </c>
      <c r="X377" s="26"/>
      <c r="Y377" s="26" t="s">
        <v>277</v>
      </c>
      <c r="Z377" s="27" t="s">
        <v>123</v>
      </c>
      <c r="AA377" s="26"/>
      <c r="AB377" s="26"/>
      <c r="AC377" s="26"/>
      <c r="AD377" s="26"/>
      <c r="AE377" s="26"/>
      <c r="AF377" s="26"/>
      <c r="AG377" s="26"/>
      <c r="AH377" s="45" t="n">
        <v>320</v>
      </c>
      <c r="AI377" s="45" t="n">
        <f aca="false">Q377</f>
        <v>0</v>
      </c>
      <c r="AJ377" s="45" t="n">
        <f aca="false">$AH377-$AI377</f>
        <v>320</v>
      </c>
      <c r="AK377" s="46" t="n">
        <v>285.293625</v>
      </c>
      <c r="AL377" s="46" t="n">
        <f aca="false">$AJ377*$AK377</f>
        <v>91293.96</v>
      </c>
      <c r="AM377" s="46" t="n">
        <f aca="false">$AI377*$AK377</f>
        <v>0</v>
      </c>
      <c r="AN377" s="26"/>
      <c r="AO377" s="26" t="s">
        <v>1741</v>
      </c>
    </row>
    <row r="378" customFormat="false" ht="12" hidden="false" customHeight="false" outlineLevel="0" collapsed="false">
      <c r="A378" s="39" t="s">
        <v>778</v>
      </c>
      <c r="B378" s="39" t="s">
        <v>779</v>
      </c>
      <c r="C378" s="39" t="s">
        <v>3906</v>
      </c>
      <c r="D378" s="39" t="s">
        <v>4505</v>
      </c>
      <c r="E378" s="39" t="s">
        <v>261</v>
      </c>
      <c r="F378" s="39" t="s">
        <v>1739</v>
      </c>
      <c r="G378" s="39" t="s">
        <v>4853</v>
      </c>
      <c r="H378" s="39" t="s">
        <v>4502</v>
      </c>
      <c r="I378" s="40" t="n">
        <v>252</v>
      </c>
      <c r="J378" s="40" t="n">
        <v>0</v>
      </c>
      <c r="K378" s="39" t="s">
        <v>4503</v>
      </c>
      <c r="L378" s="41" t="n">
        <v>0</v>
      </c>
      <c r="M378" s="41" t="n">
        <v>6166.6</v>
      </c>
      <c r="O378" s="42" t="n">
        <f aca="false">M378/SUM($M$2:$M$2023)</f>
        <v>1.70360902667638E-005</v>
      </c>
      <c r="P378" s="43" t="n">
        <f aca="false">IFERROR(M378/I378,0)</f>
        <v>24.4706349206349</v>
      </c>
      <c r="Q378" s="17"/>
      <c r="R378" s="44" t="n">
        <f aca="false">I378-Q378</f>
        <v>252</v>
      </c>
      <c r="S378" s="43" t="n">
        <f aca="false">$AK378*R378</f>
        <v>6166.60455825864</v>
      </c>
      <c r="U378" s="26" t="s">
        <v>259</v>
      </c>
      <c r="V378" s="26" t="s">
        <v>260</v>
      </c>
      <c r="W378" s="26" t="s">
        <v>262</v>
      </c>
      <c r="X378" s="24" t="s">
        <v>226</v>
      </c>
      <c r="Y378" s="26" t="s">
        <v>267</v>
      </c>
      <c r="Z378" s="25" t="s">
        <v>51</v>
      </c>
      <c r="AA378" s="26" t="s">
        <v>1987</v>
      </c>
      <c r="AB378" s="26" t="s">
        <v>1988</v>
      </c>
      <c r="AC378" s="26" t="s">
        <v>290</v>
      </c>
      <c r="AD378" s="26" t="s">
        <v>269</v>
      </c>
      <c r="AE378" s="26"/>
      <c r="AF378" s="26" t="s">
        <v>270</v>
      </c>
      <c r="AG378" s="26" t="s">
        <v>564</v>
      </c>
      <c r="AH378" s="45"/>
      <c r="AI378" s="45"/>
      <c r="AJ378" s="45"/>
      <c r="AK378" s="46" t="n">
        <v>24.4706530089629</v>
      </c>
      <c r="AL378" s="46"/>
      <c r="AM378" s="46"/>
      <c r="AN378" s="26"/>
      <c r="AO378" s="26" t="s">
        <v>4997</v>
      </c>
    </row>
    <row r="379" customFormat="false" ht="12" hidden="false" customHeight="false" outlineLevel="0" collapsed="false">
      <c r="A379" s="39" t="s">
        <v>1778</v>
      </c>
      <c r="B379" s="39" t="s">
        <v>1779</v>
      </c>
      <c r="C379" s="39" t="s">
        <v>5142</v>
      </c>
      <c r="D379" s="39" t="s">
        <v>4505</v>
      </c>
      <c r="E379" s="39" t="s">
        <v>261</v>
      </c>
      <c r="F379" s="39" t="s">
        <v>1739</v>
      </c>
      <c r="G379" s="39" t="s">
        <v>4853</v>
      </c>
      <c r="H379" s="39" t="s">
        <v>4502</v>
      </c>
      <c r="I379" s="40" t="n">
        <v>250</v>
      </c>
      <c r="J379" s="40" t="n">
        <v>0</v>
      </c>
      <c r="K379" s="39" t="s">
        <v>4503</v>
      </c>
      <c r="L379" s="41" t="n">
        <v>0</v>
      </c>
      <c r="M379" s="41" t="n">
        <v>7596.01</v>
      </c>
      <c r="O379" s="42" t="n">
        <f aca="false">M379/SUM($M$2:$M$2023)</f>
        <v>2.09850342210035E-005</v>
      </c>
      <c r="P379" s="43" t="n">
        <f aca="false">IFERROR(M379/I379,0)</f>
        <v>30.38404</v>
      </c>
      <c r="Q379" s="17"/>
      <c r="R379" s="44" t="n">
        <f aca="false">I379-Q379</f>
        <v>250</v>
      </c>
      <c r="S379" s="43" t="n">
        <f aca="false">$AK379*R379</f>
        <v>7596.0095450853</v>
      </c>
      <c r="U379" s="26" t="s">
        <v>259</v>
      </c>
      <c r="V379" s="26" t="s">
        <v>260</v>
      </c>
      <c r="W379" s="26" t="s">
        <v>262</v>
      </c>
      <c r="X379" s="26"/>
      <c r="Y379" s="26" t="s">
        <v>277</v>
      </c>
      <c r="Z379" s="27" t="s">
        <v>123</v>
      </c>
      <c r="AA379" s="26"/>
      <c r="AB379" s="26"/>
      <c r="AC379" s="26"/>
      <c r="AD379" s="26"/>
      <c r="AE379" s="26"/>
      <c r="AF379" s="26"/>
      <c r="AG379" s="26"/>
      <c r="AH379" s="45"/>
      <c r="AI379" s="45"/>
      <c r="AJ379" s="45"/>
      <c r="AK379" s="46" t="n">
        <v>30.3840381803412</v>
      </c>
      <c r="AL379" s="46"/>
      <c r="AM379" s="46"/>
      <c r="AN379" s="26"/>
      <c r="AO379" s="26" t="s">
        <v>1780</v>
      </c>
    </row>
    <row r="380" customFormat="false" ht="12" hidden="false" customHeight="false" outlineLevel="0" collapsed="false">
      <c r="A380" s="39" t="s">
        <v>1915</v>
      </c>
      <c r="B380" s="39" t="s">
        <v>1916</v>
      </c>
      <c r="C380" s="39" t="s">
        <v>5143</v>
      </c>
      <c r="D380" s="39" t="s">
        <v>4505</v>
      </c>
      <c r="E380" s="39" t="s">
        <v>261</v>
      </c>
      <c r="F380" s="39" t="s">
        <v>1739</v>
      </c>
      <c r="G380" s="39" t="s">
        <v>4853</v>
      </c>
      <c r="H380" s="39" t="s">
        <v>4502</v>
      </c>
      <c r="I380" s="40" t="n">
        <v>250</v>
      </c>
      <c r="J380" s="40" t="n">
        <v>0</v>
      </c>
      <c r="K380" s="39" t="s">
        <v>4503</v>
      </c>
      <c r="L380" s="41" t="n">
        <v>0</v>
      </c>
      <c r="M380" s="41" t="n">
        <v>17908.84</v>
      </c>
      <c r="O380" s="42" t="n">
        <f aca="false">M380/SUM($M$2:$M$2023)</f>
        <v>4.94756615984545E-005</v>
      </c>
      <c r="P380" s="43" t="n">
        <f aca="false">IFERROR(M380/I380,0)</f>
        <v>71.63536</v>
      </c>
      <c r="Q380" s="17"/>
      <c r="R380" s="44" t="n">
        <f aca="false">I380-Q380</f>
        <v>250</v>
      </c>
      <c r="S380" s="43" t="n">
        <f aca="false">$AK380*R380</f>
        <v>17908.844765343</v>
      </c>
      <c r="U380" s="26" t="s">
        <v>259</v>
      </c>
      <c r="V380" s="26" t="s">
        <v>260</v>
      </c>
      <c r="W380" s="26" t="s">
        <v>262</v>
      </c>
      <c r="X380" s="24" t="s">
        <v>226</v>
      </c>
      <c r="Y380" s="26" t="s">
        <v>267</v>
      </c>
      <c r="Z380" s="25" t="s">
        <v>51</v>
      </c>
      <c r="AA380" s="26" t="s">
        <v>1917</v>
      </c>
      <c r="AB380" s="26" t="s">
        <v>1918</v>
      </c>
      <c r="AC380" s="26" t="s">
        <v>290</v>
      </c>
      <c r="AD380" s="26" t="s">
        <v>269</v>
      </c>
      <c r="AE380" s="26"/>
      <c r="AF380" s="26" t="s">
        <v>269</v>
      </c>
      <c r="AG380" s="26"/>
      <c r="AH380" s="45"/>
      <c r="AI380" s="45"/>
      <c r="AJ380" s="45"/>
      <c r="AK380" s="46" t="n">
        <v>71.6353790613718</v>
      </c>
      <c r="AL380" s="46"/>
      <c r="AM380" s="46"/>
      <c r="AN380" s="26"/>
      <c r="AO380" s="26" t="s">
        <v>4899</v>
      </c>
    </row>
    <row r="381" customFormat="false" ht="12" hidden="false" customHeight="false" outlineLevel="0" collapsed="false">
      <c r="A381" s="39" t="s">
        <v>1862</v>
      </c>
      <c r="B381" s="39" t="s">
        <v>1863</v>
      </c>
      <c r="C381" s="39" t="s">
        <v>5144</v>
      </c>
      <c r="D381" s="39" t="s">
        <v>4505</v>
      </c>
      <c r="E381" s="39" t="s">
        <v>261</v>
      </c>
      <c r="F381" s="39" t="s">
        <v>1739</v>
      </c>
      <c r="G381" s="39" t="s">
        <v>4853</v>
      </c>
      <c r="H381" s="39" t="s">
        <v>4502</v>
      </c>
      <c r="I381" s="40" t="n">
        <v>250</v>
      </c>
      <c r="J381" s="40" t="n">
        <v>0</v>
      </c>
      <c r="K381" s="39" t="s">
        <v>4503</v>
      </c>
      <c r="L381" s="41" t="n">
        <v>0</v>
      </c>
      <c r="M381" s="41" t="n">
        <v>24670.16</v>
      </c>
      <c r="O381" s="42" t="n">
        <f aca="false">M381/SUM($M$2:$M$2023)</f>
        <v>6.81547485900666E-005</v>
      </c>
      <c r="P381" s="43" t="n">
        <f aca="false">IFERROR(M381/I381,0)</f>
        <v>98.68064</v>
      </c>
      <c r="Q381" s="17"/>
      <c r="R381" s="44" t="n">
        <f aca="false">I381-Q381</f>
        <v>250</v>
      </c>
      <c r="S381" s="43" t="n">
        <f aca="false">$AK381*R381</f>
        <v>24670.1595474193</v>
      </c>
      <c r="U381" s="26" t="s">
        <v>259</v>
      </c>
      <c r="V381" s="26" t="s">
        <v>260</v>
      </c>
      <c r="W381" s="26" t="s">
        <v>262</v>
      </c>
      <c r="X381" s="25" t="s">
        <v>228</v>
      </c>
      <c r="Y381" s="26" t="s">
        <v>282</v>
      </c>
      <c r="Z381" s="25" t="s">
        <v>51</v>
      </c>
      <c r="AA381" s="26" t="s">
        <v>1864</v>
      </c>
      <c r="AB381" s="26" t="s">
        <v>1865</v>
      </c>
      <c r="AC381" s="26" t="s">
        <v>1866</v>
      </c>
      <c r="AD381" s="26" t="s">
        <v>269</v>
      </c>
      <c r="AE381" s="26"/>
      <c r="AF381" s="26" t="s">
        <v>270</v>
      </c>
      <c r="AG381" s="26" t="s">
        <v>1867</v>
      </c>
      <c r="AH381" s="45"/>
      <c r="AI381" s="45"/>
      <c r="AJ381" s="45"/>
      <c r="AK381" s="46" t="n">
        <v>98.6806381896771</v>
      </c>
      <c r="AL381" s="46"/>
      <c r="AM381" s="46"/>
      <c r="AN381" s="26"/>
      <c r="AO381" s="26" t="s">
        <v>4932</v>
      </c>
    </row>
    <row r="382" customFormat="false" ht="12" hidden="false" customHeight="false" outlineLevel="0" collapsed="false">
      <c r="A382" s="39" t="s">
        <v>1502</v>
      </c>
      <c r="B382" s="39" t="s">
        <v>1503</v>
      </c>
      <c r="C382" s="39" t="s">
        <v>5145</v>
      </c>
      <c r="D382" s="39" t="s">
        <v>4505</v>
      </c>
      <c r="E382" s="39" t="s">
        <v>261</v>
      </c>
      <c r="F382" s="39" t="s">
        <v>1739</v>
      </c>
      <c r="G382" s="39" t="s">
        <v>4853</v>
      </c>
      <c r="H382" s="39" t="s">
        <v>4502</v>
      </c>
      <c r="I382" s="40" t="n">
        <v>250</v>
      </c>
      <c r="J382" s="40" t="n">
        <v>0</v>
      </c>
      <c r="K382" s="39" t="s">
        <v>4503</v>
      </c>
      <c r="L382" s="41" t="n">
        <v>0</v>
      </c>
      <c r="M382" s="41" t="n">
        <v>32933.54</v>
      </c>
      <c r="O382" s="42" t="n">
        <f aca="false">M382/SUM($M$2:$M$2023)</f>
        <v>9.09834852664474E-005</v>
      </c>
      <c r="P382" s="43" t="n">
        <f aca="false">IFERROR(M382/I382,0)</f>
        <v>131.73416</v>
      </c>
      <c r="Q382" s="17"/>
      <c r="R382" s="44" t="n">
        <f aca="false">I382-Q382</f>
        <v>250</v>
      </c>
      <c r="S382" s="43" t="n">
        <f aca="false">$AK382*R382</f>
        <v>32933.541386724</v>
      </c>
      <c r="U382" s="26" t="s">
        <v>259</v>
      </c>
      <c r="V382" s="26" t="s">
        <v>260</v>
      </c>
      <c r="W382" s="26" t="s">
        <v>262</v>
      </c>
      <c r="X382" s="26"/>
      <c r="Y382" s="26" t="s">
        <v>277</v>
      </c>
      <c r="Z382" s="27" t="s">
        <v>123</v>
      </c>
      <c r="AA382" s="26"/>
      <c r="AB382" s="26"/>
      <c r="AC382" s="26"/>
      <c r="AD382" s="26"/>
      <c r="AE382" s="26"/>
      <c r="AF382" s="26"/>
      <c r="AG382" s="26"/>
      <c r="AH382" s="45"/>
      <c r="AI382" s="45"/>
      <c r="AJ382" s="45"/>
      <c r="AK382" s="46" t="n">
        <v>131.734165546896</v>
      </c>
      <c r="AL382" s="46"/>
      <c r="AM382" s="46"/>
      <c r="AN382" s="26"/>
      <c r="AO382" s="26" t="s">
        <v>1823</v>
      </c>
    </row>
    <row r="383" customFormat="false" ht="12" hidden="false" customHeight="false" outlineLevel="0" collapsed="false">
      <c r="A383" s="39" t="s">
        <v>2178</v>
      </c>
      <c r="B383" s="39" t="s">
        <v>2179</v>
      </c>
      <c r="C383" s="39"/>
      <c r="D383" s="39" t="s">
        <v>4505</v>
      </c>
      <c r="E383" s="39" t="s">
        <v>274</v>
      </c>
      <c r="F383" s="39" t="s">
        <v>1739</v>
      </c>
      <c r="G383" s="39" t="s">
        <v>4852</v>
      </c>
      <c r="H383" s="39" t="s">
        <v>4502</v>
      </c>
      <c r="I383" s="40" t="n">
        <v>250</v>
      </c>
      <c r="J383" s="40" t="n">
        <v>0</v>
      </c>
      <c r="K383" s="39" t="s">
        <v>4503</v>
      </c>
      <c r="L383" s="41" t="n">
        <v>0</v>
      </c>
      <c r="M383" s="41" t="n">
        <v>63699.67</v>
      </c>
      <c r="O383" s="42" t="n">
        <f aca="false">M383/SUM($M$2:$M$2023)</f>
        <v>0.000175979198923728</v>
      </c>
      <c r="P383" s="43" t="n">
        <f aca="false">IFERROR(M383/I383,0)</f>
        <v>254.79868</v>
      </c>
      <c r="Q383" s="17"/>
      <c r="R383" s="44" t="n">
        <f aca="false">I383-Q383</f>
        <v>250</v>
      </c>
      <c r="S383" s="43" t="n">
        <f aca="false">$AK383*R383</f>
        <v>63699.6681818182</v>
      </c>
      <c r="U383" s="26" t="s">
        <v>259</v>
      </c>
      <c r="V383" s="26" t="s">
        <v>273</v>
      </c>
      <c r="W383" s="26" t="s">
        <v>262</v>
      </c>
      <c r="X383" s="24" t="s">
        <v>226</v>
      </c>
      <c r="Y383" s="26" t="s">
        <v>267</v>
      </c>
      <c r="Z383" s="25" t="s">
        <v>51</v>
      </c>
      <c r="AA383" s="26" t="s">
        <v>2180</v>
      </c>
      <c r="AB383" s="26" t="s">
        <v>2181</v>
      </c>
      <c r="AC383" s="26" t="s">
        <v>1419</v>
      </c>
      <c r="AD383" s="26" t="s">
        <v>269</v>
      </c>
      <c r="AE383" s="26"/>
      <c r="AF383" s="26" t="s">
        <v>270</v>
      </c>
      <c r="AG383" s="26" t="s">
        <v>1420</v>
      </c>
      <c r="AH383" s="45"/>
      <c r="AI383" s="45"/>
      <c r="AJ383" s="45"/>
      <c r="AK383" s="46" t="n">
        <v>254.798672727273</v>
      </c>
      <c r="AL383" s="46"/>
      <c r="AM383" s="46"/>
      <c r="AN383" s="26"/>
      <c r="AO383" s="26" t="s">
        <v>5146</v>
      </c>
    </row>
    <row r="384" customFormat="false" ht="12" hidden="false" customHeight="false" outlineLevel="0" collapsed="false">
      <c r="A384" s="39" t="s">
        <v>836</v>
      </c>
      <c r="B384" s="39" t="s">
        <v>837</v>
      </c>
      <c r="C384" s="39"/>
      <c r="D384" s="39" t="s">
        <v>4505</v>
      </c>
      <c r="E384" s="39" t="s">
        <v>274</v>
      </c>
      <c r="F384" s="39" t="s">
        <v>1739</v>
      </c>
      <c r="G384" s="39" t="s">
        <v>4852</v>
      </c>
      <c r="H384" s="39" t="s">
        <v>4502</v>
      </c>
      <c r="I384" s="40" t="n">
        <v>250</v>
      </c>
      <c r="J384" s="40" t="n">
        <v>0</v>
      </c>
      <c r="K384" s="39" t="s">
        <v>4503</v>
      </c>
      <c r="L384" s="41" t="n">
        <v>0</v>
      </c>
      <c r="M384" s="41" t="n">
        <v>57856.8</v>
      </c>
      <c r="O384" s="42" t="n">
        <f aca="false">M384/SUM($M$2:$M$2023)</f>
        <v>0.000159837457812425</v>
      </c>
      <c r="P384" s="43" t="n">
        <f aca="false">IFERROR(M384/I384,0)</f>
        <v>231.4272</v>
      </c>
      <c r="Q384" s="17"/>
      <c r="R384" s="44" t="n">
        <f aca="false">I384-Q384</f>
        <v>250</v>
      </c>
      <c r="S384" s="43" t="n">
        <f aca="false">$AK384*R384</f>
        <v>57856.8037383178</v>
      </c>
      <c r="U384" s="26" t="s">
        <v>259</v>
      </c>
      <c r="V384" s="26" t="s">
        <v>273</v>
      </c>
      <c r="W384" s="26" t="s">
        <v>262</v>
      </c>
      <c r="X384" s="24" t="s">
        <v>226</v>
      </c>
      <c r="Y384" s="26" t="s">
        <v>267</v>
      </c>
      <c r="Z384" s="25" t="s">
        <v>51</v>
      </c>
      <c r="AA384" s="26" t="s">
        <v>2191</v>
      </c>
      <c r="AB384" s="26" t="s">
        <v>2192</v>
      </c>
      <c r="AC384" s="26" t="s">
        <v>840</v>
      </c>
      <c r="AD384" s="26" t="s">
        <v>269</v>
      </c>
      <c r="AE384" s="26"/>
      <c r="AF384" s="26" t="s">
        <v>270</v>
      </c>
      <c r="AG384" s="26" t="s">
        <v>842</v>
      </c>
      <c r="AH384" s="45"/>
      <c r="AI384" s="45"/>
      <c r="AJ384" s="45"/>
      <c r="AK384" s="46" t="n">
        <v>231.427214953271</v>
      </c>
      <c r="AL384" s="46"/>
      <c r="AM384" s="46"/>
      <c r="AN384" s="26"/>
      <c r="AO384" s="26" t="s">
        <v>5147</v>
      </c>
    </row>
    <row r="385" customFormat="false" ht="12" hidden="false" customHeight="false" outlineLevel="0" collapsed="false">
      <c r="A385" s="39" t="s">
        <v>2350</v>
      </c>
      <c r="B385" s="39" t="s">
        <v>2351</v>
      </c>
      <c r="C385" s="39"/>
      <c r="D385" s="39" t="s">
        <v>4505</v>
      </c>
      <c r="E385" s="39" t="s">
        <v>274</v>
      </c>
      <c r="F385" s="39" t="s">
        <v>1739</v>
      </c>
      <c r="G385" s="39" t="s">
        <v>4853</v>
      </c>
      <c r="H385" s="39" t="s">
        <v>4502</v>
      </c>
      <c r="I385" s="40" t="n">
        <v>250</v>
      </c>
      <c r="J385" s="40" t="n">
        <v>0</v>
      </c>
      <c r="K385" s="39" t="s">
        <v>4503</v>
      </c>
      <c r="L385" s="41" t="n">
        <v>0</v>
      </c>
      <c r="M385" s="41" t="n">
        <v>142000</v>
      </c>
      <c r="O385" s="42" t="n">
        <f aca="false">M385/SUM($M$2:$M$2023)</f>
        <v>0.000392294752031987</v>
      </c>
      <c r="P385" s="43" t="n">
        <f aca="false">IFERROR(M385/I385,0)</f>
        <v>568</v>
      </c>
      <c r="Q385" s="17" t="n">
        <v>96</v>
      </c>
      <c r="R385" s="44" t="n">
        <f aca="false">I385-Q385</f>
        <v>154</v>
      </c>
      <c r="S385" s="43" t="n">
        <f aca="false">$AK385*R385</f>
        <v>87472</v>
      </c>
      <c r="U385" s="26" t="s">
        <v>259</v>
      </c>
      <c r="V385" s="26" t="s">
        <v>273</v>
      </c>
      <c r="W385" s="26" t="s">
        <v>262</v>
      </c>
      <c r="X385" s="24" t="s">
        <v>226</v>
      </c>
      <c r="Y385" s="26" t="s">
        <v>267</v>
      </c>
      <c r="Z385" s="25" t="s">
        <v>51</v>
      </c>
      <c r="AA385" s="26" t="s">
        <v>2352</v>
      </c>
      <c r="AB385" s="26" t="s">
        <v>2353</v>
      </c>
      <c r="AC385" s="26" t="s">
        <v>290</v>
      </c>
      <c r="AD385" s="26" t="s">
        <v>269</v>
      </c>
      <c r="AE385" s="26"/>
      <c r="AF385" s="26" t="s">
        <v>270</v>
      </c>
      <c r="AG385" s="26"/>
      <c r="AH385" s="45" t="n">
        <v>250</v>
      </c>
      <c r="AI385" s="45" t="n">
        <f aca="false">Q385</f>
        <v>96</v>
      </c>
      <c r="AJ385" s="45" t="n">
        <f aca="false">$AH385-$AI385</f>
        <v>154</v>
      </c>
      <c r="AK385" s="46" t="n">
        <v>568</v>
      </c>
      <c r="AL385" s="46" t="n">
        <f aca="false">$AJ385*$AK385</f>
        <v>87472</v>
      </c>
      <c r="AM385" s="46" t="n">
        <f aca="false">$AI385*$AK385</f>
        <v>54528</v>
      </c>
      <c r="AN385" s="26"/>
      <c r="AO385" s="26" t="s">
        <v>2354</v>
      </c>
    </row>
    <row r="386" customFormat="false" ht="12" hidden="false" customHeight="false" outlineLevel="0" collapsed="false">
      <c r="A386" s="39" t="s">
        <v>2355</v>
      </c>
      <c r="B386" s="39" t="s">
        <v>2356</v>
      </c>
      <c r="C386" s="39"/>
      <c r="D386" s="39" t="s">
        <v>4505</v>
      </c>
      <c r="E386" s="39" t="s">
        <v>274</v>
      </c>
      <c r="F386" s="39" t="s">
        <v>1739</v>
      </c>
      <c r="G386" s="39" t="s">
        <v>4852</v>
      </c>
      <c r="H386" s="39" t="s">
        <v>4502</v>
      </c>
      <c r="I386" s="40" t="n">
        <v>250</v>
      </c>
      <c r="J386" s="40" t="n">
        <v>0</v>
      </c>
      <c r="K386" s="39" t="s">
        <v>4503</v>
      </c>
      <c r="L386" s="41" t="n">
        <v>0</v>
      </c>
      <c r="M386" s="41" t="n">
        <v>41259.82</v>
      </c>
      <c r="O386" s="42" t="n">
        <f aca="false">M386/SUM($M$2:$M$2023)</f>
        <v>0.000113985991942144</v>
      </c>
      <c r="P386" s="43" t="n">
        <f aca="false">IFERROR(M386/I386,0)</f>
        <v>165.03928</v>
      </c>
      <c r="Q386" s="17" t="n">
        <v>193</v>
      </c>
      <c r="R386" s="44" t="n">
        <f aca="false">I386-Q386</f>
        <v>57</v>
      </c>
      <c r="S386" s="43" t="n">
        <f aca="false">$AK386*R386</f>
        <v>9407.23896</v>
      </c>
      <c r="U386" s="26" t="s">
        <v>259</v>
      </c>
      <c r="V386" s="26" t="s">
        <v>273</v>
      </c>
      <c r="W386" s="26" t="s">
        <v>262</v>
      </c>
      <c r="X386" s="25" t="s">
        <v>228</v>
      </c>
      <c r="Y386" s="26" t="s">
        <v>282</v>
      </c>
      <c r="Z386" s="25" t="s">
        <v>51</v>
      </c>
      <c r="AA386" s="26" t="s">
        <v>2357</v>
      </c>
      <c r="AB386" s="26" t="s">
        <v>2358</v>
      </c>
      <c r="AC386" s="26" t="s">
        <v>2359</v>
      </c>
      <c r="AD386" s="26" t="s">
        <v>269</v>
      </c>
      <c r="AE386" s="26"/>
      <c r="AF386" s="26" t="s">
        <v>270</v>
      </c>
      <c r="AG386" s="26" t="s">
        <v>1684</v>
      </c>
      <c r="AH386" s="45" t="n">
        <v>250</v>
      </c>
      <c r="AI386" s="45" t="n">
        <f aca="false">Q386</f>
        <v>193</v>
      </c>
      <c r="AJ386" s="45" t="n">
        <f aca="false">$AH386-$AI386</f>
        <v>57</v>
      </c>
      <c r="AK386" s="46" t="n">
        <v>165.03928</v>
      </c>
      <c r="AL386" s="46" t="n">
        <f aca="false">$AJ386*$AK386</f>
        <v>9407.23896</v>
      </c>
      <c r="AM386" s="46" t="n">
        <f aca="false">$AI386*$AK386</f>
        <v>31852.58104</v>
      </c>
      <c r="AN386" s="26"/>
      <c r="AO386" s="26" t="s">
        <v>2360</v>
      </c>
    </row>
    <row r="387" customFormat="false" ht="12" hidden="false" customHeight="false" outlineLevel="0" collapsed="false">
      <c r="A387" s="39" t="s">
        <v>2145</v>
      </c>
      <c r="B387" s="39" t="s">
        <v>2146</v>
      </c>
      <c r="C387" s="39"/>
      <c r="D387" s="39" t="s">
        <v>4505</v>
      </c>
      <c r="E387" s="39" t="s">
        <v>274</v>
      </c>
      <c r="F387" s="39" t="s">
        <v>1739</v>
      </c>
      <c r="G387" s="39" t="s">
        <v>4852</v>
      </c>
      <c r="H387" s="39" t="s">
        <v>4502</v>
      </c>
      <c r="I387" s="40" t="n">
        <v>250</v>
      </c>
      <c r="J387" s="40" t="n">
        <v>0</v>
      </c>
      <c r="K387" s="39" t="s">
        <v>4503</v>
      </c>
      <c r="L387" s="41" t="n">
        <v>0</v>
      </c>
      <c r="M387" s="41" t="n">
        <v>82238.15</v>
      </c>
      <c r="O387" s="42" t="n">
        <f aca="false">M387/SUM($M$2:$M$2023)</f>
        <v>0.000227194328604362</v>
      </c>
      <c r="P387" s="43" t="n">
        <f aca="false">IFERROR(M387/I387,0)</f>
        <v>328.9526</v>
      </c>
      <c r="Q387" s="17"/>
      <c r="R387" s="44" t="n">
        <f aca="false">I387-Q387</f>
        <v>250</v>
      </c>
      <c r="S387" s="43" t="n">
        <f aca="false">$AK387*R387</f>
        <v>82238.1451612903</v>
      </c>
      <c r="U387" s="26" t="s">
        <v>259</v>
      </c>
      <c r="V387" s="26" t="s">
        <v>273</v>
      </c>
      <c r="W387" s="26" t="s">
        <v>262</v>
      </c>
      <c r="X387" s="26"/>
      <c r="Y387" s="26" t="s">
        <v>277</v>
      </c>
      <c r="Z387" s="27" t="s">
        <v>123</v>
      </c>
      <c r="AA387" s="26"/>
      <c r="AB387" s="26"/>
      <c r="AC387" s="26"/>
      <c r="AD387" s="26"/>
      <c r="AE387" s="26"/>
      <c r="AF387" s="26"/>
      <c r="AG387" s="26"/>
      <c r="AH387" s="45"/>
      <c r="AI387" s="45"/>
      <c r="AJ387" s="45"/>
      <c r="AK387" s="46" t="n">
        <v>328.952580645161</v>
      </c>
      <c r="AL387" s="46"/>
      <c r="AM387" s="46"/>
      <c r="AN387" s="26"/>
      <c r="AO387" s="26" t="s">
        <v>1741</v>
      </c>
    </row>
    <row r="388" customFormat="false" ht="12" hidden="false" customHeight="false" outlineLevel="0" collapsed="false">
      <c r="A388" s="39" t="s">
        <v>453</v>
      </c>
      <c r="B388" s="39" t="s">
        <v>454</v>
      </c>
      <c r="C388" s="39" t="s">
        <v>5148</v>
      </c>
      <c r="D388" s="39" t="s">
        <v>4505</v>
      </c>
      <c r="E388" s="39" t="s">
        <v>261</v>
      </c>
      <c r="F388" s="39" t="s">
        <v>1739</v>
      </c>
      <c r="G388" s="39" t="s">
        <v>4853</v>
      </c>
      <c r="H388" s="39" t="s">
        <v>4502</v>
      </c>
      <c r="I388" s="40" t="n">
        <v>240</v>
      </c>
      <c r="J388" s="40" t="n">
        <v>0</v>
      </c>
      <c r="K388" s="39" t="s">
        <v>4503</v>
      </c>
      <c r="L388" s="41" t="n">
        <v>0</v>
      </c>
      <c r="M388" s="41" t="n">
        <v>374952.3</v>
      </c>
      <c r="O388" s="42" t="n">
        <f aca="false">M388/SUM($M$2:$M$2023)</f>
        <v>0.00103585788417129</v>
      </c>
      <c r="P388" s="43" t="n">
        <f aca="false">IFERROR(M388/I388,0)</f>
        <v>1562.30125</v>
      </c>
      <c r="Q388" s="17"/>
      <c r="R388" s="44" t="n">
        <f aca="false">I388-Q388</f>
        <v>240</v>
      </c>
      <c r="S388" s="43" t="n">
        <f aca="false">$AK388*R388</f>
        <v>374952.304467733</v>
      </c>
      <c r="U388" s="26" t="s">
        <v>259</v>
      </c>
      <c r="V388" s="26" t="s">
        <v>260</v>
      </c>
      <c r="W388" s="26" t="s">
        <v>262</v>
      </c>
      <c r="X388" s="29" t="s">
        <v>227</v>
      </c>
      <c r="Y388" s="26" t="s">
        <v>297</v>
      </c>
      <c r="Z388" s="25" t="s">
        <v>51</v>
      </c>
      <c r="AA388" s="26" t="s">
        <v>1971</v>
      </c>
      <c r="AB388" s="26" t="s">
        <v>1972</v>
      </c>
      <c r="AC388" s="26" t="s">
        <v>457</v>
      </c>
      <c r="AD388" s="26" t="s">
        <v>269</v>
      </c>
      <c r="AE388" s="26"/>
      <c r="AF388" s="26" t="s">
        <v>270</v>
      </c>
      <c r="AG388" s="26" t="s">
        <v>458</v>
      </c>
      <c r="AH388" s="45"/>
      <c r="AI388" s="45"/>
      <c r="AJ388" s="45"/>
      <c r="AK388" s="46" t="n">
        <v>1562.30126861555</v>
      </c>
      <c r="AL388" s="46"/>
      <c r="AM388" s="46"/>
      <c r="AN388" s="26"/>
      <c r="AO388" s="26" t="s">
        <v>5149</v>
      </c>
    </row>
    <row r="389" customFormat="false" ht="12" hidden="false" customHeight="false" outlineLevel="0" collapsed="false">
      <c r="A389" s="39" t="s">
        <v>2075</v>
      </c>
      <c r="B389" s="39" t="s">
        <v>2076</v>
      </c>
      <c r="C389" s="39" t="s">
        <v>5150</v>
      </c>
      <c r="D389" s="39" t="s">
        <v>4505</v>
      </c>
      <c r="E389" s="39" t="s">
        <v>261</v>
      </c>
      <c r="F389" s="39" t="s">
        <v>1739</v>
      </c>
      <c r="G389" s="39" t="s">
        <v>4853</v>
      </c>
      <c r="H389" s="39" t="s">
        <v>4502</v>
      </c>
      <c r="I389" s="40" t="n">
        <v>240</v>
      </c>
      <c r="J389" s="40" t="n">
        <v>0</v>
      </c>
      <c r="K389" s="39" t="s">
        <v>4503</v>
      </c>
      <c r="L389" s="41" t="n">
        <v>0</v>
      </c>
      <c r="M389" s="41" t="n">
        <v>66275.71</v>
      </c>
      <c r="O389" s="42" t="n">
        <f aca="false">M389/SUM($M$2:$M$2023)</f>
        <v>0.000183095867747844</v>
      </c>
      <c r="P389" s="43" t="n">
        <f aca="false">IFERROR(M389/I389,0)</f>
        <v>276.148791666667</v>
      </c>
      <c r="Q389" s="17"/>
      <c r="R389" s="44" t="n">
        <f aca="false">I389-Q389</f>
        <v>240</v>
      </c>
      <c r="S389" s="43" t="n">
        <f aca="false">$AK389*R389</f>
        <v>66275.712</v>
      </c>
      <c r="U389" s="26" t="s">
        <v>259</v>
      </c>
      <c r="V389" s="26" t="s">
        <v>260</v>
      </c>
      <c r="W389" s="26" t="s">
        <v>262</v>
      </c>
      <c r="X389" s="24" t="s">
        <v>226</v>
      </c>
      <c r="Y389" s="26" t="s">
        <v>267</v>
      </c>
      <c r="Z389" s="25" t="s">
        <v>51</v>
      </c>
      <c r="AA389" s="26" t="s">
        <v>2077</v>
      </c>
      <c r="AB389" s="26" t="s">
        <v>2078</v>
      </c>
      <c r="AC389" s="26" t="s">
        <v>290</v>
      </c>
      <c r="AD389" s="26" t="s">
        <v>269</v>
      </c>
      <c r="AE389" s="26"/>
      <c r="AF389" s="26" t="s">
        <v>269</v>
      </c>
      <c r="AG389" s="26"/>
      <c r="AH389" s="45"/>
      <c r="AI389" s="45"/>
      <c r="AJ389" s="45"/>
      <c r="AK389" s="46" t="n">
        <v>276.1488</v>
      </c>
      <c r="AL389" s="46"/>
      <c r="AM389" s="46"/>
      <c r="AN389" s="26"/>
      <c r="AO389" s="26" t="s">
        <v>5151</v>
      </c>
    </row>
    <row r="390" customFormat="false" ht="12" hidden="false" customHeight="false" outlineLevel="0" collapsed="false">
      <c r="A390" s="39" t="s">
        <v>369</v>
      </c>
      <c r="B390" s="39" t="s">
        <v>370</v>
      </c>
      <c r="C390" s="39" t="s">
        <v>5152</v>
      </c>
      <c r="D390" s="39" t="s">
        <v>4505</v>
      </c>
      <c r="E390" s="39" t="s">
        <v>261</v>
      </c>
      <c r="F390" s="39" t="s">
        <v>1739</v>
      </c>
      <c r="G390" s="39" t="s">
        <v>4853</v>
      </c>
      <c r="H390" s="39" t="s">
        <v>4502</v>
      </c>
      <c r="I390" s="40" t="n">
        <v>240</v>
      </c>
      <c r="J390" s="40" t="n">
        <v>0</v>
      </c>
      <c r="K390" s="39" t="s">
        <v>4503</v>
      </c>
      <c r="L390" s="41" t="n">
        <v>0</v>
      </c>
      <c r="M390" s="41" t="n">
        <v>40652.96</v>
      </c>
      <c r="O390" s="42" t="n">
        <f aca="false">M390/SUM($M$2:$M$2023)</f>
        <v>0.000112309456778636</v>
      </c>
      <c r="P390" s="43" t="n">
        <f aca="false">IFERROR(M390/I390,0)</f>
        <v>169.387333333333</v>
      </c>
      <c r="Q390" s="17" t="n">
        <v>60</v>
      </c>
      <c r="R390" s="44" t="n">
        <f aca="false">I390-Q390</f>
        <v>180</v>
      </c>
      <c r="S390" s="43" t="n">
        <f aca="false">$AK390*R390</f>
        <v>30489.7170731707</v>
      </c>
      <c r="U390" s="26" t="s">
        <v>259</v>
      </c>
      <c r="V390" s="26" t="s">
        <v>260</v>
      </c>
      <c r="W390" s="26" t="s">
        <v>262</v>
      </c>
      <c r="X390" s="25" t="s">
        <v>228</v>
      </c>
      <c r="Y390" s="26" t="s">
        <v>282</v>
      </c>
      <c r="Z390" s="25" t="s">
        <v>51</v>
      </c>
      <c r="AA390" s="26" t="s">
        <v>2247</v>
      </c>
      <c r="AB390" s="26" t="s">
        <v>2248</v>
      </c>
      <c r="AC390" s="26" t="s">
        <v>290</v>
      </c>
      <c r="AD390" s="26" t="s">
        <v>269</v>
      </c>
      <c r="AE390" s="26"/>
      <c r="AF390" s="26" t="s">
        <v>269</v>
      </c>
      <c r="AG390" s="26"/>
      <c r="AH390" s="45" t="n">
        <v>410</v>
      </c>
      <c r="AI390" s="45" t="n">
        <f aca="false">Q390</f>
        <v>60</v>
      </c>
      <c r="AJ390" s="45" t="n">
        <f aca="false">$AH390-$AI390</f>
        <v>350</v>
      </c>
      <c r="AK390" s="46" t="n">
        <v>169.387317073171</v>
      </c>
      <c r="AL390" s="46" t="n">
        <f aca="false">$AJ390*$AK390</f>
        <v>59285.5609756097</v>
      </c>
      <c r="AM390" s="46" t="n">
        <f aca="false">$AI390*$AK390</f>
        <v>10163.2390243902</v>
      </c>
      <c r="AN390" s="26"/>
      <c r="AO390" s="26" t="s">
        <v>2249</v>
      </c>
    </row>
    <row r="391" customFormat="false" ht="12" hidden="false" customHeight="false" outlineLevel="0" collapsed="false">
      <c r="A391" s="39" t="s">
        <v>1502</v>
      </c>
      <c r="B391" s="39" t="s">
        <v>1503</v>
      </c>
      <c r="C391" s="39" t="s">
        <v>5153</v>
      </c>
      <c r="D391" s="39" t="s">
        <v>4505</v>
      </c>
      <c r="E391" s="39" t="s">
        <v>261</v>
      </c>
      <c r="F391" s="39" t="s">
        <v>1739</v>
      </c>
      <c r="G391" s="39" t="s">
        <v>4853</v>
      </c>
      <c r="H391" s="39" t="s">
        <v>4502</v>
      </c>
      <c r="I391" s="40" t="n">
        <v>240</v>
      </c>
      <c r="J391" s="40" t="n">
        <v>0</v>
      </c>
      <c r="K391" s="39" t="s">
        <v>4503</v>
      </c>
      <c r="L391" s="41" t="n">
        <v>0</v>
      </c>
      <c r="M391" s="41" t="n">
        <v>31616.2</v>
      </c>
      <c r="O391" s="42" t="n">
        <f aca="false">M391/SUM($M$2:$M$2023)</f>
        <v>8.73441502760121E-005</v>
      </c>
      <c r="P391" s="43" t="n">
        <f aca="false">IFERROR(M391/I391,0)</f>
        <v>131.734166666667</v>
      </c>
      <c r="Q391" s="17"/>
      <c r="R391" s="44" t="n">
        <f aca="false">I391-Q391</f>
        <v>240</v>
      </c>
      <c r="S391" s="43" t="n">
        <f aca="false">$AK391*R391</f>
        <v>31616.199731255</v>
      </c>
      <c r="U391" s="26" t="s">
        <v>259</v>
      </c>
      <c r="V391" s="26" t="s">
        <v>260</v>
      </c>
      <c r="W391" s="26" t="s">
        <v>262</v>
      </c>
      <c r="X391" s="26"/>
      <c r="Y391" s="26" t="s">
        <v>277</v>
      </c>
      <c r="Z391" s="27" t="s">
        <v>123</v>
      </c>
      <c r="AA391" s="26"/>
      <c r="AB391" s="26"/>
      <c r="AC391" s="26"/>
      <c r="AD391" s="26"/>
      <c r="AE391" s="26"/>
      <c r="AF391" s="26"/>
      <c r="AG391" s="26"/>
      <c r="AH391" s="45"/>
      <c r="AI391" s="45"/>
      <c r="AJ391" s="45"/>
      <c r="AK391" s="46" t="n">
        <v>131.734165546896</v>
      </c>
      <c r="AL391" s="46"/>
      <c r="AM391" s="46"/>
      <c r="AN391" s="26"/>
      <c r="AO391" s="26" t="s">
        <v>1823</v>
      </c>
    </row>
    <row r="392" customFormat="false" ht="12" hidden="false" customHeight="false" outlineLevel="0" collapsed="false">
      <c r="A392" s="39" t="s">
        <v>1843</v>
      </c>
      <c r="B392" s="39" t="s">
        <v>1844</v>
      </c>
      <c r="C392" s="39" t="s">
        <v>5154</v>
      </c>
      <c r="D392" s="39" t="s">
        <v>4505</v>
      </c>
      <c r="E392" s="39" t="s">
        <v>261</v>
      </c>
      <c r="F392" s="39" t="s">
        <v>1739</v>
      </c>
      <c r="G392" s="39" t="s">
        <v>4853</v>
      </c>
      <c r="H392" s="39" t="s">
        <v>4502</v>
      </c>
      <c r="I392" s="40" t="n">
        <v>240</v>
      </c>
      <c r="J392" s="40" t="n">
        <v>0</v>
      </c>
      <c r="K392" s="39" t="s">
        <v>4503</v>
      </c>
      <c r="L392" s="41" t="n">
        <v>0</v>
      </c>
      <c r="M392" s="41" t="n">
        <v>24262.33</v>
      </c>
      <c r="O392" s="42" t="n">
        <f aca="false">M392/SUM($M$2:$M$2023)</f>
        <v>6.70280614863961E-005</v>
      </c>
      <c r="P392" s="43" t="n">
        <f aca="false">IFERROR(M392/I392,0)</f>
        <v>101.093041666667</v>
      </c>
      <c r="Q392" s="17"/>
      <c r="R392" s="44" t="n">
        <f aca="false">I392-Q392</f>
        <v>240</v>
      </c>
      <c r="S392" s="43" t="n">
        <f aca="false">$AK392*R392</f>
        <v>24262.3295714892</v>
      </c>
      <c r="U392" s="26" t="s">
        <v>259</v>
      </c>
      <c r="V392" s="26" t="s">
        <v>260</v>
      </c>
      <c r="W392" s="26" t="s">
        <v>262</v>
      </c>
      <c r="X392" s="26"/>
      <c r="Y392" s="26" t="s">
        <v>277</v>
      </c>
      <c r="Z392" s="27" t="s">
        <v>123</v>
      </c>
      <c r="AA392" s="26"/>
      <c r="AB392" s="26"/>
      <c r="AC392" s="26"/>
      <c r="AD392" s="26"/>
      <c r="AE392" s="26"/>
      <c r="AF392" s="26"/>
      <c r="AG392" s="26"/>
      <c r="AH392" s="45"/>
      <c r="AI392" s="45"/>
      <c r="AJ392" s="45"/>
      <c r="AK392" s="46" t="n">
        <v>101.093039881205</v>
      </c>
      <c r="AL392" s="46"/>
      <c r="AM392" s="46"/>
      <c r="AN392" s="26"/>
      <c r="AO392" s="26" t="s">
        <v>1845</v>
      </c>
    </row>
    <row r="393" customFormat="false" ht="12" hidden="false" customHeight="false" outlineLevel="0" collapsed="false">
      <c r="A393" s="39" t="s">
        <v>1843</v>
      </c>
      <c r="B393" s="39" t="s">
        <v>1844</v>
      </c>
      <c r="C393" s="39" t="s">
        <v>5155</v>
      </c>
      <c r="D393" s="39" t="s">
        <v>4505</v>
      </c>
      <c r="E393" s="39" t="s">
        <v>261</v>
      </c>
      <c r="F393" s="39" t="s">
        <v>1739</v>
      </c>
      <c r="G393" s="39" t="s">
        <v>4853</v>
      </c>
      <c r="H393" s="39" t="s">
        <v>4502</v>
      </c>
      <c r="I393" s="40" t="n">
        <v>240</v>
      </c>
      <c r="J393" s="40" t="n">
        <v>0</v>
      </c>
      <c r="K393" s="39" t="s">
        <v>4503</v>
      </c>
      <c r="L393" s="41" t="n">
        <v>0</v>
      </c>
      <c r="M393" s="41" t="n">
        <v>24262.33</v>
      </c>
      <c r="O393" s="42" t="n">
        <f aca="false">M393/SUM($M$2:$M$2023)</f>
        <v>6.70280614863961E-005</v>
      </c>
      <c r="P393" s="43" t="n">
        <f aca="false">IFERROR(M393/I393,0)</f>
        <v>101.093041666667</v>
      </c>
      <c r="Q393" s="17"/>
      <c r="R393" s="44" t="n">
        <f aca="false">I393-Q393</f>
        <v>240</v>
      </c>
      <c r="S393" s="43" t="n">
        <f aca="false">$AK393*R393</f>
        <v>24262.3295714892</v>
      </c>
      <c r="U393" s="26" t="s">
        <v>259</v>
      </c>
      <c r="V393" s="26" t="s">
        <v>260</v>
      </c>
      <c r="W393" s="26" t="s">
        <v>262</v>
      </c>
      <c r="X393" s="26"/>
      <c r="Y393" s="26" t="s">
        <v>277</v>
      </c>
      <c r="Z393" s="27" t="s">
        <v>123</v>
      </c>
      <c r="AA393" s="26"/>
      <c r="AB393" s="26"/>
      <c r="AC393" s="26"/>
      <c r="AD393" s="26"/>
      <c r="AE393" s="26"/>
      <c r="AF393" s="26"/>
      <c r="AG393" s="26"/>
      <c r="AH393" s="45"/>
      <c r="AI393" s="45"/>
      <c r="AJ393" s="45"/>
      <c r="AK393" s="46" t="n">
        <v>101.093039881205</v>
      </c>
      <c r="AL393" s="46"/>
      <c r="AM393" s="46"/>
      <c r="AN393" s="26"/>
      <c r="AO393" s="26" t="s">
        <v>1845</v>
      </c>
    </row>
    <row r="394" customFormat="false" ht="12" hidden="false" customHeight="false" outlineLevel="0" collapsed="false">
      <c r="A394" s="39" t="s">
        <v>2100</v>
      </c>
      <c r="B394" s="39" t="s">
        <v>2101</v>
      </c>
      <c r="C394" s="39"/>
      <c r="D394" s="39" t="s">
        <v>4505</v>
      </c>
      <c r="E394" s="39" t="s">
        <v>274</v>
      </c>
      <c r="F394" s="39" t="s">
        <v>1739</v>
      </c>
      <c r="G394" s="39" t="s">
        <v>4852</v>
      </c>
      <c r="H394" s="39" t="s">
        <v>4502</v>
      </c>
      <c r="I394" s="40" t="n">
        <v>238</v>
      </c>
      <c r="J394" s="40" t="n">
        <v>0</v>
      </c>
      <c r="K394" s="39" t="s">
        <v>4503</v>
      </c>
      <c r="L394" s="41" t="n">
        <v>0</v>
      </c>
      <c r="M394" s="41" t="n">
        <v>97804.08</v>
      </c>
      <c r="O394" s="42" t="n">
        <f aca="false">M394/SUM($M$2:$M$2023)</f>
        <v>0.000270197375431807</v>
      </c>
      <c r="P394" s="43" t="n">
        <f aca="false">IFERROR(M394/I394,0)</f>
        <v>410.941512605042</v>
      </c>
      <c r="Q394" s="17"/>
      <c r="R394" s="44" t="n">
        <f aca="false">I394-Q394</f>
        <v>238</v>
      </c>
      <c r="S394" s="43" t="n">
        <f aca="false">$AK394*R394</f>
        <v>97804.0824365482</v>
      </c>
      <c r="U394" s="26" t="s">
        <v>259</v>
      </c>
      <c r="V394" s="26" t="s">
        <v>273</v>
      </c>
      <c r="W394" s="26" t="s">
        <v>262</v>
      </c>
      <c r="X394" s="24" t="s">
        <v>226</v>
      </c>
      <c r="Y394" s="26" t="s">
        <v>267</v>
      </c>
      <c r="Z394" s="25" t="s">
        <v>51</v>
      </c>
      <c r="AA394" s="26" t="s">
        <v>2102</v>
      </c>
      <c r="AB394" s="26" t="s">
        <v>2103</v>
      </c>
      <c r="AC394" s="26" t="s">
        <v>290</v>
      </c>
      <c r="AD394" s="26" t="s">
        <v>269</v>
      </c>
      <c r="AE394" s="26"/>
      <c r="AF394" s="26" t="s">
        <v>269</v>
      </c>
      <c r="AG394" s="26"/>
      <c r="AH394" s="45"/>
      <c r="AI394" s="45"/>
      <c r="AJ394" s="45"/>
      <c r="AK394" s="46" t="n">
        <v>410.94152284264</v>
      </c>
      <c r="AL394" s="46"/>
      <c r="AM394" s="46"/>
      <c r="AN394" s="26"/>
      <c r="AO394" s="26" t="s">
        <v>5156</v>
      </c>
    </row>
    <row r="395" customFormat="false" ht="12" hidden="false" customHeight="false" outlineLevel="0" collapsed="false">
      <c r="A395" s="39" t="s">
        <v>344</v>
      </c>
      <c r="B395" s="39" t="s">
        <v>345</v>
      </c>
      <c r="C395" s="39" t="s">
        <v>5157</v>
      </c>
      <c r="D395" s="39" t="s">
        <v>4505</v>
      </c>
      <c r="E395" s="39" t="s">
        <v>261</v>
      </c>
      <c r="F395" s="39" t="s">
        <v>1739</v>
      </c>
      <c r="G395" s="39" t="s">
        <v>4853</v>
      </c>
      <c r="H395" s="39" t="s">
        <v>4502</v>
      </c>
      <c r="I395" s="40" t="n">
        <v>225</v>
      </c>
      <c r="J395" s="40" t="n">
        <v>0</v>
      </c>
      <c r="K395" s="39" t="s">
        <v>4503</v>
      </c>
      <c r="L395" s="41" t="n">
        <v>0</v>
      </c>
      <c r="M395" s="41" t="n">
        <v>53130.89</v>
      </c>
      <c r="O395" s="42" t="n">
        <f aca="false">M395/SUM($M$2:$M$2023)</f>
        <v>0.000146781474068935</v>
      </c>
      <c r="P395" s="43" t="n">
        <f aca="false">IFERROR(M395/I395,0)</f>
        <v>236.137288888889</v>
      </c>
      <c r="Q395" s="17"/>
      <c r="R395" s="44" t="n">
        <f aca="false">I395-Q395</f>
        <v>225</v>
      </c>
      <c r="S395" s="43" t="n">
        <f aca="false">$AK395*R395</f>
        <v>53130.8928887904</v>
      </c>
      <c r="U395" s="26" t="s">
        <v>259</v>
      </c>
      <c r="V395" s="26" t="s">
        <v>260</v>
      </c>
      <c r="W395" s="26" t="s">
        <v>262</v>
      </c>
      <c r="X395" s="29" t="s">
        <v>227</v>
      </c>
      <c r="Y395" s="26" t="s">
        <v>297</v>
      </c>
      <c r="Z395" s="25" t="s">
        <v>51</v>
      </c>
      <c r="AA395" s="26" t="s">
        <v>1781</v>
      </c>
      <c r="AB395" s="26" t="s">
        <v>1782</v>
      </c>
      <c r="AC395" s="26" t="s">
        <v>290</v>
      </c>
      <c r="AD395" s="26" t="s">
        <v>269</v>
      </c>
      <c r="AE395" s="26"/>
      <c r="AF395" s="26" t="s">
        <v>270</v>
      </c>
      <c r="AG395" s="26"/>
      <c r="AH395" s="45"/>
      <c r="AI395" s="45"/>
      <c r="AJ395" s="45"/>
      <c r="AK395" s="46" t="n">
        <v>236.137301727957</v>
      </c>
      <c r="AL395" s="46"/>
      <c r="AM395" s="46"/>
      <c r="AN395" s="26"/>
      <c r="AO395" s="26" t="s">
        <v>4943</v>
      </c>
    </row>
    <row r="396" customFormat="false" ht="12" hidden="false" customHeight="false" outlineLevel="0" collapsed="false">
      <c r="A396" s="39" t="s">
        <v>344</v>
      </c>
      <c r="B396" s="39" t="s">
        <v>345</v>
      </c>
      <c r="C396" s="39" t="s">
        <v>5158</v>
      </c>
      <c r="D396" s="39" t="s">
        <v>4505</v>
      </c>
      <c r="E396" s="39" t="s">
        <v>261</v>
      </c>
      <c r="F396" s="39" t="s">
        <v>1739</v>
      </c>
      <c r="G396" s="39" t="s">
        <v>4853</v>
      </c>
      <c r="H396" s="39" t="s">
        <v>4502</v>
      </c>
      <c r="I396" s="40" t="n">
        <v>225</v>
      </c>
      <c r="J396" s="40" t="n">
        <v>0</v>
      </c>
      <c r="K396" s="39" t="s">
        <v>4503</v>
      </c>
      <c r="L396" s="41" t="n">
        <v>0</v>
      </c>
      <c r="M396" s="41" t="n">
        <v>53130.89</v>
      </c>
      <c r="O396" s="42" t="n">
        <f aca="false">M396/SUM($M$2:$M$2023)</f>
        <v>0.000146781474068935</v>
      </c>
      <c r="P396" s="43" t="n">
        <f aca="false">IFERROR(M396/I396,0)</f>
        <v>236.137288888889</v>
      </c>
      <c r="Q396" s="17"/>
      <c r="R396" s="44" t="n">
        <f aca="false">I396-Q396</f>
        <v>225</v>
      </c>
      <c r="S396" s="43" t="n">
        <f aca="false">$AK396*R396</f>
        <v>53130.8928887904</v>
      </c>
      <c r="U396" s="26" t="s">
        <v>259</v>
      </c>
      <c r="V396" s="26" t="s">
        <v>260</v>
      </c>
      <c r="W396" s="26" t="s">
        <v>262</v>
      </c>
      <c r="X396" s="29" t="s">
        <v>227</v>
      </c>
      <c r="Y396" s="26" t="s">
        <v>297</v>
      </c>
      <c r="Z396" s="25" t="s">
        <v>51</v>
      </c>
      <c r="AA396" s="26" t="s">
        <v>1781</v>
      </c>
      <c r="AB396" s="26" t="s">
        <v>1782</v>
      </c>
      <c r="AC396" s="26" t="s">
        <v>290</v>
      </c>
      <c r="AD396" s="26" t="s">
        <v>269</v>
      </c>
      <c r="AE396" s="26"/>
      <c r="AF396" s="26" t="s">
        <v>270</v>
      </c>
      <c r="AG396" s="26"/>
      <c r="AH396" s="45"/>
      <c r="AI396" s="45"/>
      <c r="AJ396" s="45"/>
      <c r="AK396" s="46" t="n">
        <v>236.137301727957</v>
      </c>
      <c r="AL396" s="46"/>
      <c r="AM396" s="46"/>
      <c r="AN396" s="26"/>
      <c r="AO396" s="26" t="s">
        <v>4943</v>
      </c>
    </row>
    <row r="397" customFormat="false" ht="12" hidden="false" customHeight="false" outlineLevel="0" collapsed="false">
      <c r="A397" s="39" t="s">
        <v>377</v>
      </c>
      <c r="B397" s="39" t="s">
        <v>378</v>
      </c>
      <c r="C397" s="39" t="s">
        <v>5159</v>
      </c>
      <c r="D397" s="39" t="s">
        <v>4505</v>
      </c>
      <c r="E397" s="39" t="s">
        <v>261</v>
      </c>
      <c r="F397" s="39" t="s">
        <v>1739</v>
      </c>
      <c r="G397" s="39" t="s">
        <v>4853</v>
      </c>
      <c r="H397" s="39" t="s">
        <v>4502</v>
      </c>
      <c r="I397" s="40" t="n">
        <v>225</v>
      </c>
      <c r="J397" s="40" t="n">
        <v>0</v>
      </c>
      <c r="K397" s="39" t="s">
        <v>4503</v>
      </c>
      <c r="L397" s="41" t="n">
        <v>0</v>
      </c>
      <c r="M397" s="41" t="n">
        <v>243379.28</v>
      </c>
      <c r="O397" s="42" t="n">
        <f aca="false">M397/SUM($M$2:$M$2023)</f>
        <v>0.000672369114769884</v>
      </c>
      <c r="P397" s="43" t="n">
        <f aca="false">IFERROR(M397/I397,0)</f>
        <v>1081.68568888889</v>
      </c>
      <c r="Q397" s="17"/>
      <c r="R397" s="44" t="n">
        <f aca="false">I397-Q397</f>
        <v>225</v>
      </c>
      <c r="S397" s="43" t="n">
        <f aca="false">$AK397*R397</f>
        <v>243379.282843561</v>
      </c>
      <c r="U397" s="26" t="s">
        <v>259</v>
      </c>
      <c r="V397" s="26" t="s">
        <v>260</v>
      </c>
      <c r="W397" s="26" t="s">
        <v>262</v>
      </c>
      <c r="X397" s="29" t="s">
        <v>227</v>
      </c>
      <c r="Y397" s="26" t="s">
        <v>297</v>
      </c>
      <c r="Z397" s="25" t="s">
        <v>51</v>
      </c>
      <c r="AA397" s="26" t="s">
        <v>1877</v>
      </c>
      <c r="AB397" s="26" t="s">
        <v>1878</v>
      </c>
      <c r="AC397" s="26" t="s">
        <v>381</v>
      </c>
      <c r="AD397" s="26" t="s">
        <v>269</v>
      </c>
      <c r="AE397" s="26"/>
      <c r="AF397" s="26" t="s">
        <v>270</v>
      </c>
      <c r="AG397" s="26" t="s">
        <v>382</v>
      </c>
      <c r="AH397" s="45"/>
      <c r="AI397" s="45"/>
      <c r="AJ397" s="45"/>
      <c r="AK397" s="46" t="n">
        <v>1081.68570152694</v>
      </c>
      <c r="AL397" s="46"/>
      <c r="AM397" s="46"/>
      <c r="AN397" s="26"/>
      <c r="AO397" s="26" t="s">
        <v>5074</v>
      </c>
    </row>
    <row r="398" customFormat="false" ht="12" hidden="false" customHeight="false" outlineLevel="0" collapsed="false">
      <c r="A398" s="39" t="s">
        <v>377</v>
      </c>
      <c r="B398" s="39" t="s">
        <v>378</v>
      </c>
      <c r="C398" s="39" t="s">
        <v>78</v>
      </c>
      <c r="D398" s="39" t="s">
        <v>4505</v>
      </c>
      <c r="E398" s="39" t="s">
        <v>261</v>
      </c>
      <c r="F398" s="39" t="s">
        <v>1739</v>
      </c>
      <c r="G398" s="39" t="s">
        <v>4853</v>
      </c>
      <c r="H398" s="39" t="s">
        <v>4502</v>
      </c>
      <c r="I398" s="40" t="n">
        <v>224</v>
      </c>
      <c r="J398" s="40" t="n">
        <v>0</v>
      </c>
      <c r="K398" s="39" t="s">
        <v>4503</v>
      </c>
      <c r="L398" s="41" t="n">
        <v>0</v>
      </c>
      <c r="M398" s="41" t="n">
        <v>242297.6</v>
      </c>
      <c r="O398" s="42" t="n">
        <f aca="false">M398/SUM($M$2:$M$2023)</f>
        <v>0.000669380823309476</v>
      </c>
      <c r="P398" s="43" t="n">
        <f aca="false">IFERROR(M398/I398,0)</f>
        <v>1081.68571428571</v>
      </c>
      <c r="Q398" s="17"/>
      <c r="R398" s="44" t="n">
        <f aca="false">I398-Q398</f>
        <v>224</v>
      </c>
      <c r="S398" s="43" t="n">
        <f aca="false">$AK398*R398</f>
        <v>242297.597142034</v>
      </c>
      <c r="U398" s="26" t="s">
        <v>259</v>
      </c>
      <c r="V398" s="26" t="s">
        <v>260</v>
      </c>
      <c r="W398" s="26" t="s">
        <v>262</v>
      </c>
      <c r="X398" s="29" t="s">
        <v>227</v>
      </c>
      <c r="Y398" s="26" t="s">
        <v>297</v>
      </c>
      <c r="Z398" s="25" t="s">
        <v>51</v>
      </c>
      <c r="AA398" s="26" t="s">
        <v>1877</v>
      </c>
      <c r="AB398" s="26" t="s">
        <v>1878</v>
      </c>
      <c r="AC398" s="26" t="s">
        <v>381</v>
      </c>
      <c r="AD398" s="26" t="s">
        <v>269</v>
      </c>
      <c r="AE398" s="26"/>
      <c r="AF398" s="26" t="s">
        <v>270</v>
      </c>
      <c r="AG398" s="26" t="s">
        <v>382</v>
      </c>
      <c r="AH398" s="45"/>
      <c r="AI398" s="45"/>
      <c r="AJ398" s="45"/>
      <c r="AK398" s="46" t="n">
        <v>1081.68570152694</v>
      </c>
      <c r="AL398" s="46"/>
      <c r="AM398" s="46"/>
      <c r="AN398" s="26"/>
      <c r="AO398" s="26" t="s">
        <v>5074</v>
      </c>
    </row>
    <row r="399" customFormat="false" ht="12" hidden="false" customHeight="false" outlineLevel="0" collapsed="false">
      <c r="A399" s="39" t="s">
        <v>952</v>
      </c>
      <c r="B399" s="39" t="s">
        <v>953</v>
      </c>
      <c r="C399" s="39"/>
      <c r="D399" s="39" t="s">
        <v>4505</v>
      </c>
      <c r="E399" s="39" t="s">
        <v>274</v>
      </c>
      <c r="F399" s="39" t="s">
        <v>1739</v>
      </c>
      <c r="G399" s="39" t="s">
        <v>4852</v>
      </c>
      <c r="H399" s="39" t="s">
        <v>4502</v>
      </c>
      <c r="I399" s="40" t="n">
        <v>220</v>
      </c>
      <c r="J399" s="40" t="n">
        <v>0</v>
      </c>
      <c r="K399" s="39" t="s">
        <v>4503</v>
      </c>
      <c r="L399" s="41" t="n">
        <v>0</v>
      </c>
      <c r="M399" s="41" t="n">
        <v>402615.75</v>
      </c>
      <c r="O399" s="42" t="n">
        <f aca="false">M399/SUM($M$2:$M$2023)</f>
        <v>0.00111228201274945</v>
      </c>
      <c r="P399" s="43" t="n">
        <f aca="false">IFERROR(M399/I399,0)</f>
        <v>1830.07159090909</v>
      </c>
      <c r="Q399" s="17" t="n">
        <v>29</v>
      </c>
      <c r="R399" s="44" t="n">
        <f aca="false">I399-Q399</f>
        <v>191</v>
      </c>
      <c r="S399" s="43" t="n">
        <f aca="false">$AK399*R399</f>
        <v>349543.673174603</v>
      </c>
      <c r="U399" s="26" t="s">
        <v>259</v>
      </c>
      <c r="V399" s="26" t="s">
        <v>273</v>
      </c>
      <c r="W399" s="26" t="s">
        <v>262</v>
      </c>
      <c r="X399" s="29" t="s">
        <v>227</v>
      </c>
      <c r="Y399" s="26" t="s">
        <v>297</v>
      </c>
      <c r="Z399" s="25" t="s">
        <v>51</v>
      </c>
      <c r="AA399" s="26" t="s">
        <v>2303</v>
      </c>
      <c r="AB399" s="26" t="s">
        <v>2304</v>
      </c>
      <c r="AC399" s="26" t="s">
        <v>956</v>
      </c>
      <c r="AD399" s="26" t="s">
        <v>270</v>
      </c>
      <c r="AE399" s="26" t="s">
        <v>2305</v>
      </c>
      <c r="AF399" s="26" t="s">
        <v>270</v>
      </c>
      <c r="AG399" s="26" t="s">
        <v>957</v>
      </c>
      <c r="AH399" s="45" t="n">
        <v>315</v>
      </c>
      <c r="AI399" s="45" t="n">
        <f aca="false">Q399</f>
        <v>29</v>
      </c>
      <c r="AJ399" s="45" t="n">
        <f aca="false">$AH399-$AI399</f>
        <v>286</v>
      </c>
      <c r="AK399" s="46" t="n">
        <v>1830.07158730159</v>
      </c>
      <c r="AL399" s="46" t="n">
        <f aca="false">$AJ399*$AK399</f>
        <v>523400.473968254</v>
      </c>
      <c r="AM399" s="46" t="n">
        <f aca="false">$AI399*$AK399</f>
        <v>53072.076031746</v>
      </c>
      <c r="AN399" s="26"/>
      <c r="AO399" s="26" t="s">
        <v>2306</v>
      </c>
    </row>
    <row r="400" customFormat="false" ht="12" hidden="false" customHeight="false" outlineLevel="0" collapsed="false">
      <c r="A400" s="39" t="s">
        <v>527</v>
      </c>
      <c r="B400" s="39" t="s">
        <v>528</v>
      </c>
      <c r="C400" s="39"/>
      <c r="D400" s="39" t="s">
        <v>4505</v>
      </c>
      <c r="E400" s="39" t="s">
        <v>274</v>
      </c>
      <c r="F400" s="39" t="s">
        <v>1739</v>
      </c>
      <c r="G400" s="39" t="s">
        <v>4852</v>
      </c>
      <c r="H400" s="39" t="s">
        <v>4502</v>
      </c>
      <c r="I400" s="40" t="n">
        <v>220</v>
      </c>
      <c r="J400" s="40" t="n">
        <v>0</v>
      </c>
      <c r="K400" s="39" t="s">
        <v>4503</v>
      </c>
      <c r="L400" s="41" t="n">
        <v>0</v>
      </c>
      <c r="M400" s="41" t="n">
        <v>145867.7</v>
      </c>
      <c r="O400" s="42" t="n">
        <f aca="false">M400/SUM($M$2:$M$2023)</f>
        <v>0.000402979811274481</v>
      </c>
      <c r="P400" s="43" t="n">
        <f aca="false">IFERROR(M400/I400,0)</f>
        <v>663.035</v>
      </c>
      <c r="Q400" s="17"/>
      <c r="R400" s="44" t="n">
        <f aca="false">I400-Q400</f>
        <v>220</v>
      </c>
      <c r="S400" s="43" t="n">
        <f aca="false">$AK400*R400</f>
        <v>145867.7</v>
      </c>
      <c r="U400" s="26" t="s">
        <v>259</v>
      </c>
      <c r="V400" s="26" t="s">
        <v>273</v>
      </c>
      <c r="W400" s="26" t="s">
        <v>262</v>
      </c>
      <c r="X400" s="25" t="s">
        <v>228</v>
      </c>
      <c r="Y400" s="26" t="s">
        <v>282</v>
      </c>
      <c r="Z400" s="24" t="s">
        <v>54</v>
      </c>
      <c r="AA400" s="26" t="s">
        <v>2201</v>
      </c>
      <c r="AB400" s="26" t="s">
        <v>2202</v>
      </c>
      <c r="AC400" s="26" t="s">
        <v>2203</v>
      </c>
      <c r="AD400" s="26" t="s">
        <v>269</v>
      </c>
      <c r="AE400" s="26"/>
      <c r="AF400" s="26" t="s">
        <v>270</v>
      </c>
      <c r="AG400" s="26" t="s">
        <v>2204</v>
      </c>
      <c r="AH400" s="45"/>
      <c r="AI400" s="45"/>
      <c r="AJ400" s="45"/>
      <c r="AK400" s="46" t="n">
        <v>663.035</v>
      </c>
      <c r="AL400" s="46"/>
      <c r="AM400" s="46"/>
      <c r="AN400" s="26"/>
      <c r="AO400" s="26" t="s">
        <v>5160</v>
      </c>
    </row>
    <row r="401" customFormat="false" ht="12" hidden="false" customHeight="false" outlineLevel="0" collapsed="false">
      <c r="A401" s="39" t="s">
        <v>1077</v>
      </c>
      <c r="B401" s="39" t="s">
        <v>1078</v>
      </c>
      <c r="C401" s="39"/>
      <c r="D401" s="39" t="s">
        <v>4505</v>
      </c>
      <c r="E401" s="39" t="s">
        <v>274</v>
      </c>
      <c r="F401" s="39" t="s">
        <v>1739</v>
      </c>
      <c r="G401" s="39" t="s">
        <v>4853</v>
      </c>
      <c r="H401" s="39" t="s">
        <v>4502</v>
      </c>
      <c r="I401" s="40" t="n">
        <v>219</v>
      </c>
      <c r="J401" s="40" t="n">
        <v>0</v>
      </c>
      <c r="K401" s="39" t="s">
        <v>4503</v>
      </c>
      <c r="L401" s="41" t="n">
        <v>0</v>
      </c>
      <c r="M401" s="41" t="n">
        <v>597289.73</v>
      </c>
      <c r="O401" s="42" t="n">
        <f aca="false">M401/SUM($M$2:$M$2023)</f>
        <v>0.00165009596141974</v>
      </c>
      <c r="P401" s="43" t="n">
        <f aca="false">IFERROR(M401/I401,0)</f>
        <v>2727.3503652968</v>
      </c>
      <c r="Q401" s="17"/>
      <c r="R401" s="44" t="n">
        <f aca="false">I401-Q401</f>
        <v>219</v>
      </c>
      <c r="S401" s="43" t="n">
        <f aca="false">$AK401*R401</f>
        <v>597289.732382445</v>
      </c>
      <c r="U401" s="26" t="s">
        <v>259</v>
      </c>
      <c r="V401" s="26" t="s">
        <v>273</v>
      </c>
      <c r="W401" s="26" t="s">
        <v>262</v>
      </c>
      <c r="X401" s="26"/>
      <c r="Y401" s="26" t="s">
        <v>277</v>
      </c>
      <c r="Z401" s="27" t="s">
        <v>123</v>
      </c>
      <c r="AA401" s="26"/>
      <c r="AB401" s="26"/>
      <c r="AC401" s="26"/>
      <c r="AD401" s="26"/>
      <c r="AE401" s="26"/>
      <c r="AF401" s="26"/>
      <c r="AG401" s="26"/>
      <c r="AH401" s="45" t="n">
        <v>319</v>
      </c>
      <c r="AI401" s="45" t="n">
        <f aca="false">Q401</f>
        <v>0</v>
      </c>
      <c r="AJ401" s="45" t="n">
        <f aca="false">$AH401-$AI401</f>
        <v>319</v>
      </c>
      <c r="AK401" s="46" t="n">
        <v>2727.35037617555</v>
      </c>
      <c r="AL401" s="46" t="n">
        <f aca="false">$AJ401*$AK401</f>
        <v>870024.77</v>
      </c>
      <c r="AM401" s="46" t="n">
        <f aca="false">$AI401*$AK401</f>
        <v>0</v>
      </c>
      <c r="AN401" s="26"/>
      <c r="AO401" s="26" t="s">
        <v>1740</v>
      </c>
    </row>
    <row r="402" customFormat="false" ht="12" hidden="false" customHeight="false" outlineLevel="0" collapsed="false">
      <c r="A402" s="39" t="s">
        <v>1102</v>
      </c>
      <c r="B402" s="39" t="s">
        <v>1103</v>
      </c>
      <c r="C402" s="39"/>
      <c r="D402" s="39" t="s">
        <v>4505</v>
      </c>
      <c r="E402" s="39" t="s">
        <v>274</v>
      </c>
      <c r="F402" s="39" t="s">
        <v>1739</v>
      </c>
      <c r="G402" s="39" t="s">
        <v>4852</v>
      </c>
      <c r="H402" s="39" t="s">
        <v>4502</v>
      </c>
      <c r="I402" s="40" t="n">
        <v>216</v>
      </c>
      <c r="J402" s="40" t="n">
        <v>0</v>
      </c>
      <c r="K402" s="39" t="s">
        <v>4503</v>
      </c>
      <c r="L402" s="41" t="n">
        <v>0</v>
      </c>
      <c r="M402" s="41" t="n">
        <v>24995.55</v>
      </c>
      <c r="O402" s="42" t="n">
        <f aca="false">M402/SUM($M$2:$M$2023)</f>
        <v>6.90536837264306E-005</v>
      </c>
      <c r="P402" s="43" t="n">
        <f aca="false">IFERROR(M402/I402,0)</f>
        <v>115.720138888889</v>
      </c>
      <c r="Q402" s="17" t="n">
        <v>0</v>
      </c>
      <c r="R402" s="44" t="n">
        <f aca="false">I402-Q402</f>
        <v>216</v>
      </c>
      <c r="S402" s="43" t="n">
        <f aca="false">$AK402*R402</f>
        <v>24995.55</v>
      </c>
      <c r="U402" s="26" t="s">
        <v>259</v>
      </c>
      <c r="V402" s="26" t="s">
        <v>273</v>
      </c>
      <c r="W402" s="26" t="s">
        <v>262</v>
      </c>
      <c r="X402" s="25" t="s">
        <v>228</v>
      </c>
      <c r="Y402" s="26" t="s">
        <v>282</v>
      </c>
      <c r="Z402" s="25" t="s">
        <v>51</v>
      </c>
      <c r="AA402" s="26" t="s">
        <v>2341</v>
      </c>
      <c r="AB402" s="26" t="s">
        <v>2379</v>
      </c>
      <c r="AC402" s="26" t="s">
        <v>2380</v>
      </c>
      <c r="AD402" s="26" t="s">
        <v>269</v>
      </c>
      <c r="AE402" s="26"/>
      <c r="AF402" s="26" t="s">
        <v>270</v>
      </c>
      <c r="AG402" s="26" t="s">
        <v>2381</v>
      </c>
      <c r="AH402" s="45" t="n">
        <v>216</v>
      </c>
      <c r="AI402" s="45" t="n">
        <f aca="false">Q402</f>
        <v>0</v>
      </c>
      <c r="AJ402" s="45" t="n">
        <f aca="false">$AH402-$AI402</f>
        <v>216</v>
      </c>
      <c r="AK402" s="46" t="n">
        <v>115.720138888889</v>
      </c>
      <c r="AL402" s="46" t="n">
        <f aca="false">$AJ402*$AK402</f>
        <v>24995.55</v>
      </c>
      <c r="AM402" s="46" t="n">
        <f aca="false">$AI402*$AK402</f>
        <v>0</v>
      </c>
      <c r="AN402" s="26"/>
      <c r="AO402" s="26" t="s">
        <v>2382</v>
      </c>
    </row>
    <row r="403" customFormat="false" ht="12" hidden="false" customHeight="false" outlineLevel="0" collapsed="false">
      <c r="A403" s="39" t="s">
        <v>2166</v>
      </c>
      <c r="B403" s="39" t="s">
        <v>2167</v>
      </c>
      <c r="C403" s="39"/>
      <c r="D403" s="39" t="s">
        <v>4505</v>
      </c>
      <c r="E403" s="39" t="s">
        <v>274</v>
      </c>
      <c r="F403" s="39" t="s">
        <v>1739</v>
      </c>
      <c r="G403" s="39" t="s">
        <v>4852</v>
      </c>
      <c r="H403" s="39" t="s">
        <v>4502</v>
      </c>
      <c r="I403" s="40" t="n">
        <v>216</v>
      </c>
      <c r="J403" s="40" t="n">
        <v>0</v>
      </c>
      <c r="K403" s="39" t="s">
        <v>4503</v>
      </c>
      <c r="L403" s="41" t="n">
        <v>0</v>
      </c>
      <c r="M403" s="41" t="n">
        <v>495359.45</v>
      </c>
      <c r="O403" s="42" t="n">
        <f aca="false">M403/SUM($M$2:$M$2023)</f>
        <v>0.00136849938453839</v>
      </c>
      <c r="P403" s="43" t="n">
        <f aca="false">IFERROR(M403/I403,0)</f>
        <v>2293.33078703704</v>
      </c>
      <c r="Q403" s="17"/>
      <c r="R403" s="44" t="n">
        <f aca="false">I403-Q403</f>
        <v>216</v>
      </c>
      <c r="S403" s="43" t="n">
        <f aca="false">$AK403*R403</f>
        <v>495359.44875</v>
      </c>
      <c r="U403" s="26" t="s">
        <v>259</v>
      </c>
      <c r="V403" s="26" t="s">
        <v>273</v>
      </c>
      <c r="W403" s="26" t="s">
        <v>262</v>
      </c>
      <c r="X403" s="24" t="s">
        <v>226</v>
      </c>
      <c r="Y403" s="26" t="s">
        <v>267</v>
      </c>
      <c r="Z403" s="25" t="s">
        <v>51</v>
      </c>
      <c r="AA403" s="26" t="s">
        <v>2168</v>
      </c>
      <c r="AB403" s="26" t="s">
        <v>2169</v>
      </c>
      <c r="AC403" s="26" t="s">
        <v>290</v>
      </c>
      <c r="AD403" s="26" t="s">
        <v>269</v>
      </c>
      <c r="AE403" s="26"/>
      <c r="AF403" s="26" t="s">
        <v>269</v>
      </c>
      <c r="AG403" s="26"/>
      <c r="AH403" s="45"/>
      <c r="AI403" s="45"/>
      <c r="AJ403" s="45"/>
      <c r="AK403" s="46" t="n">
        <v>2293.33078125</v>
      </c>
      <c r="AL403" s="46"/>
      <c r="AM403" s="46"/>
      <c r="AN403" s="26"/>
      <c r="AO403" s="26" t="s">
        <v>5161</v>
      </c>
    </row>
    <row r="404" customFormat="false" ht="12" hidden="false" customHeight="false" outlineLevel="0" collapsed="false">
      <c r="A404" s="39" t="s">
        <v>1797</v>
      </c>
      <c r="B404" s="39" t="s">
        <v>1798</v>
      </c>
      <c r="C404" s="39" t="s">
        <v>5162</v>
      </c>
      <c r="D404" s="39" t="s">
        <v>4505</v>
      </c>
      <c r="E404" s="39" t="s">
        <v>261</v>
      </c>
      <c r="F404" s="39" t="s">
        <v>1739</v>
      </c>
      <c r="G404" s="39" t="s">
        <v>4853</v>
      </c>
      <c r="H404" s="39" t="s">
        <v>4502</v>
      </c>
      <c r="I404" s="40" t="n">
        <v>210</v>
      </c>
      <c r="J404" s="40" t="n">
        <v>0</v>
      </c>
      <c r="K404" s="39" t="s">
        <v>4503</v>
      </c>
      <c r="L404" s="41" t="n">
        <v>0</v>
      </c>
      <c r="M404" s="41" t="n">
        <v>3419.44</v>
      </c>
      <c r="O404" s="42" t="n">
        <f aca="false">M404/SUM($M$2:$M$2023)</f>
        <v>9.44667864005816E-006</v>
      </c>
      <c r="P404" s="43" t="n">
        <f aca="false">IFERROR(M404/I404,0)</f>
        <v>16.2830476190476</v>
      </c>
      <c r="Q404" s="17"/>
      <c r="R404" s="44" t="n">
        <f aca="false">I404-Q404</f>
        <v>210</v>
      </c>
      <c r="S404" s="43" t="n">
        <f aca="false">$AK404*R404</f>
        <v>3419.44388825542</v>
      </c>
      <c r="U404" s="26" t="s">
        <v>259</v>
      </c>
      <c r="V404" s="26" t="s">
        <v>260</v>
      </c>
      <c r="W404" s="26" t="s">
        <v>262</v>
      </c>
      <c r="X404" s="29" t="s">
        <v>227</v>
      </c>
      <c r="Y404" s="26" t="s">
        <v>297</v>
      </c>
      <c r="Z404" s="25" t="s">
        <v>51</v>
      </c>
      <c r="AA404" s="26" t="s">
        <v>1799</v>
      </c>
      <c r="AB404" s="26" t="s">
        <v>1800</v>
      </c>
      <c r="AC404" s="26" t="s">
        <v>290</v>
      </c>
      <c r="AD404" s="26" t="s">
        <v>270</v>
      </c>
      <c r="AE404" s="26" t="s">
        <v>1801</v>
      </c>
      <c r="AF404" s="26" t="s">
        <v>270</v>
      </c>
      <c r="AG404" s="26" t="s">
        <v>658</v>
      </c>
      <c r="AH404" s="45"/>
      <c r="AI404" s="45"/>
      <c r="AJ404" s="45"/>
      <c r="AK404" s="46" t="n">
        <v>16.2830661345496</v>
      </c>
      <c r="AL404" s="46"/>
      <c r="AM404" s="46"/>
      <c r="AN404" s="26"/>
      <c r="AO404" s="26" t="s">
        <v>4901</v>
      </c>
    </row>
    <row r="405" customFormat="false" ht="12" hidden="false" customHeight="false" outlineLevel="0" collapsed="false">
      <c r="A405" s="39" t="s">
        <v>328</v>
      </c>
      <c r="B405" s="39" t="s">
        <v>329</v>
      </c>
      <c r="C405" s="39" t="s">
        <v>5163</v>
      </c>
      <c r="D405" s="39" t="s">
        <v>4505</v>
      </c>
      <c r="E405" s="39" t="s">
        <v>261</v>
      </c>
      <c r="F405" s="39" t="s">
        <v>1739</v>
      </c>
      <c r="G405" s="39" t="s">
        <v>4853</v>
      </c>
      <c r="H405" s="39" t="s">
        <v>4502</v>
      </c>
      <c r="I405" s="40" t="n">
        <v>210</v>
      </c>
      <c r="J405" s="40" t="n">
        <v>0</v>
      </c>
      <c r="K405" s="39" t="s">
        <v>4503</v>
      </c>
      <c r="L405" s="41" t="n">
        <v>0</v>
      </c>
      <c r="M405" s="41" t="n">
        <v>12391.64</v>
      </c>
      <c r="O405" s="42" t="n">
        <f aca="false">M405/SUM($M$2:$M$2023)</f>
        <v>3.42336291624624E-005</v>
      </c>
      <c r="P405" s="43" t="n">
        <f aca="false">IFERROR(M405/I405,0)</f>
        <v>59.0078095238095</v>
      </c>
      <c r="Q405" s="17"/>
      <c r="R405" s="44" t="n">
        <f aca="false">I405-Q405</f>
        <v>210</v>
      </c>
      <c r="S405" s="43" t="n">
        <f aca="false">$AK405*R405</f>
        <v>12391.6377899045</v>
      </c>
      <c r="U405" s="26" t="s">
        <v>259</v>
      </c>
      <c r="V405" s="26" t="s">
        <v>260</v>
      </c>
      <c r="W405" s="26" t="s">
        <v>262</v>
      </c>
      <c r="X405" s="24" t="s">
        <v>226</v>
      </c>
      <c r="Y405" s="26" t="s">
        <v>267</v>
      </c>
      <c r="Z405" s="25" t="s">
        <v>51</v>
      </c>
      <c r="AA405" s="26" t="s">
        <v>1788</v>
      </c>
      <c r="AB405" s="26" t="s">
        <v>1789</v>
      </c>
      <c r="AC405" s="26" t="s">
        <v>1791</v>
      </c>
      <c r="AD405" s="26" t="s">
        <v>269</v>
      </c>
      <c r="AE405" s="26"/>
      <c r="AF405" s="26" t="s">
        <v>270</v>
      </c>
      <c r="AG405" s="26" t="s">
        <v>333</v>
      </c>
      <c r="AH405" s="45"/>
      <c r="AI405" s="45"/>
      <c r="AJ405" s="45"/>
      <c r="AK405" s="46" t="n">
        <v>59.0077989995453</v>
      </c>
      <c r="AL405" s="46"/>
      <c r="AM405" s="46"/>
      <c r="AN405" s="26"/>
      <c r="AO405" s="26" t="s">
        <v>4872</v>
      </c>
    </row>
    <row r="406" customFormat="false" ht="12" hidden="false" customHeight="false" outlineLevel="0" collapsed="false">
      <c r="A406" s="39" t="s">
        <v>1961</v>
      </c>
      <c r="B406" s="39" t="s">
        <v>1962</v>
      </c>
      <c r="C406" s="39" t="s">
        <v>5164</v>
      </c>
      <c r="D406" s="39" t="s">
        <v>4505</v>
      </c>
      <c r="E406" s="39" t="s">
        <v>261</v>
      </c>
      <c r="F406" s="39" t="s">
        <v>1739</v>
      </c>
      <c r="G406" s="39" t="s">
        <v>4853</v>
      </c>
      <c r="H406" s="39" t="s">
        <v>4502</v>
      </c>
      <c r="I406" s="40" t="n">
        <v>210</v>
      </c>
      <c r="J406" s="40" t="n">
        <v>0</v>
      </c>
      <c r="K406" s="39" t="s">
        <v>4503</v>
      </c>
      <c r="L406" s="41" t="n">
        <v>0</v>
      </c>
      <c r="M406" s="41" t="n">
        <v>57321.69</v>
      </c>
      <c r="O406" s="42" t="n">
        <f aca="false">M406/SUM($M$2:$M$2023)</f>
        <v>0.000158359142004257</v>
      </c>
      <c r="P406" s="43" t="n">
        <f aca="false">IFERROR(M406/I406,0)</f>
        <v>272.960428571429</v>
      </c>
      <c r="Q406" s="17"/>
      <c r="R406" s="44" t="n">
        <f aca="false">I406-Q406</f>
        <v>210</v>
      </c>
      <c r="S406" s="43" t="n">
        <f aca="false">$AK406*R406</f>
        <v>57321.685434455</v>
      </c>
      <c r="U406" s="26" t="s">
        <v>259</v>
      </c>
      <c r="V406" s="26" t="s">
        <v>260</v>
      </c>
      <c r="W406" s="26" t="s">
        <v>262</v>
      </c>
      <c r="X406" s="26"/>
      <c r="Y406" s="26" t="s">
        <v>277</v>
      </c>
      <c r="Z406" s="27" t="s">
        <v>123</v>
      </c>
      <c r="AA406" s="26"/>
      <c r="AB406" s="26"/>
      <c r="AC406" s="26"/>
      <c r="AD406" s="26"/>
      <c r="AE406" s="26"/>
      <c r="AF406" s="26"/>
      <c r="AG406" s="26"/>
      <c r="AH406" s="45"/>
      <c r="AI406" s="45"/>
      <c r="AJ406" s="45"/>
      <c r="AK406" s="46" t="n">
        <v>272.960406830738</v>
      </c>
      <c r="AL406" s="46"/>
      <c r="AM406" s="46"/>
      <c r="AN406" s="26"/>
      <c r="AO406" s="26" t="s">
        <v>1845</v>
      </c>
    </row>
    <row r="407" customFormat="false" ht="12" hidden="false" customHeight="false" outlineLevel="0" collapsed="false">
      <c r="A407" s="39" t="s">
        <v>2383</v>
      </c>
      <c r="B407" s="39" t="s">
        <v>2384</v>
      </c>
      <c r="C407" s="39" t="s">
        <v>78</v>
      </c>
      <c r="D407" s="39" t="s">
        <v>4505</v>
      </c>
      <c r="E407" s="39" t="s">
        <v>261</v>
      </c>
      <c r="F407" s="39" t="s">
        <v>1739</v>
      </c>
      <c r="G407" s="39" t="s">
        <v>4853</v>
      </c>
      <c r="H407" s="39" t="s">
        <v>4502</v>
      </c>
      <c r="I407" s="40" t="n">
        <v>210</v>
      </c>
      <c r="J407" s="40" t="n">
        <v>0</v>
      </c>
      <c r="K407" s="39" t="s">
        <v>4503</v>
      </c>
      <c r="L407" s="41" t="n">
        <v>0</v>
      </c>
      <c r="M407" s="41" t="n">
        <v>7251.3</v>
      </c>
      <c r="O407" s="42" t="n">
        <f aca="false">M407/SUM($M$2:$M$2023)</f>
        <v>2.00327248972503E-005</v>
      </c>
      <c r="P407" s="43" t="n">
        <f aca="false">IFERROR(M407/I407,0)</f>
        <v>34.53</v>
      </c>
      <c r="Q407" s="17"/>
      <c r="R407" s="44" t="n">
        <f aca="false">I407-Q407</f>
        <v>210</v>
      </c>
      <c r="S407" s="43" t="n">
        <f aca="false">$AK407*R407</f>
        <v>7251.3</v>
      </c>
      <c r="U407" s="26" t="s">
        <v>259</v>
      </c>
      <c r="V407" s="26" t="s">
        <v>260</v>
      </c>
      <c r="W407" s="26" t="s">
        <v>262</v>
      </c>
      <c r="X407" s="26"/>
      <c r="Y407" s="26" t="s">
        <v>277</v>
      </c>
      <c r="Z407" s="27" t="s">
        <v>123</v>
      </c>
      <c r="AA407" s="26"/>
      <c r="AB407" s="26"/>
      <c r="AC407" s="26"/>
      <c r="AD407" s="26"/>
      <c r="AE407" s="26"/>
      <c r="AF407" s="26"/>
      <c r="AG407" s="26"/>
      <c r="AH407" s="45" t="n">
        <v>210</v>
      </c>
      <c r="AI407" s="45" t="n">
        <f aca="false">Q407</f>
        <v>0</v>
      </c>
      <c r="AJ407" s="45" t="n">
        <f aca="false">$AH407-$AI407</f>
        <v>210</v>
      </c>
      <c r="AK407" s="46" t="n">
        <v>34.53</v>
      </c>
      <c r="AL407" s="46" t="n">
        <f aca="false">$AJ407*$AK407</f>
        <v>7251.3</v>
      </c>
      <c r="AM407" s="46" t="n">
        <f aca="false">$AI407*$AK407</f>
        <v>0</v>
      </c>
      <c r="AN407" s="26"/>
      <c r="AO407" s="26"/>
    </row>
    <row r="408" customFormat="false" ht="12" hidden="false" customHeight="false" outlineLevel="0" collapsed="false">
      <c r="A408" s="39" t="s">
        <v>1206</v>
      </c>
      <c r="B408" s="39" t="s">
        <v>1207</v>
      </c>
      <c r="C408" s="39"/>
      <c r="D408" s="39" t="s">
        <v>4505</v>
      </c>
      <c r="E408" s="39" t="s">
        <v>274</v>
      </c>
      <c r="F408" s="39" t="s">
        <v>1739</v>
      </c>
      <c r="G408" s="39" t="s">
        <v>4853</v>
      </c>
      <c r="H408" s="39" t="s">
        <v>4502</v>
      </c>
      <c r="I408" s="40" t="n">
        <v>210</v>
      </c>
      <c r="J408" s="40" t="n">
        <v>0</v>
      </c>
      <c r="K408" s="39" t="s">
        <v>4503</v>
      </c>
      <c r="L408" s="41" t="n">
        <v>0</v>
      </c>
      <c r="M408" s="41" t="n">
        <v>156450</v>
      </c>
      <c r="O408" s="42" t="n">
        <f aca="false">M408/SUM($M$2:$M$2023)</f>
        <v>0.00043221488700989</v>
      </c>
      <c r="P408" s="43" t="n">
        <f aca="false">IFERROR(M408/I408,0)</f>
        <v>745</v>
      </c>
      <c r="Q408" s="17"/>
      <c r="R408" s="44" t="n">
        <f aca="false">I408-Q408</f>
        <v>210</v>
      </c>
      <c r="S408" s="43" t="n">
        <f aca="false">$AK408*R408</f>
        <v>156450</v>
      </c>
      <c r="U408" s="26" t="s">
        <v>259</v>
      </c>
      <c r="V408" s="26" t="s">
        <v>273</v>
      </c>
      <c r="W408" s="26" t="s">
        <v>262</v>
      </c>
      <c r="X408" s="26"/>
      <c r="Y408" s="26" t="s">
        <v>277</v>
      </c>
      <c r="Z408" s="27" t="s">
        <v>123</v>
      </c>
      <c r="AA408" s="26"/>
      <c r="AB408" s="26"/>
      <c r="AC408" s="26"/>
      <c r="AD408" s="26"/>
      <c r="AE408" s="26"/>
      <c r="AF408" s="26"/>
      <c r="AG408" s="26"/>
      <c r="AH408" s="45" t="n">
        <v>210</v>
      </c>
      <c r="AI408" s="45" t="n">
        <f aca="false">Q408</f>
        <v>0</v>
      </c>
      <c r="AJ408" s="45" t="n">
        <f aca="false">$AH408-$AI408</f>
        <v>210</v>
      </c>
      <c r="AK408" s="46" t="n">
        <v>745</v>
      </c>
      <c r="AL408" s="46" t="n">
        <f aca="false">$AJ408*$AK408</f>
        <v>156450</v>
      </c>
      <c r="AM408" s="46" t="n">
        <f aca="false">$AI408*$AK408</f>
        <v>0</v>
      </c>
      <c r="AN408" s="26"/>
      <c r="AO408" s="26"/>
    </row>
    <row r="409" customFormat="false" ht="12" hidden="false" customHeight="false" outlineLevel="0" collapsed="false">
      <c r="A409" s="39" t="s">
        <v>350</v>
      </c>
      <c r="B409" s="39" t="s">
        <v>351</v>
      </c>
      <c r="C409" s="39" t="s">
        <v>78</v>
      </c>
      <c r="D409" s="39" t="s">
        <v>4505</v>
      </c>
      <c r="E409" s="39" t="s">
        <v>261</v>
      </c>
      <c r="F409" s="39" t="s">
        <v>1739</v>
      </c>
      <c r="G409" s="39" t="s">
        <v>4853</v>
      </c>
      <c r="H409" s="39" t="s">
        <v>4502</v>
      </c>
      <c r="I409" s="40" t="n">
        <v>205</v>
      </c>
      <c r="J409" s="40" t="n">
        <v>0</v>
      </c>
      <c r="K409" s="39" t="s">
        <v>4503</v>
      </c>
      <c r="L409" s="41" t="n">
        <v>0</v>
      </c>
      <c r="M409" s="41" t="n">
        <v>53325.13</v>
      </c>
      <c r="O409" s="42" t="n">
        <f aca="false">M409/SUM($M$2:$M$2023)</f>
        <v>0.000147318089087489</v>
      </c>
      <c r="P409" s="43" t="n">
        <f aca="false">IFERROR(M409/I409,0)</f>
        <v>260.122585365854</v>
      </c>
      <c r="Q409" s="17"/>
      <c r="R409" s="44" t="n">
        <f aca="false">I409-Q409</f>
        <v>205</v>
      </c>
      <c r="S409" s="43" t="n">
        <f aca="false">$AK409*R409</f>
        <v>53325.1300714286</v>
      </c>
      <c r="U409" s="26" t="s">
        <v>259</v>
      </c>
      <c r="V409" s="26" t="s">
        <v>260</v>
      </c>
      <c r="W409" s="26" t="s">
        <v>262</v>
      </c>
      <c r="X409" s="29" t="s">
        <v>227</v>
      </c>
      <c r="Y409" s="26" t="s">
        <v>297</v>
      </c>
      <c r="Z409" s="25" t="s">
        <v>51</v>
      </c>
      <c r="AA409" s="26" t="s">
        <v>1824</v>
      </c>
      <c r="AB409" s="26" t="s">
        <v>1825</v>
      </c>
      <c r="AC409" s="26" t="s">
        <v>290</v>
      </c>
      <c r="AD409" s="26" t="s">
        <v>269</v>
      </c>
      <c r="AE409" s="26"/>
      <c r="AF409" s="26" t="s">
        <v>270</v>
      </c>
      <c r="AG409" s="26"/>
      <c r="AH409" s="45"/>
      <c r="AI409" s="45"/>
      <c r="AJ409" s="45"/>
      <c r="AK409" s="46" t="n">
        <v>260.122585714286</v>
      </c>
      <c r="AL409" s="46"/>
      <c r="AM409" s="46"/>
      <c r="AN409" s="26"/>
      <c r="AO409" s="26" t="s">
        <v>5017</v>
      </c>
    </row>
    <row r="410" customFormat="false" ht="12" hidden="false" customHeight="false" outlineLevel="0" collapsed="false">
      <c r="A410" s="39" t="s">
        <v>2385</v>
      </c>
      <c r="B410" s="39" t="s">
        <v>2386</v>
      </c>
      <c r="C410" s="39" t="s">
        <v>78</v>
      </c>
      <c r="D410" s="39" t="s">
        <v>4505</v>
      </c>
      <c r="E410" s="39" t="s">
        <v>261</v>
      </c>
      <c r="F410" s="39" t="s">
        <v>1739</v>
      </c>
      <c r="G410" s="39" t="s">
        <v>4853</v>
      </c>
      <c r="H410" s="39" t="s">
        <v>4502</v>
      </c>
      <c r="I410" s="40" t="n">
        <v>204</v>
      </c>
      <c r="J410" s="40" t="n">
        <v>0</v>
      </c>
      <c r="K410" s="39" t="s">
        <v>4503</v>
      </c>
      <c r="L410" s="41" t="n">
        <v>0</v>
      </c>
      <c r="M410" s="41" t="n">
        <v>26814.88</v>
      </c>
      <c r="O410" s="42" t="n">
        <f aca="false">M410/SUM($M$2:$M$2023)</f>
        <v>7.40798359180809E-005</v>
      </c>
      <c r="P410" s="43" t="n">
        <f aca="false">IFERROR(M410/I410,0)</f>
        <v>131.445490196078</v>
      </c>
      <c r="Q410" s="17" t="n">
        <v>69</v>
      </c>
      <c r="R410" s="44" t="n">
        <f aca="false">I410-Q410</f>
        <v>135</v>
      </c>
      <c r="S410" s="43" t="n">
        <f aca="false">$AK410*R410</f>
        <v>17745.1411764706</v>
      </c>
      <c r="U410" s="26" t="s">
        <v>259</v>
      </c>
      <c r="V410" s="26" t="s">
        <v>260</v>
      </c>
      <c r="W410" s="26" t="s">
        <v>262</v>
      </c>
      <c r="X410" s="29" t="s">
        <v>227</v>
      </c>
      <c r="Y410" s="26" t="s">
        <v>297</v>
      </c>
      <c r="Z410" s="25" t="s">
        <v>51</v>
      </c>
      <c r="AA410" s="26" t="s">
        <v>2387</v>
      </c>
      <c r="AB410" s="26" t="s">
        <v>2388</v>
      </c>
      <c r="AC410" s="26" t="s">
        <v>2389</v>
      </c>
      <c r="AD410" s="26" t="s">
        <v>269</v>
      </c>
      <c r="AE410" s="26"/>
      <c r="AF410" s="26" t="s">
        <v>270</v>
      </c>
      <c r="AG410" s="26" t="s">
        <v>2390</v>
      </c>
      <c r="AH410" s="45" t="n">
        <v>204</v>
      </c>
      <c r="AI410" s="45" t="n">
        <f aca="false">Q410</f>
        <v>69</v>
      </c>
      <c r="AJ410" s="45" t="n">
        <f aca="false">$AH410-$AI410</f>
        <v>135</v>
      </c>
      <c r="AK410" s="46" t="n">
        <v>131.445490196078</v>
      </c>
      <c r="AL410" s="46" t="n">
        <f aca="false">$AJ410*$AK410</f>
        <v>17745.1411764706</v>
      </c>
      <c r="AM410" s="46" t="n">
        <f aca="false">$AI410*$AK410</f>
        <v>9069.73882352941</v>
      </c>
      <c r="AN410" s="26"/>
      <c r="AO410" s="26" t="s">
        <v>2391</v>
      </c>
    </row>
    <row r="411" customFormat="false" ht="12" hidden="false" customHeight="false" outlineLevel="0" collapsed="false">
      <c r="A411" s="39" t="s">
        <v>2368</v>
      </c>
      <c r="B411" s="39" t="s">
        <v>2369</v>
      </c>
      <c r="C411" s="39" t="s">
        <v>5165</v>
      </c>
      <c r="D411" s="39" t="s">
        <v>4505</v>
      </c>
      <c r="E411" s="39" t="s">
        <v>261</v>
      </c>
      <c r="F411" s="39" t="s">
        <v>1739</v>
      </c>
      <c r="G411" s="39" t="s">
        <v>5166</v>
      </c>
      <c r="H411" s="39" t="s">
        <v>4502</v>
      </c>
      <c r="I411" s="40" t="n">
        <v>200</v>
      </c>
      <c r="J411" s="40" t="n">
        <v>0</v>
      </c>
      <c r="K411" s="39" t="s">
        <v>4503</v>
      </c>
      <c r="L411" s="41" t="n">
        <v>0</v>
      </c>
      <c r="M411" s="41" t="n">
        <v>113360.21</v>
      </c>
      <c r="O411" s="42" t="n">
        <f aca="false">M411/SUM($M$2:$M$2023)</f>
        <v>0.000313173348396085</v>
      </c>
      <c r="P411" s="43" t="n">
        <f aca="false">IFERROR(M411/I411,0)</f>
        <v>566.80105</v>
      </c>
      <c r="Q411" s="17" t="n">
        <v>20</v>
      </c>
      <c r="R411" s="44" t="n">
        <f aca="false">I411-Q411</f>
        <v>180</v>
      </c>
      <c r="S411" s="43" t="n">
        <f aca="false">$AK411*R411</f>
        <v>102024.184821429</v>
      </c>
      <c r="U411" s="26" t="s">
        <v>259</v>
      </c>
      <c r="V411" s="26" t="s">
        <v>260</v>
      </c>
      <c r="W411" s="26" t="s">
        <v>262</v>
      </c>
      <c r="X411" s="24" t="s">
        <v>226</v>
      </c>
      <c r="Y411" s="26" t="s">
        <v>267</v>
      </c>
      <c r="Z411" s="25" t="s">
        <v>51</v>
      </c>
      <c r="AA411" s="26" t="s">
        <v>2370</v>
      </c>
      <c r="AB411" s="26" t="s">
        <v>2371</v>
      </c>
      <c r="AC411" s="26" t="s">
        <v>2372</v>
      </c>
      <c r="AD411" s="26" t="s">
        <v>269</v>
      </c>
      <c r="AE411" s="26"/>
      <c r="AF411" s="26" t="s">
        <v>270</v>
      </c>
      <c r="AG411" s="26" t="s">
        <v>1116</v>
      </c>
      <c r="AH411" s="45" t="n">
        <v>224</v>
      </c>
      <c r="AI411" s="45" t="n">
        <f aca="false">Q411</f>
        <v>20</v>
      </c>
      <c r="AJ411" s="45" t="n">
        <f aca="false">$AH411-$AI411</f>
        <v>204</v>
      </c>
      <c r="AK411" s="46" t="n">
        <v>566.801026785714</v>
      </c>
      <c r="AL411" s="46" t="n">
        <f aca="false">$AJ411*$AK411</f>
        <v>115627.409464286</v>
      </c>
      <c r="AM411" s="46" t="n">
        <f aca="false">$AI411*$AK411</f>
        <v>11336.0205357143</v>
      </c>
      <c r="AN411" s="26"/>
      <c r="AO411" s="26" t="s">
        <v>1767</v>
      </c>
    </row>
    <row r="412" customFormat="false" ht="12" hidden="false" customHeight="false" outlineLevel="0" collapsed="false">
      <c r="A412" s="39" t="s">
        <v>692</v>
      </c>
      <c r="B412" s="39" t="s">
        <v>693</v>
      </c>
      <c r="C412" s="39" t="s">
        <v>5167</v>
      </c>
      <c r="D412" s="39" t="s">
        <v>4505</v>
      </c>
      <c r="E412" s="39" t="s">
        <v>261</v>
      </c>
      <c r="F412" s="39" t="s">
        <v>1739</v>
      </c>
      <c r="G412" s="39" t="s">
        <v>4853</v>
      </c>
      <c r="H412" s="39" t="s">
        <v>4502</v>
      </c>
      <c r="I412" s="40" t="n">
        <v>200</v>
      </c>
      <c r="J412" s="40" t="n">
        <v>0</v>
      </c>
      <c r="K412" s="39" t="s">
        <v>4503</v>
      </c>
      <c r="L412" s="41" t="n">
        <v>0</v>
      </c>
      <c r="M412" s="41" t="n">
        <v>57471.19</v>
      </c>
      <c r="O412" s="42" t="n">
        <f aca="false">M412/SUM($M$2:$M$2023)</f>
        <v>0.00015877215654953</v>
      </c>
      <c r="P412" s="43" t="n">
        <f aca="false">IFERROR(M412/I412,0)</f>
        <v>287.35595</v>
      </c>
      <c r="Q412" s="17"/>
      <c r="R412" s="44" t="n">
        <f aca="false">I412-Q412</f>
        <v>200</v>
      </c>
      <c r="S412" s="43" t="n">
        <f aca="false">$AK412*R412</f>
        <v>57471.1939871153</v>
      </c>
      <c r="U412" s="26" t="s">
        <v>259</v>
      </c>
      <c r="V412" s="26" t="s">
        <v>260</v>
      </c>
      <c r="W412" s="26" t="s">
        <v>262</v>
      </c>
      <c r="X412" s="25" t="s">
        <v>228</v>
      </c>
      <c r="Y412" s="26" t="s">
        <v>282</v>
      </c>
      <c r="Z412" s="25" t="s">
        <v>51</v>
      </c>
      <c r="AA412" s="26" t="s">
        <v>1827</v>
      </c>
      <c r="AB412" s="26" t="s">
        <v>1828</v>
      </c>
      <c r="AC412" s="26" t="s">
        <v>1829</v>
      </c>
      <c r="AD412" s="26" t="s">
        <v>269</v>
      </c>
      <c r="AE412" s="26"/>
      <c r="AF412" s="26" t="s">
        <v>270</v>
      </c>
      <c r="AG412" s="26" t="s">
        <v>697</v>
      </c>
      <c r="AH412" s="45"/>
      <c r="AI412" s="45"/>
      <c r="AJ412" s="45"/>
      <c r="AK412" s="46" t="n">
        <v>287.355969935576</v>
      </c>
      <c r="AL412" s="46"/>
      <c r="AM412" s="46"/>
      <c r="AN412" s="26"/>
      <c r="AO412" s="26" t="s">
        <v>5004</v>
      </c>
    </row>
    <row r="413" customFormat="false" ht="12" hidden="false" customHeight="false" outlineLevel="0" collapsed="false">
      <c r="A413" s="39" t="s">
        <v>692</v>
      </c>
      <c r="B413" s="39" t="s">
        <v>693</v>
      </c>
      <c r="C413" s="39" t="s">
        <v>5168</v>
      </c>
      <c r="D413" s="39" t="s">
        <v>4505</v>
      </c>
      <c r="E413" s="39" t="s">
        <v>261</v>
      </c>
      <c r="F413" s="39" t="s">
        <v>1739</v>
      </c>
      <c r="G413" s="39" t="s">
        <v>4853</v>
      </c>
      <c r="H413" s="39" t="s">
        <v>4502</v>
      </c>
      <c r="I413" s="40" t="n">
        <v>200</v>
      </c>
      <c r="J413" s="40" t="n">
        <v>0</v>
      </c>
      <c r="K413" s="39" t="s">
        <v>4503</v>
      </c>
      <c r="L413" s="41" t="n">
        <v>0</v>
      </c>
      <c r="M413" s="41" t="n">
        <v>57471.19</v>
      </c>
      <c r="O413" s="42" t="n">
        <f aca="false">M413/SUM($M$2:$M$2023)</f>
        <v>0.00015877215654953</v>
      </c>
      <c r="P413" s="43" t="n">
        <f aca="false">IFERROR(M413/I413,0)</f>
        <v>287.35595</v>
      </c>
      <c r="Q413" s="17"/>
      <c r="R413" s="44" t="n">
        <f aca="false">I413-Q413</f>
        <v>200</v>
      </c>
      <c r="S413" s="43" t="n">
        <f aca="false">$AK413*R413</f>
        <v>57471.1939871153</v>
      </c>
      <c r="U413" s="26" t="s">
        <v>259</v>
      </c>
      <c r="V413" s="26" t="s">
        <v>260</v>
      </c>
      <c r="W413" s="26" t="s">
        <v>262</v>
      </c>
      <c r="X413" s="25" t="s">
        <v>228</v>
      </c>
      <c r="Y413" s="26" t="s">
        <v>282</v>
      </c>
      <c r="Z413" s="25" t="s">
        <v>51</v>
      </c>
      <c r="AA413" s="26" t="s">
        <v>1827</v>
      </c>
      <c r="AB413" s="26" t="s">
        <v>1828</v>
      </c>
      <c r="AC413" s="26" t="s">
        <v>1829</v>
      </c>
      <c r="AD413" s="26" t="s">
        <v>269</v>
      </c>
      <c r="AE413" s="26"/>
      <c r="AF413" s="26" t="s">
        <v>270</v>
      </c>
      <c r="AG413" s="26" t="s">
        <v>697</v>
      </c>
      <c r="AH413" s="45"/>
      <c r="AI413" s="45"/>
      <c r="AJ413" s="45"/>
      <c r="AK413" s="46" t="n">
        <v>287.355969935576</v>
      </c>
      <c r="AL413" s="46"/>
      <c r="AM413" s="46"/>
      <c r="AN413" s="26"/>
      <c r="AO413" s="26" t="s">
        <v>5004</v>
      </c>
    </row>
    <row r="414" customFormat="false" ht="12" hidden="false" customHeight="false" outlineLevel="0" collapsed="false">
      <c r="A414" s="39" t="s">
        <v>692</v>
      </c>
      <c r="B414" s="39" t="s">
        <v>693</v>
      </c>
      <c r="C414" s="39" t="s">
        <v>5169</v>
      </c>
      <c r="D414" s="39" t="s">
        <v>4505</v>
      </c>
      <c r="E414" s="39" t="s">
        <v>261</v>
      </c>
      <c r="F414" s="39" t="s">
        <v>1739</v>
      </c>
      <c r="G414" s="39" t="s">
        <v>4853</v>
      </c>
      <c r="H414" s="39" t="s">
        <v>4502</v>
      </c>
      <c r="I414" s="40" t="n">
        <v>200</v>
      </c>
      <c r="J414" s="40" t="n">
        <v>0</v>
      </c>
      <c r="K414" s="39" t="s">
        <v>4503</v>
      </c>
      <c r="L414" s="41" t="n">
        <v>0</v>
      </c>
      <c r="M414" s="41" t="n">
        <v>57471.19</v>
      </c>
      <c r="O414" s="42" t="n">
        <f aca="false">M414/SUM($M$2:$M$2023)</f>
        <v>0.00015877215654953</v>
      </c>
      <c r="P414" s="43" t="n">
        <f aca="false">IFERROR(M414/I414,0)</f>
        <v>287.35595</v>
      </c>
      <c r="Q414" s="17"/>
      <c r="R414" s="44" t="n">
        <f aca="false">I414-Q414</f>
        <v>200</v>
      </c>
      <c r="S414" s="43" t="n">
        <f aca="false">$AK414*R414</f>
        <v>57471.1939871153</v>
      </c>
      <c r="U414" s="26" t="s">
        <v>259</v>
      </c>
      <c r="V414" s="26" t="s">
        <v>260</v>
      </c>
      <c r="W414" s="26" t="s">
        <v>262</v>
      </c>
      <c r="X414" s="25" t="s">
        <v>228</v>
      </c>
      <c r="Y414" s="26" t="s">
        <v>282</v>
      </c>
      <c r="Z414" s="25" t="s">
        <v>51</v>
      </c>
      <c r="AA414" s="26" t="s">
        <v>1827</v>
      </c>
      <c r="AB414" s="26" t="s">
        <v>1828</v>
      </c>
      <c r="AC414" s="26" t="s">
        <v>1829</v>
      </c>
      <c r="AD414" s="26" t="s">
        <v>269</v>
      </c>
      <c r="AE414" s="26"/>
      <c r="AF414" s="26" t="s">
        <v>270</v>
      </c>
      <c r="AG414" s="26" t="s">
        <v>697</v>
      </c>
      <c r="AH414" s="45"/>
      <c r="AI414" s="45"/>
      <c r="AJ414" s="45"/>
      <c r="AK414" s="46" t="n">
        <v>287.355969935576</v>
      </c>
      <c r="AL414" s="46"/>
      <c r="AM414" s="46"/>
      <c r="AN414" s="26"/>
      <c r="AO414" s="26" t="s">
        <v>5004</v>
      </c>
    </row>
    <row r="415" customFormat="false" ht="12" hidden="false" customHeight="false" outlineLevel="0" collapsed="false">
      <c r="A415" s="39" t="s">
        <v>692</v>
      </c>
      <c r="B415" s="39" t="s">
        <v>693</v>
      </c>
      <c r="C415" s="39" t="s">
        <v>5170</v>
      </c>
      <c r="D415" s="39" t="s">
        <v>4505</v>
      </c>
      <c r="E415" s="39" t="s">
        <v>261</v>
      </c>
      <c r="F415" s="39" t="s">
        <v>1739</v>
      </c>
      <c r="G415" s="39" t="s">
        <v>4853</v>
      </c>
      <c r="H415" s="39" t="s">
        <v>4502</v>
      </c>
      <c r="I415" s="40" t="n">
        <v>200</v>
      </c>
      <c r="J415" s="40" t="n">
        <v>0</v>
      </c>
      <c r="K415" s="39" t="s">
        <v>4503</v>
      </c>
      <c r="L415" s="41" t="n">
        <v>0</v>
      </c>
      <c r="M415" s="41" t="n">
        <v>57471.19</v>
      </c>
      <c r="O415" s="42" t="n">
        <f aca="false">M415/SUM($M$2:$M$2023)</f>
        <v>0.00015877215654953</v>
      </c>
      <c r="P415" s="43" t="n">
        <f aca="false">IFERROR(M415/I415,0)</f>
        <v>287.35595</v>
      </c>
      <c r="Q415" s="17"/>
      <c r="R415" s="44" t="n">
        <f aca="false">I415-Q415</f>
        <v>200</v>
      </c>
      <c r="S415" s="43" t="n">
        <f aca="false">$AK415*R415</f>
        <v>57471.1939871153</v>
      </c>
      <c r="U415" s="26" t="s">
        <v>259</v>
      </c>
      <c r="V415" s="26" t="s">
        <v>260</v>
      </c>
      <c r="W415" s="26" t="s">
        <v>262</v>
      </c>
      <c r="X415" s="25" t="s">
        <v>228</v>
      </c>
      <c r="Y415" s="26" t="s">
        <v>282</v>
      </c>
      <c r="Z415" s="25" t="s">
        <v>51</v>
      </c>
      <c r="AA415" s="26" t="s">
        <v>1827</v>
      </c>
      <c r="AB415" s="26" t="s">
        <v>1828</v>
      </c>
      <c r="AC415" s="26" t="s">
        <v>1829</v>
      </c>
      <c r="AD415" s="26" t="s">
        <v>269</v>
      </c>
      <c r="AE415" s="26"/>
      <c r="AF415" s="26" t="s">
        <v>270</v>
      </c>
      <c r="AG415" s="26" t="s">
        <v>697</v>
      </c>
      <c r="AH415" s="45"/>
      <c r="AI415" s="45"/>
      <c r="AJ415" s="45"/>
      <c r="AK415" s="46" t="n">
        <v>287.355969935576</v>
      </c>
      <c r="AL415" s="46"/>
      <c r="AM415" s="46"/>
      <c r="AN415" s="26"/>
      <c r="AO415" s="26" t="s">
        <v>5004</v>
      </c>
    </row>
    <row r="416" customFormat="false" ht="12" hidden="false" customHeight="false" outlineLevel="0" collapsed="false">
      <c r="A416" s="39" t="s">
        <v>692</v>
      </c>
      <c r="B416" s="39" t="s">
        <v>693</v>
      </c>
      <c r="C416" s="39" t="s">
        <v>5171</v>
      </c>
      <c r="D416" s="39" t="s">
        <v>4505</v>
      </c>
      <c r="E416" s="39" t="s">
        <v>261</v>
      </c>
      <c r="F416" s="39" t="s">
        <v>1739</v>
      </c>
      <c r="G416" s="39" t="s">
        <v>4853</v>
      </c>
      <c r="H416" s="39" t="s">
        <v>4502</v>
      </c>
      <c r="I416" s="40" t="n">
        <v>200</v>
      </c>
      <c r="J416" s="40" t="n">
        <v>0</v>
      </c>
      <c r="K416" s="39" t="s">
        <v>4503</v>
      </c>
      <c r="L416" s="41" t="n">
        <v>0</v>
      </c>
      <c r="M416" s="41" t="n">
        <v>57471.19</v>
      </c>
      <c r="O416" s="42" t="n">
        <f aca="false">M416/SUM($M$2:$M$2023)</f>
        <v>0.00015877215654953</v>
      </c>
      <c r="P416" s="43" t="n">
        <f aca="false">IFERROR(M416/I416,0)</f>
        <v>287.35595</v>
      </c>
      <c r="Q416" s="17"/>
      <c r="R416" s="44" t="n">
        <f aca="false">I416-Q416</f>
        <v>200</v>
      </c>
      <c r="S416" s="43" t="n">
        <f aca="false">$AK416*R416</f>
        <v>57471.1939871153</v>
      </c>
      <c r="U416" s="26" t="s">
        <v>259</v>
      </c>
      <c r="V416" s="26" t="s">
        <v>260</v>
      </c>
      <c r="W416" s="26" t="s">
        <v>262</v>
      </c>
      <c r="X416" s="25" t="s">
        <v>228</v>
      </c>
      <c r="Y416" s="26" t="s">
        <v>282</v>
      </c>
      <c r="Z416" s="25" t="s">
        <v>51</v>
      </c>
      <c r="AA416" s="26" t="s">
        <v>1827</v>
      </c>
      <c r="AB416" s="26" t="s">
        <v>1828</v>
      </c>
      <c r="AC416" s="26" t="s">
        <v>1829</v>
      </c>
      <c r="AD416" s="26" t="s">
        <v>269</v>
      </c>
      <c r="AE416" s="26"/>
      <c r="AF416" s="26" t="s">
        <v>270</v>
      </c>
      <c r="AG416" s="26" t="s">
        <v>697</v>
      </c>
      <c r="AH416" s="45"/>
      <c r="AI416" s="45"/>
      <c r="AJ416" s="45"/>
      <c r="AK416" s="46" t="n">
        <v>287.355969935576</v>
      </c>
      <c r="AL416" s="46"/>
      <c r="AM416" s="46"/>
      <c r="AN416" s="26"/>
      <c r="AO416" s="26" t="s">
        <v>5004</v>
      </c>
    </row>
    <row r="417" customFormat="false" ht="12" hidden="false" customHeight="false" outlineLevel="0" collapsed="false">
      <c r="A417" s="39" t="s">
        <v>2064</v>
      </c>
      <c r="B417" s="39" t="s">
        <v>2065</v>
      </c>
      <c r="C417" s="39" t="s">
        <v>5172</v>
      </c>
      <c r="D417" s="39" t="s">
        <v>4505</v>
      </c>
      <c r="E417" s="39" t="s">
        <v>261</v>
      </c>
      <c r="F417" s="39" t="s">
        <v>1739</v>
      </c>
      <c r="G417" s="39" t="s">
        <v>4853</v>
      </c>
      <c r="H417" s="39" t="s">
        <v>4502</v>
      </c>
      <c r="I417" s="40" t="n">
        <v>200</v>
      </c>
      <c r="J417" s="40" t="n">
        <v>0</v>
      </c>
      <c r="K417" s="39" t="s">
        <v>4503</v>
      </c>
      <c r="L417" s="41" t="n">
        <v>0</v>
      </c>
      <c r="M417" s="41" t="n">
        <v>80964.66</v>
      </c>
      <c r="O417" s="42" t="n">
        <f aca="false">M417/SUM($M$2:$M$2023)</f>
        <v>0.00022367613533841</v>
      </c>
      <c r="P417" s="43" t="n">
        <f aca="false">IFERROR(M417/I417,0)</f>
        <v>404.8233</v>
      </c>
      <c r="Q417" s="17"/>
      <c r="R417" s="44" t="n">
        <f aca="false">I417-Q417</f>
        <v>200</v>
      </c>
      <c r="S417" s="43" t="n">
        <f aca="false">$AK417*R417</f>
        <v>80964.6607734807</v>
      </c>
      <c r="U417" s="26" t="s">
        <v>259</v>
      </c>
      <c r="V417" s="26" t="s">
        <v>260</v>
      </c>
      <c r="W417" s="26" t="s">
        <v>262</v>
      </c>
      <c r="X417" s="26"/>
      <c r="Y417" s="26" t="s">
        <v>277</v>
      </c>
      <c r="Z417" s="27" t="s">
        <v>123</v>
      </c>
      <c r="AA417" s="26"/>
      <c r="AB417" s="26"/>
      <c r="AC417" s="26"/>
      <c r="AD417" s="26"/>
      <c r="AE417" s="26"/>
      <c r="AF417" s="26"/>
      <c r="AG417" s="26"/>
      <c r="AH417" s="45"/>
      <c r="AI417" s="45"/>
      <c r="AJ417" s="45"/>
      <c r="AK417" s="46" t="n">
        <v>404.823303867403</v>
      </c>
      <c r="AL417" s="46"/>
      <c r="AM417" s="46"/>
      <c r="AN417" s="26"/>
      <c r="AO417" s="26" t="s">
        <v>2066</v>
      </c>
    </row>
    <row r="418" customFormat="false" ht="12" hidden="false" customHeight="false" outlineLevel="0" collapsed="false">
      <c r="A418" s="39" t="s">
        <v>2064</v>
      </c>
      <c r="B418" s="39" t="s">
        <v>2065</v>
      </c>
      <c r="C418" s="39" t="s">
        <v>5173</v>
      </c>
      <c r="D418" s="39" t="s">
        <v>4505</v>
      </c>
      <c r="E418" s="39" t="s">
        <v>261</v>
      </c>
      <c r="F418" s="39" t="s">
        <v>1739</v>
      </c>
      <c r="G418" s="39" t="s">
        <v>4853</v>
      </c>
      <c r="H418" s="39" t="s">
        <v>4502</v>
      </c>
      <c r="I418" s="40" t="n">
        <v>200</v>
      </c>
      <c r="J418" s="40" t="n">
        <v>0</v>
      </c>
      <c r="K418" s="39" t="s">
        <v>4503</v>
      </c>
      <c r="L418" s="41" t="n">
        <v>0</v>
      </c>
      <c r="M418" s="41" t="n">
        <v>80964.66</v>
      </c>
      <c r="O418" s="42" t="n">
        <f aca="false">M418/SUM($M$2:$M$2023)</f>
        <v>0.00022367613533841</v>
      </c>
      <c r="P418" s="43" t="n">
        <f aca="false">IFERROR(M418/I418,0)</f>
        <v>404.8233</v>
      </c>
      <c r="Q418" s="17"/>
      <c r="R418" s="44" t="n">
        <f aca="false">I418-Q418</f>
        <v>200</v>
      </c>
      <c r="S418" s="43" t="n">
        <f aca="false">$AK418*R418</f>
        <v>80964.6607734807</v>
      </c>
      <c r="U418" s="26" t="s">
        <v>259</v>
      </c>
      <c r="V418" s="26" t="s">
        <v>260</v>
      </c>
      <c r="W418" s="26" t="s">
        <v>262</v>
      </c>
      <c r="X418" s="26"/>
      <c r="Y418" s="26" t="s">
        <v>277</v>
      </c>
      <c r="Z418" s="27" t="s">
        <v>123</v>
      </c>
      <c r="AA418" s="26"/>
      <c r="AB418" s="26"/>
      <c r="AC418" s="26"/>
      <c r="AD418" s="26"/>
      <c r="AE418" s="26"/>
      <c r="AF418" s="26"/>
      <c r="AG418" s="26"/>
      <c r="AH418" s="45"/>
      <c r="AI418" s="45"/>
      <c r="AJ418" s="45"/>
      <c r="AK418" s="46" t="n">
        <v>404.823303867403</v>
      </c>
      <c r="AL418" s="46"/>
      <c r="AM418" s="46"/>
      <c r="AN418" s="26"/>
      <c r="AO418" s="26" t="s">
        <v>2066</v>
      </c>
    </row>
    <row r="419" customFormat="false" ht="12" hidden="false" customHeight="false" outlineLevel="0" collapsed="false">
      <c r="A419" s="39" t="s">
        <v>2064</v>
      </c>
      <c r="B419" s="39" t="s">
        <v>2065</v>
      </c>
      <c r="C419" s="39" t="s">
        <v>5174</v>
      </c>
      <c r="D419" s="39" t="s">
        <v>4505</v>
      </c>
      <c r="E419" s="39" t="s">
        <v>261</v>
      </c>
      <c r="F419" s="39" t="s">
        <v>1739</v>
      </c>
      <c r="G419" s="39" t="s">
        <v>4853</v>
      </c>
      <c r="H419" s="39" t="s">
        <v>4502</v>
      </c>
      <c r="I419" s="40" t="n">
        <v>200</v>
      </c>
      <c r="J419" s="40" t="n">
        <v>0</v>
      </c>
      <c r="K419" s="39" t="s">
        <v>4503</v>
      </c>
      <c r="L419" s="41" t="n">
        <v>0</v>
      </c>
      <c r="M419" s="41" t="n">
        <v>80964.66</v>
      </c>
      <c r="O419" s="42" t="n">
        <f aca="false">M419/SUM($M$2:$M$2023)</f>
        <v>0.00022367613533841</v>
      </c>
      <c r="P419" s="43" t="n">
        <f aca="false">IFERROR(M419/I419,0)</f>
        <v>404.8233</v>
      </c>
      <c r="Q419" s="17"/>
      <c r="R419" s="44" t="n">
        <f aca="false">I419-Q419</f>
        <v>200</v>
      </c>
      <c r="S419" s="43" t="n">
        <f aca="false">$AK419*R419</f>
        <v>80964.6607734807</v>
      </c>
      <c r="U419" s="26" t="s">
        <v>259</v>
      </c>
      <c r="V419" s="26" t="s">
        <v>260</v>
      </c>
      <c r="W419" s="26" t="s">
        <v>262</v>
      </c>
      <c r="X419" s="26"/>
      <c r="Y419" s="26" t="s">
        <v>277</v>
      </c>
      <c r="Z419" s="27" t="s">
        <v>123</v>
      </c>
      <c r="AA419" s="26"/>
      <c r="AB419" s="26"/>
      <c r="AC419" s="26"/>
      <c r="AD419" s="26"/>
      <c r="AE419" s="26"/>
      <c r="AF419" s="26"/>
      <c r="AG419" s="26"/>
      <c r="AH419" s="45"/>
      <c r="AI419" s="45"/>
      <c r="AJ419" s="45"/>
      <c r="AK419" s="46" t="n">
        <v>404.823303867403</v>
      </c>
      <c r="AL419" s="46"/>
      <c r="AM419" s="46"/>
      <c r="AN419" s="26"/>
      <c r="AO419" s="26" t="s">
        <v>2066</v>
      </c>
    </row>
    <row r="420" customFormat="false" ht="12" hidden="false" customHeight="false" outlineLevel="0" collapsed="false">
      <c r="A420" s="39" t="s">
        <v>850</v>
      </c>
      <c r="B420" s="39" t="s">
        <v>851</v>
      </c>
      <c r="C420" s="39" t="s">
        <v>78</v>
      </c>
      <c r="D420" s="39" t="s">
        <v>4505</v>
      </c>
      <c r="E420" s="39" t="s">
        <v>261</v>
      </c>
      <c r="F420" s="39" t="s">
        <v>1739</v>
      </c>
      <c r="G420" s="39" t="s">
        <v>4853</v>
      </c>
      <c r="H420" s="39" t="s">
        <v>4502</v>
      </c>
      <c r="I420" s="40" t="n">
        <v>200</v>
      </c>
      <c r="J420" s="40" t="n">
        <v>0</v>
      </c>
      <c r="K420" s="39" t="s">
        <v>4503</v>
      </c>
      <c r="L420" s="41" t="n">
        <v>0</v>
      </c>
      <c r="M420" s="41" t="n">
        <v>189444.02</v>
      </c>
      <c r="O420" s="42" t="n">
        <f aca="false">M420/SUM($M$2:$M$2023)</f>
        <v>0.000523365456689034</v>
      </c>
      <c r="P420" s="43" t="n">
        <f aca="false">IFERROR(M420/I420,0)</f>
        <v>947.2201</v>
      </c>
      <c r="Q420" s="17"/>
      <c r="R420" s="44" t="n">
        <f aca="false">I420-Q420</f>
        <v>200</v>
      </c>
      <c r="S420" s="43" t="n">
        <f aca="false">$AK420*R420</f>
        <v>189444.020254629</v>
      </c>
      <c r="U420" s="26" t="s">
        <v>259</v>
      </c>
      <c r="V420" s="26" t="s">
        <v>260</v>
      </c>
      <c r="W420" s="26" t="s">
        <v>262</v>
      </c>
      <c r="X420" s="29" t="s">
        <v>227</v>
      </c>
      <c r="Y420" s="26" t="s">
        <v>297</v>
      </c>
      <c r="Z420" s="25" t="s">
        <v>51</v>
      </c>
      <c r="AA420" s="26" t="s">
        <v>1880</v>
      </c>
      <c r="AB420" s="26" t="s">
        <v>1881</v>
      </c>
      <c r="AC420" s="26" t="s">
        <v>854</v>
      </c>
      <c r="AD420" s="26" t="s">
        <v>269</v>
      </c>
      <c r="AE420" s="26"/>
      <c r="AF420" s="26" t="s">
        <v>270</v>
      </c>
      <c r="AG420" s="26" t="s">
        <v>855</v>
      </c>
      <c r="AH420" s="45"/>
      <c r="AI420" s="45"/>
      <c r="AJ420" s="45"/>
      <c r="AK420" s="46" t="n">
        <v>947.220101273147</v>
      </c>
      <c r="AL420" s="46"/>
      <c r="AM420" s="46"/>
      <c r="AN420" s="26"/>
      <c r="AO420" s="26" t="s">
        <v>5048</v>
      </c>
    </row>
    <row r="421" customFormat="false" ht="12" hidden="false" customHeight="false" outlineLevel="0" collapsed="false">
      <c r="A421" s="39" t="s">
        <v>850</v>
      </c>
      <c r="B421" s="39" t="s">
        <v>851</v>
      </c>
      <c r="C421" s="39" t="s">
        <v>4723</v>
      </c>
      <c r="D421" s="39" t="s">
        <v>4505</v>
      </c>
      <c r="E421" s="39" t="s">
        <v>261</v>
      </c>
      <c r="F421" s="39" t="s">
        <v>1739</v>
      </c>
      <c r="G421" s="39" t="s">
        <v>4853</v>
      </c>
      <c r="H421" s="39" t="s">
        <v>4502</v>
      </c>
      <c r="I421" s="40" t="n">
        <v>200</v>
      </c>
      <c r="J421" s="40" t="n">
        <v>0</v>
      </c>
      <c r="K421" s="39" t="s">
        <v>4503</v>
      </c>
      <c r="L421" s="41" t="n">
        <v>0</v>
      </c>
      <c r="M421" s="41" t="n">
        <v>189444.02</v>
      </c>
      <c r="O421" s="42" t="n">
        <f aca="false">M421/SUM($M$2:$M$2023)</f>
        <v>0.000523365456689034</v>
      </c>
      <c r="P421" s="43" t="n">
        <f aca="false">IFERROR(M421/I421,0)</f>
        <v>947.2201</v>
      </c>
      <c r="Q421" s="17"/>
      <c r="R421" s="44" t="n">
        <f aca="false">I421-Q421</f>
        <v>200</v>
      </c>
      <c r="S421" s="43" t="n">
        <f aca="false">$AK421*R421</f>
        <v>189444.020254629</v>
      </c>
      <c r="U421" s="26" t="s">
        <v>259</v>
      </c>
      <c r="V421" s="26" t="s">
        <v>260</v>
      </c>
      <c r="W421" s="26" t="s">
        <v>262</v>
      </c>
      <c r="X421" s="29" t="s">
        <v>227</v>
      </c>
      <c r="Y421" s="26" t="s">
        <v>297</v>
      </c>
      <c r="Z421" s="25" t="s">
        <v>51</v>
      </c>
      <c r="AA421" s="26" t="s">
        <v>1880</v>
      </c>
      <c r="AB421" s="26" t="s">
        <v>1881</v>
      </c>
      <c r="AC421" s="26" t="s">
        <v>854</v>
      </c>
      <c r="AD421" s="26" t="s">
        <v>269</v>
      </c>
      <c r="AE421" s="26"/>
      <c r="AF421" s="26" t="s">
        <v>270</v>
      </c>
      <c r="AG421" s="26" t="s">
        <v>855</v>
      </c>
      <c r="AH421" s="45"/>
      <c r="AI421" s="45"/>
      <c r="AJ421" s="45"/>
      <c r="AK421" s="46" t="n">
        <v>947.220101273147</v>
      </c>
      <c r="AL421" s="46"/>
      <c r="AM421" s="46"/>
      <c r="AN421" s="26"/>
      <c r="AO421" s="26" t="s">
        <v>5048</v>
      </c>
    </row>
    <row r="422" customFormat="false" ht="12" hidden="false" customHeight="false" outlineLevel="0" collapsed="false">
      <c r="A422" s="39" t="s">
        <v>850</v>
      </c>
      <c r="B422" s="39" t="s">
        <v>851</v>
      </c>
      <c r="C422" s="39" t="s">
        <v>5175</v>
      </c>
      <c r="D422" s="39" t="s">
        <v>4505</v>
      </c>
      <c r="E422" s="39" t="s">
        <v>261</v>
      </c>
      <c r="F422" s="39" t="s">
        <v>1739</v>
      </c>
      <c r="G422" s="39" t="s">
        <v>4853</v>
      </c>
      <c r="H422" s="39" t="s">
        <v>4502</v>
      </c>
      <c r="I422" s="40" t="n">
        <v>200</v>
      </c>
      <c r="J422" s="40" t="n">
        <v>0</v>
      </c>
      <c r="K422" s="39" t="s">
        <v>4503</v>
      </c>
      <c r="L422" s="41" t="n">
        <v>0</v>
      </c>
      <c r="M422" s="41" t="n">
        <v>189444.02</v>
      </c>
      <c r="O422" s="42" t="n">
        <f aca="false">M422/SUM($M$2:$M$2023)</f>
        <v>0.000523365456689034</v>
      </c>
      <c r="P422" s="43" t="n">
        <f aca="false">IFERROR(M422/I422,0)</f>
        <v>947.2201</v>
      </c>
      <c r="Q422" s="17"/>
      <c r="R422" s="44" t="n">
        <f aca="false">I422-Q422</f>
        <v>200</v>
      </c>
      <c r="S422" s="43" t="n">
        <f aca="false">$AK422*R422</f>
        <v>189444.020254629</v>
      </c>
      <c r="U422" s="26" t="s">
        <v>259</v>
      </c>
      <c r="V422" s="26" t="s">
        <v>260</v>
      </c>
      <c r="W422" s="26" t="s">
        <v>262</v>
      </c>
      <c r="X422" s="29" t="s">
        <v>227</v>
      </c>
      <c r="Y422" s="26" t="s">
        <v>297</v>
      </c>
      <c r="Z422" s="25" t="s">
        <v>51</v>
      </c>
      <c r="AA422" s="26" t="s">
        <v>1880</v>
      </c>
      <c r="AB422" s="26" t="s">
        <v>1881</v>
      </c>
      <c r="AC422" s="26" t="s">
        <v>854</v>
      </c>
      <c r="AD422" s="26" t="s">
        <v>269</v>
      </c>
      <c r="AE422" s="26"/>
      <c r="AF422" s="26" t="s">
        <v>270</v>
      </c>
      <c r="AG422" s="26" t="s">
        <v>855</v>
      </c>
      <c r="AH422" s="45"/>
      <c r="AI422" s="45"/>
      <c r="AJ422" s="45"/>
      <c r="AK422" s="46" t="n">
        <v>947.220101273147</v>
      </c>
      <c r="AL422" s="46"/>
      <c r="AM422" s="46"/>
      <c r="AN422" s="26"/>
      <c r="AO422" s="26" t="s">
        <v>5048</v>
      </c>
    </row>
    <row r="423" customFormat="false" ht="12" hidden="false" customHeight="false" outlineLevel="0" collapsed="false">
      <c r="A423" s="39" t="s">
        <v>850</v>
      </c>
      <c r="B423" s="39" t="s">
        <v>851</v>
      </c>
      <c r="C423" s="39" t="s">
        <v>5176</v>
      </c>
      <c r="D423" s="39" t="s">
        <v>4505</v>
      </c>
      <c r="E423" s="39" t="s">
        <v>261</v>
      </c>
      <c r="F423" s="39" t="s">
        <v>1739</v>
      </c>
      <c r="G423" s="39" t="s">
        <v>4853</v>
      </c>
      <c r="H423" s="39" t="s">
        <v>4502</v>
      </c>
      <c r="I423" s="40" t="n">
        <v>200</v>
      </c>
      <c r="J423" s="40" t="n">
        <v>0</v>
      </c>
      <c r="K423" s="39" t="s">
        <v>4503</v>
      </c>
      <c r="L423" s="41" t="n">
        <v>0</v>
      </c>
      <c r="M423" s="41" t="n">
        <v>189444.02</v>
      </c>
      <c r="O423" s="42" t="n">
        <f aca="false">M423/SUM($M$2:$M$2023)</f>
        <v>0.000523365456689034</v>
      </c>
      <c r="P423" s="43" t="n">
        <f aca="false">IFERROR(M423/I423,0)</f>
        <v>947.2201</v>
      </c>
      <c r="Q423" s="17"/>
      <c r="R423" s="44" t="n">
        <f aca="false">I423-Q423</f>
        <v>200</v>
      </c>
      <c r="S423" s="43" t="n">
        <f aca="false">$AK423*R423</f>
        <v>189444.020254629</v>
      </c>
      <c r="U423" s="26" t="s">
        <v>259</v>
      </c>
      <c r="V423" s="26" t="s">
        <v>260</v>
      </c>
      <c r="W423" s="26" t="s">
        <v>262</v>
      </c>
      <c r="X423" s="29" t="s">
        <v>227</v>
      </c>
      <c r="Y423" s="26" t="s">
        <v>297</v>
      </c>
      <c r="Z423" s="25" t="s">
        <v>51</v>
      </c>
      <c r="AA423" s="26" t="s">
        <v>1880</v>
      </c>
      <c r="AB423" s="26" t="s">
        <v>1881</v>
      </c>
      <c r="AC423" s="26" t="s">
        <v>854</v>
      </c>
      <c r="AD423" s="26" t="s">
        <v>269</v>
      </c>
      <c r="AE423" s="26"/>
      <c r="AF423" s="26" t="s">
        <v>270</v>
      </c>
      <c r="AG423" s="26" t="s">
        <v>855</v>
      </c>
      <c r="AH423" s="45"/>
      <c r="AI423" s="45"/>
      <c r="AJ423" s="45"/>
      <c r="AK423" s="46" t="n">
        <v>947.220101273147</v>
      </c>
      <c r="AL423" s="46"/>
      <c r="AM423" s="46"/>
      <c r="AN423" s="26"/>
      <c r="AO423" s="26" t="s">
        <v>5048</v>
      </c>
    </row>
    <row r="424" customFormat="false" ht="12" hidden="false" customHeight="false" outlineLevel="0" collapsed="false">
      <c r="A424" s="39" t="s">
        <v>850</v>
      </c>
      <c r="B424" s="39" t="s">
        <v>851</v>
      </c>
      <c r="C424" s="39" t="s">
        <v>5177</v>
      </c>
      <c r="D424" s="39" t="s">
        <v>4505</v>
      </c>
      <c r="E424" s="39" t="s">
        <v>261</v>
      </c>
      <c r="F424" s="39" t="s">
        <v>1739</v>
      </c>
      <c r="G424" s="39" t="s">
        <v>4853</v>
      </c>
      <c r="H424" s="39" t="s">
        <v>4502</v>
      </c>
      <c r="I424" s="40" t="n">
        <v>200</v>
      </c>
      <c r="J424" s="40" t="n">
        <v>0</v>
      </c>
      <c r="K424" s="39" t="s">
        <v>4503</v>
      </c>
      <c r="L424" s="41" t="n">
        <v>0</v>
      </c>
      <c r="M424" s="41" t="n">
        <v>189444.02</v>
      </c>
      <c r="O424" s="42" t="n">
        <f aca="false">M424/SUM($M$2:$M$2023)</f>
        <v>0.000523365456689034</v>
      </c>
      <c r="P424" s="43" t="n">
        <f aca="false">IFERROR(M424/I424,0)</f>
        <v>947.2201</v>
      </c>
      <c r="Q424" s="17"/>
      <c r="R424" s="44" t="n">
        <f aca="false">I424-Q424</f>
        <v>200</v>
      </c>
      <c r="S424" s="43" t="n">
        <f aca="false">$AK424*R424</f>
        <v>189444.020254629</v>
      </c>
      <c r="U424" s="26" t="s">
        <v>259</v>
      </c>
      <c r="V424" s="26" t="s">
        <v>260</v>
      </c>
      <c r="W424" s="26" t="s">
        <v>262</v>
      </c>
      <c r="X424" s="29" t="s">
        <v>227</v>
      </c>
      <c r="Y424" s="26" t="s">
        <v>297</v>
      </c>
      <c r="Z424" s="25" t="s">
        <v>51</v>
      </c>
      <c r="AA424" s="26" t="s">
        <v>1880</v>
      </c>
      <c r="AB424" s="26" t="s">
        <v>1881</v>
      </c>
      <c r="AC424" s="26" t="s">
        <v>854</v>
      </c>
      <c r="AD424" s="26" t="s">
        <v>269</v>
      </c>
      <c r="AE424" s="26"/>
      <c r="AF424" s="26" t="s">
        <v>270</v>
      </c>
      <c r="AG424" s="26" t="s">
        <v>855</v>
      </c>
      <c r="AH424" s="45"/>
      <c r="AI424" s="45"/>
      <c r="AJ424" s="45"/>
      <c r="AK424" s="46" t="n">
        <v>947.220101273147</v>
      </c>
      <c r="AL424" s="46"/>
      <c r="AM424" s="46"/>
      <c r="AN424" s="26"/>
      <c r="AO424" s="26" t="s">
        <v>5048</v>
      </c>
    </row>
    <row r="425" customFormat="false" ht="12" hidden="false" customHeight="false" outlineLevel="0" collapsed="false">
      <c r="A425" s="39" t="s">
        <v>850</v>
      </c>
      <c r="B425" s="39" t="s">
        <v>851</v>
      </c>
      <c r="C425" s="39" t="s">
        <v>5178</v>
      </c>
      <c r="D425" s="39" t="s">
        <v>4505</v>
      </c>
      <c r="E425" s="39" t="s">
        <v>261</v>
      </c>
      <c r="F425" s="39" t="s">
        <v>1739</v>
      </c>
      <c r="G425" s="39" t="s">
        <v>4853</v>
      </c>
      <c r="H425" s="39" t="s">
        <v>4502</v>
      </c>
      <c r="I425" s="40" t="n">
        <v>200</v>
      </c>
      <c r="J425" s="40" t="n">
        <v>0</v>
      </c>
      <c r="K425" s="39" t="s">
        <v>4503</v>
      </c>
      <c r="L425" s="41" t="n">
        <v>0</v>
      </c>
      <c r="M425" s="41" t="n">
        <v>189444.02</v>
      </c>
      <c r="O425" s="42" t="n">
        <f aca="false">M425/SUM($M$2:$M$2023)</f>
        <v>0.000523365456689034</v>
      </c>
      <c r="P425" s="43" t="n">
        <f aca="false">IFERROR(M425/I425,0)</f>
        <v>947.2201</v>
      </c>
      <c r="Q425" s="17"/>
      <c r="R425" s="44" t="n">
        <f aca="false">I425-Q425</f>
        <v>200</v>
      </c>
      <c r="S425" s="43" t="n">
        <f aca="false">$AK425*R425</f>
        <v>189444.020254629</v>
      </c>
      <c r="U425" s="26" t="s">
        <v>259</v>
      </c>
      <c r="V425" s="26" t="s">
        <v>260</v>
      </c>
      <c r="W425" s="26" t="s">
        <v>262</v>
      </c>
      <c r="X425" s="29" t="s">
        <v>227</v>
      </c>
      <c r="Y425" s="26" t="s">
        <v>297</v>
      </c>
      <c r="Z425" s="25" t="s">
        <v>51</v>
      </c>
      <c r="AA425" s="26" t="s">
        <v>1880</v>
      </c>
      <c r="AB425" s="26" t="s">
        <v>1881</v>
      </c>
      <c r="AC425" s="26" t="s">
        <v>854</v>
      </c>
      <c r="AD425" s="26" t="s">
        <v>269</v>
      </c>
      <c r="AE425" s="26"/>
      <c r="AF425" s="26" t="s">
        <v>270</v>
      </c>
      <c r="AG425" s="26" t="s">
        <v>855</v>
      </c>
      <c r="AH425" s="45"/>
      <c r="AI425" s="45"/>
      <c r="AJ425" s="45"/>
      <c r="AK425" s="46" t="n">
        <v>947.220101273147</v>
      </c>
      <c r="AL425" s="46"/>
      <c r="AM425" s="46"/>
      <c r="AN425" s="26"/>
      <c r="AO425" s="26" t="s">
        <v>5048</v>
      </c>
    </row>
    <row r="426" customFormat="false" ht="12" hidden="false" customHeight="false" outlineLevel="0" collapsed="false">
      <c r="A426" s="39" t="s">
        <v>850</v>
      </c>
      <c r="B426" s="39" t="s">
        <v>851</v>
      </c>
      <c r="C426" s="39" t="s">
        <v>5025</v>
      </c>
      <c r="D426" s="39" t="s">
        <v>4505</v>
      </c>
      <c r="E426" s="39" t="s">
        <v>261</v>
      </c>
      <c r="F426" s="39" t="s">
        <v>1739</v>
      </c>
      <c r="G426" s="39" t="s">
        <v>4853</v>
      </c>
      <c r="H426" s="39" t="s">
        <v>4502</v>
      </c>
      <c r="I426" s="40" t="n">
        <v>200</v>
      </c>
      <c r="J426" s="40" t="n">
        <v>0</v>
      </c>
      <c r="K426" s="39" t="s">
        <v>4503</v>
      </c>
      <c r="L426" s="41" t="n">
        <v>0</v>
      </c>
      <c r="M426" s="41" t="n">
        <v>189444.02</v>
      </c>
      <c r="O426" s="42" t="n">
        <f aca="false">M426/SUM($M$2:$M$2023)</f>
        <v>0.000523365456689034</v>
      </c>
      <c r="P426" s="43" t="n">
        <f aca="false">IFERROR(M426/I426,0)</f>
        <v>947.2201</v>
      </c>
      <c r="Q426" s="17"/>
      <c r="R426" s="44" t="n">
        <f aca="false">I426-Q426</f>
        <v>200</v>
      </c>
      <c r="S426" s="43" t="n">
        <f aca="false">$AK426*R426</f>
        <v>189444.020254629</v>
      </c>
      <c r="U426" s="26" t="s">
        <v>259</v>
      </c>
      <c r="V426" s="26" t="s">
        <v>260</v>
      </c>
      <c r="W426" s="26" t="s">
        <v>262</v>
      </c>
      <c r="X426" s="29" t="s">
        <v>227</v>
      </c>
      <c r="Y426" s="26" t="s">
        <v>297</v>
      </c>
      <c r="Z426" s="25" t="s">
        <v>51</v>
      </c>
      <c r="AA426" s="26" t="s">
        <v>1880</v>
      </c>
      <c r="AB426" s="26" t="s">
        <v>1881</v>
      </c>
      <c r="AC426" s="26" t="s">
        <v>854</v>
      </c>
      <c r="AD426" s="26" t="s">
        <v>269</v>
      </c>
      <c r="AE426" s="26"/>
      <c r="AF426" s="26" t="s">
        <v>270</v>
      </c>
      <c r="AG426" s="26" t="s">
        <v>855</v>
      </c>
      <c r="AH426" s="45"/>
      <c r="AI426" s="45"/>
      <c r="AJ426" s="45"/>
      <c r="AK426" s="46" t="n">
        <v>947.220101273147</v>
      </c>
      <c r="AL426" s="46"/>
      <c r="AM426" s="46"/>
      <c r="AN426" s="26"/>
      <c r="AO426" s="26" t="s">
        <v>5048</v>
      </c>
    </row>
    <row r="427" customFormat="false" ht="12" hidden="false" customHeight="false" outlineLevel="0" collapsed="false">
      <c r="A427" s="39" t="s">
        <v>820</v>
      </c>
      <c r="B427" s="39" t="s">
        <v>821</v>
      </c>
      <c r="C427" s="39" t="s">
        <v>5179</v>
      </c>
      <c r="D427" s="39" t="s">
        <v>4505</v>
      </c>
      <c r="E427" s="39" t="s">
        <v>261</v>
      </c>
      <c r="F427" s="39" t="s">
        <v>1739</v>
      </c>
      <c r="G427" s="39" t="s">
        <v>4853</v>
      </c>
      <c r="H427" s="39" t="s">
        <v>4502</v>
      </c>
      <c r="I427" s="40" t="n">
        <v>200</v>
      </c>
      <c r="J427" s="40" t="n">
        <v>0</v>
      </c>
      <c r="K427" s="39" t="s">
        <v>4503</v>
      </c>
      <c r="L427" s="41" t="n">
        <v>0</v>
      </c>
      <c r="M427" s="41" t="n">
        <v>39290.89</v>
      </c>
      <c r="O427" s="42" t="n">
        <f aca="false">M427/SUM($M$2:$M$2023)</f>
        <v>0.00010854654894131</v>
      </c>
      <c r="P427" s="43" t="n">
        <f aca="false">IFERROR(M427/I427,0)</f>
        <v>196.45445</v>
      </c>
      <c r="Q427" s="17"/>
      <c r="R427" s="44" t="n">
        <f aca="false">I427-Q427</f>
        <v>200</v>
      </c>
      <c r="S427" s="43" t="n">
        <f aca="false">$AK427*R427</f>
        <v>39290.8875186051</v>
      </c>
      <c r="U427" s="26" t="s">
        <v>259</v>
      </c>
      <c r="V427" s="26" t="s">
        <v>260</v>
      </c>
      <c r="W427" s="26" t="s">
        <v>262</v>
      </c>
      <c r="X427" s="29" t="s">
        <v>227</v>
      </c>
      <c r="Y427" s="26" t="s">
        <v>297</v>
      </c>
      <c r="Z427" s="25" t="s">
        <v>51</v>
      </c>
      <c r="AA427" s="26" t="s">
        <v>1846</v>
      </c>
      <c r="AB427" s="26" t="s">
        <v>1847</v>
      </c>
      <c r="AC427" s="26" t="s">
        <v>824</v>
      </c>
      <c r="AD427" s="26" t="s">
        <v>269</v>
      </c>
      <c r="AE427" s="26"/>
      <c r="AF427" s="26" t="s">
        <v>270</v>
      </c>
      <c r="AG427" s="26" t="s">
        <v>825</v>
      </c>
      <c r="AH427" s="45"/>
      <c r="AI427" s="45"/>
      <c r="AJ427" s="45"/>
      <c r="AK427" s="46" t="n">
        <v>196.454437593026</v>
      </c>
      <c r="AL427" s="46"/>
      <c r="AM427" s="46"/>
      <c r="AN427" s="26"/>
      <c r="AO427" s="26" t="s">
        <v>5008</v>
      </c>
    </row>
    <row r="428" customFormat="false" ht="12" hidden="false" customHeight="false" outlineLevel="0" collapsed="false">
      <c r="A428" s="39" t="s">
        <v>820</v>
      </c>
      <c r="B428" s="39" t="s">
        <v>821</v>
      </c>
      <c r="C428" s="39" t="s">
        <v>5180</v>
      </c>
      <c r="D428" s="39" t="s">
        <v>4505</v>
      </c>
      <c r="E428" s="39" t="s">
        <v>261</v>
      </c>
      <c r="F428" s="39" t="s">
        <v>1739</v>
      </c>
      <c r="G428" s="39" t="s">
        <v>4853</v>
      </c>
      <c r="H428" s="39" t="s">
        <v>4502</v>
      </c>
      <c r="I428" s="40" t="n">
        <v>200</v>
      </c>
      <c r="J428" s="40" t="n">
        <v>0</v>
      </c>
      <c r="K428" s="39" t="s">
        <v>4503</v>
      </c>
      <c r="L428" s="41" t="n">
        <v>0</v>
      </c>
      <c r="M428" s="41" t="n">
        <v>39290.89</v>
      </c>
      <c r="O428" s="42" t="n">
        <f aca="false">M428/SUM($M$2:$M$2023)</f>
        <v>0.00010854654894131</v>
      </c>
      <c r="P428" s="43" t="n">
        <f aca="false">IFERROR(M428/I428,0)</f>
        <v>196.45445</v>
      </c>
      <c r="Q428" s="17"/>
      <c r="R428" s="44" t="n">
        <f aca="false">I428-Q428</f>
        <v>200</v>
      </c>
      <c r="S428" s="43" t="n">
        <f aca="false">$AK428*R428</f>
        <v>39290.8875186051</v>
      </c>
      <c r="U428" s="26" t="s">
        <v>259</v>
      </c>
      <c r="V428" s="26" t="s">
        <v>260</v>
      </c>
      <c r="W428" s="26" t="s">
        <v>262</v>
      </c>
      <c r="X428" s="29" t="s">
        <v>227</v>
      </c>
      <c r="Y428" s="26" t="s">
        <v>297</v>
      </c>
      <c r="Z428" s="25" t="s">
        <v>51</v>
      </c>
      <c r="AA428" s="26" t="s">
        <v>1846</v>
      </c>
      <c r="AB428" s="26" t="s">
        <v>1847</v>
      </c>
      <c r="AC428" s="26" t="s">
        <v>824</v>
      </c>
      <c r="AD428" s="26" t="s">
        <v>269</v>
      </c>
      <c r="AE428" s="26"/>
      <c r="AF428" s="26" t="s">
        <v>270</v>
      </c>
      <c r="AG428" s="26" t="s">
        <v>825</v>
      </c>
      <c r="AH428" s="45"/>
      <c r="AI428" s="45"/>
      <c r="AJ428" s="45"/>
      <c r="AK428" s="46" t="n">
        <v>196.454437593026</v>
      </c>
      <c r="AL428" s="46"/>
      <c r="AM428" s="46"/>
      <c r="AN428" s="26"/>
      <c r="AO428" s="26" t="s">
        <v>5008</v>
      </c>
    </row>
    <row r="429" customFormat="false" ht="12" hidden="false" customHeight="false" outlineLevel="0" collapsed="false">
      <c r="A429" s="39" t="s">
        <v>820</v>
      </c>
      <c r="B429" s="39" t="s">
        <v>821</v>
      </c>
      <c r="C429" s="39" t="s">
        <v>5181</v>
      </c>
      <c r="D429" s="39" t="s">
        <v>4505</v>
      </c>
      <c r="E429" s="39" t="s">
        <v>261</v>
      </c>
      <c r="F429" s="39" t="s">
        <v>1739</v>
      </c>
      <c r="G429" s="39" t="s">
        <v>4853</v>
      </c>
      <c r="H429" s="39" t="s">
        <v>4502</v>
      </c>
      <c r="I429" s="40" t="n">
        <v>200</v>
      </c>
      <c r="J429" s="40" t="n">
        <v>0</v>
      </c>
      <c r="K429" s="39" t="s">
        <v>4503</v>
      </c>
      <c r="L429" s="41" t="n">
        <v>0</v>
      </c>
      <c r="M429" s="41" t="n">
        <v>39290.89</v>
      </c>
      <c r="O429" s="42" t="n">
        <f aca="false">M429/SUM($M$2:$M$2023)</f>
        <v>0.00010854654894131</v>
      </c>
      <c r="P429" s="43" t="n">
        <f aca="false">IFERROR(M429/I429,0)</f>
        <v>196.45445</v>
      </c>
      <c r="Q429" s="17"/>
      <c r="R429" s="44" t="n">
        <f aca="false">I429-Q429</f>
        <v>200</v>
      </c>
      <c r="S429" s="43" t="n">
        <f aca="false">$AK429*R429</f>
        <v>39290.8875186051</v>
      </c>
      <c r="U429" s="26" t="s">
        <v>259</v>
      </c>
      <c r="V429" s="26" t="s">
        <v>260</v>
      </c>
      <c r="W429" s="26" t="s">
        <v>262</v>
      </c>
      <c r="X429" s="29" t="s">
        <v>227</v>
      </c>
      <c r="Y429" s="26" t="s">
        <v>297</v>
      </c>
      <c r="Z429" s="25" t="s">
        <v>51</v>
      </c>
      <c r="AA429" s="26" t="s">
        <v>1846</v>
      </c>
      <c r="AB429" s="26" t="s">
        <v>1847</v>
      </c>
      <c r="AC429" s="26" t="s">
        <v>824</v>
      </c>
      <c r="AD429" s="26" t="s">
        <v>269</v>
      </c>
      <c r="AE429" s="26"/>
      <c r="AF429" s="26" t="s">
        <v>270</v>
      </c>
      <c r="AG429" s="26" t="s">
        <v>825</v>
      </c>
      <c r="AH429" s="45"/>
      <c r="AI429" s="45"/>
      <c r="AJ429" s="45"/>
      <c r="AK429" s="46" t="n">
        <v>196.454437593026</v>
      </c>
      <c r="AL429" s="46"/>
      <c r="AM429" s="46"/>
      <c r="AN429" s="26"/>
      <c r="AO429" s="26" t="s">
        <v>5008</v>
      </c>
    </row>
    <row r="430" customFormat="false" ht="12" hidden="false" customHeight="false" outlineLevel="0" collapsed="false">
      <c r="A430" s="39" t="s">
        <v>820</v>
      </c>
      <c r="B430" s="39" t="s">
        <v>821</v>
      </c>
      <c r="C430" s="39" t="s">
        <v>5182</v>
      </c>
      <c r="D430" s="39" t="s">
        <v>4505</v>
      </c>
      <c r="E430" s="39" t="s">
        <v>261</v>
      </c>
      <c r="F430" s="39" t="s">
        <v>1739</v>
      </c>
      <c r="G430" s="39" t="s">
        <v>4853</v>
      </c>
      <c r="H430" s="39" t="s">
        <v>4502</v>
      </c>
      <c r="I430" s="40" t="n">
        <v>200</v>
      </c>
      <c r="J430" s="40" t="n">
        <v>0</v>
      </c>
      <c r="K430" s="39" t="s">
        <v>4503</v>
      </c>
      <c r="L430" s="41" t="n">
        <v>0</v>
      </c>
      <c r="M430" s="41" t="n">
        <v>39290.89</v>
      </c>
      <c r="O430" s="42" t="n">
        <f aca="false">M430/SUM($M$2:$M$2023)</f>
        <v>0.00010854654894131</v>
      </c>
      <c r="P430" s="43" t="n">
        <f aca="false">IFERROR(M430/I430,0)</f>
        <v>196.45445</v>
      </c>
      <c r="Q430" s="17"/>
      <c r="R430" s="44" t="n">
        <f aca="false">I430-Q430</f>
        <v>200</v>
      </c>
      <c r="S430" s="43" t="n">
        <f aca="false">$AK430*R430</f>
        <v>39290.8875186051</v>
      </c>
      <c r="U430" s="26" t="s">
        <v>259</v>
      </c>
      <c r="V430" s="26" t="s">
        <v>260</v>
      </c>
      <c r="W430" s="26" t="s">
        <v>262</v>
      </c>
      <c r="X430" s="29" t="s">
        <v>227</v>
      </c>
      <c r="Y430" s="26" t="s">
        <v>297</v>
      </c>
      <c r="Z430" s="25" t="s">
        <v>51</v>
      </c>
      <c r="AA430" s="26" t="s">
        <v>1846</v>
      </c>
      <c r="AB430" s="26" t="s">
        <v>1847</v>
      </c>
      <c r="AC430" s="26" t="s">
        <v>824</v>
      </c>
      <c r="AD430" s="26" t="s">
        <v>269</v>
      </c>
      <c r="AE430" s="26"/>
      <c r="AF430" s="26" t="s">
        <v>270</v>
      </c>
      <c r="AG430" s="26" t="s">
        <v>825</v>
      </c>
      <c r="AH430" s="45"/>
      <c r="AI430" s="45"/>
      <c r="AJ430" s="45"/>
      <c r="AK430" s="46" t="n">
        <v>196.454437593026</v>
      </c>
      <c r="AL430" s="46"/>
      <c r="AM430" s="46"/>
      <c r="AN430" s="26"/>
      <c r="AO430" s="26" t="s">
        <v>5008</v>
      </c>
    </row>
    <row r="431" customFormat="false" ht="12" hidden="false" customHeight="false" outlineLevel="0" collapsed="false">
      <c r="A431" s="39" t="s">
        <v>820</v>
      </c>
      <c r="B431" s="39" t="s">
        <v>821</v>
      </c>
      <c r="C431" s="39" t="s">
        <v>5183</v>
      </c>
      <c r="D431" s="39" t="s">
        <v>4505</v>
      </c>
      <c r="E431" s="39" t="s">
        <v>261</v>
      </c>
      <c r="F431" s="39" t="s">
        <v>1739</v>
      </c>
      <c r="G431" s="39" t="s">
        <v>4853</v>
      </c>
      <c r="H431" s="39" t="s">
        <v>4502</v>
      </c>
      <c r="I431" s="40" t="n">
        <v>200</v>
      </c>
      <c r="J431" s="40" t="n">
        <v>0</v>
      </c>
      <c r="K431" s="39" t="s">
        <v>4503</v>
      </c>
      <c r="L431" s="41" t="n">
        <v>0</v>
      </c>
      <c r="M431" s="41" t="n">
        <v>39290.89</v>
      </c>
      <c r="O431" s="42" t="n">
        <f aca="false">M431/SUM($M$2:$M$2023)</f>
        <v>0.00010854654894131</v>
      </c>
      <c r="P431" s="43" t="n">
        <f aca="false">IFERROR(M431/I431,0)</f>
        <v>196.45445</v>
      </c>
      <c r="Q431" s="17"/>
      <c r="R431" s="44" t="n">
        <f aca="false">I431-Q431</f>
        <v>200</v>
      </c>
      <c r="S431" s="43" t="n">
        <f aca="false">$AK431*R431</f>
        <v>39290.8875186051</v>
      </c>
      <c r="U431" s="26" t="s">
        <v>259</v>
      </c>
      <c r="V431" s="26" t="s">
        <v>260</v>
      </c>
      <c r="W431" s="26" t="s">
        <v>262</v>
      </c>
      <c r="X431" s="29" t="s">
        <v>227</v>
      </c>
      <c r="Y431" s="26" t="s">
        <v>297</v>
      </c>
      <c r="Z431" s="25" t="s">
        <v>51</v>
      </c>
      <c r="AA431" s="26" t="s">
        <v>1846</v>
      </c>
      <c r="AB431" s="26" t="s">
        <v>1847</v>
      </c>
      <c r="AC431" s="26" t="s">
        <v>824</v>
      </c>
      <c r="AD431" s="26" t="s">
        <v>269</v>
      </c>
      <c r="AE431" s="26"/>
      <c r="AF431" s="26" t="s">
        <v>270</v>
      </c>
      <c r="AG431" s="26" t="s">
        <v>825</v>
      </c>
      <c r="AH431" s="45"/>
      <c r="AI431" s="45"/>
      <c r="AJ431" s="45"/>
      <c r="AK431" s="46" t="n">
        <v>196.454437593026</v>
      </c>
      <c r="AL431" s="46"/>
      <c r="AM431" s="46"/>
      <c r="AN431" s="26"/>
      <c r="AO431" s="26" t="s">
        <v>5008</v>
      </c>
    </row>
    <row r="432" customFormat="false" ht="12" hidden="false" customHeight="false" outlineLevel="0" collapsed="false">
      <c r="A432" s="39" t="s">
        <v>820</v>
      </c>
      <c r="B432" s="39" t="s">
        <v>821</v>
      </c>
      <c r="C432" s="39" t="s">
        <v>5184</v>
      </c>
      <c r="D432" s="39" t="s">
        <v>4505</v>
      </c>
      <c r="E432" s="39" t="s">
        <v>261</v>
      </c>
      <c r="F432" s="39" t="s">
        <v>1739</v>
      </c>
      <c r="G432" s="39" t="s">
        <v>4853</v>
      </c>
      <c r="H432" s="39" t="s">
        <v>4502</v>
      </c>
      <c r="I432" s="40" t="n">
        <v>200</v>
      </c>
      <c r="J432" s="40" t="n">
        <v>0</v>
      </c>
      <c r="K432" s="39" t="s">
        <v>4503</v>
      </c>
      <c r="L432" s="41" t="n">
        <v>0</v>
      </c>
      <c r="M432" s="41" t="n">
        <v>39290.89</v>
      </c>
      <c r="O432" s="42" t="n">
        <f aca="false">M432/SUM($M$2:$M$2023)</f>
        <v>0.00010854654894131</v>
      </c>
      <c r="P432" s="43" t="n">
        <f aca="false">IFERROR(M432/I432,0)</f>
        <v>196.45445</v>
      </c>
      <c r="Q432" s="17"/>
      <c r="R432" s="44" t="n">
        <f aca="false">I432-Q432</f>
        <v>200</v>
      </c>
      <c r="S432" s="43" t="n">
        <f aca="false">$AK432*R432</f>
        <v>39290.8875186051</v>
      </c>
      <c r="U432" s="26" t="s">
        <v>259</v>
      </c>
      <c r="V432" s="26" t="s">
        <v>260</v>
      </c>
      <c r="W432" s="26" t="s">
        <v>262</v>
      </c>
      <c r="X432" s="29" t="s">
        <v>227</v>
      </c>
      <c r="Y432" s="26" t="s">
        <v>297</v>
      </c>
      <c r="Z432" s="25" t="s">
        <v>51</v>
      </c>
      <c r="AA432" s="26" t="s">
        <v>1846</v>
      </c>
      <c r="AB432" s="26" t="s">
        <v>1847</v>
      </c>
      <c r="AC432" s="26" t="s">
        <v>824</v>
      </c>
      <c r="AD432" s="26" t="s">
        <v>269</v>
      </c>
      <c r="AE432" s="26"/>
      <c r="AF432" s="26" t="s">
        <v>270</v>
      </c>
      <c r="AG432" s="26" t="s">
        <v>825</v>
      </c>
      <c r="AH432" s="45"/>
      <c r="AI432" s="45"/>
      <c r="AJ432" s="45"/>
      <c r="AK432" s="46" t="n">
        <v>196.454437593026</v>
      </c>
      <c r="AL432" s="46"/>
      <c r="AM432" s="46"/>
      <c r="AN432" s="26"/>
      <c r="AO432" s="26" t="s">
        <v>5008</v>
      </c>
    </row>
    <row r="433" customFormat="false" ht="12" hidden="false" customHeight="false" outlineLevel="0" collapsed="false">
      <c r="A433" s="39" t="s">
        <v>820</v>
      </c>
      <c r="B433" s="39" t="s">
        <v>821</v>
      </c>
      <c r="C433" s="39" t="s">
        <v>5185</v>
      </c>
      <c r="D433" s="39" t="s">
        <v>4505</v>
      </c>
      <c r="E433" s="39" t="s">
        <v>261</v>
      </c>
      <c r="F433" s="39" t="s">
        <v>1739</v>
      </c>
      <c r="G433" s="39" t="s">
        <v>4853</v>
      </c>
      <c r="H433" s="39" t="s">
        <v>4502</v>
      </c>
      <c r="I433" s="40" t="n">
        <v>200</v>
      </c>
      <c r="J433" s="40" t="n">
        <v>0</v>
      </c>
      <c r="K433" s="39" t="s">
        <v>4503</v>
      </c>
      <c r="L433" s="41" t="n">
        <v>0</v>
      </c>
      <c r="M433" s="41" t="n">
        <v>39290.89</v>
      </c>
      <c r="O433" s="42" t="n">
        <f aca="false">M433/SUM($M$2:$M$2023)</f>
        <v>0.00010854654894131</v>
      </c>
      <c r="P433" s="43" t="n">
        <f aca="false">IFERROR(M433/I433,0)</f>
        <v>196.45445</v>
      </c>
      <c r="Q433" s="17"/>
      <c r="R433" s="44" t="n">
        <f aca="false">I433-Q433</f>
        <v>200</v>
      </c>
      <c r="S433" s="43" t="n">
        <f aca="false">$AK433*R433</f>
        <v>39290.8875186051</v>
      </c>
      <c r="U433" s="26" t="s">
        <v>259</v>
      </c>
      <c r="V433" s="26" t="s">
        <v>260</v>
      </c>
      <c r="W433" s="26" t="s">
        <v>262</v>
      </c>
      <c r="X433" s="29" t="s">
        <v>227</v>
      </c>
      <c r="Y433" s="26" t="s">
        <v>297</v>
      </c>
      <c r="Z433" s="25" t="s">
        <v>51</v>
      </c>
      <c r="AA433" s="26" t="s">
        <v>1846</v>
      </c>
      <c r="AB433" s="26" t="s">
        <v>1847</v>
      </c>
      <c r="AC433" s="26" t="s">
        <v>824</v>
      </c>
      <c r="AD433" s="26" t="s">
        <v>269</v>
      </c>
      <c r="AE433" s="26"/>
      <c r="AF433" s="26" t="s">
        <v>270</v>
      </c>
      <c r="AG433" s="26" t="s">
        <v>825</v>
      </c>
      <c r="AH433" s="45"/>
      <c r="AI433" s="45"/>
      <c r="AJ433" s="45"/>
      <c r="AK433" s="46" t="n">
        <v>196.454437593026</v>
      </c>
      <c r="AL433" s="46"/>
      <c r="AM433" s="46"/>
      <c r="AN433" s="26"/>
      <c r="AO433" s="26" t="s">
        <v>5008</v>
      </c>
    </row>
    <row r="434" customFormat="false" ht="12" hidden="false" customHeight="false" outlineLevel="0" collapsed="false">
      <c r="A434" s="39" t="s">
        <v>820</v>
      </c>
      <c r="B434" s="39" t="s">
        <v>821</v>
      </c>
      <c r="C434" s="39" t="s">
        <v>5186</v>
      </c>
      <c r="D434" s="39" t="s">
        <v>4505</v>
      </c>
      <c r="E434" s="39" t="s">
        <v>261</v>
      </c>
      <c r="F434" s="39" t="s">
        <v>1739</v>
      </c>
      <c r="G434" s="39" t="s">
        <v>4853</v>
      </c>
      <c r="H434" s="39" t="s">
        <v>4502</v>
      </c>
      <c r="I434" s="40" t="n">
        <v>200</v>
      </c>
      <c r="J434" s="40" t="n">
        <v>0</v>
      </c>
      <c r="K434" s="39" t="s">
        <v>4503</v>
      </c>
      <c r="L434" s="41" t="n">
        <v>0</v>
      </c>
      <c r="M434" s="41" t="n">
        <v>39290.89</v>
      </c>
      <c r="O434" s="42" t="n">
        <f aca="false">M434/SUM($M$2:$M$2023)</f>
        <v>0.00010854654894131</v>
      </c>
      <c r="P434" s="43" t="n">
        <f aca="false">IFERROR(M434/I434,0)</f>
        <v>196.45445</v>
      </c>
      <c r="Q434" s="17"/>
      <c r="R434" s="44" t="n">
        <f aca="false">I434-Q434</f>
        <v>200</v>
      </c>
      <c r="S434" s="43" t="n">
        <f aca="false">$AK434*R434</f>
        <v>39290.8875186051</v>
      </c>
      <c r="U434" s="26" t="s">
        <v>259</v>
      </c>
      <c r="V434" s="26" t="s">
        <v>260</v>
      </c>
      <c r="W434" s="26" t="s">
        <v>262</v>
      </c>
      <c r="X434" s="29" t="s">
        <v>227</v>
      </c>
      <c r="Y434" s="26" t="s">
        <v>297</v>
      </c>
      <c r="Z434" s="25" t="s">
        <v>51</v>
      </c>
      <c r="AA434" s="26" t="s">
        <v>1846</v>
      </c>
      <c r="AB434" s="26" t="s">
        <v>1847</v>
      </c>
      <c r="AC434" s="26" t="s">
        <v>824</v>
      </c>
      <c r="AD434" s="26" t="s">
        <v>269</v>
      </c>
      <c r="AE434" s="26"/>
      <c r="AF434" s="26" t="s">
        <v>270</v>
      </c>
      <c r="AG434" s="26" t="s">
        <v>825</v>
      </c>
      <c r="AH434" s="45"/>
      <c r="AI434" s="45"/>
      <c r="AJ434" s="45"/>
      <c r="AK434" s="46" t="n">
        <v>196.454437593026</v>
      </c>
      <c r="AL434" s="46"/>
      <c r="AM434" s="46"/>
      <c r="AN434" s="26"/>
      <c r="AO434" s="26" t="s">
        <v>5008</v>
      </c>
    </row>
    <row r="435" customFormat="false" ht="12" hidden="false" customHeight="false" outlineLevel="0" collapsed="false">
      <c r="A435" s="39" t="s">
        <v>820</v>
      </c>
      <c r="B435" s="39" t="s">
        <v>821</v>
      </c>
      <c r="C435" s="39" t="s">
        <v>5187</v>
      </c>
      <c r="D435" s="39" t="s">
        <v>4505</v>
      </c>
      <c r="E435" s="39" t="s">
        <v>261</v>
      </c>
      <c r="F435" s="39" t="s">
        <v>1739</v>
      </c>
      <c r="G435" s="39" t="s">
        <v>4853</v>
      </c>
      <c r="H435" s="39" t="s">
        <v>4502</v>
      </c>
      <c r="I435" s="40" t="n">
        <v>200</v>
      </c>
      <c r="J435" s="40" t="n">
        <v>0</v>
      </c>
      <c r="K435" s="39" t="s">
        <v>4503</v>
      </c>
      <c r="L435" s="41" t="n">
        <v>0</v>
      </c>
      <c r="M435" s="41" t="n">
        <v>39290.89</v>
      </c>
      <c r="O435" s="42" t="n">
        <f aca="false">M435/SUM($M$2:$M$2023)</f>
        <v>0.00010854654894131</v>
      </c>
      <c r="P435" s="43" t="n">
        <f aca="false">IFERROR(M435/I435,0)</f>
        <v>196.45445</v>
      </c>
      <c r="Q435" s="17"/>
      <c r="R435" s="44" t="n">
        <f aca="false">I435-Q435</f>
        <v>200</v>
      </c>
      <c r="S435" s="43" t="n">
        <f aca="false">$AK435*R435</f>
        <v>39290.8875186051</v>
      </c>
      <c r="U435" s="26" t="s">
        <v>259</v>
      </c>
      <c r="V435" s="26" t="s">
        <v>260</v>
      </c>
      <c r="W435" s="26" t="s">
        <v>262</v>
      </c>
      <c r="X435" s="29" t="s">
        <v>227</v>
      </c>
      <c r="Y435" s="26" t="s">
        <v>297</v>
      </c>
      <c r="Z435" s="25" t="s">
        <v>51</v>
      </c>
      <c r="AA435" s="26" t="s">
        <v>1846</v>
      </c>
      <c r="AB435" s="26" t="s">
        <v>1847</v>
      </c>
      <c r="AC435" s="26" t="s">
        <v>824</v>
      </c>
      <c r="AD435" s="26" t="s">
        <v>269</v>
      </c>
      <c r="AE435" s="26"/>
      <c r="AF435" s="26" t="s">
        <v>270</v>
      </c>
      <c r="AG435" s="26" t="s">
        <v>825</v>
      </c>
      <c r="AH435" s="45"/>
      <c r="AI435" s="45"/>
      <c r="AJ435" s="45"/>
      <c r="AK435" s="46" t="n">
        <v>196.454437593026</v>
      </c>
      <c r="AL435" s="46"/>
      <c r="AM435" s="46"/>
      <c r="AN435" s="26"/>
      <c r="AO435" s="26" t="s">
        <v>5008</v>
      </c>
    </row>
    <row r="436" customFormat="false" ht="12" hidden="false" customHeight="false" outlineLevel="0" collapsed="false">
      <c r="A436" s="39" t="s">
        <v>820</v>
      </c>
      <c r="B436" s="39" t="s">
        <v>821</v>
      </c>
      <c r="C436" s="39" t="s">
        <v>5188</v>
      </c>
      <c r="D436" s="39" t="s">
        <v>4505</v>
      </c>
      <c r="E436" s="39" t="s">
        <v>261</v>
      </c>
      <c r="F436" s="39" t="s">
        <v>1739</v>
      </c>
      <c r="G436" s="39" t="s">
        <v>4853</v>
      </c>
      <c r="H436" s="39" t="s">
        <v>4502</v>
      </c>
      <c r="I436" s="40" t="n">
        <v>200</v>
      </c>
      <c r="J436" s="40" t="n">
        <v>0</v>
      </c>
      <c r="K436" s="39" t="s">
        <v>4503</v>
      </c>
      <c r="L436" s="41" t="n">
        <v>0</v>
      </c>
      <c r="M436" s="41" t="n">
        <v>39290.89</v>
      </c>
      <c r="O436" s="42" t="n">
        <f aca="false">M436/SUM($M$2:$M$2023)</f>
        <v>0.00010854654894131</v>
      </c>
      <c r="P436" s="43" t="n">
        <f aca="false">IFERROR(M436/I436,0)</f>
        <v>196.45445</v>
      </c>
      <c r="Q436" s="17"/>
      <c r="R436" s="44" t="n">
        <f aca="false">I436-Q436</f>
        <v>200</v>
      </c>
      <c r="S436" s="43" t="n">
        <f aca="false">$AK436*R436</f>
        <v>39290.8875186051</v>
      </c>
      <c r="U436" s="26" t="s">
        <v>259</v>
      </c>
      <c r="V436" s="26" t="s">
        <v>260</v>
      </c>
      <c r="W436" s="26" t="s">
        <v>262</v>
      </c>
      <c r="X436" s="29" t="s">
        <v>227</v>
      </c>
      <c r="Y436" s="26" t="s">
        <v>297</v>
      </c>
      <c r="Z436" s="25" t="s">
        <v>51</v>
      </c>
      <c r="AA436" s="26" t="s">
        <v>1846</v>
      </c>
      <c r="AB436" s="26" t="s">
        <v>1847</v>
      </c>
      <c r="AC436" s="26" t="s">
        <v>824</v>
      </c>
      <c r="AD436" s="26" t="s">
        <v>269</v>
      </c>
      <c r="AE436" s="26"/>
      <c r="AF436" s="26" t="s">
        <v>270</v>
      </c>
      <c r="AG436" s="26" t="s">
        <v>825</v>
      </c>
      <c r="AH436" s="45"/>
      <c r="AI436" s="45"/>
      <c r="AJ436" s="45"/>
      <c r="AK436" s="46" t="n">
        <v>196.454437593026</v>
      </c>
      <c r="AL436" s="46"/>
      <c r="AM436" s="46"/>
      <c r="AN436" s="26"/>
      <c r="AO436" s="26" t="s">
        <v>5008</v>
      </c>
    </row>
    <row r="437" customFormat="false" ht="12" hidden="false" customHeight="false" outlineLevel="0" collapsed="false">
      <c r="A437" s="39" t="s">
        <v>1922</v>
      </c>
      <c r="B437" s="39" t="s">
        <v>1923</v>
      </c>
      <c r="C437" s="39" t="s">
        <v>5189</v>
      </c>
      <c r="D437" s="39" t="s">
        <v>4505</v>
      </c>
      <c r="E437" s="39" t="s">
        <v>261</v>
      </c>
      <c r="F437" s="39" t="s">
        <v>1739</v>
      </c>
      <c r="G437" s="39" t="s">
        <v>4853</v>
      </c>
      <c r="H437" s="39" t="s">
        <v>4502</v>
      </c>
      <c r="I437" s="40" t="n">
        <v>200</v>
      </c>
      <c r="J437" s="40" t="n">
        <v>0</v>
      </c>
      <c r="K437" s="39" t="s">
        <v>4503</v>
      </c>
      <c r="L437" s="41" t="n">
        <v>0</v>
      </c>
      <c r="M437" s="41" t="n">
        <v>57534.29</v>
      </c>
      <c r="O437" s="42" t="n">
        <f aca="false">M437/SUM($M$2:$M$2023)</f>
        <v>0.000158946479076665</v>
      </c>
      <c r="P437" s="43" t="n">
        <f aca="false">IFERROR(M437/I437,0)</f>
        <v>287.67145</v>
      </c>
      <c r="Q437" s="17"/>
      <c r="R437" s="44" t="n">
        <f aca="false">I437-Q437</f>
        <v>200</v>
      </c>
      <c r="S437" s="43" t="n">
        <f aca="false">$AK437*R437</f>
        <v>57534.2958490566</v>
      </c>
      <c r="U437" s="26" t="s">
        <v>259</v>
      </c>
      <c r="V437" s="26" t="s">
        <v>260</v>
      </c>
      <c r="W437" s="26" t="s">
        <v>262</v>
      </c>
      <c r="X437" s="24" t="s">
        <v>226</v>
      </c>
      <c r="Y437" s="26" t="s">
        <v>267</v>
      </c>
      <c r="Z437" s="25" t="s">
        <v>51</v>
      </c>
      <c r="AA437" s="26" t="s">
        <v>1924</v>
      </c>
      <c r="AB437" s="26" t="s">
        <v>521</v>
      </c>
      <c r="AC437" s="26" t="s">
        <v>290</v>
      </c>
      <c r="AD437" s="26" t="s">
        <v>269</v>
      </c>
      <c r="AE437" s="26"/>
      <c r="AF437" s="26" t="s">
        <v>270</v>
      </c>
      <c r="AG437" s="26" t="s">
        <v>525</v>
      </c>
      <c r="AH437" s="45"/>
      <c r="AI437" s="45"/>
      <c r="AJ437" s="45"/>
      <c r="AK437" s="46" t="n">
        <v>287.671479245283</v>
      </c>
      <c r="AL437" s="46"/>
      <c r="AM437" s="46"/>
      <c r="AN437" s="26"/>
      <c r="AO437" s="26" t="s">
        <v>5190</v>
      </c>
    </row>
    <row r="438" customFormat="false" ht="12" hidden="false" customHeight="false" outlineLevel="0" collapsed="false">
      <c r="A438" s="39" t="s">
        <v>1922</v>
      </c>
      <c r="B438" s="39" t="s">
        <v>1923</v>
      </c>
      <c r="C438" s="39" t="s">
        <v>5191</v>
      </c>
      <c r="D438" s="39" t="s">
        <v>4505</v>
      </c>
      <c r="E438" s="39" t="s">
        <v>261</v>
      </c>
      <c r="F438" s="39" t="s">
        <v>1739</v>
      </c>
      <c r="G438" s="39" t="s">
        <v>4853</v>
      </c>
      <c r="H438" s="39" t="s">
        <v>4502</v>
      </c>
      <c r="I438" s="40" t="n">
        <v>200</v>
      </c>
      <c r="J438" s="40" t="n">
        <v>0</v>
      </c>
      <c r="K438" s="39" t="s">
        <v>4503</v>
      </c>
      <c r="L438" s="41" t="n">
        <v>0</v>
      </c>
      <c r="M438" s="41" t="n">
        <v>57534.29</v>
      </c>
      <c r="O438" s="42" t="n">
        <f aca="false">M438/SUM($M$2:$M$2023)</f>
        <v>0.000158946479076665</v>
      </c>
      <c r="P438" s="43" t="n">
        <f aca="false">IFERROR(M438/I438,0)</f>
        <v>287.67145</v>
      </c>
      <c r="Q438" s="17"/>
      <c r="R438" s="44" t="n">
        <f aca="false">I438-Q438</f>
        <v>200</v>
      </c>
      <c r="S438" s="43" t="n">
        <f aca="false">$AK438*R438</f>
        <v>57534.2958490566</v>
      </c>
      <c r="U438" s="26" t="s">
        <v>259</v>
      </c>
      <c r="V438" s="26" t="s">
        <v>260</v>
      </c>
      <c r="W438" s="26" t="s">
        <v>262</v>
      </c>
      <c r="X438" s="24" t="s">
        <v>226</v>
      </c>
      <c r="Y438" s="26" t="s">
        <v>267</v>
      </c>
      <c r="Z438" s="25" t="s">
        <v>51</v>
      </c>
      <c r="AA438" s="26" t="s">
        <v>1924</v>
      </c>
      <c r="AB438" s="26" t="s">
        <v>521</v>
      </c>
      <c r="AC438" s="26" t="s">
        <v>290</v>
      </c>
      <c r="AD438" s="26" t="s">
        <v>269</v>
      </c>
      <c r="AE438" s="26"/>
      <c r="AF438" s="26" t="s">
        <v>270</v>
      </c>
      <c r="AG438" s="26" t="s">
        <v>525</v>
      </c>
      <c r="AH438" s="45"/>
      <c r="AI438" s="45"/>
      <c r="AJ438" s="45"/>
      <c r="AK438" s="46" t="n">
        <v>287.671479245283</v>
      </c>
      <c r="AL438" s="46"/>
      <c r="AM438" s="46"/>
      <c r="AN438" s="26"/>
      <c r="AO438" s="26" t="s">
        <v>5190</v>
      </c>
    </row>
    <row r="439" customFormat="false" ht="12" hidden="false" customHeight="false" outlineLevel="0" collapsed="false">
      <c r="A439" s="39" t="s">
        <v>1922</v>
      </c>
      <c r="B439" s="39" t="s">
        <v>1923</v>
      </c>
      <c r="C439" s="39" t="s">
        <v>5192</v>
      </c>
      <c r="D439" s="39" t="s">
        <v>4505</v>
      </c>
      <c r="E439" s="39" t="s">
        <v>261</v>
      </c>
      <c r="F439" s="39" t="s">
        <v>1739</v>
      </c>
      <c r="G439" s="39" t="s">
        <v>4853</v>
      </c>
      <c r="H439" s="39" t="s">
        <v>4502</v>
      </c>
      <c r="I439" s="40" t="n">
        <v>200</v>
      </c>
      <c r="J439" s="40" t="n">
        <v>0</v>
      </c>
      <c r="K439" s="39" t="s">
        <v>4503</v>
      </c>
      <c r="L439" s="41" t="n">
        <v>0</v>
      </c>
      <c r="M439" s="41" t="n">
        <v>57534.29</v>
      </c>
      <c r="O439" s="42" t="n">
        <f aca="false">M439/SUM($M$2:$M$2023)</f>
        <v>0.000158946479076665</v>
      </c>
      <c r="P439" s="43" t="n">
        <f aca="false">IFERROR(M439/I439,0)</f>
        <v>287.67145</v>
      </c>
      <c r="Q439" s="17"/>
      <c r="R439" s="44" t="n">
        <f aca="false">I439-Q439</f>
        <v>200</v>
      </c>
      <c r="S439" s="43" t="n">
        <f aca="false">$AK439*R439</f>
        <v>57534.2958490566</v>
      </c>
      <c r="U439" s="26" t="s">
        <v>259</v>
      </c>
      <c r="V439" s="26" t="s">
        <v>260</v>
      </c>
      <c r="W439" s="26" t="s">
        <v>262</v>
      </c>
      <c r="X439" s="24" t="s">
        <v>226</v>
      </c>
      <c r="Y439" s="26" t="s">
        <v>267</v>
      </c>
      <c r="Z439" s="25" t="s">
        <v>51</v>
      </c>
      <c r="AA439" s="26" t="s">
        <v>1924</v>
      </c>
      <c r="AB439" s="26" t="s">
        <v>521</v>
      </c>
      <c r="AC439" s="26" t="s">
        <v>290</v>
      </c>
      <c r="AD439" s="26" t="s">
        <v>269</v>
      </c>
      <c r="AE439" s="26"/>
      <c r="AF439" s="26" t="s">
        <v>270</v>
      </c>
      <c r="AG439" s="26" t="s">
        <v>525</v>
      </c>
      <c r="AH439" s="45"/>
      <c r="AI439" s="45"/>
      <c r="AJ439" s="45"/>
      <c r="AK439" s="46" t="n">
        <v>287.671479245283</v>
      </c>
      <c r="AL439" s="46"/>
      <c r="AM439" s="46"/>
      <c r="AN439" s="26"/>
      <c r="AO439" s="26" t="s">
        <v>5190</v>
      </c>
    </row>
    <row r="440" customFormat="false" ht="12" hidden="false" customHeight="false" outlineLevel="0" collapsed="false">
      <c r="A440" s="39" t="s">
        <v>1922</v>
      </c>
      <c r="B440" s="39" t="s">
        <v>1923</v>
      </c>
      <c r="C440" s="39" t="s">
        <v>5193</v>
      </c>
      <c r="D440" s="39" t="s">
        <v>4505</v>
      </c>
      <c r="E440" s="39" t="s">
        <v>261</v>
      </c>
      <c r="F440" s="39" t="s">
        <v>1739</v>
      </c>
      <c r="G440" s="39" t="s">
        <v>4853</v>
      </c>
      <c r="H440" s="39" t="s">
        <v>4502</v>
      </c>
      <c r="I440" s="40" t="n">
        <v>200</v>
      </c>
      <c r="J440" s="40" t="n">
        <v>0</v>
      </c>
      <c r="K440" s="39" t="s">
        <v>4503</v>
      </c>
      <c r="L440" s="41" t="n">
        <v>0</v>
      </c>
      <c r="M440" s="41" t="n">
        <v>57534.29</v>
      </c>
      <c r="O440" s="42" t="n">
        <f aca="false">M440/SUM($M$2:$M$2023)</f>
        <v>0.000158946479076665</v>
      </c>
      <c r="P440" s="43" t="n">
        <f aca="false">IFERROR(M440/I440,0)</f>
        <v>287.67145</v>
      </c>
      <c r="Q440" s="17"/>
      <c r="R440" s="44" t="n">
        <f aca="false">I440-Q440</f>
        <v>200</v>
      </c>
      <c r="S440" s="43" t="n">
        <f aca="false">$AK440*R440</f>
        <v>57534.2958490566</v>
      </c>
      <c r="U440" s="26" t="s">
        <v>259</v>
      </c>
      <c r="V440" s="26" t="s">
        <v>260</v>
      </c>
      <c r="W440" s="26" t="s">
        <v>262</v>
      </c>
      <c r="X440" s="24" t="s">
        <v>226</v>
      </c>
      <c r="Y440" s="26" t="s">
        <v>267</v>
      </c>
      <c r="Z440" s="25" t="s">
        <v>51</v>
      </c>
      <c r="AA440" s="26" t="s">
        <v>1924</v>
      </c>
      <c r="AB440" s="26" t="s">
        <v>521</v>
      </c>
      <c r="AC440" s="26" t="s">
        <v>290</v>
      </c>
      <c r="AD440" s="26" t="s">
        <v>269</v>
      </c>
      <c r="AE440" s="26"/>
      <c r="AF440" s="26" t="s">
        <v>270</v>
      </c>
      <c r="AG440" s="26" t="s">
        <v>525</v>
      </c>
      <c r="AH440" s="45"/>
      <c r="AI440" s="45"/>
      <c r="AJ440" s="45"/>
      <c r="AK440" s="46" t="n">
        <v>287.671479245283</v>
      </c>
      <c r="AL440" s="46"/>
      <c r="AM440" s="46"/>
      <c r="AN440" s="26"/>
      <c r="AO440" s="26" t="s">
        <v>5190</v>
      </c>
    </row>
    <row r="441" customFormat="false" ht="12" hidden="false" customHeight="false" outlineLevel="0" collapsed="false">
      <c r="A441" s="39" t="s">
        <v>968</v>
      </c>
      <c r="B441" s="39" t="s">
        <v>969</v>
      </c>
      <c r="C441" s="39" t="s">
        <v>5194</v>
      </c>
      <c r="D441" s="39" t="s">
        <v>4505</v>
      </c>
      <c r="E441" s="39" t="s">
        <v>261</v>
      </c>
      <c r="F441" s="39" t="s">
        <v>1739</v>
      </c>
      <c r="G441" s="39" t="s">
        <v>4853</v>
      </c>
      <c r="H441" s="39" t="s">
        <v>4502</v>
      </c>
      <c r="I441" s="40" t="n">
        <v>200</v>
      </c>
      <c r="J441" s="40" t="n">
        <v>0</v>
      </c>
      <c r="K441" s="39" t="s">
        <v>4503</v>
      </c>
      <c r="L441" s="41" t="n">
        <v>0</v>
      </c>
      <c r="M441" s="41" t="n">
        <v>434956.75</v>
      </c>
      <c r="O441" s="42" t="n">
        <f aca="false">M441/SUM($M$2:$M$2023)</f>
        <v>0.00120162852384429</v>
      </c>
      <c r="P441" s="43" t="n">
        <f aca="false">IFERROR(M441/I441,0)</f>
        <v>2174.78375</v>
      </c>
      <c r="Q441" s="17"/>
      <c r="R441" s="44" t="n">
        <f aca="false">I441-Q441</f>
        <v>200</v>
      </c>
      <c r="S441" s="43" t="n">
        <f aca="false">$AK441*R441</f>
        <v>434956.756218905</v>
      </c>
      <c r="U441" s="26" t="s">
        <v>259</v>
      </c>
      <c r="V441" s="26" t="s">
        <v>260</v>
      </c>
      <c r="W441" s="26" t="s">
        <v>262</v>
      </c>
      <c r="X441" s="24" t="s">
        <v>226</v>
      </c>
      <c r="Y441" s="26" t="s">
        <v>267</v>
      </c>
      <c r="Z441" s="25" t="s">
        <v>51</v>
      </c>
      <c r="AA441" s="26" t="s">
        <v>1956</v>
      </c>
      <c r="AB441" s="26" t="s">
        <v>1957</v>
      </c>
      <c r="AC441" s="26" t="s">
        <v>972</v>
      </c>
      <c r="AD441" s="26" t="s">
        <v>269</v>
      </c>
      <c r="AE441" s="26"/>
      <c r="AF441" s="26" t="s">
        <v>270</v>
      </c>
      <c r="AG441" s="26" t="s">
        <v>973</v>
      </c>
      <c r="AH441" s="45"/>
      <c r="AI441" s="45"/>
      <c r="AJ441" s="45"/>
      <c r="AK441" s="46" t="n">
        <v>2174.78378109453</v>
      </c>
      <c r="AL441" s="46"/>
      <c r="AM441" s="46"/>
      <c r="AN441" s="26"/>
      <c r="AO441" s="26" t="s">
        <v>5195</v>
      </c>
    </row>
    <row r="442" customFormat="false" ht="12" hidden="false" customHeight="false" outlineLevel="0" collapsed="false">
      <c r="A442" s="39" t="s">
        <v>968</v>
      </c>
      <c r="B442" s="39" t="s">
        <v>969</v>
      </c>
      <c r="C442" s="39" t="s">
        <v>5196</v>
      </c>
      <c r="D442" s="39" t="s">
        <v>4505</v>
      </c>
      <c r="E442" s="39" t="s">
        <v>261</v>
      </c>
      <c r="F442" s="39" t="s">
        <v>1739</v>
      </c>
      <c r="G442" s="39" t="s">
        <v>4853</v>
      </c>
      <c r="H442" s="39" t="s">
        <v>4502</v>
      </c>
      <c r="I442" s="40" t="n">
        <v>200</v>
      </c>
      <c r="J442" s="40" t="n">
        <v>0</v>
      </c>
      <c r="K442" s="39" t="s">
        <v>4503</v>
      </c>
      <c r="L442" s="41" t="n">
        <v>0</v>
      </c>
      <c r="M442" s="41" t="n">
        <v>434956.75</v>
      </c>
      <c r="O442" s="42" t="n">
        <f aca="false">M442/SUM($M$2:$M$2023)</f>
        <v>0.00120162852384429</v>
      </c>
      <c r="P442" s="43" t="n">
        <f aca="false">IFERROR(M442/I442,0)</f>
        <v>2174.78375</v>
      </c>
      <c r="Q442" s="17"/>
      <c r="R442" s="44" t="n">
        <f aca="false">I442-Q442</f>
        <v>200</v>
      </c>
      <c r="S442" s="43" t="n">
        <f aca="false">$AK442*R442</f>
        <v>434956.756218905</v>
      </c>
      <c r="U442" s="26" t="s">
        <v>259</v>
      </c>
      <c r="V442" s="26" t="s">
        <v>260</v>
      </c>
      <c r="W442" s="26" t="s">
        <v>262</v>
      </c>
      <c r="X442" s="24" t="s">
        <v>226</v>
      </c>
      <c r="Y442" s="26" t="s">
        <v>267</v>
      </c>
      <c r="Z442" s="25" t="s">
        <v>51</v>
      </c>
      <c r="AA442" s="26" t="s">
        <v>1956</v>
      </c>
      <c r="AB442" s="26" t="s">
        <v>1957</v>
      </c>
      <c r="AC442" s="26" t="s">
        <v>972</v>
      </c>
      <c r="AD442" s="26" t="s">
        <v>269</v>
      </c>
      <c r="AE442" s="26"/>
      <c r="AF442" s="26" t="s">
        <v>270</v>
      </c>
      <c r="AG442" s="26" t="s">
        <v>973</v>
      </c>
      <c r="AH442" s="45"/>
      <c r="AI442" s="45"/>
      <c r="AJ442" s="45"/>
      <c r="AK442" s="46" t="n">
        <v>2174.78378109453</v>
      </c>
      <c r="AL442" s="46"/>
      <c r="AM442" s="46"/>
      <c r="AN442" s="26"/>
      <c r="AO442" s="26" t="s">
        <v>5195</v>
      </c>
    </row>
    <row r="443" customFormat="false" ht="12" hidden="false" customHeight="false" outlineLevel="0" collapsed="false">
      <c r="A443" s="39" t="s">
        <v>968</v>
      </c>
      <c r="B443" s="39" t="s">
        <v>969</v>
      </c>
      <c r="C443" s="39" t="s">
        <v>5197</v>
      </c>
      <c r="D443" s="39" t="s">
        <v>4505</v>
      </c>
      <c r="E443" s="39" t="s">
        <v>261</v>
      </c>
      <c r="F443" s="39" t="s">
        <v>1739</v>
      </c>
      <c r="G443" s="39" t="s">
        <v>4853</v>
      </c>
      <c r="H443" s="39" t="s">
        <v>4502</v>
      </c>
      <c r="I443" s="40" t="n">
        <v>200</v>
      </c>
      <c r="J443" s="40" t="n">
        <v>0</v>
      </c>
      <c r="K443" s="39" t="s">
        <v>4503</v>
      </c>
      <c r="L443" s="41" t="n">
        <v>0</v>
      </c>
      <c r="M443" s="41" t="n">
        <v>434956.75</v>
      </c>
      <c r="O443" s="42" t="n">
        <f aca="false">M443/SUM($M$2:$M$2023)</f>
        <v>0.00120162852384429</v>
      </c>
      <c r="P443" s="43" t="n">
        <f aca="false">IFERROR(M443/I443,0)</f>
        <v>2174.78375</v>
      </c>
      <c r="Q443" s="17"/>
      <c r="R443" s="44" t="n">
        <f aca="false">I443-Q443</f>
        <v>200</v>
      </c>
      <c r="S443" s="43" t="n">
        <f aca="false">$AK443*R443</f>
        <v>434956.756218905</v>
      </c>
      <c r="U443" s="26" t="s">
        <v>259</v>
      </c>
      <c r="V443" s="26" t="s">
        <v>260</v>
      </c>
      <c r="W443" s="26" t="s">
        <v>262</v>
      </c>
      <c r="X443" s="24" t="s">
        <v>226</v>
      </c>
      <c r="Y443" s="26" t="s">
        <v>267</v>
      </c>
      <c r="Z443" s="25" t="s">
        <v>51</v>
      </c>
      <c r="AA443" s="26" t="s">
        <v>1956</v>
      </c>
      <c r="AB443" s="26" t="s">
        <v>1957</v>
      </c>
      <c r="AC443" s="26" t="s">
        <v>972</v>
      </c>
      <c r="AD443" s="26" t="s">
        <v>269</v>
      </c>
      <c r="AE443" s="26"/>
      <c r="AF443" s="26" t="s">
        <v>270</v>
      </c>
      <c r="AG443" s="26" t="s">
        <v>973</v>
      </c>
      <c r="AH443" s="45"/>
      <c r="AI443" s="45"/>
      <c r="AJ443" s="45"/>
      <c r="AK443" s="46" t="n">
        <v>2174.78378109453</v>
      </c>
      <c r="AL443" s="46"/>
      <c r="AM443" s="46"/>
      <c r="AN443" s="26"/>
      <c r="AO443" s="26" t="s">
        <v>5195</v>
      </c>
    </row>
    <row r="444" customFormat="false" ht="12" hidden="false" customHeight="false" outlineLevel="0" collapsed="false">
      <c r="A444" s="39" t="s">
        <v>862</v>
      </c>
      <c r="B444" s="39" t="s">
        <v>863</v>
      </c>
      <c r="C444" s="39" t="s">
        <v>5198</v>
      </c>
      <c r="D444" s="39" t="s">
        <v>4505</v>
      </c>
      <c r="E444" s="39" t="s">
        <v>261</v>
      </c>
      <c r="F444" s="39" t="s">
        <v>1739</v>
      </c>
      <c r="G444" s="39" t="s">
        <v>4853</v>
      </c>
      <c r="H444" s="39" t="s">
        <v>4502</v>
      </c>
      <c r="I444" s="40" t="n">
        <v>200</v>
      </c>
      <c r="J444" s="40" t="n">
        <v>0</v>
      </c>
      <c r="K444" s="39" t="s">
        <v>4503</v>
      </c>
      <c r="L444" s="41" t="n">
        <v>0</v>
      </c>
      <c r="M444" s="41" t="n">
        <v>13259.13</v>
      </c>
      <c r="O444" s="42" t="n">
        <f aca="false">M444/SUM($M$2:$M$2023)</f>
        <v>3.66301909542949E-005</v>
      </c>
      <c r="P444" s="43" t="n">
        <f aca="false">IFERROR(M444/I444,0)</f>
        <v>66.29565</v>
      </c>
      <c r="Q444" s="17"/>
      <c r="R444" s="44" t="n">
        <f aca="false">I444-Q444</f>
        <v>200</v>
      </c>
      <c r="S444" s="43" t="n">
        <f aca="false">$AK444*R444</f>
        <v>13259.1283124128</v>
      </c>
      <c r="U444" s="26" t="s">
        <v>259</v>
      </c>
      <c r="V444" s="26" t="s">
        <v>260</v>
      </c>
      <c r="W444" s="26" t="s">
        <v>262</v>
      </c>
      <c r="X444" s="29" t="s">
        <v>227</v>
      </c>
      <c r="Y444" s="26" t="s">
        <v>297</v>
      </c>
      <c r="Z444" s="25" t="s">
        <v>51</v>
      </c>
      <c r="AA444" s="26" t="s">
        <v>97</v>
      </c>
      <c r="AB444" s="26" t="s">
        <v>2001</v>
      </c>
      <c r="AC444" s="26" t="s">
        <v>2002</v>
      </c>
      <c r="AD444" s="26" t="s">
        <v>269</v>
      </c>
      <c r="AE444" s="26"/>
      <c r="AF444" s="26" t="s">
        <v>270</v>
      </c>
      <c r="AG444" s="26" t="s">
        <v>2003</v>
      </c>
      <c r="AH444" s="45"/>
      <c r="AI444" s="45"/>
      <c r="AJ444" s="45"/>
      <c r="AK444" s="46" t="n">
        <v>66.2956415620642</v>
      </c>
      <c r="AL444" s="46"/>
      <c r="AM444" s="46"/>
      <c r="AN444" s="26"/>
      <c r="AO444" s="26" t="s">
        <v>5139</v>
      </c>
    </row>
    <row r="445" customFormat="false" ht="12" hidden="false" customHeight="false" outlineLevel="0" collapsed="false">
      <c r="A445" s="39" t="s">
        <v>862</v>
      </c>
      <c r="B445" s="39" t="s">
        <v>863</v>
      </c>
      <c r="C445" s="39" t="s">
        <v>5199</v>
      </c>
      <c r="D445" s="39" t="s">
        <v>4505</v>
      </c>
      <c r="E445" s="39" t="s">
        <v>261</v>
      </c>
      <c r="F445" s="39" t="s">
        <v>1739</v>
      </c>
      <c r="G445" s="39" t="s">
        <v>4853</v>
      </c>
      <c r="H445" s="39" t="s">
        <v>4502</v>
      </c>
      <c r="I445" s="40" t="n">
        <v>200</v>
      </c>
      <c r="J445" s="40" t="n">
        <v>0</v>
      </c>
      <c r="K445" s="39" t="s">
        <v>4503</v>
      </c>
      <c r="L445" s="41" t="n">
        <v>0</v>
      </c>
      <c r="M445" s="41" t="n">
        <v>13259.13</v>
      </c>
      <c r="O445" s="42" t="n">
        <f aca="false">M445/SUM($M$2:$M$2023)</f>
        <v>3.66301909542949E-005</v>
      </c>
      <c r="P445" s="43" t="n">
        <f aca="false">IFERROR(M445/I445,0)</f>
        <v>66.29565</v>
      </c>
      <c r="Q445" s="17"/>
      <c r="R445" s="44" t="n">
        <f aca="false">I445-Q445</f>
        <v>200</v>
      </c>
      <c r="S445" s="43" t="n">
        <f aca="false">$AK445*R445</f>
        <v>13259.1283124128</v>
      </c>
      <c r="U445" s="26" t="s">
        <v>259</v>
      </c>
      <c r="V445" s="26" t="s">
        <v>260</v>
      </c>
      <c r="W445" s="26" t="s">
        <v>262</v>
      </c>
      <c r="X445" s="29" t="s">
        <v>227</v>
      </c>
      <c r="Y445" s="26" t="s">
        <v>297</v>
      </c>
      <c r="Z445" s="25" t="s">
        <v>51</v>
      </c>
      <c r="AA445" s="26" t="s">
        <v>97</v>
      </c>
      <c r="AB445" s="26" t="s">
        <v>2001</v>
      </c>
      <c r="AC445" s="26" t="s">
        <v>2002</v>
      </c>
      <c r="AD445" s="26" t="s">
        <v>269</v>
      </c>
      <c r="AE445" s="26"/>
      <c r="AF445" s="26" t="s">
        <v>270</v>
      </c>
      <c r="AG445" s="26" t="s">
        <v>2003</v>
      </c>
      <c r="AH445" s="45"/>
      <c r="AI445" s="45"/>
      <c r="AJ445" s="45"/>
      <c r="AK445" s="46" t="n">
        <v>66.2956415620642</v>
      </c>
      <c r="AL445" s="46"/>
      <c r="AM445" s="46"/>
      <c r="AN445" s="26"/>
      <c r="AO445" s="26" t="s">
        <v>5139</v>
      </c>
    </row>
    <row r="446" customFormat="false" ht="12" hidden="false" customHeight="false" outlineLevel="0" collapsed="false">
      <c r="A446" s="39" t="s">
        <v>862</v>
      </c>
      <c r="B446" s="39" t="s">
        <v>863</v>
      </c>
      <c r="C446" s="39" t="s">
        <v>5200</v>
      </c>
      <c r="D446" s="39" t="s">
        <v>4505</v>
      </c>
      <c r="E446" s="39" t="s">
        <v>261</v>
      </c>
      <c r="F446" s="39" t="s">
        <v>1739</v>
      </c>
      <c r="G446" s="39" t="s">
        <v>4853</v>
      </c>
      <c r="H446" s="39" t="s">
        <v>4502</v>
      </c>
      <c r="I446" s="40" t="n">
        <v>200</v>
      </c>
      <c r="J446" s="40" t="n">
        <v>0</v>
      </c>
      <c r="K446" s="39" t="s">
        <v>4503</v>
      </c>
      <c r="L446" s="41" t="n">
        <v>0</v>
      </c>
      <c r="M446" s="41" t="n">
        <v>13259.13</v>
      </c>
      <c r="O446" s="42" t="n">
        <f aca="false">M446/SUM($M$2:$M$2023)</f>
        <v>3.66301909542949E-005</v>
      </c>
      <c r="P446" s="43" t="n">
        <f aca="false">IFERROR(M446/I446,0)</f>
        <v>66.29565</v>
      </c>
      <c r="Q446" s="17"/>
      <c r="R446" s="44" t="n">
        <f aca="false">I446-Q446</f>
        <v>200</v>
      </c>
      <c r="S446" s="43" t="n">
        <f aca="false">$AK446*R446</f>
        <v>13259.1283124128</v>
      </c>
      <c r="U446" s="26" t="s">
        <v>259</v>
      </c>
      <c r="V446" s="26" t="s">
        <v>260</v>
      </c>
      <c r="W446" s="26" t="s">
        <v>262</v>
      </c>
      <c r="X446" s="29" t="s">
        <v>227</v>
      </c>
      <c r="Y446" s="26" t="s">
        <v>297</v>
      </c>
      <c r="Z446" s="25" t="s">
        <v>51</v>
      </c>
      <c r="AA446" s="26" t="s">
        <v>97</v>
      </c>
      <c r="AB446" s="26" t="s">
        <v>2001</v>
      </c>
      <c r="AC446" s="26" t="s">
        <v>2002</v>
      </c>
      <c r="AD446" s="26" t="s">
        <v>269</v>
      </c>
      <c r="AE446" s="26"/>
      <c r="AF446" s="26" t="s">
        <v>270</v>
      </c>
      <c r="AG446" s="26" t="s">
        <v>2003</v>
      </c>
      <c r="AH446" s="45"/>
      <c r="AI446" s="45"/>
      <c r="AJ446" s="45"/>
      <c r="AK446" s="46" t="n">
        <v>66.2956415620642</v>
      </c>
      <c r="AL446" s="46"/>
      <c r="AM446" s="46"/>
      <c r="AN446" s="26"/>
      <c r="AO446" s="26" t="s">
        <v>5139</v>
      </c>
    </row>
    <row r="447" customFormat="false" ht="12" hidden="false" customHeight="false" outlineLevel="0" collapsed="false">
      <c r="A447" s="39" t="s">
        <v>645</v>
      </c>
      <c r="B447" s="39" t="s">
        <v>646</v>
      </c>
      <c r="C447" s="39" t="s">
        <v>5201</v>
      </c>
      <c r="D447" s="39" t="s">
        <v>4505</v>
      </c>
      <c r="E447" s="39" t="s">
        <v>261</v>
      </c>
      <c r="F447" s="39" t="s">
        <v>1739</v>
      </c>
      <c r="G447" s="39" t="s">
        <v>4853</v>
      </c>
      <c r="H447" s="39" t="s">
        <v>4502</v>
      </c>
      <c r="I447" s="40" t="n">
        <v>200</v>
      </c>
      <c r="J447" s="40" t="n">
        <v>0</v>
      </c>
      <c r="K447" s="39" t="s">
        <v>4503</v>
      </c>
      <c r="L447" s="41" t="n">
        <v>0</v>
      </c>
      <c r="M447" s="41" t="n">
        <v>44242.62</v>
      </c>
      <c r="O447" s="42" t="n">
        <f aca="false">M447/SUM($M$2:$M$2023)</f>
        <v>0.000122226391846095</v>
      </c>
      <c r="P447" s="43" t="n">
        <f aca="false">IFERROR(M447/I447,0)</f>
        <v>221.2131</v>
      </c>
      <c r="Q447" s="17"/>
      <c r="R447" s="44" t="n">
        <f aca="false">I447-Q447</f>
        <v>200</v>
      </c>
      <c r="S447" s="43" t="n">
        <f aca="false">$AK447*R447</f>
        <v>44242.6202290076</v>
      </c>
      <c r="U447" s="26" t="s">
        <v>259</v>
      </c>
      <c r="V447" s="26" t="s">
        <v>260</v>
      </c>
      <c r="W447" s="26" t="s">
        <v>262</v>
      </c>
      <c r="X447" s="29" t="s">
        <v>227</v>
      </c>
      <c r="Y447" s="26" t="s">
        <v>297</v>
      </c>
      <c r="Z447" s="25" t="s">
        <v>51</v>
      </c>
      <c r="AA447" s="26" t="s">
        <v>1953</v>
      </c>
      <c r="AB447" s="26" t="s">
        <v>1954</v>
      </c>
      <c r="AC447" s="26" t="s">
        <v>290</v>
      </c>
      <c r="AD447" s="26" t="s">
        <v>269</v>
      </c>
      <c r="AE447" s="26"/>
      <c r="AF447" s="26" t="s">
        <v>270</v>
      </c>
      <c r="AG447" s="26"/>
      <c r="AH447" s="45"/>
      <c r="AI447" s="45"/>
      <c r="AJ447" s="45"/>
      <c r="AK447" s="46" t="n">
        <v>221.213101145038</v>
      </c>
      <c r="AL447" s="46"/>
      <c r="AM447" s="46"/>
      <c r="AN447" s="26"/>
      <c r="AO447" s="26" t="s">
        <v>5202</v>
      </c>
    </row>
    <row r="448" customFormat="false" ht="12" hidden="false" customHeight="false" outlineLevel="0" collapsed="false">
      <c r="A448" s="39" t="s">
        <v>645</v>
      </c>
      <c r="B448" s="39" t="s">
        <v>646</v>
      </c>
      <c r="C448" s="39" t="s">
        <v>5203</v>
      </c>
      <c r="D448" s="39" t="s">
        <v>4505</v>
      </c>
      <c r="E448" s="39" t="s">
        <v>261</v>
      </c>
      <c r="F448" s="39" t="s">
        <v>1739</v>
      </c>
      <c r="G448" s="39" t="s">
        <v>4853</v>
      </c>
      <c r="H448" s="39" t="s">
        <v>4502</v>
      </c>
      <c r="I448" s="40" t="n">
        <v>200</v>
      </c>
      <c r="J448" s="40" t="n">
        <v>0</v>
      </c>
      <c r="K448" s="39" t="s">
        <v>4503</v>
      </c>
      <c r="L448" s="41" t="n">
        <v>0</v>
      </c>
      <c r="M448" s="41" t="n">
        <v>44242.62</v>
      </c>
      <c r="O448" s="42" t="n">
        <f aca="false">M448/SUM($M$2:$M$2023)</f>
        <v>0.000122226391846095</v>
      </c>
      <c r="P448" s="43" t="n">
        <f aca="false">IFERROR(M448/I448,0)</f>
        <v>221.2131</v>
      </c>
      <c r="Q448" s="17"/>
      <c r="R448" s="44" t="n">
        <f aca="false">I448-Q448</f>
        <v>200</v>
      </c>
      <c r="S448" s="43" t="n">
        <f aca="false">$AK448*R448</f>
        <v>44242.6202290076</v>
      </c>
      <c r="U448" s="26" t="s">
        <v>259</v>
      </c>
      <c r="V448" s="26" t="s">
        <v>260</v>
      </c>
      <c r="W448" s="26" t="s">
        <v>262</v>
      </c>
      <c r="X448" s="29" t="s">
        <v>227</v>
      </c>
      <c r="Y448" s="26" t="s">
        <v>297</v>
      </c>
      <c r="Z448" s="25" t="s">
        <v>51</v>
      </c>
      <c r="AA448" s="26" t="s">
        <v>1953</v>
      </c>
      <c r="AB448" s="26" t="s">
        <v>1954</v>
      </c>
      <c r="AC448" s="26" t="s">
        <v>290</v>
      </c>
      <c r="AD448" s="26" t="s">
        <v>269</v>
      </c>
      <c r="AE448" s="26"/>
      <c r="AF448" s="26" t="s">
        <v>270</v>
      </c>
      <c r="AG448" s="26"/>
      <c r="AH448" s="45"/>
      <c r="AI448" s="45"/>
      <c r="AJ448" s="45"/>
      <c r="AK448" s="46" t="n">
        <v>221.213101145038</v>
      </c>
      <c r="AL448" s="46"/>
      <c r="AM448" s="46"/>
      <c r="AN448" s="26"/>
      <c r="AO448" s="26" t="s">
        <v>5202</v>
      </c>
    </row>
    <row r="449" customFormat="false" ht="12" hidden="false" customHeight="false" outlineLevel="0" collapsed="false">
      <c r="A449" s="39" t="s">
        <v>645</v>
      </c>
      <c r="B449" s="39" t="s">
        <v>646</v>
      </c>
      <c r="C449" s="39" t="s">
        <v>5204</v>
      </c>
      <c r="D449" s="39" t="s">
        <v>4505</v>
      </c>
      <c r="E449" s="39" t="s">
        <v>261</v>
      </c>
      <c r="F449" s="39" t="s">
        <v>1739</v>
      </c>
      <c r="G449" s="39" t="s">
        <v>4853</v>
      </c>
      <c r="H449" s="39" t="s">
        <v>4502</v>
      </c>
      <c r="I449" s="40" t="n">
        <v>200</v>
      </c>
      <c r="J449" s="40" t="n">
        <v>0</v>
      </c>
      <c r="K449" s="39" t="s">
        <v>4503</v>
      </c>
      <c r="L449" s="41" t="n">
        <v>0</v>
      </c>
      <c r="M449" s="41" t="n">
        <v>44242.62</v>
      </c>
      <c r="O449" s="42" t="n">
        <f aca="false">M449/SUM($M$2:$M$2023)</f>
        <v>0.000122226391846095</v>
      </c>
      <c r="P449" s="43" t="n">
        <f aca="false">IFERROR(M449/I449,0)</f>
        <v>221.2131</v>
      </c>
      <c r="Q449" s="17"/>
      <c r="R449" s="44" t="n">
        <f aca="false">I449-Q449</f>
        <v>200</v>
      </c>
      <c r="S449" s="43" t="n">
        <f aca="false">$AK449*R449</f>
        <v>44242.6202290076</v>
      </c>
      <c r="U449" s="26" t="s">
        <v>259</v>
      </c>
      <c r="V449" s="26" t="s">
        <v>260</v>
      </c>
      <c r="W449" s="26" t="s">
        <v>262</v>
      </c>
      <c r="X449" s="29" t="s">
        <v>227</v>
      </c>
      <c r="Y449" s="26" t="s">
        <v>297</v>
      </c>
      <c r="Z449" s="25" t="s">
        <v>51</v>
      </c>
      <c r="AA449" s="26" t="s">
        <v>1953</v>
      </c>
      <c r="AB449" s="26" t="s">
        <v>1954</v>
      </c>
      <c r="AC449" s="26" t="s">
        <v>290</v>
      </c>
      <c r="AD449" s="26" t="s">
        <v>269</v>
      </c>
      <c r="AE449" s="26"/>
      <c r="AF449" s="26" t="s">
        <v>270</v>
      </c>
      <c r="AG449" s="26"/>
      <c r="AH449" s="45"/>
      <c r="AI449" s="45"/>
      <c r="AJ449" s="45"/>
      <c r="AK449" s="46" t="n">
        <v>221.213101145038</v>
      </c>
      <c r="AL449" s="46"/>
      <c r="AM449" s="46"/>
      <c r="AN449" s="26"/>
      <c r="AO449" s="26" t="s">
        <v>5202</v>
      </c>
    </row>
    <row r="450" customFormat="false" ht="12" hidden="false" customHeight="false" outlineLevel="0" collapsed="false">
      <c r="A450" s="39" t="s">
        <v>645</v>
      </c>
      <c r="B450" s="39" t="s">
        <v>646</v>
      </c>
      <c r="C450" s="39" t="s">
        <v>5205</v>
      </c>
      <c r="D450" s="39" t="s">
        <v>4505</v>
      </c>
      <c r="E450" s="39" t="s">
        <v>261</v>
      </c>
      <c r="F450" s="39" t="s">
        <v>1739</v>
      </c>
      <c r="G450" s="39" t="s">
        <v>4853</v>
      </c>
      <c r="H450" s="39" t="s">
        <v>4502</v>
      </c>
      <c r="I450" s="40" t="n">
        <v>200</v>
      </c>
      <c r="J450" s="40" t="n">
        <v>0</v>
      </c>
      <c r="K450" s="39" t="s">
        <v>4503</v>
      </c>
      <c r="L450" s="41" t="n">
        <v>0</v>
      </c>
      <c r="M450" s="41" t="n">
        <v>44242.62</v>
      </c>
      <c r="O450" s="42" t="n">
        <f aca="false">M450/SUM($M$2:$M$2023)</f>
        <v>0.000122226391846095</v>
      </c>
      <c r="P450" s="43" t="n">
        <f aca="false">IFERROR(M450/I450,0)</f>
        <v>221.2131</v>
      </c>
      <c r="Q450" s="17"/>
      <c r="R450" s="44" t="n">
        <f aca="false">I450-Q450</f>
        <v>200</v>
      </c>
      <c r="S450" s="43" t="n">
        <f aca="false">$AK450*R450</f>
        <v>44242.6202290076</v>
      </c>
      <c r="U450" s="26" t="s">
        <v>259</v>
      </c>
      <c r="V450" s="26" t="s">
        <v>260</v>
      </c>
      <c r="W450" s="26" t="s">
        <v>262</v>
      </c>
      <c r="X450" s="29" t="s">
        <v>227</v>
      </c>
      <c r="Y450" s="26" t="s">
        <v>297</v>
      </c>
      <c r="Z450" s="25" t="s">
        <v>51</v>
      </c>
      <c r="AA450" s="26" t="s">
        <v>1953</v>
      </c>
      <c r="AB450" s="26" t="s">
        <v>1954</v>
      </c>
      <c r="AC450" s="26" t="s">
        <v>290</v>
      </c>
      <c r="AD450" s="26" t="s">
        <v>269</v>
      </c>
      <c r="AE450" s="26"/>
      <c r="AF450" s="26" t="s">
        <v>270</v>
      </c>
      <c r="AG450" s="26"/>
      <c r="AH450" s="45"/>
      <c r="AI450" s="45"/>
      <c r="AJ450" s="45"/>
      <c r="AK450" s="46" t="n">
        <v>221.213101145038</v>
      </c>
      <c r="AL450" s="46"/>
      <c r="AM450" s="46"/>
      <c r="AN450" s="26"/>
      <c r="AO450" s="26" t="s">
        <v>5202</v>
      </c>
    </row>
    <row r="451" customFormat="false" ht="12" hidden="false" customHeight="false" outlineLevel="0" collapsed="false">
      <c r="A451" s="39" t="s">
        <v>448</v>
      </c>
      <c r="B451" s="39" t="s">
        <v>449</v>
      </c>
      <c r="C451" s="39" t="s">
        <v>5206</v>
      </c>
      <c r="D451" s="39" t="s">
        <v>4505</v>
      </c>
      <c r="E451" s="39" t="s">
        <v>261</v>
      </c>
      <c r="F451" s="39" t="s">
        <v>1739</v>
      </c>
      <c r="G451" s="39" t="s">
        <v>4853</v>
      </c>
      <c r="H451" s="39" t="s">
        <v>4502</v>
      </c>
      <c r="I451" s="40" t="n">
        <v>200</v>
      </c>
      <c r="J451" s="40" t="n">
        <v>0</v>
      </c>
      <c r="K451" s="39" t="s">
        <v>4503</v>
      </c>
      <c r="L451" s="41" t="n">
        <v>0</v>
      </c>
      <c r="M451" s="41" t="n">
        <v>59945.31</v>
      </c>
      <c r="O451" s="42" t="n">
        <f aca="false">M451/SUM($M$2:$M$2023)</f>
        <v>0.000165607257196694</v>
      </c>
      <c r="P451" s="43" t="n">
        <f aca="false">IFERROR(M451/I451,0)</f>
        <v>299.72655</v>
      </c>
      <c r="Q451" s="17"/>
      <c r="R451" s="44" t="n">
        <f aca="false">I451-Q451</f>
        <v>200</v>
      </c>
      <c r="S451" s="43" t="n">
        <f aca="false">$AK451*R451</f>
        <v>59945.3055555556</v>
      </c>
      <c r="U451" s="26" t="s">
        <v>259</v>
      </c>
      <c r="V451" s="26" t="s">
        <v>260</v>
      </c>
      <c r="W451" s="26" t="s">
        <v>262</v>
      </c>
      <c r="X451" s="29" t="s">
        <v>227</v>
      </c>
      <c r="Y451" s="26" t="s">
        <v>297</v>
      </c>
      <c r="Z451" s="25" t="s">
        <v>51</v>
      </c>
      <c r="AA451" s="26" t="s">
        <v>1895</v>
      </c>
      <c r="AB451" s="26" t="s">
        <v>1896</v>
      </c>
      <c r="AC451" s="26" t="s">
        <v>1897</v>
      </c>
      <c r="AD451" s="26" t="s">
        <v>269</v>
      </c>
      <c r="AE451" s="26"/>
      <c r="AF451" s="26" t="s">
        <v>270</v>
      </c>
      <c r="AG451" s="26" t="s">
        <v>1898</v>
      </c>
      <c r="AH451" s="45"/>
      <c r="AI451" s="45"/>
      <c r="AJ451" s="45"/>
      <c r="AK451" s="46" t="n">
        <v>299.726527777778</v>
      </c>
      <c r="AL451" s="46"/>
      <c r="AM451" s="46"/>
      <c r="AN451" s="26"/>
      <c r="AO451" s="26" t="s">
        <v>5060</v>
      </c>
    </row>
    <row r="452" customFormat="false" ht="12" hidden="false" customHeight="false" outlineLevel="0" collapsed="false">
      <c r="A452" s="39" t="s">
        <v>448</v>
      </c>
      <c r="B452" s="39" t="s">
        <v>449</v>
      </c>
      <c r="C452" s="39" t="s">
        <v>5207</v>
      </c>
      <c r="D452" s="39" t="s">
        <v>4505</v>
      </c>
      <c r="E452" s="39" t="s">
        <v>261</v>
      </c>
      <c r="F452" s="39" t="s">
        <v>1739</v>
      </c>
      <c r="G452" s="39" t="s">
        <v>4853</v>
      </c>
      <c r="H452" s="39" t="s">
        <v>4502</v>
      </c>
      <c r="I452" s="40" t="n">
        <v>200</v>
      </c>
      <c r="J452" s="40" t="n">
        <v>0</v>
      </c>
      <c r="K452" s="39" t="s">
        <v>4503</v>
      </c>
      <c r="L452" s="41" t="n">
        <v>0</v>
      </c>
      <c r="M452" s="41" t="n">
        <v>59945.31</v>
      </c>
      <c r="O452" s="42" t="n">
        <f aca="false">M452/SUM($M$2:$M$2023)</f>
        <v>0.000165607257196694</v>
      </c>
      <c r="P452" s="43" t="n">
        <f aca="false">IFERROR(M452/I452,0)</f>
        <v>299.72655</v>
      </c>
      <c r="Q452" s="17"/>
      <c r="R452" s="44" t="n">
        <f aca="false">I452-Q452</f>
        <v>200</v>
      </c>
      <c r="S452" s="43" t="n">
        <f aca="false">$AK452*R452</f>
        <v>59945.3055555556</v>
      </c>
      <c r="U452" s="26" t="s">
        <v>259</v>
      </c>
      <c r="V452" s="26" t="s">
        <v>260</v>
      </c>
      <c r="W452" s="26" t="s">
        <v>262</v>
      </c>
      <c r="X452" s="29" t="s">
        <v>227</v>
      </c>
      <c r="Y452" s="26" t="s">
        <v>297</v>
      </c>
      <c r="Z452" s="25" t="s">
        <v>51</v>
      </c>
      <c r="AA452" s="26" t="s">
        <v>1895</v>
      </c>
      <c r="AB452" s="26" t="s">
        <v>1896</v>
      </c>
      <c r="AC452" s="26" t="s">
        <v>1897</v>
      </c>
      <c r="AD452" s="26" t="s">
        <v>269</v>
      </c>
      <c r="AE452" s="26"/>
      <c r="AF452" s="26" t="s">
        <v>270</v>
      </c>
      <c r="AG452" s="26" t="s">
        <v>1898</v>
      </c>
      <c r="AH452" s="45"/>
      <c r="AI452" s="45"/>
      <c r="AJ452" s="45"/>
      <c r="AK452" s="46" t="n">
        <v>299.726527777778</v>
      </c>
      <c r="AL452" s="46"/>
      <c r="AM452" s="46"/>
      <c r="AN452" s="26"/>
      <c r="AO452" s="26" t="s">
        <v>5060</v>
      </c>
    </row>
    <row r="453" customFormat="false" ht="12" hidden="false" customHeight="false" outlineLevel="0" collapsed="false">
      <c r="A453" s="39" t="s">
        <v>448</v>
      </c>
      <c r="B453" s="39" t="s">
        <v>449</v>
      </c>
      <c r="C453" s="39" t="s">
        <v>5208</v>
      </c>
      <c r="D453" s="39" t="s">
        <v>4505</v>
      </c>
      <c r="E453" s="39" t="s">
        <v>261</v>
      </c>
      <c r="F453" s="39" t="s">
        <v>1739</v>
      </c>
      <c r="G453" s="39" t="s">
        <v>4853</v>
      </c>
      <c r="H453" s="39" t="s">
        <v>4502</v>
      </c>
      <c r="I453" s="40" t="n">
        <v>200</v>
      </c>
      <c r="J453" s="40" t="n">
        <v>0</v>
      </c>
      <c r="K453" s="39" t="s">
        <v>4503</v>
      </c>
      <c r="L453" s="41" t="n">
        <v>0</v>
      </c>
      <c r="M453" s="41" t="n">
        <v>59945.31</v>
      </c>
      <c r="O453" s="42" t="n">
        <f aca="false">M453/SUM($M$2:$M$2023)</f>
        <v>0.000165607257196694</v>
      </c>
      <c r="P453" s="43" t="n">
        <f aca="false">IFERROR(M453/I453,0)</f>
        <v>299.72655</v>
      </c>
      <c r="Q453" s="17"/>
      <c r="R453" s="44" t="n">
        <f aca="false">I453-Q453</f>
        <v>200</v>
      </c>
      <c r="S453" s="43" t="n">
        <f aca="false">$AK453*R453</f>
        <v>59945.3055555556</v>
      </c>
      <c r="U453" s="26" t="s">
        <v>259</v>
      </c>
      <c r="V453" s="26" t="s">
        <v>260</v>
      </c>
      <c r="W453" s="26" t="s">
        <v>262</v>
      </c>
      <c r="X453" s="29" t="s">
        <v>227</v>
      </c>
      <c r="Y453" s="26" t="s">
        <v>297</v>
      </c>
      <c r="Z453" s="25" t="s">
        <v>51</v>
      </c>
      <c r="AA453" s="26" t="s">
        <v>1895</v>
      </c>
      <c r="AB453" s="26" t="s">
        <v>1896</v>
      </c>
      <c r="AC453" s="26" t="s">
        <v>1897</v>
      </c>
      <c r="AD453" s="26" t="s">
        <v>269</v>
      </c>
      <c r="AE453" s="26"/>
      <c r="AF453" s="26" t="s">
        <v>270</v>
      </c>
      <c r="AG453" s="26" t="s">
        <v>1898</v>
      </c>
      <c r="AH453" s="45"/>
      <c r="AI453" s="45"/>
      <c r="AJ453" s="45"/>
      <c r="AK453" s="46" t="n">
        <v>299.726527777778</v>
      </c>
      <c r="AL453" s="46"/>
      <c r="AM453" s="46"/>
      <c r="AN453" s="26"/>
      <c r="AO453" s="26" t="s">
        <v>5060</v>
      </c>
    </row>
    <row r="454" customFormat="false" ht="12" hidden="false" customHeight="false" outlineLevel="0" collapsed="false">
      <c r="A454" s="39" t="s">
        <v>448</v>
      </c>
      <c r="B454" s="39" t="s">
        <v>449</v>
      </c>
      <c r="C454" s="39" t="s">
        <v>5209</v>
      </c>
      <c r="D454" s="39" t="s">
        <v>4505</v>
      </c>
      <c r="E454" s="39" t="s">
        <v>261</v>
      </c>
      <c r="F454" s="39" t="s">
        <v>1739</v>
      </c>
      <c r="G454" s="39" t="s">
        <v>4853</v>
      </c>
      <c r="H454" s="39" t="s">
        <v>4502</v>
      </c>
      <c r="I454" s="40" t="n">
        <v>200</v>
      </c>
      <c r="J454" s="40" t="n">
        <v>0</v>
      </c>
      <c r="K454" s="39" t="s">
        <v>4503</v>
      </c>
      <c r="L454" s="41" t="n">
        <v>0</v>
      </c>
      <c r="M454" s="41" t="n">
        <v>59945.31</v>
      </c>
      <c r="O454" s="42" t="n">
        <f aca="false">M454/SUM($M$2:$M$2023)</f>
        <v>0.000165607257196694</v>
      </c>
      <c r="P454" s="43" t="n">
        <f aca="false">IFERROR(M454/I454,0)</f>
        <v>299.72655</v>
      </c>
      <c r="Q454" s="17"/>
      <c r="R454" s="44" t="n">
        <f aca="false">I454-Q454</f>
        <v>200</v>
      </c>
      <c r="S454" s="43" t="n">
        <f aca="false">$AK454*R454</f>
        <v>59945.3055555556</v>
      </c>
      <c r="U454" s="26" t="s">
        <v>259</v>
      </c>
      <c r="V454" s="26" t="s">
        <v>260</v>
      </c>
      <c r="W454" s="26" t="s">
        <v>262</v>
      </c>
      <c r="X454" s="29" t="s">
        <v>227</v>
      </c>
      <c r="Y454" s="26" t="s">
        <v>297</v>
      </c>
      <c r="Z454" s="25" t="s">
        <v>51</v>
      </c>
      <c r="AA454" s="26" t="s">
        <v>1895</v>
      </c>
      <c r="AB454" s="26" t="s">
        <v>1896</v>
      </c>
      <c r="AC454" s="26" t="s">
        <v>1897</v>
      </c>
      <c r="AD454" s="26" t="s">
        <v>269</v>
      </c>
      <c r="AE454" s="26"/>
      <c r="AF454" s="26" t="s">
        <v>270</v>
      </c>
      <c r="AG454" s="26" t="s">
        <v>1898</v>
      </c>
      <c r="AH454" s="45"/>
      <c r="AI454" s="45"/>
      <c r="AJ454" s="45"/>
      <c r="AK454" s="46" t="n">
        <v>299.726527777778</v>
      </c>
      <c r="AL454" s="46"/>
      <c r="AM454" s="46"/>
      <c r="AN454" s="26"/>
      <c r="AO454" s="26" t="s">
        <v>5060</v>
      </c>
    </row>
    <row r="455" customFormat="false" ht="12" hidden="false" customHeight="false" outlineLevel="0" collapsed="false">
      <c r="A455" s="39" t="s">
        <v>681</v>
      </c>
      <c r="B455" s="39" t="s">
        <v>682</v>
      </c>
      <c r="C455" s="39" t="s">
        <v>5210</v>
      </c>
      <c r="D455" s="39" t="s">
        <v>4505</v>
      </c>
      <c r="E455" s="39" t="s">
        <v>261</v>
      </c>
      <c r="F455" s="39" t="s">
        <v>1739</v>
      </c>
      <c r="G455" s="39" t="s">
        <v>4853</v>
      </c>
      <c r="H455" s="39" t="s">
        <v>4502</v>
      </c>
      <c r="I455" s="40" t="n">
        <v>200</v>
      </c>
      <c r="J455" s="40" t="n">
        <v>0</v>
      </c>
      <c r="K455" s="39" t="s">
        <v>4503</v>
      </c>
      <c r="L455" s="41" t="n">
        <v>0</v>
      </c>
      <c r="M455" s="41" t="n">
        <v>195334.64</v>
      </c>
      <c r="O455" s="42" t="n">
        <f aca="false">M455/SUM($M$2:$M$2023)</f>
        <v>0.000539639113817306</v>
      </c>
      <c r="P455" s="43" t="n">
        <f aca="false">IFERROR(M455/I455,0)</f>
        <v>976.6732</v>
      </c>
      <c r="Q455" s="17" t="n">
        <v>273</v>
      </c>
      <c r="R455" s="44" t="n">
        <f aca="false">I455-Q455</f>
        <v>-73</v>
      </c>
      <c r="S455" s="43" t="n">
        <f aca="false">$AK455*R455</f>
        <v>-71297.1431487444</v>
      </c>
      <c r="U455" s="26" t="s">
        <v>259</v>
      </c>
      <c r="V455" s="26" t="s">
        <v>260</v>
      </c>
      <c r="W455" s="26" t="s">
        <v>262</v>
      </c>
      <c r="X455" s="25" t="s">
        <v>228</v>
      </c>
      <c r="Y455" s="26" t="s">
        <v>282</v>
      </c>
      <c r="Z455" s="25" t="s">
        <v>51</v>
      </c>
      <c r="AA455" s="26" t="s">
        <v>1990</v>
      </c>
      <c r="AB455" s="26" t="s">
        <v>1991</v>
      </c>
      <c r="AC455" s="26" t="s">
        <v>685</v>
      </c>
      <c r="AD455" s="26" t="s">
        <v>269</v>
      </c>
      <c r="AE455" s="26"/>
      <c r="AF455" s="26" t="s">
        <v>270</v>
      </c>
      <c r="AG455" s="26" t="s">
        <v>686</v>
      </c>
      <c r="AH455" s="45" t="n">
        <v>1553</v>
      </c>
      <c r="AI455" s="45" t="n">
        <f aca="false">Q455</f>
        <v>273</v>
      </c>
      <c r="AJ455" s="45" t="n">
        <f aca="false">$AH455-$AI455</f>
        <v>1280</v>
      </c>
      <c r="AK455" s="46" t="n">
        <v>976.673193818416</v>
      </c>
      <c r="AL455" s="46" t="n">
        <f aca="false">$AJ455*$AK455</f>
        <v>1250141.68808757</v>
      </c>
      <c r="AM455" s="46" t="n">
        <f aca="false">$AI455*$AK455</f>
        <v>266631.781912428</v>
      </c>
      <c r="AN455" s="26"/>
      <c r="AO455" s="26" t="s">
        <v>1992</v>
      </c>
    </row>
    <row r="456" customFormat="false" ht="12" hidden="false" customHeight="false" outlineLevel="0" collapsed="false">
      <c r="A456" s="39" t="s">
        <v>681</v>
      </c>
      <c r="B456" s="39" t="s">
        <v>682</v>
      </c>
      <c r="C456" s="39" t="s">
        <v>5211</v>
      </c>
      <c r="D456" s="39" t="s">
        <v>4505</v>
      </c>
      <c r="E456" s="39" t="s">
        <v>261</v>
      </c>
      <c r="F456" s="39" t="s">
        <v>1739</v>
      </c>
      <c r="G456" s="39" t="s">
        <v>4853</v>
      </c>
      <c r="H456" s="39" t="s">
        <v>4502</v>
      </c>
      <c r="I456" s="40" t="n">
        <v>200</v>
      </c>
      <c r="J456" s="40" t="n">
        <v>0</v>
      </c>
      <c r="K456" s="39" t="s">
        <v>4503</v>
      </c>
      <c r="L456" s="41" t="n">
        <v>0</v>
      </c>
      <c r="M456" s="41" t="n">
        <v>195334.64</v>
      </c>
      <c r="O456" s="42" t="n">
        <f aca="false">M456/SUM($M$2:$M$2023)</f>
        <v>0.000539639113817306</v>
      </c>
      <c r="P456" s="43" t="n">
        <f aca="false">IFERROR(M456/I456,0)</f>
        <v>976.6732</v>
      </c>
      <c r="Q456" s="17"/>
      <c r="R456" s="44" t="n">
        <f aca="false">I456-Q456</f>
        <v>200</v>
      </c>
      <c r="S456" s="43" t="n">
        <f aca="false">$AK456*R456</f>
        <v>195334.638763683</v>
      </c>
      <c r="U456" s="26" t="s">
        <v>259</v>
      </c>
      <c r="V456" s="26" t="s">
        <v>260</v>
      </c>
      <c r="W456" s="26" t="s">
        <v>262</v>
      </c>
      <c r="X456" s="25" t="s">
        <v>228</v>
      </c>
      <c r="Y456" s="26" t="s">
        <v>282</v>
      </c>
      <c r="Z456" s="25" t="s">
        <v>51</v>
      </c>
      <c r="AA456" s="26" t="s">
        <v>1990</v>
      </c>
      <c r="AB456" s="26" t="s">
        <v>1991</v>
      </c>
      <c r="AC456" s="26" t="s">
        <v>685</v>
      </c>
      <c r="AD456" s="26" t="s">
        <v>269</v>
      </c>
      <c r="AE456" s="26"/>
      <c r="AF456" s="26" t="s">
        <v>270</v>
      </c>
      <c r="AG456" s="26" t="s">
        <v>686</v>
      </c>
      <c r="AH456" s="45"/>
      <c r="AI456" s="45"/>
      <c r="AJ456" s="45"/>
      <c r="AK456" s="46" t="n">
        <v>976.673193818416</v>
      </c>
      <c r="AL456" s="46"/>
      <c r="AM456" s="46"/>
      <c r="AN456" s="26"/>
      <c r="AO456" s="26" t="s">
        <v>5212</v>
      </c>
    </row>
    <row r="457" customFormat="false" ht="12" hidden="false" customHeight="false" outlineLevel="0" collapsed="false">
      <c r="A457" s="39" t="s">
        <v>453</v>
      </c>
      <c r="B457" s="39" t="s">
        <v>454</v>
      </c>
      <c r="C457" s="39" t="s">
        <v>5213</v>
      </c>
      <c r="D457" s="39" t="s">
        <v>4505</v>
      </c>
      <c r="E457" s="39" t="s">
        <v>261</v>
      </c>
      <c r="F457" s="39" t="s">
        <v>1739</v>
      </c>
      <c r="G457" s="39" t="s">
        <v>4853</v>
      </c>
      <c r="H457" s="39" t="s">
        <v>4502</v>
      </c>
      <c r="I457" s="40" t="n">
        <v>200</v>
      </c>
      <c r="J457" s="40" t="n">
        <v>0</v>
      </c>
      <c r="K457" s="39" t="s">
        <v>4503</v>
      </c>
      <c r="L457" s="41" t="n">
        <v>0</v>
      </c>
      <c r="M457" s="41" t="n">
        <v>312460.25</v>
      </c>
      <c r="O457" s="42" t="n">
        <f aca="false">M457/SUM($M$2:$M$2023)</f>
        <v>0.000863214903476076</v>
      </c>
      <c r="P457" s="43" t="n">
        <f aca="false">IFERROR(M457/I457,0)</f>
        <v>1562.30125</v>
      </c>
      <c r="Q457" s="17"/>
      <c r="R457" s="44" t="n">
        <f aca="false">I457-Q457</f>
        <v>200</v>
      </c>
      <c r="S457" s="43" t="n">
        <f aca="false">$AK457*R457</f>
        <v>312460.253723111</v>
      </c>
      <c r="U457" s="26" t="s">
        <v>259</v>
      </c>
      <c r="V457" s="26" t="s">
        <v>260</v>
      </c>
      <c r="W457" s="26" t="s">
        <v>262</v>
      </c>
      <c r="X457" s="29" t="s">
        <v>227</v>
      </c>
      <c r="Y457" s="26" t="s">
        <v>297</v>
      </c>
      <c r="Z457" s="25" t="s">
        <v>51</v>
      </c>
      <c r="AA457" s="26" t="s">
        <v>1971</v>
      </c>
      <c r="AB457" s="26" t="s">
        <v>1972</v>
      </c>
      <c r="AC457" s="26" t="s">
        <v>457</v>
      </c>
      <c r="AD457" s="26" t="s">
        <v>269</v>
      </c>
      <c r="AE457" s="26"/>
      <c r="AF457" s="26" t="s">
        <v>270</v>
      </c>
      <c r="AG457" s="26" t="s">
        <v>458</v>
      </c>
      <c r="AH457" s="45"/>
      <c r="AI457" s="45"/>
      <c r="AJ457" s="45"/>
      <c r="AK457" s="46" t="n">
        <v>1562.30126861555</v>
      </c>
      <c r="AL457" s="46"/>
      <c r="AM457" s="46"/>
      <c r="AN457" s="26"/>
      <c r="AO457" s="26" t="s">
        <v>5149</v>
      </c>
    </row>
    <row r="458" customFormat="false" ht="12" hidden="false" customHeight="false" outlineLevel="0" collapsed="false">
      <c r="A458" s="39" t="s">
        <v>453</v>
      </c>
      <c r="B458" s="39" t="s">
        <v>454</v>
      </c>
      <c r="C458" s="39" t="s">
        <v>5214</v>
      </c>
      <c r="D458" s="39" t="s">
        <v>4505</v>
      </c>
      <c r="E458" s="39" t="s">
        <v>261</v>
      </c>
      <c r="F458" s="39" t="s">
        <v>1739</v>
      </c>
      <c r="G458" s="39" t="s">
        <v>4853</v>
      </c>
      <c r="H458" s="39" t="s">
        <v>4502</v>
      </c>
      <c r="I458" s="40" t="n">
        <v>200</v>
      </c>
      <c r="J458" s="40" t="n">
        <v>0</v>
      </c>
      <c r="K458" s="39" t="s">
        <v>4503</v>
      </c>
      <c r="L458" s="41" t="n">
        <v>0</v>
      </c>
      <c r="M458" s="41" t="n">
        <v>312460.25</v>
      </c>
      <c r="O458" s="42" t="n">
        <f aca="false">M458/SUM($M$2:$M$2023)</f>
        <v>0.000863214903476076</v>
      </c>
      <c r="P458" s="43" t="n">
        <f aca="false">IFERROR(M458/I458,0)</f>
        <v>1562.30125</v>
      </c>
      <c r="Q458" s="17"/>
      <c r="R458" s="44" t="n">
        <f aca="false">I458-Q458</f>
        <v>200</v>
      </c>
      <c r="S458" s="43" t="n">
        <f aca="false">$AK458*R458</f>
        <v>312460.253723111</v>
      </c>
      <c r="U458" s="26" t="s">
        <v>259</v>
      </c>
      <c r="V458" s="26" t="s">
        <v>260</v>
      </c>
      <c r="W458" s="26" t="s">
        <v>262</v>
      </c>
      <c r="X458" s="29" t="s">
        <v>227</v>
      </c>
      <c r="Y458" s="26" t="s">
        <v>297</v>
      </c>
      <c r="Z458" s="25" t="s">
        <v>51</v>
      </c>
      <c r="AA458" s="26" t="s">
        <v>1971</v>
      </c>
      <c r="AB458" s="26" t="s">
        <v>1972</v>
      </c>
      <c r="AC458" s="26" t="s">
        <v>457</v>
      </c>
      <c r="AD458" s="26" t="s">
        <v>269</v>
      </c>
      <c r="AE458" s="26"/>
      <c r="AF458" s="26" t="s">
        <v>270</v>
      </c>
      <c r="AG458" s="26" t="s">
        <v>458</v>
      </c>
      <c r="AH458" s="45"/>
      <c r="AI458" s="45"/>
      <c r="AJ458" s="45"/>
      <c r="AK458" s="46" t="n">
        <v>1562.30126861555</v>
      </c>
      <c r="AL458" s="46"/>
      <c r="AM458" s="46"/>
      <c r="AN458" s="26"/>
      <c r="AO458" s="26" t="s">
        <v>5149</v>
      </c>
    </row>
    <row r="459" customFormat="false" ht="12" hidden="false" customHeight="false" outlineLevel="0" collapsed="false">
      <c r="A459" s="39" t="s">
        <v>453</v>
      </c>
      <c r="B459" s="39" t="s">
        <v>454</v>
      </c>
      <c r="C459" s="39" t="s">
        <v>5215</v>
      </c>
      <c r="D459" s="39" t="s">
        <v>4505</v>
      </c>
      <c r="E459" s="39" t="s">
        <v>261</v>
      </c>
      <c r="F459" s="39" t="s">
        <v>1739</v>
      </c>
      <c r="G459" s="39" t="s">
        <v>4853</v>
      </c>
      <c r="H459" s="39" t="s">
        <v>4502</v>
      </c>
      <c r="I459" s="40" t="n">
        <v>200</v>
      </c>
      <c r="J459" s="40" t="n">
        <v>0</v>
      </c>
      <c r="K459" s="39" t="s">
        <v>4503</v>
      </c>
      <c r="L459" s="41" t="n">
        <v>0</v>
      </c>
      <c r="M459" s="41" t="n">
        <v>312460.25</v>
      </c>
      <c r="O459" s="42" t="n">
        <f aca="false">M459/SUM($M$2:$M$2023)</f>
        <v>0.000863214903476076</v>
      </c>
      <c r="P459" s="43" t="n">
        <f aca="false">IFERROR(M459/I459,0)</f>
        <v>1562.30125</v>
      </c>
      <c r="Q459" s="17"/>
      <c r="R459" s="44" t="n">
        <f aca="false">I459-Q459</f>
        <v>200</v>
      </c>
      <c r="S459" s="43" t="n">
        <f aca="false">$AK459*R459</f>
        <v>312460.253723111</v>
      </c>
      <c r="U459" s="26" t="s">
        <v>259</v>
      </c>
      <c r="V459" s="26" t="s">
        <v>260</v>
      </c>
      <c r="W459" s="26" t="s">
        <v>262</v>
      </c>
      <c r="X459" s="29" t="s">
        <v>227</v>
      </c>
      <c r="Y459" s="26" t="s">
        <v>297</v>
      </c>
      <c r="Z459" s="25" t="s">
        <v>51</v>
      </c>
      <c r="AA459" s="26" t="s">
        <v>1971</v>
      </c>
      <c r="AB459" s="26" t="s">
        <v>1972</v>
      </c>
      <c r="AC459" s="26" t="s">
        <v>457</v>
      </c>
      <c r="AD459" s="26" t="s">
        <v>269</v>
      </c>
      <c r="AE459" s="26"/>
      <c r="AF459" s="26" t="s">
        <v>270</v>
      </c>
      <c r="AG459" s="26" t="s">
        <v>458</v>
      </c>
      <c r="AH459" s="45"/>
      <c r="AI459" s="45"/>
      <c r="AJ459" s="45"/>
      <c r="AK459" s="46" t="n">
        <v>1562.30126861555</v>
      </c>
      <c r="AL459" s="46"/>
      <c r="AM459" s="46"/>
      <c r="AN459" s="26"/>
      <c r="AO459" s="26" t="s">
        <v>5149</v>
      </c>
    </row>
    <row r="460" customFormat="false" ht="12" hidden="false" customHeight="false" outlineLevel="0" collapsed="false">
      <c r="A460" s="39" t="s">
        <v>344</v>
      </c>
      <c r="B460" s="39" t="s">
        <v>345</v>
      </c>
      <c r="C460" s="39" t="s">
        <v>5216</v>
      </c>
      <c r="D460" s="39" t="s">
        <v>4505</v>
      </c>
      <c r="E460" s="39" t="s">
        <v>261</v>
      </c>
      <c r="F460" s="39" t="s">
        <v>1739</v>
      </c>
      <c r="G460" s="39" t="s">
        <v>4853</v>
      </c>
      <c r="H460" s="39" t="s">
        <v>4502</v>
      </c>
      <c r="I460" s="40" t="n">
        <v>200</v>
      </c>
      <c r="J460" s="40" t="n">
        <v>0</v>
      </c>
      <c r="K460" s="39" t="s">
        <v>4503</v>
      </c>
      <c r="L460" s="41" t="n">
        <v>0</v>
      </c>
      <c r="M460" s="41" t="n">
        <v>47227.46</v>
      </c>
      <c r="O460" s="42" t="n">
        <f aca="false">M460/SUM($M$2:$M$2023)</f>
        <v>0.000130472427533807</v>
      </c>
      <c r="P460" s="43" t="n">
        <f aca="false">IFERROR(M460/I460,0)</f>
        <v>236.1373</v>
      </c>
      <c r="Q460" s="17"/>
      <c r="R460" s="44" t="n">
        <f aca="false">I460-Q460</f>
        <v>200</v>
      </c>
      <c r="S460" s="43" t="n">
        <f aca="false">$AK460*R460</f>
        <v>47227.4603455915</v>
      </c>
      <c r="U460" s="26" t="s">
        <v>259</v>
      </c>
      <c r="V460" s="26" t="s">
        <v>260</v>
      </c>
      <c r="W460" s="26" t="s">
        <v>262</v>
      </c>
      <c r="X460" s="29" t="s">
        <v>227</v>
      </c>
      <c r="Y460" s="26" t="s">
        <v>297</v>
      </c>
      <c r="Z460" s="25" t="s">
        <v>51</v>
      </c>
      <c r="AA460" s="26" t="s">
        <v>1781</v>
      </c>
      <c r="AB460" s="26" t="s">
        <v>1782</v>
      </c>
      <c r="AC460" s="26" t="s">
        <v>290</v>
      </c>
      <c r="AD460" s="26" t="s">
        <v>269</v>
      </c>
      <c r="AE460" s="26"/>
      <c r="AF460" s="26" t="s">
        <v>270</v>
      </c>
      <c r="AG460" s="26"/>
      <c r="AH460" s="45"/>
      <c r="AI460" s="45"/>
      <c r="AJ460" s="45"/>
      <c r="AK460" s="46" t="n">
        <v>236.137301727957</v>
      </c>
      <c r="AL460" s="46"/>
      <c r="AM460" s="46"/>
      <c r="AN460" s="26"/>
      <c r="AO460" s="26" t="s">
        <v>4943</v>
      </c>
    </row>
    <row r="461" customFormat="false" ht="12" hidden="false" customHeight="false" outlineLevel="0" collapsed="false">
      <c r="A461" s="39" t="s">
        <v>344</v>
      </c>
      <c r="B461" s="39" t="s">
        <v>345</v>
      </c>
      <c r="C461" s="39" t="s">
        <v>4909</v>
      </c>
      <c r="D461" s="39" t="s">
        <v>4505</v>
      </c>
      <c r="E461" s="39" t="s">
        <v>261</v>
      </c>
      <c r="F461" s="39" t="s">
        <v>1739</v>
      </c>
      <c r="G461" s="39" t="s">
        <v>4853</v>
      </c>
      <c r="H461" s="39" t="s">
        <v>4502</v>
      </c>
      <c r="I461" s="40" t="n">
        <v>200</v>
      </c>
      <c r="J461" s="40" t="n">
        <v>0</v>
      </c>
      <c r="K461" s="39" t="s">
        <v>4503</v>
      </c>
      <c r="L461" s="41" t="n">
        <v>0</v>
      </c>
      <c r="M461" s="41" t="n">
        <v>47227.46</v>
      </c>
      <c r="O461" s="42" t="n">
        <f aca="false">M461/SUM($M$2:$M$2023)</f>
        <v>0.000130472427533807</v>
      </c>
      <c r="P461" s="43" t="n">
        <f aca="false">IFERROR(M461/I461,0)</f>
        <v>236.1373</v>
      </c>
      <c r="Q461" s="17"/>
      <c r="R461" s="44" t="n">
        <f aca="false">I461-Q461</f>
        <v>200</v>
      </c>
      <c r="S461" s="43" t="n">
        <f aca="false">$AK461*R461</f>
        <v>47227.4603455915</v>
      </c>
      <c r="U461" s="26" t="s">
        <v>259</v>
      </c>
      <c r="V461" s="26" t="s">
        <v>260</v>
      </c>
      <c r="W461" s="26" t="s">
        <v>262</v>
      </c>
      <c r="X461" s="29" t="s">
        <v>227</v>
      </c>
      <c r="Y461" s="26" t="s">
        <v>297</v>
      </c>
      <c r="Z461" s="25" t="s">
        <v>51</v>
      </c>
      <c r="AA461" s="26" t="s">
        <v>1781</v>
      </c>
      <c r="AB461" s="26" t="s">
        <v>1782</v>
      </c>
      <c r="AC461" s="26" t="s">
        <v>290</v>
      </c>
      <c r="AD461" s="26" t="s">
        <v>269</v>
      </c>
      <c r="AE461" s="26"/>
      <c r="AF461" s="26" t="s">
        <v>270</v>
      </c>
      <c r="AG461" s="26"/>
      <c r="AH461" s="45"/>
      <c r="AI461" s="45"/>
      <c r="AJ461" s="45"/>
      <c r="AK461" s="46" t="n">
        <v>236.137301727957</v>
      </c>
      <c r="AL461" s="46"/>
      <c r="AM461" s="46"/>
      <c r="AN461" s="26"/>
      <c r="AO461" s="26" t="s">
        <v>4943</v>
      </c>
    </row>
    <row r="462" customFormat="false" ht="12" hidden="false" customHeight="false" outlineLevel="0" collapsed="false">
      <c r="A462" s="39" t="s">
        <v>344</v>
      </c>
      <c r="B462" s="39" t="s">
        <v>345</v>
      </c>
      <c r="C462" s="39" t="s">
        <v>5217</v>
      </c>
      <c r="D462" s="39" t="s">
        <v>4505</v>
      </c>
      <c r="E462" s="39" t="s">
        <v>261</v>
      </c>
      <c r="F462" s="39" t="s">
        <v>1739</v>
      </c>
      <c r="G462" s="39" t="s">
        <v>4853</v>
      </c>
      <c r="H462" s="39" t="s">
        <v>4502</v>
      </c>
      <c r="I462" s="40" t="n">
        <v>200</v>
      </c>
      <c r="J462" s="40" t="n">
        <v>0</v>
      </c>
      <c r="K462" s="39" t="s">
        <v>4503</v>
      </c>
      <c r="L462" s="41" t="n">
        <v>0</v>
      </c>
      <c r="M462" s="41" t="n">
        <v>47227.46</v>
      </c>
      <c r="O462" s="42" t="n">
        <f aca="false">M462/SUM($M$2:$M$2023)</f>
        <v>0.000130472427533807</v>
      </c>
      <c r="P462" s="43" t="n">
        <f aca="false">IFERROR(M462/I462,0)</f>
        <v>236.1373</v>
      </c>
      <c r="Q462" s="17"/>
      <c r="R462" s="44" t="n">
        <f aca="false">I462-Q462</f>
        <v>200</v>
      </c>
      <c r="S462" s="43" t="n">
        <f aca="false">$AK462*R462</f>
        <v>47227.4603455915</v>
      </c>
      <c r="U462" s="26" t="s">
        <v>259</v>
      </c>
      <c r="V462" s="26" t="s">
        <v>260</v>
      </c>
      <c r="W462" s="26" t="s">
        <v>262</v>
      </c>
      <c r="X462" s="29" t="s">
        <v>227</v>
      </c>
      <c r="Y462" s="26" t="s">
        <v>297</v>
      </c>
      <c r="Z462" s="25" t="s">
        <v>51</v>
      </c>
      <c r="AA462" s="26" t="s">
        <v>1781</v>
      </c>
      <c r="AB462" s="26" t="s">
        <v>1782</v>
      </c>
      <c r="AC462" s="26" t="s">
        <v>290</v>
      </c>
      <c r="AD462" s="26" t="s">
        <v>269</v>
      </c>
      <c r="AE462" s="26"/>
      <c r="AF462" s="26" t="s">
        <v>270</v>
      </c>
      <c r="AG462" s="26"/>
      <c r="AH462" s="45"/>
      <c r="AI462" s="45"/>
      <c r="AJ462" s="45"/>
      <c r="AK462" s="46" t="n">
        <v>236.137301727957</v>
      </c>
      <c r="AL462" s="46"/>
      <c r="AM462" s="46"/>
      <c r="AN462" s="26"/>
      <c r="AO462" s="26" t="s">
        <v>4943</v>
      </c>
    </row>
    <row r="463" customFormat="false" ht="12" hidden="false" customHeight="false" outlineLevel="0" collapsed="false">
      <c r="A463" s="39" t="s">
        <v>344</v>
      </c>
      <c r="B463" s="39" t="s">
        <v>345</v>
      </c>
      <c r="C463" s="39" t="s">
        <v>5218</v>
      </c>
      <c r="D463" s="39" t="s">
        <v>4505</v>
      </c>
      <c r="E463" s="39" t="s">
        <v>261</v>
      </c>
      <c r="F463" s="39" t="s">
        <v>1739</v>
      </c>
      <c r="G463" s="39" t="s">
        <v>4853</v>
      </c>
      <c r="H463" s="39" t="s">
        <v>4502</v>
      </c>
      <c r="I463" s="40" t="n">
        <v>200</v>
      </c>
      <c r="J463" s="40" t="n">
        <v>0</v>
      </c>
      <c r="K463" s="39" t="s">
        <v>4503</v>
      </c>
      <c r="L463" s="41" t="n">
        <v>0</v>
      </c>
      <c r="M463" s="41" t="n">
        <v>47227.46</v>
      </c>
      <c r="O463" s="42" t="n">
        <f aca="false">M463/SUM($M$2:$M$2023)</f>
        <v>0.000130472427533807</v>
      </c>
      <c r="P463" s="43" t="n">
        <f aca="false">IFERROR(M463/I463,0)</f>
        <v>236.1373</v>
      </c>
      <c r="Q463" s="17"/>
      <c r="R463" s="44" t="n">
        <f aca="false">I463-Q463</f>
        <v>200</v>
      </c>
      <c r="S463" s="43" t="n">
        <f aca="false">$AK463*R463</f>
        <v>47227.4603455915</v>
      </c>
      <c r="U463" s="26" t="s">
        <v>259</v>
      </c>
      <c r="V463" s="26" t="s">
        <v>260</v>
      </c>
      <c r="W463" s="26" t="s">
        <v>262</v>
      </c>
      <c r="X463" s="29" t="s">
        <v>227</v>
      </c>
      <c r="Y463" s="26" t="s">
        <v>297</v>
      </c>
      <c r="Z463" s="25" t="s">
        <v>51</v>
      </c>
      <c r="AA463" s="26" t="s">
        <v>1781</v>
      </c>
      <c r="AB463" s="26" t="s">
        <v>1782</v>
      </c>
      <c r="AC463" s="26" t="s">
        <v>290</v>
      </c>
      <c r="AD463" s="26" t="s">
        <v>269</v>
      </c>
      <c r="AE463" s="26"/>
      <c r="AF463" s="26" t="s">
        <v>270</v>
      </c>
      <c r="AG463" s="26"/>
      <c r="AH463" s="45"/>
      <c r="AI463" s="45"/>
      <c r="AJ463" s="45"/>
      <c r="AK463" s="46" t="n">
        <v>236.137301727957</v>
      </c>
      <c r="AL463" s="46"/>
      <c r="AM463" s="46"/>
      <c r="AN463" s="26"/>
      <c r="AO463" s="26" t="s">
        <v>4943</v>
      </c>
    </row>
    <row r="464" customFormat="false" ht="12" hidden="false" customHeight="false" outlineLevel="0" collapsed="false">
      <c r="A464" s="39" t="s">
        <v>344</v>
      </c>
      <c r="B464" s="39" t="s">
        <v>345</v>
      </c>
      <c r="C464" s="39" t="s">
        <v>5219</v>
      </c>
      <c r="D464" s="39" t="s">
        <v>4505</v>
      </c>
      <c r="E464" s="39" t="s">
        <v>261</v>
      </c>
      <c r="F464" s="39" t="s">
        <v>1739</v>
      </c>
      <c r="G464" s="39" t="s">
        <v>4853</v>
      </c>
      <c r="H464" s="39" t="s">
        <v>4502</v>
      </c>
      <c r="I464" s="40" t="n">
        <v>200</v>
      </c>
      <c r="J464" s="40" t="n">
        <v>0</v>
      </c>
      <c r="K464" s="39" t="s">
        <v>4503</v>
      </c>
      <c r="L464" s="41" t="n">
        <v>0</v>
      </c>
      <c r="M464" s="41" t="n">
        <v>47227.46</v>
      </c>
      <c r="O464" s="42" t="n">
        <f aca="false">M464/SUM($M$2:$M$2023)</f>
        <v>0.000130472427533807</v>
      </c>
      <c r="P464" s="43" t="n">
        <f aca="false">IFERROR(M464/I464,0)</f>
        <v>236.1373</v>
      </c>
      <c r="Q464" s="17"/>
      <c r="R464" s="44" t="n">
        <f aca="false">I464-Q464</f>
        <v>200</v>
      </c>
      <c r="S464" s="43" t="n">
        <f aca="false">$AK464*R464</f>
        <v>47227.4603455915</v>
      </c>
      <c r="U464" s="26" t="s">
        <v>259</v>
      </c>
      <c r="V464" s="26" t="s">
        <v>260</v>
      </c>
      <c r="W464" s="26" t="s">
        <v>262</v>
      </c>
      <c r="X464" s="29" t="s">
        <v>227</v>
      </c>
      <c r="Y464" s="26" t="s">
        <v>297</v>
      </c>
      <c r="Z464" s="25" t="s">
        <v>51</v>
      </c>
      <c r="AA464" s="26" t="s">
        <v>1781</v>
      </c>
      <c r="AB464" s="26" t="s">
        <v>1782</v>
      </c>
      <c r="AC464" s="26" t="s">
        <v>290</v>
      </c>
      <c r="AD464" s="26" t="s">
        <v>269</v>
      </c>
      <c r="AE464" s="26"/>
      <c r="AF464" s="26" t="s">
        <v>270</v>
      </c>
      <c r="AG464" s="26"/>
      <c r="AH464" s="45"/>
      <c r="AI464" s="45"/>
      <c r="AJ464" s="45"/>
      <c r="AK464" s="46" t="n">
        <v>236.137301727957</v>
      </c>
      <c r="AL464" s="46"/>
      <c r="AM464" s="46"/>
      <c r="AN464" s="26"/>
      <c r="AO464" s="26" t="s">
        <v>4943</v>
      </c>
    </row>
    <row r="465" customFormat="false" ht="12" hidden="false" customHeight="false" outlineLevel="0" collapsed="false">
      <c r="A465" s="39" t="s">
        <v>344</v>
      </c>
      <c r="B465" s="39" t="s">
        <v>345</v>
      </c>
      <c r="C465" s="39" t="s">
        <v>5220</v>
      </c>
      <c r="D465" s="39" t="s">
        <v>4505</v>
      </c>
      <c r="E465" s="39" t="s">
        <v>261</v>
      </c>
      <c r="F465" s="39" t="s">
        <v>1739</v>
      </c>
      <c r="G465" s="39" t="s">
        <v>4853</v>
      </c>
      <c r="H465" s="39" t="s">
        <v>4502</v>
      </c>
      <c r="I465" s="40" t="n">
        <v>200</v>
      </c>
      <c r="J465" s="40" t="n">
        <v>0</v>
      </c>
      <c r="K465" s="39" t="s">
        <v>4503</v>
      </c>
      <c r="L465" s="41" t="n">
        <v>0</v>
      </c>
      <c r="M465" s="41" t="n">
        <v>47227.46</v>
      </c>
      <c r="O465" s="42" t="n">
        <f aca="false">M465/SUM($M$2:$M$2023)</f>
        <v>0.000130472427533807</v>
      </c>
      <c r="P465" s="43" t="n">
        <f aca="false">IFERROR(M465/I465,0)</f>
        <v>236.1373</v>
      </c>
      <c r="Q465" s="17"/>
      <c r="R465" s="44" t="n">
        <f aca="false">I465-Q465</f>
        <v>200</v>
      </c>
      <c r="S465" s="43" t="n">
        <f aca="false">$AK465*R465</f>
        <v>47227.4603455915</v>
      </c>
      <c r="U465" s="26" t="s">
        <v>259</v>
      </c>
      <c r="V465" s="26" t="s">
        <v>260</v>
      </c>
      <c r="W465" s="26" t="s">
        <v>262</v>
      </c>
      <c r="X465" s="29" t="s">
        <v>227</v>
      </c>
      <c r="Y465" s="26" t="s">
        <v>297</v>
      </c>
      <c r="Z465" s="25" t="s">
        <v>51</v>
      </c>
      <c r="AA465" s="26" t="s">
        <v>1781</v>
      </c>
      <c r="AB465" s="26" t="s">
        <v>1782</v>
      </c>
      <c r="AC465" s="26" t="s">
        <v>290</v>
      </c>
      <c r="AD465" s="26" t="s">
        <v>269</v>
      </c>
      <c r="AE465" s="26"/>
      <c r="AF465" s="26" t="s">
        <v>270</v>
      </c>
      <c r="AG465" s="26"/>
      <c r="AH465" s="45"/>
      <c r="AI465" s="45"/>
      <c r="AJ465" s="45"/>
      <c r="AK465" s="46" t="n">
        <v>236.137301727957</v>
      </c>
      <c r="AL465" s="46"/>
      <c r="AM465" s="46"/>
      <c r="AN465" s="26"/>
      <c r="AO465" s="26" t="s">
        <v>4943</v>
      </c>
    </row>
    <row r="466" customFormat="false" ht="12" hidden="false" customHeight="false" outlineLevel="0" collapsed="false">
      <c r="A466" s="39" t="s">
        <v>344</v>
      </c>
      <c r="B466" s="39" t="s">
        <v>345</v>
      </c>
      <c r="C466" s="39" t="s">
        <v>5221</v>
      </c>
      <c r="D466" s="39" t="s">
        <v>4505</v>
      </c>
      <c r="E466" s="39" t="s">
        <v>261</v>
      </c>
      <c r="F466" s="39" t="s">
        <v>1739</v>
      </c>
      <c r="G466" s="39" t="s">
        <v>4853</v>
      </c>
      <c r="H466" s="39" t="s">
        <v>4502</v>
      </c>
      <c r="I466" s="40" t="n">
        <v>200</v>
      </c>
      <c r="J466" s="40" t="n">
        <v>0</v>
      </c>
      <c r="K466" s="39" t="s">
        <v>4503</v>
      </c>
      <c r="L466" s="41" t="n">
        <v>0</v>
      </c>
      <c r="M466" s="41" t="n">
        <v>47227.46</v>
      </c>
      <c r="O466" s="42" t="n">
        <f aca="false">M466/SUM($M$2:$M$2023)</f>
        <v>0.000130472427533807</v>
      </c>
      <c r="P466" s="43" t="n">
        <f aca="false">IFERROR(M466/I466,0)</f>
        <v>236.1373</v>
      </c>
      <c r="Q466" s="17"/>
      <c r="R466" s="44" t="n">
        <f aca="false">I466-Q466</f>
        <v>200</v>
      </c>
      <c r="S466" s="43" t="n">
        <f aca="false">$AK466*R466</f>
        <v>47227.4603455915</v>
      </c>
      <c r="U466" s="26" t="s">
        <v>259</v>
      </c>
      <c r="V466" s="26" t="s">
        <v>260</v>
      </c>
      <c r="W466" s="26" t="s">
        <v>262</v>
      </c>
      <c r="X466" s="29" t="s">
        <v>227</v>
      </c>
      <c r="Y466" s="26" t="s">
        <v>297</v>
      </c>
      <c r="Z466" s="25" t="s">
        <v>51</v>
      </c>
      <c r="AA466" s="26" t="s">
        <v>1781</v>
      </c>
      <c r="AB466" s="26" t="s">
        <v>1782</v>
      </c>
      <c r="AC466" s="26" t="s">
        <v>290</v>
      </c>
      <c r="AD466" s="26" t="s">
        <v>269</v>
      </c>
      <c r="AE466" s="26"/>
      <c r="AF466" s="26" t="s">
        <v>270</v>
      </c>
      <c r="AG466" s="26"/>
      <c r="AH466" s="45"/>
      <c r="AI466" s="45"/>
      <c r="AJ466" s="45"/>
      <c r="AK466" s="46" t="n">
        <v>236.137301727957</v>
      </c>
      <c r="AL466" s="46"/>
      <c r="AM466" s="46"/>
      <c r="AN466" s="26"/>
      <c r="AO466" s="26" t="s">
        <v>4943</v>
      </c>
    </row>
    <row r="467" customFormat="false" ht="12" hidden="false" customHeight="false" outlineLevel="0" collapsed="false">
      <c r="A467" s="39" t="s">
        <v>344</v>
      </c>
      <c r="B467" s="39" t="s">
        <v>345</v>
      </c>
      <c r="C467" s="39" t="s">
        <v>5018</v>
      </c>
      <c r="D467" s="39" t="s">
        <v>4505</v>
      </c>
      <c r="E467" s="39" t="s">
        <v>261</v>
      </c>
      <c r="F467" s="39" t="s">
        <v>1739</v>
      </c>
      <c r="G467" s="39" t="s">
        <v>4853</v>
      </c>
      <c r="H467" s="39" t="s">
        <v>4502</v>
      </c>
      <c r="I467" s="40" t="n">
        <v>200</v>
      </c>
      <c r="J467" s="40" t="n">
        <v>0</v>
      </c>
      <c r="K467" s="39" t="s">
        <v>4503</v>
      </c>
      <c r="L467" s="41" t="n">
        <v>0</v>
      </c>
      <c r="M467" s="41" t="n">
        <v>47227.46</v>
      </c>
      <c r="O467" s="42" t="n">
        <f aca="false">M467/SUM($M$2:$M$2023)</f>
        <v>0.000130472427533807</v>
      </c>
      <c r="P467" s="43" t="n">
        <f aca="false">IFERROR(M467/I467,0)</f>
        <v>236.1373</v>
      </c>
      <c r="Q467" s="17"/>
      <c r="R467" s="44" t="n">
        <f aca="false">I467-Q467</f>
        <v>200</v>
      </c>
      <c r="S467" s="43" t="n">
        <f aca="false">$AK467*R467</f>
        <v>47227.4603455915</v>
      </c>
      <c r="U467" s="26" t="s">
        <v>259</v>
      </c>
      <c r="V467" s="26" t="s">
        <v>260</v>
      </c>
      <c r="W467" s="26" t="s">
        <v>262</v>
      </c>
      <c r="X467" s="29" t="s">
        <v>227</v>
      </c>
      <c r="Y467" s="26" t="s">
        <v>297</v>
      </c>
      <c r="Z467" s="25" t="s">
        <v>51</v>
      </c>
      <c r="AA467" s="26" t="s">
        <v>1781</v>
      </c>
      <c r="AB467" s="26" t="s">
        <v>1782</v>
      </c>
      <c r="AC467" s="26" t="s">
        <v>290</v>
      </c>
      <c r="AD467" s="26" t="s">
        <v>269</v>
      </c>
      <c r="AE467" s="26"/>
      <c r="AF467" s="26" t="s">
        <v>270</v>
      </c>
      <c r="AG467" s="26"/>
      <c r="AH467" s="45"/>
      <c r="AI467" s="45"/>
      <c r="AJ467" s="45"/>
      <c r="AK467" s="46" t="n">
        <v>236.137301727957</v>
      </c>
      <c r="AL467" s="46"/>
      <c r="AM467" s="46"/>
      <c r="AN467" s="26"/>
      <c r="AO467" s="26" t="s">
        <v>4943</v>
      </c>
    </row>
    <row r="468" customFormat="false" ht="12" hidden="false" customHeight="false" outlineLevel="0" collapsed="false">
      <c r="A468" s="39" t="s">
        <v>344</v>
      </c>
      <c r="B468" s="39" t="s">
        <v>345</v>
      </c>
      <c r="C468" s="39" t="s">
        <v>5222</v>
      </c>
      <c r="D468" s="39" t="s">
        <v>4505</v>
      </c>
      <c r="E468" s="39" t="s">
        <v>261</v>
      </c>
      <c r="F468" s="39" t="s">
        <v>1739</v>
      </c>
      <c r="G468" s="39" t="s">
        <v>4853</v>
      </c>
      <c r="H468" s="39" t="s">
        <v>4502</v>
      </c>
      <c r="I468" s="40" t="n">
        <v>200</v>
      </c>
      <c r="J468" s="40" t="n">
        <v>0</v>
      </c>
      <c r="K468" s="39" t="s">
        <v>4503</v>
      </c>
      <c r="L468" s="41" t="n">
        <v>0</v>
      </c>
      <c r="M468" s="41" t="n">
        <v>47227.46</v>
      </c>
      <c r="O468" s="42" t="n">
        <f aca="false">M468/SUM($M$2:$M$2023)</f>
        <v>0.000130472427533807</v>
      </c>
      <c r="P468" s="43" t="n">
        <f aca="false">IFERROR(M468/I468,0)</f>
        <v>236.1373</v>
      </c>
      <c r="Q468" s="17"/>
      <c r="R468" s="44" t="n">
        <f aca="false">I468-Q468</f>
        <v>200</v>
      </c>
      <c r="S468" s="43" t="n">
        <f aca="false">$AK468*R468</f>
        <v>47227.4603455915</v>
      </c>
      <c r="U468" s="26" t="s">
        <v>259</v>
      </c>
      <c r="V468" s="26" t="s">
        <v>260</v>
      </c>
      <c r="W468" s="26" t="s">
        <v>262</v>
      </c>
      <c r="X468" s="29" t="s">
        <v>227</v>
      </c>
      <c r="Y468" s="26" t="s">
        <v>297</v>
      </c>
      <c r="Z468" s="25" t="s">
        <v>51</v>
      </c>
      <c r="AA468" s="26" t="s">
        <v>1781</v>
      </c>
      <c r="AB468" s="26" t="s">
        <v>1782</v>
      </c>
      <c r="AC468" s="26" t="s">
        <v>290</v>
      </c>
      <c r="AD468" s="26" t="s">
        <v>269</v>
      </c>
      <c r="AE468" s="26"/>
      <c r="AF468" s="26" t="s">
        <v>270</v>
      </c>
      <c r="AG468" s="26"/>
      <c r="AH468" s="45"/>
      <c r="AI468" s="45"/>
      <c r="AJ468" s="45"/>
      <c r="AK468" s="46" t="n">
        <v>236.137301727957</v>
      </c>
      <c r="AL468" s="46"/>
      <c r="AM468" s="46"/>
      <c r="AN468" s="26"/>
      <c r="AO468" s="26" t="s">
        <v>4943</v>
      </c>
    </row>
    <row r="469" customFormat="false" ht="12" hidden="false" customHeight="false" outlineLevel="0" collapsed="false">
      <c r="A469" s="39" t="s">
        <v>344</v>
      </c>
      <c r="B469" s="39" t="s">
        <v>345</v>
      </c>
      <c r="C469" s="39" t="s">
        <v>5223</v>
      </c>
      <c r="D469" s="39" t="s">
        <v>4505</v>
      </c>
      <c r="E469" s="39" t="s">
        <v>261</v>
      </c>
      <c r="F469" s="39" t="s">
        <v>1739</v>
      </c>
      <c r="G469" s="39" t="s">
        <v>4853</v>
      </c>
      <c r="H469" s="39" t="s">
        <v>4502</v>
      </c>
      <c r="I469" s="40" t="n">
        <v>200</v>
      </c>
      <c r="J469" s="40" t="n">
        <v>0</v>
      </c>
      <c r="K469" s="39" t="s">
        <v>4503</v>
      </c>
      <c r="L469" s="41" t="n">
        <v>0</v>
      </c>
      <c r="M469" s="41" t="n">
        <v>47227.46</v>
      </c>
      <c r="O469" s="42" t="n">
        <f aca="false">M469/SUM($M$2:$M$2023)</f>
        <v>0.000130472427533807</v>
      </c>
      <c r="P469" s="43" t="n">
        <f aca="false">IFERROR(M469/I469,0)</f>
        <v>236.1373</v>
      </c>
      <c r="Q469" s="17"/>
      <c r="R469" s="44" t="n">
        <f aca="false">I469-Q469</f>
        <v>200</v>
      </c>
      <c r="S469" s="43" t="n">
        <f aca="false">$AK469*R469</f>
        <v>47227.4603455915</v>
      </c>
      <c r="U469" s="26" t="s">
        <v>259</v>
      </c>
      <c r="V469" s="26" t="s">
        <v>260</v>
      </c>
      <c r="W469" s="26" t="s">
        <v>262</v>
      </c>
      <c r="X469" s="29" t="s">
        <v>227</v>
      </c>
      <c r="Y469" s="26" t="s">
        <v>297</v>
      </c>
      <c r="Z469" s="25" t="s">
        <v>51</v>
      </c>
      <c r="AA469" s="26" t="s">
        <v>1781</v>
      </c>
      <c r="AB469" s="26" t="s">
        <v>1782</v>
      </c>
      <c r="AC469" s="26" t="s">
        <v>290</v>
      </c>
      <c r="AD469" s="26" t="s">
        <v>269</v>
      </c>
      <c r="AE469" s="26"/>
      <c r="AF469" s="26" t="s">
        <v>270</v>
      </c>
      <c r="AG469" s="26"/>
      <c r="AH469" s="45"/>
      <c r="AI469" s="45"/>
      <c r="AJ469" s="45"/>
      <c r="AK469" s="46" t="n">
        <v>236.137301727957</v>
      </c>
      <c r="AL469" s="46"/>
      <c r="AM469" s="46"/>
      <c r="AN469" s="26"/>
      <c r="AO469" s="26" t="s">
        <v>4943</v>
      </c>
    </row>
    <row r="470" customFormat="false" ht="12" hidden="false" customHeight="false" outlineLevel="0" collapsed="false">
      <c r="A470" s="39" t="s">
        <v>856</v>
      </c>
      <c r="B470" s="39" t="s">
        <v>857</v>
      </c>
      <c r="C470" s="39" t="s">
        <v>5224</v>
      </c>
      <c r="D470" s="39" t="s">
        <v>4505</v>
      </c>
      <c r="E470" s="39" t="s">
        <v>261</v>
      </c>
      <c r="F470" s="39" t="s">
        <v>1739</v>
      </c>
      <c r="G470" s="39" t="s">
        <v>4852</v>
      </c>
      <c r="H470" s="39" t="s">
        <v>4502</v>
      </c>
      <c r="I470" s="40" t="n">
        <v>200</v>
      </c>
      <c r="J470" s="40" t="n">
        <v>0</v>
      </c>
      <c r="K470" s="39" t="s">
        <v>4503</v>
      </c>
      <c r="L470" s="41" t="n">
        <v>0</v>
      </c>
      <c r="M470" s="41" t="n">
        <v>285340.08</v>
      </c>
      <c r="O470" s="42" t="n">
        <f aca="false">M470/SUM($M$2:$M$2023)</f>
        <v>0.000788291661467517</v>
      </c>
      <c r="P470" s="43" t="n">
        <f aca="false">IFERROR(M470/I470,0)</f>
        <v>1426.7004</v>
      </c>
      <c r="Q470" s="17" t="n">
        <v>4</v>
      </c>
      <c r="R470" s="44" t="n">
        <f aca="false">I470-Q470</f>
        <v>196</v>
      </c>
      <c r="S470" s="43" t="n">
        <f aca="false">$AK470*R470</f>
        <v>279633.275488308</v>
      </c>
      <c r="U470" s="26" t="s">
        <v>259</v>
      </c>
      <c r="V470" s="26" t="s">
        <v>260</v>
      </c>
      <c r="W470" s="26" t="s">
        <v>262</v>
      </c>
      <c r="X470" s="25" t="s">
        <v>228</v>
      </c>
      <c r="Y470" s="26" t="s">
        <v>282</v>
      </c>
      <c r="Z470" s="25" t="s">
        <v>51</v>
      </c>
      <c r="AA470" s="26" t="s">
        <v>2106</v>
      </c>
      <c r="AB470" s="26" t="s">
        <v>2107</v>
      </c>
      <c r="AC470" s="26" t="s">
        <v>860</v>
      </c>
      <c r="AD470" s="26" t="s">
        <v>269</v>
      </c>
      <c r="AE470" s="26"/>
      <c r="AF470" s="26" t="s">
        <v>270</v>
      </c>
      <c r="AG470" s="26" t="s">
        <v>861</v>
      </c>
      <c r="AH470" s="45" t="n">
        <v>727</v>
      </c>
      <c r="AI470" s="45" t="n">
        <f aca="false">Q470</f>
        <v>4</v>
      </c>
      <c r="AJ470" s="45" t="n">
        <f aca="false">$AH470-$AI470</f>
        <v>723</v>
      </c>
      <c r="AK470" s="46" t="n">
        <v>1426.70038514443</v>
      </c>
      <c r="AL470" s="46" t="n">
        <f aca="false">$AJ470*$AK470</f>
        <v>1031504.37845942</v>
      </c>
      <c r="AM470" s="46" t="n">
        <f aca="false">$AI470*$AK470</f>
        <v>5706.80154057772</v>
      </c>
      <c r="AN470" s="28" t="s">
        <v>2108</v>
      </c>
      <c r="AO470" s="26" t="s">
        <v>2109</v>
      </c>
    </row>
    <row r="471" customFormat="false" ht="12" hidden="false" customHeight="false" outlineLevel="0" collapsed="false">
      <c r="A471" s="39" t="s">
        <v>460</v>
      </c>
      <c r="B471" s="39" t="s">
        <v>461</v>
      </c>
      <c r="C471" s="39" t="s">
        <v>5225</v>
      </c>
      <c r="D471" s="39" t="s">
        <v>4505</v>
      </c>
      <c r="E471" s="39" t="s">
        <v>261</v>
      </c>
      <c r="F471" s="39" t="s">
        <v>1739</v>
      </c>
      <c r="G471" s="39" t="s">
        <v>4853</v>
      </c>
      <c r="H471" s="39" t="s">
        <v>4502</v>
      </c>
      <c r="I471" s="40" t="n">
        <v>200</v>
      </c>
      <c r="J471" s="40" t="n">
        <v>0</v>
      </c>
      <c r="K471" s="39" t="s">
        <v>4503</v>
      </c>
      <c r="L471" s="41" t="n">
        <v>0</v>
      </c>
      <c r="M471" s="41" t="n">
        <v>35515.27</v>
      </c>
      <c r="O471" s="42" t="n">
        <f aca="false">M471/SUM($M$2:$M$2023)</f>
        <v>9.81158735070357E-005</v>
      </c>
      <c r="P471" s="43" t="n">
        <f aca="false">IFERROR(M471/I471,0)</f>
        <v>177.57635</v>
      </c>
      <c r="Q471" s="17"/>
      <c r="R471" s="44" t="n">
        <f aca="false">I471-Q471</f>
        <v>200</v>
      </c>
      <c r="S471" s="43" t="n">
        <f aca="false">$AK471*R471</f>
        <v>35515.2733333333</v>
      </c>
      <c r="U471" s="26" t="s">
        <v>259</v>
      </c>
      <c r="V471" s="26" t="s">
        <v>260</v>
      </c>
      <c r="W471" s="26" t="s">
        <v>262</v>
      </c>
      <c r="X471" s="26"/>
      <c r="Y471" s="26" t="s">
        <v>277</v>
      </c>
      <c r="Z471" s="27" t="s">
        <v>123</v>
      </c>
      <c r="AA471" s="26"/>
      <c r="AB471" s="26"/>
      <c r="AC471" s="26"/>
      <c r="AD471" s="26"/>
      <c r="AE471" s="26"/>
      <c r="AF471" s="26"/>
      <c r="AG471" s="26"/>
      <c r="AH471" s="45"/>
      <c r="AI471" s="45"/>
      <c r="AJ471" s="45"/>
      <c r="AK471" s="46" t="n">
        <v>177.576366666667</v>
      </c>
      <c r="AL471" s="46"/>
      <c r="AM471" s="46"/>
      <c r="AN471" s="26"/>
      <c r="AO471" s="26" t="s">
        <v>2147</v>
      </c>
    </row>
    <row r="472" customFormat="false" ht="12" hidden="false" customHeight="false" outlineLevel="0" collapsed="false">
      <c r="A472" s="39" t="s">
        <v>1797</v>
      </c>
      <c r="B472" s="39" t="s">
        <v>1798</v>
      </c>
      <c r="C472" s="39" t="s">
        <v>5226</v>
      </c>
      <c r="D472" s="39" t="s">
        <v>4505</v>
      </c>
      <c r="E472" s="39" t="s">
        <v>261</v>
      </c>
      <c r="F472" s="39" t="s">
        <v>1739</v>
      </c>
      <c r="G472" s="39" t="s">
        <v>4853</v>
      </c>
      <c r="H472" s="39" t="s">
        <v>4502</v>
      </c>
      <c r="I472" s="40" t="n">
        <v>200</v>
      </c>
      <c r="J472" s="40" t="n">
        <v>0</v>
      </c>
      <c r="K472" s="39" t="s">
        <v>4503</v>
      </c>
      <c r="L472" s="41" t="n">
        <v>0</v>
      </c>
      <c r="M472" s="41" t="n">
        <v>3256.61</v>
      </c>
      <c r="O472" s="42" t="n">
        <f aca="false">M472/SUM($M$2:$M$2023)</f>
        <v>8.99683811559782E-006</v>
      </c>
      <c r="P472" s="43" t="n">
        <f aca="false">IFERROR(M472/I472,0)</f>
        <v>16.28305</v>
      </c>
      <c r="Q472" s="17"/>
      <c r="R472" s="44" t="n">
        <f aca="false">I472-Q472</f>
        <v>200</v>
      </c>
      <c r="S472" s="43" t="n">
        <f aca="false">$AK472*R472</f>
        <v>3256.61322690992</v>
      </c>
      <c r="U472" s="26" t="s">
        <v>259</v>
      </c>
      <c r="V472" s="26" t="s">
        <v>260</v>
      </c>
      <c r="W472" s="26" t="s">
        <v>262</v>
      </c>
      <c r="X472" s="29" t="s">
        <v>227</v>
      </c>
      <c r="Y472" s="26" t="s">
        <v>297</v>
      </c>
      <c r="Z472" s="25" t="s">
        <v>51</v>
      </c>
      <c r="AA472" s="26" t="s">
        <v>1799</v>
      </c>
      <c r="AB472" s="26" t="s">
        <v>1800</v>
      </c>
      <c r="AC472" s="26" t="s">
        <v>290</v>
      </c>
      <c r="AD472" s="26" t="s">
        <v>270</v>
      </c>
      <c r="AE472" s="26" t="s">
        <v>1801</v>
      </c>
      <c r="AF472" s="26" t="s">
        <v>270</v>
      </c>
      <c r="AG472" s="26" t="s">
        <v>658</v>
      </c>
      <c r="AH472" s="45"/>
      <c r="AI472" s="45"/>
      <c r="AJ472" s="45"/>
      <c r="AK472" s="46" t="n">
        <v>16.2830661345496</v>
      </c>
      <c r="AL472" s="46"/>
      <c r="AM472" s="46"/>
      <c r="AN472" s="26"/>
      <c r="AO472" s="26" t="s">
        <v>4901</v>
      </c>
    </row>
    <row r="473" customFormat="false" ht="12" hidden="false" customHeight="false" outlineLevel="0" collapsed="false">
      <c r="A473" s="39" t="s">
        <v>818</v>
      </c>
      <c r="B473" s="39" t="s">
        <v>819</v>
      </c>
      <c r="C473" s="39" t="s">
        <v>5227</v>
      </c>
      <c r="D473" s="39" t="s">
        <v>4505</v>
      </c>
      <c r="E473" s="39" t="s">
        <v>261</v>
      </c>
      <c r="F473" s="39" t="s">
        <v>1739</v>
      </c>
      <c r="G473" s="39" t="s">
        <v>4853</v>
      </c>
      <c r="H473" s="39" t="s">
        <v>4502</v>
      </c>
      <c r="I473" s="40" t="n">
        <v>200</v>
      </c>
      <c r="J473" s="40" t="n">
        <v>0</v>
      </c>
      <c r="K473" s="39" t="s">
        <v>4503</v>
      </c>
      <c r="L473" s="41" t="n">
        <v>0</v>
      </c>
      <c r="M473" s="41" t="n">
        <v>69525.32</v>
      </c>
      <c r="O473" s="42" t="n">
        <f aca="false">M473/SUM($M$2:$M$2023)</f>
        <v>0.00019207336738975</v>
      </c>
      <c r="P473" s="43" t="n">
        <f aca="false">IFERROR(M473/I473,0)</f>
        <v>347.6266</v>
      </c>
      <c r="Q473" s="17"/>
      <c r="R473" s="44" t="n">
        <f aca="false">I473-Q473</f>
        <v>200</v>
      </c>
      <c r="S473" s="43" t="n">
        <f aca="false">$AK473*R473</f>
        <v>69525.322425952</v>
      </c>
      <c r="U473" s="26" t="s">
        <v>259</v>
      </c>
      <c r="V473" s="26" t="s">
        <v>260</v>
      </c>
      <c r="W473" s="26" t="s">
        <v>262</v>
      </c>
      <c r="X473" s="26"/>
      <c r="Y473" s="26" t="s">
        <v>277</v>
      </c>
      <c r="Z473" s="27" t="s">
        <v>123</v>
      </c>
      <c r="AA473" s="26"/>
      <c r="AB473" s="26"/>
      <c r="AC473" s="26"/>
      <c r="AD473" s="26"/>
      <c r="AE473" s="26"/>
      <c r="AF473" s="26"/>
      <c r="AG473" s="26"/>
      <c r="AH473" s="45"/>
      <c r="AI473" s="45"/>
      <c r="AJ473" s="45"/>
      <c r="AK473" s="46" t="n">
        <v>347.62661212976</v>
      </c>
      <c r="AL473" s="46"/>
      <c r="AM473" s="46"/>
      <c r="AN473" s="26"/>
      <c r="AO473" s="26" t="s">
        <v>1876</v>
      </c>
    </row>
    <row r="474" customFormat="false" ht="12" hidden="false" customHeight="false" outlineLevel="0" collapsed="false">
      <c r="A474" s="39" t="s">
        <v>818</v>
      </c>
      <c r="B474" s="39" t="s">
        <v>819</v>
      </c>
      <c r="C474" s="39" t="s">
        <v>5228</v>
      </c>
      <c r="D474" s="39" t="s">
        <v>4505</v>
      </c>
      <c r="E474" s="39" t="s">
        <v>261</v>
      </c>
      <c r="F474" s="39" t="s">
        <v>1739</v>
      </c>
      <c r="G474" s="39" t="s">
        <v>4853</v>
      </c>
      <c r="H474" s="39" t="s">
        <v>4502</v>
      </c>
      <c r="I474" s="40" t="n">
        <v>200</v>
      </c>
      <c r="J474" s="40" t="n">
        <v>0</v>
      </c>
      <c r="K474" s="39" t="s">
        <v>4503</v>
      </c>
      <c r="L474" s="41" t="n">
        <v>0</v>
      </c>
      <c r="M474" s="41" t="n">
        <v>69525.32</v>
      </c>
      <c r="O474" s="42" t="n">
        <f aca="false">M474/SUM($M$2:$M$2023)</f>
        <v>0.00019207336738975</v>
      </c>
      <c r="P474" s="43" t="n">
        <f aca="false">IFERROR(M474/I474,0)</f>
        <v>347.6266</v>
      </c>
      <c r="Q474" s="17"/>
      <c r="R474" s="44" t="n">
        <f aca="false">I474-Q474</f>
        <v>200</v>
      </c>
      <c r="S474" s="43" t="n">
        <f aca="false">$AK474*R474</f>
        <v>69525.322425952</v>
      </c>
      <c r="U474" s="26" t="s">
        <v>259</v>
      </c>
      <c r="V474" s="26" t="s">
        <v>260</v>
      </c>
      <c r="W474" s="26" t="s">
        <v>262</v>
      </c>
      <c r="X474" s="26"/>
      <c r="Y474" s="26" t="s">
        <v>277</v>
      </c>
      <c r="Z474" s="27" t="s">
        <v>123</v>
      </c>
      <c r="AA474" s="26"/>
      <c r="AB474" s="26"/>
      <c r="AC474" s="26"/>
      <c r="AD474" s="26"/>
      <c r="AE474" s="26"/>
      <c r="AF474" s="26"/>
      <c r="AG474" s="26"/>
      <c r="AH474" s="45"/>
      <c r="AI474" s="45"/>
      <c r="AJ474" s="45"/>
      <c r="AK474" s="46" t="n">
        <v>347.62661212976</v>
      </c>
      <c r="AL474" s="46"/>
      <c r="AM474" s="46"/>
      <c r="AN474" s="26"/>
      <c r="AO474" s="26" t="s">
        <v>1876</v>
      </c>
    </row>
    <row r="475" customFormat="false" ht="12" hidden="false" customHeight="false" outlineLevel="0" collapsed="false">
      <c r="A475" s="39" t="s">
        <v>818</v>
      </c>
      <c r="B475" s="39" t="s">
        <v>819</v>
      </c>
      <c r="C475" s="39" t="s">
        <v>5229</v>
      </c>
      <c r="D475" s="39" t="s">
        <v>4505</v>
      </c>
      <c r="E475" s="39" t="s">
        <v>261</v>
      </c>
      <c r="F475" s="39" t="s">
        <v>1739</v>
      </c>
      <c r="G475" s="39" t="s">
        <v>4853</v>
      </c>
      <c r="H475" s="39" t="s">
        <v>4502</v>
      </c>
      <c r="I475" s="40" t="n">
        <v>200</v>
      </c>
      <c r="J475" s="40" t="n">
        <v>0</v>
      </c>
      <c r="K475" s="39" t="s">
        <v>4503</v>
      </c>
      <c r="L475" s="41" t="n">
        <v>0</v>
      </c>
      <c r="M475" s="41" t="n">
        <v>69525.32</v>
      </c>
      <c r="O475" s="42" t="n">
        <f aca="false">M475/SUM($M$2:$M$2023)</f>
        <v>0.00019207336738975</v>
      </c>
      <c r="P475" s="43" t="n">
        <f aca="false">IFERROR(M475/I475,0)</f>
        <v>347.6266</v>
      </c>
      <c r="Q475" s="17"/>
      <c r="R475" s="44" t="n">
        <f aca="false">I475-Q475</f>
        <v>200</v>
      </c>
      <c r="S475" s="43" t="n">
        <f aca="false">$AK475*R475</f>
        <v>69525.322425952</v>
      </c>
      <c r="U475" s="26" t="s">
        <v>259</v>
      </c>
      <c r="V475" s="26" t="s">
        <v>260</v>
      </c>
      <c r="W475" s="26" t="s">
        <v>262</v>
      </c>
      <c r="X475" s="26"/>
      <c r="Y475" s="26" t="s">
        <v>277</v>
      </c>
      <c r="Z475" s="27" t="s">
        <v>123</v>
      </c>
      <c r="AA475" s="26"/>
      <c r="AB475" s="26"/>
      <c r="AC475" s="26"/>
      <c r="AD475" s="26"/>
      <c r="AE475" s="26"/>
      <c r="AF475" s="26"/>
      <c r="AG475" s="26"/>
      <c r="AH475" s="45"/>
      <c r="AI475" s="45"/>
      <c r="AJ475" s="45"/>
      <c r="AK475" s="46" t="n">
        <v>347.62661212976</v>
      </c>
      <c r="AL475" s="46"/>
      <c r="AM475" s="46"/>
      <c r="AN475" s="26"/>
      <c r="AO475" s="26" t="s">
        <v>1876</v>
      </c>
    </row>
    <row r="476" customFormat="false" ht="12" hidden="false" customHeight="false" outlineLevel="0" collapsed="false">
      <c r="A476" s="39" t="s">
        <v>818</v>
      </c>
      <c r="B476" s="39" t="s">
        <v>819</v>
      </c>
      <c r="C476" s="39" t="s">
        <v>5230</v>
      </c>
      <c r="D476" s="39" t="s">
        <v>4505</v>
      </c>
      <c r="E476" s="39" t="s">
        <v>261</v>
      </c>
      <c r="F476" s="39" t="s">
        <v>1739</v>
      </c>
      <c r="G476" s="39" t="s">
        <v>4853</v>
      </c>
      <c r="H476" s="39" t="s">
        <v>4502</v>
      </c>
      <c r="I476" s="40" t="n">
        <v>200</v>
      </c>
      <c r="J476" s="40" t="n">
        <v>0</v>
      </c>
      <c r="K476" s="39" t="s">
        <v>4503</v>
      </c>
      <c r="L476" s="41" t="n">
        <v>0</v>
      </c>
      <c r="M476" s="41" t="n">
        <v>69525.32</v>
      </c>
      <c r="O476" s="42" t="n">
        <f aca="false">M476/SUM($M$2:$M$2023)</f>
        <v>0.00019207336738975</v>
      </c>
      <c r="P476" s="43" t="n">
        <f aca="false">IFERROR(M476/I476,0)</f>
        <v>347.6266</v>
      </c>
      <c r="Q476" s="17"/>
      <c r="R476" s="44" t="n">
        <f aca="false">I476-Q476</f>
        <v>200</v>
      </c>
      <c r="S476" s="43" t="n">
        <f aca="false">$AK476*R476</f>
        <v>69525.322425952</v>
      </c>
      <c r="U476" s="26" t="s">
        <v>259</v>
      </c>
      <c r="V476" s="26" t="s">
        <v>260</v>
      </c>
      <c r="W476" s="26" t="s">
        <v>262</v>
      </c>
      <c r="X476" s="26"/>
      <c r="Y476" s="26" t="s">
        <v>277</v>
      </c>
      <c r="Z476" s="27" t="s">
        <v>123</v>
      </c>
      <c r="AA476" s="26"/>
      <c r="AB476" s="26"/>
      <c r="AC476" s="26"/>
      <c r="AD476" s="26"/>
      <c r="AE476" s="26"/>
      <c r="AF476" s="26"/>
      <c r="AG476" s="26"/>
      <c r="AH476" s="45"/>
      <c r="AI476" s="45"/>
      <c r="AJ476" s="45"/>
      <c r="AK476" s="46" t="n">
        <v>347.62661212976</v>
      </c>
      <c r="AL476" s="46"/>
      <c r="AM476" s="46"/>
      <c r="AN476" s="26"/>
      <c r="AO476" s="26" t="s">
        <v>1876</v>
      </c>
    </row>
    <row r="477" customFormat="false" ht="12" hidden="false" customHeight="false" outlineLevel="0" collapsed="false">
      <c r="A477" s="39" t="s">
        <v>818</v>
      </c>
      <c r="B477" s="39" t="s">
        <v>819</v>
      </c>
      <c r="C477" s="39" t="s">
        <v>5231</v>
      </c>
      <c r="D477" s="39" t="s">
        <v>4505</v>
      </c>
      <c r="E477" s="39" t="s">
        <v>261</v>
      </c>
      <c r="F477" s="39" t="s">
        <v>1739</v>
      </c>
      <c r="G477" s="39" t="s">
        <v>4853</v>
      </c>
      <c r="H477" s="39" t="s">
        <v>4502</v>
      </c>
      <c r="I477" s="40" t="n">
        <v>200</v>
      </c>
      <c r="J477" s="40" t="n">
        <v>0</v>
      </c>
      <c r="K477" s="39" t="s">
        <v>4503</v>
      </c>
      <c r="L477" s="41" t="n">
        <v>0</v>
      </c>
      <c r="M477" s="41" t="n">
        <v>69525.32</v>
      </c>
      <c r="O477" s="42" t="n">
        <f aca="false">M477/SUM($M$2:$M$2023)</f>
        <v>0.00019207336738975</v>
      </c>
      <c r="P477" s="43" t="n">
        <f aca="false">IFERROR(M477/I477,0)</f>
        <v>347.6266</v>
      </c>
      <c r="Q477" s="17"/>
      <c r="R477" s="44" t="n">
        <f aca="false">I477-Q477</f>
        <v>200</v>
      </c>
      <c r="S477" s="43" t="n">
        <f aca="false">$AK477*R477</f>
        <v>69525.322425952</v>
      </c>
      <c r="U477" s="26" t="s">
        <v>259</v>
      </c>
      <c r="V477" s="26" t="s">
        <v>260</v>
      </c>
      <c r="W477" s="26" t="s">
        <v>262</v>
      </c>
      <c r="X477" s="26"/>
      <c r="Y477" s="26" t="s">
        <v>277</v>
      </c>
      <c r="Z477" s="27" t="s">
        <v>123</v>
      </c>
      <c r="AA477" s="26"/>
      <c r="AB477" s="26"/>
      <c r="AC477" s="26"/>
      <c r="AD477" s="26"/>
      <c r="AE477" s="26"/>
      <c r="AF477" s="26"/>
      <c r="AG477" s="26"/>
      <c r="AH477" s="45"/>
      <c r="AI477" s="45"/>
      <c r="AJ477" s="45"/>
      <c r="AK477" s="46" t="n">
        <v>347.62661212976</v>
      </c>
      <c r="AL477" s="46"/>
      <c r="AM477" s="46"/>
      <c r="AN477" s="26"/>
      <c r="AO477" s="26" t="s">
        <v>1876</v>
      </c>
    </row>
    <row r="478" customFormat="false" ht="12" hidden="false" customHeight="false" outlineLevel="0" collapsed="false">
      <c r="A478" s="39" t="s">
        <v>2138</v>
      </c>
      <c r="B478" s="39" t="s">
        <v>2139</v>
      </c>
      <c r="C478" s="39" t="s">
        <v>5232</v>
      </c>
      <c r="D478" s="39" t="s">
        <v>4505</v>
      </c>
      <c r="E478" s="39" t="s">
        <v>261</v>
      </c>
      <c r="F478" s="39" t="s">
        <v>1739</v>
      </c>
      <c r="G478" s="39" t="s">
        <v>4853</v>
      </c>
      <c r="H478" s="39" t="s">
        <v>4502</v>
      </c>
      <c r="I478" s="40" t="n">
        <v>200</v>
      </c>
      <c r="J478" s="40" t="n">
        <v>0</v>
      </c>
      <c r="K478" s="39" t="s">
        <v>4503</v>
      </c>
      <c r="L478" s="41" t="n">
        <v>0</v>
      </c>
      <c r="M478" s="41" t="n">
        <v>65902.45</v>
      </c>
      <c r="O478" s="42" t="n">
        <f aca="false">M478/SUM($M$2:$M$2023)</f>
        <v>0.00018206468507782</v>
      </c>
      <c r="P478" s="43" t="n">
        <f aca="false">IFERROR(M478/I478,0)</f>
        <v>329.51225</v>
      </c>
      <c r="Q478" s="17"/>
      <c r="R478" s="44" t="n">
        <f aca="false">I478-Q478</f>
        <v>200</v>
      </c>
      <c r="S478" s="43" t="n">
        <f aca="false">$AK478*R478</f>
        <v>65902.4460856721</v>
      </c>
      <c r="U478" s="26" t="s">
        <v>259</v>
      </c>
      <c r="V478" s="26" t="s">
        <v>260</v>
      </c>
      <c r="W478" s="26" t="s">
        <v>262</v>
      </c>
      <c r="X478" s="24" t="s">
        <v>226</v>
      </c>
      <c r="Y478" s="26" t="s">
        <v>267</v>
      </c>
      <c r="Z478" s="25" t="s">
        <v>51</v>
      </c>
      <c r="AA478" s="26" t="s">
        <v>2140</v>
      </c>
      <c r="AB478" s="26" t="s">
        <v>2141</v>
      </c>
      <c r="AC478" s="26" t="s">
        <v>2142</v>
      </c>
      <c r="AD478" s="26" t="s">
        <v>269</v>
      </c>
      <c r="AE478" s="26"/>
      <c r="AF478" s="26" t="s">
        <v>270</v>
      </c>
      <c r="AG478" s="26" t="s">
        <v>2143</v>
      </c>
      <c r="AH478" s="45"/>
      <c r="AI478" s="45"/>
      <c r="AJ478" s="45"/>
      <c r="AK478" s="46" t="n">
        <v>329.51223042836</v>
      </c>
      <c r="AL478" s="46"/>
      <c r="AM478" s="46"/>
      <c r="AN478" s="26"/>
      <c r="AO478" s="26" t="s">
        <v>5233</v>
      </c>
    </row>
    <row r="479" customFormat="false" ht="12" hidden="false" customHeight="false" outlineLevel="0" collapsed="false">
      <c r="A479" s="39" t="s">
        <v>377</v>
      </c>
      <c r="B479" s="39" t="s">
        <v>378</v>
      </c>
      <c r="C479" s="39" t="s">
        <v>5234</v>
      </c>
      <c r="D479" s="39" t="s">
        <v>4505</v>
      </c>
      <c r="E479" s="39" t="s">
        <v>261</v>
      </c>
      <c r="F479" s="39" t="s">
        <v>1739</v>
      </c>
      <c r="G479" s="39" t="s">
        <v>4853</v>
      </c>
      <c r="H479" s="39" t="s">
        <v>4502</v>
      </c>
      <c r="I479" s="40" t="n">
        <v>200</v>
      </c>
      <c r="J479" s="40" t="n">
        <v>0</v>
      </c>
      <c r="K479" s="39" t="s">
        <v>4503</v>
      </c>
      <c r="L479" s="41" t="n">
        <v>0</v>
      </c>
      <c r="M479" s="41" t="n">
        <v>216337.14</v>
      </c>
      <c r="O479" s="42" t="n">
        <f aca="false">M479/SUM($M$2:$M$2023)</f>
        <v>0.000597661441490206</v>
      </c>
      <c r="P479" s="43" t="n">
        <f aca="false">IFERROR(M479/I479,0)</f>
        <v>1081.6857</v>
      </c>
      <c r="Q479" s="17"/>
      <c r="R479" s="44" t="n">
        <f aca="false">I479-Q479</f>
        <v>200</v>
      </c>
      <c r="S479" s="43" t="n">
        <f aca="false">$AK479*R479</f>
        <v>216337.140305387</v>
      </c>
      <c r="U479" s="26" t="s">
        <v>259</v>
      </c>
      <c r="V479" s="26" t="s">
        <v>260</v>
      </c>
      <c r="W479" s="26" t="s">
        <v>262</v>
      </c>
      <c r="X479" s="29" t="s">
        <v>227</v>
      </c>
      <c r="Y479" s="26" t="s">
        <v>297</v>
      </c>
      <c r="Z479" s="25" t="s">
        <v>51</v>
      </c>
      <c r="AA479" s="26" t="s">
        <v>1877</v>
      </c>
      <c r="AB479" s="26" t="s">
        <v>1878</v>
      </c>
      <c r="AC479" s="26" t="s">
        <v>381</v>
      </c>
      <c r="AD479" s="26" t="s">
        <v>269</v>
      </c>
      <c r="AE479" s="26"/>
      <c r="AF479" s="26" t="s">
        <v>270</v>
      </c>
      <c r="AG479" s="26" t="s">
        <v>382</v>
      </c>
      <c r="AH479" s="45"/>
      <c r="AI479" s="45"/>
      <c r="AJ479" s="45"/>
      <c r="AK479" s="46" t="n">
        <v>1081.68570152694</v>
      </c>
      <c r="AL479" s="46"/>
      <c r="AM479" s="46"/>
      <c r="AN479" s="26"/>
      <c r="AO479" s="26" t="s">
        <v>5074</v>
      </c>
    </row>
    <row r="480" customFormat="false" ht="12" hidden="false" customHeight="false" outlineLevel="0" collapsed="false">
      <c r="A480" s="39" t="s">
        <v>377</v>
      </c>
      <c r="B480" s="39" t="s">
        <v>378</v>
      </c>
      <c r="C480" s="39" t="s">
        <v>5235</v>
      </c>
      <c r="D480" s="39" t="s">
        <v>4505</v>
      </c>
      <c r="E480" s="39" t="s">
        <v>261</v>
      </c>
      <c r="F480" s="39" t="s">
        <v>1739</v>
      </c>
      <c r="G480" s="39" t="s">
        <v>4853</v>
      </c>
      <c r="H480" s="39" t="s">
        <v>4502</v>
      </c>
      <c r="I480" s="40" t="n">
        <v>200</v>
      </c>
      <c r="J480" s="40" t="n">
        <v>0</v>
      </c>
      <c r="K480" s="39" t="s">
        <v>4503</v>
      </c>
      <c r="L480" s="41" t="n">
        <v>0</v>
      </c>
      <c r="M480" s="41" t="n">
        <v>216337.14</v>
      </c>
      <c r="O480" s="42" t="n">
        <f aca="false">M480/SUM($M$2:$M$2023)</f>
        <v>0.000597661441490206</v>
      </c>
      <c r="P480" s="43" t="n">
        <f aca="false">IFERROR(M480/I480,0)</f>
        <v>1081.6857</v>
      </c>
      <c r="Q480" s="17"/>
      <c r="R480" s="44" t="n">
        <f aca="false">I480-Q480</f>
        <v>200</v>
      </c>
      <c r="S480" s="43" t="n">
        <f aca="false">$AK480*R480</f>
        <v>216337.140305387</v>
      </c>
      <c r="U480" s="26" t="s">
        <v>259</v>
      </c>
      <c r="V480" s="26" t="s">
        <v>260</v>
      </c>
      <c r="W480" s="26" t="s">
        <v>262</v>
      </c>
      <c r="X480" s="29" t="s">
        <v>227</v>
      </c>
      <c r="Y480" s="26" t="s">
        <v>297</v>
      </c>
      <c r="Z480" s="25" t="s">
        <v>51</v>
      </c>
      <c r="AA480" s="26" t="s">
        <v>1877</v>
      </c>
      <c r="AB480" s="26" t="s">
        <v>1878</v>
      </c>
      <c r="AC480" s="26" t="s">
        <v>381</v>
      </c>
      <c r="AD480" s="26" t="s">
        <v>269</v>
      </c>
      <c r="AE480" s="26"/>
      <c r="AF480" s="26" t="s">
        <v>270</v>
      </c>
      <c r="AG480" s="26" t="s">
        <v>382</v>
      </c>
      <c r="AH480" s="45"/>
      <c r="AI480" s="45"/>
      <c r="AJ480" s="45"/>
      <c r="AK480" s="46" t="n">
        <v>1081.68570152694</v>
      </c>
      <c r="AL480" s="46"/>
      <c r="AM480" s="46"/>
      <c r="AN480" s="26"/>
      <c r="AO480" s="26" t="s">
        <v>5074</v>
      </c>
    </row>
    <row r="481" customFormat="false" ht="12" hidden="false" customHeight="false" outlineLevel="0" collapsed="false">
      <c r="A481" s="39" t="s">
        <v>377</v>
      </c>
      <c r="B481" s="39" t="s">
        <v>378</v>
      </c>
      <c r="C481" s="39" t="s">
        <v>5236</v>
      </c>
      <c r="D481" s="39" t="s">
        <v>4505</v>
      </c>
      <c r="E481" s="39" t="s">
        <v>261</v>
      </c>
      <c r="F481" s="39" t="s">
        <v>1739</v>
      </c>
      <c r="G481" s="39" t="s">
        <v>4853</v>
      </c>
      <c r="H481" s="39" t="s">
        <v>4502</v>
      </c>
      <c r="I481" s="40" t="n">
        <v>200</v>
      </c>
      <c r="J481" s="40" t="n">
        <v>0</v>
      </c>
      <c r="K481" s="39" t="s">
        <v>4503</v>
      </c>
      <c r="L481" s="41" t="n">
        <v>0</v>
      </c>
      <c r="M481" s="41" t="n">
        <v>216337.14</v>
      </c>
      <c r="O481" s="42" t="n">
        <f aca="false">M481/SUM($M$2:$M$2023)</f>
        <v>0.000597661441490206</v>
      </c>
      <c r="P481" s="43" t="n">
        <f aca="false">IFERROR(M481/I481,0)</f>
        <v>1081.6857</v>
      </c>
      <c r="Q481" s="17"/>
      <c r="R481" s="44" t="n">
        <f aca="false">I481-Q481</f>
        <v>200</v>
      </c>
      <c r="S481" s="43" t="n">
        <f aca="false">$AK481*R481</f>
        <v>216337.140305387</v>
      </c>
      <c r="U481" s="26" t="s">
        <v>259</v>
      </c>
      <c r="V481" s="26" t="s">
        <v>260</v>
      </c>
      <c r="W481" s="26" t="s">
        <v>262</v>
      </c>
      <c r="X481" s="29" t="s">
        <v>227</v>
      </c>
      <c r="Y481" s="26" t="s">
        <v>297</v>
      </c>
      <c r="Z481" s="25" t="s">
        <v>51</v>
      </c>
      <c r="AA481" s="26" t="s">
        <v>1877</v>
      </c>
      <c r="AB481" s="26" t="s">
        <v>1878</v>
      </c>
      <c r="AC481" s="26" t="s">
        <v>381</v>
      </c>
      <c r="AD481" s="26" t="s">
        <v>269</v>
      </c>
      <c r="AE481" s="26"/>
      <c r="AF481" s="26" t="s">
        <v>270</v>
      </c>
      <c r="AG481" s="26" t="s">
        <v>382</v>
      </c>
      <c r="AH481" s="45"/>
      <c r="AI481" s="45"/>
      <c r="AJ481" s="45"/>
      <c r="AK481" s="46" t="n">
        <v>1081.68570152694</v>
      </c>
      <c r="AL481" s="46"/>
      <c r="AM481" s="46"/>
      <c r="AN481" s="26"/>
      <c r="AO481" s="26" t="s">
        <v>5074</v>
      </c>
    </row>
    <row r="482" customFormat="false" ht="12" hidden="false" customHeight="false" outlineLevel="0" collapsed="false">
      <c r="A482" s="39" t="s">
        <v>377</v>
      </c>
      <c r="B482" s="39" t="s">
        <v>378</v>
      </c>
      <c r="C482" s="39" t="s">
        <v>5237</v>
      </c>
      <c r="D482" s="39" t="s">
        <v>4505</v>
      </c>
      <c r="E482" s="39" t="s">
        <v>261</v>
      </c>
      <c r="F482" s="39" t="s">
        <v>1739</v>
      </c>
      <c r="G482" s="39" t="s">
        <v>4853</v>
      </c>
      <c r="H482" s="39" t="s">
        <v>4502</v>
      </c>
      <c r="I482" s="40" t="n">
        <v>200</v>
      </c>
      <c r="J482" s="40" t="n">
        <v>0</v>
      </c>
      <c r="K482" s="39" t="s">
        <v>4503</v>
      </c>
      <c r="L482" s="41" t="n">
        <v>0</v>
      </c>
      <c r="M482" s="41" t="n">
        <v>216337.14</v>
      </c>
      <c r="O482" s="42" t="n">
        <f aca="false">M482/SUM($M$2:$M$2023)</f>
        <v>0.000597661441490206</v>
      </c>
      <c r="P482" s="43" t="n">
        <f aca="false">IFERROR(M482/I482,0)</f>
        <v>1081.6857</v>
      </c>
      <c r="Q482" s="17"/>
      <c r="R482" s="44" t="n">
        <f aca="false">I482-Q482</f>
        <v>200</v>
      </c>
      <c r="S482" s="43" t="n">
        <f aca="false">$AK482*R482</f>
        <v>216337.140305387</v>
      </c>
      <c r="U482" s="26" t="s">
        <v>259</v>
      </c>
      <c r="V482" s="26" t="s">
        <v>260</v>
      </c>
      <c r="W482" s="26" t="s">
        <v>262</v>
      </c>
      <c r="X482" s="29" t="s">
        <v>227</v>
      </c>
      <c r="Y482" s="26" t="s">
        <v>297</v>
      </c>
      <c r="Z482" s="25" t="s">
        <v>51</v>
      </c>
      <c r="AA482" s="26" t="s">
        <v>1877</v>
      </c>
      <c r="AB482" s="26" t="s">
        <v>1878</v>
      </c>
      <c r="AC482" s="26" t="s">
        <v>381</v>
      </c>
      <c r="AD482" s="26" t="s">
        <v>269</v>
      </c>
      <c r="AE482" s="26"/>
      <c r="AF482" s="26" t="s">
        <v>270</v>
      </c>
      <c r="AG482" s="26" t="s">
        <v>382</v>
      </c>
      <c r="AH482" s="45"/>
      <c r="AI482" s="45"/>
      <c r="AJ482" s="45"/>
      <c r="AK482" s="46" t="n">
        <v>1081.68570152694</v>
      </c>
      <c r="AL482" s="46"/>
      <c r="AM482" s="46"/>
      <c r="AN482" s="26"/>
      <c r="AO482" s="26" t="s">
        <v>5074</v>
      </c>
    </row>
    <row r="483" customFormat="false" ht="12" hidden="false" customHeight="false" outlineLevel="0" collapsed="false">
      <c r="A483" s="39" t="s">
        <v>1862</v>
      </c>
      <c r="B483" s="39" t="s">
        <v>1863</v>
      </c>
      <c r="C483" s="39" t="s">
        <v>5238</v>
      </c>
      <c r="D483" s="39" t="s">
        <v>4505</v>
      </c>
      <c r="E483" s="39" t="s">
        <v>261</v>
      </c>
      <c r="F483" s="39" t="s">
        <v>1739</v>
      </c>
      <c r="G483" s="39" t="s">
        <v>4853</v>
      </c>
      <c r="H483" s="39" t="s">
        <v>4502</v>
      </c>
      <c r="I483" s="40" t="n">
        <v>200</v>
      </c>
      <c r="J483" s="40" t="n">
        <v>0</v>
      </c>
      <c r="K483" s="39" t="s">
        <v>4503</v>
      </c>
      <c r="L483" s="41" t="n">
        <v>0</v>
      </c>
      <c r="M483" s="41" t="n">
        <v>19736.13</v>
      </c>
      <c r="O483" s="42" t="n">
        <f aca="false">M483/SUM($M$2:$M$2023)</f>
        <v>5.45238043973314E-005</v>
      </c>
      <c r="P483" s="43" t="n">
        <f aca="false">IFERROR(M483/I483,0)</f>
        <v>98.68065</v>
      </c>
      <c r="Q483" s="17"/>
      <c r="R483" s="44" t="n">
        <f aca="false">I483-Q483</f>
        <v>200</v>
      </c>
      <c r="S483" s="43" t="n">
        <f aca="false">$AK483*R483</f>
        <v>19736.1276379354</v>
      </c>
      <c r="U483" s="26" t="s">
        <v>259</v>
      </c>
      <c r="V483" s="26" t="s">
        <v>260</v>
      </c>
      <c r="W483" s="26" t="s">
        <v>262</v>
      </c>
      <c r="X483" s="25" t="s">
        <v>228</v>
      </c>
      <c r="Y483" s="26" t="s">
        <v>282</v>
      </c>
      <c r="Z483" s="25" t="s">
        <v>51</v>
      </c>
      <c r="AA483" s="26" t="s">
        <v>1864</v>
      </c>
      <c r="AB483" s="26" t="s">
        <v>1865</v>
      </c>
      <c r="AC483" s="26" t="s">
        <v>1866</v>
      </c>
      <c r="AD483" s="26" t="s">
        <v>269</v>
      </c>
      <c r="AE483" s="26"/>
      <c r="AF483" s="26" t="s">
        <v>270</v>
      </c>
      <c r="AG483" s="26" t="s">
        <v>1867</v>
      </c>
      <c r="AH483" s="45"/>
      <c r="AI483" s="45"/>
      <c r="AJ483" s="45"/>
      <c r="AK483" s="46" t="n">
        <v>98.6806381896771</v>
      </c>
      <c r="AL483" s="46"/>
      <c r="AM483" s="46"/>
      <c r="AN483" s="26"/>
      <c r="AO483" s="26" t="s">
        <v>4932</v>
      </c>
    </row>
    <row r="484" customFormat="false" ht="12" hidden="false" customHeight="false" outlineLevel="0" collapsed="false">
      <c r="A484" s="39" t="s">
        <v>1862</v>
      </c>
      <c r="B484" s="39" t="s">
        <v>1863</v>
      </c>
      <c r="C484" s="39" t="s">
        <v>5239</v>
      </c>
      <c r="D484" s="39" t="s">
        <v>4505</v>
      </c>
      <c r="E484" s="39" t="s">
        <v>261</v>
      </c>
      <c r="F484" s="39" t="s">
        <v>1739</v>
      </c>
      <c r="G484" s="39" t="s">
        <v>4853</v>
      </c>
      <c r="H484" s="39" t="s">
        <v>4502</v>
      </c>
      <c r="I484" s="40" t="n">
        <v>200</v>
      </c>
      <c r="J484" s="40" t="n">
        <v>0</v>
      </c>
      <c r="K484" s="39" t="s">
        <v>4503</v>
      </c>
      <c r="L484" s="41" t="n">
        <v>0</v>
      </c>
      <c r="M484" s="41" t="n">
        <v>19736.13</v>
      </c>
      <c r="O484" s="42" t="n">
        <f aca="false">M484/SUM($M$2:$M$2023)</f>
        <v>5.45238043973314E-005</v>
      </c>
      <c r="P484" s="43" t="n">
        <f aca="false">IFERROR(M484/I484,0)</f>
        <v>98.68065</v>
      </c>
      <c r="Q484" s="17"/>
      <c r="R484" s="44" t="n">
        <f aca="false">I484-Q484</f>
        <v>200</v>
      </c>
      <c r="S484" s="43" t="n">
        <f aca="false">$AK484*R484</f>
        <v>19736.1276379354</v>
      </c>
      <c r="U484" s="26" t="s">
        <v>259</v>
      </c>
      <c r="V484" s="26" t="s">
        <v>260</v>
      </c>
      <c r="W484" s="26" t="s">
        <v>262</v>
      </c>
      <c r="X484" s="25" t="s">
        <v>228</v>
      </c>
      <c r="Y484" s="26" t="s">
        <v>282</v>
      </c>
      <c r="Z484" s="25" t="s">
        <v>51</v>
      </c>
      <c r="AA484" s="26" t="s">
        <v>1864</v>
      </c>
      <c r="AB484" s="26" t="s">
        <v>1865</v>
      </c>
      <c r="AC484" s="26" t="s">
        <v>1866</v>
      </c>
      <c r="AD484" s="26" t="s">
        <v>269</v>
      </c>
      <c r="AE484" s="26"/>
      <c r="AF484" s="26" t="s">
        <v>270</v>
      </c>
      <c r="AG484" s="26" t="s">
        <v>1867</v>
      </c>
      <c r="AH484" s="45"/>
      <c r="AI484" s="45"/>
      <c r="AJ484" s="45"/>
      <c r="AK484" s="46" t="n">
        <v>98.6806381896771</v>
      </c>
      <c r="AL484" s="46"/>
      <c r="AM484" s="46"/>
      <c r="AN484" s="26"/>
      <c r="AO484" s="26" t="s">
        <v>4932</v>
      </c>
    </row>
    <row r="485" customFormat="false" ht="12" hidden="false" customHeight="false" outlineLevel="0" collapsed="false">
      <c r="A485" s="39" t="s">
        <v>483</v>
      </c>
      <c r="B485" s="39" t="s">
        <v>484</v>
      </c>
      <c r="C485" s="39" t="s">
        <v>5240</v>
      </c>
      <c r="D485" s="39" t="s">
        <v>4505</v>
      </c>
      <c r="E485" s="39" t="s">
        <v>261</v>
      </c>
      <c r="F485" s="39" t="s">
        <v>1739</v>
      </c>
      <c r="G485" s="39" t="s">
        <v>4853</v>
      </c>
      <c r="H485" s="39" t="s">
        <v>4502</v>
      </c>
      <c r="I485" s="40" t="n">
        <v>200</v>
      </c>
      <c r="J485" s="40" t="n">
        <v>0</v>
      </c>
      <c r="K485" s="39" t="s">
        <v>4503</v>
      </c>
      <c r="L485" s="41" t="n">
        <v>0</v>
      </c>
      <c r="M485" s="41" t="n">
        <v>66190.51</v>
      </c>
      <c r="O485" s="42" t="n">
        <f aca="false">M485/SUM($M$2:$M$2023)</f>
        <v>0.000182860490896625</v>
      </c>
      <c r="P485" s="43" t="n">
        <f aca="false">IFERROR(M485/I485,0)</f>
        <v>330.95255</v>
      </c>
      <c r="Q485" s="17"/>
      <c r="R485" s="44" t="n">
        <f aca="false">I485-Q485</f>
        <v>200</v>
      </c>
      <c r="S485" s="43" t="n">
        <f aca="false">$AK485*R485</f>
        <v>66190.5077370921</v>
      </c>
      <c r="U485" s="26" t="s">
        <v>259</v>
      </c>
      <c r="V485" s="26" t="s">
        <v>260</v>
      </c>
      <c r="W485" s="26" t="s">
        <v>262</v>
      </c>
      <c r="X485" s="29" t="s">
        <v>227</v>
      </c>
      <c r="Y485" s="26" t="s">
        <v>297</v>
      </c>
      <c r="Z485" s="25" t="s">
        <v>51</v>
      </c>
      <c r="AA485" s="26" t="s">
        <v>1810</v>
      </c>
      <c r="AB485" s="26" t="s">
        <v>1811</v>
      </c>
      <c r="AC485" s="26" t="s">
        <v>290</v>
      </c>
      <c r="AD485" s="26" t="s">
        <v>270</v>
      </c>
      <c r="AE485" s="26" t="s">
        <v>1812</v>
      </c>
      <c r="AF485" s="26" t="s">
        <v>269</v>
      </c>
      <c r="AG485" s="26"/>
      <c r="AH485" s="45"/>
      <c r="AI485" s="45"/>
      <c r="AJ485" s="45"/>
      <c r="AK485" s="46" t="n">
        <v>330.95253868546</v>
      </c>
      <c r="AL485" s="46"/>
      <c r="AM485" s="46"/>
      <c r="AN485" s="26"/>
      <c r="AO485" s="26" t="s">
        <v>4934</v>
      </c>
    </row>
    <row r="486" customFormat="false" ht="12" hidden="false" customHeight="false" outlineLevel="0" collapsed="false">
      <c r="A486" s="39" t="s">
        <v>483</v>
      </c>
      <c r="B486" s="39" t="s">
        <v>484</v>
      </c>
      <c r="C486" s="39" t="s">
        <v>5241</v>
      </c>
      <c r="D486" s="39" t="s">
        <v>4505</v>
      </c>
      <c r="E486" s="39" t="s">
        <v>261</v>
      </c>
      <c r="F486" s="39" t="s">
        <v>1739</v>
      </c>
      <c r="G486" s="39" t="s">
        <v>4853</v>
      </c>
      <c r="H486" s="39" t="s">
        <v>4502</v>
      </c>
      <c r="I486" s="40" t="n">
        <v>200</v>
      </c>
      <c r="J486" s="40" t="n">
        <v>0</v>
      </c>
      <c r="K486" s="39" t="s">
        <v>4503</v>
      </c>
      <c r="L486" s="41" t="n">
        <v>0</v>
      </c>
      <c r="M486" s="41" t="n">
        <v>66190.51</v>
      </c>
      <c r="O486" s="42" t="n">
        <f aca="false">M486/SUM($M$2:$M$2023)</f>
        <v>0.000182860490896625</v>
      </c>
      <c r="P486" s="43" t="n">
        <f aca="false">IFERROR(M486/I486,0)</f>
        <v>330.95255</v>
      </c>
      <c r="Q486" s="17"/>
      <c r="R486" s="44" t="n">
        <f aca="false">I486-Q486</f>
        <v>200</v>
      </c>
      <c r="S486" s="43" t="n">
        <f aca="false">$AK486*R486</f>
        <v>66190.5077370921</v>
      </c>
      <c r="U486" s="26" t="s">
        <v>259</v>
      </c>
      <c r="V486" s="26" t="s">
        <v>260</v>
      </c>
      <c r="W486" s="26" t="s">
        <v>262</v>
      </c>
      <c r="X486" s="29" t="s">
        <v>227</v>
      </c>
      <c r="Y486" s="26" t="s">
        <v>297</v>
      </c>
      <c r="Z486" s="25" t="s">
        <v>51</v>
      </c>
      <c r="AA486" s="26" t="s">
        <v>1810</v>
      </c>
      <c r="AB486" s="26" t="s">
        <v>1811</v>
      </c>
      <c r="AC486" s="26" t="s">
        <v>290</v>
      </c>
      <c r="AD486" s="26" t="s">
        <v>270</v>
      </c>
      <c r="AE486" s="26" t="s">
        <v>1812</v>
      </c>
      <c r="AF486" s="26" t="s">
        <v>269</v>
      </c>
      <c r="AG486" s="26"/>
      <c r="AH486" s="45"/>
      <c r="AI486" s="45"/>
      <c r="AJ486" s="45"/>
      <c r="AK486" s="46" t="n">
        <v>330.95253868546</v>
      </c>
      <c r="AL486" s="46"/>
      <c r="AM486" s="46"/>
      <c r="AN486" s="26"/>
      <c r="AO486" s="26" t="s">
        <v>4934</v>
      </c>
    </row>
    <row r="487" customFormat="false" ht="12" hidden="false" customHeight="false" outlineLevel="0" collapsed="false">
      <c r="A487" s="39" t="s">
        <v>483</v>
      </c>
      <c r="B487" s="39" t="s">
        <v>484</v>
      </c>
      <c r="C487" s="39" t="s">
        <v>5242</v>
      </c>
      <c r="D487" s="39" t="s">
        <v>4505</v>
      </c>
      <c r="E487" s="39" t="s">
        <v>261</v>
      </c>
      <c r="F487" s="39" t="s">
        <v>1739</v>
      </c>
      <c r="G487" s="39" t="s">
        <v>4853</v>
      </c>
      <c r="H487" s="39" t="s">
        <v>4502</v>
      </c>
      <c r="I487" s="40" t="n">
        <v>200</v>
      </c>
      <c r="J487" s="40" t="n">
        <v>0</v>
      </c>
      <c r="K487" s="39" t="s">
        <v>4503</v>
      </c>
      <c r="L487" s="41" t="n">
        <v>0</v>
      </c>
      <c r="M487" s="41" t="n">
        <v>66190.51</v>
      </c>
      <c r="O487" s="42" t="n">
        <f aca="false">M487/SUM($M$2:$M$2023)</f>
        <v>0.000182860490896625</v>
      </c>
      <c r="P487" s="43" t="n">
        <f aca="false">IFERROR(M487/I487,0)</f>
        <v>330.95255</v>
      </c>
      <c r="Q487" s="17"/>
      <c r="R487" s="44" t="n">
        <f aca="false">I487-Q487</f>
        <v>200</v>
      </c>
      <c r="S487" s="43" t="n">
        <f aca="false">$AK487*R487</f>
        <v>66190.5077370921</v>
      </c>
      <c r="U487" s="26" t="s">
        <v>259</v>
      </c>
      <c r="V487" s="26" t="s">
        <v>260</v>
      </c>
      <c r="W487" s="26" t="s">
        <v>262</v>
      </c>
      <c r="X487" s="29" t="s">
        <v>227</v>
      </c>
      <c r="Y487" s="26" t="s">
        <v>297</v>
      </c>
      <c r="Z487" s="25" t="s">
        <v>51</v>
      </c>
      <c r="AA487" s="26" t="s">
        <v>1810</v>
      </c>
      <c r="AB487" s="26" t="s">
        <v>1811</v>
      </c>
      <c r="AC487" s="26" t="s">
        <v>290</v>
      </c>
      <c r="AD487" s="26" t="s">
        <v>270</v>
      </c>
      <c r="AE487" s="26" t="s">
        <v>1812</v>
      </c>
      <c r="AF487" s="26" t="s">
        <v>269</v>
      </c>
      <c r="AG487" s="26"/>
      <c r="AH487" s="45"/>
      <c r="AI487" s="45"/>
      <c r="AJ487" s="45"/>
      <c r="AK487" s="46" t="n">
        <v>330.95253868546</v>
      </c>
      <c r="AL487" s="46"/>
      <c r="AM487" s="46"/>
      <c r="AN487" s="26"/>
      <c r="AO487" s="26" t="s">
        <v>4934</v>
      </c>
    </row>
    <row r="488" customFormat="false" ht="12" hidden="false" customHeight="false" outlineLevel="0" collapsed="false">
      <c r="A488" s="39" t="s">
        <v>698</v>
      </c>
      <c r="B488" s="39" t="s">
        <v>699</v>
      </c>
      <c r="C488" s="39" t="s">
        <v>5243</v>
      </c>
      <c r="D488" s="39" t="s">
        <v>4505</v>
      </c>
      <c r="E488" s="39" t="s">
        <v>261</v>
      </c>
      <c r="F488" s="39" t="s">
        <v>1739</v>
      </c>
      <c r="G488" s="39" t="s">
        <v>4853</v>
      </c>
      <c r="H488" s="39" t="s">
        <v>4502</v>
      </c>
      <c r="I488" s="40" t="n">
        <v>200</v>
      </c>
      <c r="J488" s="40" t="n">
        <v>0</v>
      </c>
      <c r="K488" s="39" t="s">
        <v>4503</v>
      </c>
      <c r="L488" s="41" t="n">
        <v>0</v>
      </c>
      <c r="M488" s="41" t="n">
        <v>104003.79</v>
      </c>
      <c r="O488" s="42" t="n">
        <f aca="false">M488/SUM($M$2:$M$2023)</f>
        <v>0.000287324936679133</v>
      </c>
      <c r="P488" s="43" t="n">
        <f aca="false">IFERROR(M488/I488,0)</f>
        <v>520.01895</v>
      </c>
      <c r="Q488" s="17"/>
      <c r="R488" s="44" t="n">
        <f aca="false">I488-Q488</f>
        <v>200</v>
      </c>
      <c r="S488" s="43" t="n">
        <f aca="false">$AK488*R488</f>
        <v>104003.794339623</v>
      </c>
      <c r="U488" s="26" t="s">
        <v>259</v>
      </c>
      <c r="V488" s="26" t="s">
        <v>260</v>
      </c>
      <c r="W488" s="26" t="s">
        <v>262</v>
      </c>
      <c r="X488" s="25" t="s">
        <v>228</v>
      </c>
      <c r="Y488" s="26" t="s">
        <v>282</v>
      </c>
      <c r="Z488" s="25" t="s">
        <v>51</v>
      </c>
      <c r="AA488" s="26" t="s">
        <v>2046</v>
      </c>
      <c r="AB488" s="26" t="s">
        <v>2047</v>
      </c>
      <c r="AC488" s="26" t="s">
        <v>702</v>
      </c>
      <c r="AD488" s="26" t="s">
        <v>269</v>
      </c>
      <c r="AE488" s="26"/>
      <c r="AF488" s="26" t="s">
        <v>270</v>
      </c>
      <c r="AG488" s="26" t="s">
        <v>703</v>
      </c>
      <c r="AH488" s="45"/>
      <c r="AI488" s="45"/>
      <c r="AJ488" s="45"/>
      <c r="AK488" s="46" t="n">
        <v>520.018971698113</v>
      </c>
      <c r="AL488" s="46"/>
      <c r="AM488" s="46"/>
      <c r="AN488" s="26"/>
      <c r="AO488" s="26" t="s">
        <v>5244</v>
      </c>
    </row>
    <row r="489" customFormat="false" ht="12" hidden="false" customHeight="false" outlineLevel="0" collapsed="false">
      <c r="A489" s="39" t="s">
        <v>698</v>
      </c>
      <c r="B489" s="39" t="s">
        <v>699</v>
      </c>
      <c r="C489" s="39" t="s">
        <v>5245</v>
      </c>
      <c r="D489" s="39" t="s">
        <v>4505</v>
      </c>
      <c r="E489" s="39" t="s">
        <v>261</v>
      </c>
      <c r="F489" s="39" t="s">
        <v>1739</v>
      </c>
      <c r="G489" s="39" t="s">
        <v>4853</v>
      </c>
      <c r="H489" s="39" t="s">
        <v>4502</v>
      </c>
      <c r="I489" s="40" t="n">
        <v>200</v>
      </c>
      <c r="J489" s="40" t="n">
        <v>0</v>
      </c>
      <c r="K489" s="39" t="s">
        <v>4503</v>
      </c>
      <c r="L489" s="41" t="n">
        <v>0</v>
      </c>
      <c r="M489" s="41" t="n">
        <v>104003.79</v>
      </c>
      <c r="O489" s="42" t="n">
        <f aca="false">M489/SUM($M$2:$M$2023)</f>
        <v>0.000287324936679133</v>
      </c>
      <c r="P489" s="43" t="n">
        <f aca="false">IFERROR(M489/I489,0)</f>
        <v>520.01895</v>
      </c>
      <c r="Q489" s="17"/>
      <c r="R489" s="44" t="n">
        <f aca="false">I489-Q489</f>
        <v>200</v>
      </c>
      <c r="S489" s="43" t="n">
        <f aca="false">$AK489*R489</f>
        <v>104003.794339623</v>
      </c>
      <c r="U489" s="26" t="s">
        <v>259</v>
      </c>
      <c r="V489" s="26" t="s">
        <v>260</v>
      </c>
      <c r="W489" s="26" t="s">
        <v>262</v>
      </c>
      <c r="X489" s="25" t="s">
        <v>228</v>
      </c>
      <c r="Y489" s="26" t="s">
        <v>282</v>
      </c>
      <c r="Z489" s="25" t="s">
        <v>51</v>
      </c>
      <c r="AA489" s="26" t="s">
        <v>2046</v>
      </c>
      <c r="AB489" s="26" t="s">
        <v>2047</v>
      </c>
      <c r="AC489" s="26" t="s">
        <v>702</v>
      </c>
      <c r="AD489" s="26" t="s">
        <v>269</v>
      </c>
      <c r="AE489" s="26"/>
      <c r="AF489" s="26" t="s">
        <v>270</v>
      </c>
      <c r="AG489" s="26" t="s">
        <v>703</v>
      </c>
      <c r="AH489" s="45"/>
      <c r="AI489" s="45"/>
      <c r="AJ489" s="45"/>
      <c r="AK489" s="46" t="n">
        <v>520.018971698113</v>
      </c>
      <c r="AL489" s="46"/>
      <c r="AM489" s="46"/>
      <c r="AN489" s="26"/>
      <c r="AO489" s="26" t="s">
        <v>5244</v>
      </c>
    </row>
    <row r="490" customFormat="false" ht="12" hidden="false" customHeight="false" outlineLevel="0" collapsed="false">
      <c r="A490" s="39" t="s">
        <v>661</v>
      </c>
      <c r="B490" s="39" t="s">
        <v>662</v>
      </c>
      <c r="C490" s="39" t="s">
        <v>5246</v>
      </c>
      <c r="D490" s="39" t="s">
        <v>4505</v>
      </c>
      <c r="E490" s="39" t="s">
        <v>261</v>
      </c>
      <c r="F490" s="39" t="s">
        <v>1739</v>
      </c>
      <c r="G490" s="39" t="s">
        <v>4853</v>
      </c>
      <c r="H490" s="39" t="s">
        <v>4502</v>
      </c>
      <c r="I490" s="40" t="n">
        <v>200</v>
      </c>
      <c r="J490" s="40" t="n">
        <v>0</v>
      </c>
      <c r="K490" s="39" t="s">
        <v>4503</v>
      </c>
      <c r="L490" s="41" t="n">
        <v>0</v>
      </c>
      <c r="M490" s="41" t="n">
        <v>45113.39</v>
      </c>
      <c r="O490" s="42" t="n">
        <f aca="false">M490/SUM($M$2:$M$2023)</f>
        <v>0.000124632015094171</v>
      </c>
      <c r="P490" s="43" t="n">
        <f aca="false">IFERROR(M490/I490,0)</f>
        <v>225.56695</v>
      </c>
      <c r="Q490" s="17"/>
      <c r="R490" s="44" t="n">
        <f aca="false">I490-Q490</f>
        <v>200</v>
      </c>
      <c r="S490" s="43" t="n">
        <f aca="false">$AK490*R490</f>
        <v>45113.3926605504</v>
      </c>
      <c r="U490" s="26" t="s">
        <v>259</v>
      </c>
      <c r="V490" s="26" t="s">
        <v>260</v>
      </c>
      <c r="W490" s="26" t="s">
        <v>262</v>
      </c>
      <c r="X490" s="29" t="s">
        <v>227</v>
      </c>
      <c r="Y490" s="26" t="s">
        <v>297</v>
      </c>
      <c r="Z490" s="25" t="s">
        <v>51</v>
      </c>
      <c r="AA490" s="26" t="s">
        <v>1884</v>
      </c>
      <c r="AB490" s="26" t="s">
        <v>1885</v>
      </c>
      <c r="AC490" s="26" t="s">
        <v>1886</v>
      </c>
      <c r="AD490" s="26" t="s">
        <v>269</v>
      </c>
      <c r="AE490" s="26"/>
      <c r="AF490" s="26" t="s">
        <v>270</v>
      </c>
      <c r="AG490" s="26" t="s">
        <v>1887</v>
      </c>
      <c r="AH490" s="45"/>
      <c r="AI490" s="45"/>
      <c r="AJ490" s="45"/>
      <c r="AK490" s="46" t="n">
        <v>225.566963302752</v>
      </c>
      <c r="AL490" s="46"/>
      <c r="AM490" s="46"/>
      <c r="AN490" s="26"/>
      <c r="AO490" s="26" t="s">
        <v>5086</v>
      </c>
    </row>
    <row r="491" customFormat="false" ht="12" hidden="false" customHeight="false" outlineLevel="0" collapsed="false">
      <c r="A491" s="39" t="s">
        <v>661</v>
      </c>
      <c r="B491" s="39" t="s">
        <v>662</v>
      </c>
      <c r="C491" s="39" t="s">
        <v>5247</v>
      </c>
      <c r="D491" s="39" t="s">
        <v>4505</v>
      </c>
      <c r="E491" s="39" t="s">
        <v>261</v>
      </c>
      <c r="F491" s="39" t="s">
        <v>1739</v>
      </c>
      <c r="G491" s="39" t="s">
        <v>4853</v>
      </c>
      <c r="H491" s="39" t="s">
        <v>4502</v>
      </c>
      <c r="I491" s="40" t="n">
        <v>200</v>
      </c>
      <c r="J491" s="40" t="n">
        <v>0</v>
      </c>
      <c r="K491" s="39" t="s">
        <v>4503</v>
      </c>
      <c r="L491" s="41" t="n">
        <v>0</v>
      </c>
      <c r="M491" s="41" t="n">
        <v>45113.39</v>
      </c>
      <c r="O491" s="42" t="n">
        <f aca="false">M491/SUM($M$2:$M$2023)</f>
        <v>0.000124632015094171</v>
      </c>
      <c r="P491" s="43" t="n">
        <f aca="false">IFERROR(M491/I491,0)</f>
        <v>225.56695</v>
      </c>
      <c r="Q491" s="17"/>
      <c r="R491" s="44" t="n">
        <f aca="false">I491-Q491</f>
        <v>200</v>
      </c>
      <c r="S491" s="43" t="n">
        <f aca="false">$AK491*R491</f>
        <v>45113.3926605504</v>
      </c>
      <c r="U491" s="26" t="s">
        <v>259</v>
      </c>
      <c r="V491" s="26" t="s">
        <v>260</v>
      </c>
      <c r="W491" s="26" t="s">
        <v>262</v>
      </c>
      <c r="X491" s="29" t="s">
        <v>227</v>
      </c>
      <c r="Y491" s="26" t="s">
        <v>297</v>
      </c>
      <c r="Z491" s="25" t="s">
        <v>51</v>
      </c>
      <c r="AA491" s="26" t="s">
        <v>1884</v>
      </c>
      <c r="AB491" s="26" t="s">
        <v>1885</v>
      </c>
      <c r="AC491" s="26" t="s">
        <v>1886</v>
      </c>
      <c r="AD491" s="26" t="s">
        <v>269</v>
      </c>
      <c r="AE491" s="26"/>
      <c r="AF491" s="26" t="s">
        <v>270</v>
      </c>
      <c r="AG491" s="26" t="s">
        <v>1887</v>
      </c>
      <c r="AH491" s="45"/>
      <c r="AI491" s="45"/>
      <c r="AJ491" s="45"/>
      <c r="AK491" s="46" t="n">
        <v>225.566963302752</v>
      </c>
      <c r="AL491" s="46"/>
      <c r="AM491" s="46"/>
      <c r="AN491" s="26"/>
      <c r="AO491" s="26" t="s">
        <v>5086</v>
      </c>
    </row>
    <row r="492" customFormat="false" ht="12" hidden="false" customHeight="false" outlineLevel="0" collapsed="false">
      <c r="A492" s="39" t="s">
        <v>661</v>
      </c>
      <c r="B492" s="39" t="s">
        <v>662</v>
      </c>
      <c r="C492" s="39" t="s">
        <v>5248</v>
      </c>
      <c r="D492" s="39" t="s">
        <v>4505</v>
      </c>
      <c r="E492" s="39" t="s">
        <v>261</v>
      </c>
      <c r="F492" s="39" t="s">
        <v>1739</v>
      </c>
      <c r="G492" s="39" t="s">
        <v>4853</v>
      </c>
      <c r="H492" s="39" t="s">
        <v>4502</v>
      </c>
      <c r="I492" s="40" t="n">
        <v>200</v>
      </c>
      <c r="J492" s="40" t="n">
        <v>0</v>
      </c>
      <c r="K492" s="39" t="s">
        <v>4503</v>
      </c>
      <c r="L492" s="41" t="n">
        <v>0</v>
      </c>
      <c r="M492" s="41" t="n">
        <v>45113.39</v>
      </c>
      <c r="O492" s="42" t="n">
        <f aca="false">M492/SUM($M$2:$M$2023)</f>
        <v>0.000124632015094171</v>
      </c>
      <c r="P492" s="43" t="n">
        <f aca="false">IFERROR(M492/I492,0)</f>
        <v>225.56695</v>
      </c>
      <c r="Q492" s="17"/>
      <c r="R492" s="44" t="n">
        <f aca="false">I492-Q492</f>
        <v>200</v>
      </c>
      <c r="S492" s="43" t="n">
        <f aca="false">$AK492*R492</f>
        <v>45113.3926605504</v>
      </c>
      <c r="U492" s="26" t="s">
        <v>259</v>
      </c>
      <c r="V492" s="26" t="s">
        <v>260</v>
      </c>
      <c r="W492" s="26" t="s">
        <v>262</v>
      </c>
      <c r="X492" s="29" t="s">
        <v>227</v>
      </c>
      <c r="Y492" s="26" t="s">
        <v>297</v>
      </c>
      <c r="Z492" s="25" t="s">
        <v>51</v>
      </c>
      <c r="AA492" s="26" t="s">
        <v>1884</v>
      </c>
      <c r="AB492" s="26" t="s">
        <v>1885</v>
      </c>
      <c r="AC492" s="26" t="s">
        <v>1886</v>
      </c>
      <c r="AD492" s="26" t="s">
        <v>269</v>
      </c>
      <c r="AE492" s="26"/>
      <c r="AF492" s="26" t="s">
        <v>270</v>
      </c>
      <c r="AG492" s="26" t="s">
        <v>1887</v>
      </c>
      <c r="AH492" s="45"/>
      <c r="AI492" s="45"/>
      <c r="AJ492" s="45"/>
      <c r="AK492" s="46" t="n">
        <v>225.566963302752</v>
      </c>
      <c r="AL492" s="46"/>
      <c r="AM492" s="46"/>
      <c r="AN492" s="26"/>
      <c r="AO492" s="26" t="s">
        <v>5086</v>
      </c>
    </row>
    <row r="493" customFormat="false" ht="12" hidden="false" customHeight="false" outlineLevel="0" collapsed="false">
      <c r="A493" s="39" t="s">
        <v>661</v>
      </c>
      <c r="B493" s="39" t="s">
        <v>662</v>
      </c>
      <c r="C493" s="39" t="s">
        <v>5249</v>
      </c>
      <c r="D493" s="39" t="s">
        <v>4505</v>
      </c>
      <c r="E493" s="39" t="s">
        <v>261</v>
      </c>
      <c r="F493" s="39" t="s">
        <v>1739</v>
      </c>
      <c r="G493" s="39" t="s">
        <v>4853</v>
      </c>
      <c r="H493" s="39" t="s">
        <v>4502</v>
      </c>
      <c r="I493" s="40" t="n">
        <v>200</v>
      </c>
      <c r="J493" s="40" t="n">
        <v>0</v>
      </c>
      <c r="K493" s="39" t="s">
        <v>4503</v>
      </c>
      <c r="L493" s="41" t="n">
        <v>0</v>
      </c>
      <c r="M493" s="41" t="n">
        <v>45113.39</v>
      </c>
      <c r="O493" s="42" t="n">
        <f aca="false">M493/SUM($M$2:$M$2023)</f>
        <v>0.000124632015094171</v>
      </c>
      <c r="P493" s="43" t="n">
        <f aca="false">IFERROR(M493/I493,0)</f>
        <v>225.56695</v>
      </c>
      <c r="Q493" s="17"/>
      <c r="R493" s="44" t="n">
        <f aca="false">I493-Q493</f>
        <v>200</v>
      </c>
      <c r="S493" s="43" t="n">
        <f aca="false">$AK493*R493</f>
        <v>45113.3926605504</v>
      </c>
      <c r="U493" s="26" t="s">
        <v>259</v>
      </c>
      <c r="V493" s="26" t="s">
        <v>260</v>
      </c>
      <c r="W493" s="26" t="s">
        <v>262</v>
      </c>
      <c r="X493" s="29" t="s">
        <v>227</v>
      </c>
      <c r="Y493" s="26" t="s">
        <v>297</v>
      </c>
      <c r="Z493" s="25" t="s">
        <v>51</v>
      </c>
      <c r="AA493" s="26" t="s">
        <v>1884</v>
      </c>
      <c r="AB493" s="26" t="s">
        <v>1885</v>
      </c>
      <c r="AC493" s="26" t="s">
        <v>1886</v>
      </c>
      <c r="AD493" s="26" t="s">
        <v>269</v>
      </c>
      <c r="AE493" s="26"/>
      <c r="AF493" s="26" t="s">
        <v>270</v>
      </c>
      <c r="AG493" s="26" t="s">
        <v>1887</v>
      </c>
      <c r="AH493" s="45"/>
      <c r="AI493" s="45"/>
      <c r="AJ493" s="45"/>
      <c r="AK493" s="46" t="n">
        <v>225.566963302752</v>
      </c>
      <c r="AL493" s="46"/>
      <c r="AM493" s="46"/>
      <c r="AN493" s="26"/>
      <c r="AO493" s="26" t="s">
        <v>5086</v>
      </c>
    </row>
    <row r="494" customFormat="false" ht="12" hidden="false" customHeight="false" outlineLevel="0" collapsed="false">
      <c r="A494" s="39" t="s">
        <v>661</v>
      </c>
      <c r="B494" s="39" t="s">
        <v>662</v>
      </c>
      <c r="C494" s="39" t="s">
        <v>5250</v>
      </c>
      <c r="D494" s="39" t="s">
        <v>4505</v>
      </c>
      <c r="E494" s="39" t="s">
        <v>261</v>
      </c>
      <c r="F494" s="39" t="s">
        <v>1739</v>
      </c>
      <c r="G494" s="39" t="s">
        <v>4853</v>
      </c>
      <c r="H494" s="39" t="s">
        <v>4502</v>
      </c>
      <c r="I494" s="40" t="n">
        <v>200</v>
      </c>
      <c r="J494" s="40" t="n">
        <v>0</v>
      </c>
      <c r="K494" s="39" t="s">
        <v>4503</v>
      </c>
      <c r="L494" s="41" t="n">
        <v>0</v>
      </c>
      <c r="M494" s="41" t="n">
        <v>45113.39</v>
      </c>
      <c r="O494" s="42" t="n">
        <f aca="false">M494/SUM($M$2:$M$2023)</f>
        <v>0.000124632015094171</v>
      </c>
      <c r="P494" s="43" t="n">
        <f aca="false">IFERROR(M494/I494,0)</f>
        <v>225.56695</v>
      </c>
      <c r="Q494" s="17"/>
      <c r="R494" s="44" t="n">
        <f aca="false">I494-Q494</f>
        <v>200</v>
      </c>
      <c r="S494" s="43" t="n">
        <f aca="false">$AK494*R494</f>
        <v>45113.3926605504</v>
      </c>
      <c r="U494" s="26" t="s">
        <v>259</v>
      </c>
      <c r="V494" s="26" t="s">
        <v>260</v>
      </c>
      <c r="W494" s="26" t="s">
        <v>262</v>
      </c>
      <c r="X494" s="29" t="s">
        <v>227</v>
      </c>
      <c r="Y494" s="26" t="s">
        <v>297</v>
      </c>
      <c r="Z494" s="25" t="s">
        <v>51</v>
      </c>
      <c r="AA494" s="26" t="s">
        <v>1884</v>
      </c>
      <c r="AB494" s="26" t="s">
        <v>1885</v>
      </c>
      <c r="AC494" s="26" t="s">
        <v>1886</v>
      </c>
      <c r="AD494" s="26" t="s">
        <v>269</v>
      </c>
      <c r="AE494" s="26"/>
      <c r="AF494" s="26" t="s">
        <v>270</v>
      </c>
      <c r="AG494" s="26" t="s">
        <v>1887</v>
      </c>
      <c r="AH494" s="45"/>
      <c r="AI494" s="45"/>
      <c r="AJ494" s="45"/>
      <c r="AK494" s="46" t="n">
        <v>225.566963302752</v>
      </c>
      <c r="AL494" s="46"/>
      <c r="AM494" s="46"/>
      <c r="AN494" s="26"/>
      <c r="AO494" s="26" t="s">
        <v>5086</v>
      </c>
    </row>
    <row r="495" customFormat="false" ht="12" hidden="false" customHeight="false" outlineLevel="0" collapsed="false">
      <c r="A495" s="39" t="s">
        <v>661</v>
      </c>
      <c r="B495" s="39" t="s">
        <v>662</v>
      </c>
      <c r="C495" s="39" t="s">
        <v>5251</v>
      </c>
      <c r="D495" s="39" t="s">
        <v>4505</v>
      </c>
      <c r="E495" s="39" t="s">
        <v>261</v>
      </c>
      <c r="F495" s="39" t="s">
        <v>1739</v>
      </c>
      <c r="G495" s="39" t="s">
        <v>4853</v>
      </c>
      <c r="H495" s="39" t="s">
        <v>4502</v>
      </c>
      <c r="I495" s="40" t="n">
        <v>200</v>
      </c>
      <c r="J495" s="40" t="n">
        <v>0</v>
      </c>
      <c r="K495" s="39" t="s">
        <v>4503</v>
      </c>
      <c r="L495" s="41" t="n">
        <v>0</v>
      </c>
      <c r="M495" s="41" t="n">
        <v>45113.39</v>
      </c>
      <c r="O495" s="42" t="n">
        <f aca="false">M495/SUM($M$2:$M$2023)</f>
        <v>0.000124632015094171</v>
      </c>
      <c r="P495" s="43" t="n">
        <f aca="false">IFERROR(M495/I495,0)</f>
        <v>225.56695</v>
      </c>
      <c r="Q495" s="17"/>
      <c r="R495" s="44" t="n">
        <f aca="false">I495-Q495</f>
        <v>200</v>
      </c>
      <c r="S495" s="43" t="n">
        <f aca="false">$AK495*R495</f>
        <v>45113.3926605504</v>
      </c>
      <c r="U495" s="26" t="s">
        <v>259</v>
      </c>
      <c r="V495" s="26" t="s">
        <v>260</v>
      </c>
      <c r="W495" s="26" t="s">
        <v>262</v>
      </c>
      <c r="X495" s="29" t="s">
        <v>227</v>
      </c>
      <c r="Y495" s="26" t="s">
        <v>297</v>
      </c>
      <c r="Z495" s="25" t="s">
        <v>51</v>
      </c>
      <c r="AA495" s="26" t="s">
        <v>1884</v>
      </c>
      <c r="AB495" s="26" t="s">
        <v>1885</v>
      </c>
      <c r="AC495" s="26" t="s">
        <v>1886</v>
      </c>
      <c r="AD495" s="26" t="s">
        <v>269</v>
      </c>
      <c r="AE495" s="26"/>
      <c r="AF495" s="26" t="s">
        <v>270</v>
      </c>
      <c r="AG495" s="26" t="s">
        <v>1887</v>
      </c>
      <c r="AH495" s="45"/>
      <c r="AI495" s="45"/>
      <c r="AJ495" s="45"/>
      <c r="AK495" s="46" t="n">
        <v>225.566963302752</v>
      </c>
      <c r="AL495" s="46"/>
      <c r="AM495" s="46"/>
      <c r="AN495" s="26"/>
      <c r="AO495" s="26" t="s">
        <v>5086</v>
      </c>
    </row>
    <row r="496" customFormat="false" ht="12" hidden="false" customHeight="false" outlineLevel="0" collapsed="false">
      <c r="A496" s="39" t="s">
        <v>514</v>
      </c>
      <c r="B496" s="39" t="s">
        <v>515</v>
      </c>
      <c r="C496" s="39" t="s">
        <v>5252</v>
      </c>
      <c r="D496" s="39" t="s">
        <v>4505</v>
      </c>
      <c r="E496" s="39" t="s">
        <v>261</v>
      </c>
      <c r="F496" s="39" t="s">
        <v>1739</v>
      </c>
      <c r="G496" s="39" t="s">
        <v>4853</v>
      </c>
      <c r="H496" s="39" t="s">
        <v>4502</v>
      </c>
      <c r="I496" s="40" t="n">
        <v>200</v>
      </c>
      <c r="J496" s="40" t="n">
        <v>0</v>
      </c>
      <c r="K496" s="39" t="s">
        <v>4503</v>
      </c>
      <c r="L496" s="41" t="n">
        <v>0</v>
      </c>
      <c r="M496" s="41" t="n">
        <v>40258.36</v>
      </c>
      <c r="O496" s="42" t="n">
        <f aca="false">M496/SUM($M$2:$M$2023)</f>
        <v>0.000111219319390243</v>
      </c>
      <c r="P496" s="43" t="n">
        <f aca="false">IFERROR(M496/I496,0)</f>
        <v>201.2918</v>
      </c>
      <c r="Q496" s="17"/>
      <c r="R496" s="44" t="n">
        <f aca="false">I496-Q496</f>
        <v>200</v>
      </c>
      <c r="S496" s="43" t="n">
        <f aca="false">$AK496*R496</f>
        <v>40258.3596608657</v>
      </c>
      <c r="U496" s="26" t="s">
        <v>259</v>
      </c>
      <c r="V496" s="26" t="s">
        <v>260</v>
      </c>
      <c r="W496" s="26" t="s">
        <v>262</v>
      </c>
      <c r="X496" s="29" t="s">
        <v>227</v>
      </c>
      <c r="Y496" s="26" t="s">
        <v>297</v>
      </c>
      <c r="Z496" s="25" t="s">
        <v>51</v>
      </c>
      <c r="AA496" s="26" t="s">
        <v>1936</v>
      </c>
      <c r="AB496" s="26" t="s">
        <v>1937</v>
      </c>
      <c r="AC496" s="26" t="s">
        <v>1938</v>
      </c>
      <c r="AD496" s="26" t="s">
        <v>269</v>
      </c>
      <c r="AE496" s="26"/>
      <c r="AF496" s="26" t="s">
        <v>270</v>
      </c>
      <c r="AG496" s="26" t="s">
        <v>1939</v>
      </c>
      <c r="AH496" s="45"/>
      <c r="AI496" s="45"/>
      <c r="AJ496" s="45"/>
      <c r="AK496" s="46" t="n">
        <v>201.291798304328</v>
      </c>
      <c r="AL496" s="46"/>
      <c r="AM496" s="46"/>
      <c r="AN496" s="26"/>
      <c r="AO496" s="26" t="s">
        <v>5091</v>
      </c>
    </row>
    <row r="497" customFormat="false" ht="12" hidden="false" customHeight="false" outlineLevel="0" collapsed="false">
      <c r="A497" s="39" t="s">
        <v>514</v>
      </c>
      <c r="B497" s="39" t="s">
        <v>515</v>
      </c>
      <c r="C497" s="39" t="s">
        <v>5253</v>
      </c>
      <c r="D497" s="39" t="s">
        <v>4505</v>
      </c>
      <c r="E497" s="39" t="s">
        <v>261</v>
      </c>
      <c r="F497" s="39" t="s">
        <v>1739</v>
      </c>
      <c r="G497" s="39" t="s">
        <v>4853</v>
      </c>
      <c r="H497" s="39" t="s">
        <v>4502</v>
      </c>
      <c r="I497" s="40" t="n">
        <v>200</v>
      </c>
      <c r="J497" s="40" t="n">
        <v>0</v>
      </c>
      <c r="K497" s="39" t="s">
        <v>4503</v>
      </c>
      <c r="L497" s="41" t="n">
        <v>0</v>
      </c>
      <c r="M497" s="41" t="n">
        <v>40258.36</v>
      </c>
      <c r="O497" s="42" t="n">
        <f aca="false">M497/SUM($M$2:$M$2023)</f>
        <v>0.000111219319390243</v>
      </c>
      <c r="P497" s="43" t="n">
        <f aca="false">IFERROR(M497/I497,0)</f>
        <v>201.2918</v>
      </c>
      <c r="Q497" s="17"/>
      <c r="R497" s="44" t="n">
        <f aca="false">I497-Q497</f>
        <v>200</v>
      </c>
      <c r="S497" s="43" t="n">
        <f aca="false">$AK497*R497</f>
        <v>40258.3596608657</v>
      </c>
      <c r="U497" s="26" t="s">
        <v>259</v>
      </c>
      <c r="V497" s="26" t="s">
        <v>260</v>
      </c>
      <c r="W497" s="26" t="s">
        <v>262</v>
      </c>
      <c r="X497" s="29" t="s">
        <v>227</v>
      </c>
      <c r="Y497" s="26" t="s">
        <v>297</v>
      </c>
      <c r="Z497" s="25" t="s">
        <v>51</v>
      </c>
      <c r="AA497" s="26" t="s">
        <v>1936</v>
      </c>
      <c r="AB497" s="26" t="s">
        <v>1937</v>
      </c>
      <c r="AC497" s="26" t="s">
        <v>1938</v>
      </c>
      <c r="AD497" s="26" t="s">
        <v>269</v>
      </c>
      <c r="AE497" s="26"/>
      <c r="AF497" s="26" t="s">
        <v>270</v>
      </c>
      <c r="AG497" s="26" t="s">
        <v>1939</v>
      </c>
      <c r="AH497" s="45"/>
      <c r="AI497" s="45"/>
      <c r="AJ497" s="45"/>
      <c r="AK497" s="46" t="n">
        <v>201.291798304328</v>
      </c>
      <c r="AL497" s="46"/>
      <c r="AM497" s="46"/>
      <c r="AN497" s="26"/>
      <c r="AO497" s="26" t="s">
        <v>5091</v>
      </c>
    </row>
    <row r="498" customFormat="false" ht="12" hidden="false" customHeight="false" outlineLevel="0" collapsed="false">
      <c r="A498" s="39" t="s">
        <v>514</v>
      </c>
      <c r="B498" s="39" t="s">
        <v>515</v>
      </c>
      <c r="C498" s="39" t="s">
        <v>5254</v>
      </c>
      <c r="D498" s="39" t="s">
        <v>4505</v>
      </c>
      <c r="E498" s="39" t="s">
        <v>261</v>
      </c>
      <c r="F498" s="39" t="s">
        <v>1739</v>
      </c>
      <c r="G498" s="39" t="s">
        <v>4853</v>
      </c>
      <c r="H498" s="39" t="s">
        <v>4502</v>
      </c>
      <c r="I498" s="40" t="n">
        <v>200</v>
      </c>
      <c r="J498" s="40" t="n">
        <v>0</v>
      </c>
      <c r="K498" s="39" t="s">
        <v>4503</v>
      </c>
      <c r="L498" s="41" t="n">
        <v>0</v>
      </c>
      <c r="M498" s="41" t="n">
        <v>40258.36</v>
      </c>
      <c r="O498" s="42" t="n">
        <f aca="false">M498/SUM($M$2:$M$2023)</f>
        <v>0.000111219319390243</v>
      </c>
      <c r="P498" s="43" t="n">
        <f aca="false">IFERROR(M498/I498,0)</f>
        <v>201.2918</v>
      </c>
      <c r="Q498" s="17"/>
      <c r="R498" s="44" t="n">
        <f aca="false">I498-Q498</f>
        <v>200</v>
      </c>
      <c r="S498" s="43" t="n">
        <f aca="false">$AK498*R498</f>
        <v>40258.3596608657</v>
      </c>
      <c r="U498" s="26" t="s">
        <v>259</v>
      </c>
      <c r="V498" s="26" t="s">
        <v>260</v>
      </c>
      <c r="W498" s="26" t="s">
        <v>262</v>
      </c>
      <c r="X498" s="29" t="s">
        <v>227</v>
      </c>
      <c r="Y498" s="26" t="s">
        <v>297</v>
      </c>
      <c r="Z498" s="25" t="s">
        <v>51</v>
      </c>
      <c r="AA498" s="26" t="s">
        <v>1936</v>
      </c>
      <c r="AB498" s="26" t="s">
        <v>1937</v>
      </c>
      <c r="AC498" s="26" t="s">
        <v>1938</v>
      </c>
      <c r="AD498" s="26" t="s">
        <v>269</v>
      </c>
      <c r="AE498" s="26"/>
      <c r="AF498" s="26" t="s">
        <v>270</v>
      </c>
      <c r="AG498" s="26" t="s">
        <v>1939</v>
      </c>
      <c r="AH498" s="45"/>
      <c r="AI498" s="45"/>
      <c r="AJ498" s="45"/>
      <c r="AK498" s="46" t="n">
        <v>201.291798304328</v>
      </c>
      <c r="AL498" s="46"/>
      <c r="AM498" s="46"/>
      <c r="AN498" s="26"/>
      <c r="AO498" s="26" t="s">
        <v>5091</v>
      </c>
    </row>
    <row r="499" customFormat="false" ht="12" hidden="false" customHeight="false" outlineLevel="0" collapsed="false">
      <c r="A499" s="39" t="s">
        <v>514</v>
      </c>
      <c r="B499" s="39" t="s">
        <v>515</v>
      </c>
      <c r="C499" s="39" t="s">
        <v>5255</v>
      </c>
      <c r="D499" s="39" t="s">
        <v>4505</v>
      </c>
      <c r="E499" s="39" t="s">
        <v>261</v>
      </c>
      <c r="F499" s="39" t="s">
        <v>1739</v>
      </c>
      <c r="G499" s="39" t="s">
        <v>4853</v>
      </c>
      <c r="H499" s="39" t="s">
        <v>4502</v>
      </c>
      <c r="I499" s="40" t="n">
        <v>200</v>
      </c>
      <c r="J499" s="40" t="n">
        <v>0</v>
      </c>
      <c r="K499" s="39" t="s">
        <v>4503</v>
      </c>
      <c r="L499" s="41" t="n">
        <v>0</v>
      </c>
      <c r="M499" s="41" t="n">
        <v>40258.36</v>
      </c>
      <c r="O499" s="42" t="n">
        <f aca="false">M499/SUM($M$2:$M$2023)</f>
        <v>0.000111219319390243</v>
      </c>
      <c r="P499" s="43" t="n">
        <f aca="false">IFERROR(M499/I499,0)</f>
        <v>201.2918</v>
      </c>
      <c r="Q499" s="17"/>
      <c r="R499" s="44" t="n">
        <f aca="false">I499-Q499</f>
        <v>200</v>
      </c>
      <c r="S499" s="43" t="n">
        <f aca="false">$AK499*R499</f>
        <v>40258.3596608657</v>
      </c>
      <c r="U499" s="26" t="s">
        <v>259</v>
      </c>
      <c r="V499" s="26" t="s">
        <v>260</v>
      </c>
      <c r="W499" s="26" t="s">
        <v>262</v>
      </c>
      <c r="X499" s="29" t="s">
        <v>227</v>
      </c>
      <c r="Y499" s="26" t="s">
        <v>297</v>
      </c>
      <c r="Z499" s="25" t="s">
        <v>51</v>
      </c>
      <c r="AA499" s="26" t="s">
        <v>1936</v>
      </c>
      <c r="AB499" s="26" t="s">
        <v>1937</v>
      </c>
      <c r="AC499" s="26" t="s">
        <v>1938</v>
      </c>
      <c r="AD499" s="26" t="s">
        <v>269</v>
      </c>
      <c r="AE499" s="26"/>
      <c r="AF499" s="26" t="s">
        <v>270</v>
      </c>
      <c r="AG499" s="26" t="s">
        <v>1939</v>
      </c>
      <c r="AH499" s="45"/>
      <c r="AI499" s="45"/>
      <c r="AJ499" s="45"/>
      <c r="AK499" s="46" t="n">
        <v>201.291798304328</v>
      </c>
      <c r="AL499" s="46"/>
      <c r="AM499" s="46"/>
      <c r="AN499" s="26"/>
      <c r="AO499" s="26" t="s">
        <v>5091</v>
      </c>
    </row>
    <row r="500" customFormat="false" ht="12" hidden="false" customHeight="false" outlineLevel="0" collapsed="false">
      <c r="A500" s="39" t="s">
        <v>2007</v>
      </c>
      <c r="B500" s="39" t="s">
        <v>2008</v>
      </c>
      <c r="C500" s="39" t="s">
        <v>5256</v>
      </c>
      <c r="D500" s="39" t="s">
        <v>4505</v>
      </c>
      <c r="E500" s="39" t="s">
        <v>261</v>
      </c>
      <c r="F500" s="39" t="s">
        <v>1739</v>
      </c>
      <c r="G500" s="39" t="s">
        <v>4853</v>
      </c>
      <c r="H500" s="39" t="s">
        <v>4502</v>
      </c>
      <c r="I500" s="40" t="n">
        <v>200</v>
      </c>
      <c r="J500" s="40" t="n">
        <v>0</v>
      </c>
      <c r="K500" s="39" t="s">
        <v>4503</v>
      </c>
      <c r="L500" s="41" t="n">
        <v>0</v>
      </c>
      <c r="M500" s="41" t="n">
        <v>71703.89</v>
      </c>
      <c r="O500" s="42" t="n">
        <f aca="false">M500/SUM($M$2:$M$2023)</f>
        <v>0.00019809197005126</v>
      </c>
      <c r="P500" s="43" t="n">
        <f aca="false">IFERROR(M500/I500,0)</f>
        <v>358.51945</v>
      </c>
      <c r="Q500" s="17"/>
      <c r="R500" s="44" t="n">
        <f aca="false">I500-Q500</f>
        <v>200</v>
      </c>
      <c r="S500" s="43" t="n">
        <f aca="false">$AK500*R500</f>
        <v>71703.8952727273</v>
      </c>
      <c r="U500" s="26" t="s">
        <v>259</v>
      </c>
      <c r="V500" s="26" t="s">
        <v>260</v>
      </c>
      <c r="W500" s="26" t="s">
        <v>262</v>
      </c>
      <c r="X500" s="29" t="s">
        <v>227</v>
      </c>
      <c r="Y500" s="26" t="s">
        <v>297</v>
      </c>
      <c r="Z500" s="25" t="s">
        <v>51</v>
      </c>
      <c r="AA500" s="26" t="s">
        <v>2009</v>
      </c>
      <c r="AB500" s="26" t="s">
        <v>2010</v>
      </c>
      <c r="AC500" s="26" t="s">
        <v>2011</v>
      </c>
      <c r="AD500" s="26" t="s">
        <v>269</v>
      </c>
      <c r="AE500" s="26"/>
      <c r="AF500" s="26" t="s">
        <v>270</v>
      </c>
      <c r="AG500" s="26" t="s">
        <v>2012</v>
      </c>
      <c r="AH500" s="45"/>
      <c r="AI500" s="45"/>
      <c r="AJ500" s="45"/>
      <c r="AK500" s="46" t="n">
        <v>358.519476363636</v>
      </c>
      <c r="AL500" s="46"/>
      <c r="AM500" s="46"/>
      <c r="AN500" s="26"/>
      <c r="AO500" s="26" t="s">
        <v>5094</v>
      </c>
    </row>
    <row r="501" customFormat="false" ht="12" hidden="false" customHeight="false" outlineLevel="0" collapsed="false">
      <c r="A501" s="39" t="s">
        <v>350</v>
      </c>
      <c r="B501" s="39" t="s">
        <v>351</v>
      </c>
      <c r="C501" s="39" t="s">
        <v>5257</v>
      </c>
      <c r="D501" s="39" t="s">
        <v>4505</v>
      </c>
      <c r="E501" s="39" t="s">
        <v>261</v>
      </c>
      <c r="F501" s="39" t="s">
        <v>1739</v>
      </c>
      <c r="G501" s="39" t="s">
        <v>4853</v>
      </c>
      <c r="H501" s="39" t="s">
        <v>4502</v>
      </c>
      <c r="I501" s="40" t="n">
        <v>200</v>
      </c>
      <c r="J501" s="40" t="n">
        <v>0</v>
      </c>
      <c r="K501" s="39" t="s">
        <v>4503</v>
      </c>
      <c r="L501" s="41" t="n">
        <v>0</v>
      </c>
      <c r="M501" s="41" t="n">
        <v>52024.52</v>
      </c>
      <c r="O501" s="42" t="n">
        <f aca="false">M501/SUM($M$2:$M$2023)</f>
        <v>0.000143724973049177</v>
      </c>
      <c r="P501" s="43" t="n">
        <f aca="false">IFERROR(M501/I501,0)</f>
        <v>260.1226</v>
      </c>
      <c r="Q501" s="17"/>
      <c r="R501" s="44" t="n">
        <f aca="false">I501-Q501</f>
        <v>200</v>
      </c>
      <c r="S501" s="43" t="n">
        <f aca="false">$AK501*R501</f>
        <v>52024.5171428572</v>
      </c>
      <c r="U501" s="26" t="s">
        <v>259</v>
      </c>
      <c r="V501" s="26" t="s">
        <v>260</v>
      </c>
      <c r="W501" s="26" t="s">
        <v>262</v>
      </c>
      <c r="X501" s="29" t="s">
        <v>227</v>
      </c>
      <c r="Y501" s="26" t="s">
        <v>297</v>
      </c>
      <c r="Z501" s="25" t="s">
        <v>51</v>
      </c>
      <c r="AA501" s="26" t="s">
        <v>1824</v>
      </c>
      <c r="AB501" s="26" t="s">
        <v>1825</v>
      </c>
      <c r="AC501" s="26" t="s">
        <v>290</v>
      </c>
      <c r="AD501" s="26" t="s">
        <v>269</v>
      </c>
      <c r="AE501" s="26"/>
      <c r="AF501" s="26" t="s">
        <v>270</v>
      </c>
      <c r="AG501" s="26"/>
      <c r="AH501" s="45"/>
      <c r="AI501" s="45"/>
      <c r="AJ501" s="45"/>
      <c r="AK501" s="46" t="n">
        <v>260.122585714286</v>
      </c>
      <c r="AL501" s="46"/>
      <c r="AM501" s="46"/>
      <c r="AN501" s="26"/>
      <c r="AO501" s="26" t="s">
        <v>5017</v>
      </c>
    </row>
    <row r="502" customFormat="false" ht="12" hidden="false" customHeight="false" outlineLevel="0" collapsed="false">
      <c r="A502" s="39" t="s">
        <v>350</v>
      </c>
      <c r="B502" s="39" t="s">
        <v>351</v>
      </c>
      <c r="C502" s="39" t="s">
        <v>5258</v>
      </c>
      <c r="D502" s="39" t="s">
        <v>4505</v>
      </c>
      <c r="E502" s="39" t="s">
        <v>261</v>
      </c>
      <c r="F502" s="39" t="s">
        <v>1739</v>
      </c>
      <c r="G502" s="39" t="s">
        <v>4853</v>
      </c>
      <c r="H502" s="39" t="s">
        <v>4502</v>
      </c>
      <c r="I502" s="40" t="n">
        <v>200</v>
      </c>
      <c r="J502" s="40" t="n">
        <v>0</v>
      </c>
      <c r="K502" s="39" t="s">
        <v>4503</v>
      </c>
      <c r="L502" s="41" t="n">
        <v>0</v>
      </c>
      <c r="M502" s="41" t="n">
        <v>52024.52</v>
      </c>
      <c r="O502" s="42" t="n">
        <f aca="false">M502/SUM($M$2:$M$2023)</f>
        <v>0.000143724973049177</v>
      </c>
      <c r="P502" s="43" t="n">
        <f aca="false">IFERROR(M502/I502,0)</f>
        <v>260.1226</v>
      </c>
      <c r="Q502" s="17"/>
      <c r="R502" s="44" t="n">
        <f aca="false">I502-Q502</f>
        <v>200</v>
      </c>
      <c r="S502" s="43" t="n">
        <f aca="false">$AK502*R502</f>
        <v>52024.5171428572</v>
      </c>
      <c r="U502" s="26" t="s">
        <v>259</v>
      </c>
      <c r="V502" s="26" t="s">
        <v>260</v>
      </c>
      <c r="W502" s="26" t="s">
        <v>262</v>
      </c>
      <c r="X502" s="29" t="s">
        <v>227</v>
      </c>
      <c r="Y502" s="26" t="s">
        <v>297</v>
      </c>
      <c r="Z502" s="25" t="s">
        <v>51</v>
      </c>
      <c r="AA502" s="26" t="s">
        <v>1824</v>
      </c>
      <c r="AB502" s="26" t="s">
        <v>1825</v>
      </c>
      <c r="AC502" s="26" t="s">
        <v>290</v>
      </c>
      <c r="AD502" s="26" t="s">
        <v>269</v>
      </c>
      <c r="AE502" s="26"/>
      <c r="AF502" s="26" t="s">
        <v>270</v>
      </c>
      <c r="AG502" s="26"/>
      <c r="AH502" s="45"/>
      <c r="AI502" s="45"/>
      <c r="AJ502" s="45"/>
      <c r="AK502" s="46" t="n">
        <v>260.122585714286</v>
      </c>
      <c r="AL502" s="46"/>
      <c r="AM502" s="46"/>
      <c r="AN502" s="26"/>
      <c r="AO502" s="26" t="s">
        <v>5017</v>
      </c>
    </row>
    <row r="503" customFormat="false" ht="12" hidden="false" customHeight="false" outlineLevel="0" collapsed="false">
      <c r="A503" s="39" t="s">
        <v>350</v>
      </c>
      <c r="B503" s="39" t="s">
        <v>351</v>
      </c>
      <c r="C503" s="39" t="s">
        <v>5259</v>
      </c>
      <c r="D503" s="39" t="s">
        <v>4505</v>
      </c>
      <c r="E503" s="39" t="s">
        <v>261</v>
      </c>
      <c r="F503" s="39" t="s">
        <v>1739</v>
      </c>
      <c r="G503" s="39" t="s">
        <v>4853</v>
      </c>
      <c r="H503" s="39" t="s">
        <v>4502</v>
      </c>
      <c r="I503" s="40" t="n">
        <v>200</v>
      </c>
      <c r="J503" s="40" t="n">
        <v>0</v>
      </c>
      <c r="K503" s="39" t="s">
        <v>4503</v>
      </c>
      <c r="L503" s="41" t="n">
        <v>0</v>
      </c>
      <c r="M503" s="41" t="n">
        <v>52024.52</v>
      </c>
      <c r="O503" s="42" t="n">
        <f aca="false">M503/SUM($M$2:$M$2023)</f>
        <v>0.000143724973049177</v>
      </c>
      <c r="P503" s="43" t="n">
        <f aca="false">IFERROR(M503/I503,0)</f>
        <v>260.1226</v>
      </c>
      <c r="Q503" s="17"/>
      <c r="R503" s="44" t="n">
        <f aca="false">I503-Q503</f>
        <v>200</v>
      </c>
      <c r="S503" s="43" t="n">
        <f aca="false">$AK503*R503</f>
        <v>52024.5171428572</v>
      </c>
      <c r="U503" s="26" t="s">
        <v>259</v>
      </c>
      <c r="V503" s="26" t="s">
        <v>260</v>
      </c>
      <c r="W503" s="26" t="s">
        <v>262</v>
      </c>
      <c r="X503" s="29" t="s">
        <v>227</v>
      </c>
      <c r="Y503" s="26" t="s">
        <v>297</v>
      </c>
      <c r="Z503" s="25" t="s">
        <v>51</v>
      </c>
      <c r="AA503" s="26" t="s">
        <v>1824</v>
      </c>
      <c r="AB503" s="26" t="s">
        <v>1825</v>
      </c>
      <c r="AC503" s="26" t="s">
        <v>290</v>
      </c>
      <c r="AD503" s="26" t="s">
        <v>269</v>
      </c>
      <c r="AE503" s="26"/>
      <c r="AF503" s="26" t="s">
        <v>270</v>
      </c>
      <c r="AG503" s="26"/>
      <c r="AH503" s="45"/>
      <c r="AI503" s="45"/>
      <c r="AJ503" s="45"/>
      <c r="AK503" s="46" t="n">
        <v>260.122585714286</v>
      </c>
      <c r="AL503" s="46"/>
      <c r="AM503" s="46"/>
      <c r="AN503" s="26"/>
      <c r="AO503" s="26" t="s">
        <v>5017</v>
      </c>
    </row>
    <row r="504" customFormat="false" ht="12" hidden="false" customHeight="false" outlineLevel="0" collapsed="false">
      <c r="A504" s="39" t="s">
        <v>350</v>
      </c>
      <c r="B504" s="39" t="s">
        <v>351</v>
      </c>
      <c r="C504" s="39" t="s">
        <v>5260</v>
      </c>
      <c r="D504" s="39" t="s">
        <v>4505</v>
      </c>
      <c r="E504" s="39" t="s">
        <v>261</v>
      </c>
      <c r="F504" s="39" t="s">
        <v>1739</v>
      </c>
      <c r="G504" s="39" t="s">
        <v>4853</v>
      </c>
      <c r="H504" s="39" t="s">
        <v>4502</v>
      </c>
      <c r="I504" s="40" t="n">
        <v>200</v>
      </c>
      <c r="J504" s="40" t="n">
        <v>0</v>
      </c>
      <c r="K504" s="39" t="s">
        <v>4503</v>
      </c>
      <c r="L504" s="41" t="n">
        <v>0</v>
      </c>
      <c r="M504" s="41" t="n">
        <v>52024.52</v>
      </c>
      <c r="O504" s="42" t="n">
        <f aca="false">M504/SUM($M$2:$M$2023)</f>
        <v>0.000143724973049177</v>
      </c>
      <c r="P504" s="43" t="n">
        <f aca="false">IFERROR(M504/I504,0)</f>
        <v>260.1226</v>
      </c>
      <c r="Q504" s="17"/>
      <c r="R504" s="44" t="n">
        <f aca="false">I504-Q504</f>
        <v>200</v>
      </c>
      <c r="S504" s="43" t="n">
        <f aca="false">$AK504*R504</f>
        <v>52024.5171428572</v>
      </c>
      <c r="U504" s="26" t="s">
        <v>259</v>
      </c>
      <c r="V504" s="26" t="s">
        <v>260</v>
      </c>
      <c r="W504" s="26" t="s">
        <v>262</v>
      </c>
      <c r="X504" s="29" t="s">
        <v>227</v>
      </c>
      <c r="Y504" s="26" t="s">
        <v>297</v>
      </c>
      <c r="Z504" s="25" t="s">
        <v>51</v>
      </c>
      <c r="AA504" s="26" t="s">
        <v>1824</v>
      </c>
      <c r="AB504" s="26" t="s">
        <v>1825</v>
      </c>
      <c r="AC504" s="26" t="s">
        <v>290</v>
      </c>
      <c r="AD504" s="26" t="s">
        <v>269</v>
      </c>
      <c r="AE504" s="26"/>
      <c r="AF504" s="26" t="s">
        <v>270</v>
      </c>
      <c r="AG504" s="26"/>
      <c r="AH504" s="45"/>
      <c r="AI504" s="45"/>
      <c r="AJ504" s="45"/>
      <c r="AK504" s="46" t="n">
        <v>260.122585714286</v>
      </c>
      <c r="AL504" s="46"/>
      <c r="AM504" s="46"/>
      <c r="AN504" s="26"/>
      <c r="AO504" s="26" t="s">
        <v>5017</v>
      </c>
    </row>
    <row r="505" customFormat="false" ht="12" hidden="false" customHeight="false" outlineLevel="0" collapsed="false">
      <c r="A505" s="39" t="s">
        <v>350</v>
      </c>
      <c r="B505" s="39" t="s">
        <v>351</v>
      </c>
      <c r="C505" s="39" t="s">
        <v>5261</v>
      </c>
      <c r="D505" s="39" t="s">
        <v>4505</v>
      </c>
      <c r="E505" s="39" t="s">
        <v>261</v>
      </c>
      <c r="F505" s="39" t="s">
        <v>1739</v>
      </c>
      <c r="G505" s="39" t="s">
        <v>4853</v>
      </c>
      <c r="H505" s="39" t="s">
        <v>4502</v>
      </c>
      <c r="I505" s="40" t="n">
        <v>200</v>
      </c>
      <c r="J505" s="40" t="n">
        <v>0</v>
      </c>
      <c r="K505" s="39" t="s">
        <v>4503</v>
      </c>
      <c r="L505" s="41" t="n">
        <v>0</v>
      </c>
      <c r="M505" s="41" t="n">
        <v>52024.52</v>
      </c>
      <c r="O505" s="42" t="n">
        <f aca="false">M505/SUM($M$2:$M$2023)</f>
        <v>0.000143724973049177</v>
      </c>
      <c r="P505" s="43" t="n">
        <f aca="false">IFERROR(M505/I505,0)</f>
        <v>260.1226</v>
      </c>
      <c r="Q505" s="17"/>
      <c r="R505" s="44" t="n">
        <f aca="false">I505-Q505</f>
        <v>200</v>
      </c>
      <c r="S505" s="43" t="n">
        <f aca="false">$AK505*R505</f>
        <v>52024.5171428572</v>
      </c>
      <c r="U505" s="26" t="s">
        <v>259</v>
      </c>
      <c r="V505" s="26" t="s">
        <v>260</v>
      </c>
      <c r="W505" s="26" t="s">
        <v>262</v>
      </c>
      <c r="X505" s="29" t="s">
        <v>227</v>
      </c>
      <c r="Y505" s="26" t="s">
        <v>297</v>
      </c>
      <c r="Z505" s="25" t="s">
        <v>51</v>
      </c>
      <c r="AA505" s="26" t="s">
        <v>1824</v>
      </c>
      <c r="AB505" s="26" t="s">
        <v>1825</v>
      </c>
      <c r="AC505" s="26" t="s">
        <v>290</v>
      </c>
      <c r="AD505" s="26" t="s">
        <v>269</v>
      </c>
      <c r="AE505" s="26"/>
      <c r="AF505" s="26" t="s">
        <v>270</v>
      </c>
      <c r="AG505" s="26"/>
      <c r="AH505" s="45"/>
      <c r="AI505" s="45"/>
      <c r="AJ505" s="45"/>
      <c r="AK505" s="46" t="n">
        <v>260.122585714286</v>
      </c>
      <c r="AL505" s="46"/>
      <c r="AM505" s="46"/>
      <c r="AN505" s="26"/>
      <c r="AO505" s="26" t="s">
        <v>5017</v>
      </c>
    </row>
    <row r="506" customFormat="false" ht="12" hidden="false" customHeight="false" outlineLevel="0" collapsed="false">
      <c r="A506" s="39" t="s">
        <v>350</v>
      </c>
      <c r="B506" s="39" t="s">
        <v>351</v>
      </c>
      <c r="C506" s="39" t="s">
        <v>5262</v>
      </c>
      <c r="D506" s="39" t="s">
        <v>4505</v>
      </c>
      <c r="E506" s="39" t="s">
        <v>261</v>
      </c>
      <c r="F506" s="39" t="s">
        <v>1739</v>
      </c>
      <c r="G506" s="39" t="s">
        <v>4853</v>
      </c>
      <c r="H506" s="39" t="s">
        <v>4502</v>
      </c>
      <c r="I506" s="40" t="n">
        <v>200</v>
      </c>
      <c r="J506" s="40" t="n">
        <v>0</v>
      </c>
      <c r="K506" s="39" t="s">
        <v>4503</v>
      </c>
      <c r="L506" s="41" t="n">
        <v>0</v>
      </c>
      <c r="M506" s="41" t="n">
        <v>52024.52</v>
      </c>
      <c r="O506" s="42" t="n">
        <f aca="false">M506/SUM($M$2:$M$2023)</f>
        <v>0.000143724973049177</v>
      </c>
      <c r="P506" s="43" t="n">
        <f aca="false">IFERROR(M506/I506,0)</f>
        <v>260.1226</v>
      </c>
      <c r="Q506" s="17"/>
      <c r="R506" s="44" t="n">
        <f aca="false">I506-Q506</f>
        <v>200</v>
      </c>
      <c r="S506" s="43" t="n">
        <f aca="false">$AK506*R506</f>
        <v>52024.5171428572</v>
      </c>
      <c r="U506" s="26" t="s">
        <v>259</v>
      </c>
      <c r="V506" s="26" t="s">
        <v>260</v>
      </c>
      <c r="W506" s="26" t="s">
        <v>262</v>
      </c>
      <c r="X506" s="29" t="s">
        <v>227</v>
      </c>
      <c r="Y506" s="26" t="s">
        <v>297</v>
      </c>
      <c r="Z506" s="25" t="s">
        <v>51</v>
      </c>
      <c r="AA506" s="26" t="s">
        <v>1824</v>
      </c>
      <c r="AB506" s="26" t="s">
        <v>1825</v>
      </c>
      <c r="AC506" s="26" t="s">
        <v>290</v>
      </c>
      <c r="AD506" s="26" t="s">
        <v>269</v>
      </c>
      <c r="AE506" s="26"/>
      <c r="AF506" s="26" t="s">
        <v>270</v>
      </c>
      <c r="AG506" s="26"/>
      <c r="AH506" s="45"/>
      <c r="AI506" s="45"/>
      <c r="AJ506" s="45"/>
      <c r="AK506" s="46" t="n">
        <v>260.122585714286</v>
      </c>
      <c r="AL506" s="46"/>
      <c r="AM506" s="46"/>
      <c r="AN506" s="26"/>
      <c r="AO506" s="26" t="s">
        <v>5017</v>
      </c>
    </row>
    <row r="507" customFormat="false" ht="12" hidden="false" customHeight="false" outlineLevel="0" collapsed="false">
      <c r="A507" s="39" t="s">
        <v>350</v>
      </c>
      <c r="B507" s="39" t="s">
        <v>351</v>
      </c>
      <c r="C507" s="39" t="s">
        <v>5263</v>
      </c>
      <c r="D507" s="39" t="s">
        <v>4505</v>
      </c>
      <c r="E507" s="39" t="s">
        <v>261</v>
      </c>
      <c r="F507" s="39" t="s">
        <v>1739</v>
      </c>
      <c r="G507" s="39" t="s">
        <v>4853</v>
      </c>
      <c r="H507" s="39" t="s">
        <v>4502</v>
      </c>
      <c r="I507" s="40" t="n">
        <v>200</v>
      </c>
      <c r="J507" s="40" t="n">
        <v>0</v>
      </c>
      <c r="K507" s="39" t="s">
        <v>4503</v>
      </c>
      <c r="L507" s="41" t="n">
        <v>0</v>
      </c>
      <c r="M507" s="41" t="n">
        <v>52024.52</v>
      </c>
      <c r="O507" s="42" t="n">
        <f aca="false">M507/SUM($M$2:$M$2023)</f>
        <v>0.000143724973049177</v>
      </c>
      <c r="P507" s="43" t="n">
        <f aca="false">IFERROR(M507/I507,0)</f>
        <v>260.1226</v>
      </c>
      <c r="Q507" s="17"/>
      <c r="R507" s="44" t="n">
        <f aca="false">I507-Q507</f>
        <v>200</v>
      </c>
      <c r="S507" s="43" t="n">
        <f aca="false">$AK507*R507</f>
        <v>52024.5171428572</v>
      </c>
      <c r="U507" s="26" t="s">
        <v>259</v>
      </c>
      <c r="V507" s="26" t="s">
        <v>260</v>
      </c>
      <c r="W507" s="26" t="s">
        <v>262</v>
      </c>
      <c r="X507" s="29" t="s">
        <v>227</v>
      </c>
      <c r="Y507" s="26" t="s">
        <v>297</v>
      </c>
      <c r="Z507" s="25" t="s">
        <v>51</v>
      </c>
      <c r="AA507" s="26" t="s">
        <v>1824</v>
      </c>
      <c r="AB507" s="26" t="s">
        <v>1825</v>
      </c>
      <c r="AC507" s="26" t="s">
        <v>290</v>
      </c>
      <c r="AD507" s="26" t="s">
        <v>269</v>
      </c>
      <c r="AE507" s="26"/>
      <c r="AF507" s="26" t="s">
        <v>270</v>
      </c>
      <c r="AG507" s="26"/>
      <c r="AH507" s="45"/>
      <c r="AI507" s="45"/>
      <c r="AJ507" s="45"/>
      <c r="AK507" s="46" t="n">
        <v>260.122585714286</v>
      </c>
      <c r="AL507" s="46"/>
      <c r="AM507" s="46"/>
      <c r="AN507" s="26"/>
      <c r="AO507" s="26" t="s">
        <v>5017</v>
      </c>
    </row>
    <row r="508" customFormat="false" ht="12" hidden="false" customHeight="false" outlineLevel="0" collapsed="false">
      <c r="A508" s="39" t="s">
        <v>350</v>
      </c>
      <c r="B508" s="39" t="s">
        <v>351</v>
      </c>
      <c r="C508" s="39" t="s">
        <v>5264</v>
      </c>
      <c r="D508" s="39" t="s">
        <v>4505</v>
      </c>
      <c r="E508" s="39" t="s">
        <v>261</v>
      </c>
      <c r="F508" s="39" t="s">
        <v>1739</v>
      </c>
      <c r="G508" s="39" t="s">
        <v>4853</v>
      </c>
      <c r="H508" s="39" t="s">
        <v>4502</v>
      </c>
      <c r="I508" s="40" t="n">
        <v>200</v>
      </c>
      <c r="J508" s="40" t="n">
        <v>0</v>
      </c>
      <c r="K508" s="39" t="s">
        <v>4503</v>
      </c>
      <c r="L508" s="41" t="n">
        <v>0</v>
      </c>
      <c r="M508" s="41" t="n">
        <v>52024.52</v>
      </c>
      <c r="O508" s="42" t="n">
        <f aca="false">M508/SUM($M$2:$M$2023)</f>
        <v>0.000143724973049177</v>
      </c>
      <c r="P508" s="43" t="n">
        <f aca="false">IFERROR(M508/I508,0)</f>
        <v>260.1226</v>
      </c>
      <c r="Q508" s="17"/>
      <c r="R508" s="44" t="n">
        <f aca="false">I508-Q508</f>
        <v>200</v>
      </c>
      <c r="S508" s="43" t="n">
        <f aca="false">$AK508*R508</f>
        <v>52024.5171428572</v>
      </c>
      <c r="U508" s="26" t="s">
        <v>259</v>
      </c>
      <c r="V508" s="26" t="s">
        <v>260</v>
      </c>
      <c r="W508" s="26" t="s">
        <v>262</v>
      </c>
      <c r="X508" s="29" t="s">
        <v>227</v>
      </c>
      <c r="Y508" s="26" t="s">
        <v>297</v>
      </c>
      <c r="Z508" s="25" t="s">
        <v>51</v>
      </c>
      <c r="AA508" s="26" t="s">
        <v>1824</v>
      </c>
      <c r="AB508" s="26" t="s">
        <v>1825</v>
      </c>
      <c r="AC508" s="26" t="s">
        <v>290</v>
      </c>
      <c r="AD508" s="26" t="s">
        <v>269</v>
      </c>
      <c r="AE508" s="26"/>
      <c r="AF508" s="26" t="s">
        <v>270</v>
      </c>
      <c r="AG508" s="26"/>
      <c r="AH508" s="45"/>
      <c r="AI508" s="45"/>
      <c r="AJ508" s="45"/>
      <c r="AK508" s="46" t="n">
        <v>260.122585714286</v>
      </c>
      <c r="AL508" s="46"/>
      <c r="AM508" s="46"/>
      <c r="AN508" s="26"/>
      <c r="AO508" s="26" t="s">
        <v>5017</v>
      </c>
    </row>
    <row r="509" customFormat="false" ht="12" hidden="false" customHeight="false" outlineLevel="0" collapsed="false">
      <c r="A509" s="39" t="s">
        <v>350</v>
      </c>
      <c r="B509" s="39" t="s">
        <v>351</v>
      </c>
      <c r="C509" s="39" t="s">
        <v>5265</v>
      </c>
      <c r="D509" s="39" t="s">
        <v>4505</v>
      </c>
      <c r="E509" s="39" t="s">
        <v>261</v>
      </c>
      <c r="F509" s="39" t="s">
        <v>1739</v>
      </c>
      <c r="G509" s="39" t="s">
        <v>4853</v>
      </c>
      <c r="H509" s="39" t="s">
        <v>4502</v>
      </c>
      <c r="I509" s="40" t="n">
        <v>200</v>
      </c>
      <c r="J509" s="40" t="n">
        <v>0</v>
      </c>
      <c r="K509" s="39" t="s">
        <v>4503</v>
      </c>
      <c r="L509" s="41" t="n">
        <v>0</v>
      </c>
      <c r="M509" s="41" t="n">
        <v>52024.52</v>
      </c>
      <c r="O509" s="42" t="n">
        <f aca="false">M509/SUM($M$2:$M$2023)</f>
        <v>0.000143724973049177</v>
      </c>
      <c r="P509" s="43" t="n">
        <f aca="false">IFERROR(M509/I509,0)</f>
        <v>260.1226</v>
      </c>
      <c r="Q509" s="17"/>
      <c r="R509" s="44" t="n">
        <f aca="false">I509-Q509</f>
        <v>200</v>
      </c>
      <c r="S509" s="43" t="n">
        <f aca="false">$AK509*R509</f>
        <v>52024.5171428572</v>
      </c>
      <c r="U509" s="26" t="s">
        <v>259</v>
      </c>
      <c r="V509" s="26" t="s">
        <v>260</v>
      </c>
      <c r="W509" s="26" t="s">
        <v>262</v>
      </c>
      <c r="X509" s="29" t="s">
        <v>227</v>
      </c>
      <c r="Y509" s="26" t="s">
        <v>297</v>
      </c>
      <c r="Z509" s="25" t="s">
        <v>51</v>
      </c>
      <c r="AA509" s="26" t="s">
        <v>1824</v>
      </c>
      <c r="AB509" s="26" t="s">
        <v>1825</v>
      </c>
      <c r="AC509" s="26" t="s">
        <v>290</v>
      </c>
      <c r="AD509" s="26" t="s">
        <v>269</v>
      </c>
      <c r="AE509" s="26"/>
      <c r="AF509" s="26" t="s">
        <v>270</v>
      </c>
      <c r="AG509" s="26"/>
      <c r="AH509" s="45"/>
      <c r="AI509" s="45"/>
      <c r="AJ509" s="45"/>
      <c r="AK509" s="46" t="n">
        <v>260.122585714286</v>
      </c>
      <c r="AL509" s="46"/>
      <c r="AM509" s="46"/>
      <c r="AN509" s="26"/>
      <c r="AO509" s="26" t="s">
        <v>5017</v>
      </c>
    </row>
    <row r="510" customFormat="false" ht="12" hidden="false" customHeight="false" outlineLevel="0" collapsed="false">
      <c r="A510" s="39" t="s">
        <v>350</v>
      </c>
      <c r="B510" s="39" t="s">
        <v>351</v>
      </c>
      <c r="C510" s="39" t="s">
        <v>5266</v>
      </c>
      <c r="D510" s="39" t="s">
        <v>4505</v>
      </c>
      <c r="E510" s="39" t="s">
        <v>261</v>
      </c>
      <c r="F510" s="39" t="s">
        <v>1739</v>
      </c>
      <c r="G510" s="39" t="s">
        <v>4853</v>
      </c>
      <c r="H510" s="39" t="s">
        <v>4502</v>
      </c>
      <c r="I510" s="40" t="n">
        <v>200</v>
      </c>
      <c r="J510" s="40" t="n">
        <v>0</v>
      </c>
      <c r="K510" s="39" t="s">
        <v>4503</v>
      </c>
      <c r="L510" s="41" t="n">
        <v>0</v>
      </c>
      <c r="M510" s="41" t="n">
        <v>52024.52</v>
      </c>
      <c r="O510" s="42" t="n">
        <f aca="false">M510/SUM($M$2:$M$2023)</f>
        <v>0.000143724973049177</v>
      </c>
      <c r="P510" s="43" t="n">
        <f aca="false">IFERROR(M510/I510,0)</f>
        <v>260.1226</v>
      </c>
      <c r="Q510" s="17"/>
      <c r="R510" s="44" t="n">
        <f aca="false">I510-Q510</f>
        <v>200</v>
      </c>
      <c r="S510" s="43" t="n">
        <f aca="false">$AK510*R510</f>
        <v>52024.5171428572</v>
      </c>
      <c r="U510" s="26" t="s">
        <v>259</v>
      </c>
      <c r="V510" s="26" t="s">
        <v>260</v>
      </c>
      <c r="W510" s="26" t="s">
        <v>262</v>
      </c>
      <c r="X510" s="29" t="s">
        <v>227</v>
      </c>
      <c r="Y510" s="26" t="s">
        <v>297</v>
      </c>
      <c r="Z510" s="25" t="s">
        <v>51</v>
      </c>
      <c r="AA510" s="26" t="s">
        <v>1824</v>
      </c>
      <c r="AB510" s="26" t="s">
        <v>1825</v>
      </c>
      <c r="AC510" s="26" t="s">
        <v>290</v>
      </c>
      <c r="AD510" s="26" t="s">
        <v>269</v>
      </c>
      <c r="AE510" s="26"/>
      <c r="AF510" s="26" t="s">
        <v>270</v>
      </c>
      <c r="AG510" s="26"/>
      <c r="AH510" s="45"/>
      <c r="AI510" s="45"/>
      <c r="AJ510" s="45"/>
      <c r="AK510" s="46" t="n">
        <v>260.122585714286</v>
      </c>
      <c r="AL510" s="46"/>
      <c r="AM510" s="46"/>
      <c r="AN510" s="26"/>
      <c r="AO510" s="26" t="s">
        <v>5017</v>
      </c>
    </row>
    <row r="511" customFormat="false" ht="12" hidden="false" customHeight="false" outlineLevel="0" collapsed="false">
      <c r="A511" s="39" t="s">
        <v>350</v>
      </c>
      <c r="B511" s="39" t="s">
        <v>351</v>
      </c>
      <c r="C511" s="39" t="s">
        <v>5267</v>
      </c>
      <c r="D511" s="39" t="s">
        <v>4505</v>
      </c>
      <c r="E511" s="39" t="s">
        <v>261</v>
      </c>
      <c r="F511" s="39" t="s">
        <v>1739</v>
      </c>
      <c r="G511" s="39" t="s">
        <v>4853</v>
      </c>
      <c r="H511" s="39" t="s">
        <v>4502</v>
      </c>
      <c r="I511" s="40" t="n">
        <v>200</v>
      </c>
      <c r="J511" s="40" t="n">
        <v>0</v>
      </c>
      <c r="K511" s="39" t="s">
        <v>4503</v>
      </c>
      <c r="L511" s="41" t="n">
        <v>0</v>
      </c>
      <c r="M511" s="41" t="n">
        <v>52024.52</v>
      </c>
      <c r="O511" s="42" t="n">
        <f aca="false">M511/SUM($M$2:$M$2023)</f>
        <v>0.000143724973049177</v>
      </c>
      <c r="P511" s="43" t="n">
        <f aca="false">IFERROR(M511/I511,0)</f>
        <v>260.1226</v>
      </c>
      <c r="Q511" s="17"/>
      <c r="R511" s="44" t="n">
        <f aca="false">I511-Q511</f>
        <v>200</v>
      </c>
      <c r="S511" s="43" t="n">
        <f aca="false">$AK511*R511</f>
        <v>52024.5171428572</v>
      </c>
      <c r="U511" s="26" t="s">
        <v>259</v>
      </c>
      <c r="V511" s="26" t="s">
        <v>260</v>
      </c>
      <c r="W511" s="26" t="s">
        <v>262</v>
      </c>
      <c r="X511" s="29" t="s">
        <v>227</v>
      </c>
      <c r="Y511" s="26" t="s">
        <v>297</v>
      </c>
      <c r="Z511" s="25" t="s">
        <v>51</v>
      </c>
      <c r="AA511" s="26" t="s">
        <v>1824</v>
      </c>
      <c r="AB511" s="26" t="s">
        <v>1825</v>
      </c>
      <c r="AC511" s="26" t="s">
        <v>290</v>
      </c>
      <c r="AD511" s="26" t="s">
        <v>269</v>
      </c>
      <c r="AE511" s="26"/>
      <c r="AF511" s="26" t="s">
        <v>270</v>
      </c>
      <c r="AG511" s="26"/>
      <c r="AH511" s="45"/>
      <c r="AI511" s="45"/>
      <c r="AJ511" s="45"/>
      <c r="AK511" s="46" t="n">
        <v>260.122585714286</v>
      </c>
      <c r="AL511" s="46"/>
      <c r="AM511" s="46"/>
      <c r="AN511" s="26"/>
      <c r="AO511" s="26" t="s">
        <v>5017</v>
      </c>
    </row>
    <row r="512" customFormat="false" ht="12" hidden="false" customHeight="false" outlineLevel="0" collapsed="false">
      <c r="A512" s="39" t="s">
        <v>263</v>
      </c>
      <c r="B512" s="39" t="s">
        <v>264</v>
      </c>
      <c r="C512" s="39" t="s">
        <v>5268</v>
      </c>
      <c r="D512" s="39" t="s">
        <v>4505</v>
      </c>
      <c r="E512" s="39" t="s">
        <v>261</v>
      </c>
      <c r="F512" s="39" t="s">
        <v>1739</v>
      </c>
      <c r="G512" s="39" t="s">
        <v>4853</v>
      </c>
      <c r="H512" s="39" t="s">
        <v>4502</v>
      </c>
      <c r="I512" s="40" t="n">
        <v>200</v>
      </c>
      <c r="J512" s="40" t="n">
        <v>0</v>
      </c>
      <c r="K512" s="39" t="s">
        <v>4503</v>
      </c>
      <c r="L512" s="41" t="n">
        <v>0</v>
      </c>
      <c r="M512" s="41" t="n">
        <v>29644.4</v>
      </c>
      <c r="O512" s="42" t="n">
        <f aca="false">M512/SUM($M$2:$M$2023)</f>
        <v>8.18967785009651E-005</v>
      </c>
      <c r="P512" s="43" t="n">
        <f aca="false">IFERROR(M512/I512,0)</f>
        <v>148.222</v>
      </c>
      <c r="Q512" s="17"/>
      <c r="R512" s="44" t="n">
        <f aca="false">I512-Q512</f>
        <v>200</v>
      </c>
      <c r="S512" s="43" t="n">
        <f aca="false">$AK512*R512</f>
        <v>29644.3957904584</v>
      </c>
      <c r="U512" s="26" t="s">
        <v>259</v>
      </c>
      <c r="V512" s="26" t="s">
        <v>260</v>
      </c>
      <c r="W512" s="26" t="s">
        <v>262</v>
      </c>
      <c r="X512" s="29" t="s">
        <v>227</v>
      </c>
      <c r="Y512" s="26" t="s">
        <v>297</v>
      </c>
      <c r="Z512" s="25" t="s">
        <v>51</v>
      </c>
      <c r="AA512" s="26" t="s">
        <v>1752</v>
      </c>
      <c r="AB512" s="26" t="s">
        <v>1753</v>
      </c>
      <c r="AC512" s="26" t="s">
        <v>268</v>
      </c>
      <c r="AD512" s="26" t="s">
        <v>269</v>
      </c>
      <c r="AE512" s="26"/>
      <c r="AF512" s="26" t="s">
        <v>270</v>
      </c>
      <c r="AG512" s="26" t="s">
        <v>271</v>
      </c>
      <c r="AH512" s="45"/>
      <c r="AI512" s="45"/>
      <c r="AJ512" s="45"/>
      <c r="AK512" s="46" t="n">
        <v>148.221978952292</v>
      </c>
      <c r="AL512" s="46"/>
      <c r="AM512" s="46"/>
      <c r="AN512" s="26"/>
      <c r="AO512" s="26" t="s">
        <v>4867</v>
      </c>
    </row>
    <row r="513" customFormat="false" ht="12" hidden="false" customHeight="false" outlineLevel="0" collapsed="false">
      <c r="A513" s="39" t="s">
        <v>2392</v>
      </c>
      <c r="B513" s="39" t="s">
        <v>2393</v>
      </c>
      <c r="C513" s="39" t="s">
        <v>5269</v>
      </c>
      <c r="D513" s="39" t="s">
        <v>4505</v>
      </c>
      <c r="E513" s="39" t="s">
        <v>261</v>
      </c>
      <c r="F513" s="39" t="s">
        <v>1739</v>
      </c>
      <c r="G513" s="39" t="s">
        <v>4853</v>
      </c>
      <c r="H513" s="39" t="s">
        <v>4502</v>
      </c>
      <c r="I513" s="40" t="n">
        <v>200</v>
      </c>
      <c r="J513" s="40" t="n">
        <v>0</v>
      </c>
      <c r="K513" s="39" t="s">
        <v>4503</v>
      </c>
      <c r="L513" s="41" t="n">
        <v>0</v>
      </c>
      <c r="M513" s="41" t="n">
        <v>226482.73</v>
      </c>
      <c r="O513" s="42" t="n">
        <f aca="false">M513/SUM($M$2:$M$2023)</f>
        <v>0.000625690045104771</v>
      </c>
      <c r="P513" s="43" t="n">
        <f aca="false">IFERROR(M513/I513,0)</f>
        <v>1132.41365</v>
      </c>
      <c r="Q513" s="17"/>
      <c r="R513" s="44" t="n">
        <f aca="false">I513-Q513</f>
        <v>200</v>
      </c>
      <c r="S513" s="43" t="n">
        <f aca="false">$AK513*R513</f>
        <v>226482.73</v>
      </c>
      <c r="U513" s="26" t="s">
        <v>259</v>
      </c>
      <c r="V513" s="26" t="s">
        <v>260</v>
      </c>
      <c r="W513" s="26" t="s">
        <v>262</v>
      </c>
      <c r="X513" s="26"/>
      <c r="Y513" s="26" t="s">
        <v>277</v>
      </c>
      <c r="Z513" s="27" t="s">
        <v>123</v>
      </c>
      <c r="AA513" s="26"/>
      <c r="AB513" s="26"/>
      <c r="AC513" s="26"/>
      <c r="AD513" s="26"/>
      <c r="AE513" s="26"/>
      <c r="AF513" s="26"/>
      <c r="AG513" s="26"/>
      <c r="AH513" s="45" t="n">
        <v>200</v>
      </c>
      <c r="AI513" s="45" t="n">
        <f aca="false">Q513</f>
        <v>0</v>
      </c>
      <c r="AJ513" s="45" t="n">
        <f aca="false">$AH513-$AI513</f>
        <v>200</v>
      </c>
      <c r="AK513" s="46" t="n">
        <v>1132.41365</v>
      </c>
      <c r="AL513" s="46" t="n">
        <f aca="false">$AJ513*$AK513</f>
        <v>226482.73</v>
      </c>
      <c r="AM513" s="46" t="n">
        <f aca="false">$AI513*$AK513</f>
        <v>0</v>
      </c>
      <c r="AN513" s="26"/>
      <c r="AO513" s="26" t="s">
        <v>1741</v>
      </c>
    </row>
    <row r="514" customFormat="false" ht="12" hidden="false" customHeight="false" outlineLevel="0" collapsed="false">
      <c r="A514" s="39" t="s">
        <v>390</v>
      </c>
      <c r="B514" s="39" t="s">
        <v>391</v>
      </c>
      <c r="C514" s="39" t="s">
        <v>5270</v>
      </c>
      <c r="D514" s="39" t="s">
        <v>4505</v>
      </c>
      <c r="E514" s="39" t="s">
        <v>261</v>
      </c>
      <c r="F514" s="39" t="s">
        <v>1739</v>
      </c>
      <c r="G514" s="39" t="s">
        <v>4853</v>
      </c>
      <c r="H514" s="39" t="s">
        <v>4502</v>
      </c>
      <c r="I514" s="40" t="n">
        <v>200</v>
      </c>
      <c r="J514" s="40" t="n">
        <v>0</v>
      </c>
      <c r="K514" s="39" t="s">
        <v>4503</v>
      </c>
      <c r="L514" s="41" t="n">
        <v>0</v>
      </c>
      <c r="M514" s="41" t="n">
        <v>8887.48</v>
      </c>
      <c r="O514" s="42" t="n">
        <f aca="false">M514/SUM($M$2:$M$2023)</f>
        <v>2.45528997379524E-005</v>
      </c>
      <c r="P514" s="43" t="n">
        <f aca="false">IFERROR(M514/I514,0)</f>
        <v>44.4374</v>
      </c>
      <c r="Q514" s="17"/>
      <c r="R514" s="44" t="n">
        <f aca="false">I514-Q514</f>
        <v>200</v>
      </c>
      <c r="S514" s="43" t="n">
        <f aca="false">$AK514*R514</f>
        <v>8887.48096166342</v>
      </c>
      <c r="U514" s="26" t="s">
        <v>259</v>
      </c>
      <c r="V514" s="26" t="s">
        <v>260</v>
      </c>
      <c r="W514" s="26" t="s">
        <v>262</v>
      </c>
      <c r="X514" s="24" t="s">
        <v>226</v>
      </c>
      <c r="Y514" s="26" t="s">
        <v>267</v>
      </c>
      <c r="Z514" s="25" t="s">
        <v>51</v>
      </c>
      <c r="AA514" s="26" t="s">
        <v>1803</v>
      </c>
      <c r="AB514" s="26" t="s">
        <v>1804</v>
      </c>
      <c r="AC514" s="26" t="s">
        <v>290</v>
      </c>
      <c r="AD514" s="26" t="s">
        <v>269</v>
      </c>
      <c r="AE514" s="26"/>
      <c r="AF514" s="26" t="s">
        <v>270</v>
      </c>
      <c r="AG514" s="26"/>
      <c r="AH514" s="45"/>
      <c r="AI514" s="45"/>
      <c r="AJ514" s="45"/>
      <c r="AK514" s="46" t="n">
        <v>44.4374048083171</v>
      </c>
      <c r="AL514" s="46"/>
      <c r="AM514" s="46"/>
      <c r="AN514" s="26"/>
      <c r="AO514" s="26" t="s">
        <v>4889</v>
      </c>
    </row>
    <row r="515" customFormat="false" ht="12" hidden="false" customHeight="false" outlineLevel="0" collapsed="false">
      <c r="A515" s="39" t="s">
        <v>390</v>
      </c>
      <c r="B515" s="39" t="s">
        <v>391</v>
      </c>
      <c r="C515" s="39" t="s">
        <v>5271</v>
      </c>
      <c r="D515" s="39" t="s">
        <v>4505</v>
      </c>
      <c r="E515" s="39" t="s">
        <v>261</v>
      </c>
      <c r="F515" s="39" t="s">
        <v>1739</v>
      </c>
      <c r="G515" s="39" t="s">
        <v>4853</v>
      </c>
      <c r="H515" s="39" t="s">
        <v>4502</v>
      </c>
      <c r="I515" s="40" t="n">
        <v>200</v>
      </c>
      <c r="J515" s="40" t="n">
        <v>0</v>
      </c>
      <c r="K515" s="39" t="s">
        <v>4503</v>
      </c>
      <c r="L515" s="41" t="n">
        <v>0</v>
      </c>
      <c r="M515" s="41" t="n">
        <v>8887.48</v>
      </c>
      <c r="O515" s="42" t="n">
        <f aca="false">M515/SUM($M$2:$M$2023)</f>
        <v>2.45528997379524E-005</v>
      </c>
      <c r="P515" s="43" t="n">
        <f aca="false">IFERROR(M515/I515,0)</f>
        <v>44.4374</v>
      </c>
      <c r="Q515" s="17"/>
      <c r="R515" s="44" t="n">
        <f aca="false">I515-Q515</f>
        <v>200</v>
      </c>
      <c r="S515" s="43" t="n">
        <f aca="false">$AK515*R515</f>
        <v>8887.48096166342</v>
      </c>
      <c r="U515" s="26" t="s">
        <v>259</v>
      </c>
      <c r="V515" s="26" t="s">
        <v>260</v>
      </c>
      <c r="W515" s="26" t="s">
        <v>262</v>
      </c>
      <c r="X515" s="24" t="s">
        <v>226</v>
      </c>
      <c r="Y515" s="26" t="s">
        <v>267</v>
      </c>
      <c r="Z515" s="25" t="s">
        <v>51</v>
      </c>
      <c r="AA515" s="26" t="s">
        <v>1803</v>
      </c>
      <c r="AB515" s="26" t="s">
        <v>1804</v>
      </c>
      <c r="AC515" s="26" t="s">
        <v>290</v>
      </c>
      <c r="AD515" s="26" t="s">
        <v>269</v>
      </c>
      <c r="AE515" s="26"/>
      <c r="AF515" s="26" t="s">
        <v>270</v>
      </c>
      <c r="AG515" s="26"/>
      <c r="AH515" s="45"/>
      <c r="AI515" s="45"/>
      <c r="AJ515" s="45"/>
      <c r="AK515" s="46" t="n">
        <v>44.4374048083171</v>
      </c>
      <c r="AL515" s="46"/>
      <c r="AM515" s="46"/>
      <c r="AN515" s="26"/>
      <c r="AO515" s="26" t="s">
        <v>4889</v>
      </c>
    </row>
    <row r="516" customFormat="false" ht="12" hidden="false" customHeight="false" outlineLevel="0" collapsed="false">
      <c r="A516" s="39" t="s">
        <v>1963</v>
      </c>
      <c r="B516" s="39" t="s">
        <v>1964</v>
      </c>
      <c r="C516" s="39" t="s">
        <v>3528</v>
      </c>
      <c r="D516" s="39" t="s">
        <v>4505</v>
      </c>
      <c r="E516" s="39" t="s">
        <v>261</v>
      </c>
      <c r="F516" s="39" t="s">
        <v>1739</v>
      </c>
      <c r="G516" s="39" t="s">
        <v>4853</v>
      </c>
      <c r="H516" s="39" t="s">
        <v>4502</v>
      </c>
      <c r="I516" s="40" t="n">
        <v>200</v>
      </c>
      <c r="J516" s="40" t="n">
        <v>0</v>
      </c>
      <c r="K516" s="39" t="s">
        <v>4503</v>
      </c>
      <c r="L516" s="41" t="n">
        <v>0</v>
      </c>
      <c r="M516" s="41" t="n">
        <v>50065.2</v>
      </c>
      <c r="O516" s="42" t="n">
        <f aca="false">M516/SUM($M$2:$M$2023)</f>
        <v>0.000138312079010083</v>
      </c>
      <c r="P516" s="43" t="n">
        <f aca="false">IFERROR(M516/I516,0)</f>
        <v>250.326</v>
      </c>
      <c r="Q516" s="17"/>
      <c r="R516" s="44" t="n">
        <f aca="false">I516-Q516</f>
        <v>200</v>
      </c>
      <c r="S516" s="43" t="n">
        <f aca="false">$AK516*R516</f>
        <v>50065.1961414791</v>
      </c>
      <c r="U516" s="26" t="s">
        <v>259</v>
      </c>
      <c r="V516" s="26" t="s">
        <v>260</v>
      </c>
      <c r="W516" s="26" t="s">
        <v>262</v>
      </c>
      <c r="X516" s="24" t="s">
        <v>226</v>
      </c>
      <c r="Y516" s="26" t="s">
        <v>267</v>
      </c>
      <c r="Z516" s="25" t="s">
        <v>51</v>
      </c>
      <c r="AA516" s="26" t="s">
        <v>1965</v>
      </c>
      <c r="AB516" s="26" t="s">
        <v>1966</v>
      </c>
      <c r="AC516" s="26" t="s">
        <v>290</v>
      </c>
      <c r="AD516" s="26" t="s">
        <v>269</v>
      </c>
      <c r="AE516" s="26"/>
      <c r="AF516" s="26" t="s">
        <v>269</v>
      </c>
      <c r="AG516" s="26"/>
      <c r="AH516" s="45"/>
      <c r="AI516" s="45"/>
      <c r="AJ516" s="45"/>
      <c r="AK516" s="46" t="n">
        <v>250.325980707395</v>
      </c>
      <c r="AL516" s="46"/>
      <c r="AM516" s="46"/>
      <c r="AN516" s="26"/>
      <c r="AO516" s="26" t="s">
        <v>5001</v>
      </c>
    </row>
    <row r="517" customFormat="false" ht="12" hidden="false" customHeight="false" outlineLevel="0" collapsed="false">
      <c r="A517" s="39" t="s">
        <v>2085</v>
      </c>
      <c r="B517" s="39" t="s">
        <v>2086</v>
      </c>
      <c r="C517" s="39" t="s">
        <v>5272</v>
      </c>
      <c r="D517" s="39" t="s">
        <v>4505</v>
      </c>
      <c r="E517" s="39" t="s">
        <v>261</v>
      </c>
      <c r="F517" s="39" t="s">
        <v>1739</v>
      </c>
      <c r="G517" s="39" t="s">
        <v>4853</v>
      </c>
      <c r="H517" s="39" t="s">
        <v>4502</v>
      </c>
      <c r="I517" s="40" t="n">
        <v>200</v>
      </c>
      <c r="J517" s="40" t="n">
        <v>0</v>
      </c>
      <c r="K517" s="39" t="s">
        <v>4503</v>
      </c>
      <c r="L517" s="41" t="n">
        <v>0</v>
      </c>
      <c r="M517" s="41" t="n">
        <v>70746.21</v>
      </c>
      <c r="O517" s="42" t="n">
        <f aca="false">M517/SUM($M$2:$M$2023)</f>
        <v>0.000195446245839105</v>
      </c>
      <c r="P517" s="43" t="n">
        <f aca="false">IFERROR(M517/I517,0)</f>
        <v>353.73105</v>
      </c>
      <c r="Q517" s="17" t="n">
        <v>152</v>
      </c>
      <c r="R517" s="44" t="n">
        <f aca="false">I517-Q517</f>
        <v>48</v>
      </c>
      <c r="S517" s="43" t="n">
        <f aca="false">$AK517*R517</f>
        <v>16979.0910144928</v>
      </c>
      <c r="U517" s="26" t="s">
        <v>259</v>
      </c>
      <c r="V517" s="26" t="s">
        <v>260</v>
      </c>
      <c r="W517" s="26" t="s">
        <v>262</v>
      </c>
      <c r="X517" s="29" t="s">
        <v>227</v>
      </c>
      <c r="Y517" s="26" t="s">
        <v>297</v>
      </c>
      <c r="Z517" s="25" t="s">
        <v>51</v>
      </c>
      <c r="AA517" s="26" t="s">
        <v>2087</v>
      </c>
      <c r="AB517" s="26" t="s">
        <v>2088</v>
      </c>
      <c r="AC517" s="26" t="s">
        <v>290</v>
      </c>
      <c r="AD517" s="26" t="s">
        <v>269</v>
      </c>
      <c r="AE517" s="26"/>
      <c r="AF517" s="26" t="s">
        <v>269</v>
      </c>
      <c r="AG517" s="26"/>
      <c r="AH517" s="45" t="n">
        <v>828</v>
      </c>
      <c r="AI517" s="45" t="n">
        <f aca="false">Q517</f>
        <v>152</v>
      </c>
      <c r="AJ517" s="45" t="n">
        <f aca="false">$AH517-$AI517</f>
        <v>676</v>
      </c>
      <c r="AK517" s="46" t="n">
        <v>353.731062801932</v>
      </c>
      <c r="AL517" s="46" t="n">
        <f aca="false">$AJ517*$AK517</f>
        <v>239122.198454106</v>
      </c>
      <c r="AM517" s="46" t="n">
        <f aca="false">$AI517*$AK517</f>
        <v>53767.1215458937</v>
      </c>
      <c r="AN517" s="26"/>
      <c r="AO517" s="26" t="s">
        <v>2089</v>
      </c>
    </row>
    <row r="518" customFormat="false" ht="12" hidden="false" customHeight="false" outlineLevel="0" collapsed="false">
      <c r="A518" s="39" t="s">
        <v>2085</v>
      </c>
      <c r="B518" s="39" t="s">
        <v>2086</v>
      </c>
      <c r="C518" s="39" t="s">
        <v>5273</v>
      </c>
      <c r="D518" s="39" t="s">
        <v>4505</v>
      </c>
      <c r="E518" s="39" t="s">
        <v>261</v>
      </c>
      <c r="F518" s="39" t="s">
        <v>1739</v>
      </c>
      <c r="G518" s="39" t="s">
        <v>4853</v>
      </c>
      <c r="H518" s="39" t="s">
        <v>4502</v>
      </c>
      <c r="I518" s="40" t="n">
        <v>200</v>
      </c>
      <c r="J518" s="40" t="n">
        <v>0</v>
      </c>
      <c r="K518" s="39" t="s">
        <v>4503</v>
      </c>
      <c r="L518" s="41" t="n">
        <v>0</v>
      </c>
      <c r="M518" s="41" t="n">
        <v>70746.21</v>
      </c>
      <c r="O518" s="42" t="n">
        <f aca="false">M518/SUM($M$2:$M$2023)</f>
        <v>0.000195446245839105</v>
      </c>
      <c r="P518" s="43" t="n">
        <f aca="false">IFERROR(M518/I518,0)</f>
        <v>353.73105</v>
      </c>
      <c r="Q518" s="17"/>
      <c r="R518" s="44" t="n">
        <f aca="false">I518-Q518</f>
        <v>200</v>
      </c>
      <c r="S518" s="43" t="n">
        <f aca="false">$AK518*R518</f>
        <v>70746.2125603865</v>
      </c>
      <c r="U518" s="26" t="s">
        <v>259</v>
      </c>
      <c r="V518" s="26" t="s">
        <v>260</v>
      </c>
      <c r="W518" s="26" t="s">
        <v>262</v>
      </c>
      <c r="X518" s="29" t="s">
        <v>227</v>
      </c>
      <c r="Y518" s="26" t="s">
        <v>297</v>
      </c>
      <c r="Z518" s="25" t="s">
        <v>51</v>
      </c>
      <c r="AA518" s="26" t="s">
        <v>2087</v>
      </c>
      <c r="AB518" s="26" t="s">
        <v>2088</v>
      </c>
      <c r="AC518" s="26" t="s">
        <v>290</v>
      </c>
      <c r="AD518" s="26" t="s">
        <v>269</v>
      </c>
      <c r="AE518" s="26"/>
      <c r="AF518" s="26" t="s">
        <v>269</v>
      </c>
      <c r="AG518" s="26"/>
      <c r="AH518" s="45"/>
      <c r="AI518" s="45"/>
      <c r="AJ518" s="45"/>
      <c r="AK518" s="46" t="n">
        <v>353.731062801932</v>
      </c>
      <c r="AL518" s="46"/>
      <c r="AM518" s="46"/>
      <c r="AN518" s="26"/>
      <c r="AO518" s="26" t="s">
        <v>5274</v>
      </c>
    </row>
    <row r="519" customFormat="false" ht="12" hidden="false" customHeight="false" outlineLevel="0" collapsed="false">
      <c r="A519" s="39" t="s">
        <v>2021</v>
      </c>
      <c r="B519" s="39" t="s">
        <v>2022</v>
      </c>
      <c r="C519" s="39" t="s">
        <v>5275</v>
      </c>
      <c r="D519" s="39" t="s">
        <v>4505</v>
      </c>
      <c r="E519" s="39" t="s">
        <v>261</v>
      </c>
      <c r="F519" s="39" t="s">
        <v>1739</v>
      </c>
      <c r="G519" s="39" t="s">
        <v>4853</v>
      </c>
      <c r="H519" s="39" t="s">
        <v>4502</v>
      </c>
      <c r="I519" s="40" t="n">
        <v>200</v>
      </c>
      <c r="J519" s="40" t="n">
        <v>0</v>
      </c>
      <c r="K519" s="39" t="s">
        <v>4503</v>
      </c>
      <c r="L519" s="41" t="n">
        <v>0</v>
      </c>
      <c r="M519" s="41" t="n">
        <v>761142.3</v>
      </c>
      <c r="O519" s="42" t="n">
        <f aca="false">M519/SUM($M$2:$M$2023)</f>
        <v>0.00210276147774336</v>
      </c>
      <c r="P519" s="43" t="n">
        <f aca="false">IFERROR(M519/I519,0)</f>
        <v>3805.7115</v>
      </c>
      <c r="Q519" s="17"/>
      <c r="R519" s="44" t="n">
        <f aca="false">I519-Q519</f>
        <v>200</v>
      </c>
      <c r="S519" s="43" t="n">
        <f aca="false">$AK519*R519</f>
        <v>761142.294753086</v>
      </c>
      <c r="U519" s="26" t="s">
        <v>259</v>
      </c>
      <c r="V519" s="26" t="s">
        <v>260</v>
      </c>
      <c r="W519" s="26" t="s">
        <v>262</v>
      </c>
      <c r="X519" s="26"/>
      <c r="Y519" s="26" t="s">
        <v>277</v>
      </c>
      <c r="Z519" s="27" t="s">
        <v>123</v>
      </c>
      <c r="AA519" s="26"/>
      <c r="AB519" s="26"/>
      <c r="AC519" s="26"/>
      <c r="AD519" s="26"/>
      <c r="AE519" s="26"/>
      <c r="AF519" s="26"/>
      <c r="AG519" s="26"/>
      <c r="AH519" s="45" t="n">
        <v>1296</v>
      </c>
      <c r="AI519" s="45" t="n">
        <f aca="false">Q519</f>
        <v>0</v>
      </c>
      <c r="AJ519" s="45" t="n">
        <f aca="false">$AH519-$AI519</f>
        <v>1296</v>
      </c>
      <c r="AK519" s="46" t="n">
        <v>3805.71147376543</v>
      </c>
      <c r="AL519" s="46" t="n">
        <f aca="false">$AJ519*$AK519</f>
        <v>4932202.07</v>
      </c>
      <c r="AM519" s="46" t="n">
        <f aca="false">$AI519*$AK519</f>
        <v>0</v>
      </c>
      <c r="AN519" s="26"/>
      <c r="AO519" s="26" t="s">
        <v>2023</v>
      </c>
    </row>
    <row r="520" customFormat="false" ht="12" hidden="false" customHeight="false" outlineLevel="0" collapsed="false">
      <c r="A520" s="39" t="s">
        <v>1818</v>
      </c>
      <c r="B520" s="39" t="s">
        <v>1819</v>
      </c>
      <c r="C520" s="39" t="s">
        <v>5276</v>
      </c>
      <c r="D520" s="39" t="s">
        <v>4505</v>
      </c>
      <c r="E520" s="39" t="s">
        <v>261</v>
      </c>
      <c r="F520" s="39" t="s">
        <v>1739</v>
      </c>
      <c r="G520" s="39" t="s">
        <v>4853</v>
      </c>
      <c r="H520" s="39" t="s">
        <v>4502</v>
      </c>
      <c r="I520" s="40" t="n">
        <v>200</v>
      </c>
      <c r="J520" s="40" t="n">
        <v>0</v>
      </c>
      <c r="K520" s="39" t="s">
        <v>4503</v>
      </c>
      <c r="L520" s="41" t="n">
        <v>0</v>
      </c>
      <c r="M520" s="41" t="n">
        <v>66460.42</v>
      </c>
      <c r="O520" s="42" t="n">
        <f aca="false">M520/SUM($M$2:$M$2023)</f>
        <v>0.000183606154815787</v>
      </c>
      <c r="P520" s="43" t="n">
        <f aca="false">IFERROR(M520/I520,0)</f>
        <v>332.3021</v>
      </c>
      <c r="Q520" s="17"/>
      <c r="R520" s="44" t="n">
        <f aca="false">I520-Q520</f>
        <v>200</v>
      </c>
      <c r="S520" s="43" t="n">
        <f aca="false">$AK520*R520</f>
        <v>66460.4211903204</v>
      </c>
      <c r="U520" s="26" t="s">
        <v>259</v>
      </c>
      <c r="V520" s="26" t="s">
        <v>260</v>
      </c>
      <c r="W520" s="26" t="s">
        <v>262</v>
      </c>
      <c r="X520" s="26"/>
      <c r="Y520" s="26" t="s">
        <v>277</v>
      </c>
      <c r="Z520" s="27" t="s">
        <v>123</v>
      </c>
      <c r="AA520" s="26"/>
      <c r="AB520" s="26"/>
      <c r="AC520" s="26"/>
      <c r="AD520" s="26"/>
      <c r="AE520" s="26"/>
      <c r="AF520" s="26"/>
      <c r="AG520" s="26"/>
      <c r="AH520" s="45"/>
      <c r="AI520" s="45"/>
      <c r="AJ520" s="45"/>
      <c r="AK520" s="46" t="n">
        <v>332.302105951602</v>
      </c>
      <c r="AL520" s="46"/>
      <c r="AM520" s="46"/>
      <c r="AN520" s="26"/>
      <c r="AO520" s="26" t="s">
        <v>1820</v>
      </c>
    </row>
    <row r="521" customFormat="false" ht="12" hidden="false" customHeight="false" outlineLevel="0" collapsed="false">
      <c r="A521" s="39" t="s">
        <v>1818</v>
      </c>
      <c r="B521" s="39" t="s">
        <v>1819</v>
      </c>
      <c r="C521" s="39" t="s">
        <v>5277</v>
      </c>
      <c r="D521" s="39" t="s">
        <v>4505</v>
      </c>
      <c r="E521" s="39" t="s">
        <v>261</v>
      </c>
      <c r="F521" s="39" t="s">
        <v>1739</v>
      </c>
      <c r="G521" s="39" t="s">
        <v>4853</v>
      </c>
      <c r="H521" s="39" t="s">
        <v>4502</v>
      </c>
      <c r="I521" s="40" t="n">
        <v>200</v>
      </c>
      <c r="J521" s="40" t="n">
        <v>0</v>
      </c>
      <c r="K521" s="39" t="s">
        <v>4503</v>
      </c>
      <c r="L521" s="41" t="n">
        <v>0</v>
      </c>
      <c r="M521" s="41" t="n">
        <v>66460.42</v>
      </c>
      <c r="O521" s="42" t="n">
        <f aca="false">M521/SUM($M$2:$M$2023)</f>
        <v>0.000183606154815787</v>
      </c>
      <c r="P521" s="43" t="n">
        <f aca="false">IFERROR(M521/I521,0)</f>
        <v>332.3021</v>
      </c>
      <c r="Q521" s="17"/>
      <c r="R521" s="44" t="n">
        <f aca="false">I521-Q521</f>
        <v>200</v>
      </c>
      <c r="S521" s="43" t="n">
        <f aca="false">$AK521*R521</f>
        <v>66460.4211903204</v>
      </c>
      <c r="U521" s="26" t="s">
        <v>259</v>
      </c>
      <c r="V521" s="26" t="s">
        <v>260</v>
      </c>
      <c r="W521" s="26" t="s">
        <v>262</v>
      </c>
      <c r="X521" s="26"/>
      <c r="Y521" s="26" t="s">
        <v>277</v>
      </c>
      <c r="Z521" s="27" t="s">
        <v>123</v>
      </c>
      <c r="AA521" s="26"/>
      <c r="AB521" s="26"/>
      <c r="AC521" s="26"/>
      <c r="AD521" s="26"/>
      <c r="AE521" s="26"/>
      <c r="AF521" s="26"/>
      <c r="AG521" s="26"/>
      <c r="AH521" s="45"/>
      <c r="AI521" s="45"/>
      <c r="AJ521" s="45"/>
      <c r="AK521" s="46" t="n">
        <v>332.302105951602</v>
      </c>
      <c r="AL521" s="46"/>
      <c r="AM521" s="46"/>
      <c r="AN521" s="26"/>
      <c r="AO521" s="26" t="s">
        <v>1820</v>
      </c>
    </row>
    <row r="522" customFormat="false" ht="12" hidden="false" customHeight="false" outlineLevel="0" collapsed="false">
      <c r="A522" s="39" t="s">
        <v>1818</v>
      </c>
      <c r="B522" s="39" t="s">
        <v>1819</v>
      </c>
      <c r="C522" s="39" t="s">
        <v>5278</v>
      </c>
      <c r="D522" s="39" t="s">
        <v>4505</v>
      </c>
      <c r="E522" s="39" t="s">
        <v>261</v>
      </c>
      <c r="F522" s="39" t="s">
        <v>1739</v>
      </c>
      <c r="G522" s="39" t="s">
        <v>4853</v>
      </c>
      <c r="H522" s="39" t="s">
        <v>4502</v>
      </c>
      <c r="I522" s="40" t="n">
        <v>200</v>
      </c>
      <c r="J522" s="40" t="n">
        <v>0</v>
      </c>
      <c r="K522" s="39" t="s">
        <v>4503</v>
      </c>
      <c r="L522" s="41" t="n">
        <v>0</v>
      </c>
      <c r="M522" s="41" t="n">
        <v>66460.42</v>
      </c>
      <c r="O522" s="42" t="n">
        <f aca="false">M522/SUM($M$2:$M$2023)</f>
        <v>0.000183606154815787</v>
      </c>
      <c r="P522" s="43" t="n">
        <f aca="false">IFERROR(M522/I522,0)</f>
        <v>332.3021</v>
      </c>
      <c r="Q522" s="17"/>
      <c r="R522" s="44" t="n">
        <f aca="false">I522-Q522</f>
        <v>200</v>
      </c>
      <c r="S522" s="43" t="n">
        <f aca="false">$AK522*R522</f>
        <v>66460.4211903204</v>
      </c>
      <c r="U522" s="26" t="s">
        <v>259</v>
      </c>
      <c r="V522" s="26" t="s">
        <v>260</v>
      </c>
      <c r="W522" s="26" t="s">
        <v>262</v>
      </c>
      <c r="X522" s="26"/>
      <c r="Y522" s="26" t="s">
        <v>277</v>
      </c>
      <c r="Z522" s="27" t="s">
        <v>123</v>
      </c>
      <c r="AA522" s="26"/>
      <c r="AB522" s="26"/>
      <c r="AC522" s="26"/>
      <c r="AD522" s="26"/>
      <c r="AE522" s="26"/>
      <c r="AF522" s="26"/>
      <c r="AG522" s="26"/>
      <c r="AH522" s="45"/>
      <c r="AI522" s="45"/>
      <c r="AJ522" s="45"/>
      <c r="AK522" s="46" t="n">
        <v>332.302105951602</v>
      </c>
      <c r="AL522" s="46"/>
      <c r="AM522" s="46"/>
      <c r="AN522" s="26"/>
      <c r="AO522" s="26" t="s">
        <v>1820</v>
      </c>
    </row>
    <row r="523" customFormat="false" ht="12" hidden="false" customHeight="false" outlineLevel="0" collapsed="false">
      <c r="A523" s="39" t="s">
        <v>1818</v>
      </c>
      <c r="B523" s="39" t="s">
        <v>1819</v>
      </c>
      <c r="C523" s="39" t="s">
        <v>5279</v>
      </c>
      <c r="D523" s="39" t="s">
        <v>4505</v>
      </c>
      <c r="E523" s="39" t="s">
        <v>261</v>
      </c>
      <c r="F523" s="39" t="s">
        <v>1739</v>
      </c>
      <c r="G523" s="39" t="s">
        <v>4853</v>
      </c>
      <c r="H523" s="39" t="s">
        <v>4502</v>
      </c>
      <c r="I523" s="40" t="n">
        <v>200</v>
      </c>
      <c r="J523" s="40" t="n">
        <v>0</v>
      </c>
      <c r="K523" s="39" t="s">
        <v>4503</v>
      </c>
      <c r="L523" s="41" t="n">
        <v>0</v>
      </c>
      <c r="M523" s="41" t="n">
        <v>66460.42</v>
      </c>
      <c r="O523" s="42" t="n">
        <f aca="false">M523/SUM($M$2:$M$2023)</f>
        <v>0.000183606154815787</v>
      </c>
      <c r="P523" s="43" t="n">
        <f aca="false">IFERROR(M523/I523,0)</f>
        <v>332.3021</v>
      </c>
      <c r="Q523" s="17"/>
      <c r="R523" s="44" t="n">
        <f aca="false">I523-Q523</f>
        <v>200</v>
      </c>
      <c r="S523" s="43" t="n">
        <f aca="false">$AK523*R523</f>
        <v>66460.4211903204</v>
      </c>
      <c r="U523" s="26" t="s">
        <v>259</v>
      </c>
      <c r="V523" s="26" t="s">
        <v>260</v>
      </c>
      <c r="W523" s="26" t="s">
        <v>262</v>
      </c>
      <c r="X523" s="26"/>
      <c r="Y523" s="26" t="s">
        <v>277</v>
      </c>
      <c r="Z523" s="27" t="s">
        <v>123</v>
      </c>
      <c r="AA523" s="26"/>
      <c r="AB523" s="26"/>
      <c r="AC523" s="26"/>
      <c r="AD523" s="26"/>
      <c r="AE523" s="26"/>
      <c r="AF523" s="26"/>
      <c r="AG523" s="26"/>
      <c r="AH523" s="45"/>
      <c r="AI523" s="45"/>
      <c r="AJ523" s="45"/>
      <c r="AK523" s="46" t="n">
        <v>332.302105951602</v>
      </c>
      <c r="AL523" s="46"/>
      <c r="AM523" s="46"/>
      <c r="AN523" s="26"/>
      <c r="AO523" s="26" t="s">
        <v>1820</v>
      </c>
    </row>
    <row r="524" customFormat="false" ht="12" hidden="false" customHeight="false" outlineLevel="0" collapsed="false">
      <c r="A524" s="39" t="s">
        <v>1818</v>
      </c>
      <c r="B524" s="39" t="s">
        <v>1819</v>
      </c>
      <c r="C524" s="39" t="s">
        <v>5280</v>
      </c>
      <c r="D524" s="39" t="s">
        <v>4505</v>
      </c>
      <c r="E524" s="39" t="s">
        <v>261</v>
      </c>
      <c r="F524" s="39" t="s">
        <v>1739</v>
      </c>
      <c r="G524" s="39" t="s">
        <v>4853</v>
      </c>
      <c r="H524" s="39" t="s">
        <v>4502</v>
      </c>
      <c r="I524" s="40" t="n">
        <v>200</v>
      </c>
      <c r="J524" s="40" t="n">
        <v>0</v>
      </c>
      <c r="K524" s="39" t="s">
        <v>4503</v>
      </c>
      <c r="L524" s="41" t="n">
        <v>0</v>
      </c>
      <c r="M524" s="41" t="n">
        <v>66460.42</v>
      </c>
      <c r="O524" s="42" t="n">
        <f aca="false">M524/SUM($M$2:$M$2023)</f>
        <v>0.000183606154815787</v>
      </c>
      <c r="P524" s="43" t="n">
        <f aca="false">IFERROR(M524/I524,0)</f>
        <v>332.3021</v>
      </c>
      <c r="Q524" s="17"/>
      <c r="R524" s="44" t="n">
        <f aca="false">I524-Q524</f>
        <v>200</v>
      </c>
      <c r="S524" s="43" t="n">
        <f aca="false">$AK524*R524</f>
        <v>66460.4211903204</v>
      </c>
      <c r="U524" s="26" t="s">
        <v>259</v>
      </c>
      <c r="V524" s="26" t="s">
        <v>260</v>
      </c>
      <c r="W524" s="26" t="s">
        <v>262</v>
      </c>
      <c r="X524" s="26"/>
      <c r="Y524" s="26" t="s">
        <v>277</v>
      </c>
      <c r="Z524" s="27" t="s">
        <v>123</v>
      </c>
      <c r="AA524" s="26"/>
      <c r="AB524" s="26"/>
      <c r="AC524" s="26"/>
      <c r="AD524" s="26"/>
      <c r="AE524" s="26"/>
      <c r="AF524" s="26"/>
      <c r="AG524" s="26"/>
      <c r="AH524" s="45"/>
      <c r="AI524" s="45"/>
      <c r="AJ524" s="45"/>
      <c r="AK524" s="46" t="n">
        <v>332.302105951602</v>
      </c>
      <c r="AL524" s="46"/>
      <c r="AM524" s="46"/>
      <c r="AN524" s="26"/>
      <c r="AO524" s="26" t="s">
        <v>1820</v>
      </c>
    </row>
    <row r="525" customFormat="false" ht="12" hidden="false" customHeight="false" outlineLevel="0" collapsed="false">
      <c r="A525" s="39" t="s">
        <v>1951</v>
      </c>
      <c r="B525" s="39" t="s">
        <v>1952</v>
      </c>
      <c r="C525" s="39" t="s">
        <v>5281</v>
      </c>
      <c r="D525" s="39" t="s">
        <v>4505</v>
      </c>
      <c r="E525" s="39" t="s">
        <v>261</v>
      </c>
      <c r="F525" s="39" t="s">
        <v>1739</v>
      </c>
      <c r="G525" s="39" t="s">
        <v>4853</v>
      </c>
      <c r="H525" s="39" t="s">
        <v>4502</v>
      </c>
      <c r="I525" s="40" t="n">
        <v>200</v>
      </c>
      <c r="J525" s="40" t="n">
        <v>0</v>
      </c>
      <c r="K525" s="39" t="s">
        <v>4503</v>
      </c>
      <c r="L525" s="41" t="n">
        <v>0</v>
      </c>
      <c r="M525" s="41" t="n">
        <v>61628.36</v>
      </c>
      <c r="O525" s="42" t="n">
        <f aca="false">M525/SUM($M$2:$M$2023)</f>
        <v>0.000170256916931958</v>
      </c>
      <c r="P525" s="43" t="n">
        <f aca="false">IFERROR(M525/I525,0)</f>
        <v>308.1418</v>
      </c>
      <c r="Q525" s="17"/>
      <c r="R525" s="44" t="n">
        <f aca="false">I525-Q525</f>
        <v>200</v>
      </c>
      <c r="S525" s="43" t="n">
        <f aca="false">$AK525*R525</f>
        <v>61628.3619047619</v>
      </c>
      <c r="U525" s="26" t="s">
        <v>259</v>
      </c>
      <c r="V525" s="26" t="s">
        <v>260</v>
      </c>
      <c r="W525" s="26" t="s">
        <v>262</v>
      </c>
      <c r="X525" s="26"/>
      <c r="Y525" s="26" t="s">
        <v>277</v>
      </c>
      <c r="Z525" s="27" t="s">
        <v>123</v>
      </c>
      <c r="AA525" s="26"/>
      <c r="AB525" s="26"/>
      <c r="AC525" s="26"/>
      <c r="AD525" s="26"/>
      <c r="AE525" s="26"/>
      <c r="AF525" s="26"/>
      <c r="AG525" s="26"/>
      <c r="AH525" s="45"/>
      <c r="AI525" s="45"/>
      <c r="AJ525" s="45"/>
      <c r="AK525" s="46" t="n">
        <v>308.14180952381</v>
      </c>
      <c r="AL525" s="46"/>
      <c r="AM525" s="46"/>
      <c r="AN525" s="26"/>
      <c r="AO525" s="26" t="s">
        <v>1837</v>
      </c>
    </row>
    <row r="526" customFormat="false" ht="12" hidden="false" customHeight="false" outlineLevel="0" collapsed="false">
      <c r="A526" s="39" t="s">
        <v>1951</v>
      </c>
      <c r="B526" s="39" t="s">
        <v>1952</v>
      </c>
      <c r="C526" s="39" t="s">
        <v>5282</v>
      </c>
      <c r="D526" s="39" t="s">
        <v>4505</v>
      </c>
      <c r="E526" s="39" t="s">
        <v>261</v>
      </c>
      <c r="F526" s="39" t="s">
        <v>1739</v>
      </c>
      <c r="G526" s="39" t="s">
        <v>4853</v>
      </c>
      <c r="H526" s="39" t="s">
        <v>4502</v>
      </c>
      <c r="I526" s="40" t="n">
        <v>200</v>
      </c>
      <c r="J526" s="40" t="n">
        <v>0</v>
      </c>
      <c r="K526" s="39" t="s">
        <v>4503</v>
      </c>
      <c r="L526" s="41" t="n">
        <v>0</v>
      </c>
      <c r="M526" s="41" t="n">
        <v>61628.36</v>
      </c>
      <c r="O526" s="42" t="n">
        <f aca="false">M526/SUM($M$2:$M$2023)</f>
        <v>0.000170256916931958</v>
      </c>
      <c r="P526" s="43" t="n">
        <f aca="false">IFERROR(M526/I526,0)</f>
        <v>308.1418</v>
      </c>
      <c r="Q526" s="17"/>
      <c r="R526" s="44" t="n">
        <f aca="false">I526-Q526</f>
        <v>200</v>
      </c>
      <c r="S526" s="43" t="n">
        <f aca="false">$AK526*R526</f>
        <v>61628.3619047619</v>
      </c>
      <c r="U526" s="26" t="s">
        <v>259</v>
      </c>
      <c r="V526" s="26" t="s">
        <v>260</v>
      </c>
      <c r="W526" s="26" t="s">
        <v>262</v>
      </c>
      <c r="X526" s="26"/>
      <c r="Y526" s="26" t="s">
        <v>277</v>
      </c>
      <c r="Z526" s="27" t="s">
        <v>123</v>
      </c>
      <c r="AA526" s="26"/>
      <c r="AB526" s="26"/>
      <c r="AC526" s="26"/>
      <c r="AD526" s="26"/>
      <c r="AE526" s="26"/>
      <c r="AF526" s="26"/>
      <c r="AG526" s="26"/>
      <c r="AH526" s="45"/>
      <c r="AI526" s="45"/>
      <c r="AJ526" s="45"/>
      <c r="AK526" s="46" t="n">
        <v>308.14180952381</v>
      </c>
      <c r="AL526" s="46"/>
      <c r="AM526" s="46"/>
      <c r="AN526" s="26"/>
      <c r="AO526" s="26" t="s">
        <v>1837</v>
      </c>
    </row>
    <row r="527" customFormat="false" ht="12" hidden="false" customHeight="false" outlineLevel="0" collapsed="false">
      <c r="A527" s="39" t="s">
        <v>1951</v>
      </c>
      <c r="B527" s="39" t="s">
        <v>1952</v>
      </c>
      <c r="C527" s="39" t="s">
        <v>5283</v>
      </c>
      <c r="D527" s="39" t="s">
        <v>4505</v>
      </c>
      <c r="E527" s="39" t="s">
        <v>261</v>
      </c>
      <c r="F527" s="39" t="s">
        <v>1739</v>
      </c>
      <c r="G527" s="39" t="s">
        <v>4853</v>
      </c>
      <c r="H527" s="39" t="s">
        <v>4502</v>
      </c>
      <c r="I527" s="40" t="n">
        <v>200</v>
      </c>
      <c r="J527" s="40" t="n">
        <v>0</v>
      </c>
      <c r="K527" s="39" t="s">
        <v>4503</v>
      </c>
      <c r="L527" s="41" t="n">
        <v>0</v>
      </c>
      <c r="M527" s="41" t="n">
        <v>61628.36</v>
      </c>
      <c r="O527" s="42" t="n">
        <f aca="false">M527/SUM($M$2:$M$2023)</f>
        <v>0.000170256916931958</v>
      </c>
      <c r="P527" s="43" t="n">
        <f aca="false">IFERROR(M527/I527,0)</f>
        <v>308.1418</v>
      </c>
      <c r="Q527" s="17"/>
      <c r="R527" s="44" t="n">
        <f aca="false">I527-Q527</f>
        <v>200</v>
      </c>
      <c r="S527" s="43" t="n">
        <f aca="false">$AK527*R527</f>
        <v>61628.3619047619</v>
      </c>
      <c r="U527" s="26" t="s">
        <v>259</v>
      </c>
      <c r="V527" s="26" t="s">
        <v>260</v>
      </c>
      <c r="W527" s="26" t="s">
        <v>262</v>
      </c>
      <c r="X527" s="26"/>
      <c r="Y527" s="26" t="s">
        <v>277</v>
      </c>
      <c r="Z527" s="27" t="s">
        <v>123</v>
      </c>
      <c r="AA527" s="26"/>
      <c r="AB527" s="26"/>
      <c r="AC527" s="26"/>
      <c r="AD527" s="26"/>
      <c r="AE527" s="26"/>
      <c r="AF527" s="26"/>
      <c r="AG527" s="26"/>
      <c r="AH527" s="45"/>
      <c r="AI527" s="45"/>
      <c r="AJ527" s="45"/>
      <c r="AK527" s="46" t="n">
        <v>308.14180952381</v>
      </c>
      <c r="AL527" s="46"/>
      <c r="AM527" s="46"/>
      <c r="AN527" s="26"/>
      <c r="AO527" s="26" t="s">
        <v>1837</v>
      </c>
    </row>
    <row r="528" customFormat="false" ht="12" hidden="false" customHeight="false" outlineLevel="0" collapsed="false">
      <c r="A528" s="39" t="s">
        <v>1951</v>
      </c>
      <c r="B528" s="39" t="s">
        <v>1952</v>
      </c>
      <c r="C528" s="39" t="s">
        <v>5284</v>
      </c>
      <c r="D528" s="39" t="s">
        <v>4505</v>
      </c>
      <c r="E528" s="39" t="s">
        <v>261</v>
      </c>
      <c r="F528" s="39" t="s">
        <v>1739</v>
      </c>
      <c r="G528" s="39" t="s">
        <v>4853</v>
      </c>
      <c r="H528" s="39" t="s">
        <v>4502</v>
      </c>
      <c r="I528" s="40" t="n">
        <v>200</v>
      </c>
      <c r="J528" s="40" t="n">
        <v>0</v>
      </c>
      <c r="K528" s="39" t="s">
        <v>4503</v>
      </c>
      <c r="L528" s="41" t="n">
        <v>0</v>
      </c>
      <c r="M528" s="41" t="n">
        <v>61628.36</v>
      </c>
      <c r="O528" s="42" t="n">
        <f aca="false">M528/SUM($M$2:$M$2023)</f>
        <v>0.000170256916931958</v>
      </c>
      <c r="P528" s="43" t="n">
        <f aca="false">IFERROR(M528/I528,0)</f>
        <v>308.1418</v>
      </c>
      <c r="Q528" s="17"/>
      <c r="R528" s="44" t="n">
        <f aca="false">I528-Q528</f>
        <v>200</v>
      </c>
      <c r="S528" s="43" t="n">
        <f aca="false">$AK528*R528</f>
        <v>61628.3619047619</v>
      </c>
      <c r="U528" s="26" t="s">
        <v>259</v>
      </c>
      <c r="V528" s="26" t="s">
        <v>260</v>
      </c>
      <c r="W528" s="26" t="s">
        <v>262</v>
      </c>
      <c r="X528" s="26"/>
      <c r="Y528" s="26" t="s">
        <v>277</v>
      </c>
      <c r="Z528" s="27" t="s">
        <v>123</v>
      </c>
      <c r="AA528" s="26"/>
      <c r="AB528" s="26"/>
      <c r="AC528" s="26"/>
      <c r="AD528" s="26"/>
      <c r="AE528" s="26"/>
      <c r="AF528" s="26"/>
      <c r="AG528" s="26"/>
      <c r="AH528" s="45"/>
      <c r="AI528" s="45"/>
      <c r="AJ528" s="45"/>
      <c r="AK528" s="46" t="n">
        <v>308.14180952381</v>
      </c>
      <c r="AL528" s="46"/>
      <c r="AM528" s="46"/>
      <c r="AN528" s="26"/>
      <c r="AO528" s="26" t="s">
        <v>1837</v>
      </c>
    </row>
    <row r="529" customFormat="false" ht="12" hidden="false" customHeight="false" outlineLevel="0" collapsed="false">
      <c r="A529" s="39" t="s">
        <v>2075</v>
      </c>
      <c r="B529" s="39" t="s">
        <v>2076</v>
      </c>
      <c r="C529" s="39" t="s">
        <v>5285</v>
      </c>
      <c r="D529" s="39" t="s">
        <v>4505</v>
      </c>
      <c r="E529" s="39" t="s">
        <v>261</v>
      </c>
      <c r="F529" s="39" t="s">
        <v>1739</v>
      </c>
      <c r="G529" s="39" t="s">
        <v>4853</v>
      </c>
      <c r="H529" s="39" t="s">
        <v>4502</v>
      </c>
      <c r="I529" s="40" t="n">
        <v>200</v>
      </c>
      <c r="J529" s="40" t="n">
        <v>0</v>
      </c>
      <c r="K529" s="39" t="s">
        <v>4503</v>
      </c>
      <c r="L529" s="41" t="n">
        <v>0</v>
      </c>
      <c r="M529" s="41" t="n">
        <v>55229.76</v>
      </c>
      <c r="O529" s="42" t="n">
        <f aca="false">M529/SUM($M$2:$M$2023)</f>
        <v>0.000152579894394269</v>
      </c>
      <c r="P529" s="43" t="n">
        <f aca="false">IFERROR(M529/I529,0)</f>
        <v>276.1488</v>
      </c>
      <c r="Q529" s="17"/>
      <c r="R529" s="44" t="n">
        <f aca="false">I529-Q529</f>
        <v>200</v>
      </c>
      <c r="S529" s="43" t="n">
        <f aca="false">$AK529*R529</f>
        <v>55229.76</v>
      </c>
      <c r="U529" s="26" t="s">
        <v>259</v>
      </c>
      <c r="V529" s="26" t="s">
        <v>260</v>
      </c>
      <c r="W529" s="26" t="s">
        <v>262</v>
      </c>
      <c r="X529" s="24" t="s">
        <v>226</v>
      </c>
      <c r="Y529" s="26" t="s">
        <v>267</v>
      </c>
      <c r="Z529" s="25" t="s">
        <v>51</v>
      </c>
      <c r="AA529" s="26" t="s">
        <v>2077</v>
      </c>
      <c r="AB529" s="26" t="s">
        <v>2078</v>
      </c>
      <c r="AC529" s="26" t="s">
        <v>290</v>
      </c>
      <c r="AD529" s="26" t="s">
        <v>269</v>
      </c>
      <c r="AE529" s="26"/>
      <c r="AF529" s="26" t="s">
        <v>269</v>
      </c>
      <c r="AG529" s="26"/>
      <c r="AH529" s="45"/>
      <c r="AI529" s="45"/>
      <c r="AJ529" s="45"/>
      <c r="AK529" s="46" t="n">
        <v>276.1488</v>
      </c>
      <c r="AL529" s="46"/>
      <c r="AM529" s="46"/>
      <c r="AN529" s="26"/>
      <c r="AO529" s="26" t="s">
        <v>5151</v>
      </c>
    </row>
    <row r="530" customFormat="false" ht="12" hidden="false" customHeight="false" outlineLevel="0" collapsed="false">
      <c r="A530" s="39" t="s">
        <v>1821</v>
      </c>
      <c r="B530" s="39" t="s">
        <v>1822</v>
      </c>
      <c r="C530" s="39" t="s">
        <v>5286</v>
      </c>
      <c r="D530" s="39" t="s">
        <v>4505</v>
      </c>
      <c r="E530" s="39" t="s">
        <v>261</v>
      </c>
      <c r="F530" s="39" t="s">
        <v>1739</v>
      </c>
      <c r="G530" s="39" t="s">
        <v>4853</v>
      </c>
      <c r="H530" s="39" t="s">
        <v>4502</v>
      </c>
      <c r="I530" s="40" t="n">
        <v>200</v>
      </c>
      <c r="J530" s="40" t="n">
        <v>0</v>
      </c>
      <c r="K530" s="39" t="s">
        <v>4503</v>
      </c>
      <c r="L530" s="41" t="n">
        <v>0</v>
      </c>
      <c r="M530" s="41" t="n">
        <v>4095.05</v>
      </c>
      <c r="O530" s="42" t="n">
        <f aca="false">M530/SUM($M$2:$M$2023)</f>
        <v>1.13131452416098E-005</v>
      </c>
      <c r="P530" s="43" t="n">
        <f aca="false">IFERROR(M530/I530,0)</f>
        <v>20.47525</v>
      </c>
      <c r="Q530" s="17"/>
      <c r="R530" s="44" t="n">
        <f aca="false">I530-Q530</f>
        <v>200</v>
      </c>
      <c r="S530" s="43" t="n">
        <f aca="false">$AK530*R530</f>
        <v>4095.05454545455</v>
      </c>
      <c r="U530" s="26" t="s">
        <v>259</v>
      </c>
      <c r="V530" s="26" t="s">
        <v>260</v>
      </c>
      <c r="W530" s="26" t="s">
        <v>262</v>
      </c>
      <c r="X530" s="26"/>
      <c r="Y530" s="26" t="s">
        <v>277</v>
      </c>
      <c r="Z530" s="27" t="s">
        <v>123</v>
      </c>
      <c r="AA530" s="26"/>
      <c r="AB530" s="26"/>
      <c r="AC530" s="26"/>
      <c r="AD530" s="26"/>
      <c r="AE530" s="26"/>
      <c r="AF530" s="26"/>
      <c r="AG530" s="26"/>
      <c r="AH530" s="45"/>
      <c r="AI530" s="45"/>
      <c r="AJ530" s="45"/>
      <c r="AK530" s="46" t="n">
        <v>20.4752727272727</v>
      </c>
      <c r="AL530" s="46"/>
      <c r="AM530" s="46"/>
      <c r="AN530" s="26"/>
      <c r="AO530" s="26" t="s">
        <v>1823</v>
      </c>
    </row>
    <row r="531" customFormat="false" ht="12" hidden="false" customHeight="false" outlineLevel="0" collapsed="false">
      <c r="A531" s="39" t="s">
        <v>1821</v>
      </c>
      <c r="B531" s="39" t="s">
        <v>1822</v>
      </c>
      <c r="C531" s="39" t="s">
        <v>5287</v>
      </c>
      <c r="D531" s="39" t="s">
        <v>4505</v>
      </c>
      <c r="E531" s="39" t="s">
        <v>261</v>
      </c>
      <c r="F531" s="39" t="s">
        <v>1739</v>
      </c>
      <c r="G531" s="39" t="s">
        <v>4853</v>
      </c>
      <c r="H531" s="39" t="s">
        <v>4502</v>
      </c>
      <c r="I531" s="40" t="n">
        <v>200</v>
      </c>
      <c r="J531" s="40" t="n">
        <v>0</v>
      </c>
      <c r="K531" s="39" t="s">
        <v>4503</v>
      </c>
      <c r="L531" s="41" t="n">
        <v>0</v>
      </c>
      <c r="M531" s="41" t="n">
        <v>4095.05</v>
      </c>
      <c r="O531" s="42" t="n">
        <f aca="false">M531/SUM($M$2:$M$2023)</f>
        <v>1.13131452416098E-005</v>
      </c>
      <c r="P531" s="43" t="n">
        <f aca="false">IFERROR(M531/I531,0)</f>
        <v>20.47525</v>
      </c>
      <c r="Q531" s="17"/>
      <c r="R531" s="44" t="n">
        <f aca="false">I531-Q531</f>
        <v>200</v>
      </c>
      <c r="S531" s="43" t="n">
        <f aca="false">$AK531*R531</f>
        <v>4095.05454545455</v>
      </c>
      <c r="U531" s="26" t="s">
        <v>259</v>
      </c>
      <c r="V531" s="26" t="s">
        <v>260</v>
      </c>
      <c r="W531" s="26" t="s">
        <v>262</v>
      </c>
      <c r="X531" s="26"/>
      <c r="Y531" s="26" t="s">
        <v>277</v>
      </c>
      <c r="Z531" s="27" t="s">
        <v>123</v>
      </c>
      <c r="AA531" s="26"/>
      <c r="AB531" s="26"/>
      <c r="AC531" s="26"/>
      <c r="AD531" s="26"/>
      <c r="AE531" s="26"/>
      <c r="AF531" s="26"/>
      <c r="AG531" s="26"/>
      <c r="AH531" s="45"/>
      <c r="AI531" s="45"/>
      <c r="AJ531" s="45"/>
      <c r="AK531" s="46" t="n">
        <v>20.4752727272727</v>
      </c>
      <c r="AL531" s="46"/>
      <c r="AM531" s="46"/>
      <c r="AN531" s="26"/>
      <c r="AO531" s="26" t="s">
        <v>1823</v>
      </c>
    </row>
    <row r="532" customFormat="false" ht="12" hidden="false" customHeight="false" outlineLevel="0" collapsed="false">
      <c r="A532" s="39" t="s">
        <v>1233</v>
      </c>
      <c r="B532" s="39" t="s">
        <v>1234</v>
      </c>
      <c r="C532" s="39" t="s">
        <v>78</v>
      </c>
      <c r="D532" s="39" t="s">
        <v>4505</v>
      </c>
      <c r="E532" s="39" t="s">
        <v>261</v>
      </c>
      <c r="F532" s="39" t="s">
        <v>1739</v>
      </c>
      <c r="G532" s="39" t="s">
        <v>4853</v>
      </c>
      <c r="H532" s="39" t="s">
        <v>4502</v>
      </c>
      <c r="I532" s="40" t="n">
        <v>200</v>
      </c>
      <c r="J532" s="40" t="n">
        <v>0</v>
      </c>
      <c r="K532" s="39" t="s">
        <v>4503</v>
      </c>
      <c r="L532" s="41" t="n">
        <v>0</v>
      </c>
      <c r="M532" s="41" t="n">
        <v>299509.01</v>
      </c>
      <c r="O532" s="42" t="n">
        <f aca="false">M532/SUM($M$2:$M$2023)</f>
        <v>0.000827435301473915</v>
      </c>
      <c r="P532" s="43" t="n">
        <f aca="false">IFERROR(M532/I532,0)</f>
        <v>1497.54505</v>
      </c>
      <c r="Q532" s="17" t="n">
        <v>0</v>
      </c>
      <c r="R532" s="44" t="n">
        <f aca="false">I532-Q532</f>
        <v>200</v>
      </c>
      <c r="S532" s="43" t="n">
        <f aca="false">$AK532*R532</f>
        <v>299509.008960573</v>
      </c>
      <c r="U532" s="26" t="s">
        <v>259</v>
      </c>
      <c r="V532" s="26" t="s">
        <v>260</v>
      </c>
      <c r="W532" s="26" t="s">
        <v>262</v>
      </c>
      <c r="X532" s="29" t="s">
        <v>227</v>
      </c>
      <c r="Y532" s="26" t="s">
        <v>297</v>
      </c>
      <c r="Z532" s="25" t="s">
        <v>51</v>
      </c>
      <c r="AA532" s="26" t="s">
        <v>2028</v>
      </c>
      <c r="AB532" s="26" t="s">
        <v>2029</v>
      </c>
      <c r="AC532" s="26" t="s">
        <v>1237</v>
      </c>
      <c r="AD532" s="26" t="s">
        <v>269</v>
      </c>
      <c r="AE532" s="26"/>
      <c r="AF532" s="26" t="s">
        <v>270</v>
      </c>
      <c r="AG532" s="26" t="s">
        <v>1238</v>
      </c>
      <c r="AH532" s="45" t="n">
        <v>1116</v>
      </c>
      <c r="AI532" s="45" t="n">
        <f aca="false">Q532</f>
        <v>0</v>
      </c>
      <c r="AJ532" s="45" t="n">
        <f aca="false">$AH532-$AI532</f>
        <v>1116</v>
      </c>
      <c r="AK532" s="46" t="n">
        <v>1497.54504480287</v>
      </c>
      <c r="AL532" s="46" t="n">
        <f aca="false">$AJ532*$AK532</f>
        <v>1671260.27</v>
      </c>
      <c r="AM532" s="46" t="n">
        <f aca="false">$AI532*$AK532</f>
        <v>0</v>
      </c>
      <c r="AN532" s="26"/>
      <c r="AO532" s="26" t="s">
        <v>2030</v>
      </c>
    </row>
    <row r="533" customFormat="false" ht="12" hidden="false" customHeight="false" outlineLevel="0" collapsed="false">
      <c r="A533" s="39" t="s">
        <v>2093</v>
      </c>
      <c r="B533" s="39" t="s">
        <v>2094</v>
      </c>
      <c r="C533" s="39" t="s">
        <v>5288</v>
      </c>
      <c r="D533" s="39" t="s">
        <v>4505</v>
      </c>
      <c r="E533" s="39" t="s">
        <v>261</v>
      </c>
      <c r="F533" s="39" t="s">
        <v>1739</v>
      </c>
      <c r="G533" s="39" t="s">
        <v>4853</v>
      </c>
      <c r="H533" s="39" t="s">
        <v>4502</v>
      </c>
      <c r="I533" s="40" t="n">
        <v>200</v>
      </c>
      <c r="J533" s="40" t="n">
        <v>0</v>
      </c>
      <c r="K533" s="39" t="s">
        <v>4503</v>
      </c>
      <c r="L533" s="41" t="n">
        <v>0</v>
      </c>
      <c r="M533" s="41" t="n">
        <v>160628.5</v>
      </c>
      <c r="O533" s="42" t="n">
        <f aca="false">M533/SUM($M$2:$M$2023)</f>
        <v>0.000443758574484296</v>
      </c>
      <c r="P533" s="43" t="n">
        <f aca="false">IFERROR(M533/I533,0)</f>
        <v>803.1425</v>
      </c>
      <c r="Q533" s="17" t="n">
        <v>56</v>
      </c>
      <c r="R533" s="44" t="n">
        <f aca="false">I533-Q533</f>
        <v>144</v>
      </c>
      <c r="S533" s="43" t="n">
        <f aca="false">$AK533*R533</f>
        <v>115652.52</v>
      </c>
      <c r="U533" s="26" t="s">
        <v>259</v>
      </c>
      <c r="V533" s="26" t="s">
        <v>260</v>
      </c>
      <c r="W533" s="26" t="s">
        <v>262</v>
      </c>
      <c r="X533" s="29" t="s">
        <v>227</v>
      </c>
      <c r="Y533" s="26" t="s">
        <v>297</v>
      </c>
      <c r="Z533" s="25" t="s">
        <v>51</v>
      </c>
      <c r="AA533" s="26" t="s">
        <v>2095</v>
      </c>
      <c r="AB533" s="26" t="s">
        <v>2096</v>
      </c>
      <c r="AC533" s="26" t="s">
        <v>290</v>
      </c>
      <c r="AD533" s="26" t="s">
        <v>269</v>
      </c>
      <c r="AE533" s="26"/>
      <c r="AF533" s="26" t="s">
        <v>269</v>
      </c>
      <c r="AG533" s="26"/>
      <c r="AH533" s="45" t="n">
        <v>800</v>
      </c>
      <c r="AI533" s="45" t="n">
        <f aca="false">Q533</f>
        <v>56</v>
      </c>
      <c r="AJ533" s="45" t="n">
        <f aca="false">$AH533-$AI533</f>
        <v>744</v>
      </c>
      <c r="AK533" s="46" t="n">
        <v>803.1425</v>
      </c>
      <c r="AL533" s="46" t="n">
        <f aca="false">$AJ533*$AK533</f>
        <v>597538.02</v>
      </c>
      <c r="AM533" s="46" t="n">
        <f aca="false">$AI533*$AK533</f>
        <v>44975.98</v>
      </c>
      <c r="AN533" s="26"/>
      <c r="AO533" s="26" t="s">
        <v>2097</v>
      </c>
    </row>
    <row r="534" customFormat="false" ht="12" hidden="false" customHeight="false" outlineLevel="0" collapsed="false">
      <c r="A534" s="39" t="s">
        <v>2093</v>
      </c>
      <c r="B534" s="39" t="s">
        <v>2094</v>
      </c>
      <c r="C534" s="39" t="s">
        <v>5289</v>
      </c>
      <c r="D534" s="39" t="s">
        <v>4505</v>
      </c>
      <c r="E534" s="39" t="s">
        <v>261</v>
      </c>
      <c r="F534" s="39" t="s">
        <v>1739</v>
      </c>
      <c r="G534" s="39" t="s">
        <v>4853</v>
      </c>
      <c r="H534" s="39" t="s">
        <v>4502</v>
      </c>
      <c r="I534" s="40" t="n">
        <v>200</v>
      </c>
      <c r="J534" s="40" t="n">
        <v>0</v>
      </c>
      <c r="K534" s="39" t="s">
        <v>4503</v>
      </c>
      <c r="L534" s="41" t="n">
        <v>0</v>
      </c>
      <c r="M534" s="41" t="n">
        <v>160628.5</v>
      </c>
      <c r="O534" s="42" t="n">
        <f aca="false">M534/SUM($M$2:$M$2023)</f>
        <v>0.000443758574484296</v>
      </c>
      <c r="P534" s="43" t="n">
        <f aca="false">IFERROR(M534/I534,0)</f>
        <v>803.1425</v>
      </c>
      <c r="Q534" s="17"/>
      <c r="R534" s="44" t="n">
        <f aca="false">I534-Q534</f>
        <v>200</v>
      </c>
      <c r="S534" s="43" t="n">
        <f aca="false">$AK534*R534</f>
        <v>160628.5</v>
      </c>
      <c r="U534" s="26" t="s">
        <v>259</v>
      </c>
      <c r="V534" s="26" t="s">
        <v>260</v>
      </c>
      <c r="W534" s="26" t="s">
        <v>262</v>
      </c>
      <c r="X534" s="29" t="s">
        <v>227</v>
      </c>
      <c r="Y534" s="26" t="s">
        <v>297</v>
      </c>
      <c r="Z534" s="25" t="s">
        <v>51</v>
      </c>
      <c r="AA534" s="26" t="s">
        <v>2095</v>
      </c>
      <c r="AB534" s="26" t="s">
        <v>2096</v>
      </c>
      <c r="AC534" s="26" t="s">
        <v>290</v>
      </c>
      <c r="AD534" s="26" t="s">
        <v>269</v>
      </c>
      <c r="AE534" s="26"/>
      <c r="AF534" s="26" t="s">
        <v>269</v>
      </c>
      <c r="AG534" s="26"/>
      <c r="AH534" s="45"/>
      <c r="AI534" s="45"/>
      <c r="AJ534" s="45"/>
      <c r="AK534" s="46" t="n">
        <v>803.1425</v>
      </c>
      <c r="AL534" s="46"/>
      <c r="AM534" s="46"/>
      <c r="AN534" s="26"/>
      <c r="AO534" s="26" t="s">
        <v>5290</v>
      </c>
    </row>
    <row r="535" customFormat="false" ht="12" hidden="false" customHeight="false" outlineLevel="0" collapsed="false">
      <c r="A535" s="39" t="s">
        <v>2070</v>
      </c>
      <c r="B535" s="39" t="s">
        <v>2071</v>
      </c>
      <c r="C535" s="39" t="s">
        <v>5291</v>
      </c>
      <c r="D535" s="39" t="s">
        <v>4505</v>
      </c>
      <c r="E535" s="39" t="s">
        <v>261</v>
      </c>
      <c r="F535" s="39" t="s">
        <v>1739</v>
      </c>
      <c r="G535" s="39" t="s">
        <v>4853</v>
      </c>
      <c r="H535" s="39" t="s">
        <v>4502</v>
      </c>
      <c r="I535" s="40" t="n">
        <v>200</v>
      </c>
      <c r="J535" s="40" t="n">
        <v>0</v>
      </c>
      <c r="K535" s="39" t="s">
        <v>4503</v>
      </c>
      <c r="L535" s="41" t="n">
        <v>0</v>
      </c>
      <c r="M535" s="41" t="n">
        <v>151638.59</v>
      </c>
      <c r="O535" s="42" t="n">
        <f aca="false">M535/SUM($M$2:$M$2023)</f>
        <v>0.000418922697623452</v>
      </c>
      <c r="P535" s="43" t="n">
        <f aca="false">IFERROR(M535/I535,0)</f>
        <v>758.19295</v>
      </c>
      <c r="Q535" s="17" t="n">
        <v>0</v>
      </c>
      <c r="R535" s="44" t="n">
        <f aca="false">I535-Q535</f>
        <v>200</v>
      </c>
      <c r="S535" s="43" t="n">
        <f aca="false">$AK535*R535</f>
        <v>151638.587822014</v>
      </c>
      <c r="U535" s="26" t="s">
        <v>259</v>
      </c>
      <c r="V535" s="26" t="s">
        <v>260</v>
      </c>
      <c r="W535" s="26" t="s">
        <v>262</v>
      </c>
      <c r="X535" s="29" t="s">
        <v>227</v>
      </c>
      <c r="Y535" s="26" t="s">
        <v>297</v>
      </c>
      <c r="Z535" s="25" t="s">
        <v>51</v>
      </c>
      <c r="AA535" s="26" t="s">
        <v>2072</v>
      </c>
      <c r="AB535" s="26" t="s">
        <v>2073</v>
      </c>
      <c r="AC535" s="26" t="s">
        <v>290</v>
      </c>
      <c r="AD535" s="26" t="s">
        <v>269</v>
      </c>
      <c r="AE535" s="26"/>
      <c r="AF535" s="26" t="s">
        <v>269</v>
      </c>
      <c r="AG535" s="26"/>
      <c r="AH535" s="45" t="n">
        <v>854</v>
      </c>
      <c r="AI535" s="45" t="n">
        <f aca="false">Q535</f>
        <v>0</v>
      </c>
      <c r="AJ535" s="45" t="n">
        <f aca="false">$AH535-$AI535</f>
        <v>854</v>
      </c>
      <c r="AK535" s="46" t="n">
        <v>758.19293911007</v>
      </c>
      <c r="AL535" s="46" t="n">
        <f aca="false">$AJ535*$AK535</f>
        <v>647496.77</v>
      </c>
      <c r="AM535" s="46" t="n">
        <f aca="false">$AI535*$AK535</f>
        <v>0</v>
      </c>
      <c r="AN535" s="26"/>
      <c r="AO535" s="26" t="s">
        <v>2074</v>
      </c>
    </row>
    <row r="536" customFormat="false" ht="12" hidden="false" customHeight="false" outlineLevel="0" collapsed="false">
      <c r="A536" s="39" t="s">
        <v>604</v>
      </c>
      <c r="B536" s="39" t="s">
        <v>605</v>
      </c>
      <c r="C536" s="39" t="s">
        <v>5292</v>
      </c>
      <c r="D536" s="39" t="s">
        <v>4505</v>
      </c>
      <c r="E536" s="39" t="s">
        <v>261</v>
      </c>
      <c r="F536" s="39" t="s">
        <v>1739</v>
      </c>
      <c r="G536" s="39" t="s">
        <v>4853</v>
      </c>
      <c r="H536" s="39" t="s">
        <v>4502</v>
      </c>
      <c r="I536" s="40" t="n">
        <v>200</v>
      </c>
      <c r="J536" s="40" t="n">
        <v>0</v>
      </c>
      <c r="K536" s="39" t="s">
        <v>4503</v>
      </c>
      <c r="L536" s="41" t="n">
        <v>0</v>
      </c>
      <c r="M536" s="41" t="n">
        <v>50789.74</v>
      </c>
      <c r="O536" s="42" t="n">
        <f aca="false">M536/SUM($M$2:$M$2023)</f>
        <v>0.00014031372154274</v>
      </c>
      <c r="P536" s="43" t="n">
        <f aca="false">IFERROR(M536/I536,0)</f>
        <v>253.9487</v>
      </c>
      <c r="Q536" s="17"/>
      <c r="R536" s="44" t="n">
        <f aca="false">I536-Q536</f>
        <v>200</v>
      </c>
      <c r="S536" s="43" t="n">
        <f aca="false">$AK536*R536</f>
        <v>50789.7365384615</v>
      </c>
      <c r="U536" s="26" t="s">
        <v>259</v>
      </c>
      <c r="V536" s="26" t="s">
        <v>260</v>
      </c>
      <c r="W536" s="26" t="s">
        <v>262</v>
      </c>
      <c r="X536" s="29" t="s">
        <v>227</v>
      </c>
      <c r="Y536" s="26" t="s">
        <v>297</v>
      </c>
      <c r="Z536" s="25" t="s">
        <v>51</v>
      </c>
      <c r="AA536" s="26" t="s">
        <v>2049</v>
      </c>
      <c r="AB536" s="26" t="s">
        <v>2050</v>
      </c>
      <c r="AC536" s="26" t="s">
        <v>290</v>
      </c>
      <c r="AD536" s="26" t="s">
        <v>270</v>
      </c>
      <c r="AE536" s="26" t="s">
        <v>2051</v>
      </c>
      <c r="AF536" s="26" t="s">
        <v>269</v>
      </c>
      <c r="AG536" s="26"/>
      <c r="AH536" s="45"/>
      <c r="AI536" s="45"/>
      <c r="AJ536" s="45"/>
      <c r="AK536" s="46" t="n">
        <v>253.948682692308</v>
      </c>
      <c r="AL536" s="46"/>
      <c r="AM536" s="46"/>
      <c r="AN536" s="26"/>
      <c r="AO536" s="26" t="s">
        <v>5293</v>
      </c>
    </row>
    <row r="537" customFormat="false" ht="12" hidden="false" customHeight="false" outlineLevel="0" collapsed="false">
      <c r="A537" s="39" t="s">
        <v>604</v>
      </c>
      <c r="B537" s="39" t="s">
        <v>605</v>
      </c>
      <c r="C537" s="39" t="s">
        <v>5294</v>
      </c>
      <c r="D537" s="39" t="s">
        <v>4505</v>
      </c>
      <c r="E537" s="39" t="s">
        <v>261</v>
      </c>
      <c r="F537" s="39" t="s">
        <v>1739</v>
      </c>
      <c r="G537" s="39" t="s">
        <v>4853</v>
      </c>
      <c r="H537" s="39" t="s">
        <v>4502</v>
      </c>
      <c r="I537" s="40" t="n">
        <v>200</v>
      </c>
      <c r="J537" s="40" t="n">
        <v>0</v>
      </c>
      <c r="K537" s="39" t="s">
        <v>4503</v>
      </c>
      <c r="L537" s="41" t="n">
        <v>0</v>
      </c>
      <c r="M537" s="41" t="n">
        <v>50789.74</v>
      </c>
      <c r="O537" s="42" t="n">
        <f aca="false">M537/SUM($M$2:$M$2023)</f>
        <v>0.00014031372154274</v>
      </c>
      <c r="P537" s="43" t="n">
        <f aca="false">IFERROR(M537/I537,0)</f>
        <v>253.9487</v>
      </c>
      <c r="Q537" s="17"/>
      <c r="R537" s="44" t="n">
        <f aca="false">I537-Q537</f>
        <v>200</v>
      </c>
      <c r="S537" s="43" t="n">
        <f aca="false">$AK537*R537</f>
        <v>50789.7365384615</v>
      </c>
      <c r="U537" s="26" t="s">
        <v>259</v>
      </c>
      <c r="V537" s="26" t="s">
        <v>260</v>
      </c>
      <c r="W537" s="26" t="s">
        <v>262</v>
      </c>
      <c r="X537" s="29" t="s">
        <v>227</v>
      </c>
      <c r="Y537" s="26" t="s">
        <v>297</v>
      </c>
      <c r="Z537" s="25" t="s">
        <v>51</v>
      </c>
      <c r="AA537" s="26" t="s">
        <v>2049</v>
      </c>
      <c r="AB537" s="26" t="s">
        <v>2050</v>
      </c>
      <c r="AC537" s="26" t="s">
        <v>290</v>
      </c>
      <c r="AD537" s="26" t="s">
        <v>270</v>
      </c>
      <c r="AE537" s="26" t="s">
        <v>2051</v>
      </c>
      <c r="AF537" s="26" t="s">
        <v>269</v>
      </c>
      <c r="AG537" s="26"/>
      <c r="AH537" s="45"/>
      <c r="AI537" s="45"/>
      <c r="AJ537" s="45"/>
      <c r="AK537" s="46" t="n">
        <v>253.948682692308</v>
      </c>
      <c r="AL537" s="46"/>
      <c r="AM537" s="46"/>
      <c r="AN537" s="26"/>
      <c r="AO537" s="26" t="s">
        <v>5293</v>
      </c>
    </row>
    <row r="538" customFormat="false" ht="12" hidden="false" customHeight="false" outlineLevel="0" collapsed="false">
      <c r="A538" s="39" t="s">
        <v>604</v>
      </c>
      <c r="B538" s="39" t="s">
        <v>605</v>
      </c>
      <c r="C538" s="39" t="s">
        <v>5295</v>
      </c>
      <c r="D538" s="39" t="s">
        <v>4505</v>
      </c>
      <c r="E538" s="39" t="s">
        <v>261</v>
      </c>
      <c r="F538" s="39" t="s">
        <v>1739</v>
      </c>
      <c r="G538" s="39" t="s">
        <v>4853</v>
      </c>
      <c r="H538" s="39" t="s">
        <v>4502</v>
      </c>
      <c r="I538" s="40" t="n">
        <v>200</v>
      </c>
      <c r="J538" s="40" t="n">
        <v>0</v>
      </c>
      <c r="K538" s="39" t="s">
        <v>4503</v>
      </c>
      <c r="L538" s="41" t="n">
        <v>0</v>
      </c>
      <c r="M538" s="41" t="n">
        <v>50789.74</v>
      </c>
      <c r="O538" s="42" t="n">
        <f aca="false">M538/SUM($M$2:$M$2023)</f>
        <v>0.00014031372154274</v>
      </c>
      <c r="P538" s="43" t="n">
        <f aca="false">IFERROR(M538/I538,0)</f>
        <v>253.9487</v>
      </c>
      <c r="Q538" s="17"/>
      <c r="R538" s="44" t="n">
        <f aca="false">I538-Q538</f>
        <v>200</v>
      </c>
      <c r="S538" s="43" t="n">
        <f aca="false">$AK538*R538</f>
        <v>50789.7365384615</v>
      </c>
      <c r="U538" s="26" t="s">
        <v>259</v>
      </c>
      <c r="V538" s="26" t="s">
        <v>260</v>
      </c>
      <c r="W538" s="26" t="s">
        <v>262</v>
      </c>
      <c r="X538" s="29" t="s">
        <v>227</v>
      </c>
      <c r="Y538" s="26" t="s">
        <v>297</v>
      </c>
      <c r="Z538" s="25" t="s">
        <v>51</v>
      </c>
      <c r="AA538" s="26" t="s">
        <v>2049</v>
      </c>
      <c r="AB538" s="26" t="s">
        <v>2050</v>
      </c>
      <c r="AC538" s="26" t="s">
        <v>290</v>
      </c>
      <c r="AD538" s="26" t="s">
        <v>270</v>
      </c>
      <c r="AE538" s="26" t="s">
        <v>2051</v>
      </c>
      <c r="AF538" s="26" t="s">
        <v>269</v>
      </c>
      <c r="AG538" s="26"/>
      <c r="AH538" s="45"/>
      <c r="AI538" s="45"/>
      <c r="AJ538" s="45"/>
      <c r="AK538" s="46" t="n">
        <v>253.948682692308</v>
      </c>
      <c r="AL538" s="46"/>
      <c r="AM538" s="46"/>
      <c r="AN538" s="26"/>
      <c r="AO538" s="26" t="s">
        <v>5293</v>
      </c>
    </row>
    <row r="539" customFormat="false" ht="12" hidden="false" customHeight="false" outlineLevel="0" collapsed="false">
      <c r="A539" s="39" t="s">
        <v>583</v>
      </c>
      <c r="B539" s="39" t="s">
        <v>584</v>
      </c>
      <c r="C539" s="39" t="s">
        <v>5296</v>
      </c>
      <c r="D539" s="39" t="s">
        <v>4505</v>
      </c>
      <c r="E539" s="39" t="s">
        <v>261</v>
      </c>
      <c r="F539" s="39" t="s">
        <v>1739</v>
      </c>
      <c r="G539" s="39" t="s">
        <v>4853</v>
      </c>
      <c r="H539" s="39" t="s">
        <v>4502</v>
      </c>
      <c r="I539" s="40" t="n">
        <v>200</v>
      </c>
      <c r="J539" s="40" t="n">
        <v>0</v>
      </c>
      <c r="K539" s="39" t="s">
        <v>4503</v>
      </c>
      <c r="L539" s="41" t="n">
        <v>0</v>
      </c>
      <c r="M539" s="41" t="n">
        <v>12220</v>
      </c>
      <c r="O539" s="42" t="n">
        <f aca="false">M539/SUM($M$2:$M$2023)</f>
        <v>3.37594497875414E-005</v>
      </c>
      <c r="P539" s="43" t="n">
        <f aca="false">IFERROR(M539/I539,0)</f>
        <v>61.1</v>
      </c>
      <c r="Q539" s="17" t="n">
        <v>51</v>
      </c>
      <c r="R539" s="44" t="n">
        <f aca="false">I539-Q539</f>
        <v>149</v>
      </c>
      <c r="S539" s="43" t="n">
        <f aca="false">$AK539*R539</f>
        <v>9103.9</v>
      </c>
      <c r="U539" s="26" t="s">
        <v>259</v>
      </c>
      <c r="V539" s="26" t="s">
        <v>260</v>
      </c>
      <c r="W539" s="26" t="s">
        <v>262</v>
      </c>
      <c r="X539" s="24" t="s">
        <v>226</v>
      </c>
      <c r="Y539" s="26" t="s">
        <v>267</v>
      </c>
      <c r="Z539" s="25" t="s">
        <v>51</v>
      </c>
      <c r="AA539" s="26" t="s">
        <v>2394</v>
      </c>
      <c r="AB539" s="26" t="s">
        <v>2395</v>
      </c>
      <c r="AC539" s="26" t="s">
        <v>2396</v>
      </c>
      <c r="AD539" s="26" t="s">
        <v>269</v>
      </c>
      <c r="AE539" s="26"/>
      <c r="AF539" s="26" t="s">
        <v>270</v>
      </c>
      <c r="AG539" s="26" t="s">
        <v>2397</v>
      </c>
      <c r="AH539" s="45" t="n">
        <v>200</v>
      </c>
      <c r="AI539" s="45" t="n">
        <f aca="false">Q539</f>
        <v>51</v>
      </c>
      <c r="AJ539" s="45" t="n">
        <f aca="false">$AH539-$AI539</f>
        <v>149</v>
      </c>
      <c r="AK539" s="46" t="n">
        <v>61.1</v>
      </c>
      <c r="AL539" s="46" t="n">
        <f aca="false">$AJ539*$AK539</f>
        <v>9103.9</v>
      </c>
      <c r="AM539" s="46" t="n">
        <f aca="false">$AI539*$AK539</f>
        <v>3116.1</v>
      </c>
      <c r="AN539" s="26"/>
      <c r="AO539" s="26" t="s">
        <v>368</v>
      </c>
    </row>
    <row r="540" customFormat="false" ht="12" hidden="false" customHeight="false" outlineLevel="0" collapsed="false">
      <c r="A540" s="39" t="s">
        <v>2170</v>
      </c>
      <c r="B540" s="39" t="s">
        <v>2171</v>
      </c>
      <c r="C540" s="39" t="s">
        <v>78</v>
      </c>
      <c r="D540" s="39" t="s">
        <v>4505</v>
      </c>
      <c r="E540" s="39" t="s">
        <v>261</v>
      </c>
      <c r="F540" s="39" t="s">
        <v>1739</v>
      </c>
      <c r="G540" s="39" t="s">
        <v>4853</v>
      </c>
      <c r="H540" s="39" t="s">
        <v>4502</v>
      </c>
      <c r="I540" s="40" t="n">
        <v>200</v>
      </c>
      <c r="J540" s="40" t="n">
        <v>0</v>
      </c>
      <c r="K540" s="39" t="s">
        <v>4503</v>
      </c>
      <c r="L540" s="41" t="n">
        <v>0</v>
      </c>
      <c r="M540" s="41" t="n">
        <v>90124</v>
      </c>
      <c r="O540" s="42" t="n">
        <f aca="false">M540/SUM($M$2:$M$2023)</f>
        <v>0.000248980086141766</v>
      </c>
      <c r="P540" s="43" t="n">
        <f aca="false">IFERROR(M540/I540,0)</f>
        <v>450.62</v>
      </c>
      <c r="Q540" s="17" t="n">
        <v>76</v>
      </c>
      <c r="R540" s="44" t="n">
        <f aca="false">I540-Q540</f>
        <v>124</v>
      </c>
      <c r="S540" s="43" t="n">
        <f aca="false">$AK540*R540</f>
        <v>55876.88</v>
      </c>
      <c r="U540" s="26" t="s">
        <v>259</v>
      </c>
      <c r="V540" s="26" t="s">
        <v>260</v>
      </c>
      <c r="W540" s="26" t="s">
        <v>262</v>
      </c>
      <c r="X540" s="25" t="s">
        <v>228</v>
      </c>
      <c r="Y540" s="26" t="s">
        <v>282</v>
      </c>
      <c r="Z540" s="25" t="s">
        <v>51</v>
      </c>
      <c r="AA540" s="26" t="s">
        <v>2172</v>
      </c>
      <c r="AB540" s="26" t="s">
        <v>2173</v>
      </c>
      <c r="AC540" s="26" t="s">
        <v>2174</v>
      </c>
      <c r="AD540" s="26" t="s">
        <v>269</v>
      </c>
      <c r="AE540" s="26"/>
      <c r="AF540" s="26" t="s">
        <v>270</v>
      </c>
      <c r="AG540" s="26" t="s">
        <v>2175</v>
      </c>
      <c r="AH540" s="45" t="n">
        <v>575</v>
      </c>
      <c r="AI540" s="45" t="n">
        <f aca="false">Q540</f>
        <v>76</v>
      </c>
      <c r="AJ540" s="45" t="n">
        <f aca="false">$AH540-$AI540</f>
        <v>499</v>
      </c>
      <c r="AK540" s="46" t="n">
        <v>450.62</v>
      </c>
      <c r="AL540" s="46" t="n">
        <f aca="false">$AJ540*$AK540</f>
        <v>224859.38</v>
      </c>
      <c r="AM540" s="46" t="n">
        <f aca="false">$AI540*$AK540</f>
        <v>34247.12</v>
      </c>
      <c r="AN540" s="26"/>
      <c r="AO540" s="26" t="s">
        <v>2176</v>
      </c>
    </row>
    <row r="541" customFormat="false" ht="12" hidden="false" customHeight="false" outlineLevel="0" collapsed="false">
      <c r="A541" s="39" t="s">
        <v>2014</v>
      </c>
      <c r="B541" s="39" t="s">
        <v>2015</v>
      </c>
      <c r="C541" s="39" t="s">
        <v>5297</v>
      </c>
      <c r="D541" s="39" t="s">
        <v>4505</v>
      </c>
      <c r="E541" s="39" t="s">
        <v>261</v>
      </c>
      <c r="F541" s="39" t="s">
        <v>1739</v>
      </c>
      <c r="G541" s="39" t="s">
        <v>4853</v>
      </c>
      <c r="H541" s="39" t="s">
        <v>4502</v>
      </c>
      <c r="I541" s="40" t="n">
        <v>200</v>
      </c>
      <c r="J541" s="40" t="n">
        <v>0</v>
      </c>
      <c r="K541" s="39" t="s">
        <v>4503</v>
      </c>
      <c r="L541" s="41" t="n">
        <v>0</v>
      </c>
      <c r="M541" s="41" t="n">
        <v>188887.35</v>
      </c>
      <c r="O541" s="42" t="n">
        <f aca="false">M541/SUM($M$2:$M$2023)</f>
        <v>0.000521827578381896</v>
      </c>
      <c r="P541" s="43" t="n">
        <f aca="false">IFERROR(M541/I541,0)</f>
        <v>944.43675</v>
      </c>
      <c r="Q541" s="17"/>
      <c r="R541" s="44" t="n">
        <f aca="false">I541-Q541</f>
        <v>200</v>
      </c>
      <c r="S541" s="43" t="n">
        <f aca="false">$AK541*R541</f>
        <v>188887.343891403</v>
      </c>
      <c r="U541" s="26" t="s">
        <v>259</v>
      </c>
      <c r="V541" s="26" t="s">
        <v>260</v>
      </c>
      <c r="W541" s="26" t="s">
        <v>262</v>
      </c>
      <c r="X541" s="24" t="s">
        <v>226</v>
      </c>
      <c r="Y541" s="26" t="s">
        <v>267</v>
      </c>
      <c r="Z541" s="25" t="s">
        <v>51</v>
      </c>
      <c r="AA541" s="26" t="s">
        <v>2016</v>
      </c>
      <c r="AB541" s="26" t="s">
        <v>2017</v>
      </c>
      <c r="AC541" s="26" t="s">
        <v>290</v>
      </c>
      <c r="AD541" s="26" t="s">
        <v>269</v>
      </c>
      <c r="AE541" s="26"/>
      <c r="AF541" s="26" t="s">
        <v>269</v>
      </c>
      <c r="AG541" s="26"/>
      <c r="AH541" s="45"/>
      <c r="AI541" s="45"/>
      <c r="AJ541" s="45"/>
      <c r="AK541" s="46" t="n">
        <v>944.436719457014</v>
      </c>
      <c r="AL541" s="46"/>
      <c r="AM541" s="46"/>
      <c r="AN541" s="26"/>
      <c r="AO541" s="26" t="s">
        <v>5298</v>
      </c>
    </row>
    <row r="542" customFormat="false" ht="12" hidden="false" customHeight="false" outlineLevel="0" collapsed="false">
      <c r="A542" s="39" t="s">
        <v>705</v>
      </c>
      <c r="B542" s="39" t="s">
        <v>706</v>
      </c>
      <c r="C542" s="39" t="s">
        <v>5299</v>
      </c>
      <c r="D542" s="39" t="s">
        <v>4505</v>
      </c>
      <c r="E542" s="39" t="s">
        <v>261</v>
      </c>
      <c r="F542" s="39" t="s">
        <v>1739</v>
      </c>
      <c r="G542" s="39" t="s">
        <v>4853</v>
      </c>
      <c r="H542" s="39" t="s">
        <v>4502</v>
      </c>
      <c r="I542" s="40" t="n">
        <v>200</v>
      </c>
      <c r="J542" s="40" t="n">
        <v>0</v>
      </c>
      <c r="K542" s="39" t="s">
        <v>4503</v>
      </c>
      <c r="L542" s="41" t="n">
        <v>0</v>
      </c>
      <c r="M542" s="41" t="n">
        <v>44089.09</v>
      </c>
      <c r="O542" s="42" t="n">
        <f aca="false">M542/SUM($M$2:$M$2023)</f>
        <v>0.000121802243865253</v>
      </c>
      <c r="P542" s="43" t="n">
        <f aca="false">IFERROR(M542/I542,0)</f>
        <v>220.44545</v>
      </c>
      <c r="Q542" s="17" t="n">
        <v>0</v>
      </c>
      <c r="R542" s="44" t="n">
        <f aca="false">I542-Q542</f>
        <v>200</v>
      </c>
      <c r="S542" s="43" t="n">
        <f aca="false">$AK542*R542</f>
        <v>44089.0909090909</v>
      </c>
      <c r="U542" s="26" t="s">
        <v>259</v>
      </c>
      <c r="V542" s="26" t="s">
        <v>260</v>
      </c>
      <c r="W542" s="26" t="s">
        <v>262</v>
      </c>
      <c r="X542" s="29" t="s">
        <v>227</v>
      </c>
      <c r="Y542" s="26" t="s">
        <v>297</v>
      </c>
      <c r="Z542" s="25" t="s">
        <v>51</v>
      </c>
      <c r="AA542" s="26" t="s">
        <v>2067</v>
      </c>
      <c r="AB542" s="26" t="s">
        <v>2068</v>
      </c>
      <c r="AC542" s="26" t="s">
        <v>709</v>
      </c>
      <c r="AD542" s="26" t="s">
        <v>269</v>
      </c>
      <c r="AE542" s="26"/>
      <c r="AF542" s="26" t="s">
        <v>270</v>
      </c>
      <c r="AG542" s="26" t="s">
        <v>711</v>
      </c>
      <c r="AH542" s="45" t="n">
        <v>880</v>
      </c>
      <c r="AI542" s="45" t="n">
        <f aca="false">Q542</f>
        <v>0</v>
      </c>
      <c r="AJ542" s="45" t="n">
        <f aca="false">$AH542-$AI542</f>
        <v>880</v>
      </c>
      <c r="AK542" s="46" t="n">
        <v>220.445454545455</v>
      </c>
      <c r="AL542" s="46" t="n">
        <f aca="false">$AJ542*$AK542</f>
        <v>193992</v>
      </c>
      <c r="AM542" s="46" t="n">
        <f aca="false">$AI542*$AK542</f>
        <v>0</v>
      </c>
      <c r="AN542" s="26"/>
      <c r="AO542" s="26" t="s">
        <v>2069</v>
      </c>
    </row>
    <row r="543" customFormat="false" ht="12" hidden="false" customHeight="false" outlineLevel="0" collapsed="false">
      <c r="A543" s="39" t="s">
        <v>2036</v>
      </c>
      <c r="B543" s="39" t="s">
        <v>2037</v>
      </c>
      <c r="C543" s="39" t="s">
        <v>5300</v>
      </c>
      <c r="D543" s="39" t="s">
        <v>4505</v>
      </c>
      <c r="E543" s="39" t="s">
        <v>261</v>
      </c>
      <c r="F543" s="39" t="s">
        <v>1739</v>
      </c>
      <c r="G543" s="39" t="s">
        <v>4853</v>
      </c>
      <c r="H543" s="39" t="s">
        <v>4502</v>
      </c>
      <c r="I543" s="40" t="n">
        <v>200</v>
      </c>
      <c r="J543" s="40" t="n">
        <v>0</v>
      </c>
      <c r="K543" s="39" t="s">
        <v>4503</v>
      </c>
      <c r="L543" s="41" t="n">
        <v>0</v>
      </c>
      <c r="M543" s="41" t="n">
        <v>35424.47</v>
      </c>
      <c r="O543" s="42" t="n">
        <f aca="false">M543/SUM($M$2:$M$2023)</f>
        <v>9.78650258768632E-005</v>
      </c>
      <c r="P543" s="43" t="n">
        <f aca="false">IFERROR(M543/I543,0)</f>
        <v>177.12235</v>
      </c>
      <c r="Q543" s="17"/>
      <c r="R543" s="44" t="n">
        <f aca="false">I543-Q543</f>
        <v>200</v>
      </c>
      <c r="S543" s="43" t="n">
        <f aca="false">$AK543*R543</f>
        <v>35424.4745454545</v>
      </c>
      <c r="U543" s="26" t="s">
        <v>259</v>
      </c>
      <c r="V543" s="26" t="s">
        <v>260</v>
      </c>
      <c r="W543" s="26" t="s">
        <v>262</v>
      </c>
      <c r="X543" s="25" t="s">
        <v>228</v>
      </c>
      <c r="Y543" s="26" t="s">
        <v>282</v>
      </c>
      <c r="Z543" s="25" t="s">
        <v>51</v>
      </c>
      <c r="AA543" s="26" t="s">
        <v>2038</v>
      </c>
      <c r="AB543" s="26" t="s">
        <v>2039</v>
      </c>
      <c r="AC543" s="26" t="s">
        <v>290</v>
      </c>
      <c r="AD543" s="26" t="s">
        <v>270</v>
      </c>
      <c r="AE543" s="26" t="s">
        <v>2040</v>
      </c>
      <c r="AF543" s="26" t="s">
        <v>270</v>
      </c>
      <c r="AG543" s="26" t="s">
        <v>878</v>
      </c>
      <c r="AH543" s="45"/>
      <c r="AI543" s="45"/>
      <c r="AJ543" s="45"/>
      <c r="AK543" s="46" t="n">
        <v>177.122372727273</v>
      </c>
      <c r="AL543" s="46"/>
      <c r="AM543" s="46"/>
      <c r="AN543" s="26"/>
      <c r="AO543" s="26" t="s">
        <v>5301</v>
      </c>
    </row>
    <row r="544" customFormat="false" ht="12" hidden="false" customHeight="false" outlineLevel="0" collapsed="false">
      <c r="A544" s="39" t="s">
        <v>2036</v>
      </c>
      <c r="B544" s="39" t="s">
        <v>2037</v>
      </c>
      <c r="C544" s="39" t="s">
        <v>5302</v>
      </c>
      <c r="D544" s="39" t="s">
        <v>4505</v>
      </c>
      <c r="E544" s="39" t="s">
        <v>261</v>
      </c>
      <c r="F544" s="39" t="s">
        <v>1739</v>
      </c>
      <c r="G544" s="39" t="s">
        <v>4853</v>
      </c>
      <c r="H544" s="39" t="s">
        <v>4502</v>
      </c>
      <c r="I544" s="40" t="n">
        <v>200</v>
      </c>
      <c r="J544" s="40" t="n">
        <v>0</v>
      </c>
      <c r="K544" s="39" t="s">
        <v>4503</v>
      </c>
      <c r="L544" s="41" t="n">
        <v>0</v>
      </c>
      <c r="M544" s="41" t="n">
        <v>35424.47</v>
      </c>
      <c r="O544" s="42" t="n">
        <f aca="false">M544/SUM($M$2:$M$2023)</f>
        <v>9.78650258768632E-005</v>
      </c>
      <c r="P544" s="43" t="n">
        <f aca="false">IFERROR(M544/I544,0)</f>
        <v>177.12235</v>
      </c>
      <c r="Q544" s="17"/>
      <c r="R544" s="44" t="n">
        <f aca="false">I544-Q544</f>
        <v>200</v>
      </c>
      <c r="S544" s="43" t="n">
        <f aca="false">$AK544*R544</f>
        <v>35424.4745454545</v>
      </c>
      <c r="U544" s="26" t="s">
        <v>259</v>
      </c>
      <c r="V544" s="26" t="s">
        <v>260</v>
      </c>
      <c r="W544" s="26" t="s">
        <v>262</v>
      </c>
      <c r="X544" s="25" t="s">
        <v>228</v>
      </c>
      <c r="Y544" s="26" t="s">
        <v>282</v>
      </c>
      <c r="Z544" s="25" t="s">
        <v>51</v>
      </c>
      <c r="AA544" s="26" t="s">
        <v>2038</v>
      </c>
      <c r="AB544" s="26" t="s">
        <v>2039</v>
      </c>
      <c r="AC544" s="26" t="s">
        <v>290</v>
      </c>
      <c r="AD544" s="26" t="s">
        <v>270</v>
      </c>
      <c r="AE544" s="26" t="s">
        <v>2040</v>
      </c>
      <c r="AF544" s="26" t="s">
        <v>270</v>
      </c>
      <c r="AG544" s="26" t="s">
        <v>878</v>
      </c>
      <c r="AH544" s="45"/>
      <c r="AI544" s="45"/>
      <c r="AJ544" s="45"/>
      <c r="AK544" s="46" t="n">
        <v>177.122372727273</v>
      </c>
      <c r="AL544" s="46"/>
      <c r="AM544" s="46"/>
      <c r="AN544" s="26"/>
      <c r="AO544" s="26" t="s">
        <v>5301</v>
      </c>
    </row>
    <row r="545" customFormat="false" ht="12" hidden="false" customHeight="false" outlineLevel="0" collapsed="false">
      <c r="A545" s="39" t="s">
        <v>278</v>
      </c>
      <c r="B545" s="39" t="s">
        <v>279</v>
      </c>
      <c r="C545" s="39" t="s">
        <v>5303</v>
      </c>
      <c r="D545" s="39" t="s">
        <v>4505</v>
      </c>
      <c r="E545" s="39" t="s">
        <v>261</v>
      </c>
      <c r="F545" s="39" t="s">
        <v>1739</v>
      </c>
      <c r="G545" s="39" t="s">
        <v>4853</v>
      </c>
      <c r="H545" s="39" t="s">
        <v>4502</v>
      </c>
      <c r="I545" s="40" t="n">
        <v>200</v>
      </c>
      <c r="J545" s="40" t="n">
        <v>0</v>
      </c>
      <c r="K545" s="39" t="s">
        <v>4503</v>
      </c>
      <c r="L545" s="41" t="n">
        <v>0</v>
      </c>
      <c r="M545" s="41" t="n">
        <v>22016.09</v>
      </c>
      <c r="O545" s="42" t="n">
        <f aca="false">M545/SUM($M$2:$M$2023)</f>
        <v>6.08225110370698E-005</v>
      </c>
      <c r="P545" s="43" t="n">
        <f aca="false">IFERROR(M545/I545,0)</f>
        <v>110.08045</v>
      </c>
      <c r="Q545" s="17"/>
      <c r="R545" s="44" t="n">
        <f aca="false">I545-Q545</f>
        <v>200</v>
      </c>
      <c r="S545" s="43" t="n">
        <f aca="false">$AK545*R545</f>
        <v>22016.0932364096</v>
      </c>
      <c r="U545" s="26" t="s">
        <v>259</v>
      </c>
      <c r="V545" s="26" t="s">
        <v>260</v>
      </c>
      <c r="W545" s="26" t="s">
        <v>262</v>
      </c>
      <c r="X545" s="25" t="s">
        <v>228</v>
      </c>
      <c r="Y545" s="26" t="s">
        <v>282</v>
      </c>
      <c r="Z545" s="25" t="s">
        <v>51</v>
      </c>
      <c r="AA545" s="26" t="s">
        <v>1814</v>
      </c>
      <c r="AB545" s="26" t="s">
        <v>1815</v>
      </c>
      <c r="AC545" s="26" t="s">
        <v>1816</v>
      </c>
      <c r="AD545" s="26" t="s">
        <v>269</v>
      </c>
      <c r="AE545" s="26"/>
      <c r="AF545" s="26" t="s">
        <v>270</v>
      </c>
      <c r="AG545" s="26" t="s">
        <v>284</v>
      </c>
      <c r="AH545" s="45"/>
      <c r="AI545" s="45"/>
      <c r="AJ545" s="45"/>
      <c r="AK545" s="46" t="n">
        <v>110.080466182048</v>
      </c>
      <c r="AL545" s="46"/>
      <c r="AM545" s="46"/>
      <c r="AN545" s="26"/>
      <c r="AO545" s="26" t="s">
        <v>4884</v>
      </c>
    </row>
    <row r="546" customFormat="false" ht="12" hidden="false" customHeight="false" outlineLevel="0" collapsed="false">
      <c r="A546" s="39" t="s">
        <v>301</v>
      </c>
      <c r="B546" s="39" t="s">
        <v>302</v>
      </c>
      <c r="C546" s="39" t="s">
        <v>5304</v>
      </c>
      <c r="D546" s="39" t="s">
        <v>4505</v>
      </c>
      <c r="E546" s="39" t="s">
        <v>261</v>
      </c>
      <c r="F546" s="39" t="s">
        <v>1739</v>
      </c>
      <c r="G546" s="39" t="s">
        <v>4853</v>
      </c>
      <c r="H546" s="39" t="s">
        <v>4502</v>
      </c>
      <c r="I546" s="40" t="n">
        <v>200</v>
      </c>
      <c r="J546" s="40" t="n">
        <v>0</v>
      </c>
      <c r="K546" s="39" t="s">
        <v>4503</v>
      </c>
      <c r="L546" s="41" t="n">
        <v>0</v>
      </c>
      <c r="M546" s="41" t="n">
        <v>23573.67</v>
      </c>
      <c r="O546" s="42" t="n">
        <f aca="false">M546/SUM($M$2:$M$2023)</f>
        <v>6.51255424446049E-005</v>
      </c>
      <c r="P546" s="43" t="n">
        <f aca="false">IFERROR(M546/I546,0)</f>
        <v>117.86835</v>
      </c>
      <c r="Q546" s="17"/>
      <c r="R546" s="44" t="n">
        <f aca="false">I546-Q546</f>
        <v>200</v>
      </c>
      <c r="S546" s="43" t="n">
        <f aca="false">$AK546*R546</f>
        <v>23573.6712446352</v>
      </c>
      <c r="U546" s="26" t="s">
        <v>259</v>
      </c>
      <c r="V546" s="26" t="s">
        <v>260</v>
      </c>
      <c r="W546" s="26" t="s">
        <v>262</v>
      </c>
      <c r="X546" s="25" t="s">
        <v>228</v>
      </c>
      <c r="Y546" s="26" t="s">
        <v>282</v>
      </c>
      <c r="Z546" s="25" t="s">
        <v>51</v>
      </c>
      <c r="AA546" s="26" t="s">
        <v>1932</v>
      </c>
      <c r="AB546" s="26" t="s">
        <v>1933</v>
      </c>
      <c r="AC546" s="26" t="s">
        <v>305</v>
      </c>
      <c r="AD546" s="26" t="s">
        <v>269</v>
      </c>
      <c r="AE546" s="26"/>
      <c r="AF546" s="26" t="s">
        <v>270</v>
      </c>
      <c r="AG546" s="26" t="s">
        <v>306</v>
      </c>
      <c r="AH546" s="45"/>
      <c r="AI546" s="45"/>
      <c r="AJ546" s="45"/>
      <c r="AK546" s="46" t="n">
        <v>117.868356223176</v>
      </c>
      <c r="AL546" s="46"/>
      <c r="AM546" s="46"/>
      <c r="AN546" s="26"/>
      <c r="AO546" s="26" t="s">
        <v>5038</v>
      </c>
    </row>
    <row r="547" customFormat="false" ht="12" hidden="false" customHeight="false" outlineLevel="0" collapsed="false">
      <c r="A547" s="39" t="s">
        <v>301</v>
      </c>
      <c r="B547" s="39" t="s">
        <v>302</v>
      </c>
      <c r="C547" s="39" t="s">
        <v>5305</v>
      </c>
      <c r="D547" s="39" t="s">
        <v>4505</v>
      </c>
      <c r="E547" s="39" t="s">
        <v>261</v>
      </c>
      <c r="F547" s="39" t="s">
        <v>1739</v>
      </c>
      <c r="G547" s="39" t="s">
        <v>4853</v>
      </c>
      <c r="H547" s="39" t="s">
        <v>4502</v>
      </c>
      <c r="I547" s="40" t="n">
        <v>200</v>
      </c>
      <c r="J547" s="40" t="n">
        <v>0</v>
      </c>
      <c r="K547" s="39" t="s">
        <v>4503</v>
      </c>
      <c r="L547" s="41" t="n">
        <v>0</v>
      </c>
      <c r="M547" s="41" t="n">
        <v>23573.67</v>
      </c>
      <c r="O547" s="42" t="n">
        <f aca="false">M547/SUM($M$2:$M$2023)</f>
        <v>6.51255424446049E-005</v>
      </c>
      <c r="P547" s="43" t="n">
        <f aca="false">IFERROR(M547/I547,0)</f>
        <v>117.86835</v>
      </c>
      <c r="Q547" s="17"/>
      <c r="R547" s="44" t="n">
        <f aca="false">I547-Q547</f>
        <v>200</v>
      </c>
      <c r="S547" s="43" t="n">
        <f aca="false">$AK547*R547</f>
        <v>23573.6712446352</v>
      </c>
      <c r="U547" s="26" t="s">
        <v>259</v>
      </c>
      <c r="V547" s="26" t="s">
        <v>260</v>
      </c>
      <c r="W547" s="26" t="s">
        <v>262</v>
      </c>
      <c r="X547" s="25" t="s">
        <v>228</v>
      </c>
      <c r="Y547" s="26" t="s">
        <v>282</v>
      </c>
      <c r="Z547" s="25" t="s">
        <v>51</v>
      </c>
      <c r="AA547" s="26" t="s">
        <v>1932</v>
      </c>
      <c r="AB547" s="26" t="s">
        <v>1933</v>
      </c>
      <c r="AC547" s="26" t="s">
        <v>305</v>
      </c>
      <c r="AD547" s="26" t="s">
        <v>269</v>
      </c>
      <c r="AE547" s="26"/>
      <c r="AF547" s="26" t="s">
        <v>270</v>
      </c>
      <c r="AG547" s="26" t="s">
        <v>306</v>
      </c>
      <c r="AH547" s="45"/>
      <c r="AI547" s="45"/>
      <c r="AJ547" s="45"/>
      <c r="AK547" s="46" t="n">
        <v>117.868356223176</v>
      </c>
      <c r="AL547" s="46"/>
      <c r="AM547" s="46"/>
      <c r="AN547" s="26"/>
      <c r="AO547" s="26" t="s">
        <v>5038</v>
      </c>
    </row>
    <row r="548" customFormat="false" ht="12" hidden="false" customHeight="false" outlineLevel="0" collapsed="false">
      <c r="A548" s="39" t="s">
        <v>301</v>
      </c>
      <c r="B548" s="39" t="s">
        <v>302</v>
      </c>
      <c r="C548" s="39" t="s">
        <v>5306</v>
      </c>
      <c r="D548" s="39" t="s">
        <v>4505</v>
      </c>
      <c r="E548" s="39" t="s">
        <v>261</v>
      </c>
      <c r="F548" s="39" t="s">
        <v>1739</v>
      </c>
      <c r="G548" s="39" t="s">
        <v>4853</v>
      </c>
      <c r="H548" s="39" t="s">
        <v>4502</v>
      </c>
      <c r="I548" s="40" t="n">
        <v>200</v>
      </c>
      <c r="J548" s="40" t="n">
        <v>0</v>
      </c>
      <c r="K548" s="39" t="s">
        <v>4503</v>
      </c>
      <c r="L548" s="41" t="n">
        <v>0</v>
      </c>
      <c r="M548" s="41" t="n">
        <v>23573.67</v>
      </c>
      <c r="O548" s="42" t="n">
        <f aca="false">M548/SUM($M$2:$M$2023)</f>
        <v>6.51255424446049E-005</v>
      </c>
      <c r="P548" s="43" t="n">
        <f aca="false">IFERROR(M548/I548,0)</f>
        <v>117.86835</v>
      </c>
      <c r="Q548" s="17"/>
      <c r="R548" s="44" t="n">
        <f aca="false">I548-Q548</f>
        <v>200</v>
      </c>
      <c r="S548" s="43" t="n">
        <f aca="false">$AK548*R548</f>
        <v>23573.6712446352</v>
      </c>
      <c r="U548" s="26" t="s">
        <v>259</v>
      </c>
      <c r="V548" s="26" t="s">
        <v>260</v>
      </c>
      <c r="W548" s="26" t="s">
        <v>262</v>
      </c>
      <c r="X548" s="25" t="s">
        <v>228</v>
      </c>
      <c r="Y548" s="26" t="s">
        <v>282</v>
      </c>
      <c r="Z548" s="25" t="s">
        <v>51</v>
      </c>
      <c r="AA548" s="26" t="s">
        <v>1932</v>
      </c>
      <c r="AB548" s="26" t="s">
        <v>1933</v>
      </c>
      <c r="AC548" s="26" t="s">
        <v>305</v>
      </c>
      <c r="AD548" s="26" t="s">
        <v>269</v>
      </c>
      <c r="AE548" s="26"/>
      <c r="AF548" s="26" t="s">
        <v>270</v>
      </c>
      <c r="AG548" s="26" t="s">
        <v>306</v>
      </c>
      <c r="AH548" s="45"/>
      <c r="AI548" s="45"/>
      <c r="AJ548" s="45"/>
      <c r="AK548" s="46" t="n">
        <v>117.868356223176</v>
      </c>
      <c r="AL548" s="46"/>
      <c r="AM548" s="46"/>
      <c r="AN548" s="26"/>
      <c r="AO548" s="26" t="s">
        <v>5038</v>
      </c>
    </row>
    <row r="549" customFormat="false" ht="12" hidden="false" customHeight="false" outlineLevel="0" collapsed="false">
      <c r="A549" s="39" t="s">
        <v>301</v>
      </c>
      <c r="B549" s="39" t="s">
        <v>302</v>
      </c>
      <c r="C549" s="39" t="s">
        <v>5307</v>
      </c>
      <c r="D549" s="39" t="s">
        <v>4505</v>
      </c>
      <c r="E549" s="39" t="s">
        <v>261</v>
      </c>
      <c r="F549" s="39" t="s">
        <v>1739</v>
      </c>
      <c r="G549" s="39" t="s">
        <v>4853</v>
      </c>
      <c r="H549" s="39" t="s">
        <v>4502</v>
      </c>
      <c r="I549" s="40" t="n">
        <v>200</v>
      </c>
      <c r="J549" s="40" t="n">
        <v>0</v>
      </c>
      <c r="K549" s="39" t="s">
        <v>4503</v>
      </c>
      <c r="L549" s="41" t="n">
        <v>0</v>
      </c>
      <c r="M549" s="41" t="n">
        <v>23573.67</v>
      </c>
      <c r="O549" s="42" t="n">
        <f aca="false">M549/SUM($M$2:$M$2023)</f>
        <v>6.51255424446049E-005</v>
      </c>
      <c r="P549" s="43" t="n">
        <f aca="false">IFERROR(M549/I549,0)</f>
        <v>117.86835</v>
      </c>
      <c r="Q549" s="17"/>
      <c r="R549" s="44" t="n">
        <f aca="false">I549-Q549</f>
        <v>200</v>
      </c>
      <c r="S549" s="43" t="n">
        <f aca="false">$AK549*R549</f>
        <v>23573.6712446352</v>
      </c>
      <c r="U549" s="26" t="s">
        <v>259</v>
      </c>
      <c r="V549" s="26" t="s">
        <v>260</v>
      </c>
      <c r="W549" s="26" t="s">
        <v>262</v>
      </c>
      <c r="X549" s="25" t="s">
        <v>228</v>
      </c>
      <c r="Y549" s="26" t="s">
        <v>282</v>
      </c>
      <c r="Z549" s="25" t="s">
        <v>51</v>
      </c>
      <c r="AA549" s="26" t="s">
        <v>1932</v>
      </c>
      <c r="AB549" s="26" t="s">
        <v>1933</v>
      </c>
      <c r="AC549" s="26" t="s">
        <v>305</v>
      </c>
      <c r="AD549" s="26" t="s">
        <v>269</v>
      </c>
      <c r="AE549" s="26"/>
      <c r="AF549" s="26" t="s">
        <v>270</v>
      </c>
      <c r="AG549" s="26" t="s">
        <v>306</v>
      </c>
      <c r="AH549" s="45"/>
      <c r="AI549" s="45"/>
      <c r="AJ549" s="45"/>
      <c r="AK549" s="46" t="n">
        <v>117.868356223176</v>
      </c>
      <c r="AL549" s="46"/>
      <c r="AM549" s="46"/>
      <c r="AN549" s="26"/>
      <c r="AO549" s="26" t="s">
        <v>5038</v>
      </c>
    </row>
    <row r="550" customFormat="false" ht="12" hidden="false" customHeight="false" outlineLevel="0" collapsed="false">
      <c r="A550" s="39" t="s">
        <v>1508</v>
      </c>
      <c r="B550" s="39" t="s">
        <v>1509</v>
      </c>
      <c r="C550" s="39" t="s">
        <v>5308</v>
      </c>
      <c r="D550" s="39" t="s">
        <v>4505</v>
      </c>
      <c r="E550" s="39" t="s">
        <v>261</v>
      </c>
      <c r="F550" s="39" t="s">
        <v>1739</v>
      </c>
      <c r="G550" s="39" t="s">
        <v>4853</v>
      </c>
      <c r="H550" s="39" t="s">
        <v>4502</v>
      </c>
      <c r="I550" s="40" t="n">
        <v>200</v>
      </c>
      <c r="J550" s="40" t="n">
        <v>0</v>
      </c>
      <c r="K550" s="39" t="s">
        <v>4503</v>
      </c>
      <c r="L550" s="41" t="n">
        <v>0</v>
      </c>
      <c r="M550" s="41" t="n">
        <v>79786.56</v>
      </c>
      <c r="O550" s="42" t="n">
        <f aca="false">M550/SUM($M$2:$M$2023)</f>
        <v>0.000220421470216093</v>
      </c>
      <c r="P550" s="43" t="n">
        <f aca="false">IFERROR(M550/I550,0)</f>
        <v>398.9328</v>
      </c>
      <c r="Q550" s="17" t="n">
        <v>91</v>
      </c>
      <c r="R550" s="44" t="n">
        <f aca="false">I550-Q550</f>
        <v>109</v>
      </c>
      <c r="S550" s="43" t="n">
        <f aca="false">$AK550*R550</f>
        <v>43483.6757132964</v>
      </c>
      <c r="U550" s="26" t="s">
        <v>259</v>
      </c>
      <c r="V550" s="26" t="s">
        <v>260</v>
      </c>
      <c r="W550" s="26" t="s">
        <v>262</v>
      </c>
      <c r="X550" s="25" t="s">
        <v>228</v>
      </c>
      <c r="Y550" s="26" t="s">
        <v>282</v>
      </c>
      <c r="Z550" s="25" t="s">
        <v>51</v>
      </c>
      <c r="AA550" s="26" t="s">
        <v>1998</v>
      </c>
      <c r="AB550" s="26" t="s">
        <v>1999</v>
      </c>
      <c r="AC550" s="26" t="s">
        <v>1513</v>
      </c>
      <c r="AD550" s="26" t="s">
        <v>269</v>
      </c>
      <c r="AE550" s="26"/>
      <c r="AF550" s="26" t="s">
        <v>270</v>
      </c>
      <c r="AG550" s="26" t="s">
        <v>1515</v>
      </c>
      <c r="AH550" s="45" t="n">
        <v>1444</v>
      </c>
      <c r="AI550" s="45" t="n">
        <f aca="false">Q550</f>
        <v>91</v>
      </c>
      <c r="AJ550" s="45" t="n">
        <f aca="false">$AH550-$AI550</f>
        <v>1353</v>
      </c>
      <c r="AK550" s="46" t="n">
        <v>398.932804709141</v>
      </c>
      <c r="AL550" s="46" t="n">
        <f aca="false">$AJ550*$AK550</f>
        <v>539756.084771468</v>
      </c>
      <c r="AM550" s="46" t="n">
        <f aca="false">$AI550*$AK550</f>
        <v>36302.8852285319</v>
      </c>
      <c r="AN550" s="26"/>
      <c r="AO550" s="26" t="s">
        <v>2000</v>
      </c>
    </row>
    <row r="551" customFormat="false" ht="12" hidden="false" customHeight="false" outlineLevel="0" collapsed="false">
      <c r="A551" s="39" t="s">
        <v>2294</v>
      </c>
      <c r="B551" s="39" t="s">
        <v>2295</v>
      </c>
      <c r="C551" s="39" t="s">
        <v>5309</v>
      </c>
      <c r="D551" s="39" t="s">
        <v>4505</v>
      </c>
      <c r="E551" s="39" t="s">
        <v>261</v>
      </c>
      <c r="F551" s="39" t="s">
        <v>1739</v>
      </c>
      <c r="G551" s="39" t="s">
        <v>4853</v>
      </c>
      <c r="H551" s="39" t="s">
        <v>4502</v>
      </c>
      <c r="I551" s="40" t="n">
        <v>200</v>
      </c>
      <c r="J551" s="40" t="n">
        <v>0</v>
      </c>
      <c r="K551" s="39" t="s">
        <v>4503</v>
      </c>
      <c r="L551" s="41" t="n">
        <v>0</v>
      </c>
      <c r="M551" s="41" t="n">
        <v>36351.68</v>
      </c>
      <c r="O551" s="42" t="n">
        <f aca="false">M551/SUM($M$2:$M$2023)</f>
        <v>0.000100426572475677</v>
      </c>
      <c r="P551" s="43" t="n">
        <f aca="false">IFERROR(M551/I551,0)</f>
        <v>181.7584</v>
      </c>
      <c r="Q551" s="17"/>
      <c r="R551" s="44" t="n">
        <f aca="false">I551-Q551</f>
        <v>200</v>
      </c>
      <c r="S551" s="43" t="n">
        <f aca="false">$AK551*R551</f>
        <v>36351.6884735202</v>
      </c>
      <c r="U551" s="26" t="s">
        <v>259</v>
      </c>
      <c r="V551" s="26" t="s">
        <v>260</v>
      </c>
      <c r="W551" s="26" t="s">
        <v>262</v>
      </c>
      <c r="X551" s="26"/>
      <c r="Y551" s="26" t="s">
        <v>277</v>
      </c>
      <c r="Z551" s="27" t="s">
        <v>123</v>
      </c>
      <c r="AA551" s="26"/>
      <c r="AB551" s="26"/>
      <c r="AC551" s="26"/>
      <c r="AD551" s="26"/>
      <c r="AE551" s="26"/>
      <c r="AF551" s="26"/>
      <c r="AG551" s="26"/>
      <c r="AH551" s="45" t="n">
        <v>321</v>
      </c>
      <c r="AI551" s="45" t="n">
        <f aca="false">Q551</f>
        <v>0</v>
      </c>
      <c r="AJ551" s="45" t="n">
        <f aca="false">$AH551-$AI551</f>
        <v>321</v>
      </c>
      <c r="AK551" s="46" t="n">
        <v>181.758442367601</v>
      </c>
      <c r="AL551" s="46" t="n">
        <f aca="false">$AJ551*$AK551</f>
        <v>58344.46</v>
      </c>
      <c r="AM551" s="46" t="n">
        <f aca="false">$AI551*$AK551</f>
        <v>0</v>
      </c>
      <c r="AN551" s="26"/>
      <c r="AO551" s="26" t="s">
        <v>2066</v>
      </c>
    </row>
    <row r="552" customFormat="false" ht="12" hidden="false" customHeight="false" outlineLevel="0" collapsed="false">
      <c r="A552" s="39" t="s">
        <v>2398</v>
      </c>
      <c r="B552" s="39" t="s">
        <v>2399</v>
      </c>
      <c r="C552" s="39" t="s">
        <v>78</v>
      </c>
      <c r="D552" s="39" t="s">
        <v>4505</v>
      </c>
      <c r="E552" s="39" t="s">
        <v>261</v>
      </c>
      <c r="F552" s="39" t="s">
        <v>1739</v>
      </c>
      <c r="G552" s="39" t="s">
        <v>4853</v>
      </c>
      <c r="H552" s="39" t="s">
        <v>4502</v>
      </c>
      <c r="I552" s="40" t="n">
        <v>200</v>
      </c>
      <c r="J552" s="40" t="n">
        <v>0</v>
      </c>
      <c r="K552" s="39" t="s">
        <v>4503</v>
      </c>
      <c r="L552" s="41" t="n">
        <v>0</v>
      </c>
      <c r="M552" s="41" t="n">
        <v>33524</v>
      </c>
      <c r="O552" s="42" t="n">
        <f aca="false">M552/SUM($M$2:$M$2023)</f>
        <v>9.26147131487348E-005</v>
      </c>
      <c r="P552" s="43" t="n">
        <f aca="false">IFERROR(M552/I552,0)</f>
        <v>167.62</v>
      </c>
      <c r="Q552" s="17"/>
      <c r="R552" s="44" t="n">
        <f aca="false">I552-Q552</f>
        <v>200</v>
      </c>
      <c r="S552" s="43" t="n">
        <f aca="false">$AK552*R552</f>
        <v>33524</v>
      </c>
      <c r="U552" s="26" t="s">
        <v>259</v>
      </c>
      <c r="V552" s="26" t="s">
        <v>260</v>
      </c>
      <c r="W552" s="26" t="s">
        <v>262</v>
      </c>
      <c r="X552" s="26"/>
      <c r="Y552" s="26" t="s">
        <v>277</v>
      </c>
      <c r="Z552" s="27" t="s">
        <v>123</v>
      </c>
      <c r="AA552" s="26"/>
      <c r="AB552" s="26"/>
      <c r="AC552" s="26"/>
      <c r="AD552" s="26"/>
      <c r="AE552" s="26"/>
      <c r="AF552" s="26"/>
      <c r="AG552" s="26"/>
      <c r="AH552" s="45" t="n">
        <v>200</v>
      </c>
      <c r="AI552" s="45" t="n">
        <f aca="false">Q552</f>
        <v>0</v>
      </c>
      <c r="AJ552" s="45" t="n">
        <f aca="false">$AH552-$AI552</f>
        <v>200</v>
      </c>
      <c r="AK552" s="46" t="n">
        <v>167.62</v>
      </c>
      <c r="AL552" s="46" t="n">
        <f aca="false">$AJ552*$AK552</f>
        <v>33524</v>
      </c>
      <c r="AM552" s="46" t="n">
        <f aca="false">$AI552*$AK552</f>
        <v>0</v>
      </c>
      <c r="AN552" s="26"/>
      <c r="AO552" s="26"/>
    </row>
    <row r="553" customFormat="false" ht="12" hidden="false" customHeight="false" outlineLevel="0" collapsed="false">
      <c r="A553" s="39" t="s">
        <v>2400</v>
      </c>
      <c r="B553" s="39" t="s">
        <v>2401</v>
      </c>
      <c r="C553" s="39" t="s">
        <v>78</v>
      </c>
      <c r="D553" s="39" t="s">
        <v>4505</v>
      </c>
      <c r="E553" s="39" t="s">
        <v>261</v>
      </c>
      <c r="F553" s="39" t="s">
        <v>1739</v>
      </c>
      <c r="G553" s="39" t="s">
        <v>4853</v>
      </c>
      <c r="H553" s="39" t="s">
        <v>4502</v>
      </c>
      <c r="I553" s="40" t="n">
        <v>200</v>
      </c>
      <c r="J553" s="40" t="n">
        <v>0</v>
      </c>
      <c r="K553" s="39" t="s">
        <v>4503</v>
      </c>
      <c r="L553" s="41" t="n">
        <v>0</v>
      </c>
      <c r="M553" s="41" t="n">
        <v>272128</v>
      </c>
      <c r="O553" s="42" t="n">
        <f aca="false">M553/SUM($M$2:$M$2023)</f>
        <v>0.000751791452682821</v>
      </c>
      <c r="P553" s="43" t="n">
        <f aca="false">IFERROR(M553/I553,0)</f>
        <v>1360.64</v>
      </c>
      <c r="Q553" s="17"/>
      <c r="R553" s="44" t="n">
        <f aca="false">I553-Q553</f>
        <v>200</v>
      </c>
      <c r="S553" s="43" t="n">
        <f aca="false">$AK553*R553</f>
        <v>272128</v>
      </c>
      <c r="U553" s="26" t="s">
        <v>259</v>
      </c>
      <c r="V553" s="26" t="s">
        <v>260</v>
      </c>
      <c r="W553" s="26" t="s">
        <v>262</v>
      </c>
      <c r="X553" s="26"/>
      <c r="Y553" s="26" t="s">
        <v>277</v>
      </c>
      <c r="Z553" s="27" t="s">
        <v>123</v>
      </c>
      <c r="AA553" s="26"/>
      <c r="AB553" s="26"/>
      <c r="AC553" s="26"/>
      <c r="AD553" s="26"/>
      <c r="AE553" s="26"/>
      <c r="AF553" s="26"/>
      <c r="AG553" s="26"/>
      <c r="AH553" s="45" t="n">
        <v>200</v>
      </c>
      <c r="AI553" s="45" t="n">
        <f aca="false">Q553</f>
        <v>0</v>
      </c>
      <c r="AJ553" s="45" t="n">
        <f aca="false">$AH553-$AI553</f>
        <v>200</v>
      </c>
      <c r="AK553" s="46" t="n">
        <v>1360.64</v>
      </c>
      <c r="AL553" s="46" t="n">
        <f aca="false">$AJ553*$AK553</f>
        <v>272128</v>
      </c>
      <c r="AM553" s="46" t="n">
        <f aca="false">$AI553*$AK553</f>
        <v>0</v>
      </c>
      <c r="AN553" s="26"/>
      <c r="AO553" s="26"/>
    </row>
    <row r="554" customFormat="false" ht="12" hidden="false" customHeight="false" outlineLevel="0" collapsed="false">
      <c r="A554" s="39" t="s">
        <v>2282</v>
      </c>
      <c r="B554" s="39" t="s">
        <v>2283</v>
      </c>
      <c r="C554" s="39" t="s">
        <v>5310</v>
      </c>
      <c r="D554" s="39" t="s">
        <v>4505</v>
      </c>
      <c r="E554" s="39" t="s">
        <v>261</v>
      </c>
      <c r="F554" s="39" t="s">
        <v>1739</v>
      </c>
      <c r="G554" s="39" t="s">
        <v>4853</v>
      </c>
      <c r="H554" s="39" t="s">
        <v>4502</v>
      </c>
      <c r="I554" s="40" t="n">
        <v>200</v>
      </c>
      <c r="J554" s="40" t="n">
        <v>0</v>
      </c>
      <c r="K554" s="39" t="s">
        <v>4503</v>
      </c>
      <c r="L554" s="41" t="n">
        <v>0</v>
      </c>
      <c r="M554" s="41" t="n">
        <v>665193.25</v>
      </c>
      <c r="O554" s="42" t="n">
        <f aca="false">M554/SUM($M$2:$M$2023)</f>
        <v>0.00183768888071903</v>
      </c>
      <c r="P554" s="43" t="n">
        <f aca="false">IFERROR(M554/I554,0)</f>
        <v>3325.96625</v>
      </c>
      <c r="Q554" s="17" t="n">
        <v>11</v>
      </c>
      <c r="R554" s="44" t="n">
        <f aca="false">I554-Q554</f>
        <v>189</v>
      </c>
      <c r="S554" s="43" t="n">
        <f aca="false">$AK554*R554</f>
        <v>628607.625443787</v>
      </c>
      <c r="U554" s="26" t="s">
        <v>259</v>
      </c>
      <c r="V554" s="26" t="s">
        <v>260</v>
      </c>
      <c r="W554" s="26" t="s">
        <v>262</v>
      </c>
      <c r="X554" s="29" t="s">
        <v>227</v>
      </c>
      <c r="Y554" s="26" t="s">
        <v>297</v>
      </c>
      <c r="Z554" s="25" t="s">
        <v>51</v>
      </c>
      <c r="AA554" s="26" t="s">
        <v>2284</v>
      </c>
      <c r="AB554" s="26" t="s">
        <v>2285</v>
      </c>
      <c r="AC554" s="26" t="s">
        <v>290</v>
      </c>
      <c r="AD554" s="26" t="s">
        <v>270</v>
      </c>
      <c r="AE554" s="26" t="s">
        <v>2286</v>
      </c>
      <c r="AF554" s="26" t="s">
        <v>270</v>
      </c>
      <c r="AG554" s="26" t="s">
        <v>2287</v>
      </c>
      <c r="AH554" s="45" t="n">
        <v>338</v>
      </c>
      <c r="AI554" s="45" t="n">
        <f aca="false">Q554</f>
        <v>11</v>
      </c>
      <c r="AJ554" s="45" t="n">
        <f aca="false">$AH554-$AI554</f>
        <v>327</v>
      </c>
      <c r="AK554" s="46" t="n">
        <v>3325.96627218935</v>
      </c>
      <c r="AL554" s="46" t="n">
        <f aca="false">$AJ554*$AK554</f>
        <v>1087590.97100592</v>
      </c>
      <c r="AM554" s="46" t="n">
        <f aca="false">$AI554*$AK554</f>
        <v>36585.6289940828</v>
      </c>
      <c r="AN554" s="26"/>
      <c r="AO554" s="26" t="s">
        <v>2288</v>
      </c>
    </row>
    <row r="555" customFormat="false" ht="12" hidden="false" customHeight="false" outlineLevel="0" collapsed="false">
      <c r="A555" s="39" t="s">
        <v>727</v>
      </c>
      <c r="B555" s="39" t="s">
        <v>728</v>
      </c>
      <c r="C555" s="39"/>
      <c r="D555" s="39" t="s">
        <v>4505</v>
      </c>
      <c r="E555" s="39" t="s">
        <v>274</v>
      </c>
      <c r="F555" s="39" t="s">
        <v>1739</v>
      </c>
      <c r="G555" s="39" t="s">
        <v>4853</v>
      </c>
      <c r="H555" s="39" t="s">
        <v>4502</v>
      </c>
      <c r="I555" s="40" t="n">
        <v>200</v>
      </c>
      <c r="J555" s="40" t="n">
        <v>0</v>
      </c>
      <c r="K555" s="39" t="s">
        <v>4503</v>
      </c>
      <c r="L555" s="41" t="n">
        <v>0</v>
      </c>
      <c r="M555" s="41" t="n">
        <v>248800</v>
      </c>
      <c r="O555" s="42" t="n">
        <f aca="false">M555/SUM($M$2:$M$2023)</f>
        <v>0.000687344607785623</v>
      </c>
      <c r="P555" s="43" t="n">
        <f aca="false">IFERROR(M555/I555,0)</f>
        <v>1244</v>
      </c>
      <c r="Q555" s="17"/>
      <c r="R555" s="44" t="n">
        <f aca="false">I555-Q555</f>
        <v>200</v>
      </c>
      <c r="S555" s="43" t="n">
        <f aca="false">$AK555*R555</f>
        <v>248800</v>
      </c>
      <c r="U555" s="26" t="s">
        <v>259</v>
      </c>
      <c r="V555" s="26" t="s">
        <v>273</v>
      </c>
      <c r="W555" s="26" t="s">
        <v>262</v>
      </c>
      <c r="X555" s="24" t="s">
        <v>226</v>
      </c>
      <c r="Y555" s="26" t="s">
        <v>267</v>
      </c>
      <c r="Z555" s="25" t="s">
        <v>51</v>
      </c>
      <c r="AA555" s="26" t="s">
        <v>2159</v>
      </c>
      <c r="AB555" s="26" t="s">
        <v>2160</v>
      </c>
      <c r="AC555" s="26" t="s">
        <v>290</v>
      </c>
      <c r="AD555" s="26" t="s">
        <v>269</v>
      </c>
      <c r="AE555" s="26"/>
      <c r="AF555" s="26" t="s">
        <v>270</v>
      </c>
      <c r="AG555" s="26"/>
      <c r="AH555" s="45"/>
      <c r="AI555" s="45"/>
      <c r="AJ555" s="45"/>
      <c r="AK555" s="46" t="n">
        <v>1244</v>
      </c>
      <c r="AL555" s="46"/>
      <c r="AM555" s="46"/>
      <c r="AN555" s="26"/>
      <c r="AO555" s="26" t="s">
        <v>5311</v>
      </c>
    </row>
    <row r="556" customFormat="false" ht="12" hidden="false" customHeight="false" outlineLevel="0" collapsed="false">
      <c r="A556" s="39" t="s">
        <v>2312</v>
      </c>
      <c r="B556" s="39" t="s">
        <v>2313</v>
      </c>
      <c r="C556" s="39"/>
      <c r="D556" s="39" t="s">
        <v>4505</v>
      </c>
      <c r="E556" s="39" t="s">
        <v>274</v>
      </c>
      <c r="F556" s="39" t="s">
        <v>1739</v>
      </c>
      <c r="G556" s="39" t="s">
        <v>4852</v>
      </c>
      <c r="H556" s="39" t="s">
        <v>4502</v>
      </c>
      <c r="I556" s="40" t="n">
        <v>200</v>
      </c>
      <c r="J556" s="40" t="n">
        <v>0</v>
      </c>
      <c r="K556" s="39" t="s">
        <v>4503</v>
      </c>
      <c r="L556" s="41" t="n">
        <v>0</v>
      </c>
      <c r="M556" s="41" t="n">
        <v>108440.67</v>
      </c>
      <c r="O556" s="42" t="n">
        <f aca="false">M556/SUM($M$2:$M$2023)</f>
        <v>0.000299582434843891</v>
      </c>
      <c r="P556" s="43" t="n">
        <f aca="false">IFERROR(M556/I556,0)</f>
        <v>542.20335</v>
      </c>
      <c r="Q556" s="17" t="n">
        <v>4</v>
      </c>
      <c r="R556" s="44" t="n">
        <f aca="false">I556-Q556</f>
        <v>196</v>
      </c>
      <c r="S556" s="43" t="n">
        <f aca="false">$AK556*R556</f>
        <v>106271.853333333</v>
      </c>
      <c r="U556" s="26" t="s">
        <v>259</v>
      </c>
      <c r="V556" s="26" t="s">
        <v>273</v>
      </c>
      <c r="W556" s="26" t="s">
        <v>262</v>
      </c>
      <c r="X556" s="29" t="s">
        <v>227</v>
      </c>
      <c r="Y556" s="26" t="s">
        <v>297</v>
      </c>
      <c r="Z556" s="25" t="s">
        <v>51</v>
      </c>
      <c r="AA556" s="26" t="s">
        <v>2314</v>
      </c>
      <c r="AB556" s="26" t="s">
        <v>2315</v>
      </c>
      <c r="AC556" s="26" t="s">
        <v>2317</v>
      </c>
      <c r="AD556" s="26" t="s">
        <v>270</v>
      </c>
      <c r="AE556" s="26" t="s">
        <v>2318</v>
      </c>
      <c r="AF556" s="26" t="s">
        <v>270</v>
      </c>
      <c r="AG556" s="26" t="s">
        <v>2319</v>
      </c>
      <c r="AH556" s="45" t="n">
        <v>300</v>
      </c>
      <c r="AI556" s="45" t="n">
        <f aca="false">Q556</f>
        <v>4</v>
      </c>
      <c r="AJ556" s="45" t="n">
        <f aca="false">$AH556-$AI556</f>
        <v>296</v>
      </c>
      <c r="AK556" s="46" t="n">
        <v>542.203333333333</v>
      </c>
      <c r="AL556" s="46" t="n">
        <f aca="false">$AJ556*$AK556</f>
        <v>160492.186666667</v>
      </c>
      <c r="AM556" s="46" t="n">
        <f aca="false">$AI556*$AK556</f>
        <v>2168.81333333333</v>
      </c>
      <c r="AN556" s="28" t="s">
        <v>2316</v>
      </c>
      <c r="AO556" s="26" t="s">
        <v>2320</v>
      </c>
    </row>
    <row r="557" customFormat="false" ht="12" hidden="false" customHeight="false" outlineLevel="0" collapsed="false">
      <c r="A557" s="39" t="s">
        <v>2256</v>
      </c>
      <c r="B557" s="39" t="s">
        <v>2257</v>
      </c>
      <c r="C557" s="39"/>
      <c r="D557" s="39" t="s">
        <v>4505</v>
      </c>
      <c r="E557" s="39" t="s">
        <v>274</v>
      </c>
      <c r="F557" s="39" t="s">
        <v>1739</v>
      </c>
      <c r="G557" s="39" t="s">
        <v>4853</v>
      </c>
      <c r="H557" s="39" t="s">
        <v>4502</v>
      </c>
      <c r="I557" s="40" t="n">
        <v>200</v>
      </c>
      <c r="J557" s="40" t="n">
        <v>0</v>
      </c>
      <c r="K557" s="39" t="s">
        <v>4503</v>
      </c>
      <c r="L557" s="41" t="n">
        <v>0</v>
      </c>
      <c r="M557" s="41" t="n">
        <v>99193</v>
      </c>
      <c r="O557" s="42" t="n">
        <f aca="false">M557/SUM($M$2:$M$2023)</f>
        <v>0.000274034460128936</v>
      </c>
      <c r="P557" s="43" t="n">
        <f aca="false">IFERROR(M557/I557,0)</f>
        <v>495.965</v>
      </c>
      <c r="Q557" s="17"/>
      <c r="R557" s="44" t="n">
        <f aca="false">I557-Q557</f>
        <v>200</v>
      </c>
      <c r="S557" s="43" t="n">
        <f aca="false">$AK557*R557</f>
        <v>99193</v>
      </c>
      <c r="U557" s="26" t="s">
        <v>259</v>
      </c>
      <c r="V557" s="26" t="s">
        <v>273</v>
      </c>
      <c r="W557" s="26" t="s">
        <v>262</v>
      </c>
      <c r="X557" s="26"/>
      <c r="Y557" s="26" t="s">
        <v>277</v>
      </c>
      <c r="Z557" s="27" t="s">
        <v>123</v>
      </c>
      <c r="AA557" s="26"/>
      <c r="AB557" s="26"/>
      <c r="AC557" s="26"/>
      <c r="AD557" s="26"/>
      <c r="AE557" s="26"/>
      <c r="AF557" s="26"/>
      <c r="AG557" s="26"/>
      <c r="AH557" s="45" t="n">
        <v>400</v>
      </c>
      <c r="AI557" s="45" t="n">
        <f aca="false">Q557</f>
        <v>0</v>
      </c>
      <c r="AJ557" s="45" t="n">
        <f aca="false">$AH557-$AI557</f>
        <v>400</v>
      </c>
      <c r="AK557" s="46" t="n">
        <v>495.965</v>
      </c>
      <c r="AL557" s="46" t="n">
        <f aca="false">$AJ557*$AK557</f>
        <v>198386</v>
      </c>
      <c r="AM557" s="46" t="n">
        <f aca="false">$AI557*$AK557</f>
        <v>0</v>
      </c>
      <c r="AN557" s="26"/>
      <c r="AO557" s="26" t="s">
        <v>1741</v>
      </c>
    </row>
    <row r="558" customFormat="false" ht="12" hidden="false" customHeight="false" outlineLevel="0" collapsed="false">
      <c r="A558" s="39" t="s">
        <v>2256</v>
      </c>
      <c r="B558" s="39" t="s">
        <v>2257</v>
      </c>
      <c r="C558" s="39"/>
      <c r="D558" s="39" t="s">
        <v>4505</v>
      </c>
      <c r="E558" s="39" t="s">
        <v>274</v>
      </c>
      <c r="F558" s="39" t="s">
        <v>1739</v>
      </c>
      <c r="G558" s="39" t="s">
        <v>4852</v>
      </c>
      <c r="H558" s="39" t="s">
        <v>4502</v>
      </c>
      <c r="I558" s="40" t="n">
        <v>200</v>
      </c>
      <c r="J558" s="40" t="n">
        <v>0</v>
      </c>
      <c r="K558" s="39" t="s">
        <v>4503</v>
      </c>
      <c r="L558" s="41" t="n">
        <v>0</v>
      </c>
      <c r="M558" s="41" t="n">
        <v>99193</v>
      </c>
      <c r="O558" s="42" t="n">
        <f aca="false">M558/SUM($M$2:$M$2023)</f>
        <v>0.000274034460128936</v>
      </c>
      <c r="P558" s="43" t="n">
        <f aca="false">IFERROR(M558/I558,0)</f>
        <v>495.965</v>
      </c>
      <c r="Q558" s="17"/>
      <c r="R558" s="44" t="n">
        <f aca="false">I558-Q558</f>
        <v>200</v>
      </c>
      <c r="S558" s="43" t="n">
        <f aca="false">$AK558*R558</f>
        <v>99193</v>
      </c>
      <c r="U558" s="26" t="s">
        <v>259</v>
      </c>
      <c r="V558" s="26" t="s">
        <v>273</v>
      </c>
      <c r="W558" s="26" t="s">
        <v>262</v>
      </c>
      <c r="X558" s="26"/>
      <c r="Y558" s="26" t="s">
        <v>277</v>
      </c>
      <c r="Z558" s="27" t="s">
        <v>123</v>
      </c>
      <c r="AA558" s="26"/>
      <c r="AB558" s="26"/>
      <c r="AC558" s="26"/>
      <c r="AD558" s="26"/>
      <c r="AE558" s="26"/>
      <c r="AF558" s="26"/>
      <c r="AG558" s="26"/>
      <c r="AH558" s="45"/>
      <c r="AI558" s="45"/>
      <c r="AJ558" s="45"/>
      <c r="AK558" s="46" t="n">
        <v>495.965</v>
      </c>
      <c r="AL558" s="46"/>
      <c r="AM558" s="46"/>
      <c r="AN558" s="26"/>
      <c r="AO558" s="26" t="s">
        <v>1741</v>
      </c>
    </row>
    <row r="559" customFormat="false" ht="12" hidden="false" customHeight="false" outlineLevel="0" collapsed="false">
      <c r="A559" s="39" t="s">
        <v>2404</v>
      </c>
      <c r="B559" s="39" t="s">
        <v>2405</v>
      </c>
      <c r="C559" s="39"/>
      <c r="D559" s="39" t="s">
        <v>4505</v>
      </c>
      <c r="E559" s="39" t="s">
        <v>274</v>
      </c>
      <c r="F559" s="39" t="s">
        <v>1739</v>
      </c>
      <c r="G559" s="39" t="s">
        <v>4853</v>
      </c>
      <c r="H559" s="39" t="s">
        <v>4502</v>
      </c>
      <c r="I559" s="40" t="n">
        <v>200</v>
      </c>
      <c r="J559" s="40" t="n">
        <v>0</v>
      </c>
      <c r="K559" s="39" t="s">
        <v>4503</v>
      </c>
      <c r="L559" s="41" t="n">
        <v>0</v>
      </c>
      <c r="M559" s="41" t="n">
        <v>93000</v>
      </c>
      <c r="O559" s="42" t="n">
        <f aca="false">M559/SUM($M$2:$M$2023)</f>
        <v>0.000256925436189963</v>
      </c>
      <c r="P559" s="43" t="n">
        <f aca="false">IFERROR(M559/I559,0)</f>
        <v>465</v>
      </c>
      <c r="Q559" s="17"/>
      <c r="R559" s="44" t="n">
        <f aca="false">I559-Q559</f>
        <v>200</v>
      </c>
      <c r="S559" s="43" t="n">
        <f aca="false">$AK559*R559</f>
        <v>93000</v>
      </c>
      <c r="U559" s="26" t="s">
        <v>259</v>
      </c>
      <c r="V559" s="26" t="s">
        <v>273</v>
      </c>
      <c r="W559" s="26" t="s">
        <v>262</v>
      </c>
      <c r="X559" s="26"/>
      <c r="Y559" s="26" t="s">
        <v>277</v>
      </c>
      <c r="Z559" s="27" t="s">
        <v>123</v>
      </c>
      <c r="AA559" s="26"/>
      <c r="AB559" s="26"/>
      <c r="AC559" s="26"/>
      <c r="AD559" s="26"/>
      <c r="AE559" s="26"/>
      <c r="AF559" s="26"/>
      <c r="AG559" s="26"/>
      <c r="AH559" s="45" t="n">
        <v>200</v>
      </c>
      <c r="AI559" s="45" t="n">
        <f aca="false">Q559</f>
        <v>0</v>
      </c>
      <c r="AJ559" s="45" t="n">
        <f aca="false">$AH559-$AI559</f>
        <v>200</v>
      </c>
      <c r="AK559" s="46" t="n">
        <v>465</v>
      </c>
      <c r="AL559" s="46" t="n">
        <f aca="false">$AJ559*$AK559</f>
        <v>93000</v>
      </c>
      <c r="AM559" s="46" t="n">
        <f aca="false">$AI559*$AK559</f>
        <v>0</v>
      </c>
      <c r="AN559" s="26"/>
      <c r="AO559" s="26"/>
    </row>
    <row r="560" customFormat="false" ht="12" hidden="false" customHeight="false" outlineLevel="0" collapsed="false">
      <c r="A560" s="39" t="s">
        <v>2406</v>
      </c>
      <c r="B560" s="39" t="s">
        <v>2407</v>
      </c>
      <c r="C560" s="39"/>
      <c r="D560" s="39" t="s">
        <v>4505</v>
      </c>
      <c r="E560" s="39" t="s">
        <v>274</v>
      </c>
      <c r="F560" s="39" t="s">
        <v>1739</v>
      </c>
      <c r="G560" s="39" t="s">
        <v>4853</v>
      </c>
      <c r="H560" s="39" t="s">
        <v>4502</v>
      </c>
      <c r="I560" s="40" t="n">
        <v>200</v>
      </c>
      <c r="J560" s="40" t="n">
        <v>0</v>
      </c>
      <c r="K560" s="39" t="s">
        <v>4503</v>
      </c>
      <c r="L560" s="41" t="n">
        <v>0</v>
      </c>
      <c r="M560" s="41" t="n">
        <v>116000</v>
      </c>
      <c r="O560" s="42" t="n">
        <f aca="false">M560/SUM($M$2:$M$2023)</f>
        <v>0.00032046613546275</v>
      </c>
      <c r="P560" s="43" t="n">
        <f aca="false">IFERROR(M560/I560,0)</f>
        <v>580</v>
      </c>
      <c r="Q560" s="17"/>
      <c r="R560" s="44" t="n">
        <f aca="false">I560-Q560</f>
        <v>200</v>
      </c>
      <c r="S560" s="43" t="n">
        <f aca="false">$AK560*R560</f>
        <v>116000</v>
      </c>
      <c r="U560" s="26" t="s">
        <v>259</v>
      </c>
      <c r="V560" s="26" t="s">
        <v>273</v>
      </c>
      <c r="W560" s="26" t="s">
        <v>262</v>
      </c>
      <c r="X560" s="26"/>
      <c r="Y560" s="26" t="s">
        <v>277</v>
      </c>
      <c r="Z560" s="27" t="s">
        <v>123</v>
      </c>
      <c r="AA560" s="26"/>
      <c r="AB560" s="26"/>
      <c r="AC560" s="26"/>
      <c r="AD560" s="26"/>
      <c r="AE560" s="26"/>
      <c r="AF560" s="26"/>
      <c r="AG560" s="26"/>
      <c r="AH560" s="45" t="n">
        <v>200</v>
      </c>
      <c r="AI560" s="45" t="n">
        <f aca="false">Q560</f>
        <v>0</v>
      </c>
      <c r="AJ560" s="45" t="n">
        <f aca="false">$AH560-$AI560</f>
        <v>200</v>
      </c>
      <c r="AK560" s="46" t="n">
        <v>580</v>
      </c>
      <c r="AL560" s="46" t="n">
        <f aca="false">$AJ560*$AK560</f>
        <v>116000</v>
      </c>
      <c r="AM560" s="46" t="n">
        <f aca="false">$AI560*$AK560</f>
        <v>0</v>
      </c>
      <c r="AN560" s="26"/>
      <c r="AO560" s="26"/>
    </row>
    <row r="561" customFormat="false" ht="12" hidden="false" customHeight="false" outlineLevel="0" collapsed="false">
      <c r="A561" s="39" t="s">
        <v>2345</v>
      </c>
      <c r="B561" s="39" t="s">
        <v>2346</v>
      </c>
      <c r="C561" s="39"/>
      <c r="D561" s="39" t="s">
        <v>4505</v>
      </c>
      <c r="E561" s="39" t="s">
        <v>274</v>
      </c>
      <c r="F561" s="39" t="s">
        <v>1739</v>
      </c>
      <c r="G561" s="39" t="s">
        <v>4852</v>
      </c>
      <c r="H561" s="39" t="s">
        <v>4502</v>
      </c>
      <c r="I561" s="40" t="n">
        <v>200</v>
      </c>
      <c r="J561" s="40" t="n">
        <v>0</v>
      </c>
      <c r="K561" s="39" t="s">
        <v>4503</v>
      </c>
      <c r="L561" s="41" t="n">
        <v>0</v>
      </c>
      <c r="M561" s="41" t="n">
        <v>422666.67</v>
      </c>
      <c r="O561" s="42" t="n">
        <f aca="false">M561/SUM($M$2:$M$2023)</f>
        <v>0.0011676754683087</v>
      </c>
      <c r="P561" s="43" t="n">
        <f aca="false">IFERROR(M561/I561,0)</f>
        <v>2113.33335</v>
      </c>
      <c r="Q561" s="17"/>
      <c r="R561" s="44" t="n">
        <f aca="false">I561-Q561</f>
        <v>200</v>
      </c>
      <c r="S561" s="43" t="n">
        <f aca="false">$AK561*R561</f>
        <v>422666.666666667</v>
      </c>
      <c r="U561" s="26" t="s">
        <v>259</v>
      </c>
      <c r="V561" s="26" t="s">
        <v>273</v>
      </c>
      <c r="W561" s="26" t="s">
        <v>262</v>
      </c>
      <c r="X561" s="26"/>
      <c r="Y561" s="26" t="s">
        <v>277</v>
      </c>
      <c r="Z561" s="27" t="s">
        <v>123</v>
      </c>
      <c r="AA561" s="26"/>
      <c r="AB561" s="26"/>
      <c r="AC561" s="26"/>
      <c r="AD561" s="26"/>
      <c r="AE561" s="26"/>
      <c r="AF561" s="26"/>
      <c r="AG561" s="26"/>
      <c r="AH561" s="45" t="n">
        <v>270</v>
      </c>
      <c r="AI561" s="45" t="n">
        <f aca="false">Q561</f>
        <v>0</v>
      </c>
      <c r="AJ561" s="45" t="n">
        <f aca="false">$AH561-$AI561</f>
        <v>270</v>
      </c>
      <c r="AK561" s="46" t="n">
        <v>2113.33333333333</v>
      </c>
      <c r="AL561" s="46" t="n">
        <f aca="false">$AJ561*$AK561</f>
        <v>570600</v>
      </c>
      <c r="AM561" s="46" t="n">
        <f aca="false">$AI561*$AK561</f>
        <v>0</v>
      </c>
      <c r="AN561" s="26"/>
      <c r="AO561" s="26" t="s">
        <v>1741</v>
      </c>
    </row>
    <row r="562" customFormat="false" ht="12" hidden="false" customHeight="false" outlineLevel="0" collapsed="false">
      <c r="A562" s="39" t="s">
        <v>602</v>
      </c>
      <c r="B562" s="39" t="s">
        <v>603</v>
      </c>
      <c r="C562" s="39" t="s">
        <v>5312</v>
      </c>
      <c r="D562" s="39" t="s">
        <v>4505</v>
      </c>
      <c r="E562" s="39" t="s">
        <v>261</v>
      </c>
      <c r="F562" s="39" t="s">
        <v>1739</v>
      </c>
      <c r="G562" s="39" t="s">
        <v>4853</v>
      </c>
      <c r="H562" s="39" t="s">
        <v>4502</v>
      </c>
      <c r="I562" s="40" t="n">
        <v>196</v>
      </c>
      <c r="J562" s="40" t="n">
        <v>0</v>
      </c>
      <c r="K562" s="39" t="s">
        <v>4503</v>
      </c>
      <c r="L562" s="41" t="n">
        <v>0</v>
      </c>
      <c r="M562" s="41" t="n">
        <v>23727.08</v>
      </c>
      <c r="O562" s="42" t="n">
        <f aca="false">M562/SUM($M$2:$M$2023)</f>
        <v>6.55493589087544E-005</v>
      </c>
      <c r="P562" s="43" t="n">
        <f aca="false">IFERROR(M562/I562,0)</f>
        <v>121.056530612245</v>
      </c>
      <c r="Q562" s="17"/>
      <c r="R562" s="44" t="n">
        <f aca="false">I562-Q562</f>
        <v>196</v>
      </c>
      <c r="S562" s="43" t="n">
        <f aca="false">$AK562*R562</f>
        <v>23727.0844255319</v>
      </c>
      <c r="U562" s="26" t="s">
        <v>259</v>
      </c>
      <c r="V562" s="26" t="s">
        <v>260</v>
      </c>
      <c r="W562" s="26" t="s">
        <v>262</v>
      </c>
      <c r="X562" s="24" t="s">
        <v>226</v>
      </c>
      <c r="Y562" s="26" t="s">
        <v>267</v>
      </c>
      <c r="Z562" s="25" t="s">
        <v>51</v>
      </c>
      <c r="AA562" s="26" t="s">
        <v>1840</v>
      </c>
      <c r="AB562" s="26" t="s">
        <v>1841</v>
      </c>
      <c r="AC562" s="26" t="s">
        <v>1067</v>
      </c>
      <c r="AD562" s="26" t="s">
        <v>269</v>
      </c>
      <c r="AE562" s="26"/>
      <c r="AF562" s="26" t="s">
        <v>270</v>
      </c>
      <c r="AG562" s="26" t="s">
        <v>1069</v>
      </c>
      <c r="AH562" s="45"/>
      <c r="AI562" s="45"/>
      <c r="AJ562" s="45"/>
      <c r="AK562" s="46" t="n">
        <v>121.056553191489</v>
      </c>
      <c r="AL562" s="46"/>
      <c r="AM562" s="46"/>
      <c r="AN562" s="26"/>
      <c r="AO562" s="26" t="s">
        <v>4913</v>
      </c>
    </row>
    <row r="563" customFormat="false" ht="12" hidden="false" customHeight="false" outlineLevel="0" collapsed="false">
      <c r="A563" s="39" t="s">
        <v>820</v>
      </c>
      <c r="B563" s="39" t="s">
        <v>821</v>
      </c>
      <c r="C563" s="39" t="s">
        <v>5313</v>
      </c>
      <c r="D563" s="39" t="s">
        <v>4505</v>
      </c>
      <c r="E563" s="39" t="s">
        <v>261</v>
      </c>
      <c r="F563" s="39" t="s">
        <v>1739</v>
      </c>
      <c r="G563" s="39" t="s">
        <v>4853</v>
      </c>
      <c r="H563" s="39" t="s">
        <v>4502</v>
      </c>
      <c r="I563" s="40" t="n">
        <v>192</v>
      </c>
      <c r="J563" s="40" t="n">
        <v>0</v>
      </c>
      <c r="K563" s="39" t="s">
        <v>4503</v>
      </c>
      <c r="L563" s="41" t="n">
        <v>0</v>
      </c>
      <c r="M563" s="41" t="n">
        <v>37719.25</v>
      </c>
      <c r="O563" s="42" t="n">
        <f aca="false">M563/SUM($M$2:$M$2023)</f>
        <v>0.000104204674828046</v>
      </c>
      <c r="P563" s="43" t="n">
        <f aca="false">IFERROR(M563/I563,0)</f>
        <v>196.454427083333</v>
      </c>
      <c r="Q563" s="17"/>
      <c r="R563" s="44" t="n">
        <f aca="false">I563-Q563</f>
        <v>192</v>
      </c>
      <c r="S563" s="43" t="n">
        <f aca="false">$AK563*R563</f>
        <v>37719.2520178609</v>
      </c>
      <c r="U563" s="26" t="s">
        <v>259</v>
      </c>
      <c r="V563" s="26" t="s">
        <v>260</v>
      </c>
      <c r="W563" s="26" t="s">
        <v>262</v>
      </c>
      <c r="X563" s="29" t="s">
        <v>227</v>
      </c>
      <c r="Y563" s="26" t="s">
        <v>297</v>
      </c>
      <c r="Z563" s="25" t="s">
        <v>51</v>
      </c>
      <c r="AA563" s="26" t="s">
        <v>1846</v>
      </c>
      <c r="AB563" s="26" t="s">
        <v>1847</v>
      </c>
      <c r="AC563" s="26" t="s">
        <v>824</v>
      </c>
      <c r="AD563" s="26" t="s">
        <v>269</v>
      </c>
      <c r="AE563" s="26"/>
      <c r="AF563" s="26" t="s">
        <v>270</v>
      </c>
      <c r="AG563" s="26" t="s">
        <v>825</v>
      </c>
      <c r="AH563" s="45"/>
      <c r="AI563" s="45"/>
      <c r="AJ563" s="45"/>
      <c r="AK563" s="46" t="n">
        <v>196.454437593026</v>
      </c>
      <c r="AL563" s="46"/>
      <c r="AM563" s="46"/>
      <c r="AN563" s="26"/>
      <c r="AO563" s="26" t="s">
        <v>5008</v>
      </c>
    </row>
    <row r="564" customFormat="false" ht="12" hidden="false" customHeight="false" outlineLevel="0" collapsed="false">
      <c r="A564" s="39" t="s">
        <v>645</v>
      </c>
      <c r="B564" s="39" t="s">
        <v>646</v>
      </c>
      <c r="C564" s="39" t="s">
        <v>4506</v>
      </c>
      <c r="D564" s="39" t="s">
        <v>4505</v>
      </c>
      <c r="E564" s="39" t="s">
        <v>261</v>
      </c>
      <c r="F564" s="39" t="s">
        <v>1739</v>
      </c>
      <c r="G564" s="39" t="s">
        <v>4853</v>
      </c>
      <c r="H564" s="39" t="s">
        <v>4502</v>
      </c>
      <c r="I564" s="40" t="n">
        <v>191</v>
      </c>
      <c r="J564" s="40" t="n">
        <v>0</v>
      </c>
      <c r="K564" s="39" t="s">
        <v>4503</v>
      </c>
      <c r="L564" s="41" t="n">
        <v>0</v>
      </c>
      <c r="M564" s="41" t="n">
        <v>42251.7</v>
      </c>
      <c r="O564" s="42" t="n">
        <f aca="false">M564/SUM($M$2:$M$2023)</f>
        <v>0.000116726198411478</v>
      </c>
      <c r="P564" s="43" t="n">
        <f aca="false">IFERROR(M564/I564,0)</f>
        <v>221.213089005236</v>
      </c>
      <c r="Q564" s="17"/>
      <c r="R564" s="44" t="n">
        <f aca="false">I564-Q564</f>
        <v>191</v>
      </c>
      <c r="S564" s="43" t="n">
        <f aca="false">$AK564*R564</f>
        <v>42251.7023187023</v>
      </c>
      <c r="U564" s="26" t="s">
        <v>259</v>
      </c>
      <c r="V564" s="26" t="s">
        <v>260</v>
      </c>
      <c r="W564" s="26" t="s">
        <v>262</v>
      </c>
      <c r="X564" s="29" t="s">
        <v>227</v>
      </c>
      <c r="Y564" s="26" t="s">
        <v>297</v>
      </c>
      <c r="Z564" s="25" t="s">
        <v>51</v>
      </c>
      <c r="AA564" s="26" t="s">
        <v>1953</v>
      </c>
      <c r="AB564" s="26" t="s">
        <v>1954</v>
      </c>
      <c r="AC564" s="26" t="s">
        <v>290</v>
      </c>
      <c r="AD564" s="26" t="s">
        <v>269</v>
      </c>
      <c r="AE564" s="26"/>
      <c r="AF564" s="26" t="s">
        <v>270</v>
      </c>
      <c r="AG564" s="26"/>
      <c r="AH564" s="45"/>
      <c r="AI564" s="45"/>
      <c r="AJ564" s="45"/>
      <c r="AK564" s="46" t="n">
        <v>221.213101145038</v>
      </c>
      <c r="AL564" s="46"/>
      <c r="AM564" s="46"/>
      <c r="AN564" s="26"/>
      <c r="AO564" s="26" t="s">
        <v>5202</v>
      </c>
    </row>
    <row r="565" customFormat="false" ht="12" hidden="false" customHeight="false" outlineLevel="0" collapsed="false">
      <c r="A565" s="39" t="s">
        <v>1233</v>
      </c>
      <c r="B565" s="39" t="s">
        <v>1234</v>
      </c>
      <c r="C565" s="39" t="s">
        <v>5314</v>
      </c>
      <c r="D565" s="39" t="s">
        <v>4505</v>
      </c>
      <c r="E565" s="39" t="s">
        <v>261</v>
      </c>
      <c r="F565" s="39" t="s">
        <v>1739</v>
      </c>
      <c r="G565" s="39" t="s">
        <v>4853</v>
      </c>
      <c r="H565" s="39" t="s">
        <v>4502</v>
      </c>
      <c r="I565" s="40" t="n">
        <v>190</v>
      </c>
      <c r="J565" s="40" t="n">
        <v>0</v>
      </c>
      <c r="K565" s="39" t="s">
        <v>4503</v>
      </c>
      <c r="L565" s="41" t="n">
        <v>0</v>
      </c>
      <c r="M565" s="41" t="n">
        <v>284533.56</v>
      </c>
      <c r="O565" s="42" t="n">
        <f aca="false">M565/SUM($M$2:$M$2023)</f>
        <v>0.000786063537781539</v>
      </c>
      <c r="P565" s="43" t="n">
        <f aca="false">IFERROR(M565/I565,0)</f>
        <v>1497.54505263158</v>
      </c>
      <c r="Q565" s="17"/>
      <c r="R565" s="44" t="n">
        <f aca="false">I565-Q565</f>
        <v>190</v>
      </c>
      <c r="S565" s="43" t="n">
        <f aca="false">$AK565*R565</f>
        <v>284533.558512545</v>
      </c>
      <c r="U565" s="26" t="s">
        <v>259</v>
      </c>
      <c r="V565" s="26" t="s">
        <v>260</v>
      </c>
      <c r="W565" s="26" t="s">
        <v>262</v>
      </c>
      <c r="X565" s="29" t="s">
        <v>227</v>
      </c>
      <c r="Y565" s="26" t="s">
        <v>297</v>
      </c>
      <c r="Z565" s="25" t="s">
        <v>51</v>
      </c>
      <c r="AA565" s="26" t="s">
        <v>2028</v>
      </c>
      <c r="AB565" s="26" t="s">
        <v>2029</v>
      </c>
      <c r="AC565" s="26" t="s">
        <v>1237</v>
      </c>
      <c r="AD565" s="26" t="s">
        <v>269</v>
      </c>
      <c r="AE565" s="26"/>
      <c r="AF565" s="26" t="s">
        <v>270</v>
      </c>
      <c r="AG565" s="26" t="s">
        <v>1238</v>
      </c>
      <c r="AH565" s="45"/>
      <c r="AI565" s="45"/>
      <c r="AJ565" s="45"/>
      <c r="AK565" s="46" t="n">
        <v>1497.54504480287</v>
      </c>
      <c r="AL565" s="46"/>
      <c r="AM565" s="46"/>
      <c r="AN565" s="26"/>
      <c r="AO565" s="26" t="s">
        <v>5315</v>
      </c>
    </row>
    <row r="566" customFormat="false" ht="12" hidden="false" customHeight="false" outlineLevel="0" collapsed="false">
      <c r="A566" s="39" t="s">
        <v>2411</v>
      </c>
      <c r="B566" s="39" t="s">
        <v>2412</v>
      </c>
      <c r="C566" s="39"/>
      <c r="D566" s="39" t="s">
        <v>4505</v>
      </c>
      <c r="E566" s="39" t="s">
        <v>274</v>
      </c>
      <c r="F566" s="39" t="s">
        <v>1739</v>
      </c>
      <c r="G566" s="39" t="s">
        <v>4852</v>
      </c>
      <c r="H566" s="39" t="s">
        <v>4502</v>
      </c>
      <c r="I566" s="40" t="n">
        <v>181</v>
      </c>
      <c r="J566" s="40" t="n">
        <v>0</v>
      </c>
      <c r="K566" s="39" t="s">
        <v>4503</v>
      </c>
      <c r="L566" s="41" t="n">
        <v>0</v>
      </c>
      <c r="M566" s="41" t="n">
        <v>72352.8</v>
      </c>
      <c r="O566" s="42" t="n">
        <f aca="false">M566/SUM($M$2:$M$2023)</f>
        <v>0.000199884674188873</v>
      </c>
      <c r="P566" s="43" t="n">
        <f aca="false">IFERROR(M566/I566,0)</f>
        <v>399.739226519337</v>
      </c>
      <c r="Q566" s="17"/>
      <c r="R566" s="44" t="n">
        <f aca="false">I566-Q566</f>
        <v>181</v>
      </c>
      <c r="S566" s="43" t="n">
        <f aca="false">$AK566*R566</f>
        <v>72352.8</v>
      </c>
      <c r="U566" s="26" t="s">
        <v>259</v>
      </c>
      <c r="V566" s="26" t="s">
        <v>273</v>
      </c>
      <c r="W566" s="26" t="s">
        <v>262</v>
      </c>
      <c r="X566" s="26"/>
      <c r="Y566" s="26" t="s">
        <v>277</v>
      </c>
      <c r="Z566" s="27" t="s">
        <v>123</v>
      </c>
      <c r="AA566" s="26"/>
      <c r="AB566" s="26"/>
      <c r="AC566" s="26"/>
      <c r="AD566" s="26"/>
      <c r="AE566" s="26"/>
      <c r="AF566" s="26"/>
      <c r="AG566" s="26"/>
      <c r="AH566" s="45" t="n">
        <v>181</v>
      </c>
      <c r="AI566" s="45" t="n">
        <f aca="false">Q566</f>
        <v>0</v>
      </c>
      <c r="AJ566" s="45" t="n">
        <f aca="false">$AH566-$AI566</f>
        <v>181</v>
      </c>
      <c r="AK566" s="46" t="n">
        <v>399.739226519337</v>
      </c>
      <c r="AL566" s="46" t="n">
        <f aca="false">$AJ566*$AK566</f>
        <v>72352.8</v>
      </c>
      <c r="AM566" s="46" t="n">
        <f aca="false">$AI566*$AK566</f>
        <v>0</v>
      </c>
      <c r="AN566" s="26"/>
      <c r="AO566" s="26"/>
    </row>
    <row r="567" customFormat="false" ht="12" hidden="false" customHeight="false" outlineLevel="0" collapsed="false">
      <c r="A567" s="39" t="s">
        <v>1835</v>
      </c>
      <c r="B567" s="39" t="s">
        <v>1836</v>
      </c>
      <c r="C567" s="39" t="s">
        <v>5316</v>
      </c>
      <c r="D567" s="39" t="s">
        <v>4505</v>
      </c>
      <c r="E567" s="39" t="s">
        <v>261</v>
      </c>
      <c r="F567" s="39" t="s">
        <v>1739</v>
      </c>
      <c r="G567" s="39" t="s">
        <v>4853</v>
      </c>
      <c r="H567" s="39" t="s">
        <v>4502</v>
      </c>
      <c r="I567" s="40" t="n">
        <v>180</v>
      </c>
      <c r="J567" s="40" t="n">
        <v>0</v>
      </c>
      <c r="K567" s="39" t="s">
        <v>4503</v>
      </c>
      <c r="L567" s="41" t="n">
        <v>0</v>
      </c>
      <c r="M567" s="41" t="n">
        <v>29745.48</v>
      </c>
      <c r="O567" s="42" t="n">
        <f aca="false">M567/SUM($M$2:$M$2023)</f>
        <v>8.21760260610735E-005</v>
      </c>
      <c r="P567" s="43" t="n">
        <f aca="false">IFERROR(M567/I567,0)</f>
        <v>165.252666666667</v>
      </c>
      <c r="Q567" s="17"/>
      <c r="R567" s="44" t="n">
        <f aca="false">I567-Q567</f>
        <v>180</v>
      </c>
      <c r="S567" s="43" t="n">
        <f aca="false">$AK567*R567</f>
        <v>29745.4825602968</v>
      </c>
      <c r="U567" s="26" t="s">
        <v>259</v>
      </c>
      <c r="V567" s="26" t="s">
        <v>260</v>
      </c>
      <c r="W567" s="26" t="s">
        <v>262</v>
      </c>
      <c r="X567" s="26"/>
      <c r="Y567" s="26" t="s">
        <v>277</v>
      </c>
      <c r="Z567" s="27" t="s">
        <v>123</v>
      </c>
      <c r="AA567" s="26"/>
      <c r="AB567" s="26"/>
      <c r="AC567" s="26"/>
      <c r="AD567" s="26"/>
      <c r="AE567" s="26"/>
      <c r="AF567" s="26"/>
      <c r="AG567" s="26"/>
      <c r="AH567" s="45"/>
      <c r="AI567" s="45"/>
      <c r="AJ567" s="45"/>
      <c r="AK567" s="46" t="n">
        <v>165.252680890538</v>
      </c>
      <c r="AL567" s="46"/>
      <c r="AM567" s="46"/>
      <c r="AN567" s="26"/>
      <c r="AO567" s="26" t="s">
        <v>1837</v>
      </c>
    </row>
    <row r="568" customFormat="false" ht="12" hidden="false" customHeight="false" outlineLevel="0" collapsed="false">
      <c r="A568" s="39" t="s">
        <v>818</v>
      </c>
      <c r="B568" s="39" t="s">
        <v>819</v>
      </c>
      <c r="C568" s="39" t="s">
        <v>5317</v>
      </c>
      <c r="D568" s="39" t="s">
        <v>4505</v>
      </c>
      <c r="E568" s="39" t="s">
        <v>261</v>
      </c>
      <c r="F568" s="39" t="s">
        <v>1739</v>
      </c>
      <c r="G568" s="39" t="s">
        <v>4853</v>
      </c>
      <c r="H568" s="39" t="s">
        <v>4502</v>
      </c>
      <c r="I568" s="40" t="n">
        <v>180</v>
      </c>
      <c r="J568" s="40" t="n">
        <v>0</v>
      </c>
      <c r="K568" s="39" t="s">
        <v>4503</v>
      </c>
      <c r="L568" s="41" t="n">
        <v>0</v>
      </c>
      <c r="M568" s="41" t="n">
        <v>62572.79</v>
      </c>
      <c r="O568" s="42" t="n">
        <f aca="false">M568/SUM($M$2:$M$2023)</f>
        <v>0.000172866036176054</v>
      </c>
      <c r="P568" s="43" t="n">
        <f aca="false">IFERROR(M568/I568,0)</f>
        <v>347.626611111111</v>
      </c>
      <c r="Q568" s="17"/>
      <c r="R568" s="44" t="n">
        <f aca="false">I568-Q568</f>
        <v>180</v>
      </c>
      <c r="S568" s="43" t="n">
        <f aca="false">$AK568*R568</f>
        <v>62572.7901833568</v>
      </c>
      <c r="U568" s="26" t="s">
        <v>259</v>
      </c>
      <c r="V568" s="26" t="s">
        <v>260</v>
      </c>
      <c r="W568" s="26" t="s">
        <v>262</v>
      </c>
      <c r="X568" s="26"/>
      <c r="Y568" s="26" t="s">
        <v>277</v>
      </c>
      <c r="Z568" s="27" t="s">
        <v>123</v>
      </c>
      <c r="AA568" s="26"/>
      <c r="AB568" s="26"/>
      <c r="AC568" s="26"/>
      <c r="AD568" s="26"/>
      <c r="AE568" s="26"/>
      <c r="AF568" s="26"/>
      <c r="AG568" s="26"/>
      <c r="AH568" s="45"/>
      <c r="AI568" s="45"/>
      <c r="AJ568" s="45"/>
      <c r="AK568" s="46" t="n">
        <v>347.62661212976</v>
      </c>
      <c r="AL568" s="46"/>
      <c r="AM568" s="46"/>
      <c r="AN568" s="26"/>
      <c r="AO568" s="26" t="s">
        <v>1876</v>
      </c>
    </row>
    <row r="569" customFormat="false" ht="12" hidden="false" customHeight="false" outlineLevel="0" collapsed="false">
      <c r="A569" s="39" t="s">
        <v>705</v>
      </c>
      <c r="B569" s="39" t="s">
        <v>706</v>
      </c>
      <c r="C569" s="39" t="s">
        <v>5318</v>
      </c>
      <c r="D569" s="39" t="s">
        <v>4505</v>
      </c>
      <c r="E569" s="39" t="s">
        <v>261</v>
      </c>
      <c r="F569" s="39" t="s">
        <v>1739</v>
      </c>
      <c r="G569" s="39" t="s">
        <v>4853</v>
      </c>
      <c r="H569" s="39" t="s">
        <v>4502</v>
      </c>
      <c r="I569" s="40" t="n">
        <v>180</v>
      </c>
      <c r="J569" s="40" t="n">
        <v>0</v>
      </c>
      <c r="K569" s="39" t="s">
        <v>4503</v>
      </c>
      <c r="L569" s="41" t="n">
        <v>0</v>
      </c>
      <c r="M569" s="41" t="n">
        <v>39680.18</v>
      </c>
      <c r="O569" s="42" t="n">
        <f aca="false">M569/SUM($M$2:$M$2023)</f>
        <v>0.000109622016716089</v>
      </c>
      <c r="P569" s="43" t="n">
        <f aca="false">IFERROR(M569/I569,0)</f>
        <v>220.445444444444</v>
      </c>
      <c r="Q569" s="17"/>
      <c r="R569" s="44" t="n">
        <f aca="false">I569-Q569</f>
        <v>180</v>
      </c>
      <c r="S569" s="43" t="n">
        <f aca="false">$AK569*R569</f>
        <v>39680.1818181818</v>
      </c>
      <c r="U569" s="26" t="s">
        <v>259</v>
      </c>
      <c r="V569" s="26" t="s">
        <v>260</v>
      </c>
      <c r="W569" s="26" t="s">
        <v>262</v>
      </c>
      <c r="X569" s="29" t="s">
        <v>227</v>
      </c>
      <c r="Y569" s="26" t="s">
        <v>297</v>
      </c>
      <c r="Z569" s="25" t="s">
        <v>51</v>
      </c>
      <c r="AA569" s="26" t="s">
        <v>2067</v>
      </c>
      <c r="AB569" s="26" t="s">
        <v>2068</v>
      </c>
      <c r="AC569" s="26" t="s">
        <v>709</v>
      </c>
      <c r="AD569" s="26" t="s">
        <v>269</v>
      </c>
      <c r="AE569" s="26"/>
      <c r="AF569" s="26" t="s">
        <v>270</v>
      </c>
      <c r="AG569" s="26" t="s">
        <v>711</v>
      </c>
      <c r="AH569" s="45"/>
      <c r="AI569" s="45"/>
      <c r="AJ569" s="45"/>
      <c r="AK569" s="46" t="n">
        <v>220.445454545455</v>
      </c>
      <c r="AL569" s="46"/>
      <c r="AM569" s="46"/>
      <c r="AN569" s="26"/>
      <c r="AO569" s="26" t="s">
        <v>5319</v>
      </c>
    </row>
    <row r="570" customFormat="false" ht="12" hidden="false" customHeight="false" outlineLevel="0" collapsed="false">
      <c r="A570" s="39" t="s">
        <v>705</v>
      </c>
      <c r="B570" s="39" t="s">
        <v>706</v>
      </c>
      <c r="C570" s="39" t="s">
        <v>5320</v>
      </c>
      <c r="D570" s="39" t="s">
        <v>4505</v>
      </c>
      <c r="E570" s="39" t="s">
        <v>261</v>
      </c>
      <c r="F570" s="39" t="s">
        <v>1739</v>
      </c>
      <c r="G570" s="39" t="s">
        <v>4853</v>
      </c>
      <c r="H570" s="39" t="s">
        <v>4502</v>
      </c>
      <c r="I570" s="40" t="n">
        <v>180</v>
      </c>
      <c r="J570" s="40" t="n">
        <v>0</v>
      </c>
      <c r="K570" s="39" t="s">
        <v>4503</v>
      </c>
      <c r="L570" s="41" t="n">
        <v>0</v>
      </c>
      <c r="M570" s="41" t="n">
        <v>39680.18</v>
      </c>
      <c r="O570" s="42" t="n">
        <f aca="false">M570/SUM($M$2:$M$2023)</f>
        <v>0.000109622016716089</v>
      </c>
      <c r="P570" s="43" t="n">
        <f aca="false">IFERROR(M570/I570,0)</f>
        <v>220.445444444444</v>
      </c>
      <c r="Q570" s="17"/>
      <c r="R570" s="44" t="n">
        <f aca="false">I570-Q570</f>
        <v>180</v>
      </c>
      <c r="S570" s="43" t="n">
        <f aca="false">$AK570*R570</f>
        <v>39680.1818181818</v>
      </c>
      <c r="U570" s="26" t="s">
        <v>259</v>
      </c>
      <c r="V570" s="26" t="s">
        <v>260</v>
      </c>
      <c r="W570" s="26" t="s">
        <v>262</v>
      </c>
      <c r="X570" s="29" t="s">
        <v>227</v>
      </c>
      <c r="Y570" s="26" t="s">
        <v>297</v>
      </c>
      <c r="Z570" s="25" t="s">
        <v>51</v>
      </c>
      <c r="AA570" s="26" t="s">
        <v>2067</v>
      </c>
      <c r="AB570" s="26" t="s">
        <v>2068</v>
      </c>
      <c r="AC570" s="26" t="s">
        <v>709</v>
      </c>
      <c r="AD570" s="26" t="s">
        <v>269</v>
      </c>
      <c r="AE570" s="26"/>
      <c r="AF570" s="26" t="s">
        <v>270</v>
      </c>
      <c r="AG570" s="26" t="s">
        <v>711</v>
      </c>
      <c r="AH570" s="45"/>
      <c r="AI570" s="45"/>
      <c r="AJ570" s="45"/>
      <c r="AK570" s="46" t="n">
        <v>220.445454545455</v>
      </c>
      <c r="AL570" s="46"/>
      <c r="AM570" s="46"/>
      <c r="AN570" s="26"/>
      <c r="AO570" s="26" t="s">
        <v>5319</v>
      </c>
    </row>
    <row r="571" customFormat="false" ht="12" hidden="false" customHeight="false" outlineLevel="0" collapsed="false">
      <c r="A571" s="39" t="s">
        <v>1079</v>
      </c>
      <c r="B571" s="39" t="s">
        <v>1080</v>
      </c>
      <c r="C571" s="39"/>
      <c r="D571" s="39" t="s">
        <v>4505</v>
      </c>
      <c r="E571" s="39" t="s">
        <v>274</v>
      </c>
      <c r="F571" s="39" t="s">
        <v>1739</v>
      </c>
      <c r="G571" s="39" t="s">
        <v>4853</v>
      </c>
      <c r="H571" s="39" t="s">
        <v>4502</v>
      </c>
      <c r="I571" s="40" t="n">
        <v>180</v>
      </c>
      <c r="J571" s="40" t="n">
        <v>0</v>
      </c>
      <c r="K571" s="39" t="s">
        <v>4503</v>
      </c>
      <c r="L571" s="41" t="n">
        <v>0</v>
      </c>
      <c r="M571" s="41" t="n">
        <v>71348.4</v>
      </c>
      <c r="O571" s="42" t="n">
        <f aca="false">M571/SUM($M$2:$M$2023)</f>
        <v>0.000197109879478021</v>
      </c>
      <c r="P571" s="43" t="n">
        <f aca="false">IFERROR(M571/I571,0)</f>
        <v>396.38</v>
      </c>
      <c r="Q571" s="17"/>
      <c r="R571" s="44" t="n">
        <f aca="false">I571-Q571</f>
        <v>180</v>
      </c>
      <c r="S571" s="43" t="n">
        <f aca="false">$AK571*R571</f>
        <v>71348.3968965517</v>
      </c>
      <c r="U571" s="26" t="s">
        <v>259</v>
      </c>
      <c r="V571" s="26" t="s">
        <v>273</v>
      </c>
      <c r="W571" s="26" t="s">
        <v>262</v>
      </c>
      <c r="X571" s="24" t="s">
        <v>226</v>
      </c>
      <c r="Y571" s="26" t="s">
        <v>267</v>
      </c>
      <c r="Z571" s="25" t="s">
        <v>51</v>
      </c>
      <c r="AA571" s="26" t="s">
        <v>2162</v>
      </c>
      <c r="AB571" s="26" t="s">
        <v>2163</v>
      </c>
      <c r="AC571" s="26" t="s">
        <v>2164</v>
      </c>
      <c r="AD571" s="26" t="s">
        <v>269</v>
      </c>
      <c r="AE571" s="26"/>
      <c r="AF571" s="26" t="s">
        <v>270</v>
      </c>
      <c r="AG571" s="26" t="s">
        <v>2165</v>
      </c>
      <c r="AH571" s="45"/>
      <c r="AI571" s="45"/>
      <c r="AJ571" s="45"/>
      <c r="AK571" s="46" t="n">
        <v>396.379982758621</v>
      </c>
      <c r="AL571" s="46"/>
      <c r="AM571" s="46"/>
      <c r="AN571" s="26"/>
      <c r="AO571" s="26" t="s">
        <v>5321</v>
      </c>
    </row>
    <row r="572" customFormat="false" ht="12" hidden="false" customHeight="false" outlineLevel="0" collapsed="false">
      <c r="A572" s="39" t="s">
        <v>820</v>
      </c>
      <c r="B572" s="39" t="s">
        <v>821</v>
      </c>
      <c r="C572" s="39" t="s">
        <v>5322</v>
      </c>
      <c r="D572" s="39" t="s">
        <v>4505</v>
      </c>
      <c r="E572" s="39" t="s">
        <v>261</v>
      </c>
      <c r="F572" s="39" t="s">
        <v>1739</v>
      </c>
      <c r="G572" s="39" t="s">
        <v>4853</v>
      </c>
      <c r="H572" s="39" t="s">
        <v>4502</v>
      </c>
      <c r="I572" s="40" t="n">
        <v>170</v>
      </c>
      <c r="J572" s="40" t="n">
        <v>0</v>
      </c>
      <c r="K572" s="39" t="s">
        <v>4503</v>
      </c>
      <c r="L572" s="41" t="n">
        <v>0</v>
      </c>
      <c r="M572" s="41" t="n">
        <v>33397.25</v>
      </c>
      <c r="O572" s="42" t="n">
        <f aca="false">M572/SUM($M$2:$M$2023)</f>
        <v>9.22645486429598E-005</v>
      </c>
      <c r="P572" s="43" t="n">
        <f aca="false">IFERROR(M572/I572,0)</f>
        <v>196.454411764706</v>
      </c>
      <c r="Q572" s="17"/>
      <c r="R572" s="44" t="n">
        <f aca="false">I572-Q572</f>
        <v>170</v>
      </c>
      <c r="S572" s="43" t="n">
        <f aca="false">$AK572*R572</f>
        <v>33397.2543908144</v>
      </c>
      <c r="U572" s="26" t="s">
        <v>259</v>
      </c>
      <c r="V572" s="26" t="s">
        <v>260</v>
      </c>
      <c r="W572" s="26" t="s">
        <v>262</v>
      </c>
      <c r="X572" s="29" t="s">
        <v>227</v>
      </c>
      <c r="Y572" s="26" t="s">
        <v>297</v>
      </c>
      <c r="Z572" s="25" t="s">
        <v>51</v>
      </c>
      <c r="AA572" s="26" t="s">
        <v>1846</v>
      </c>
      <c r="AB572" s="26" t="s">
        <v>1847</v>
      </c>
      <c r="AC572" s="26" t="s">
        <v>824</v>
      </c>
      <c r="AD572" s="26" t="s">
        <v>269</v>
      </c>
      <c r="AE572" s="26"/>
      <c r="AF572" s="26" t="s">
        <v>270</v>
      </c>
      <c r="AG572" s="26" t="s">
        <v>825</v>
      </c>
      <c r="AH572" s="45"/>
      <c r="AI572" s="45"/>
      <c r="AJ572" s="45"/>
      <c r="AK572" s="46" t="n">
        <v>196.454437593026</v>
      </c>
      <c r="AL572" s="46"/>
      <c r="AM572" s="46"/>
      <c r="AN572" s="26"/>
      <c r="AO572" s="26" t="s">
        <v>5008</v>
      </c>
    </row>
    <row r="573" customFormat="false" ht="12" hidden="false" customHeight="false" outlineLevel="0" collapsed="false">
      <c r="A573" s="39" t="s">
        <v>2239</v>
      </c>
      <c r="B573" s="39" t="s">
        <v>2240</v>
      </c>
      <c r="C573" s="39" t="s">
        <v>4137</v>
      </c>
      <c r="D573" s="39" t="s">
        <v>4505</v>
      </c>
      <c r="E573" s="39" t="s">
        <v>261</v>
      </c>
      <c r="F573" s="39" t="s">
        <v>1739</v>
      </c>
      <c r="G573" s="39" t="s">
        <v>4853</v>
      </c>
      <c r="H573" s="39" t="s">
        <v>4502</v>
      </c>
      <c r="I573" s="40" t="n">
        <v>170</v>
      </c>
      <c r="J573" s="40" t="n">
        <v>0</v>
      </c>
      <c r="K573" s="39" t="s">
        <v>4503</v>
      </c>
      <c r="L573" s="41" t="n">
        <v>0</v>
      </c>
      <c r="M573" s="41" t="n">
        <v>126134.55</v>
      </c>
      <c r="O573" s="42" t="n">
        <f aca="false">M573/SUM($M$2:$M$2023)</f>
        <v>0.000348464239541664</v>
      </c>
      <c r="P573" s="43" t="n">
        <f aca="false">IFERROR(M573/I573,0)</f>
        <v>741.967941176471</v>
      </c>
      <c r="Q573" s="17"/>
      <c r="R573" s="44" t="n">
        <f aca="false">I573-Q573</f>
        <v>170</v>
      </c>
      <c r="S573" s="43" t="n">
        <f aca="false">$AK573*R573</f>
        <v>126134.545995423</v>
      </c>
      <c r="U573" s="26" t="s">
        <v>259</v>
      </c>
      <c r="V573" s="26" t="s">
        <v>260</v>
      </c>
      <c r="W573" s="26" t="s">
        <v>262</v>
      </c>
      <c r="X573" s="26"/>
      <c r="Y573" s="26" t="s">
        <v>277</v>
      </c>
      <c r="Z573" s="27" t="s">
        <v>123</v>
      </c>
      <c r="AA573" s="26"/>
      <c r="AB573" s="26"/>
      <c r="AC573" s="26"/>
      <c r="AD573" s="26"/>
      <c r="AE573" s="26"/>
      <c r="AF573" s="26"/>
      <c r="AG573" s="26"/>
      <c r="AH573" s="45" t="n">
        <v>437</v>
      </c>
      <c r="AI573" s="45" t="n">
        <f aca="false">Q573</f>
        <v>0</v>
      </c>
      <c r="AJ573" s="45" t="n">
        <f aca="false">$AH573-$AI573</f>
        <v>437</v>
      </c>
      <c r="AK573" s="46" t="n">
        <v>741.967917620137</v>
      </c>
      <c r="AL573" s="46" t="n">
        <f aca="false">$AJ573*$AK573</f>
        <v>324239.98</v>
      </c>
      <c r="AM573" s="46" t="n">
        <f aca="false">$AI573*$AK573</f>
        <v>0</v>
      </c>
      <c r="AN573" s="26"/>
      <c r="AO573" s="26" t="s">
        <v>2190</v>
      </c>
    </row>
    <row r="574" customFormat="false" ht="12" hidden="false" customHeight="false" outlineLevel="0" collapsed="false">
      <c r="A574" s="39" t="s">
        <v>926</v>
      </c>
      <c r="B574" s="39" t="s">
        <v>927</v>
      </c>
      <c r="C574" s="39"/>
      <c r="D574" s="39" t="s">
        <v>4505</v>
      </c>
      <c r="E574" s="39" t="s">
        <v>274</v>
      </c>
      <c r="F574" s="39" t="s">
        <v>1739</v>
      </c>
      <c r="G574" s="39" t="s">
        <v>4852</v>
      </c>
      <c r="H574" s="39" t="s">
        <v>4502</v>
      </c>
      <c r="I574" s="40" t="n">
        <v>170</v>
      </c>
      <c r="J574" s="40" t="n">
        <v>0</v>
      </c>
      <c r="K574" s="39" t="s">
        <v>4503</v>
      </c>
      <c r="L574" s="41" t="n">
        <v>0</v>
      </c>
      <c r="M574" s="41" t="n">
        <v>77319.09</v>
      </c>
      <c r="O574" s="42" t="n">
        <f aca="false">M574/SUM($M$2:$M$2023)</f>
        <v>0.000213604741118936</v>
      </c>
      <c r="P574" s="43" t="n">
        <f aca="false">IFERROR(M574/I574,0)</f>
        <v>454.818176470588</v>
      </c>
      <c r="Q574" s="17"/>
      <c r="R574" s="44" t="n">
        <f aca="false">I574-Q574</f>
        <v>170</v>
      </c>
      <c r="S574" s="43" t="n">
        <f aca="false">$AK574*R574</f>
        <v>77319.0909090909</v>
      </c>
      <c r="U574" s="26" t="s">
        <v>259</v>
      </c>
      <c r="V574" s="26" t="s">
        <v>273</v>
      </c>
      <c r="W574" s="26" t="s">
        <v>262</v>
      </c>
      <c r="X574" s="26"/>
      <c r="Y574" s="26" t="s">
        <v>277</v>
      </c>
      <c r="Z574" s="27" t="s">
        <v>123</v>
      </c>
      <c r="AA574" s="26"/>
      <c r="AB574" s="26"/>
      <c r="AC574" s="26"/>
      <c r="AD574" s="26"/>
      <c r="AE574" s="26"/>
      <c r="AF574" s="26"/>
      <c r="AG574" s="26"/>
      <c r="AH574" s="45" t="n">
        <v>220</v>
      </c>
      <c r="AI574" s="45" t="n">
        <f aca="false">Q574</f>
        <v>0</v>
      </c>
      <c r="AJ574" s="45" t="n">
        <f aca="false">$AH574-$AI574</f>
        <v>220</v>
      </c>
      <c r="AK574" s="46" t="n">
        <v>454.818181818182</v>
      </c>
      <c r="AL574" s="46" t="n">
        <f aca="false">$AJ574*$AK574</f>
        <v>100060</v>
      </c>
      <c r="AM574" s="46" t="n">
        <f aca="false">$AI574*$AK574</f>
        <v>0</v>
      </c>
      <c r="AN574" s="26"/>
      <c r="AO574" s="26" t="s">
        <v>1741</v>
      </c>
    </row>
    <row r="575" customFormat="false" ht="12" hidden="false" customHeight="false" outlineLevel="0" collapsed="false">
      <c r="A575" s="39" t="s">
        <v>2331</v>
      </c>
      <c r="B575" s="39" t="s">
        <v>2332</v>
      </c>
      <c r="C575" s="39"/>
      <c r="D575" s="39" t="s">
        <v>4505</v>
      </c>
      <c r="E575" s="39" t="s">
        <v>274</v>
      </c>
      <c r="F575" s="39" t="s">
        <v>1739</v>
      </c>
      <c r="G575" s="39" t="s">
        <v>4852</v>
      </c>
      <c r="H575" s="39" t="s">
        <v>4502</v>
      </c>
      <c r="I575" s="40" t="n">
        <v>170</v>
      </c>
      <c r="J575" s="40" t="n">
        <v>0</v>
      </c>
      <c r="K575" s="39" t="s">
        <v>4503</v>
      </c>
      <c r="L575" s="41" t="n">
        <v>0</v>
      </c>
      <c r="M575" s="41" t="n">
        <v>150595.81</v>
      </c>
      <c r="O575" s="42" t="n">
        <f aca="false">M575/SUM($M$2:$M$2023)</f>
        <v>0.000416041872823988</v>
      </c>
      <c r="P575" s="43" t="n">
        <f aca="false">IFERROR(M575/I575,0)</f>
        <v>885.857705882353</v>
      </c>
      <c r="Q575" s="17" t="n">
        <v>141</v>
      </c>
      <c r="R575" s="44" t="n">
        <f aca="false">I575-Q575</f>
        <v>29</v>
      </c>
      <c r="S575" s="43" t="n">
        <f aca="false">$AK575*R575</f>
        <v>25689.8737142857</v>
      </c>
      <c r="U575" s="26" t="s">
        <v>259</v>
      </c>
      <c r="V575" s="26" t="s">
        <v>273</v>
      </c>
      <c r="W575" s="26" t="s">
        <v>262</v>
      </c>
      <c r="X575" s="29" t="s">
        <v>227</v>
      </c>
      <c r="Y575" s="26" t="s">
        <v>297</v>
      </c>
      <c r="Z575" s="25" t="s">
        <v>51</v>
      </c>
      <c r="AA575" s="26" t="s">
        <v>2333</v>
      </c>
      <c r="AB575" s="26" t="s">
        <v>2334</v>
      </c>
      <c r="AC575" s="26" t="s">
        <v>2335</v>
      </c>
      <c r="AD575" s="26" t="s">
        <v>270</v>
      </c>
      <c r="AE575" s="26" t="s">
        <v>2336</v>
      </c>
      <c r="AF575" s="26" t="s">
        <v>270</v>
      </c>
      <c r="AG575" s="26" t="s">
        <v>2337</v>
      </c>
      <c r="AH575" s="45" t="n">
        <v>280</v>
      </c>
      <c r="AI575" s="45" t="n">
        <f aca="false">Q575</f>
        <v>141</v>
      </c>
      <c r="AJ575" s="45" t="n">
        <f aca="false">$AH575-$AI575</f>
        <v>139</v>
      </c>
      <c r="AK575" s="46" t="n">
        <v>885.857714285714</v>
      </c>
      <c r="AL575" s="46" t="n">
        <f aca="false">$AJ575*$AK575</f>
        <v>123134.222285714</v>
      </c>
      <c r="AM575" s="46" t="n">
        <f aca="false">$AI575*$AK575</f>
        <v>124905.937714286</v>
      </c>
      <c r="AN575" s="26"/>
      <c r="AO575" s="26" t="s">
        <v>2338</v>
      </c>
    </row>
    <row r="576" customFormat="false" ht="12" hidden="false" customHeight="false" outlineLevel="0" collapsed="false">
      <c r="A576" s="39" t="s">
        <v>2421</v>
      </c>
      <c r="B576" s="39" t="s">
        <v>2422</v>
      </c>
      <c r="C576" s="39"/>
      <c r="D576" s="39" t="s">
        <v>4505</v>
      </c>
      <c r="E576" s="39" t="s">
        <v>261</v>
      </c>
      <c r="F576" s="39" t="s">
        <v>1739</v>
      </c>
      <c r="G576" s="39" t="s">
        <v>4853</v>
      </c>
      <c r="H576" s="39" t="s">
        <v>4502</v>
      </c>
      <c r="I576" s="40" t="n">
        <v>168</v>
      </c>
      <c r="J576" s="40" t="n">
        <v>0</v>
      </c>
      <c r="K576" s="39" t="s">
        <v>4503</v>
      </c>
      <c r="L576" s="41" t="n">
        <v>0</v>
      </c>
      <c r="M576" s="41" t="n">
        <v>5776.41</v>
      </c>
      <c r="O576" s="42" t="n">
        <f aca="false">M576/SUM($M$2:$M$2023)</f>
        <v>1.59581361167964E-005</v>
      </c>
      <c r="P576" s="43" t="n">
        <f aca="false">IFERROR(M576/I576,0)</f>
        <v>34.3833928571429</v>
      </c>
      <c r="Q576" s="17"/>
      <c r="R576" s="44" t="n">
        <f aca="false">I576-Q576</f>
        <v>168</v>
      </c>
      <c r="S576" s="43" t="n">
        <f aca="false">$AK576*R576</f>
        <v>5776.41</v>
      </c>
      <c r="U576" s="26" t="s">
        <v>259</v>
      </c>
      <c r="V576" s="26" t="s">
        <v>260</v>
      </c>
      <c r="W576" s="26" t="s">
        <v>262</v>
      </c>
      <c r="X576" s="26"/>
      <c r="Y576" s="26" t="s">
        <v>277</v>
      </c>
      <c r="Z576" s="27" t="s">
        <v>123</v>
      </c>
      <c r="AA576" s="26"/>
      <c r="AB576" s="26"/>
      <c r="AC576" s="26"/>
      <c r="AD576" s="26"/>
      <c r="AE576" s="26"/>
      <c r="AF576" s="26"/>
      <c r="AG576" s="26"/>
      <c r="AH576" s="45" t="n">
        <v>168</v>
      </c>
      <c r="AI576" s="45" t="n">
        <f aca="false">Q576</f>
        <v>0</v>
      </c>
      <c r="AJ576" s="45" t="n">
        <f aca="false">$AH576-$AI576</f>
        <v>168</v>
      </c>
      <c r="AK576" s="46" t="n">
        <v>34.3833928571429</v>
      </c>
      <c r="AL576" s="46" t="n">
        <f aca="false">$AJ576*$AK576</f>
        <v>5776.41</v>
      </c>
      <c r="AM576" s="46" t="n">
        <f aca="false">$AI576*$AK576</f>
        <v>0</v>
      </c>
      <c r="AN576" s="26"/>
      <c r="AO576" s="26" t="s">
        <v>1741</v>
      </c>
    </row>
    <row r="577" customFormat="false" ht="12" hidden="false" customHeight="false" outlineLevel="0" collapsed="false">
      <c r="A577" s="39" t="s">
        <v>705</v>
      </c>
      <c r="B577" s="39" t="s">
        <v>706</v>
      </c>
      <c r="C577" s="39" t="s">
        <v>5323</v>
      </c>
      <c r="D577" s="39" t="s">
        <v>4505</v>
      </c>
      <c r="E577" s="39" t="s">
        <v>261</v>
      </c>
      <c r="F577" s="39" t="s">
        <v>1739</v>
      </c>
      <c r="G577" s="39" t="s">
        <v>4853</v>
      </c>
      <c r="H577" s="39" t="s">
        <v>4502</v>
      </c>
      <c r="I577" s="40" t="n">
        <v>168</v>
      </c>
      <c r="J577" s="40" t="n">
        <v>0</v>
      </c>
      <c r="K577" s="39" t="s">
        <v>4503</v>
      </c>
      <c r="L577" s="41" t="n">
        <v>0</v>
      </c>
      <c r="M577" s="41" t="n">
        <v>37034.84</v>
      </c>
      <c r="O577" s="42" t="n">
        <f aca="false">M577/SUM($M$2:$M$2023)</f>
        <v>0.000102313897002425</v>
      </c>
      <c r="P577" s="43" t="n">
        <f aca="false">IFERROR(M577/I577,0)</f>
        <v>220.445476190476</v>
      </c>
      <c r="Q577" s="17"/>
      <c r="R577" s="44" t="n">
        <f aca="false">I577-Q577</f>
        <v>168</v>
      </c>
      <c r="S577" s="43" t="n">
        <f aca="false">$AK577*R577</f>
        <v>37034.8363636364</v>
      </c>
      <c r="U577" s="26" t="s">
        <v>259</v>
      </c>
      <c r="V577" s="26" t="s">
        <v>260</v>
      </c>
      <c r="W577" s="26" t="s">
        <v>262</v>
      </c>
      <c r="X577" s="29" t="s">
        <v>227</v>
      </c>
      <c r="Y577" s="26" t="s">
        <v>297</v>
      </c>
      <c r="Z577" s="25" t="s">
        <v>51</v>
      </c>
      <c r="AA577" s="26" t="s">
        <v>2067</v>
      </c>
      <c r="AB577" s="26" t="s">
        <v>2068</v>
      </c>
      <c r="AC577" s="26" t="s">
        <v>709</v>
      </c>
      <c r="AD577" s="26" t="s">
        <v>269</v>
      </c>
      <c r="AE577" s="26"/>
      <c r="AF577" s="26" t="s">
        <v>270</v>
      </c>
      <c r="AG577" s="26" t="s">
        <v>711</v>
      </c>
      <c r="AH577" s="45"/>
      <c r="AI577" s="45"/>
      <c r="AJ577" s="45"/>
      <c r="AK577" s="46" t="n">
        <v>220.445454545455</v>
      </c>
      <c r="AL577" s="46"/>
      <c r="AM577" s="46"/>
      <c r="AN577" s="26"/>
      <c r="AO577" s="26" t="s">
        <v>5319</v>
      </c>
    </row>
    <row r="578" customFormat="false" ht="12" hidden="false" customHeight="false" outlineLevel="0" collapsed="false">
      <c r="A578" s="39" t="s">
        <v>2218</v>
      </c>
      <c r="B578" s="39" t="s">
        <v>2219</v>
      </c>
      <c r="C578" s="39" t="s">
        <v>5324</v>
      </c>
      <c r="D578" s="39" t="s">
        <v>4505</v>
      </c>
      <c r="E578" s="39" t="s">
        <v>261</v>
      </c>
      <c r="F578" s="39" t="s">
        <v>1739</v>
      </c>
      <c r="G578" s="39" t="s">
        <v>4853</v>
      </c>
      <c r="H578" s="39" t="s">
        <v>4502</v>
      </c>
      <c r="I578" s="40" t="n">
        <v>168</v>
      </c>
      <c r="J578" s="40" t="n">
        <v>0</v>
      </c>
      <c r="K578" s="39" t="s">
        <v>4503</v>
      </c>
      <c r="L578" s="41" t="n">
        <v>0</v>
      </c>
      <c r="M578" s="41" t="n">
        <v>93371.26</v>
      </c>
      <c r="O578" s="42" t="n">
        <f aca="false">M578/SUM($M$2:$M$2023)</f>
        <v>0.00025795109358179</v>
      </c>
      <c r="P578" s="43" t="n">
        <f aca="false">IFERROR(M578/I578,0)</f>
        <v>555.78130952381</v>
      </c>
      <c r="Q578" s="17"/>
      <c r="R578" s="44" t="n">
        <f aca="false">I578-Q578</f>
        <v>168</v>
      </c>
      <c r="S578" s="43" t="n">
        <f aca="false">$AK578*R578</f>
        <v>93371.2588235294</v>
      </c>
      <c r="U578" s="26" t="s">
        <v>259</v>
      </c>
      <c r="V578" s="26" t="s">
        <v>260</v>
      </c>
      <c r="W578" s="26" t="s">
        <v>262</v>
      </c>
      <c r="X578" s="29" t="s">
        <v>227</v>
      </c>
      <c r="Y578" s="26" t="s">
        <v>297</v>
      </c>
      <c r="Z578" s="25" t="s">
        <v>51</v>
      </c>
      <c r="AA578" s="26" t="s">
        <v>2220</v>
      </c>
      <c r="AB578" s="26" t="s">
        <v>2221</v>
      </c>
      <c r="AC578" s="26" t="s">
        <v>290</v>
      </c>
      <c r="AD578" s="26" t="s">
        <v>269</v>
      </c>
      <c r="AE578" s="26"/>
      <c r="AF578" s="26" t="s">
        <v>269</v>
      </c>
      <c r="AG578" s="26"/>
      <c r="AH578" s="45"/>
      <c r="AI578" s="45"/>
      <c r="AJ578" s="45"/>
      <c r="AK578" s="46" t="n">
        <v>555.781302521009</v>
      </c>
      <c r="AL578" s="46"/>
      <c r="AM578" s="46"/>
      <c r="AN578" s="26"/>
      <c r="AO578" s="26" t="s">
        <v>5325</v>
      </c>
    </row>
    <row r="579" customFormat="false" ht="12" hidden="false" customHeight="false" outlineLevel="0" collapsed="false">
      <c r="A579" s="39" t="s">
        <v>818</v>
      </c>
      <c r="B579" s="39" t="s">
        <v>819</v>
      </c>
      <c r="C579" s="39" t="s">
        <v>5326</v>
      </c>
      <c r="D579" s="39" t="s">
        <v>4505</v>
      </c>
      <c r="E579" s="39" t="s">
        <v>261</v>
      </c>
      <c r="F579" s="39" t="s">
        <v>1739</v>
      </c>
      <c r="G579" s="39" t="s">
        <v>4853</v>
      </c>
      <c r="H579" s="39" t="s">
        <v>4502</v>
      </c>
      <c r="I579" s="40" t="n">
        <v>165</v>
      </c>
      <c r="J579" s="40" t="n">
        <v>0</v>
      </c>
      <c r="K579" s="39" t="s">
        <v>4503</v>
      </c>
      <c r="L579" s="41" t="n">
        <v>0</v>
      </c>
      <c r="M579" s="41" t="n">
        <v>57358.39</v>
      </c>
      <c r="O579" s="42" t="n">
        <f aca="false">M579/SUM($M$2:$M$2023)</f>
        <v>0.000158460530859183</v>
      </c>
      <c r="P579" s="43" t="n">
        <f aca="false">IFERROR(M579/I579,0)</f>
        <v>347.626606060606</v>
      </c>
      <c r="Q579" s="17"/>
      <c r="R579" s="44" t="n">
        <f aca="false">I579-Q579</f>
        <v>165</v>
      </c>
      <c r="S579" s="43" t="n">
        <f aca="false">$AK579*R579</f>
        <v>57358.3910014104</v>
      </c>
      <c r="U579" s="26" t="s">
        <v>259</v>
      </c>
      <c r="V579" s="26" t="s">
        <v>260</v>
      </c>
      <c r="W579" s="26" t="s">
        <v>262</v>
      </c>
      <c r="X579" s="26"/>
      <c r="Y579" s="26" t="s">
        <v>277</v>
      </c>
      <c r="Z579" s="27" t="s">
        <v>123</v>
      </c>
      <c r="AA579" s="26"/>
      <c r="AB579" s="26"/>
      <c r="AC579" s="26"/>
      <c r="AD579" s="26"/>
      <c r="AE579" s="26"/>
      <c r="AF579" s="26"/>
      <c r="AG579" s="26"/>
      <c r="AH579" s="45"/>
      <c r="AI579" s="45"/>
      <c r="AJ579" s="45"/>
      <c r="AK579" s="46" t="n">
        <v>347.62661212976</v>
      </c>
      <c r="AL579" s="46"/>
      <c r="AM579" s="46"/>
      <c r="AN579" s="26"/>
      <c r="AO579" s="26" t="s">
        <v>1876</v>
      </c>
    </row>
    <row r="580" customFormat="false" ht="12" hidden="false" customHeight="false" outlineLevel="0" collapsed="false">
      <c r="A580" s="39" t="s">
        <v>1778</v>
      </c>
      <c r="B580" s="39" t="s">
        <v>1779</v>
      </c>
      <c r="C580" s="39" t="s">
        <v>5327</v>
      </c>
      <c r="D580" s="39" t="s">
        <v>4505</v>
      </c>
      <c r="E580" s="39" t="s">
        <v>261</v>
      </c>
      <c r="F580" s="39" t="s">
        <v>1739</v>
      </c>
      <c r="G580" s="39" t="s">
        <v>4853</v>
      </c>
      <c r="H580" s="39" t="s">
        <v>4502</v>
      </c>
      <c r="I580" s="40" t="n">
        <v>160</v>
      </c>
      <c r="J580" s="40" t="n">
        <v>0</v>
      </c>
      <c r="K580" s="39" t="s">
        <v>4503</v>
      </c>
      <c r="L580" s="41" t="n">
        <v>0</v>
      </c>
      <c r="M580" s="41" t="n">
        <v>4861.45</v>
      </c>
      <c r="O580" s="42" t="n">
        <f aca="false">M580/SUM($M$2:$M$2023)</f>
        <v>1.3430431846943E-005</v>
      </c>
      <c r="P580" s="43" t="n">
        <f aca="false">IFERROR(M580/I580,0)</f>
        <v>30.3840625</v>
      </c>
      <c r="Q580" s="17"/>
      <c r="R580" s="44" t="n">
        <f aca="false">I580-Q580</f>
        <v>160</v>
      </c>
      <c r="S580" s="43" t="n">
        <f aca="false">$AK580*R580</f>
        <v>4861.44610885459</v>
      </c>
      <c r="U580" s="26" t="s">
        <v>259</v>
      </c>
      <c r="V580" s="26" t="s">
        <v>260</v>
      </c>
      <c r="W580" s="26" t="s">
        <v>262</v>
      </c>
      <c r="X580" s="26"/>
      <c r="Y580" s="26" t="s">
        <v>277</v>
      </c>
      <c r="Z580" s="27" t="s">
        <v>123</v>
      </c>
      <c r="AA580" s="26"/>
      <c r="AB580" s="26"/>
      <c r="AC580" s="26"/>
      <c r="AD580" s="26"/>
      <c r="AE580" s="26"/>
      <c r="AF580" s="26"/>
      <c r="AG580" s="26"/>
      <c r="AH580" s="45"/>
      <c r="AI580" s="45"/>
      <c r="AJ580" s="45"/>
      <c r="AK580" s="46" t="n">
        <v>30.3840381803412</v>
      </c>
      <c r="AL580" s="46"/>
      <c r="AM580" s="46"/>
      <c r="AN580" s="26"/>
      <c r="AO580" s="26" t="s">
        <v>1780</v>
      </c>
    </row>
    <row r="581" customFormat="false" ht="12" hidden="false" customHeight="false" outlineLevel="0" collapsed="false">
      <c r="A581" s="39" t="s">
        <v>263</v>
      </c>
      <c r="B581" s="39" t="s">
        <v>264</v>
      </c>
      <c r="C581" s="39" t="s">
        <v>5328</v>
      </c>
      <c r="D581" s="39" t="s">
        <v>4505</v>
      </c>
      <c r="E581" s="39" t="s">
        <v>261</v>
      </c>
      <c r="F581" s="39" t="s">
        <v>1739</v>
      </c>
      <c r="G581" s="39" t="s">
        <v>4853</v>
      </c>
      <c r="H581" s="39" t="s">
        <v>4502</v>
      </c>
      <c r="I581" s="40" t="n">
        <v>160</v>
      </c>
      <c r="J581" s="40" t="n">
        <v>0</v>
      </c>
      <c r="K581" s="39" t="s">
        <v>4503</v>
      </c>
      <c r="L581" s="41" t="n">
        <v>0</v>
      </c>
      <c r="M581" s="41" t="n">
        <v>23715.52</v>
      </c>
      <c r="O581" s="42" t="n">
        <f aca="false">M581/SUM($M$2:$M$2023)</f>
        <v>6.55174228007721E-005</v>
      </c>
      <c r="P581" s="43" t="n">
        <f aca="false">IFERROR(M581/I581,0)</f>
        <v>148.222</v>
      </c>
      <c r="Q581" s="17"/>
      <c r="R581" s="44" t="n">
        <f aca="false">I581-Q581</f>
        <v>160</v>
      </c>
      <c r="S581" s="43" t="n">
        <f aca="false">$AK581*R581</f>
        <v>23715.5166323667</v>
      </c>
      <c r="U581" s="26" t="s">
        <v>259</v>
      </c>
      <c r="V581" s="26" t="s">
        <v>260</v>
      </c>
      <c r="W581" s="26" t="s">
        <v>262</v>
      </c>
      <c r="X581" s="29" t="s">
        <v>227</v>
      </c>
      <c r="Y581" s="26" t="s">
        <v>297</v>
      </c>
      <c r="Z581" s="25" t="s">
        <v>51</v>
      </c>
      <c r="AA581" s="26" t="s">
        <v>1752</v>
      </c>
      <c r="AB581" s="26" t="s">
        <v>1753</v>
      </c>
      <c r="AC581" s="26" t="s">
        <v>268</v>
      </c>
      <c r="AD581" s="26" t="s">
        <v>269</v>
      </c>
      <c r="AE581" s="26"/>
      <c r="AF581" s="26" t="s">
        <v>270</v>
      </c>
      <c r="AG581" s="26" t="s">
        <v>271</v>
      </c>
      <c r="AH581" s="45"/>
      <c r="AI581" s="45"/>
      <c r="AJ581" s="45"/>
      <c r="AK581" s="46" t="n">
        <v>148.221978952292</v>
      </c>
      <c r="AL581" s="46"/>
      <c r="AM581" s="46"/>
      <c r="AN581" s="26"/>
      <c r="AO581" s="26" t="s">
        <v>4867</v>
      </c>
    </row>
    <row r="582" customFormat="false" ht="12" hidden="false" customHeight="false" outlineLevel="0" collapsed="false">
      <c r="A582" s="39" t="s">
        <v>390</v>
      </c>
      <c r="B582" s="39" t="s">
        <v>391</v>
      </c>
      <c r="C582" s="39" t="s">
        <v>5329</v>
      </c>
      <c r="D582" s="39" t="s">
        <v>4505</v>
      </c>
      <c r="E582" s="39" t="s">
        <v>261</v>
      </c>
      <c r="F582" s="39" t="s">
        <v>1739</v>
      </c>
      <c r="G582" s="39" t="s">
        <v>4853</v>
      </c>
      <c r="H582" s="39" t="s">
        <v>4502</v>
      </c>
      <c r="I582" s="40" t="n">
        <v>160</v>
      </c>
      <c r="J582" s="40" t="n">
        <v>0</v>
      </c>
      <c r="K582" s="39" t="s">
        <v>4503</v>
      </c>
      <c r="L582" s="41" t="n">
        <v>0</v>
      </c>
      <c r="M582" s="41" t="n">
        <v>7109.99</v>
      </c>
      <c r="O582" s="42" t="n">
        <f aca="false">M582/SUM($M$2:$M$2023)</f>
        <v>1.96423363661965E-005</v>
      </c>
      <c r="P582" s="43" t="n">
        <f aca="false">IFERROR(M582/I582,0)</f>
        <v>44.4374375</v>
      </c>
      <c r="Q582" s="17"/>
      <c r="R582" s="44" t="n">
        <f aca="false">I582-Q582</f>
        <v>160</v>
      </c>
      <c r="S582" s="43" t="n">
        <f aca="false">$AK582*R582</f>
        <v>7109.98476933073</v>
      </c>
      <c r="U582" s="26" t="s">
        <v>259</v>
      </c>
      <c r="V582" s="26" t="s">
        <v>260</v>
      </c>
      <c r="W582" s="26" t="s">
        <v>262</v>
      </c>
      <c r="X582" s="24" t="s">
        <v>226</v>
      </c>
      <c r="Y582" s="26" t="s">
        <v>267</v>
      </c>
      <c r="Z582" s="25" t="s">
        <v>51</v>
      </c>
      <c r="AA582" s="26" t="s">
        <v>1803</v>
      </c>
      <c r="AB582" s="26" t="s">
        <v>1804</v>
      </c>
      <c r="AC582" s="26" t="s">
        <v>290</v>
      </c>
      <c r="AD582" s="26" t="s">
        <v>269</v>
      </c>
      <c r="AE582" s="26"/>
      <c r="AF582" s="26" t="s">
        <v>270</v>
      </c>
      <c r="AG582" s="26"/>
      <c r="AH582" s="45"/>
      <c r="AI582" s="45"/>
      <c r="AJ582" s="45"/>
      <c r="AK582" s="46" t="n">
        <v>44.4374048083171</v>
      </c>
      <c r="AL582" s="46"/>
      <c r="AM582" s="46"/>
      <c r="AN582" s="26"/>
      <c r="AO582" s="26" t="s">
        <v>4889</v>
      </c>
    </row>
    <row r="583" customFormat="false" ht="12" hidden="false" customHeight="false" outlineLevel="0" collapsed="false">
      <c r="A583" s="39" t="s">
        <v>2361</v>
      </c>
      <c r="B583" s="39" t="s">
        <v>2362</v>
      </c>
      <c r="C583" s="39" t="s">
        <v>5330</v>
      </c>
      <c r="D583" s="39" t="s">
        <v>4505</v>
      </c>
      <c r="E583" s="39" t="s">
        <v>261</v>
      </c>
      <c r="F583" s="39" t="s">
        <v>1739</v>
      </c>
      <c r="G583" s="39" t="s">
        <v>4853</v>
      </c>
      <c r="H583" s="39" t="s">
        <v>4502</v>
      </c>
      <c r="I583" s="40" t="n">
        <v>160</v>
      </c>
      <c r="J583" s="40" t="n">
        <v>0</v>
      </c>
      <c r="K583" s="39" t="s">
        <v>4503</v>
      </c>
      <c r="L583" s="41" t="n">
        <v>0</v>
      </c>
      <c r="M583" s="41" t="n">
        <v>1911.33</v>
      </c>
      <c r="O583" s="42" t="n">
        <f aca="false">M583/SUM($M$2:$M$2023)</f>
        <v>5.28031498874154E-006</v>
      </c>
      <c r="P583" s="43" t="n">
        <f aca="false">IFERROR(M583/I583,0)</f>
        <v>11.9458125</v>
      </c>
      <c r="Q583" s="17"/>
      <c r="R583" s="44" t="n">
        <f aca="false">I583-Q583</f>
        <v>160</v>
      </c>
      <c r="S583" s="43" t="n">
        <f aca="false">$AK583*R583</f>
        <v>1911.34</v>
      </c>
      <c r="U583" s="26" t="s">
        <v>259</v>
      </c>
      <c r="V583" s="26" t="s">
        <v>260</v>
      </c>
      <c r="W583" s="26" t="s">
        <v>262</v>
      </c>
      <c r="X583" s="26"/>
      <c r="Y583" s="26" t="s">
        <v>277</v>
      </c>
      <c r="Z583" s="27" t="s">
        <v>123</v>
      </c>
      <c r="AA583" s="26"/>
      <c r="AB583" s="26"/>
      <c r="AC583" s="26"/>
      <c r="AD583" s="26"/>
      <c r="AE583" s="26"/>
      <c r="AF583" s="26"/>
      <c r="AG583" s="26"/>
      <c r="AH583" s="45" t="n">
        <v>240</v>
      </c>
      <c r="AI583" s="45" t="n">
        <f aca="false">Q583</f>
        <v>0</v>
      </c>
      <c r="AJ583" s="45" t="n">
        <f aca="false">$AH583-$AI583</f>
        <v>240</v>
      </c>
      <c r="AK583" s="46" t="n">
        <v>11.945875</v>
      </c>
      <c r="AL583" s="46" t="n">
        <f aca="false">$AJ583*$AK583</f>
        <v>2867.01</v>
      </c>
      <c r="AM583" s="46" t="n">
        <f aca="false">$AI583*$AK583</f>
        <v>0</v>
      </c>
      <c r="AN583" s="26"/>
      <c r="AO583" s="26" t="s">
        <v>2147</v>
      </c>
    </row>
    <row r="584" customFormat="false" ht="12" hidden="false" customHeight="false" outlineLevel="0" collapsed="false">
      <c r="A584" s="39" t="s">
        <v>2070</v>
      </c>
      <c r="B584" s="39" t="s">
        <v>2071</v>
      </c>
      <c r="C584" s="39" t="s">
        <v>5331</v>
      </c>
      <c r="D584" s="39" t="s">
        <v>4505</v>
      </c>
      <c r="E584" s="39" t="s">
        <v>261</v>
      </c>
      <c r="F584" s="39" t="s">
        <v>1739</v>
      </c>
      <c r="G584" s="39" t="s">
        <v>4853</v>
      </c>
      <c r="H584" s="39" t="s">
        <v>4502</v>
      </c>
      <c r="I584" s="40" t="n">
        <v>160</v>
      </c>
      <c r="J584" s="40" t="n">
        <v>0</v>
      </c>
      <c r="K584" s="39" t="s">
        <v>4503</v>
      </c>
      <c r="L584" s="41" t="n">
        <v>0</v>
      </c>
      <c r="M584" s="41" t="n">
        <v>121310.87</v>
      </c>
      <c r="O584" s="42" t="n">
        <f aca="false">M584/SUM($M$2:$M$2023)</f>
        <v>0.000335138152573483</v>
      </c>
      <c r="P584" s="43" t="n">
        <f aca="false">IFERROR(M584/I584,0)</f>
        <v>758.1929375</v>
      </c>
      <c r="Q584" s="17"/>
      <c r="R584" s="44" t="n">
        <f aca="false">I584-Q584</f>
        <v>160</v>
      </c>
      <c r="S584" s="43" t="n">
        <f aca="false">$AK584*R584</f>
        <v>121310.870257611</v>
      </c>
      <c r="U584" s="26" t="s">
        <v>259</v>
      </c>
      <c r="V584" s="26" t="s">
        <v>260</v>
      </c>
      <c r="W584" s="26" t="s">
        <v>262</v>
      </c>
      <c r="X584" s="29" t="s">
        <v>227</v>
      </c>
      <c r="Y584" s="26" t="s">
        <v>297</v>
      </c>
      <c r="Z584" s="25" t="s">
        <v>51</v>
      </c>
      <c r="AA584" s="26" t="s">
        <v>2072</v>
      </c>
      <c r="AB584" s="26" t="s">
        <v>2073</v>
      </c>
      <c r="AC584" s="26" t="s">
        <v>290</v>
      </c>
      <c r="AD584" s="26" t="s">
        <v>269</v>
      </c>
      <c r="AE584" s="26"/>
      <c r="AF584" s="26" t="s">
        <v>269</v>
      </c>
      <c r="AG584" s="26"/>
      <c r="AH584" s="45"/>
      <c r="AI584" s="45"/>
      <c r="AJ584" s="45"/>
      <c r="AK584" s="46" t="n">
        <v>758.19293911007</v>
      </c>
      <c r="AL584" s="46"/>
      <c r="AM584" s="46"/>
      <c r="AN584" s="26"/>
      <c r="AO584" s="26" t="s">
        <v>5332</v>
      </c>
    </row>
    <row r="585" customFormat="false" ht="12" hidden="false" customHeight="false" outlineLevel="0" collapsed="false">
      <c r="A585" s="39" t="s">
        <v>2070</v>
      </c>
      <c r="B585" s="39" t="s">
        <v>2071</v>
      </c>
      <c r="C585" s="39" t="s">
        <v>5333</v>
      </c>
      <c r="D585" s="39" t="s">
        <v>4505</v>
      </c>
      <c r="E585" s="39" t="s">
        <v>261</v>
      </c>
      <c r="F585" s="39" t="s">
        <v>1739</v>
      </c>
      <c r="G585" s="39" t="s">
        <v>4853</v>
      </c>
      <c r="H585" s="39" t="s">
        <v>4502</v>
      </c>
      <c r="I585" s="40" t="n">
        <v>160</v>
      </c>
      <c r="J585" s="40" t="n">
        <v>0</v>
      </c>
      <c r="K585" s="39" t="s">
        <v>4503</v>
      </c>
      <c r="L585" s="41" t="n">
        <v>0</v>
      </c>
      <c r="M585" s="41" t="n">
        <v>121310.87</v>
      </c>
      <c r="O585" s="42" t="n">
        <f aca="false">M585/SUM($M$2:$M$2023)</f>
        <v>0.000335138152573483</v>
      </c>
      <c r="P585" s="43" t="n">
        <f aca="false">IFERROR(M585/I585,0)</f>
        <v>758.1929375</v>
      </c>
      <c r="Q585" s="17"/>
      <c r="R585" s="44" t="n">
        <f aca="false">I585-Q585</f>
        <v>160</v>
      </c>
      <c r="S585" s="43" t="n">
        <f aca="false">$AK585*R585</f>
        <v>121310.870257611</v>
      </c>
      <c r="U585" s="26" t="s">
        <v>259</v>
      </c>
      <c r="V585" s="26" t="s">
        <v>260</v>
      </c>
      <c r="W585" s="26" t="s">
        <v>262</v>
      </c>
      <c r="X585" s="29" t="s">
        <v>227</v>
      </c>
      <c r="Y585" s="26" t="s">
        <v>297</v>
      </c>
      <c r="Z585" s="25" t="s">
        <v>51</v>
      </c>
      <c r="AA585" s="26" t="s">
        <v>2072</v>
      </c>
      <c r="AB585" s="26" t="s">
        <v>2073</v>
      </c>
      <c r="AC585" s="26" t="s">
        <v>290</v>
      </c>
      <c r="AD585" s="26" t="s">
        <v>269</v>
      </c>
      <c r="AE585" s="26"/>
      <c r="AF585" s="26" t="s">
        <v>269</v>
      </c>
      <c r="AG585" s="26"/>
      <c r="AH585" s="45"/>
      <c r="AI585" s="45"/>
      <c r="AJ585" s="45"/>
      <c r="AK585" s="46" t="n">
        <v>758.19293911007</v>
      </c>
      <c r="AL585" s="46"/>
      <c r="AM585" s="46"/>
      <c r="AN585" s="26"/>
      <c r="AO585" s="26" t="s">
        <v>5332</v>
      </c>
    </row>
    <row r="586" customFormat="false" ht="12" hidden="false" customHeight="false" outlineLevel="0" collapsed="false">
      <c r="A586" s="39" t="s">
        <v>1508</v>
      </c>
      <c r="B586" s="39" t="s">
        <v>1509</v>
      </c>
      <c r="C586" s="39" t="s">
        <v>78</v>
      </c>
      <c r="D586" s="39" t="s">
        <v>4505</v>
      </c>
      <c r="E586" s="39" t="s">
        <v>261</v>
      </c>
      <c r="F586" s="39" t="s">
        <v>1739</v>
      </c>
      <c r="G586" s="39" t="s">
        <v>4853</v>
      </c>
      <c r="H586" s="39" t="s">
        <v>4502</v>
      </c>
      <c r="I586" s="40" t="n">
        <v>160</v>
      </c>
      <c r="J586" s="40" t="n">
        <v>0</v>
      </c>
      <c r="K586" s="39" t="s">
        <v>4503</v>
      </c>
      <c r="L586" s="41" t="n">
        <v>0</v>
      </c>
      <c r="M586" s="41" t="n">
        <v>63829.25</v>
      </c>
      <c r="O586" s="42" t="n">
        <f aca="false">M586/SUM($M$2:$M$2023)</f>
        <v>0.000176337181698153</v>
      </c>
      <c r="P586" s="43" t="n">
        <f aca="false">IFERROR(M586/I586,0)</f>
        <v>398.9328125</v>
      </c>
      <c r="Q586" s="17"/>
      <c r="R586" s="44" t="n">
        <f aca="false">I586-Q586</f>
        <v>160</v>
      </c>
      <c r="S586" s="43" t="n">
        <f aca="false">$AK586*R586</f>
        <v>63829.2487534626</v>
      </c>
      <c r="U586" s="26" t="s">
        <v>259</v>
      </c>
      <c r="V586" s="26" t="s">
        <v>260</v>
      </c>
      <c r="W586" s="26" t="s">
        <v>262</v>
      </c>
      <c r="X586" s="25" t="s">
        <v>228</v>
      </c>
      <c r="Y586" s="26" t="s">
        <v>282</v>
      </c>
      <c r="Z586" s="25" t="s">
        <v>51</v>
      </c>
      <c r="AA586" s="26" t="s">
        <v>1998</v>
      </c>
      <c r="AB586" s="26" t="s">
        <v>1999</v>
      </c>
      <c r="AC586" s="26" t="s">
        <v>1513</v>
      </c>
      <c r="AD586" s="26" t="s">
        <v>269</v>
      </c>
      <c r="AE586" s="26"/>
      <c r="AF586" s="26" t="s">
        <v>270</v>
      </c>
      <c r="AG586" s="26" t="s">
        <v>1515</v>
      </c>
      <c r="AH586" s="45"/>
      <c r="AI586" s="45"/>
      <c r="AJ586" s="45"/>
      <c r="AK586" s="46" t="n">
        <v>398.932804709141</v>
      </c>
      <c r="AL586" s="46"/>
      <c r="AM586" s="46"/>
      <c r="AN586" s="26"/>
      <c r="AO586" s="26" t="s">
        <v>5334</v>
      </c>
    </row>
    <row r="587" customFormat="false" ht="12" hidden="false" customHeight="false" outlineLevel="0" collapsed="false">
      <c r="A587" s="39" t="s">
        <v>2188</v>
      </c>
      <c r="B587" s="39" t="s">
        <v>2189</v>
      </c>
      <c r="C587" s="39" t="s">
        <v>5335</v>
      </c>
      <c r="D587" s="39" t="s">
        <v>4505</v>
      </c>
      <c r="E587" s="39" t="s">
        <v>261</v>
      </c>
      <c r="F587" s="39" t="s">
        <v>1739</v>
      </c>
      <c r="G587" s="39" t="s">
        <v>4854</v>
      </c>
      <c r="H587" s="39" t="s">
        <v>4502</v>
      </c>
      <c r="I587" s="40" t="n">
        <v>156</v>
      </c>
      <c r="J587" s="40" t="n">
        <v>0</v>
      </c>
      <c r="K587" s="39" t="s">
        <v>4503</v>
      </c>
      <c r="L587" s="41" t="n">
        <v>0</v>
      </c>
      <c r="M587" s="41" t="n">
        <v>84642.56</v>
      </c>
      <c r="O587" s="42" t="n">
        <f aca="false">M587/SUM($M$2:$M$2023)</f>
        <v>0.000233836845679948</v>
      </c>
      <c r="P587" s="43" t="n">
        <f aca="false">IFERROR(M587/I587,0)</f>
        <v>542.580512820513</v>
      </c>
      <c r="Q587" s="17"/>
      <c r="R587" s="44" t="n">
        <f aca="false">I587-Q587</f>
        <v>156</v>
      </c>
      <c r="S587" s="43" t="n">
        <f aca="false">$AK587*R587</f>
        <v>84642.5585820896</v>
      </c>
      <c r="U587" s="26" t="s">
        <v>259</v>
      </c>
      <c r="V587" s="26" t="s">
        <v>260</v>
      </c>
      <c r="W587" s="26" t="s">
        <v>262</v>
      </c>
      <c r="X587" s="26"/>
      <c r="Y587" s="26" t="s">
        <v>277</v>
      </c>
      <c r="Z587" s="27" t="s">
        <v>123</v>
      </c>
      <c r="AA587" s="26"/>
      <c r="AB587" s="26"/>
      <c r="AC587" s="26"/>
      <c r="AD587" s="26"/>
      <c r="AE587" s="26"/>
      <c r="AF587" s="26"/>
      <c r="AG587" s="26"/>
      <c r="AH587" s="45" t="n">
        <v>536</v>
      </c>
      <c r="AI587" s="45" t="n">
        <f aca="false">Q587</f>
        <v>0</v>
      </c>
      <c r="AJ587" s="45" t="n">
        <f aca="false">$AH587-$AI587</f>
        <v>536</v>
      </c>
      <c r="AK587" s="46" t="n">
        <v>542.580503731343</v>
      </c>
      <c r="AL587" s="46" t="n">
        <f aca="false">$AJ587*$AK587</f>
        <v>290823.15</v>
      </c>
      <c r="AM587" s="46" t="n">
        <f aca="false">$AI587*$AK587</f>
        <v>0</v>
      </c>
      <c r="AN587" s="26"/>
      <c r="AO587" s="26" t="s">
        <v>2190</v>
      </c>
    </row>
    <row r="588" customFormat="false" ht="12" hidden="false" customHeight="false" outlineLevel="0" collapsed="false">
      <c r="A588" s="39" t="s">
        <v>1291</v>
      </c>
      <c r="B588" s="39" t="s">
        <v>1292</v>
      </c>
      <c r="C588" s="39" t="s">
        <v>5336</v>
      </c>
      <c r="D588" s="39" t="s">
        <v>4505</v>
      </c>
      <c r="E588" s="39" t="s">
        <v>261</v>
      </c>
      <c r="F588" s="39" t="s">
        <v>1739</v>
      </c>
      <c r="G588" s="39" t="s">
        <v>4853</v>
      </c>
      <c r="H588" s="39" t="s">
        <v>4502</v>
      </c>
      <c r="I588" s="40" t="n">
        <v>156</v>
      </c>
      <c r="J588" s="40" t="n">
        <v>0</v>
      </c>
      <c r="K588" s="39" t="s">
        <v>4503</v>
      </c>
      <c r="L588" s="41" t="n">
        <v>0</v>
      </c>
      <c r="M588" s="41" t="n">
        <v>68142.55</v>
      </c>
      <c r="O588" s="42" t="n">
        <f aca="false">M588/SUM($M$2:$M$2023)</f>
        <v>0.00018825327292308</v>
      </c>
      <c r="P588" s="43" t="n">
        <f aca="false">IFERROR(M588/I588,0)</f>
        <v>436.811217948718</v>
      </c>
      <c r="Q588" s="17"/>
      <c r="R588" s="44" t="n">
        <f aca="false">I588-Q588</f>
        <v>156</v>
      </c>
      <c r="S588" s="43" t="n">
        <f aca="false">$AK588*R588</f>
        <v>68142.5498876405</v>
      </c>
      <c r="U588" s="26" t="s">
        <v>259</v>
      </c>
      <c r="V588" s="26" t="s">
        <v>260</v>
      </c>
      <c r="W588" s="26" t="s">
        <v>262</v>
      </c>
      <c r="X588" s="26"/>
      <c r="Y588" s="26" t="s">
        <v>277</v>
      </c>
      <c r="Z588" s="27" t="s">
        <v>123</v>
      </c>
      <c r="AA588" s="26"/>
      <c r="AB588" s="26"/>
      <c r="AC588" s="26"/>
      <c r="AD588" s="26"/>
      <c r="AE588" s="26"/>
      <c r="AF588" s="26"/>
      <c r="AG588" s="26"/>
      <c r="AH588" s="45"/>
      <c r="AI588" s="45"/>
      <c r="AJ588" s="45"/>
      <c r="AK588" s="46" t="n">
        <v>436.811217228464</v>
      </c>
      <c r="AL588" s="46"/>
      <c r="AM588" s="46"/>
      <c r="AN588" s="26"/>
      <c r="AO588" s="26" t="s">
        <v>2066</v>
      </c>
    </row>
    <row r="589" customFormat="false" ht="12" hidden="false" customHeight="false" outlineLevel="0" collapsed="false">
      <c r="A589" s="39" t="s">
        <v>968</v>
      </c>
      <c r="B589" s="39" t="s">
        <v>969</v>
      </c>
      <c r="C589" s="39" t="s">
        <v>5337</v>
      </c>
      <c r="D589" s="39" t="s">
        <v>4505</v>
      </c>
      <c r="E589" s="39" t="s">
        <v>261</v>
      </c>
      <c r="F589" s="39" t="s">
        <v>1739</v>
      </c>
      <c r="G589" s="39" t="s">
        <v>4853</v>
      </c>
      <c r="H589" s="39" t="s">
        <v>4502</v>
      </c>
      <c r="I589" s="40" t="n">
        <v>150</v>
      </c>
      <c r="J589" s="40" t="n">
        <v>0</v>
      </c>
      <c r="K589" s="39" t="s">
        <v>4503</v>
      </c>
      <c r="L589" s="41" t="n">
        <v>0</v>
      </c>
      <c r="M589" s="41" t="n">
        <v>326217.57</v>
      </c>
      <c r="O589" s="42" t="n">
        <f aca="false">M589/SUM($M$2:$M$2023)</f>
        <v>0.00090122141360301</v>
      </c>
      <c r="P589" s="43" t="n">
        <f aca="false">IFERROR(M589/I589,0)</f>
        <v>2174.7838</v>
      </c>
      <c r="Q589" s="17"/>
      <c r="R589" s="44" t="n">
        <f aca="false">I589-Q589</f>
        <v>150</v>
      </c>
      <c r="S589" s="43" t="n">
        <f aca="false">$AK589*R589</f>
        <v>326217.567164179</v>
      </c>
      <c r="U589" s="26" t="s">
        <v>259</v>
      </c>
      <c r="V589" s="26" t="s">
        <v>260</v>
      </c>
      <c r="W589" s="26" t="s">
        <v>262</v>
      </c>
      <c r="X589" s="24" t="s">
        <v>226</v>
      </c>
      <c r="Y589" s="26" t="s">
        <v>267</v>
      </c>
      <c r="Z589" s="25" t="s">
        <v>51</v>
      </c>
      <c r="AA589" s="26" t="s">
        <v>1956</v>
      </c>
      <c r="AB589" s="26" t="s">
        <v>1957</v>
      </c>
      <c r="AC589" s="26" t="s">
        <v>972</v>
      </c>
      <c r="AD589" s="26" t="s">
        <v>269</v>
      </c>
      <c r="AE589" s="26"/>
      <c r="AF589" s="26" t="s">
        <v>270</v>
      </c>
      <c r="AG589" s="26" t="s">
        <v>973</v>
      </c>
      <c r="AH589" s="45"/>
      <c r="AI589" s="45"/>
      <c r="AJ589" s="45"/>
      <c r="AK589" s="46" t="n">
        <v>2174.78378109453</v>
      </c>
      <c r="AL589" s="46"/>
      <c r="AM589" s="46"/>
      <c r="AN589" s="26"/>
      <c r="AO589" s="26" t="s">
        <v>5195</v>
      </c>
    </row>
    <row r="590" customFormat="false" ht="12" hidden="false" customHeight="false" outlineLevel="0" collapsed="false">
      <c r="A590" s="39" t="s">
        <v>681</v>
      </c>
      <c r="B590" s="39" t="s">
        <v>682</v>
      </c>
      <c r="C590" s="39" t="s">
        <v>5338</v>
      </c>
      <c r="D590" s="39" t="s">
        <v>4505</v>
      </c>
      <c r="E590" s="39" t="s">
        <v>261</v>
      </c>
      <c r="F590" s="39" t="s">
        <v>1739</v>
      </c>
      <c r="G590" s="39" t="s">
        <v>4853</v>
      </c>
      <c r="H590" s="39" t="s">
        <v>4502</v>
      </c>
      <c r="I590" s="40" t="n">
        <v>150</v>
      </c>
      <c r="J590" s="40" t="n">
        <v>0</v>
      </c>
      <c r="K590" s="39" t="s">
        <v>4503</v>
      </c>
      <c r="L590" s="41" t="n">
        <v>0</v>
      </c>
      <c r="M590" s="41" t="n">
        <v>146500.98</v>
      </c>
      <c r="O590" s="42" t="n">
        <f aca="false">M590/SUM($M$2:$M$2023)</f>
        <v>0.00040472933536298</v>
      </c>
      <c r="P590" s="43" t="n">
        <f aca="false">IFERROR(M590/I590,0)</f>
        <v>976.6732</v>
      </c>
      <c r="Q590" s="17"/>
      <c r="R590" s="44" t="n">
        <f aca="false">I590-Q590</f>
        <v>150</v>
      </c>
      <c r="S590" s="43" t="n">
        <f aca="false">$AK590*R590</f>
        <v>146500.979072762</v>
      </c>
      <c r="U590" s="26" t="s">
        <v>259</v>
      </c>
      <c r="V590" s="26" t="s">
        <v>260</v>
      </c>
      <c r="W590" s="26" t="s">
        <v>262</v>
      </c>
      <c r="X590" s="25" t="s">
        <v>228</v>
      </c>
      <c r="Y590" s="26" t="s">
        <v>282</v>
      </c>
      <c r="Z590" s="25" t="s">
        <v>51</v>
      </c>
      <c r="AA590" s="26" t="s">
        <v>1990</v>
      </c>
      <c r="AB590" s="26" t="s">
        <v>1991</v>
      </c>
      <c r="AC590" s="26" t="s">
        <v>685</v>
      </c>
      <c r="AD590" s="26" t="s">
        <v>269</v>
      </c>
      <c r="AE590" s="26"/>
      <c r="AF590" s="26" t="s">
        <v>270</v>
      </c>
      <c r="AG590" s="26" t="s">
        <v>686</v>
      </c>
      <c r="AH590" s="45"/>
      <c r="AI590" s="45"/>
      <c r="AJ590" s="45"/>
      <c r="AK590" s="46" t="n">
        <v>976.673193818416</v>
      </c>
      <c r="AL590" s="46"/>
      <c r="AM590" s="46"/>
      <c r="AN590" s="26"/>
      <c r="AO590" s="26" t="s">
        <v>5212</v>
      </c>
    </row>
    <row r="591" customFormat="false" ht="12" hidden="false" customHeight="false" outlineLevel="0" collapsed="false">
      <c r="A591" s="39" t="s">
        <v>453</v>
      </c>
      <c r="B591" s="39" t="s">
        <v>454</v>
      </c>
      <c r="C591" s="39" t="s">
        <v>5339</v>
      </c>
      <c r="D591" s="39" t="s">
        <v>4505</v>
      </c>
      <c r="E591" s="39" t="s">
        <v>261</v>
      </c>
      <c r="F591" s="39" t="s">
        <v>1739</v>
      </c>
      <c r="G591" s="39" t="s">
        <v>4853</v>
      </c>
      <c r="H591" s="39" t="s">
        <v>4502</v>
      </c>
      <c r="I591" s="40" t="n">
        <v>150</v>
      </c>
      <c r="J591" s="40" t="n">
        <v>0</v>
      </c>
      <c r="K591" s="39" t="s">
        <v>4503</v>
      </c>
      <c r="L591" s="41" t="n">
        <v>0</v>
      </c>
      <c r="M591" s="41" t="n">
        <v>234345.19</v>
      </c>
      <c r="O591" s="42" t="n">
        <f aca="false">M591/SUM($M$2:$M$2023)</f>
        <v>0.000647411184513654</v>
      </c>
      <c r="P591" s="43" t="n">
        <f aca="false">IFERROR(M591/I591,0)</f>
        <v>1562.30126666667</v>
      </c>
      <c r="Q591" s="17"/>
      <c r="R591" s="44" t="n">
        <f aca="false">I591-Q591</f>
        <v>150</v>
      </c>
      <c r="S591" s="43" t="n">
        <f aca="false">$AK591*R591</f>
        <v>234345.190292333</v>
      </c>
      <c r="U591" s="26" t="s">
        <v>259</v>
      </c>
      <c r="V591" s="26" t="s">
        <v>260</v>
      </c>
      <c r="W591" s="26" t="s">
        <v>262</v>
      </c>
      <c r="X591" s="29" t="s">
        <v>227</v>
      </c>
      <c r="Y591" s="26" t="s">
        <v>297</v>
      </c>
      <c r="Z591" s="25" t="s">
        <v>51</v>
      </c>
      <c r="AA591" s="26" t="s">
        <v>1971</v>
      </c>
      <c r="AB591" s="26" t="s">
        <v>1972</v>
      </c>
      <c r="AC591" s="26" t="s">
        <v>457</v>
      </c>
      <c r="AD591" s="26" t="s">
        <v>269</v>
      </c>
      <c r="AE591" s="26"/>
      <c r="AF591" s="26" t="s">
        <v>270</v>
      </c>
      <c r="AG591" s="26" t="s">
        <v>458</v>
      </c>
      <c r="AH591" s="45"/>
      <c r="AI591" s="45"/>
      <c r="AJ591" s="45"/>
      <c r="AK591" s="46" t="n">
        <v>1562.30126861555</v>
      </c>
      <c r="AL591" s="46"/>
      <c r="AM591" s="46"/>
      <c r="AN591" s="26"/>
      <c r="AO591" s="26" t="s">
        <v>5149</v>
      </c>
    </row>
    <row r="592" customFormat="false" ht="12" hidden="false" customHeight="false" outlineLevel="0" collapsed="false">
      <c r="A592" s="39" t="s">
        <v>377</v>
      </c>
      <c r="B592" s="39" t="s">
        <v>378</v>
      </c>
      <c r="C592" s="39" t="s">
        <v>5340</v>
      </c>
      <c r="D592" s="39" t="s">
        <v>4505</v>
      </c>
      <c r="E592" s="39" t="s">
        <v>261</v>
      </c>
      <c r="F592" s="39" t="s">
        <v>1739</v>
      </c>
      <c r="G592" s="39" t="s">
        <v>4853</v>
      </c>
      <c r="H592" s="39" t="s">
        <v>4502</v>
      </c>
      <c r="I592" s="40" t="n">
        <v>150</v>
      </c>
      <c r="J592" s="40" t="n">
        <v>0</v>
      </c>
      <c r="K592" s="39" t="s">
        <v>4503</v>
      </c>
      <c r="L592" s="41" t="n">
        <v>0</v>
      </c>
      <c r="M592" s="41" t="n">
        <v>162252.86</v>
      </c>
      <c r="O592" s="42" t="n">
        <f aca="false">M592/SUM($M$2:$M$2023)</f>
        <v>0.00044824609493085</v>
      </c>
      <c r="P592" s="43" t="n">
        <f aca="false">IFERROR(M592/I592,0)</f>
        <v>1081.68573333333</v>
      </c>
      <c r="Q592" s="17"/>
      <c r="R592" s="44" t="n">
        <f aca="false">I592-Q592</f>
        <v>150</v>
      </c>
      <c r="S592" s="43" t="n">
        <f aca="false">$AK592*R592</f>
        <v>162252.855229041</v>
      </c>
      <c r="U592" s="26" t="s">
        <v>259</v>
      </c>
      <c r="V592" s="26" t="s">
        <v>260</v>
      </c>
      <c r="W592" s="26" t="s">
        <v>262</v>
      </c>
      <c r="X592" s="29" t="s">
        <v>227</v>
      </c>
      <c r="Y592" s="26" t="s">
        <v>297</v>
      </c>
      <c r="Z592" s="25" t="s">
        <v>51</v>
      </c>
      <c r="AA592" s="26" t="s">
        <v>1877</v>
      </c>
      <c r="AB592" s="26" t="s">
        <v>1878</v>
      </c>
      <c r="AC592" s="26" t="s">
        <v>381</v>
      </c>
      <c r="AD592" s="26" t="s">
        <v>269</v>
      </c>
      <c r="AE592" s="26"/>
      <c r="AF592" s="26" t="s">
        <v>270</v>
      </c>
      <c r="AG592" s="26" t="s">
        <v>382</v>
      </c>
      <c r="AH592" s="45"/>
      <c r="AI592" s="45"/>
      <c r="AJ592" s="45"/>
      <c r="AK592" s="46" t="n">
        <v>1081.68570152694</v>
      </c>
      <c r="AL592" s="46"/>
      <c r="AM592" s="46"/>
      <c r="AN592" s="26"/>
      <c r="AO592" s="26" t="s">
        <v>5074</v>
      </c>
    </row>
    <row r="593" customFormat="false" ht="12" hidden="false" customHeight="false" outlineLevel="0" collapsed="false">
      <c r="A593" s="39" t="s">
        <v>1862</v>
      </c>
      <c r="B593" s="39" t="s">
        <v>1863</v>
      </c>
      <c r="C593" s="39" t="s">
        <v>5341</v>
      </c>
      <c r="D593" s="39" t="s">
        <v>4505</v>
      </c>
      <c r="E593" s="39" t="s">
        <v>261</v>
      </c>
      <c r="F593" s="39" t="s">
        <v>1739</v>
      </c>
      <c r="G593" s="39" t="s">
        <v>4853</v>
      </c>
      <c r="H593" s="39" t="s">
        <v>4502</v>
      </c>
      <c r="I593" s="40" t="n">
        <v>150</v>
      </c>
      <c r="J593" s="40" t="n">
        <v>0</v>
      </c>
      <c r="K593" s="39" t="s">
        <v>4503</v>
      </c>
      <c r="L593" s="41" t="n">
        <v>0</v>
      </c>
      <c r="M593" s="41" t="n">
        <v>14802.1</v>
      </c>
      <c r="O593" s="42" t="n">
        <f aca="false">M593/SUM($M$2:$M$2023)</f>
        <v>4.08928602045963E-005</v>
      </c>
      <c r="P593" s="43" t="n">
        <f aca="false">IFERROR(M593/I593,0)</f>
        <v>98.6806666666667</v>
      </c>
      <c r="Q593" s="17"/>
      <c r="R593" s="44" t="n">
        <f aca="false">I593-Q593</f>
        <v>150</v>
      </c>
      <c r="S593" s="43" t="n">
        <f aca="false">$AK593*R593</f>
        <v>14802.0957284516</v>
      </c>
      <c r="U593" s="26" t="s">
        <v>259</v>
      </c>
      <c r="V593" s="26" t="s">
        <v>260</v>
      </c>
      <c r="W593" s="26" t="s">
        <v>262</v>
      </c>
      <c r="X593" s="25" t="s">
        <v>228</v>
      </c>
      <c r="Y593" s="26" t="s">
        <v>282</v>
      </c>
      <c r="Z593" s="25" t="s">
        <v>51</v>
      </c>
      <c r="AA593" s="26" t="s">
        <v>1864</v>
      </c>
      <c r="AB593" s="26" t="s">
        <v>1865</v>
      </c>
      <c r="AC593" s="26" t="s">
        <v>1866</v>
      </c>
      <c r="AD593" s="26" t="s">
        <v>269</v>
      </c>
      <c r="AE593" s="26"/>
      <c r="AF593" s="26" t="s">
        <v>270</v>
      </c>
      <c r="AG593" s="26" t="s">
        <v>1867</v>
      </c>
      <c r="AH593" s="45"/>
      <c r="AI593" s="45"/>
      <c r="AJ593" s="45"/>
      <c r="AK593" s="46" t="n">
        <v>98.6806381896771</v>
      </c>
      <c r="AL593" s="46"/>
      <c r="AM593" s="46"/>
      <c r="AN593" s="26"/>
      <c r="AO593" s="26" t="s">
        <v>4932</v>
      </c>
    </row>
    <row r="594" customFormat="false" ht="12" hidden="false" customHeight="false" outlineLevel="0" collapsed="false">
      <c r="A594" s="39" t="s">
        <v>390</v>
      </c>
      <c r="B594" s="39" t="s">
        <v>391</v>
      </c>
      <c r="C594" s="39" t="s">
        <v>5342</v>
      </c>
      <c r="D594" s="39" t="s">
        <v>4505</v>
      </c>
      <c r="E594" s="39" t="s">
        <v>261</v>
      </c>
      <c r="F594" s="39" t="s">
        <v>1739</v>
      </c>
      <c r="G594" s="39" t="s">
        <v>4853</v>
      </c>
      <c r="H594" s="39" t="s">
        <v>4502</v>
      </c>
      <c r="I594" s="40" t="n">
        <v>150</v>
      </c>
      <c r="J594" s="40" t="n">
        <v>0</v>
      </c>
      <c r="K594" s="39" t="s">
        <v>4503</v>
      </c>
      <c r="L594" s="41" t="n">
        <v>0</v>
      </c>
      <c r="M594" s="41" t="n">
        <v>6665.61</v>
      </c>
      <c r="O594" s="42" t="n">
        <f aca="false">M594/SUM($M$2:$M$2023)</f>
        <v>1.84146748034643E-005</v>
      </c>
      <c r="P594" s="43" t="n">
        <f aca="false">IFERROR(M594/I594,0)</f>
        <v>44.4374</v>
      </c>
      <c r="Q594" s="17"/>
      <c r="R594" s="44" t="n">
        <f aca="false">I594-Q594</f>
        <v>150</v>
      </c>
      <c r="S594" s="43" t="n">
        <f aca="false">$AK594*R594</f>
        <v>6665.61072124756</v>
      </c>
      <c r="U594" s="26" t="s">
        <v>259</v>
      </c>
      <c r="V594" s="26" t="s">
        <v>260</v>
      </c>
      <c r="W594" s="26" t="s">
        <v>262</v>
      </c>
      <c r="X594" s="24" t="s">
        <v>226</v>
      </c>
      <c r="Y594" s="26" t="s">
        <v>267</v>
      </c>
      <c r="Z594" s="25" t="s">
        <v>51</v>
      </c>
      <c r="AA594" s="26" t="s">
        <v>1803</v>
      </c>
      <c r="AB594" s="26" t="s">
        <v>1804</v>
      </c>
      <c r="AC594" s="26" t="s">
        <v>290</v>
      </c>
      <c r="AD594" s="26" t="s">
        <v>269</v>
      </c>
      <c r="AE594" s="26"/>
      <c r="AF594" s="26" t="s">
        <v>270</v>
      </c>
      <c r="AG594" s="26"/>
      <c r="AH594" s="45"/>
      <c r="AI594" s="45"/>
      <c r="AJ594" s="45"/>
      <c r="AK594" s="46" t="n">
        <v>44.4374048083171</v>
      </c>
      <c r="AL594" s="46"/>
      <c r="AM594" s="46"/>
      <c r="AN594" s="26"/>
      <c r="AO594" s="26" t="s">
        <v>4889</v>
      </c>
    </row>
    <row r="595" customFormat="false" ht="12" hidden="false" customHeight="false" outlineLevel="0" collapsed="false">
      <c r="A595" s="39" t="s">
        <v>2021</v>
      </c>
      <c r="B595" s="39" t="s">
        <v>2022</v>
      </c>
      <c r="C595" s="39" t="s">
        <v>5343</v>
      </c>
      <c r="D595" s="39" t="s">
        <v>4505</v>
      </c>
      <c r="E595" s="39" t="s">
        <v>261</v>
      </c>
      <c r="F595" s="39" t="s">
        <v>1739</v>
      </c>
      <c r="G595" s="39" t="s">
        <v>4853</v>
      </c>
      <c r="H595" s="39" t="s">
        <v>4502</v>
      </c>
      <c r="I595" s="40" t="n">
        <v>150</v>
      </c>
      <c r="J595" s="40" t="n">
        <v>0</v>
      </c>
      <c r="K595" s="39" t="s">
        <v>4503</v>
      </c>
      <c r="L595" s="41" t="n">
        <v>0</v>
      </c>
      <c r="M595" s="41" t="n">
        <v>570856.72</v>
      </c>
      <c r="O595" s="42" t="n">
        <f aca="false">M595/SUM($M$2:$M$2023)</f>
        <v>0.00157707109449432</v>
      </c>
      <c r="P595" s="43" t="n">
        <f aca="false">IFERROR(M595/I595,0)</f>
        <v>3805.71146666667</v>
      </c>
      <c r="Q595" s="17"/>
      <c r="R595" s="44" t="n">
        <f aca="false">I595-Q595</f>
        <v>150</v>
      </c>
      <c r="S595" s="43" t="n">
        <f aca="false">$AK595*R595</f>
        <v>570856.721064815</v>
      </c>
      <c r="U595" s="26" t="s">
        <v>259</v>
      </c>
      <c r="V595" s="26" t="s">
        <v>260</v>
      </c>
      <c r="W595" s="26" t="s">
        <v>262</v>
      </c>
      <c r="X595" s="26"/>
      <c r="Y595" s="26" t="s">
        <v>277</v>
      </c>
      <c r="Z595" s="27" t="s">
        <v>123</v>
      </c>
      <c r="AA595" s="26"/>
      <c r="AB595" s="26"/>
      <c r="AC595" s="26"/>
      <c r="AD595" s="26"/>
      <c r="AE595" s="26"/>
      <c r="AF595" s="26"/>
      <c r="AG595" s="26"/>
      <c r="AH595" s="45"/>
      <c r="AI595" s="45"/>
      <c r="AJ595" s="45"/>
      <c r="AK595" s="46" t="n">
        <v>3805.71147376543</v>
      </c>
      <c r="AL595" s="46"/>
      <c r="AM595" s="46"/>
      <c r="AN595" s="26"/>
      <c r="AO595" s="26" t="s">
        <v>2023</v>
      </c>
    </row>
    <row r="596" customFormat="false" ht="12" hidden="false" customHeight="false" outlineLevel="0" collapsed="false">
      <c r="A596" s="39" t="s">
        <v>1233</v>
      </c>
      <c r="B596" s="39" t="s">
        <v>1234</v>
      </c>
      <c r="C596" s="39" t="s">
        <v>5344</v>
      </c>
      <c r="D596" s="39" t="s">
        <v>4505</v>
      </c>
      <c r="E596" s="39" t="s">
        <v>261</v>
      </c>
      <c r="F596" s="39" t="s">
        <v>1739</v>
      </c>
      <c r="G596" s="39" t="s">
        <v>4853</v>
      </c>
      <c r="H596" s="39" t="s">
        <v>4502</v>
      </c>
      <c r="I596" s="40" t="n">
        <v>150</v>
      </c>
      <c r="J596" s="40" t="n">
        <v>0</v>
      </c>
      <c r="K596" s="39" t="s">
        <v>4503</v>
      </c>
      <c r="L596" s="41" t="n">
        <v>0</v>
      </c>
      <c r="M596" s="41" t="n">
        <v>224631.76</v>
      </c>
      <c r="O596" s="42" t="n">
        <f aca="false">M596/SUM($M$2:$M$2023)</f>
        <v>0.000620576483012034</v>
      </c>
      <c r="P596" s="43" t="n">
        <f aca="false">IFERROR(M596/I596,0)</f>
        <v>1497.54506666667</v>
      </c>
      <c r="Q596" s="17"/>
      <c r="R596" s="44" t="n">
        <f aca="false">I596-Q596</f>
        <v>150</v>
      </c>
      <c r="S596" s="43" t="n">
        <f aca="false">$AK596*R596</f>
        <v>224631.75672043</v>
      </c>
      <c r="U596" s="26" t="s">
        <v>259</v>
      </c>
      <c r="V596" s="26" t="s">
        <v>260</v>
      </c>
      <c r="W596" s="26" t="s">
        <v>262</v>
      </c>
      <c r="X596" s="29" t="s">
        <v>227</v>
      </c>
      <c r="Y596" s="26" t="s">
        <v>297</v>
      </c>
      <c r="Z596" s="25" t="s">
        <v>51</v>
      </c>
      <c r="AA596" s="26" t="s">
        <v>2028</v>
      </c>
      <c r="AB596" s="26" t="s">
        <v>2029</v>
      </c>
      <c r="AC596" s="26" t="s">
        <v>1237</v>
      </c>
      <c r="AD596" s="26" t="s">
        <v>269</v>
      </c>
      <c r="AE596" s="26"/>
      <c r="AF596" s="26" t="s">
        <v>270</v>
      </c>
      <c r="AG596" s="26" t="s">
        <v>1238</v>
      </c>
      <c r="AH596" s="45"/>
      <c r="AI596" s="45"/>
      <c r="AJ596" s="45"/>
      <c r="AK596" s="46" t="n">
        <v>1497.54504480287</v>
      </c>
      <c r="AL596" s="46"/>
      <c r="AM596" s="46"/>
      <c r="AN596" s="26"/>
      <c r="AO596" s="26" t="s">
        <v>5315</v>
      </c>
    </row>
    <row r="597" customFormat="false" ht="12" hidden="false" customHeight="false" outlineLevel="0" collapsed="false">
      <c r="A597" s="39" t="s">
        <v>2070</v>
      </c>
      <c r="B597" s="39" t="s">
        <v>2071</v>
      </c>
      <c r="C597" s="39" t="s">
        <v>5345</v>
      </c>
      <c r="D597" s="39" t="s">
        <v>4505</v>
      </c>
      <c r="E597" s="39" t="s">
        <v>261</v>
      </c>
      <c r="F597" s="39" t="s">
        <v>1739</v>
      </c>
      <c r="G597" s="39" t="s">
        <v>4853</v>
      </c>
      <c r="H597" s="39" t="s">
        <v>4502</v>
      </c>
      <c r="I597" s="40" t="n">
        <v>150</v>
      </c>
      <c r="J597" s="40" t="n">
        <v>0</v>
      </c>
      <c r="K597" s="39" t="s">
        <v>4503</v>
      </c>
      <c r="L597" s="41" t="n">
        <v>0</v>
      </c>
      <c r="M597" s="41" t="n">
        <v>113728.94</v>
      </c>
      <c r="O597" s="42" t="n">
        <f aca="false">M597/SUM($M$2:$M$2023)</f>
        <v>0.000314192016310991</v>
      </c>
      <c r="P597" s="43" t="n">
        <f aca="false">IFERROR(M597/I597,0)</f>
        <v>758.192933333333</v>
      </c>
      <c r="Q597" s="17"/>
      <c r="R597" s="44" t="n">
        <f aca="false">I597-Q597</f>
        <v>150</v>
      </c>
      <c r="S597" s="43" t="n">
        <f aca="false">$AK597*R597</f>
        <v>113728.940866511</v>
      </c>
      <c r="U597" s="26" t="s">
        <v>259</v>
      </c>
      <c r="V597" s="26" t="s">
        <v>260</v>
      </c>
      <c r="W597" s="26" t="s">
        <v>262</v>
      </c>
      <c r="X597" s="29" t="s">
        <v>227</v>
      </c>
      <c r="Y597" s="26" t="s">
        <v>297</v>
      </c>
      <c r="Z597" s="25" t="s">
        <v>51</v>
      </c>
      <c r="AA597" s="26" t="s">
        <v>2072</v>
      </c>
      <c r="AB597" s="26" t="s">
        <v>2073</v>
      </c>
      <c r="AC597" s="26" t="s">
        <v>290</v>
      </c>
      <c r="AD597" s="26" t="s">
        <v>269</v>
      </c>
      <c r="AE597" s="26"/>
      <c r="AF597" s="26" t="s">
        <v>269</v>
      </c>
      <c r="AG597" s="26"/>
      <c r="AH597" s="45"/>
      <c r="AI597" s="45"/>
      <c r="AJ597" s="45"/>
      <c r="AK597" s="46" t="n">
        <v>758.19293911007</v>
      </c>
      <c r="AL597" s="46"/>
      <c r="AM597" s="46"/>
      <c r="AN597" s="26"/>
      <c r="AO597" s="26" t="s">
        <v>5332</v>
      </c>
    </row>
    <row r="598" customFormat="false" ht="12" hidden="false" customHeight="false" outlineLevel="0" collapsed="false">
      <c r="A598" s="39" t="s">
        <v>2014</v>
      </c>
      <c r="B598" s="39" t="s">
        <v>2015</v>
      </c>
      <c r="C598" s="39" t="s">
        <v>5346</v>
      </c>
      <c r="D598" s="39" t="s">
        <v>4505</v>
      </c>
      <c r="E598" s="39" t="s">
        <v>261</v>
      </c>
      <c r="F598" s="39" t="s">
        <v>1739</v>
      </c>
      <c r="G598" s="39" t="s">
        <v>4853</v>
      </c>
      <c r="H598" s="39" t="s">
        <v>4502</v>
      </c>
      <c r="I598" s="40" t="n">
        <v>150</v>
      </c>
      <c r="J598" s="40" t="n">
        <v>0</v>
      </c>
      <c r="K598" s="39" t="s">
        <v>4503</v>
      </c>
      <c r="L598" s="41" t="n">
        <v>0</v>
      </c>
      <c r="M598" s="41" t="n">
        <v>141665.51</v>
      </c>
      <c r="O598" s="42" t="n">
        <f aca="false">M598/SUM($M$2:$M$2023)</f>
        <v>0.000391370676879824</v>
      </c>
      <c r="P598" s="43" t="n">
        <f aca="false">IFERROR(M598/I598,0)</f>
        <v>944.436733333333</v>
      </c>
      <c r="Q598" s="17"/>
      <c r="R598" s="44" t="n">
        <f aca="false">I598-Q598</f>
        <v>150</v>
      </c>
      <c r="S598" s="43" t="n">
        <f aca="false">$AK598*R598</f>
        <v>141665.507918552</v>
      </c>
      <c r="U598" s="26" t="s">
        <v>259</v>
      </c>
      <c r="V598" s="26" t="s">
        <v>260</v>
      </c>
      <c r="W598" s="26" t="s">
        <v>262</v>
      </c>
      <c r="X598" s="24" t="s">
        <v>226</v>
      </c>
      <c r="Y598" s="26" t="s">
        <v>267</v>
      </c>
      <c r="Z598" s="25" t="s">
        <v>51</v>
      </c>
      <c r="AA598" s="26" t="s">
        <v>2016</v>
      </c>
      <c r="AB598" s="26" t="s">
        <v>2017</v>
      </c>
      <c r="AC598" s="26" t="s">
        <v>290</v>
      </c>
      <c r="AD598" s="26" t="s">
        <v>269</v>
      </c>
      <c r="AE598" s="26"/>
      <c r="AF598" s="26" t="s">
        <v>269</v>
      </c>
      <c r="AG598" s="26"/>
      <c r="AH598" s="45"/>
      <c r="AI598" s="45"/>
      <c r="AJ598" s="45"/>
      <c r="AK598" s="46" t="n">
        <v>944.436719457014</v>
      </c>
      <c r="AL598" s="46"/>
      <c r="AM598" s="46"/>
      <c r="AN598" s="26"/>
      <c r="AO598" s="26" t="s">
        <v>5298</v>
      </c>
    </row>
    <row r="599" customFormat="false" ht="12" hidden="false" customHeight="false" outlineLevel="0" collapsed="false">
      <c r="A599" s="39" t="s">
        <v>705</v>
      </c>
      <c r="B599" s="39" t="s">
        <v>706</v>
      </c>
      <c r="C599" s="39" t="s">
        <v>5347</v>
      </c>
      <c r="D599" s="39" t="s">
        <v>4505</v>
      </c>
      <c r="E599" s="39" t="s">
        <v>261</v>
      </c>
      <c r="F599" s="39" t="s">
        <v>1739</v>
      </c>
      <c r="G599" s="39" t="s">
        <v>4853</v>
      </c>
      <c r="H599" s="39" t="s">
        <v>4502</v>
      </c>
      <c r="I599" s="40" t="n">
        <v>150</v>
      </c>
      <c r="J599" s="40" t="n">
        <v>0</v>
      </c>
      <c r="K599" s="39" t="s">
        <v>4503</v>
      </c>
      <c r="L599" s="41" t="n">
        <v>0</v>
      </c>
      <c r="M599" s="41" t="n">
        <v>33066.82</v>
      </c>
      <c r="O599" s="42" t="n">
        <f aca="false">M599/SUM($M$2:$M$2023)</f>
        <v>9.13516898055377E-005</v>
      </c>
      <c r="P599" s="43" t="n">
        <f aca="false">IFERROR(M599/I599,0)</f>
        <v>220.445466666667</v>
      </c>
      <c r="Q599" s="17"/>
      <c r="R599" s="44" t="n">
        <f aca="false">I599-Q599</f>
        <v>150</v>
      </c>
      <c r="S599" s="43" t="n">
        <f aca="false">$AK599*R599</f>
        <v>33066.8181818182</v>
      </c>
      <c r="U599" s="26" t="s">
        <v>259</v>
      </c>
      <c r="V599" s="26" t="s">
        <v>260</v>
      </c>
      <c r="W599" s="26" t="s">
        <v>262</v>
      </c>
      <c r="X599" s="29" t="s">
        <v>227</v>
      </c>
      <c r="Y599" s="26" t="s">
        <v>297</v>
      </c>
      <c r="Z599" s="25" t="s">
        <v>51</v>
      </c>
      <c r="AA599" s="26" t="s">
        <v>2067</v>
      </c>
      <c r="AB599" s="26" t="s">
        <v>2068</v>
      </c>
      <c r="AC599" s="26" t="s">
        <v>709</v>
      </c>
      <c r="AD599" s="26" t="s">
        <v>269</v>
      </c>
      <c r="AE599" s="26"/>
      <c r="AF599" s="26" t="s">
        <v>270</v>
      </c>
      <c r="AG599" s="26" t="s">
        <v>711</v>
      </c>
      <c r="AH599" s="45"/>
      <c r="AI599" s="45"/>
      <c r="AJ599" s="45"/>
      <c r="AK599" s="46" t="n">
        <v>220.445454545455</v>
      </c>
      <c r="AL599" s="46"/>
      <c r="AM599" s="46"/>
      <c r="AN599" s="26"/>
      <c r="AO599" s="26" t="s">
        <v>5319</v>
      </c>
    </row>
    <row r="600" customFormat="false" ht="12" hidden="false" customHeight="false" outlineLevel="0" collapsed="false">
      <c r="A600" s="39" t="s">
        <v>2438</v>
      </c>
      <c r="B600" s="39" t="s">
        <v>2439</v>
      </c>
      <c r="C600" s="39"/>
      <c r="D600" s="39" t="s">
        <v>4505</v>
      </c>
      <c r="E600" s="39" t="s">
        <v>274</v>
      </c>
      <c r="F600" s="39" t="s">
        <v>1739</v>
      </c>
      <c r="G600" s="39" t="s">
        <v>4852</v>
      </c>
      <c r="H600" s="39" t="s">
        <v>4502</v>
      </c>
      <c r="I600" s="40" t="n">
        <v>150</v>
      </c>
      <c r="J600" s="40" t="n">
        <v>0</v>
      </c>
      <c r="K600" s="39" t="s">
        <v>4503</v>
      </c>
      <c r="L600" s="41" t="n">
        <v>0</v>
      </c>
      <c r="M600" s="41" t="n">
        <v>8550</v>
      </c>
      <c r="O600" s="42" t="n">
        <f aca="false">M600/SUM($M$2:$M$2023)</f>
        <v>2.36205642948837E-005</v>
      </c>
      <c r="P600" s="43" t="n">
        <f aca="false">IFERROR(M600/I600,0)</f>
        <v>57</v>
      </c>
      <c r="Q600" s="17"/>
      <c r="R600" s="44" t="n">
        <f aca="false">I600-Q600</f>
        <v>150</v>
      </c>
      <c r="S600" s="43" t="n">
        <f aca="false">$AK600*R600</f>
        <v>8550</v>
      </c>
      <c r="U600" s="26" t="s">
        <v>259</v>
      </c>
      <c r="V600" s="26" t="s">
        <v>273</v>
      </c>
      <c r="W600" s="26" t="s">
        <v>262</v>
      </c>
      <c r="X600" s="26"/>
      <c r="Y600" s="26" t="s">
        <v>277</v>
      </c>
      <c r="Z600" s="27" t="s">
        <v>123</v>
      </c>
      <c r="AA600" s="26"/>
      <c r="AB600" s="26"/>
      <c r="AC600" s="26"/>
      <c r="AD600" s="26"/>
      <c r="AE600" s="26"/>
      <c r="AF600" s="26"/>
      <c r="AG600" s="26"/>
      <c r="AH600" s="45" t="n">
        <v>150</v>
      </c>
      <c r="AI600" s="45" t="n">
        <f aca="false">Q600</f>
        <v>0</v>
      </c>
      <c r="AJ600" s="45" t="n">
        <f aca="false">$AH600-$AI600</f>
        <v>150</v>
      </c>
      <c r="AK600" s="46" t="n">
        <v>57</v>
      </c>
      <c r="AL600" s="46" t="n">
        <f aca="false">$AJ600*$AK600</f>
        <v>8550</v>
      </c>
      <c r="AM600" s="46" t="n">
        <f aca="false">$AI600*$AK600</f>
        <v>0</v>
      </c>
      <c r="AN600" s="26"/>
      <c r="AO600" s="26"/>
    </row>
    <row r="601" customFormat="false" ht="12" hidden="false" customHeight="false" outlineLevel="0" collapsed="false">
      <c r="A601" s="39" t="s">
        <v>2440</v>
      </c>
      <c r="B601" s="39" t="s">
        <v>2441</v>
      </c>
      <c r="C601" s="39"/>
      <c r="D601" s="39" t="s">
        <v>4505</v>
      </c>
      <c r="E601" s="39" t="s">
        <v>274</v>
      </c>
      <c r="F601" s="39" t="s">
        <v>1739</v>
      </c>
      <c r="G601" s="39" t="s">
        <v>4852</v>
      </c>
      <c r="H601" s="39" t="s">
        <v>4502</v>
      </c>
      <c r="I601" s="40" t="n">
        <v>150</v>
      </c>
      <c r="J601" s="40" t="n">
        <v>0</v>
      </c>
      <c r="K601" s="39" t="s">
        <v>4503</v>
      </c>
      <c r="L601" s="41" t="n">
        <v>0</v>
      </c>
      <c r="M601" s="41" t="n">
        <v>9108.8</v>
      </c>
      <c r="O601" s="42" t="n">
        <f aca="false">M601/SUM($M$2:$M$2023)</f>
        <v>2.51643270233026E-005</v>
      </c>
      <c r="P601" s="43" t="n">
        <f aca="false">IFERROR(M601/I601,0)</f>
        <v>60.7253333333333</v>
      </c>
      <c r="Q601" s="17"/>
      <c r="R601" s="44" t="n">
        <f aca="false">I601-Q601</f>
        <v>150</v>
      </c>
      <c r="S601" s="43" t="n">
        <f aca="false">$AK601*R601</f>
        <v>9108.8</v>
      </c>
      <c r="U601" s="26" t="s">
        <v>259</v>
      </c>
      <c r="V601" s="26" t="s">
        <v>273</v>
      </c>
      <c r="W601" s="26" t="s">
        <v>262</v>
      </c>
      <c r="X601" s="26"/>
      <c r="Y601" s="26" t="s">
        <v>277</v>
      </c>
      <c r="Z601" s="27" t="s">
        <v>123</v>
      </c>
      <c r="AA601" s="26"/>
      <c r="AB601" s="26"/>
      <c r="AC601" s="26"/>
      <c r="AD601" s="26"/>
      <c r="AE601" s="26"/>
      <c r="AF601" s="26"/>
      <c r="AG601" s="26"/>
      <c r="AH601" s="45" t="n">
        <v>150</v>
      </c>
      <c r="AI601" s="45" t="n">
        <f aca="false">Q601</f>
        <v>0</v>
      </c>
      <c r="AJ601" s="45" t="n">
        <f aca="false">$AH601-$AI601</f>
        <v>150</v>
      </c>
      <c r="AK601" s="46" t="n">
        <v>60.7253333333333</v>
      </c>
      <c r="AL601" s="46" t="n">
        <f aca="false">$AJ601*$AK601</f>
        <v>9108.8</v>
      </c>
      <c r="AM601" s="46" t="n">
        <f aca="false">$AI601*$AK601</f>
        <v>0</v>
      </c>
      <c r="AN601" s="26"/>
      <c r="AO601" s="26"/>
    </row>
    <row r="602" customFormat="false" ht="12" hidden="false" customHeight="false" outlineLevel="0" collapsed="false">
      <c r="A602" s="39" t="s">
        <v>1365</v>
      </c>
      <c r="B602" s="39" t="s">
        <v>1366</v>
      </c>
      <c r="C602" s="39"/>
      <c r="D602" s="39" t="s">
        <v>4505</v>
      </c>
      <c r="E602" s="39" t="s">
        <v>274</v>
      </c>
      <c r="F602" s="39" t="s">
        <v>1739</v>
      </c>
      <c r="G602" s="39" t="s">
        <v>4853</v>
      </c>
      <c r="H602" s="39" t="s">
        <v>4502</v>
      </c>
      <c r="I602" s="40" t="n">
        <v>150</v>
      </c>
      <c r="J602" s="40" t="n">
        <v>0</v>
      </c>
      <c r="K602" s="39" t="s">
        <v>4503</v>
      </c>
      <c r="L602" s="41" t="n">
        <v>0</v>
      </c>
      <c r="M602" s="41" t="n">
        <v>53151.49</v>
      </c>
      <c r="O602" s="42" t="n">
        <f aca="false">M602/SUM($M$2:$M$2023)</f>
        <v>0.000146838384434371</v>
      </c>
      <c r="P602" s="43" t="n">
        <f aca="false">IFERROR(M602/I602,0)</f>
        <v>354.343266666667</v>
      </c>
      <c r="Q602" s="17"/>
      <c r="R602" s="44" t="n">
        <f aca="false">I602-Q602</f>
        <v>150</v>
      </c>
      <c r="S602" s="43" t="n">
        <f aca="false">$AK602*R602</f>
        <v>53151.4863157895</v>
      </c>
      <c r="U602" s="26" t="s">
        <v>259</v>
      </c>
      <c r="V602" s="26" t="s">
        <v>273</v>
      </c>
      <c r="W602" s="26" t="s">
        <v>262</v>
      </c>
      <c r="X602" s="25" t="s">
        <v>228</v>
      </c>
      <c r="Y602" s="26" t="s">
        <v>282</v>
      </c>
      <c r="Z602" s="25" t="s">
        <v>51</v>
      </c>
      <c r="AA602" s="26" t="s">
        <v>2223</v>
      </c>
      <c r="AB602" s="26" t="s">
        <v>2224</v>
      </c>
      <c r="AC602" s="26" t="s">
        <v>1369</v>
      </c>
      <c r="AD602" s="26" t="s">
        <v>270</v>
      </c>
      <c r="AE602" s="26" t="s">
        <v>2225</v>
      </c>
      <c r="AF602" s="26" t="s">
        <v>270</v>
      </c>
      <c r="AG602" s="26" t="s">
        <v>1371</v>
      </c>
      <c r="AH602" s="45"/>
      <c r="AI602" s="45"/>
      <c r="AJ602" s="45"/>
      <c r="AK602" s="46" t="n">
        <v>354.343242105263</v>
      </c>
      <c r="AL602" s="46"/>
      <c r="AM602" s="46"/>
      <c r="AN602" s="26"/>
      <c r="AO602" s="26" t="s">
        <v>5348</v>
      </c>
    </row>
    <row r="603" customFormat="false" ht="12" hidden="false" customHeight="false" outlineLevel="0" collapsed="false">
      <c r="A603" s="39" t="s">
        <v>2402</v>
      </c>
      <c r="B603" s="39" t="s">
        <v>2403</v>
      </c>
      <c r="C603" s="39"/>
      <c r="D603" s="39" t="s">
        <v>4505</v>
      </c>
      <c r="E603" s="39" t="s">
        <v>274</v>
      </c>
      <c r="F603" s="39" t="s">
        <v>1739</v>
      </c>
      <c r="G603" s="39" t="s">
        <v>4852</v>
      </c>
      <c r="H603" s="39" t="s">
        <v>4502</v>
      </c>
      <c r="I603" s="40" t="n">
        <v>150</v>
      </c>
      <c r="J603" s="40" t="n">
        <v>0</v>
      </c>
      <c r="K603" s="39" t="s">
        <v>4503</v>
      </c>
      <c r="L603" s="41" t="n">
        <v>0</v>
      </c>
      <c r="M603" s="41" t="n">
        <v>28532.25</v>
      </c>
      <c r="O603" s="42" t="n">
        <f aca="false">M603/SUM($M$2:$M$2023)</f>
        <v>7.8824309427216E-005</v>
      </c>
      <c r="P603" s="43" t="n">
        <f aca="false">IFERROR(M603/I603,0)</f>
        <v>190.215</v>
      </c>
      <c r="Q603" s="17"/>
      <c r="R603" s="44" t="n">
        <f aca="false">I603-Q603</f>
        <v>150</v>
      </c>
      <c r="S603" s="43" t="n">
        <f aca="false">$AK603*R603</f>
        <v>28532.25</v>
      </c>
      <c r="U603" s="26" t="s">
        <v>259</v>
      </c>
      <c r="V603" s="26" t="s">
        <v>273</v>
      </c>
      <c r="W603" s="26" t="s">
        <v>262</v>
      </c>
      <c r="X603" s="26"/>
      <c r="Y603" s="26" t="s">
        <v>277</v>
      </c>
      <c r="Z603" s="27" t="s">
        <v>123</v>
      </c>
      <c r="AA603" s="26"/>
      <c r="AB603" s="26"/>
      <c r="AC603" s="26"/>
      <c r="AD603" s="26"/>
      <c r="AE603" s="26"/>
      <c r="AF603" s="26"/>
      <c r="AG603" s="26"/>
      <c r="AH603" s="45" t="n">
        <v>200</v>
      </c>
      <c r="AI603" s="45" t="n">
        <f aca="false">Q603</f>
        <v>0</v>
      </c>
      <c r="AJ603" s="45" t="n">
        <f aca="false">$AH603-$AI603</f>
        <v>200</v>
      </c>
      <c r="AK603" s="46" t="n">
        <v>190.215</v>
      </c>
      <c r="AL603" s="46" t="n">
        <f aca="false">$AJ603*$AK603</f>
        <v>38043</v>
      </c>
      <c r="AM603" s="46" t="n">
        <f aca="false">$AI603*$AK603</f>
        <v>0</v>
      </c>
      <c r="AN603" s="26"/>
      <c r="AO603" s="26" t="s">
        <v>1741</v>
      </c>
    </row>
    <row r="604" customFormat="false" ht="12" hidden="false" customHeight="false" outlineLevel="0" collapsed="false">
      <c r="A604" s="39" t="s">
        <v>2443</v>
      </c>
      <c r="B604" s="39" t="s">
        <v>2444</v>
      </c>
      <c r="C604" s="39"/>
      <c r="D604" s="39" t="s">
        <v>4505</v>
      </c>
      <c r="E604" s="39" t="s">
        <v>274</v>
      </c>
      <c r="F604" s="39" t="s">
        <v>1739</v>
      </c>
      <c r="G604" s="39" t="s">
        <v>4853</v>
      </c>
      <c r="H604" s="39" t="s">
        <v>4502</v>
      </c>
      <c r="I604" s="40" t="n">
        <v>150</v>
      </c>
      <c r="J604" s="40" t="n">
        <v>0</v>
      </c>
      <c r="K604" s="39" t="s">
        <v>4503</v>
      </c>
      <c r="L604" s="41" t="n">
        <v>0</v>
      </c>
      <c r="M604" s="41" t="n">
        <v>42148.5</v>
      </c>
      <c r="O604" s="42" t="n">
        <f aca="false">M604/SUM($M$2:$M$2023)</f>
        <v>0.00011644109405648</v>
      </c>
      <c r="P604" s="43" t="n">
        <f aca="false">IFERROR(M604/I604,0)</f>
        <v>280.99</v>
      </c>
      <c r="Q604" s="17"/>
      <c r="R604" s="44" t="n">
        <f aca="false">I604-Q604</f>
        <v>150</v>
      </c>
      <c r="S604" s="43" t="n">
        <f aca="false">$AK604*R604</f>
        <v>42148.5</v>
      </c>
      <c r="U604" s="26" t="s">
        <v>259</v>
      </c>
      <c r="V604" s="26" t="s">
        <v>273</v>
      </c>
      <c r="W604" s="26" t="s">
        <v>262</v>
      </c>
      <c r="X604" s="26"/>
      <c r="Y604" s="26" t="s">
        <v>277</v>
      </c>
      <c r="Z604" s="27" t="s">
        <v>123</v>
      </c>
      <c r="AA604" s="26"/>
      <c r="AB604" s="26"/>
      <c r="AC604" s="26"/>
      <c r="AD604" s="26"/>
      <c r="AE604" s="26"/>
      <c r="AF604" s="26"/>
      <c r="AG604" s="26"/>
      <c r="AH604" s="45" t="n">
        <v>150</v>
      </c>
      <c r="AI604" s="45" t="n">
        <f aca="false">Q604</f>
        <v>0</v>
      </c>
      <c r="AJ604" s="45" t="n">
        <f aca="false">$AH604-$AI604</f>
        <v>150</v>
      </c>
      <c r="AK604" s="46" t="n">
        <v>280.99</v>
      </c>
      <c r="AL604" s="46" t="n">
        <f aca="false">$AJ604*$AK604</f>
        <v>42148.5</v>
      </c>
      <c r="AM604" s="46" t="n">
        <f aca="false">$AI604*$AK604</f>
        <v>0</v>
      </c>
      <c r="AN604" s="26"/>
      <c r="AO604" s="26"/>
    </row>
    <row r="605" customFormat="false" ht="12" hidden="false" customHeight="false" outlineLevel="0" collapsed="false">
      <c r="A605" s="39" t="s">
        <v>2445</v>
      </c>
      <c r="B605" s="39" t="s">
        <v>2446</v>
      </c>
      <c r="C605" s="39"/>
      <c r="D605" s="39" t="s">
        <v>4505</v>
      </c>
      <c r="E605" s="39" t="s">
        <v>274</v>
      </c>
      <c r="F605" s="39" t="s">
        <v>1739</v>
      </c>
      <c r="G605" s="39" t="s">
        <v>4852</v>
      </c>
      <c r="H605" s="39" t="s">
        <v>4502</v>
      </c>
      <c r="I605" s="40" t="n">
        <v>150</v>
      </c>
      <c r="J605" s="40" t="n">
        <v>0</v>
      </c>
      <c r="K605" s="39" t="s">
        <v>4503</v>
      </c>
      <c r="L605" s="41" t="n">
        <v>0</v>
      </c>
      <c r="M605" s="41" t="n">
        <v>104937.4</v>
      </c>
      <c r="O605" s="42" t="n">
        <f aca="false">M605/SUM($M$2:$M$2023)</f>
        <v>0.000289904164168179</v>
      </c>
      <c r="P605" s="43" t="n">
        <f aca="false">IFERROR(M605/I605,0)</f>
        <v>699.582666666667</v>
      </c>
      <c r="Q605" s="17"/>
      <c r="R605" s="44" t="n">
        <f aca="false">I605-Q605</f>
        <v>150</v>
      </c>
      <c r="S605" s="43" t="n">
        <f aca="false">$AK605*R605</f>
        <v>104937.4</v>
      </c>
      <c r="U605" s="26" t="s">
        <v>259</v>
      </c>
      <c r="V605" s="26" t="s">
        <v>273</v>
      </c>
      <c r="W605" s="26" t="s">
        <v>262</v>
      </c>
      <c r="X605" s="26"/>
      <c r="Y605" s="26" t="s">
        <v>277</v>
      </c>
      <c r="Z605" s="27" t="s">
        <v>123</v>
      </c>
      <c r="AA605" s="26"/>
      <c r="AB605" s="26"/>
      <c r="AC605" s="26"/>
      <c r="AD605" s="26"/>
      <c r="AE605" s="26"/>
      <c r="AF605" s="26"/>
      <c r="AG605" s="26"/>
      <c r="AH605" s="45" t="n">
        <v>150</v>
      </c>
      <c r="AI605" s="45" t="n">
        <f aca="false">Q605</f>
        <v>0</v>
      </c>
      <c r="AJ605" s="45" t="n">
        <f aca="false">$AH605-$AI605</f>
        <v>150</v>
      </c>
      <c r="AK605" s="46" t="n">
        <v>699.582666666667</v>
      </c>
      <c r="AL605" s="46" t="n">
        <f aca="false">$AJ605*$AK605</f>
        <v>104937.4</v>
      </c>
      <c r="AM605" s="46" t="n">
        <f aca="false">$AI605*$AK605</f>
        <v>0</v>
      </c>
      <c r="AN605" s="26"/>
      <c r="AO605" s="26" t="s">
        <v>1741</v>
      </c>
    </row>
    <row r="606" customFormat="false" ht="12" hidden="false" customHeight="false" outlineLevel="0" collapsed="false">
      <c r="A606" s="39" t="s">
        <v>2447</v>
      </c>
      <c r="B606" s="39" t="s">
        <v>2448</v>
      </c>
      <c r="C606" s="39"/>
      <c r="D606" s="39" t="s">
        <v>4505</v>
      </c>
      <c r="E606" s="39" t="s">
        <v>274</v>
      </c>
      <c r="F606" s="39" t="s">
        <v>1739</v>
      </c>
      <c r="G606" s="39" t="s">
        <v>4853</v>
      </c>
      <c r="H606" s="39" t="s">
        <v>4502</v>
      </c>
      <c r="I606" s="40" t="n">
        <v>147</v>
      </c>
      <c r="J606" s="40" t="n">
        <v>0</v>
      </c>
      <c r="K606" s="39" t="s">
        <v>4503</v>
      </c>
      <c r="L606" s="41" t="n">
        <v>0</v>
      </c>
      <c r="M606" s="41" t="n">
        <v>56151.06</v>
      </c>
      <c r="O606" s="42" t="n">
        <f aca="false">M606/SUM($M$2:$M$2023)</f>
        <v>0.000155125113796009</v>
      </c>
      <c r="P606" s="43" t="n">
        <f aca="false">IFERROR(M606/I606,0)</f>
        <v>381.98</v>
      </c>
      <c r="Q606" s="17" t="n">
        <v>55</v>
      </c>
      <c r="R606" s="44" t="n">
        <f aca="false">I606-Q606</f>
        <v>92</v>
      </c>
      <c r="S606" s="43" t="n">
        <f aca="false">$AK606*R606</f>
        <v>35142.16</v>
      </c>
      <c r="U606" s="26" t="s">
        <v>259</v>
      </c>
      <c r="V606" s="26" t="s">
        <v>273</v>
      </c>
      <c r="W606" s="26" t="s">
        <v>262</v>
      </c>
      <c r="X606" s="25" t="s">
        <v>228</v>
      </c>
      <c r="Y606" s="26" t="s">
        <v>282</v>
      </c>
      <c r="Z606" s="25" t="s">
        <v>51</v>
      </c>
      <c r="AA606" s="26" t="s">
        <v>2449</v>
      </c>
      <c r="AB606" s="26" t="s">
        <v>2450</v>
      </c>
      <c r="AC606" s="26" t="s">
        <v>290</v>
      </c>
      <c r="AD606" s="26" t="s">
        <v>269</v>
      </c>
      <c r="AE606" s="26"/>
      <c r="AF606" s="26" t="s">
        <v>269</v>
      </c>
      <c r="AG606" s="26"/>
      <c r="AH606" s="45" t="n">
        <v>147</v>
      </c>
      <c r="AI606" s="45" t="n">
        <f aca="false">Q606</f>
        <v>55</v>
      </c>
      <c r="AJ606" s="45" t="n">
        <f aca="false">$AH606-$AI606</f>
        <v>92</v>
      </c>
      <c r="AK606" s="46" t="n">
        <v>381.98</v>
      </c>
      <c r="AL606" s="46" t="n">
        <f aca="false">$AJ606*$AK606</f>
        <v>35142.16</v>
      </c>
      <c r="AM606" s="46" t="n">
        <f aca="false">$AI606*$AK606</f>
        <v>21008.9</v>
      </c>
      <c r="AN606" s="26"/>
      <c r="AO606" s="26" t="s">
        <v>2451</v>
      </c>
    </row>
    <row r="607" customFormat="false" ht="12" hidden="false" customHeight="false" outlineLevel="0" collapsed="false">
      <c r="A607" s="39" t="s">
        <v>2277</v>
      </c>
      <c r="B607" s="39" t="s">
        <v>2278</v>
      </c>
      <c r="C607" s="39" t="s">
        <v>5349</v>
      </c>
      <c r="D607" s="39" t="s">
        <v>4505</v>
      </c>
      <c r="E607" s="39" t="s">
        <v>261</v>
      </c>
      <c r="F607" s="39" t="s">
        <v>1739</v>
      </c>
      <c r="G607" s="39" t="s">
        <v>4853</v>
      </c>
      <c r="H607" s="39" t="s">
        <v>4502</v>
      </c>
      <c r="I607" s="40" t="n">
        <v>146</v>
      </c>
      <c r="J607" s="40" t="n">
        <v>0</v>
      </c>
      <c r="K607" s="39" t="s">
        <v>4503</v>
      </c>
      <c r="L607" s="41" t="n">
        <v>0</v>
      </c>
      <c r="M607" s="41" t="n">
        <v>1912.11</v>
      </c>
      <c r="O607" s="42" t="n">
        <f aca="false">M607/SUM($M$2:$M$2023)</f>
        <v>5.28246984723861E-006</v>
      </c>
      <c r="P607" s="43" t="n">
        <f aca="false">IFERROR(M607/I607,0)</f>
        <v>13.0966438356164</v>
      </c>
      <c r="Q607" s="17" t="n">
        <v>30</v>
      </c>
      <c r="R607" s="44" t="n">
        <f aca="false">I607-Q607</f>
        <v>116</v>
      </c>
      <c r="S607" s="43" t="n">
        <f aca="false">$AK607*R607</f>
        <v>1519.20875739645</v>
      </c>
      <c r="U607" s="26" t="s">
        <v>259</v>
      </c>
      <c r="V607" s="26" t="s">
        <v>260</v>
      </c>
      <c r="W607" s="26" t="s">
        <v>262</v>
      </c>
      <c r="X607" s="24" t="s">
        <v>226</v>
      </c>
      <c r="Y607" s="26" t="s">
        <v>267</v>
      </c>
      <c r="Z607" s="25" t="s">
        <v>51</v>
      </c>
      <c r="AA607" s="26" t="s">
        <v>2279</v>
      </c>
      <c r="AB607" s="26" t="s">
        <v>2280</v>
      </c>
      <c r="AC607" s="26" t="s">
        <v>290</v>
      </c>
      <c r="AD607" s="26" t="s">
        <v>269</v>
      </c>
      <c r="AE607" s="26"/>
      <c r="AF607" s="26" t="s">
        <v>269</v>
      </c>
      <c r="AG607" s="26"/>
      <c r="AH607" s="45" t="n">
        <v>338</v>
      </c>
      <c r="AI607" s="45" t="n">
        <f aca="false">Q607</f>
        <v>30</v>
      </c>
      <c r="AJ607" s="45" t="n">
        <f aca="false">$AH607-$AI607</f>
        <v>308</v>
      </c>
      <c r="AK607" s="46" t="n">
        <v>13.0966272189349</v>
      </c>
      <c r="AL607" s="46" t="n">
        <f aca="false">$AJ607*$AK607</f>
        <v>4033.76118343195</v>
      </c>
      <c r="AM607" s="46" t="n">
        <f aca="false">$AI607*$AK607</f>
        <v>392.898816568047</v>
      </c>
      <c r="AN607" s="26"/>
      <c r="AO607" s="26" t="s">
        <v>2281</v>
      </c>
    </row>
    <row r="608" customFormat="false" ht="12" hidden="false" customHeight="false" outlineLevel="0" collapsed="false">
      <c r="A608" s="39" t="s">
        <v>681</v>
      </c>
      <c r="B608" s="39" t="s">
        <v>682</v>
      </c>
      <c r="C608" s="39" t="s">
        <v>5350</v>
      </c>
      <c r="D608" s="39" t="s">
        <v>4505</v>
      </c>
      <c r="E608" s="39" t="s">
        <v>261</v>
      </c>
      <c r="F608" s="39" t="s">
        <v>1739</v>
      </c>
      <c r="G608" s="39" t="s">
        <v>4853</v>
      </c>
      <c r="H608" s="39" t="s">
        <v>4502</v>
      </c>
      <c r="I608" s="40" t="n">
        <v>144</v>
      </c>
      <c r="J608" s="40" t="n">
        <v>0</v>
      </c>
      <c r="K608" s="39" t="s">
        <v>4503</v>
      </c>
      <c r="L608" s="41" t="n">
        <v>0</v>
      </c>
      <c r="M608" s="41" t="n">
        <v>140640.94</v>
      </c>
      <c r="O608" s="42" t="n">
        <f aca="false">M608/SUM($M$2:$M$2023)</f>
        <v>0.000388540159738349</v>
      </c>
      <c r="P608" s="43" t="n">
        <f aca="false">IFERROR(M608/I608,0)</f>
        <v>976.673194444444</v>
      </c>
      <c r="Q608" s="17"/>
      <c r="R608" s="44" t="n">
        <f aca="false">I608-Q608</f>
        <v>144</v>
      </c>
      <c r="S608" s="43" t="n">
        <f aca="false">$AK608*R608</f>
        <v>140640.939909852</v>
      </c>
      <c r="U608" s="26" t="s">
        <v>259</v>
      </c>
      <c r="V608" s="26" t="s">
        <v>260</v>
      </c>
      <c r="W608" s="26" t="s">
        <v>262</v>
      </c>
      <c r="X608" s="25" t="s">
        <v>228</v>
      </c>
      <c r="Y608" s="26" t="s">
        <v>282</v>
      </c>
      <c r="Z608" s="25" t="s">
        <v>51</v>
      </c>
      <c r="AA608" s="26" t="s">
        <v>1990</v>
      </c>
      <c r="AB608" s="26" t="s">
        <v>1991</v>
      </c>
      <c r="AC608" s="26" t="s">
        <v>685</v>
      </c>
      <c r="AD608" s="26" t="s">
        <v>269</v>
      </c>
      <c r="AE608" s="26"/>
      <c r="AF608" s="26" t="s">
        <v>270</v>
      </c>
      <c r="AG608" s="26" t="s">
        <v>686</v>
      </c>
      <c r="AH608" s="45"/>
      <c r="AI608" s="45"/>
      <c r="AJ608" s="45"/>
      <c r="AK608" s="46" t="n">
        <v>976.673193818416</v>
      </c>
      <c r="AL608" s="46"/>
      <c r="AM608" s="46"/>
      <c r="AN608" s="26"/>
      <c r="AO608" s="26" t="s">
        <v>5212</v>
      </c>
    </row>
    <row r="609" customFormat="false" ht="12" hidden="false" customHeight="false" outlineLevel="0" collapsed="false">
      <c r="A609" s="39" t="s">
        <v>453</v>
      </c>
      <c r="B609" s="39" t="s">
        <v>454</v>
      </c>
      <c r="C609" s="39" t="s">
        <v>4544</v>
      </c>
      <c r="D609" s="39" t="s">
        <v>4505</v>
      </c>
      <c r="E609" s="39" t="s">
        <v>261</v>
      </c>
      <c r="F609" s="39" t="s">
        <v>1739</v>
      </c>
      <c r="G609" s="39" t="s">
        <v>4853</v>
      </c>
      <c r="H609" s="39" t="s">
        <v>4502</v>
      </c>
      <c r="I609" s="40" t="n">
        <v>144</v>
      </c>
      <c r="J609" s="40" t="n">
        <v>0</v>
      </c>
      <c r="K609" s="39" t="s">
        <v>4503</v>
      </c>
      <c r="L609" s="41" t="n">
        <v>0</v>
      </c>
      <c r="M609" s="41" t="n">
        <v>224971.38</v>
      </c>
      <c r="O609" s="42" t="n">
        <f aca="false">M609/SUM($M$2:$M$2023)</f>
        <v>0.000621514730502775</v>
      </c>
      <c r="P609" s="43" t="n">
        <f aca="false">IFERROR(M609/I609,0)</f>
        <v>1562.30125</v>
      </c>
      <c r="Q609" s="17"/>
      <c r="R609" s="44" t="n">
        <f aca="false">I609-Q609</f>
        <v>144</v>
      </c>
      <c r="S609" s="43" t="n">
        <f aca="false">$AK609*R609</f>
        <v>224971.38268064</v>
      </c>
      <c r="U609" s="26" t="s">
        <v>259</v>
      </c>
      <c r="V609" s="26" t="s">
        <v>260</v>
      </c>
      <c r="W609" s="26" t="s">
        <v>262</v>
      </c>
      <c r="X609" s="29" t="s">
        <v>227</v>
      </c>
      <c r="Y609" s="26" t="s">
        <v>297</v>
      </c>
      <c r="Z609" s="25" t="s">
        <v>51</v>
      </c>
      <c r="AA609" s="26" t="s">
        <v>1971</v>
      </c>
      <c r="AB609" s="26" t="s">
        <v>1972</v>
      </c>
      <c r="AC609" s="26" t="s">
        <v>457</v>
      </c>
      <c r="AD609" s="26" t="s">
        <v>269</v>
      </c>
      <c r="AE609" s="26"/>
      <c r="AF609" s="26" t="s">
        <v>270</v>
      </c>
      <c r="AG609" s="26" t="s">
        <v>458</v>
      </c>
      <c r="AH609" s="45"/>
      <c r="AI609" s="45"/>
      <c r="AJ609" s="45"/>
      <c r="AK609" s="46" t="n">
        <v>1562.30126861555</v>
      </c>
      <c r="AL609" s="46"/>
      <c r="AM609" s="46"/>
      <c r="AN609" s="26"/>
      <c r="AO609" s="26" t="s">
        <v>5149</v>
      </c>
    </row>
    <row r="610" customFormat="false" ht="12" hidden="false" customHeight="false" outlineLevel="0" collapsed="false">
      <c r="A610" s="39" t="s">
        <v>681</v>
      </c>
      <c r="B610" s="39" t="s">
        <v>682</v>
      </c>
      <c r="C610" s="39" t="s">
        <v>5351</v>
      </c>
      <c r="D610" s="39" t="s">
        <v>4505</v>
      </c>
      <c r="E610" s="39" t="s">
        <v>261</v>
      </c>
      <c r="F610" s="39" t="s">
        <v>1739</v>
      </c>
      <c r="G610" s="39" t="s">
        <v>4853</v>
      </c>
      <c r="H610" s="39" t="s">
        <v>4502</v>
      </c>
      <c r="I610" s="40" t="n">
        <v>140</v>
      </c>
      <c r="J610" s="40" t="n">
        <v>0</v>
      </c>
      <c r="K610" s="39" t="s">
        <v>4503</v>
      </c>
      <c r="L610" s="41" t="n">
        <v>0</v>
      </c>
      <c r="M610" s="41" t="n">
        <v>136734.25</v>
      </c>
      <c r="O610" s="42" t="n">
        <f aca="false">M610/SUM($M$2:$M$2023)</f>
        <v>0.000377747385197393</v>
      </c>
      <c r="P610" s="43" t="n">
        <f aca="false">IFERROR(M610/I610,0)</f>
        <v>976.673214285714</v>
      </c>
      <c r="Q610" s="17"/>
      <c r="R610" s="44" t="n">
        <f aca="false">I610-Q610</f>
        <v>140</v>
      </c>
      <c r="S610" s="43" t="n">
        <f aca="false">$AK610*R610</f>
        <v>136734.247134578</v>
      </c>
      <c r="U610" s="26" t="s">
        <v>259</v>
      </c>
      <c r="V610" s="26" t="s">
        <v>260</v>
      </c>
      <c r="W610" s="26" t="s">
        <v>262</v>
      </c>
      <c r="X610" s="25" t="s">
        <v>228</v>
      </c>
      <c r="Y610" s="26" t="s">
        <v>282</v>
      </c>
      <c r="Z610" s="25" t="s">
        <v>51</v>
      </c>
      <c r="AA610" s="26" t="s">
        <v>1990</v>
      </c>
      <c r="AB610" s="26" t="s">
        <v>1991</v>
      </c>
      <c r="AC610" s="26" t="s">
        <v>685</v>
      </c>
      <c r="AD610" s="26" t="s">
        <v>269</v>
      </c>
      <c r="AE610" s="26"/>
      <c r="AF610" s="26" t="s">
        <v>270</v>
      </c>
      <c r="AG610" s="26" t="s">
        <v>686</v>
      </c>
      <c r="AH610" s="45"/>
      <c r="AI610" s="45"/>
      <c r="AJ610" s="45"/>
      <c r="AK610" s="46" t="n">
        <v>976.673193818416</v>
      </c>
      <c r="AL610" s="46"/>
      <c r="AM610" s="46"/>
      <c r="AN610" s="26"/>
      <c r="AO610" s="26" t="s">
        <v>5212</v>
      </c>
    </row>
    <row r="611" customFormat="false" ht="12" hidden="false" customHeight="false" outlineLevel="0" collapsed="false">
      <c r="A611" s="39" t="s">
        <v>1508</v>
      </c>
      <c r="B611" s="39" t="s">
        <v>1509</v>
      </c>
      <c r="C611" s="39" t="s">
        <v>3599</v>
      </c>
      <c r="D611" s="39" t="s">
        <v>4505</v>
      </c>
      <c r="E611" s="39" t="s">
        <v>261</v>
      </c>
      <c r="F611" s="39" t="s">
        <v>1739</v>
      </c>
      <c r="G611" s="39" t="s">
        <v>4853</v>
      </c>
      <c r="H611" s="39" t="s">
        <v>4502</v>
      </c>
      <c r="I611" s="40" t="n">
        <v>140</v>
      </c>
      <c r="J611" s="40" t="n">
        <v>0</v>
      </c>
      <c r="K611" s="39" t="s">
        <v>4503</v>
      </c>
      <c r="L611" s="41" t="n">
        <v>0</v>
      </c>
      <c r="M611" s="41" t="n">
        <v>55850.59</v>
      </c>
      <c r="O611" s="42" t="n">
        <f aca="false">M611/SUM($M$2:$M$2023)</f>
        <v>0.000154295023625987</v>
      </c>
      <c r="P611" s="43" t="n">
        <f aca="false">IFERROR(M611/I611,0)</f>
        <v>398.932785714286</v>
      </c>
      <c r="Q611" s="17"/>
      <c r="R611" s="44" t="n">
        <f aca="false">I611-Q611</f>
        <v>140</v>
      </c>
      <c r="S611" s="43" t="n">
        <f aca="false">$AK611*R611</f>
        <v>55850.5926592798</v>
      </c>
      <c r="U611" s="26" t="s">
        <v>259</v>
      </c>
      <c r="V611" s="26" t="s">
        <v>260</v>
      </c>
      <c r="W611" s="26" t="s">
        <v>262</v>
      </c>
      <c r="X611" s="25" t="s">
        <v>228</v>
      </c>
      <c r="Y611" s="26" t="s">
        <v>282</v>
      </c>
      <c r="Z611" s="25" t="s">
        <v>51</v>
      </c>
      <c r="AA611" s="26" t="s">
        <v>1998</v>
      </c>
      <c r="AB611" s="26" t="s">
        <v>1999</v>
      </c>
      <c r="AC611" s="26" t="s">
        <v>1513</v>
      </c>
      <c r="AD611" s="26" t="s">
        <v>269</v>
      </c>
      <c r="AE611" s="26"/>
      <c r="AF611" s="26" t="s">
        <v>270</v>
      </c>
      <c r="AG611" s="26" t="s">
        <v>1515</v>
      </c>
      <c r="AH611" s="45"/>
      <c r="AI611" s="45"/>
      <c r="AJ611" s="45"/>
      <c r="AK611" s="46" t="n">
        <v>398.932804709141</v>
      </c>
      <c r="AL611" s="46"/>
      <c r="AM611" s="46"/>
      <c r="AN611" s="26"/>
      <c r="AO611" s="26" t="s">
        <v>5334</v>
      </c>
    </row>
    <row r="612" customFormat="false" ht="12" hidden="false" customHeight="false" outlineLevel="0" collapsed="false">
      <c r="A612" s="39" t="s">
        <v>1508</v>
      </c>
      <c r="B612" s="39" t="s">
        <v>1509</v>
      </c>
      <c r="C612" s="39" t="s">
        <v>5352</v>
      </c>
      <c r="D612" s="39" t="s">
        <v>4505</v>
      </c>
      <c r="E612" s="39" t="s">
        <v>261</v>
      </c>
      <c r="F612" s="39" t="s">
        <v>1739</v>
      </c>
      <c r="G612" s="39" t="s">
        <v>4853</v>
      </c>
      <c r="H612" s="39" t="s">
        <v>4502</v>
      </c>
      <c r="I612" s="40" t="n">
        <v>140</v>
      </c>
      <c r="J612" s="40" t="n">
        <v>0</v>
      </c>
      <c r="K612" s="39" t="s">
        <v>4503</v>
      </c>
      <c r="L612" s="41" t="n">
        <v>0</v>
      </c>
      <c r="M612" s="41" t="n">
        <v>55850.59</v>
      </c>
      <c r="O612" s="42" t="n">
        <f aca="false">M612/SUM($M$2:$M$2023)</f>
        <v>0.000154295023625987</v>
      </c>
      <c r="P612" s="43" t="n">
        <f aca="false">IFERROR(M612/I612,0)</f>
        <v>398.932785714286</v>
      </c>
      <c r="Q612" s="17"/>
      <c r="R612" s="44" t="n">
        <f aca="false">I612-Q612</f>
        <v>140</v>
      </c>
      <c r="S612" s="43" t="n">
        <f aca="false">$AK612*R612</f>
        <v>55850.5926592798</v>
      </c>
      <c r="U612" s="26" t="s">
        <v>259</v>
      </c>
      <c r="V612" s="26" t="s">
        <v>260</v>
      </c>
      <c r="W612" s="26" t="s">
        <v>262</v>
      </c>
      <c r="X612" s="25" t="s">
        <v>228</v>
      </c>
      <c r="Y612" s="26" t="s">
        <v>282</v>
      </c>
      <c r="Z612" s="25" t="s">
        <v>51</v>
      </c>
      <c r="AA612" s="26" t="s">
        <v>1998</v>
      </c>
      <c r="AB612" s="26" t="s">
        <v>1999</v>
      </c>
      <c r="AC612" s="26" t="s">
        <v>1513</v>
      </c>
      <c r="AD612" s="26" t="s">
        <v>269</v>
      </c>
      <c r="AE612" s="26"/>
      <c r="AF612" s="26" t="s">
        <v>270</v>
      </c>
      <c r="AG612" s="26" t="s">
        <v>1515</v>
      </c>
      <c r="AH612" s="45"/>
      <c r="AI612" s="45"/>
      <c r="AJ612" s="45"/>
      <c r="AK612" s="46" t="n">
        <v>398.932804709141</v>
      </c>
      <c r="AL612" s="46"/>
      <c r="AM612" s="46"/>
      <c r="AN612" s="26"/>
      <c r="AO612" s="26" t="s">
        <v>5334</v>
      </c>
    </row>
    <row r="613" customFormat="false" ht="12" hidden="false" customHeight="false" outlineLevel="0" collapsed="false">
      <c r="A613" s="39" t="s">
        <v>2457</v>
      </c>
      <c r="B613" s="39" t="s">
        <v>2458</v>
      </c>
      <c r="C613" s="39"/>
      <c r="D613" s="39" t="s">
        <v>4505</v>
      </c>
      <c r="E613" s="39" t="s">
        <v>274</v>
      </c>
      <c r="F613" s="39" t="s">
        <v>1739</v>
      </c>
      <c r="G613" s="39" t="s">
        <v>4852</v>
      </c>
      <c r="H613" s="39" t="s">
        <v>4502</v>
      </c>
      <c r="I613" s="40" t="n">
        <v>140</v>
      </c>
      <c r="J613" s="40" t="n">
        <v>0</v>
      </c>
      <c r="K613" s="39" t="s">
        <v>4503</v>
      </c>
      <c r="L613" s="41" t="n">
        <v>0</v>
      </c>
      <c r="M613" s="41" t="n">
        <v>7140</v>
      </c>
      <c r="O613" s="42" t="n">
        <f aca="false">M613/SUM($M$2:$M$2023)</f>
        <v>1.9725243165552E-005</v>
      </c>
      <c r="P613" s="43" t="n">
        <f aca="false">IFERROR(M613/I613,0)</f>
        <v>51</v>
      </c>
      <c r="Q613" s="17"/>
      <c r="R613" s="44" t="n">
        <f aca="false">I613-Q613</f>
        <v>140</v>
      </c>
      <c r="S613" s="43" t="n">
        <f aca="false">$AK613*R613</f>
        <v>7140</v>
      </c>
      <c r="U613" s="26" t="s">
        <v>259</v>
      </c>
      <c r="V613" s="26" t="s">
        <v>273</v>
      </c>
      <c r="W613" s="26" t="s">
        <v>262</v>
      </c>
      <c r="X613" s="26"/>
      <c r="Y613" s="26" t="s">
        <v>277</v>
      </c>
      <c r="Z613" s="27" t="s">
        <v>123</v>
      </c>
      <c r="AA613" s="26"/>
      <c r="AB613" s="26"/>
      <c r="AC613" s="26"/>
      <c r="AD613" s="26"/>
      <c r="AE613" s="26"/>
      <c r="AF613" s="26"/>
      <c r="AG613" s="26"/>
      <c r="AH613" s="45" t="n">
        <v>140</v>
      </c>
      <c r="AI613" s="45" t="n">
        <f aca="false">Q613</f>
        <v>0</v>
      </c>
      <c r="AJ613" s="45" t="n">
        <f aca="false">$AH613-$AI613</f>
        <v>140</v>
      </c>
      <c r="AK613" s="46" t="n">
        <v>51</v>
      </c>
      <c r="AL613" s="46" t="n">
        <f aca="false">$AJ613*$AK613</f>
        <v>7140</v>
      </c>
      <c r="AM613" s="46" t="n">
        <f aca="false">$AI613*$AK613</f>
        <v>0</v>
      </c>
      <c r="AN613" s="26"/>
      <c r="AO613" s="26"/>
    </row>
    <row r="614" customFormat="false" ht="12" hidden="false" customHeight="false" outlineLevel="0" collapsed="false">
      <c r="A614" s="39" t="s">
        <v>856</v>
      </c>
      <c r="B614" s="39" t="s">
        <v>857</v>
      </c>
      <c r="C614" s="39" t="s">
        <v>5353</v>
      </c>
      <c r="D614" s="39" t="s">
        <v>4505</v>
      </c>
      <c r="E614" s="39" t="s">
        <v>261</v>
      </c>
      <c r="F614" s="39" t="s">
        <v>1739</v>
      </c>
      <c r="G614" s="39" t="s">
        <v>4853</v>
      </c>
      <c r="H614" s="39" t="s">
        <v>4502</v>
      </c>
      <c r="I614" s="40" t="n">
        <v>136</v>
      </c>
      <c r="J614" s="40" t="n">
        <v>0</v>
      </c>
      <c r="K614" s="39" t="s">
        <v>4503</v>
      </c>
      <c r="L614" s="41" t="n">
        <v>0</v>
      </c>
      <c r="M614" s="41" t="n">
        <v>194031.25</v>
      </c>
      <c r="O614" s="42" t="n">
        <f aca="false">M614/SUM($M$2:$M$2023)</f>
        <v>0.000536038317642299</v>
      </c>
      <c r="P614" s="43" t="n">
        <f aca="false">IFERROR(M614/I614,0)</f>
        <v>1426.70036764706</v>
      </c>
      <c r="Q614" s="17"/>
      <c r="R614" s="44" t="n">
        <f aca="false">I614-Q614</f>
        <v>136</v>
      </c>
      <c r="S614" s="43" t="n">
        <f aca="false">$AK614*R614</f>
        <v>194031.252379642</v>
      </c>
      <c r="U614" s="26" t="s">
        <v>259</v>
      </c>
      <c r="V614" s="26" t="s">
        <v>260</v>
      </c>
      <c r="W614" s="26" t="s">
        <v>262</v>
      </c>
      <c r="X614" s="25" t="s">
        <v>228</v>
      </c>
      <c r="Y614" s="26" t="s">
        <v>282</v>
      </c>
      <c r="Z614" s="25" t="s">
        <v>51</v>
      </c>
      <c r="AA614" s="26" t="s">
        <v>2106</v>
      </c>
      <c r="AB614" s="26" t="s">
        <v>2107</v>
      </c>
      <c r="AC614" s="26" t="s">
        <v>860</v>
      </c>
      <c r="AD614" s="26" t="s">
        <v>269</v>
      </c>
      <c r="AE614" s="26"/>
      <c r="AF614" s="26" t="s">
        <v>270</v>
      </c>
      <c r="AG614" s="26" t="s">
        <v>861</v>
      </c>
      <c r="AH614" s="45"/>
      <c r="AI614" s="45"/>
      <c r="AJ614" s="45"/>
      <c r="AK614" s="46" t="n">
        <v>1426.70038514443</v>
      </c>
      <c r="AL614" s="46"/>
      <c r="AM614" s="46"/>
      <c r="AN614" s="26"/>
      <c r="AO614" s="26" t="s">
        <v>5354</v>
      </c>
    </row>
    <row r="615" customFormat="false" ht="12" hidden="false" customHeight="false" outlineLevel="0" collapsed="false">
      <c r="A615" s="39" t="s">
        <v>2434</v>
      </c>
      <c r="B615" s="39" t="s">
        <v>2435</v>
      </c>
      <c r="C615" s="39"/>
      <c r="D615" s="39" t="s">
        <v>4565</v>
      </c>
      <c r="E615" s="39" t="s">
        <v>611</v>
      </c>
      <c r="F615" s="39" t="s">
        <v>1739</v>
      </c>
      <c r="G615" s="39" t="s">
        <v>5355</v>
      </c>
      <c r="H615" s="39" t="s">
        <v>4502</v>
      </c>
      <c r="I615" s="40" t="n">
        <v>134</v>
      </c>
      <c r="J615" s="40" t="n">
        <v>0</v>
      </c>
      <c r="K615" s="39" t="s">
        <v>4503</v>
      </c>
      <c r="L615" s="41" t="n">
        <v>0</v>
      </c>
      <c r="M615" s="41" t="n">
        <v>2437795</v>
      </c>
      <c r="O615" s="42" t="n">
        <f aca="false">M615/SUM($M$2:$M$2023)</f>
        <v>0.00673474778190013</v>
      </c>
      <c r="P615" s="43" t="n">
        <f aca="false">IFERROR(M615/I615,0)</f>
        <v>18192.5</v>
      </c>
      <c r="Q615" s="17"/>
      <c r="R615" s="44" t="n">
        <f aca="false">I615-Q615</f>
        <v>134</v>
      </c>
      <c r="S615" s="43" t="n">
        <f aca="false">$AK615*R615</f>
        <v>2437795</v>
      </c>
      <c r="U615" s="26" t="s">
        <v>259</v>
      </c>
      <c r="V615" s="26" t="s">
        <v>610</v>
      </c>
      <c r="W615" s="26" t="s">
        <v>612</v>
      </c>
      <c r="X615" s="26"/>
      <c r="Y615" s="26" t="s">
        <v>615</v>
      </c>
      <c r="Z615" s="27" t="s">
        <v>126</v>
      </c>
      <c r="AA615" s="26"/>
      <c r="AB615" s="26"/>
      <c r="AC615" s="26"/>
      <c r="AD615" s="26"/>
      <c r="AE615" s="26"/>
      <c r="AF615" s="26"/>
      <c r="AG615" s="26"/>
      <c r="AH615" s="45" t="n">
        <v>152</v>
      </c>
      <c r="AI615" s="45" t="n">
        <f aca="false">Q615</f>
        <v>0</v>
      </c>
      <c r="AJ615" s="45" t="n">
        <f aca="false">$AH615-$AI615</f>
        <v>152</v>
      </c>
      <c r="AK615" s="46" t="n">
        <v>18192.5</v>
      </c>
      <c r="AL615" s="46" t="n">
        <f aca="false">$AJ615*$AK615</f>
        <v>2765260</v>
      </c>
      <c r="AM615" s="46" t="n">
        <f aca="false">$AI615*$AK615</f>
        <v>0</v>
      </c>
      <c r="AN615" s="26"/>
      <c r="AO615" s="26" t="s">
        <v>1741</v>
      </c>
    </row>
    <row r="616" customFormat="false" ht="12" hidden="false" customHeight="false" outlineLevel="0" collapsed="false">
      <c r="A616" s="39" t="s">
        <v>820</v>
      </c>
      <c r="B616" s="39" t="s">
        <v>821</v>
      </c>
      <c r="C616" s="39" t="s">
        <v>5356</v>
      </c>
      <c r="D616" s="39" t="s">
        <v>4505</v>
      </c>
      <c r="E616" s="39" t="s">
        <v>261</v>
      </c>
      <c r="F616" s="39" t="s">
        <v>1739</v>
      </c>
      <c r="G616" s="39" t="s">
        <v>4853</v>
      </c>
      <c r="H616" s="39" t="s">
        <v>4502</v>
      </c>
      <c r="I616" s="40" t="n">
        <v>131</v>
      </c>
      <c r="J616" s="40" t="n">
        <v>0</v>
      </c>
      <c r="K616" s="39" t="s">
        <v>4503</v>
      </c>
      <c r="L616" s="41" t="n">
        <v>0</v>
      </c>
      <c r="M616" s="41" t="n">
        <v>25735.53</v>
      </c>
      <c r="O616" s="42" t="n">
        <f aca="false">M616/SUM($M$2:$M$2023)</f>
        <v>7.1097981406773E-005</v>
      </c>
      <c r="P616" s="43" t="n">
        <f aca="false">IFERROR(M616/I616,0)</f>
        <v>196.454427480916</v>
      </c>
      <c r="Q616" s="17"/>
      <c r="R616" s="44" t="n">
        <f aca="false">I616-Q616</f>
        <v>131</v>
      </c>
      <c r="S616" s="43" t="n">
        <f aca="false">$AK616*R616</f>
        <v>25735.5313246864</v>
      </c>
      <c r="U616" s="26" t="s">
        <v>259</v>
      </c>
      <c r="V616" s="26" t="s">
        <v>260</v>
      </c>
      <c r="W616" s="26" t="s">
        <v>262</v>
      </c>
      <c r="X616" s="29" t="s">
        <v>227</v>
      </c>
      <c r="Y616" s="26" t="s">
        <v>297</v>
      </c>
      <c r="Z616" s="25" t="s">
        <v>51</v>
      </c>
      <c r="AA616" s="26" t="s">
        <v>1846</v>
      </c>
      <c r="AB616" s="26" t="s">
        <v>1847</v>
      </c>
      <c r="AC616" s="26" t="s">
        <v>824</v>
      </c>
      <c r="AD616" s="26" t="s">
        <v>269</v>
      </c>
      <c r="AE616" s="26"/>
      <c r="AF616" s="26" t="s">
        <v>270</v>
      </c>
      <c r="AG616" s="26" t="s">
        <v>825</v>
      </c>
      <c r="AH616" s="45"/>
      <c r="AI616" s="45"/>
      <c r="AJ616" s="45"/>
      <c r="AK616" s="46" t="n">
        <v>196.454437593026</v>
      </c>
      <c r="AL616" s="46"/>
      <c r="AM616" s="46"/>
      <c r="AN616" s="26"/>
      <c r="AO616" s="26" t="s">
        <v>5008</v>
      </c>
    </row>
    <row r="617" customFormat="false" ht="12" hidden="false" customHeight="false" outlineLevel="0" collapsed="false">
      <c r="A617" s="39" t="s">
        <v>862</v>
      </c>
      <c r="B617" s="39" t="s">
        <v>863</v>
      </c>
      <c r="C617" s="39" t="s">
        <v>5357</v>
      </c>
      <c r="D617" s="39" t="s">
        <v>4505</v>
      </c>
      <c r="E617" s="39" t="s">
        <v>261</v>
      </c>
      <c r="F617" s="39" t="s">
        <v>1739</v>
      </c>
      <c r="G617" s="39" t="s">
        <v>4853</v>
      </c>
      <c r="H617" s="39" t="s">
        <v>4502</v>
      </c>
      <c r="I617" s="40" t="n">
        <v>130</v>
      </c>
      <c r="J617" s="40" t="n">
        <v>0</v>
      </c>
      <c r="K617" s="39" t="s">
        <v>4503</v>
      </c>
      <c r="L617" s="41" t="n">
        <v>0</v>
      </c>
      <c r="M617" s="41" t="n">
        <v>8618.43</v>
      </c>
      <c r="O617" s="42" t="n">
        <f aca="false">M617/SUM($M$2:$M$2023)</f>
        <v>2.38096116884158E-005</v>
      </c>
      <c r="P617" s="43" t="n">
        <f aca="false">IFERROR(M617/I617,0)</f>
        <v>66.2956153846154</v>
      </c>
      <c r="Q617" s="17"/>
      <c r="R617" s="44" t="n">
        <f aca="false">I617-Q617</f>
        <v>130</v>
      </c>
      <c r="S617" s="43" t="n">
        <f aca="false">$AK617*R617</f>
        <v>8618.43340306834</v>
      </c>
      <c r="U617" s="26" t="s">
        <v>259</v>
      </c>
      <c r="V617" s="26" t="s">
        <v>260</v>
      </c>
      <c r="W617" s="26" t="s">
        <v>262</v>
      </c>
      <c r="X617" s="29" t="s">
        <v>227</v>
      </c>
      <c r="Y617" s="26" t="s">
        <v>297</v>
      </c>
      <c r="Z617" s="25" t="s">
        <v>51</v>
      </c>
      <c r="AA617" s="26" t="s">
        <v>97</v>
      </c>
      <c r="AB617" s="26" t="s">
        <v>2001</v>
      </c>
      <c r="AC617" s="26" t="s">
        <v>2002</v>
      </c>
      <c r="AD617" s="26" t="s">
        <v>269</v>
      </c>
      <c r="AE617" s="26"/>
      <c r="AF617" s="26" t="s">
        <v>270</v>
      </c>
      <c r="AG617" s="26" t="s">
        <v>2003</v>
      </c>
      <c r="AH617" s="45"/>
      <c r="AI617" s="45"/>
      <c r="AJ617" s="45"/>
      <c r="AK617" s="46" t="n">
        <v>66.2956415620642</v>
      </c>
      <c r="AL617" s="46"/>
      <c r="AM617" s="46"/>
      <c r="AN617" s="26"/>
      <c r="AO617" s="26" t="s">
        <v>5139</v>
      </c>
    </row>
    <row r="618" customFormat="false" ht="12" hidden="false" customHeight="false" outlineLevel="0" collapsed="false">
      <c r="A618" s="39" t="s">
        <v>413</v>
      </c>
      <c r="B618" s="39" t="s">
        <v>414</v>
      </c>
      <c r="C618" s="39" t="s">
        <v>5358</v>
      </c>
      <c r="D618" s="39" t="s">
        <v>4505</v>
      </c>
      <c r="E618" s="39" t="s">
        <v>261</v>
      </c>
      <c r="F618" s="39" t="s">
        <v>1739</v>
      </c>
      <c r="G618" s="39" t="s">
        <v>4853</v>
      </c>
      <c r="H618" s="39" t="s">
        <v>4502</v>
      </c>
      <c r="I618" s="40" t="n">
        <v>130</v>
      </c>
      <c r="J618" s="40" t="n">
        <v>0</v>
      </c>
      <c r="K618" s="39" t="s">
        <v>4503</v>
      </c>
      <c r="L618" s="41" t="n">
        <v>0</v>
      </c>
      <c r="M618" s="41" t="n">
        <v>46324.9</v>
      </c>
      <c r="O618" s="42" t="n">
        <f aca="false">M618/SUM($M$2:$M$2023)</f>
        <v>0.000127978979988779</v>
      </c>
      <c r="P618" s="43" t="n">
        <f aca="false">IFERROR(M618/I618,0)</f>
        <v>356.345384615385</v>
      </c>
      <c r="Q618" s="17"/>
      <c r="R618" s="44" t="n">
        <f aca="false">I618-Q618</f>
        <v>130</v>
      </c>
      <c r="S618" s="43" t="n">
        <f aca="false">$AK618*R618</f>
        <v>46324.8982857143</v>
      </c>
      <c r="U618" s="26" t="s">
        <v>259</v>
      </c>
      <c r="V618" s="26" t="s">
        <v>260</v>
      </c>
      <c r="W618" s="26" t="s">
        <v>262</v>
      </c>
      <c r="X618" s="26"/>
      <c r="Y618" s="26" t="s">
        <v>277</v>
      </c>
      <c r="Z618" s="27" t="s">
        <v>123</v>
      </c>
      <c r="AA618" s="26"/>
      <c r="AB618" s="26"/>
      <c r="AC618" s="26"/>
      <c r="AD618" s="26"/>
      <c r="AE618" s="26"/>
      <c r="AF618" s="26"/>
      <c r="AG618" s="26"/>
      <c r="AH618" s="45" t="n">
        <v>175</v>
      </c>
      <c r="AI618" s="45" t="n">
        <f aca="false">Q618</f>
        <v>0</v>
      </c>
      <c r="AJ618" s="45" t="n">
        <f aca="false">$AH618-$AI618</f>
        <v>175</v>
      </c>
      <c r="AK618" s="46" t="n">
        <v>356.345371428572</v>
      </c>
      <c r="AL618" s="46" t="n">
        <f aca="false">$AJ618*$AK618</f>
        <v>62360.44</v>
      </c>
      <c r="AM618" s="46" t="n">
        <f aca="false">$AI618*$AK618</f>
        <v>0</v>
      </c>
      <c r="AN618" s="26"/>
      <c r="AO618" s="26" t="s">
        <v>2147</v>
      </c>
    </row>
    <row r="619" customFormat="false" ht="12" hidden="false" customHeight="false" outlineLevel="0" collapsed="false">
      <c r="A619" s="39" t="s">
        <v>1233</v>
      </c>
      <c r="B619" s="39" t="s">
        <v>1234</v>
      </c>
      <c r="C619" s="39" t="s">
        <v>5359</v>
      </c>
      <c r="D619" s="39" t="s">
        <v>4505</v>
      </c>
      <c r="E619" s="39" t="s">
        <v>261</v>
      </c>
      <c r="F619" s="39" t="s">
        <v>1739</v>
      </c>
      <c r="G619" s="39" t="s">
        <v>4853</v>
      </c>
      <c r="H619" s="39" t="s">
        <v>4502</v>
      </c>
      <c r="I619" s="40" t="n">
        <v>130</v>
      </c>
      <c r="J619" s="40" t="n">
        <v>0</v>
      </c>
      <c r="K619" s="39" t="s">
        <v>4503</v>
      </c>
      <c r="L619" s="41" t="n">
        <v>0</v>
      </c>
      <c r="M619" s="41" t="n">
        <v>194680.86</v>
      </c>
      <c r="O619" s="42" t="n">
        <f aca="false">M619/SUM($M$2:$M$2023)</f>
        <v>0.000537832955627282</v>
      </c>
      <c r="P619" s="43" t="n">
        <f aca="false">IFERROR(M619/I619,0)</f>
        <v>1497.54507692308</v>
      </c>
      <c r="Q619" s="17"/>
      <c r="R619" s="44" t="n">
        <f aca="false">I619-Q619</f>
        <v>130</v>
      </c>
      <c r="S619" s="43" t="n">
        <f aca="false">$AK619*R619</f>
        <v>194680.855824373</v>
      </c>
      <c r="U619" s="26" t="s">
        <v>259</v>
      </c>
      <c r="V619" s="26" t="s">
        <v>260</v>
      </c>
      <c r="W619" s="26" t="s">
        <v>262</v>
      </c>
      <c r="X619" s="29" t="s">
        <v>227</v>
      </c>
      <c r="Y619" s="26" t="s">
        <v>297</v>
      </c>
      <c r="Z619" s="25" t="s">
        <v>51</v>
      </c>
      <c r="AA619" s="26" t="s">
        <v>2028</v>
      </c>
      <c r="AB619" s="26" t="s">
        <v>2029</v>
      </c>
      <c r="AC619" s="26" t="s">
        <v>1237</v>
      </c>
      <c r="AD619" s="26" t="s">
        <v>269</v>
      </c>
      <c r="AE619" s="26"/>
      <c r="AF619" s="26" t="s">
        <v>270</v>
      </c>
      <c r="AG619" s="26" t="s">
        <v>1238</v>
      </c>
      <c r="AH619" s="45"/>
      <c r="AI619" s="45"/>
      <c r="AJ619" s="45"/>
      <c r="AK619" s="46" t="n">
        <v>1497.54504480287</v>
      </c>
      <c r="AL619" s="46"/>
      <c r="AM619" s="46"/>
      <c r="AN619" s="26"/>
      <c r="AO619" s="26" t="s">
        <v>5315</v>
      </c>
    </row>
    <row r="620" customFormat="false" ht="12" hidden="false" customHeight="false" outlineLevel="0" collapsed="false">
      <c r="A620" s="39" t="s">
        <v>2471</v>
      </c>
      <c r="B620" s="39" t="s">
        <v>2472</v>
      </c>
      <c r="C620" s="39"/>
      <c r="D620" s="39" t="s">
        <v>4505</v>
      </c>
      <c r="E620" s="39" t="s">
        <v>274</v>
      </c>
      <c r="F620" s="39" t="s">
        <v>1739</v>
      </c>
      <c r="G620" s="39" t="s">
        <v>4852</v>
      </c>
      <c r="H620" s="39" t="s">
        <v>4502</v>
      </c>
      <c r="I620" s="40" t="n">
        <v>130</v>
      </c>
      <c r="J620" s="40" t="n">
        <v>0</v>
      </c>
      <c r="K620" s="39" t="s">
        <v>4503</v>
      </c>
      <c r="L620" s="41" t="n">
        <v>0</v>
      </c>
      <c r="M620" s="41" t="n">
        <v>7410</v>
      </c>
      <c r="O620" s="42" t="n">
        <f aca="false">M620/SUM($M$2:$M$2023)</f>
        <v>2.04711557222326E-005</v>
      </c>
      <c r="P620" s="43" t="n">
        <f aca="false">IFERROR(M620/I620,0)</f>
        <v>57</v>
      </c>
      <c r="Q620" s="17"/>
      <c r="R620" s="44" t="n">
        <f aca="false">I620-Q620</f>
        <v>130</v>
      </c>
      <c r="S620" s="43" t="n">
        <f aca="false">$AK620*R620</f>
        <v>7410</v>
      </c>
      <c r="U620" s="26" t="s">
        <v>259</v>
      </c>
      <c r="V620" s="26" t="s">
        <v>273</v>
      </c>
      <c r="W620" s="26" t="s">
        <v>262</v>
      </c>
      <c r="X620" s="26"/>
      <c r="Y620" s="26" t="s">
        <v>277</v>
      </c>
      <c r="Z620" s="27" t="s">
        <v>123</v>
      </c>
      <c r="AA620" s="26"/>
      <c r="AB620" s="26"/>
      <c r="AC620" s="26"/>
      <c r="AD620" s="26"/>
      <c r="AE620" s="26"/>
      <c r="AF620" s="26"/>
      <c r="AG620" s="26"/>
      <c r="AH620" s="45" t="n">
        <v>130</v>
      </c>
      <c r="AI620" s="45" t="n">
        <f aca="false">Q620</f>
        <v>0</v>
      </c>
      <c r="AJ620" s="45" t="n">
        <f aca="false">$AH620-$AI620</f>
        <v>130</v>
      </c>
      <c r="AK620" s="46" t="n">
        <v>57</v>
      </c>
      <c r="AL620" s="46" t="n">
        <f aca="false">$AJ620*$AK620</f>
        <v>7410</v>
      </c>
      <c r="AM620" s="46" t="n">
        <f aca="false">$AI620*$AK620</f>
        <v>0</v>
      </c>
      <c r="AN620" s="26"/>
      <c r="AO620" s="26"/>
    </row>
    <row r="621" customFormat="false" ht="12" hidden="false" customHeight="false" outlineLevel="0" collapsed="false">
      <c r="A621" s="39" t="s">
        <v>2459</v>
      </c>
      <c r="B621" s="39" t="s">
        <v>2460</v>
      </c>
      <c r="C621" s="39"/>
      <c r="D621" s="39" t="s">
        <v>4505</v>
      </c>
      <c r="E621" s="39" t="s">
        <v>274</v>
      </c>
      <c r="F621" s="39" t="s">
        <v>1739</v>
      </c>
      <c r="G621" s="39" t="s">
        <v>4852</v>
      </c>
      <c r="H621" s="39" t="s">
        <v>4502</v>
      </c>
      <c r="I621" s="40" t="n">
        <v>130</v>
      </c>
      <c r="J621" s="40" t="n">
        <v>0</v>
      </c>
      <c r="K621" s="39" t="s">
        <v>4503</v>
      </c>
      <c r="L621" s="41" t="n">
        <v>0</v>
      </c>
      <c r="M621" s="41" t="n">
        <v>19639.29</v>
      </c>
      <c r="O621" s="42" t="n">
        <f aca="false">M621/SUM($M$2:$M$2023)</f>
        <v>5.4256270427002E-005</v>
      </c>
      <c r="P621" s="43" t="n">
        <f aca="false">IFERROR(M621/I621,0)</f>
        <v>151.071461538462</v>
      </c>
      <c r="Q621" s="17"/>
      <c r="R621" s="44" t="n">
        <f aca="false">I621-Q621</f>
        <v>130</v>
      </c>
      <c r="S621" s="43" t="n">
        <f aca="false">$AK621*R621</f>
        <v>19639.2857142857</v>
      </c>
      <c r="U621" s="26" t="s">
        <v>259</v>
      </c>
      <c r="V621" s="26" t="s">
        <v>273</v>
      </c>
      <c r="W621" s="26" t="s">
        <v>262</v>
      </c>
      <c r="X621" s="26"/>
      <c r="Y621" s="26" t="s">
        <v>277</v>
      </c>
      <c r="Z621" s="27" t="s">
        <v>123</v>
      </c>
      <c r="AA621" s="26"/>
      <c r="AB621" s="26"/>
      <c r="AC621" s="26"/>
      <c r="AD621" s="26"/>
      <c r="AE621" s="26"/>
      <c r="AF621" s="26"/>
      <c r="AG621" s="26"/>
      <c r="AH621" s="45" t="n">
        <v>140</v>
      </c>
      <c r="AI621" s="45" t="n">
        <f aca="false">Q621</f>
        <v>0</v>
      </c>
      <c r="AJ621" s="45" t="n">
        <f aca="false">$AH621-$AI621</f>
        <v>140</v>
      </c>
      <c r="AK621" s="46" t="n">
        <v>151.071428571429</v>
      </c>
      <c r="AL621" s="46" t="n">
        <f aca="false">$AJ621*$AK621</f>
        <v>21150</v>
      </c>
      <c r="AM621" s="46" t="n">
        <f aca="false">$AI621*$AK621</f>
        <v>0</v>
      </c>
      <c r="AN621" s="26"/>
      <c r="AO621" s="26" t="s">
        <v>1741</v>
      </c>
    </row>
    <row r="622" customFormat="false" ht="12" hidden="false" customHeight="false" outlineLevel="0" collapsed="false">
      <c r="A622" s="39" t="s">
        <v>778</v>
      </c>
      <c r="B622" s="39" t="s">
        <v>779</v>
      </c>
      <c r="C622" s="39" t="s">
        <v>5360</v>
      </c>
      <c r="D622" s="39" t="s">
        <v>4505</v>
      </c>
      <c r="E622" s="39" t="s">
        <v>261</v>
      </c>
      <c r="F622" s="39" t="s">
        <v>1739</v>
      </c>
      <c r="G622" s="39" t="s">
        <v>4853</v>
      </c>
      <c r="H622" s="39" t="s">
        <v>4502</v>
      </c>
      <c r="I622" s="40" t="n">
        <v>126</v>
      </c>
      <c r="J622" s="40" t="n">
        <v>0</v>
      </c>
      <c r="K622" s="39" t="s">
        <v>4503</v>
      </c>
      <c r="L622" s="41" t="n">
        <v>0</v>
      </c>
      <c r="M622" s="41" t="n">
        <v>3083.3</v>
      </c>
      <c r="O622" s="42" t="n">
        <f aca="false">M622/SUM($M$2:$M$2023)</f>
        <v>8.51804513338188E-006</v>
      </c>
      <c r="P622" s="43" t="n">
        <f aca="false">IFERROR(M622/I622,0)</f>
        <v>24.4706349206349</v>
      </c>
      <c r="Q622" s="17"/>
      <c r="R622" s="44" t="n">
        <f aca="false">I622-Q622</f>
        <v>126</v>
      </c>
      <c r="S622" s="43" t="n">
        <f aca="false">$AK622*R622</f>
        <v>3083.30227912932</v>
      </c>
      <c r="U622" s="26" t="s">
        <v>259</v>
      </c>
      <c r="V622" s="26" t="s">
        <v>260</v>
      </c>
      <c r="W622" s="26" t="s">
        <v>262</v>
      </c>
      <c r="X622" s="24" t="s">
        <v>226</v>
      </c>
      <c r="Y622" s="26" t="s">
        <v>267</v>
      </c>
      <c r="Z622" s="25" t="s">
        <v>51</v>
      </c>
      <c r="AA622" s="26" t="s">
        <v>1987</v>
      </c>
      <c r="AB622" s="26" t="s">
        <v>1988</v>
      </c>
      <c r="AC622" s="26" t="s">
        <v>290</v>
      </c>
      <c r="AD622" s="26" t="s">
        <v>269</v>
      </c>
      <c r="AE622" s="26"/>
      <c r="AF622" s="26" t="s">
        <v>270</v>
      </c>
      <c r="AG622" s="26" t="s">
        <v>564</v>
      </c>
      <c r="AH622" s="45"/>
      <c r="AI622" s="45"/>
      <c r="AJ622" s="45"/>
      <c r="AK622" s="46" t="n">
        <v>24.4706530089629</v>
      </c>
      <c r="AL622" s="46"/>
      <c r="AM622" s="46"/>
      <c r="AN622" s="26"/>
      <c r="AO622" s="26" t="s">
        <v>4997</v>
      </c>
    </row>
    <row r="623" customFormat="false" ht="12" hidden="false" customHeight="false" outlineLevel="0" collapsed="false">
      <c r="A623" s="39" t="s">
        <v>1426</v>
      </c>
      <c r="B623" s="39" t="s">
        <v>1427</v>
      </c>
      <c r="C623" s="39"/>
      <c r="D623" s="39" t="s">
        <v>4505</v>
      </c>
      <c r="E623" s="39" t="s">
        <v>274</v>
      </c>
      <c r="F623" s="39" t="s">
        <v>1739</v>
      </c>
      <c r="G623" s="39" t="s">
        <v>4853</v>
      </c>
      <c r="H623" s="39" t="s">
        <v>4502</v>
      </c>
      <c r="I623" s="40" t="n">
        <v>125</v>
      </c>
      <c r="J623" s="40" t="n">
        <v>0</v>
      </c>
      <c r="K623" s="39" t="s">
        <v>4503</v>
      </c>
      <c r="L623" s="41" t="n">
        <v>0</v>
      </c>
      <c r="M623" s="41" t="n">
        <v>979150.45</v>
      </c>
      <c r="O623" s="42" t="n">
        <f aca="false">M623/SUM($M$2:$M$2023)</f>
        <v>0.00270503931679408</v>
      </c>
      <c r="P623" s="43" t="n">
        <f aca="false">IFERROR(M623/I623,0)</f>
        <v>7833.2036</v>
      </c>
      <c r="Q623" s="17" t="n">
        <v>0</v>
      </c>
      <c r="R623" s="44" t="n">
        <f aca="false">I623-Q623</f>
        <v>125</v>
      </c>
      <c r="S623" s="43" t="n">
        <f aca="false">$AK623*R623</f>
        <v>979150.449101796</v>
      </c>
      <c r="U623" s="26" t="s">
        <v>259</v>
      </c>
      <c r="V623" s="26" t="s">
        <v>273</v>
      </c>
      <c r="W623" s="26" t="s">
        <v>262</v>
      </c>
      <c r="X623" s="25" t="s">
        <v>228</v>
      </c>
      <c r="Y623" s="26" t="s">
        <v>282</v>
      </c>
      <c r="Z623" s="25" t="s">
        <v>51</v>
      </c>
      <c r="AA623" s="26" t="s">
        <v>2423</v>
      </c>
      <c r="AB623" s="26" t="s">
        <v>2424</v>
      </c>
      <c r="AC623" s="26" t="s">
        <v>2425</v>
      </c>
      <c r="AD623" s="26" t="s">
        <v>270</v>
      </c>
      <c r="AE623" s="26" t="s">
        <v>2426</v>
      </c>
      <c r="AF623" s="26" t="s">
        <v>270</v>
      </c>
      <c r="AG623" s="26" t="s">
        <v>2427</v>
      </c>
      <c r="AH623" s="45" t="n">
        <v>167</v>
      </c>
      <c r="AI623" s="45" t="n">
        <f aca="false">Q623</f>
        <v>0</v>
      </c>
      <c r="AJ623" s="45" t="n">
        <f aca="false">$AH623-$AI623</f>
        <v>167</v>
      </c>
      <c r="AK623" s="46" t="n">
        <v>7833.20359281437</v>
      </c>
      <c r="AL623" s="46" t="n">
        <f aca="false">$AJ623*$AK623</f>
        <v>1308145</v>
      </c>
      <c r="AM623" s="46" t="n">
        <f aca="false">$AI623*$AK623</f>
        <v>0</v>
      </c>
      <c r="AN623" s="26"/>
      <c r="AO623" s="26" t="s">
        <v>2428</v>
      </c>
    </row>
    <row r="624" customFormat="false" ht="12" hidden="false" customHeight="false" outlineLevel="0" collapsed="false">
      <c r="A624" s="39" t="s">
        <v>2475</v>
      </c>
      <c r="B624" s="39" t="s">
        <v>2476</v>
      </c>
      <c r="C624" s="39"/>
      <c r="D624" s="39" t="s">
        <v>4500</v>
      </c>
      <c r="E624" s="39" t="s">
        <v>274</v>
      </c>
      <c r="F624" s="39" t="s">
        <v>1739</v>
      </c>
      <c r="G624" s="39" t="s">
        <v>4853</v>
      </c>
      <c r="H624" s="39" t="s">
        <v>4502</v>
      </c>
      <c r="I624" s="40" t="n">
        <v>121</v>
      </c>
      <c r="J624" s="40" t="n">
        <v>0</v>
      </c>
      <c r="K624" s="39" t="s">
        <v>4503</v>
      </c>
      <c r="L624" s="41" t="n">
        <v>0</v>
      </c>
      <c r="M624" s="41" t="n">
        <v>855272.73</v>
      </c>
      <c r="O624" s="42" t="n">
        <f aca="false">M624/SUM($M$2:$M$2023)</f>
        <v>0.00236280988404979</v>
      </c>
      <c r="P624" s="43" t="n">
        <f aca="false">IFERROR(M624/I624,0)</f>
        <v>7068.36966942149</v>
      </c>
      <c r="Q624" s="17"/>
      <c r="R624" s="44" t="n">
        <f aca="false">I624-Q624</f>
        <v>121</v>
      </c>
      <c r="S624" s="43" t="n">
        <f aca="false">$AK624*R624</f>
        <v>855272.73</v>
      </c>
      <c r="U624" s="26" t="s">
        <v>259</v>
      </c>
      <c r="V624" s="26" t="s">
        <v>273</v>
      </c>
      <c r="W624" s="26" t="s">
        <v>262</v>
      </c>
      <c r="X624" s="26"/>
      <c r="Y624" s="26" t="s">
        <v>277</v>
      </c>
      <c r="Z624" s="27" t="s">
        <v>123</v>
      </c>
      <c r="AA624" s="26"/>
      <c r="AB624" s="26"/>
      <c r="AC624" s="26"/>
      <c r="AD624" s="26"/>
      <c r="AE624" s="26"/>
      <c r="AF624" s="26"/>
      <c r="AG624" s="26"/>
      <c r="AH624" s="45" t="n">
        <v>121</v>
      </c>
      <c r="AI624" s="45" t="n">
        <f aca="false">Q624</f>
        <v>0</v>
      </c>
      <c r="AJ624" s="45" t="n">
        <f aca="false">$AH624-$AI624</f>
        <v>121</v>
      </c>
      <c r="AK624" s="46" t="n">
        <v>7068.36966942149</v>
      </c>
      <c r="AL624" s="46" t="n">
        <f aca="false">$AJ624*$AK624</f>
        <v>855272.73</v>
      </c>
      <c r="AM624" s="46" t="n">
        <f aca="false">$AI624*$AK624</f>
        <v>0</v>
      </c>
      <c r="AN624" s="26"/>
      <c r="AO624" s="26"/>
    </row>
    <row r="625" customFormat="false" ht="12" hidden="false" customHeight="false" outlineLevel="0" collapsed="false">
      <c r="A625" s="39" t="s">
        <v>2188</v>
      </c>
      <c r="B625" s="39" t="s">
        <v>2189</v>
      </c>
      <c r="C625" s="39" t="s">
        <v>5361</v>
      </c>
      <c r="D625" s="39" t="s">
        <v>4505</v>
      </c>
      <c r="E625" s="39" t="s">
        <v>261</v>
      </c>
      <c r="F625" s="39" t="s">
        <v>1739</v>
      </c>
      <c r="G625" s="39" t="s">
        <v>4852</v>
      </c>
      <c r="H625" s="39" t="s">
        <v>4502</v>
      </c>
      <c r="I625" s="40" t="n">
        <v>120</v>
      </c>
      <c r="J625" s="40" t="n">
        <v>0</v>
      </c>
      <c r="K625" s="39" t="s">
        <v>4503</v>
      </c>
      <c r="L625" s="41" t="n">
        <v>0</v>
      </c>
      <c r="M625" s="41" t="n">
        <v>65109.66</v>
      </c>
      <c r="O625" s="42" t="n">
        <f aca="false">M625/SUM($M$2:$M$2023)</f>
        <v>0.000179874492426669</v>
      </c>
      <c r="P625" s="43" t="n">
        <f aca="false">IFERROR(M625/I625,0)</f>
        <v>542.5805</v>
      </c>
      <c r="Q625" s="17"/>
      <c r="R625" s="44" t="n">
        <f aca="false">I625-Q625</f>
        <v>120</v>
      </c>
      <c r="S625" s="43" t="n">
        <f aca="false">$AK625*R625</f>
        <v>65109.6604477612</v>
      </c>
      <c r="U625" s="26" t="s">
        <v>259</v>
      </c>
      <c r="V625" s="26" t="s">
        <v>260</v>
      </c>
      <c r="W625" s="26" t="s">
        <v>262</v>
      </c>
      <c r="X625" s="26"/>
      <c r="Y625" s="26" t="s">
        <v>277</v>
      </c>
      <c r="Z625" s="27" t="s">
        <v>123</v>
      </c>
      <c r="AA625" s="26"/>
      <c r="AB625" s="26"/>
      <c r="AC625" s="26"/>
      <c r="AD625" s="26"/>
      <c r="AE625" s="26"/>
      <c r="AF625" s="26"/>
      <c r="AG625" s="26"/>
      <c r="AH625" s="45"/>
      <c r="AI625" s="45"/>
      <c r="AJ625" s="45"/>
      <c r="AK625" s="46" t="n">
        <v>542.580503731343</v>
      </c>
      <c r="AL625" s="46"/>
      <c r="AM625" s="46"/>
      <c r="AN625" s="26"/>
      <c r="AO625" s="26" t="s">
        <v>2190</v>
      </c>
    </row>
    <row r="626" customFormat="false" ht="12" hidden="false" customHeight="false" outlineLevel="0" collapsed="false">
      <c r="A626" s="39" t="s">
        <v>1797</v>
      </c>
      <c r="B626" s="39" t="s">
        <v>1798</v>
      </c>
      <c r="C626" s="39" t="s">
        <v>5362</v>
      </c>
      <c r="D626" s="39" t="s">
        <v>4505</v>
      </c>
      <c r="E626" s="39" t="s">
        <v>261</v>
      </c>
      <c r="F626" s="39" t="s">
        <v>1739</v>
      </c>
      <c r="G626" s="39" t="s">
        <v>4853</v>
      </c>
      <c r="H626" s="39" t="s">
        <v>4502</v>
      </c>
      <c r="I626" s="40" t="n">
        <v>120</v>
      </c>
      <c r="J626" s="40" t="n">
        <v>0</v>
      </c>
      <c r="K626" s="39" t="s">
        <v>4503</v>
      </c>
      <c r="L626" s="41" t="n">
        <v>0</v>
      </c>
      <c r="M626" s="41" t="n">
        <v>1953.97</v>
      </c>
      <c r="O626" s="42" t="n">
        <f aca="false">M626/SUM($M$2:$M$2023)</f>
        <v>5.39811391991509E-006</v>
      </c>
      <c r="P626" s="43" t="n">
        <f aca="false">IFERROR(M626/I626,0)</f>
        <v>16.2830833333333</v>
      </c>
      <c r="Q626" s="17"/>
      <c r="R626" s="44" t="n">
        <f aca="false">I626-Q626</f>
        <v>120</v>
      </c>
      <c r="S626" s="43" t="n">
        <f aca="false">$AK626*R626</f>
        <v>1953.96793614595</v>
      </c>
      <c r="U626" s="26" t="s">
        <v>259</v>
      </c>
      <c r="V626" s="26" t="s">
        <v>260</v>
      </c>
      <c r="W626" s="26" t="s">
        <v>262</v>
      </c>
      <c r="X626" s="29" t="s">
        <v>227</v>
      </c>
      <c r="Y626" s="26" t="s">
        <v>297</v>
      </c>
      <c r="Z626" s="25" t="s">
        <v>51</v>
      </c>
      <c r="AA626" s="26" t="s">
        <v>1799</v>
      </c>
      <c r="AB626" s="26" t="s">
        <v>1800</v>
      </c>
      <c r="AC626" s="26" t="s">
        <v>290</v>
      </c>
      <c r="AD626" s="26" t="s">
        <v>270</v>
      </c>
      <c r="AE626" s="26" t="s">
        <v>1801</v>
      </c>
      <c r="AF626" s="26" t="s">
        <v>270</v>
      </c>
      <c r="AG626" s="26" t="s">
        <v>658</v>
      </c>
      <c r="AH626" s="45"/>
      <c r="AI626" s="45"/>
      <c r="AJ626" s="45"/>
      <c r="AK626" s="46" t="n">
        <v>16.2830661345496</v>
      </c>
      <c r="AL626" s="46"/>
      <c r="AM626" s="46"/>
      <c r="AN626" s="26"/>
      <c r="AO626" s="26" t="s">
        <v>4901</v>
      </c>
    </row>
    <row r="627" customFormat="false" ht="12" hidden="false" customHeight="false" outlineLevel="0" collapsed="false">
      <c r="A627" s="39" t="s">
        <v>1797</v>
      </c>
      <c r="B627" s="39" t="s">
        <v>1798</v>
      </c>
      <c r="C627" s="39" t="s">
        <v>5363</v>
      </c>
      <c r="D627" s="39" t="s">
        <v>4505</v>
      </c>
      <c r="E627" s="39" t="s">
        <v>261</v>
      </c>
      <c r="F627" s="39" t="s">
        <v>1739</v>
      </c>
      <c r="G627" s="39" t="s">
        <v>4853</v>
      </c>
      <c r="H627" s="39" t="s">
        <v>4502</v>
      </c>
      <c r="I627" s="40" t="n">
        <v>120</v>
      </c>
      <c r="J627" s="40" t="n">
        <v>0</v>
      </c>
      <c r="K627" s="39" t="s">
        <v>4503</v>
      </c>
      <c r="L627" s="41" t="n">
        <v>0</v>
      </c>
      <c r="M627" s="41" t="n">
        <v>1953.97</v>
      </c>
      <c r="O627" s="42" t="n">
        <f aca="false">M627/SUM($M$2:$M$2023)</f>
        <v>5.39811391991509E-006</v>
      </c>
      <c r="P627" s="43" t="n">
        <f aca="false">IFERROR(M627/I627,0)</f>
        <v>16.2830833333333</v>
      </c>
      <c r="Q627" s="17"/>
      <c r="R627" s="44" t="n">
        <f aca="false">I627-Q627</f>
        <v>120</v>
      </c>
      <c r="S627" s="43" t="n">
        <f aca="false">$AK627*R627</f>
        <v>1953.96793614595</v>
      </c>
      <c r="U627" s="26" t="s">
        <v>259</v>
      </c>
      <c r="V627" s="26" t="s">
        <v>260</v>
      </c>
      <c r="W627" s="26" t="s">
        <v>262</v>
      </c>
      <c r="X627" s="29" t="s">
        <v>227</v>
      </c>
      <c r="Y627" s="26" t="s">
        <v>297</v>
      </c>
      <c r="Z627" s="25" t="s">
        <v>51</v>
      </c>
      <c r="AA627" s="26" t="s">
        <v>1799</v>
      </c>
      <c r="AB627" s="26" t="s">
        <v>1800</v>
      </c>
      <c r="AC627" s="26" t="s">
        <v>290</v>
      </c>
      <c r="AD627" s="26" t="s">
        <v>270</v>
      </c>
      <c r="AE627" s="26" t="s">
        <v>1801</v>
      </c>
      <c r="AF627" s="26" t="s">
        <v>270</v>
      </c>
      <c r="AG627" s="26" t="s">
        <v>658</v>
      </c>
      <c r="AH627" s="45"/>
      <c r="AI627" s="45"/>
      <c r="AJ627" s="45"/>
      <c r="AK627" s="46" t="n">
        <v>16.2830661345496</v>
      </c>
      <c r="AL627" s="46"/>
      <c r="AM627" s="46"/>
      <c r="AN627" s="26"/>
      <c r="AO627" s="26" t="s">
        <v>4901</v>
      </c>
    </row>
    <row r="628" customFormat="false" ht="12" hidden="false" customHeight="false" outlineLevel="0" collapsed="false">
      <c r="A628" s="39" t="s">
        <v>377</v>
      </c>
      <c r="B628" s="39" t="s">
        <v>378</v>
      </c>
      <c r="C628" s="39" t="s">
        <v>5364</v>
      </c>
      <c r="D628" s="39" t="s">
        <v>4505</v>
      </c>
      <c r="E628" s="39" t="s">
        <v>261</v>
      </c>
      <c r="F628" s="39" t="s">
        <v>1739</v>
      </c>
      <c r="G628" s="39" t="s">
        <v>4853</v>
      </c>
      <c r="H628" s="39" t="s">
        <v>4502</v>
      </c>
      <c r="I628" s="40" t="n">
        <v>120</v>
      </c>
      <c r="J628" s="40" t="n">
        <v>0</v>
      </c>
      <c r="K628" s="39" t="s">
        <v>4503</v>
      </c>
      <c r="L628" s="41" t="n">
        <v>0</v>
      </c>
      <c r="M628" s="41" t="n">
        <v>129802.28</v>
      </c>
      <c r="O628" s="42" t="n">
        <f aca="false">M628/SUM($M$2:$M$2023)</f>
        <v>0.000358596853843567</v>
      </c>
      <c r="P628" s="43" t="n">
        <f aca="false">IFERROR(M628/I628,0)</f>
        <v>1081.68566666667</v>
      </c>
      <c r="Q628" s="17"/>
      <c r="R628" s="44" t="n">
        <f aca="false">I628-Q628</f>
        <v>120</v>
      </c>
      <c r="S628" s="43" t="n">
        <f aca="false">$AK628*R628</f>
        <v>129802.284183232</v>
      </c>
      <c r="U628" s="26" t="s">
        <v>259</v>
      </c>
      <c r="V628" s="26" t="s">
        <v>260</v>
      </c>
      <c r="W628" s="26" t="s">
        <v>262</v>
      </c>
      <c r="X628" s="29" t="s">
        <v>227</v>
      </c>
      <c r="Y628" s="26" t="s">
        <v>297</v>
      </c>
      <c r="Z628" s="25" t="s">
        <v>51</v>
      </c>
      <c r="AA628" s="26" t="s">
        <v>1877</v>
      </c>
      <c r="AB628" s="26" t="s">
        <v>1878</v>
      </c>
      <c r="AC628" s="26" t="s">
        <v>381</v>
      </c>
      <c r="AD628" s="26" t="s">
        <v>269</v>
      </c>
      <c r="AE628" s="26"/>
      <c r="AF628" s="26" t="s">
        <v>270</v>
      </c>
      <c r="AG628" s="26" t="s">
        <v>382</v>
      </c>
      <c r="AH628" s="45"/>
      <c r="AI628" s="45"/>
      <c r="AJ628" s="45"/>
      <c r="AK628" s="46" t="n">
        <v>1081.68570152694</v>
      </c>
      <c r="AL628" s="46"/>
      <c r="AM628" s="46"/>
      <c r="AN628" s="26"/>
      <c r="AO628" s="26" t="s">
        <v>5074</v>
      </c>
    </row>
    <row r="629" customFormat="false" ht="12" hidden="false" customHeight="false" outlineLevel="0" collapsed="false">
      <c r="A629" s="39" t="s">
        <v>377</v>
      </c>
      <c r="B629" s="39" t="s">
        <v>378</v>
      </c>
      <c r="C629" s="39" t="s">
        <v>5365</v>
      </c>
      <c r="D629" s="39" t="s">
        <v>4505</v>
      </c>
      <c r="E629" s="39" t="s">
        <v>261</v>
      </c>
      <c r="F629" s="39" t="s">
        <v>1739</v>
      </c>
      <c r="G629" s="39" t="s">
        <v>4853</v>
      </c>
      <c r="H629" s="39" t="s">
        <v>4502</v>
      </c>
      <c r="I629" s="40" t="n">
        <v>120</v>
      </c>
      <c r="J629" s="40" t="n">
        <v>0</v>
      </c>
      <c r="K629" s="39" t="s">
        <v>4503</v>
      </c>
      <c r="L629" s="41" t="n">
        <v>0</v>
      </c>
      <c r="M629" s="41" t="n">
        <v>129802.28</v>
      </c>
      <c r="O629" s="42" t="n">
        <f aca="false">M629/SUM($M$2:$M$2023)</f>
        <v>0.000358596853843567</v>
      </c>
      <c r="P629" s="43" t="n">
        <f aca="false">IFERROR(M629/I629,0)</f>
        <v>1081.68566666667</v>
      </c>
      <c r="Q629" s="17"/>
      <c r="R629" s="44" t="n">
        <f aca="false">I629-Q629</f>
        <v>120</v>
      </c>
      <c r="S629" s="43" t="n">
        <f aca="false">$AK629*R629</f>
        <v>129802.284183232</v>
      </c>
      <c r="U629" s="26" t="s">
        <v>259</v>
      </c>
      <c r="V629" s="26" t="s">
        <v>260</v>
      </c>
      <c r="W629" s="26" t="s">
        <v>262</v>
      </c>
      <c r="X629" s="29" t="s">
        <v>227</v>
      </c>
      <c r="Y629" s="26" t="s">
        <v>297</v>
      </c>
      <c r="Z629" s="25" t="s">
        <v>51</v>
      </c>
      <c r="AA629" s="26" t="s">
        <v>1877</v>
      </c>
      <c r="AB629" s="26" t="s">
        <v>1878</v>
      </c>
      <c r="AC629" s="26" t="s">
        <v>381</v>
      </c>
      <c r="AD629" s="26" t="s">
        <v>269</v>
      </c>
      <c r="AE629" s="26"/>
      <c r="AF629" s="26" t="s">
        <v>270</v>
      </c>
      <c r="AG629" s="26" t="s">
        <v>382</v>
      </c>
      <c r="AH629" s="45"/>
      <c r="AI629" s="45"/>
      <c r="AJ629" s="45"/>
      <c r="AK629" s="46" t="n">
        <v>1081.68570152694</v>
      </c>
      <c r="AL629" s="46"/>
      <c r="AM629" s="46"/>
      <c r="AN629" s="26"/>
      <c r="AO629" s="26" t="s">
        <v>5074</v>
      </c>
    </row>
    <row r="630" customFormat="false" ht="12" hidden="false" customHeight="false" outlineLevel="0" collapsed="false">
      <c r="A630" s="39" t="s">
        <v>390</v>
      </c>
      <c r="B630" s="39" t="s">
        <v>391</v>
      </c>
      <c r="C630" s="39" t="s">
        <v>78</v>
      </c>
      <c r="D630" s="39" t="s">
        <v>4505</v>
      </c>
      <c r="E630" s="39" t="s">
        <v>261</v>
      </c>
      <c r="F630" s="39" t="s">
        <v>1739</v>
      </c>
      <c r="G630" s="39" t="s">
        <v>4853</v>
      </c>
      <c r="H630" s="39" t="s">
        <v>4502</v>
      </c>
      <c r="I630" s="40" t="n">
        <v>120</v>
      </c>
      <c r="J630" s="40" t="n">
        <v>0</v>
      </c>
      <c r="K630" s="39" t="s">
        <v>4503</v>
      </c>
      <c r="L630" s="41" t="n">
        <v>0</v>
      </c>
      <c r="M630" s="41" t="n">
        <v>5332.49</v>
      </c>
      <c r="O630" s="42" t="n">
        <f aca="false">M630/SUM($M$2:$M$2023)</f>
        <v>1.47317453680497E-005</v>
      </c>
      <c r="P630" s="43" t="n">
        <f aca="false">IFERROR(M630/I630,0)</f>
        <v>44.4374166666667</v>
      </c>
      <c r="Q630" s="17"/>
      <c r="R630" s="44" t="n">
        <f aca="false">I630-Q630</f>
        <v>120</v>
      </c>
      <c r="S630" s="43" t="n">
        <f aca="false">$AK630*R630</f>
        <v>5332.48857699805</v>
      </c>
      <c r="U630" s="26" t="s">
        <v>259</v>
      </c>
      <c r="V630" s="26" t="s">
        <v>260</v>
      </c>
      <c r="W630" s="26" t="s">
        <v>262</v>
      </c>
      <c r="X630" s="24" t="s">
        <v>226</v>
      </c>
      <c r="Y630" s="26" t="s">
        <v>267</v>
      </c>
      <c r="Z630" s="25" t="s">
        <v>51</v>
      </c>
      <c r="AA630" s="26" t="s">
        <v>1803</v>
      </c>
      <c r="AB630" s="26" t="s">
        <v>1804</v>
      </c>
      <c r="AC630" s="26" t="s">
        <v>290</v>
      </c>
      <c r="AD630" s="26" t="s">
        <v>269</v>
      </c>
      <c r="AE630" s="26"/>
      <c r="AF630" s="26" t="s">
        <v>270</v>
      </c>
      <c r="AG630" s="26"/>
      <c r="AH630" s="45"/>
      <c r="AI630" s="45"/>
      <c r="AJ630" s="45"/>
      <c r="AK630" s="46" t="n">
        <v>44.4374048083171</v>
      </c>
      <c r="AL630" s="46"/>
      <c r="AM630" s="46"/>
      <c r="AN630" s="26"/>
      <c r="AO630" s="26" t="s">
        <v>4889</v>
      </c>
    </row>
    <row r="631" customFormat="false" ht="12" hidden="false" customHeight="false" outlineLevel="0" collapsed="false">
      <c r="A631" s="39" t="s">
        <v>1963</v>
      </c>
      <c r="B631" s="39" t="s">
        <v>1964</v>
      </c>
      <c r="C631" s="39" t="s">
        <v>5366</v>
      </c>
      <c r="D631" s="39" t="s">
        <v>4505</v>
      </c>
      <c r="E631" s="39" t="s">
        <v>261</v>
      </c>
      <c r="F631" s="39" t="s">
        <v>1739</v>
      </c>
      <c r="G631" s="39" t="s">
        <v>4853</v>
      </c>
      <c r="H631" s="39" t="s">
        <v>4502</v>
      </c>
      <c r="I631" s="40" t="n">
        <v>120</v>
      </c>
      <c r="J631" s="40" t="n">
        <v>0</v>
      </c>
      <c r="K631" s="39" t="s">
        <v>4503</v>
      </c>
      <c r="L631" s="41" t="n">
        <v>0</v>
      </c>
      <c r="M631" s="41" t="n">
        <v>30039.12</v>
      </c>
      <c r="O631" s="42" t="n">
        <f aca="false">M631/SUM($M$2:$M$2023)</f>
        <v>8.298724740605E-005</v>
      </c>
      <c r="P631" s="43" t="n">
        <f aca="false">IFERROR(M631/I631,0)</f>
        <v>250.326</v>
      </c>
      <c r="Q631" s="17"/>
      <c r="R631" s="44" t="n">
        <f aca="false">I631-Q631</f>
        <v>120</v>
      </c>
      <c r="S631" s="43" t="n">
        <f aca="false">$AK631*R631</f>
        <v>30039.1176848874</v>
      </c>
      <c r="U631" s="26" t="s">
        <v>259</v>
      </c>
      <c r="V631" s="26" t="s">
        <v>260</v>
      </c>
      <c r="W631" s="26" t="s">
        <v>262</v>
      </c>
      <c r="X631" s="24" t="s">
        <v>226</v>
      </c>
      <c r="Y631" s="26" t="s">
        <v>267</v>
      </c>
      <c r="Z631" s="25" t="s">
        <v>51</v>
      </c>
      <c r="AA631" s="26" t="s">
        <v>1965</v>
      </c>
      <c r="AB631" s="26" t="s">
        <v>1966</v>
      </c>
      <c r="AC631" s="26" t="s">
        <v>290</v>
      </c>
      <c r="AD631" s="26" t="s">
        <v>269</v>
      </c>
      <c r="AE631" s="26"/>
      <c r="AF631" s="26" t="s">
        <v>269</v>
      </c>
      <c r="AG631" s="26"/>
      <c r="AH631" s="45"/>
      <c r="AI631" s="45"/>
      <c r="AJ631" s="45"/>
      <c r="AK631" s="46" t="n">
        <v>250.325980707395</v>
      </c>
      <c r="AL631" s="46"/>
      <c r="AM631" s="46"/>
      <c r="AN631" s="26"/>
      <c r="AO631" s="26" t="s">
        <v>5001</v>
      </c>
    </row>
    <row r="632" customFormat="false" ht="12" hidden="false" customHeight="false" outlineLevel="0" collapsed="false">
      <c r="A632" s="39" t="s">
        <v>1177</v>
      </c>
      <c r="B632" s="39" t="s">
        <v>1178</v>
      </c>
      <c r="C632" s="39" t="s">
        <v>5367</v>
      </c>
      <c r="D632" s="39" t="s">
        <v>4505</v>
      </c>
      <c r="E632" s="39" t="s">
        <v>261</v>
      </c>
      <c r="F632" s="39" t="s">
        <v>1739</v>
      </c>
      <c r="G632" s="39" t="s">
        <v>4853</v>
      </c>
      <c r="H632" s="39" t="s">
        <v>4502</v>
      </c>
      <c r="I632" s="40" t="n">
        <v>120</v>
      </c>
      <c r="J632" s="40" t="n">
        <v>0</v>
      </c>
      <c r="K632" s="39" t="s">
        <v>4503</v>
      </c>
      <c r="L632" s="41" t="n">
        <v>0</v>
      </c>
      <c r="M632" s="41" t="n">
        <v>3385.44</v>
      </c>
      <c r="O632" s="42" t="n">
        <f aca="false">M632/SUM($M$2:$M$2023)</f>
        <v>9.35274891069839E-006</v>
      </c>
      <c r="P632" s="43" t="n">
        <f aca="false">IFERROR(M632/I632,0)</f>
        <v>28.212</v>
      </c>
      <c r="Q632" s="17"/>
      <c r="R632" s="44" t="n">
        <f aca="false">I632-Q632</f>
        <v>120</v>
      </c>
      <c r="S632" s="43" t="n">
        <f aca="false">$AK632*R632</f>
        <v>3385.44</v>
      </c>
      <c r="U632" s="26" t="s">
        <v>259</v>
      </c>
      <c r="V632" s="26" t="s">
        <v>260</v>
      </c>
      <c r="W632" s="26" t="s">
        <v>262</v>
      </c>
      <c r="X632" s="26"/>
      <c r="Y632" s="26" t="s">
        <v>277</v>
      </c>
      <c r="Z632" s="27" t="s">
        <v>123</v>
      </c>
      <c r="AA632" s="26"/>
      <c r="AB632" s="26"/>
      <c r="AC632" s="26"/>
      <c r="AD632" s="26"/>
      <c r="AE632" s="26"/>
      <c r="AF632" s="26"/>
      <c r="AG632" s="26"/>
      <c r="AH632" s="45" t="n">
        <v>120</v>
      </c>
      <c r="AI632" s="45" t="n">
        <f aca="false">Q632</f>
        <v>0</v>
      </c>
      <c r="AJ632" s="45" t="n">
        <f aca="false">$AH632-$AI632</f>
        <v>120</v>
      </c>
      <c r="AK632" s="46" t="n">
        <v>28.212</v>
      </c>
      <c r="AL632" s="46" t="n">
        <f aca="false">$AJ632*$AK632</f>
        <v>3385.44</v>
      </c>
      <c r="AM632" s="46" t="n">
        <f aca="false">$AI632*$AK632</f>
        <v>0</v>
      </c>
      <c r="AN632" s="26"/>
      <c r="AO632" s="26"/>
    </row>
    <row r="633" customFormat="false" ht="12" hidden="false" customHeight="false" outlineLevel="0" collapsed="false">
      <c r="A633" s="39" t="s">
        <v>301</v>
      </c>
      <c r="B633" s="39" t="s">
        <v>302</v>
      </c>
      <c r="C633" s="39" t="s">
        <v>5368</v>
      </c>
      <c r="D633" s="39" t="s">
        <v>4505</v>
      </c>
      <c r="E633" s="39" t="s">
        <v>261</v>
      </c>
      <c r="F633" s="39" t="s">
        <v>1739</v>
      </c>
      <c r="G633" s="39" t="s">
        <v>4853</v>
      </c>
      <c r="H633" s="39" t="s">
        <v>4502</v>
      </c>
      <c r="I633" s="40" t="n">
        <v>120</v>
      </c>
      <c r="J633" s="40" t="n">
        <v>0</v>
      </c>
      <c r="K633" s="39" t="s">
        <v>4503</v>
      </c>
      <c r="L633" s="41" t="n">
        <v>0</v>
      </c>
      <c r="M633" s="41" t="n">
        <v>14144.2</v>
      </c>
      <c r="O633" s="42" t="n">
        <f aca="false">M633/SUM($M$2:$M$2023)</f>
        <v>3.90753199414847E-005</v>
      </c>
      <c r="P633" s="43" t="n">
        <f aca="false">IFERROR(M633/I633,0)</f>
        <v>117.868333333333</v>
      </c>
      <c r="Q633" s="17"/>
      <c r="R633" s="44" t="n">
        <f aca="false">I633-Q633</f>
        <v>120</v>
      </c>
      <c r="S633" s="43" t="n">
        <f aca="false">$AK633*R633</f>
        <v>14144.2027467811</v>
      </c>
      <c r="U633" s="26" t="s">
        <v>259</v>
      </c>
      <c r="V633" s="26" t="s">
        <v>260</v>
      </c>
      <c r="W633" s="26" t="s">
        <v>262</v>
      </c>
      <c r="X633" s="25" t="s">
        <v>228</v>
      </c>
      <c r="Y633" s="26" t="s">
        <v>282</v>
      </c>
      <c r="Z633" s="25" t="s">
        <v>51</v>
      </c>
      <c r="AA633" s="26" t="s">
        <v>1932</v>
      </c>
      <c r="AB633" s="26" t="s">
        <v>1933</v>
      </c>
      <c r="AC633" s="26" t="s">
        <v>305</v>
      </c>
      <c r="AD633" s="26" t="s">
        <v>269</v>
      </c>
      <c r="AE633" s="26"/>
      <c r="AF633" s="26" t="s">
        <v>270</v>
      </c>
      <c r="AG633" s="26" t="s">
        <v>306</v>
      </c>
      <c r="AH633" s="45"/>
      <c r="AI633" s="45"/>
      <c r="AJ633" s="45"/>
      <c r="AK633" s="46" t="n">
        <v>117.868356223176</v>
      </c>
      <c r="AL633" s="46"/>
      <c r="AM633" s="46"/>
      <c r="AN633" s="26"/>
      <c r="AO633" s="26" t="s">
        <v>5038</v>
      </c>
    </row>
    <row r="634" customFormat="false" ht="12" hidden="false" customHeight="false" outlineLevel="0" collapsed="false">
      <c r="A634" s="39" t="s">
        <v>543</v>
      </c>
      <c r="B634" s="39" t="s">
        <v>544</v>
      </c>
      <c r="C634" s="39" t="s">
        <v>78</v>
      </c>
      <c r="D634" s="39" t="s">
        <v>4505</v>
      </c>
      <c r="E634" s="39" t="s">
        <v>261</v>
      </c>
      <c r="F634" s="39" t="s">
        <v>1739</v>
      </c>
      <c r="G634" s="39" t="s">
        <v>4853</v>
      </c>
      <c r="H634" s="39" t="s">
        <v>4502</v>
      </c>
      <c r="I634" s="40" t="n">
        <v>120</v>
      </c>
      <c r="J634" s="40" t="n">
        <v>0</v>
      </c>
      <c r="K634" s="39" t="s">
        <v>4503</v>
      </c>
      <c r="L634" s="41" t="n">
        <v>0</v>
      </c>
      <c r="M634" s="41" t="n">
        <v>4508.15</v>
      </c>
      <c r="O634" s="42" t="n">
        <f aca="false">M634/SUM($M$2:$M$2023)</f>
        <v>1.2454391453331E-005</v>
      </c>
      <c r="P634" s="43" t="n">
        <f aca="false">IFERROR(M634/I634,0)</f>
        <v>37.5679166666667</v>
      </c>
      <c r="Q634" s="17"/>
      <c r="R634" s="44" t="n">
        <f aca="false">I634-Q634</f>
        <v>120</v>
      </c>
      <c r="S634" s="43" t="n">
        <f aca="false">$AK634*R634</f>
        <v>4508.15333333333</v>
      </c>
      <c r="U634" s="26" t="s">
        <v>259</v>
      </c>
      <c r="V634" s="26" t="s">
        <v>260</v>
      </c>
      <c r="W634" s="26" t="s">
        <v>262</v>
      </c>
      <c r="X634" s="26"/>
      <c r="Y634" s="26" t="s">
        <v>277</v>
      </c>
      <c r="Z634" s="27" t="s">
        <v>123</v>
      </c>
      <c r="AA634" s="26"/>
      <c r="AB634" s="26"/>
      <c r="AC634" s="26"/>
      <c r="AD634" s="26"/>
      <c r="AE634" s="26"/>
      <c r="AF634" s="26"/>
      <c r="AG634" s="26"/>
      <c r="AH634" s="45" t="n">
        <v>180</v>
      </c>
      <c r="AI634" s="45" t="n">
        <f aca="false">Q634</f>
        <v>0</v>
      </c>
      <c r="AJ634" s="45" t="n">
        <f aca="false">$AH634-$AI634</f>
        <v>180</v>
      </c>
      <c r="AK634" s="46" t="n">
        <v>37.5679444444444</v>
      </c>
      <c r="AL634" s="46" t="n">
        <f aca="false">$AJ634*$AK634</f>
        <v>6762.23</v>
      </c>
      <c r="AM634" s="46" t="n">
        <f aca="false">$AI634*$AK634</f>
        <v>0</v>
      </c>
      <c r="AN634" s="26"/>
      <c r="AO634" s="26" t="s">
        <v>2147</v>
      </c>
    </row>
    <row r="635" customFormat="false" ht="12" hidden="false" customHeight="false" outlineLevel="0" collapsed="false">
      <c r="A635" s="39" t="s">
        <v>792</v>
      </c>
      <c r="B635" s="39" t="s">
        <v>793</v>
      </c>
      <c r="C635" s="39" t="s">
        <v>5369</v>
      </c>
      <c r="D635" s="39" t="s">
        <v>4505</v>
      </c>
      <c r="E635" s="39" t="s">
        <v>261</v>
      </c>
      <c r="F635" s="39" t="s">
        <v>1739</v>
      </c>
      <c r="G635" s="39" t="s">
        <v>4853</v>
      </c>
      <c r="H635" s="39" t="s">
        <v>4502</v>
      </c>
      <c r="I635" s="40" t="n">
        <v>120</v>
      </c>
      <c r="J635" s="40" t="n">
        <v>0</v>
      </c>
      <c r="K635" s="39" t="s">
        <v>4503</v>
      </c>
      <c r="L635" s="41" t="n">
        <v>0</v>
      </c>
      <c r="M635" s="41" t="n">
        <v>17349.66</v>
      </c>
      <c r="O635" s="42" t="n">
        <f aca="false">M635/SUM($M$2:$M$2023)</f>
        <v>4.79308490671781E-005</v>
      </c>
      <c r="P635" s="43" t="n">
        <f aca="false">IFERROR(M635/I635,0)</f>
        <v>144.5805</v>
      </c>
      <c r="Q635" s="17"/>
      <c r="R635" s="44" t="n">
        <f aca="false">I635-Q635</f>
        <v>120</v>
      </c>
      <c r="S635" s="43" t="n">
        <f aca="false">$AK635*R635</f>
        <v>17349.6564705882</v>
      </c>
      <c r="U635" s="26" t="s">
        <v>259</v>
      </c>
      <c r="V635" s="26" t="s">
        <v>260</v>
      </c>
      <c r="W635" s="26" t="s">
        <v>262</v>
      </c>
      <c r="X635" s="29" t="s">
        <v>227</v>
      </c>
      <c r="Y635" s="26" t="s">
        <v>297</v>
      </c>
      <c r="Z635" s="25" t="s">
        <v>51</v>
      </c>
      <c r="AA635" s="26" t="s">
        <v>2133</v>
      </c>
      <c r="AB635" s="26" t="s">
        <v>2134</v>
      </c>
      <c r="AC635" s="26" t="s">
        <v>2135</v>
      </c>
      <c r="AD635" s="26" t="s">
        <v>269</v>
      </c>
      <c r="AE635" s="26"/>
      <c r="AF635" s="26" t="s">
        <v>270</v>
      </c>
      <c r="AG635" s="26" t="s">
        <v>2136</v>
      </c>
      <c r="AH635" s="45"/>
      <c r="AI635" s="45"/>
      <c r="AJ635" s="45"/>
      <c r="AK635" s="46" t="n">
        <v>144.580470588235</v>
      </c>
      <c r="AL635" s="46"/>
      <c r="AM635" s="46"/>
      <c r="AN635" s="26"/>
      <c r="AO635" s="26" t="s">
        <v>5370</v>
      </c>
    </row>
    <row r="636" customFormat="false" ht="12" hidden="false" customHeight="false" outlineLevel="0" collapsed="false">
      <c r="A636" s="39" t="s">
        <v>1843</v>
      </c>
      <c r="B636" s="39" t="s">
        <v>1844</v>
      </c>
      <c r="C636" s="39" t="s">
        <v>5371</v>
      </c>
      <c r="D636" s="39" t="s">
        <v>4505</v>
      </c>
      <c r="E636" s="39" t="s">
        <v>261</v>
      </c>
      <c r="F636" s="39" t="s">
        <v>1739</v>
      </c>
      <c r="G636" s="39" t="s">
        <v>4853</v>
      </c>
      <c r="H636" s="39" t="s">
        <v>4502</v>
      </c>
      <c r="I636" s="40" t="n">
        <v>120</v>
      </c>
      <c r="J636" s="40" t="n">
        <v>0</v>
      </c>
      <c r="K636" s="39" t="s">
        <v>4503</v>
      </c>
      <c r="L636" s="41" t="n">
        <v>0</v>
      </c>
      <c r="M636" s="41" t="n">
        <v>12131.17</v>
      </c>
      <c r="O636" s="42" t="n">
        <f aca="false">M636/SUM($M$2:$M$2023)</f>
        <v>3.35140445563935E-005</v>
      </c>
      <c r="P636" s="43" t="n">
        <f aca="false">IFERROR(M636/I636,0)</f>
        <v>101.093083333333</v>
      </c>
      <c r="Q636" s="17"/>
      <c r="R636" s="44" t="n">
        <f aca="false">I636-Q636</f>
        <v>120</v>
      </c>
      <c r="S636" s="43" t="n">
        <f aca="false">$AK636*R636</f>
        <v>12131.1647857446</v>
      </c>
      <c r="U636" s="26" t="s">
        <v>259</v>
      </c>
      <c r="V636" s="26" t="s">
        <v>260</v>
      </c>
      <c r="W636" s="26" t="s">
        <v>262</v>
      </c>
      <c r="X636" s="26"/>
      <c r="Y636" s="26" t="s">
        <v>277</v>
      </c>
      <c r="Z636" s="27" t="s">
        <v>123</v>
      </c>
      <c r="AA636" s="26"/>
      <c r="AB636" s="26"/>
      <c r="AC636" s="26"/>
      <c r="AD636" s="26"/>
      <c r="AE636" s="26"/>
      <c r="AF636" s="26"/>
      <c r="AG636" s="26"/>
      <c r="AH636" s="45"/>
      <c r="AI636" s="45"/>
      <c r="AJ636" s="45"/>
      <c r="AK636" s="46" t="n">
        <v>101.093039881205</v>
      </c>
      <c r="AL636" s="46"/>
      <c r="AM636" s="46"/>
      <c r="AN636" s="26"/>
      <c r="AO636" s="26" t="s">
        <v>1845</v>
      </c>
    </row>
    <row r="637" customFormat="false" ht="12" hidden="false" customHeight="false" outlineLevel="0" collapsed="false">
      <c r="A637" s="39" t="s">
        <v>2241</v>
      </c>
      <c r="B637" s="39" t="s">
        <v>2242</v>
      </c>
      <c r="C637" s="39" t="s">
        <v>5372</v>
      </c>
      <c r="D637" s="39" t="s">
        <v>4505</v>
      </c>
      <c r="E637" s="39" t="s">
        <v>261</v>
      </c>
      <c r="F637" s="39" t="s">
        <v>1739</v>
      </c>
      <c r="G637" s="39" t="s">
        <v>4853</v>
      </c>
      <c r="H637" s="39" t="s">
        <v>4502</v>
      </c>
      <c r="I637" s="40" t="n">
        <v>120</v>
      </c>
      <c r="J637" s="40" t="n">
        <v>0</v>
      </c>
      <c r="K637" s="39" t="s">
        <v>4503</v>
      </c>
      <c r="L637" s="41" t="n">
        <v>0</v>
      </c>
      <c r="M637" s="41" t="n">
        <v>29262.95</v>
      </c>
      <c r="O637" s="42" t="n">
        <f aca="false">M637/SUM($M$2:$M$2023)</f>
        <v>8.08429698167214E-005</v>
      </c>
      <c r="P637" s="43" t="n">
        <f aca="false">IFERROR(M637/I637,0)</f>
        <v>243.857916666667</v>
      </c>
      <c r="Q637" s="17"/>
      <c r="R637" s="44" t="n">
        <f aca="false">I637-Q637</f>
        <v>120</v>
      </c>
      <c r="S637" s="43" t="n">
        <f aca="false">$AK637*R637</f>
        <v>29262.9544827586</v>
      </c>
      <c r="U637" s="26" t="s">
        <v>259</v>
      </c>
      <c r="V637" s="26" t="s">
        <v>260</v>
      </c>
      <c r="W637" s="26" t="s">
        <v>262</v>
      </c>
      <c r="X637" s="26"/>
      <c r="Y637" s="26" t="s">
        <v>277</v>
      </c>
      <c r="Z637" s="27" t="s">
        <v>123</v>
      </c>
      <c r="AA637" s="26"/>
      <c r="AB637" s="26"/>
      <c r="AC637" s="26"/>
      <c r="AD637" s="26"/>
      <c r="AE637" s="26"/>
      <c r="AF637" s="26"/>
      <c r="AG637" s="26"/>
      <c r="AH637" s="45" t="n">
        <v>435</v>
      </c>
      <c r="AI637" s="45" t="n">
        <f aca="false">Q637</f>
        <v>0</v>
      </c>
      <c r="AJ637" s="45" t="n">
        <f aca="false">$AH637-$AI637</f>
        <v>435</v>
      </c>
      <c r="AK637" s="46" t="n">
        <v>243.857954022989</v>
      </c>
      <c r="AL637" s="46" t="n">
        <f aca="false">$AJ637*$AK637</f>
        <v>106078.21</v>
      </c>
      <c r="AM637" s="46" t="n">
        <f aca="false">$AI637*$AK637</f>
        <v>0</v>
      </c>
      <c r="AN637" s="26"/>
      <c r="AO637" s="26" t="s">
        <v>2190</v>
      </c>
    </row>
    <row r="638" customFormat="false" ht="12" hidden="false" customHeight="false" outlineLevel="0" collapsed="false">
      <c r="A638" s="39" t="s">
        <v>2245</v>
      </c>
      <c r="B638" s="39" t="s">
        <v>2246</v>
      </c>
      <c r="C638" s="39" t="s">
        <v>5373</v>
      </c>
      <c r="D638" s="39" t="s">
        <v>4505</v>
      </c>
      <c r="E638" s="39" t="s">
        <v>261</v>
      </c>
      <c r="F638" s="39" t="s">
        <v>1739</v>
      </c>
      <c r="G638" s="39" t="s">
        <v>4853</v>
      </c>
      <c r="H638" s="39" t="s">
        <v>4502</v>
      </c>
      <c r="I638" s="40" t="n">
        <v>120</v>
      </c>
      <c r="J638" s="40" t="n">
        <v>0</v>
      </c>
      <c r="K638" s="39" t="s">
        <v>4503</v>
      </c>
      <c r="L638" s="41" t="n">
        <v>0</v>
      </c>
      <c r="M638" s="41" t="n">
        <v>8201.17</v>
      </c>
      <c r="O638" s="42" t="n">
        <f aca="false">M638/SUM($M$2:$M$2023)</f>
        <v>2.26568728980435E-005</v>
      </c>
      <c r="P638" s="43" t="n">
        <f aca="false">IFERROR(M638/I638,0)</f>
        <v>68.3430833333333</v>
      </c>
      <c r="Q638" s="17"/>
      <c r="R638" s="44" t="n">
        <f aca="false">I638-Q638</f>
        <v>120</v>
      </c>
      <c r="S638" s="43" t="n">
        <f aca="false">$AK638*R638</f>
        <v>8201.17142857143</v>
      </c>
      <c r="U638" s="26" t="s">
        <v>259</v>
      </c>
      <c r="V638" s="26" t="s">
        <v>260</v>
      </c>
      <c r="W638" s="26" t="s">
        <v>262</v>
      </c>
      <c r="X638" s="26"/>
      <c r="Y638" s="26" t="s">
        <v>277</v>
      </c>
      <c r="Z638" s="27" t="s">
        <v>123</v>
      </c>
      <c r="AA638" s="26"/>
      <c r="AB638" s="26"/>
      <c r="AC638" s="26"/>
      <c r="AD638" s="26"/>
      <c r="AE638" s="26"/>
      <c r="AF638" s="26"/>
      <c r="AG638" s="26"/>
      <c r="AH638" s="45"/>
      <c r="AI638" s="45"/>
      <c r="AJ638" s="45"/>
      <c r="AK638" s="46" t="n">
        <v>68.3430952380952</v>
      </c>
      <c r="AL638" s="46"/>
      <c r="AM638" s="46"/>
      <c r="AN638" s="26"/>
      <c r="AO638" s="26" t="s">
        <v>1741</v>
      </c>
    </row>
    <row r="639" customFormat="false" ht="12" hidden="false" customHeight="false" outlineLevel="0" collapsed="false">
      <c r="A639" s="39" t="s">
        <v>1195</v>
      </c>
      <c r="B639" s="39" t="s">
        <v>1196</v>
      </c>
      <c r="C639" s="39"/>
      <c r="D639" s="39" t="s">
        <v>4505</v>
      </c>
      <c r="E639" s="39" t="s">
        <v>274</v>
      </c>
      <c r="F639" s="39" t="s">
        <v>1739</v>
      </c>
      <c r="G639" s="39" t="s">
        <v>4854</v>
      </c>
      <c r="H639" s="39" t="s">
        <v>4502</v>
      </c>
      <c r="I639" s="40" t="n">
        <v>120</v>
      </c>
      <c r="J639" s="40" t="n">
        <v>0</v>
      </c>
      <c r="K639" s="39" t="s">
        <v>4503</v>
      </c>
      <c r="L639" s="41" t="n">
        <v>0</v>
      </c>
      <c r="M639" s="41" t="n">
        <v>51463.26</v>
      </c>
      <c r="O639" s="42" t="n">
        <f aca="false">M639/SUM($M$2:$M$2023)</f>
        <v>0.000142174414228575</v>
      </c>
      <c r="P639" s="43" t="n">
        <f aca="false">IFERROR(M639/I639,0)</f>
        <v>428.8605</v>
      </c>
      <c r="Q639" s="17"/>
      <c r="R639" s="44" t="n">
        <f aca="false">I639-Q639</f>
        <v>120</v>
      </c>
      <c r="S639" s="43" t="n">
        <f aca="false">$AK639*R639</f>
        <v>51463.2620689655</v>
      </c>
      <c r="U639" s="26" t="s">
        <v>259</v>
      </c>
      <c r="V639" s="26" t="s">
        <v>273</v>
      </c>
      <c r="W639" s="26" t="s">
        <v>262</v>
      </c>
      <c r="X639" s="26"/>
      <c r="Y639" s="26" t="s">
        <v>277</v>
      </c>
      <c r="Z639" s="27" t="s">
        <v>123</v>
      </c>
      <c r="AA639" s="26"/>
      <c r="AB639" s="26"/>
      <c r="AC639" s="26"/>
      <c r="AD639" s="26"/>
      <c r="AE639" s="26"/>
      <c r="AF639" s="26"/>
      <c r="AG639" s="26"/>
      <c r="AH639" s="45"/>
      <c r="AI639" s="45"/>
      <c r="AJ639" s="45"/>
      <c r="AK639" s="46" t="n">
        <v>428.860517241379</v>
      </c>
      <c r="AL639" s="46"/>
      <c r="AM639" s="46"/>
      <c r="AN639" s="26"/>
      <c r="AO639" s="26" t="s">
        <v>2147</v>
      </c>
    </row>
    <row r="640" customFormat="false" ht="12" hidden="false" customHeight="false" outlineLevel="0" collapsed="false">
      <c r="A640" s="39" t="s">
        <v>2481</v>
      </c>
      <c r="B640" s="39" t="s">
        <v>2482</v>
      </c>
      <c r="C640" s="39"/>
      <c r="D640" s="39" t="s">
        <v>4505</v>
      </c>
      <c r="E640" s="39" t="s">
        <v>274</v>
      </c>
      <c r="F640" s="39" t="s">
        <v>1739</v>
      </c>
      <c r="G640" s="39" t="s">
        <v>4853</v>
      </c>
      <c r="H640" s="39" t="s">
        <v>4502</v>
      </c>
      <c r="I640" s="40" t="n">
        <v>120</v>
      </c>
      <c r="J640" s="40" t="n">
        <v>0</v>
      </c>
      <c r="K640" s="39" t="s">
        <v>4503</v>
      </c>
      <c r="L640" s="41" t="n">
        <v>0</v>
      </c>
      <c r="M640" s="41" t="n">
        <v>39174</v>
      </c>
      <c r="O640" s="42" t="n">
        <f aca="false">M640/SUM($M$2:$M$2023)</f>
        <v>0.00010822362405705</v>
      </c>
      <c r="P640" s="43" t="n">
        <f aca="false">IFERROR(M640/I640,0)</f>
        <v>326.45</v>
      </c>
      <c r="Q640" s="17"/>
      <c r="R640" s="44" t="n">
        <f aca="false">I640-Q640</f>
        <v>120</v>
      </c>
      <c r="S640" s="43" t="n">
        <f aca="false">$AK640*R640</f>
        <v>39174</v>
      </c>
      <c r="U640" s="26" t="s">
        <v>259</v>
      </c>
      <c r="V640" s="26" t="s">
        <v>273</v>
      </c>
      <c r="W640" s="26" t="s">
        <v>262</v>
      </c>
      <c r="X640" s="26"/>
      <c r="Y640" s="26" t="s">
        <v>277</v>
      </c>
      <c r="Z640" s="27" t="s">
        <v>123</v>
      </c>
      <c r="AA640" s="26"/>
      <c r="AB640" s="26"/>
      <c r="AC640" s="26"/>
      <c r="AD640" s="26"/>
      <c r="AE640" s="26"/>
      <c r="AF640" s="26"/>
      <c r="AG640" s="26"/>
      <c r="AH640" s="45" t="n">
        <v>120</v>
      </c>
      <c r="AI640" s="45" t="n">
        <f aca="false">Q640</f>
        <v>0</v>
      </c>
      <c r="AJ640" s="45" t="n">
        <f aca="false">$AH640-$AI640</f>
        <v>120</v>
      </c>
      <c r="AK640" s="46" t="n">
        <v>326.45</v>
      </c>
      <c r="AL640" s="46" t="n">
        <f aca="false">$AJ640*$AK640</f>
        <v>39174</v>
      </c>
      <c r="AM640" s="46" t="n">
        <f aca="false">$AI640*$AK640</f>
        <v>0</v>
      </c>
      <c r="AN640" s="26"/>
      <c r="AO640" s="26"/>
    </row>
    <row r="641" customFormat="false" ht="12" hidden="false" customHeight="false" outlineLevel="0" collapsed="false">
      <c r="A641" s="39" t="s">
        <v>2483</v>
      </c>
      <c r="B641" s="39" t="s">
        <v>2484</v>
      </c>
      <c r="C641" s="39"/>
      <c r="D641" s="39" t="s">
        <v>4505</v>
      </c>
      <c r="E641" s="39" t="s">
        <v>274</v>
      </c>
      <c r="F641" s="39" t="s">
        <v>1739</v>
      </c>
      <c r="G641" s="39" t="s">
        <v>4852</v>
      </c>
      <c r="H641" s="39" t="s">
        <v>4502</v>
      </c>
      <c r="I641" s="40" t="n">
        <v>120</v>
      </c>
      <c r="J641" s="40" t="n">
        <v>0</v>
      </c>
      <c r="K641" s="39" t="s">
        <v>4503</v>
      </c>
      <c r="L641" s="41" t="n">
        <v>0</v>
      </c>
      <c r="M641" s="41" t="n">
        <v>4800</v>
      </c>
      <c r="O641" s="42" t="n">
        <f aca="false">M641/SUM($M$2:$M$2023)</f>
        <v>1.32606676743207E-005</v>
      </c>
      <c r="P641" s="43" t="n">
        <f aca="false">IFERROR(M641/I641,0)</f>
        <v>40</v>
      </c>
      <c r="Q641" s="17"/>
      <c r="R641" s="44" t="n">
        <f aca="false">I641-Q641</f>
        <v>120</v>
      </c>
      <c r="S641" s="43" t="n">
        <f aca="false">$AK641*R641</f>
        <v>4800</v>
      </c>
      <c r="U641" s="26" t="s">
        <v>259</v>
      </c>
      <c r="V641" s="26" t="s">
        <v>273</v>
      </c>
      <c r="W641" s="26" t="s">
        <v>262</v>
      </c>
      <c r="X641" s="26"/>
      <c r="Y641" s="26" t="s">
        <v>277</v>
      </c>
      <c r="Z641" s="27" t="s">
        <v>123</v>
      </c>
      <c r="AA641" s="26"/>
      <c r="AB641" s="26"/>
      <c r="AC641" s="26"/>
      <c r="AD641" s="26"/>
      <c r="AE641" s="26"/>
      <c r="AF641" s="26"/>
      <c r="AG641" s="26"/>
      <c r="AH641" s="45" t="n">
        <v>120</v>
      </c>
      <c r="AI641" s="45" t="n">
        <f aca="false">Q641</f>
        <v>0</v>
      </c>
      <c r="AJ641" s="45" t="n">
        <f aca="false">$AH641-$AI641</f>
        <v>120</v>
      </c>
      <c r="AK641" s="46" t="n">
        <v>40</v>
      </c>
      <c r="AL641" s="46" t="n">
        <f aca="false">$AJ641*$AK641</f>
        <v>4800</v>
      </c>
      <c r="AM641" s="46" t="n">
        <f aca="false">$AI641*$AK641</f>
        <v>0</v>
      </c>
      <c r="AN641" s="26"/>
      <c r="AO641" s="26"/>
    </row>
    <row r="642" customFormat="false" ht="12" hidden="false" customHeight="false" outlineLevel="0" collapsed="false">
      <c r="A642" s="39" t="s">
        <v>2473</v>
      </c>
      <c r="B642" s="39" t="s">
        <v>2474</v>
      </c>
      <c r="C642" s="39"/>
      <c r="D642" s="39" t="s">
        <v>4505</v>
      </c>
      <c r="E642" s="39" t="s">
        <v>274</v>
      </c>
      <c r="F642" s="39" t="s">
        <v>1739</v>
      </c>
      <c r="G642" s="39" t="s">
        <v>4853</v>
      </c>
      <c r="H642" s="39" t="s">
        <v>4502</v>
      </c>
      <c r="I642" s="40" t="n">
        <v>120</v>
      </c>
      <c r="J642" s="40" t="n">
        <v>0</v>
      </c>
      <c r="K642" s="39" t="s">
        <v>4503</v>
      </c>
      <c r="L642" s="41" t="n">
        <v>0</v>
      </c>
      <c r="M642" s="41" t="n">
        <v>106126.15</v>
      </c>
      <c r="O642" s="42" t="n">
        <f aca="false">M642/SUM($M$2:$M$2023)</f>
        <v>0.000293188251396898</v>
      </c>
      <c r="P642" s="43" t="n">
        <f aca="false">IFERROR(M642/I642,0)</f>
        <v>884.384583333333</v>
      </c>
      <c r="Q642" s="17"/>
      <c r="R642" s="44" t="n">
        <f aca="false">I642-Q642</f>
        <v>120</v>
      </c>
      <c r="S642" s="43" t="n">
        <f aca="false">$AK642*R642</f>
        <v>106126.153846154</v>
      </c>
      <c r="U642" s="26" t="s">
        <v>259</v>
      </c>
      <c r="V642" s="26" t="s">
        <v>273</v>
      </c>
      <c r="W642" s="26" t="s">
        <v>262</v>
      </c>
      <c r="X642" s="26"/>
      <c r="Y642" s="26" t="s">
        <v>277</v>
      </c>
      <c r="Z642" s="27" t="s">
        <v>123</v>
      </c>
      <c r="AA642" s="26"/>
      <c r="AB642" s="26"/>
      <c r="AC642" s="26"/>
      <c r="AD642" s="26"/>
      <c r="AE642" s="26"/>
      <c r="AF642" s="26"/>
      <c r="AG642" s="26"/>
      <c r="AH642" s="45" t="n">
        <v>130</v>
      </c>
      <c r="AI642" s="45" t="n">
        <f aca="false">Q642</f>
        <v>0</v>
      </c>
      <c r="AJ642" s="45" t="n">
        <f aca="false">$AH642-$AI642</f>
        <v>130</v>
      </c>
      <c r="AK642" s="46" t="n">
        <v>884.384615384615</v>
      </c>
      <c r="AL642" s="46" t="n">
        <f aca="false">$AJ642*$AK642</f>
        <v>114970</v>
      </c>
      <c r="AM642" s="46" t="n">
        <f aca="false">$AI642*$AK642</f>
        <v>0</v>
      </c>
      <c r="AN642" s="26"/>
      <c r="AO642" s="26" t="s">
        <v>1741</v>
      </c>
    </row>
    <row r="643" customFormat="false" ht="12" hidden="false" customHeight="false" outlineLevel="0" collapsed="false">
      <c r="A643" s="39" t="s">
        <v>2485</v>
      </c>
      <c r="B643" s="39" t="s">
        <v>2486</v>
      </c>
      <c r="C643" s="39"/>
      <c r="D643" s="39" t="s">
        <v>4505</v>
      </c>
      <c r="E643" s="39" t="s">
        <v>274</v>
      </c>
      <c r="F643" s="39" t="s">
        <v>1739</v>
      </c>
      <c r="G643" s="39" t="s">
        <v>4852</v>
      </c>
      <c r="H643" s="39" t="s">
        <v>4502</v>
      </c>
      <c r="I643" s="40" t="n">
        <v>120</v>
      </c>
      <c r="J643" s="40" t="n">
        <v>0</v>
      </c>
      <c r="K643" s="39" t="s">
        <v>4503</v>
      </c>
      <c r="L643" s="41" t="n">
        <v>0</v>
      </c>
      <c r="M643" s="41" t="n">
        <v>10578</v>
      </c>
      <c r="O643" s="42" t="n">
        <f aca="false">M643/SUM($M$2:$M$2023)</f>
        <v>2.92231963872842E-005</v>
      </c>
      <c r="P643" s="43" t="n">
        <f aca="false">IFERROR(M643/I643,0)</f>
        <v>88.15</v>
      </c>
      <c r="Q643" s="17"/>
      <c r="R643" s="44" t="n">
        <f aca="false">I643-Q643</f>
        <v>120</v>
      </c>
      <c r="S643" s="43" t="n">
        <f aca="false">$AK643*R643</f>
        <v>10578</v>
      </c>
      <c r="U643" s="26" t="s">
        <v>259</v>
      </c>
      <c r="V643" s="26" t="s">
        <v>273</v>
      </c>
      <c r="W643" s="26" t="s">
        <v>262</v>
      </c>
      <c r="X643" s="26"/>
      <c r="Y643" s="26" t="s">
        <v>277</v>
      </c>
      <c r="Z643" s="27" t="s">
        <v>123</v>
      </c>
      <c r="AA643" s="26"/>
      <c r="AB643" s="26"/>
      <c r="AC643" s="26"/>
      <c r="AD643" s="26"/>
      <c r="AE643" s="26"/>
      <c r="AF643" s="26"/>
      <c r="AG643" s="26"/>
      <c r="AH643" s="45" t="n">
        <v>120</v>
      </c>
      <c r="AI643" s="45" t="n">
        <f aca="false">Q643</f>
        <v>0</v>
      </c>
      <c r="AJ643" s="45" t="n">
        <f aca="false">$AH643-$AI643</f>
        <v>120</v>
      </c>
      <c r="AK643" s="46" t="n">
        <v>88.15</v>
      </c>
      <c r="AL643" s="46" t="n">
        <f aca="false">$AJ643*$AK643</f>
        <v>10578</v>
      </c>
      <c r="AM643" s="46" t="n">
        <f aca="false">$AI643*$AK643</f>
        <v>0</v>
      </c>
      <c r="AN643" s="26"/>
      <c r="AO643" s="26"/>
    </row>
    <row r="644" customFormat="false" ht="12" hidden="false" customHeight="false" outlineLevel="0" collapsed="false">
      <c r="A644" s="39" t="s">
        <v>2021</v>
      </c>
      <c r="B644" s="39" t="s">
        <v>2022</v>
      </c>
      <c r="C644" s="39" t="s">
        <v>5374</v>
      </c>
      <c r="D644" s="39" t="s">
        <v>4505</v>
      </c>
      <c r="E644" s="39" t="s">
        <v>261</v>
      </c>
      <c r="F644" s="39" t="s">
        <v>1739</v>
      </c>
      <c r="G644" s="39" t="s">
        <v>4853</v>
      </c>
      <c r="H644" s="39" t="s">
        <v>4502</v>
      </c>
      <c r="I644" s="40" t="n">
        <v>112</v>
      </c>
      <c r="J644" s="40" t="n">
        <v>0</v>
      </c>
      <c r="K644" s="39" t="s">
        <v>4503</v>
      </c>
      <c r="L644" s="41" t="n">
        <v>0</v>
      </c>
      <c r="M644" s="41" t="n">
        <v>426239.69</v>
      </c>
      <c r="O644" s="42" t="n">
        <f aca="false">M644/SUM($M$2:$M$2023)</f>
        <v>0.00117754643306156</v>
      </c>
      <c r="P644" s="43" t="n">
        <f aca="false">IFERROR(M644/I644,0)</f>
        <v>3805.71151785714</v>
      </c>
      <c r="Q644" s="17"/>
      <c r="R644" s="44" t="n">
        <f aca="false">I644-Q644</f>
        <v>112</v>
      </c>
      <c r="S644" s="43" t="n">
        <f aca="false">$AK644*R644</f>
        <v>426239.685061728</v>
      </c>
      <c r="U644" s="26" t="s">
        <v>259</v>
      </c>
      <c r="V644" s="26" t="s">
        <v>260</v>
      </c>
      <c r="W644" s="26" t="s">
        <v>262</v>
      </c>
      <c r="X644" s="26"/>
      <c r="Y644" s="26" t="s">
        <v>277</v>
      </c>
      <c r="Z644" s="27" t="s">
        <v>123</v>
      </c>
      <c r="AA644" s="26"/>
      <c r="AB644" s="26"/>
      <c r="AC644" s="26"/>
      <c r="AD644" s="26"/>
      <c r="AE644" s="26"/>
      <c r="AF644" s="26"/>
      <c r="AG644" s="26"/>
      <c r="AH644" s="45"/>
      <c r="AI644" s="45"/>
      <c r="AJ644" s="45"/>
      <c r="AK644" s="46" t="n">
        <v>3805.71147376543</v>
      </c>
      <c r="AL644" s="46"/>
      <c r="AM644" s="46"/>
      <c r="AN644" s="26"/>
      <c r="AO644" s="26" t="s">
        <v>2023</v>
      </c>
    </row>
    <row r="645" customFormat="false" ht="12" hidden="false" customHeight="false" outlineLevel="0" collapsed="false">
      <c r="A645" s="39" t="s">
        <v>1508</v>
      </c>
      <c r="B645" s="39" t="s">
        <v>1509</v>
      </c>
      <c r="C645" s="39" t="s">
        <v>1810</v>
      </c>
      <c r="D645" s="39" t="s">
        <v>4505</v>
      </c>
      <c r="E645" s="39" t="s">
        <v>261</v>
      </c>
      <c r="F645" s="39" t="s">
        <v>1739</v>
      </c>
      <c r="G645" s="39" t="s">
        <v>4853</v>
      </c>
      <c r="H645" s="39" t="s">
        <v>4502</v>
      </c>
      <c r="I645" s="40" t="n">
        <v>112</v>
      </c>
      <c r="J645" s="40" t="n">
        <v>0</v>
      </c>
      <c r="K645" s="39" t="s">
        <v>4503</v>
      </c>
      <c r="L645" s="41" t="n">
        <v>0</v>
      </c>
      <c r="M645" s="41" t="n">
        <v>44680.47</v>
      </c>
      <c r="O645" s="42" t="n">
        <f aca="false">M645/SUM($M$2:$M$2023)</f>
        <v>0.000123436013375512</v>
      </c>
      <c r="P645" s="43" t="n">
        <f aca="false">IFERROR(M645/I645,0)</f>
        <v>398.932767857143</v>
      </c>
      <c r="Q645" s="17"/>
      <c r="R645" s="44" t="n">
        <f aca="false">I645-Q645</f>
        <v>112</v>
      </c>
      <c r="S645" s="43" t="n">
        <f aca="false">$AK645*R645</f>
        <v>44680.4741274238</v>
      </c>
      <c r="U645" s="26" t="s">
        <v>259</v>
      </c>
      <c r="V645" s="26" t="s">
        <v>260</v>
      </c>
      <c r="W645" s="26" t="s">
        <v>262</v>
      </c>
      <c r="X645" s="25" t="s">
        <v>228</v>
      </c>
      <c r="Y645" s="26" t="s">
        <v>282</v>
      </c>
      <c r="Z645" s="25" t="s">
        <v>51</v>
      </c>
      <c r="AA645" s="26" t="s">
        <v>1998</v>
      </c>
      <c r="AB645" s="26" t="s">
        <v>1999</v>
      </c>
      <c r="AC645" s="26" t="s">
        <v>1513</v>
      </c>
      <c r="AD645" s="26" t="s">
        <v>269</v>
      </c>
      <c r="AE645" s="26"/>
      <c r="AF645" s="26" t="s">
        <v>270</v>
      </c>
      <c r="AG645" s="26" t="s">
        <v>1515</v>
      </c>
      <c r="AH645" s="45"/>
      <c r="AI645" s="45"/>
      <c r="AJ645" s="45"/>
      <c r="AK645" s="46" t="n">
        <v>398.932804709141</v>
      </c>
      <c r="AL645" s="46"/>
      <c r="AM645" s="46"/>
      <c r="AN645" s="26"/>
      <c r="AO645" s="26" t="s">
        <v>5334</v>
      </c>
    </row>
    <row r="646" customFormat="false" ht="12" hidden="false" customHeight="false" outlineLevel="0" collapsed="false">
      <c r="A646" s="39" t="s">
        <v>2489</v>
      </c>
      <c r="B646" s="39" t="s">
        <v>2490</v>
      </c>
      <c r="C646" s="39"/>
      <c r="D646" s="39" t="s">
        <v>4505</v>
      </c>
      <c r="E646" s="39" t="s">
        <v>274</v>
      </c>
      <c r="F646" s="39" t="s">
        <v>1739</v>
      </c>
      <c r="G646" s="39" t="s">
        <v>4852</v>
      </c>
      <c r="H646" s="39" t="s">
        <v>4502</v>
      </c>
      <c r="I646" s="40" t="n">
        <v>112</v>
      </c>
      <c r="J646" s="40" t="n">
        <v>0</v>
      </c>
      <c r="K646" s="39" t="s">
        <v>4503</v>
      </c>
      <c r="L646" s="41" t="n">
        <v>0</v>
      </c>
      <c r="M646" s="41" t="n">
        <v>8294.72</v>
      </c>
      <c r="O646" s="42" t="n">
        <f aca="false">M646/SUM($M$2:$M$2023)</f>
        <v>2.29153177857378E-005</v>
      </c>
      <c r="P646" s="43" t="n">
        <f aca="false">IFERROR(M646/I646,0)</f>
        <v>74.06</v>
      </c>
      <c r="Q646" s="17"/>
      <c r="R646" s="44" t="n">
        <f aca="false">I646-Q646</f>
        <v>112</v>
      </c>
      <c r="S646" s="43" t="n">
        <f aca="false">$AK646*R646</f>
        <v>8294.72</v>
      </c>
      <c r="U646" s="26" t="s">
        <v>259</v>
      </c>
      <c r="V646" s="26" t="s">
        <v>273</v>
      </c>
      <c r="W646" s="26" t="s">
        <v>262</v>
      </c>
      <c r="X646" s="26"/>
      <c r="Y646" s="26" t="s">
        <v>277</v>
      </c>
      <c r="Z646" s="27" t="s">
        <v>123</v>
      </c>
      <c r="AA646" s="26"/>
      <c r="AB646" s="26"/>
      <c r="AC646" s="26"/>
      <c r="AD646" s="26"/>
      <c r="AE646" s="26"/>
      <c r="AF646" s="26"/>
      <c r="AG646" s="26"/>
      <c r="AH646" s="45" t="n">
        <v>112</v>
      </c>
      <c r="AI646" s="45" t="n">
        <f aca="false">Q646</f>
        <v>0</v>
      </c>
      <c r="AJ646" s="45" t="n">
        <f aca="false">$AH646-$AI646</f>
        <v>112</v>
      </c>
      <c r="AK646" s="46" t="n">
        <v>74.06</v>
      </c>
      <c r="AL646" s="46" t="n">
        <f aca="false">$AJ646*$AK646</f>
        <v>8294.72</v>
      </c>
      <c r="AM646" s="46" t="n">
        <f aca="false">$AI646*$AK646</f>
        <v>0</v>
      </c>
      <c r="AN646" s="26"/>
      <c r="AO646" s="26"/>
    </row>
    <row r="647" customFormat="false" ht="12" hidden="false" customHeight="false" outlineLevel="0" collapsed="false">
      <c r="A647" s="39" t="s">
        <v>2491</v>
      </c>
      <c r="B647" s="39" t="s">
        <v>2492</v>
      </c>
      <c r="C647" s="39"/>
      <c r="D647" s="39" t="s">
        <v>4505</v>
      </c>
      <c r="E647" s="39" t="s">
        <v>274</v>
      </c>
      <c r="F647" s="39" t="s">
        <v>1739</v>
      </c>
      <c r="G647" s="39" t="s">
        <v>4852</v>
      </c>
      <c r="H647" s="39" t="s">
        <v>4502</v>
      </c>
      <c r="I647" s="40" t="n">
        <v>110</v>
      </c>
      <c r="J647" s="40" t="n">
        <v>0</v>
      </c>
      <c r="K647" s="39" t="s">
        <v>4503</v>
      </c>
      <c r="L647" s="41" t="n">
        <v>0</v>
      </c>
      <c r="M647" s="41" t="n">
        <v>6828.8</v>
      </c>
      <c r="O647" s="42" t="n">
        <f aca="false">M647/SUM($M$2:$M$2023)</f>
        <v>1.88655098780002E-005</v>
      </c>
      <c r="P647" s="43" t="n">
        <f aca="false">IFERROR(M647/I647,0)</f>
        <v>62.08</v>
      </c>
      <c r="Q647" s="17"/>
      <c r="R647" s="44" t="n">
        <f aca="false">I647-Q647</f>
        <v>110</v>
      </c>
      <c r="S647" s="43" t="n">
        <f aca="false">$AK647*R647</f>
        <v>6828.8</v>
      </c>
      <c r="U647" s="26" t="s">
        <v>259</v>
      </c>
      <c r="V647" s="26" t="s">
        <v>273</v>
      </c>
      <c r="W647" s="26" t="s">
        <v>262</v>
      </c>
      <c r="X647" s="26"/>
      <c r="Y647" s="26" t="s">
        <v>277</v>
      </c>
      <c r="Z647" s="27" t="s">
        <v>123</v>
      </c>
      <c r="AA647" s="26"/>
      <c r="AB647" s="26"/>
      <c r="AC647" s="26"/>
      <c r="AD647" s="26"/>
      <c r="AE647" s="26"/>
      <c r="AF647" s="26"/>
      <c r="AG647" s="26"/>
      <c r="AH647" s="45" t="n">
        <v>110</v>
      </c>
      <c r="AI647" s="45" t="n">
        <f aca="false">Q647</f>
        <v>0</v>
      </c>
      <c r="AJ647" s="45" t="n">
        <f aca="false">$AH647-$AI647</f>
        <v>110</v>
      </c>
      <c r="AK647" s="46" t="n">
        <v>62.08</v>
      </c>
      <c r="AL647" s="46" t="n">
        <f aca="false">$AJ647*$AK647</f>
        <v>6828.8</v>
      </c>
      <c r="AM647" s="46" t="n">
        <f aca="false">$AI647*$AK647</f>
        <v>0</v>
      </c>
      <c r="AN647" s="26"/>
      <c r="AO647" s="26"/>
    </row>
    <row r="648" customFormat="false" ht="12" hidden="false" customHeight="false" outlineLevel="0" collapsed="false">
      <c r="A648" s="39" t="s">
        <v>2479</v>
      </c>
      <c r="B648" s="39" t="s">
        <v>2480</v>
      </c>
      <c r="C648" s="39"/>
      <c r="D648" s="39" t="s">
        <v>4505</v>
      </c>
      <c r="E648" s="39" t="s">
        <v>274</v>
      </c>
      <c r="F648" s="39" t="s">
        <v>1739</v>
      </c>
      <c r="G648" s="39" t="s">
        <v>4852</v>
      </c>
      <c r="H648" s="39" t="s">
        <v>4502</v>
      </c>
      <c r="I648" s="40" t="n">
        <v>110</v>
      </c>
      <c r="J648" s="40" t="n">
        <v>0</v>
      </c>
      <c r="K648" s="39" t="s">
        <v>4503</v>
      </c>
      <c r="L648" s="41" t="n">
        <v>0</v>
      </c>
      <c r="M648" s="41" t="n">
        <v>18380.68</v>
      </c>
      <c r="O648" s="42" t="n">
        <f aca="false">M648/SUM($M$2:$M$2023)</f>
        <v>5.07791852308402E-005</v>
      </c>
      <c r="P648" s="43" t="n">
        <f aca="false">IFERROR(M648/I648,0)</f>
        <v>167.097090909091</v>
      </c>
      <c r="Q648" s="17"/>
      <c r="R648" s="44" t="n">
        <f aca="false">I648-Q648</f>
        <v>110</v>
      </c>
      <c r="S648" s="43" t="n">
        <f aca="false">$AK648*R648</f>
        <v>18380.6791666667</v>
      </c>
      <c r="U648" s="26" t="s">
        <v>259</v>
      </c>
      <c r="V648" s="26" t="s">
        <v>273</v>
      </c>
      <c r="W648" s="26" t="s">
        <v>262</v>
      </c>
      <c r="X648" s="26"/>
      <c r="Y648" s="26" t="s">
        <v>277</v>
      </c>
      <c r="Z648" s="27" t="s">
        <v>123</v>
      </c>
      <c r="AA648" s="26"/>
      <c r="AB648" s="26"/>
      <c r="AC648" s="26"/>
      <c r="AD648" s="26"/>
      <c r="AE648" s="26"/>
      <c r="AF648" s="26"/>
      <c r="AG648" s="26"/>
      <c r="AH648" s="45" t="n">
        <v>120</v>
      </c>
      <c r="AI648" s="45" t="n">
        <f aca="false">Q648</f>
        <v>0</v>
      </c>
      <c r="AJ648" s="45" t="n">
        <f aca="false">$AH648-$AI648</f>
        <v>120</v>
      </c>
      <c r="AK648" s="46" t="n">
        <v>167.097083333333</v>
      </c>
      <c r="AL648" s="46" t="n">
        <f aca="false">$AJ648*$AK648</f>
        <v>20051.65</v>
      </c>
      <c r="AM648" s="46" t="n">
        <f aca="false">$AI648*$AK648</f>
        <v>0</v>
      </c>
      <c r="AN648" s="26"/>
      <c r="AO648" s="26" t="s">
        <v>1741</v>
      </c>
    </row>
    <row r="649" customFormat="false" ht="12" hidden="false" customHeight="false" outlineLevel="0" collapsed="false">
      <c r="A649" s="39" t="s">
        <v>1460</v>
      </c>
      <c r="B649" s="39" t="s">
        <v>1461</v>
      </c>
      <c r="C649" s="39"/>
      <c r="D649" s="39" t="s">
        <v>4505</v>
      </c>
      <c r="E649" s="39" t="s">
        <v>274</v>
      </c>
      <c r="F649" s="39" t="s">
        <v>1739</v>
      </c>
      <c r="G649" s="39" t="s">
        <v>4853</v>
      </c>
      <c r="H649" s="39" t="s">
        <v>4502</v>
      </c>
      <c r="I649" s="40" t="n">
        <v>110</v>
      </c>
      <c r="J649" s="40" t="n">
        <v>0</v>
      </c>
      <c r="K649" s="39" t="s">
        <v>4503</v>
      </c>
      <c r="L649" s="41" t="n">
        <v>0</v>
      </c>
      <c r="M649" s="41" t="n">
        <v>225099.05</v>
      </c>
      <c r="O649" s="42" t="n">
        <f aca="false">M649/SUM($M$2:$M$2023)</f>
        <v>0.00062186743663652</v>
      </c>
      <c r="P649" s="43" t="n">
        <f aca="false">IFERROR(M649/I649,0)</f>
        <v>2046.355</v>
      </c>
      <c r="Q649" s="17" t="n">
        <v>29</v>
      </c>
      <c r="R649" s="44" t="n">
        <f aca="false">I649-Q649</f>
        <v>81</v>
      </c>
      <c r="S649" s="43" t="n">
        <f aca="false">$AK649*R649</f>
        <v>165754.755</v>
      </c>
      <c r="U649" s="26" t="s">
        <v>259</v>
      </c>
      <c r="V649" s="26" t="s">
        <v>273</v>
      </c>
      <c r="W649" s="26" t="s">
        <v>262</v>
      </c>
      <c r="X649" s="24" t="s">
        <v>226</v>
      </c>
      <c r="Y649" s="26" t="s">
        <v>267</v>
      </c>
      <c r="Z649" s="25" t="s">
        <v>51</v>
      </c>
      <c r="AA649" s="26" t="s">
        <v>2375</v>
      </c>
      <c r="AB649" s="26" t="s">
        <v>2376</v>
      </c>
      <c r="AC649" s="26" t="s">
        <v>2377</v>
      </c>
      <c r="AD649" s="26" t="s">
        <v>269</v>
      </c>
      <c r="AE649" s="26"/>
      <c r="AF649" s="26" t="s">
        <v>270</v>
      </c>
      <c r="AG649" s="26" t="s">
        <v>2378</v>
      </c>
      <c r="AH649" s="45" t="n">
        <v>220</v>
      </c>
      <c r="AI649" s="45" t="n">
        <f aca="false">Q649</f>
        <v>29</v>
      </c>
      <c r="AJ649" s="45" t="n">
        <f aca="false">$AH649-$AI649</f>
        <v>191</v>
      </c>
      <c r="AK649" s="46" t="n">
        <v>2046.355</v>
      </c>
      <c r="AL649" s="46" t="n">
        <f aca="false">$AJ649*$AK649</f>
        <v>390853.805</v>
      </c>
      <c r="AM649" s="46" t="n">
        <f aca="false">$AI649*$AK649</f>
        <v>59344.295</v>
      </c>
      <c r="AN649" s="26"/>
      <c r="AO649" s="26" t="s">
        <v>1767</v>
      </c>
    </row>
    <row r="650" customFormat="false" ht="12" hidden="false" customHeight="false" outlineLevel="0" collapsed="false">
      <c r="A650" s="39" t="s">
        <v>1460</v>
      </c>
      <c r="B650" s="39" t="s">
        <v>1461</v>
      </c>
      <c r="C650" s="39"/>
      <c r="D650" s="39" t="s">
        <v>4505</v>
      </c>
      <c r="E650" s="39" t="s">
        <v>274</v>
      </c>
      <c r="F650" s="39" t="s">
        <v>1739</v>
      </c>
      <c r="G650" s="39" t="s">
        <v>4852</v>
      </c>
      <c r="H650" s="39" t="s">
        <v>4502</v>
      </c>
      <c r="I650" s="40" t="n">
        <v>110</v>
      </c>
      <c r="J650" s="40" t="n">
        <v>0</v>
      </c>
      <c r="K650" s="39" t="s">
        <v>4503</v>
      </c>
      <c r="L650" s="41" t="n">
        <v>0</v>
      </c>
      <c r="M650" s="41" t="n">
        <v>225099.05</v>
      </c>
      <c r="O650" s="42" t="n">
        <f aca="false">M650/SUM($M$2:$M$2023)</f>
        <v>0.00062186743663652</v>
      </c>
      <c r="P650" s="43" t="n">
        <f aca="false">IFERROR(M650/I650,0)</f>
        <v>2046.355</v>
      </c>
      <c r="Q650" s="17"/>
      <c r="R650" s="44" t="n">
        <f aca="false">I650-Q650</f>
        <v>110</v>
      </c>
      <c r="S650" s="43" t="n">
        <f aca="false">$AK650*R650</f>
        <v>225099.05</v>
      </c>
      <c r="U650" s="26" t="s">
        <v>259</v>
      </c>
      <c r="V650" s="26" t="s">
        <v>273</v>
      </c>
      <c r="W650" s="26" t="s">
        <v>262</v>
      </c>
      <c r="X650" s="24" t="s">
        <v>226</v>
      </c>
      <c r="Y650" s="26" t="s">
        <v>267</v>
      </c>
      <c r="Z650" s="25" t="s">
        <v>51</v>
      </c>
      <c r="AA650" s="26" t="s">
        <v>2375</v>
      </c>
      <c r="AB650" s="26" t="s">
        <v>2376</v>
      </c>
      <c r="AC650" s="26" t="s">
        <v>2377</v>
      </c>
      <c r="AD650" s="26" t="s">
        <v>269</v>
      </c>
      <c r="AE650" s="26"/>
      <c r="AF650" s="26" t="s">
        <v>270</v>
      </c>
      <c r="AG650" s="26" t="s">
        <v>2378</v>
      </c>
      <c r="AH650" s="45"/>
      <c r="AI650" s="45"/>
      <c r="AJ650" s="45"/>
      <c r="AK650" s="46" t="n">
        <v>2046.355</v>
      </c>
      <c r="AL650" s="46"/>
      <c r="AM650" s="46"/>
      <c r="AN650" s="26"/>
      <c r="AO650" s="26" t="s">
        <v>5375</v>
      </c>
    </row>
    <row r="651" customFormat="false" ht="12" hidden="false" customHeight="false" outlineLevel="0" collapsed="false">
      <c r="A651" s="39" t="s">
        <v>2331</v>
      </c>
      <c r="B651" s="39" t="s">
        <v>2332</v>
      </c>
      <c r="C651" s="39"/>
      <c r="D651" s="39" t="s">
        <v>4505</v>
      </c>
      <c r="E651" s="39" t="s">
        <v>274</v>
      </c>
      <c r="F651" s="39" t="s">
        <v>1739</v>
      </c>
      <c r="G651" s="39" t="s">
        <v>4853</v>
      </c>
      <c r="H651" s="39" t="s">
        <v>4502</v>
      </c>
      <c r="I651" s="40" t="n">
        <v>110</v>
      </c>
      <c r="J651" s="40" t="n">
        <v>0</v>
      </c>
      <c r="K651" s="39" t="s">
        <v>4503</v>
      </c>
      <c r="L651" s="41" t="n">
        <v>0</v>
      </c>
      <c r="M651" s="41" t="n">
        <v>97444.35</v>
      </c>
      <c r="O651" s="42" t="n">
        <f aca="false">M651/SUM($M$2:$M$2023)</f>
        <v>0.00026920357126879</v>
      </c>
      <c r="P651" s="43" t="n">
        <f aca="false">IFERROR(M651/I651,0)</f>
        <v>885.857727272727</v>
      </c>
      <c r="Q651" s="17"/>
      <c r="R651" s="44" t="n">
        <f aca="false">I651-Q651</f>
        <v>110</v>
      </c>
      <c r="S651" s="43" t="n">
        <f aca="false">$AK651*R651</f>
        <v>97444.3485714286</v>
      </c>
      <c r="U651" s="26" t="s">
        <v>259</v>
      </c>
      <c r="V651" s="26" t="s">
        <v>273</v>
      </c>
      <c r="W651" s="26" t="s">
        <v>262</v>
      </c>
      <c r="X651" s="29" t="s">
        <v>227</v>
      </c>
      <c r="Y651" s="26" t="s">
        <v>297</v>
      </c>
      <c r="Z651" s="25" t="s">
        <v>51</v>
      </c>
      <c r="AA651" s="26" t="s">
        <v>2333</v>
      </c>
      <c r="AB651" s="26" t="s">
        <v>2334</v>
      </c>
      <c r="AC651" s="26" t="s">
        <v>2335</v>
      </c>
      <c r="AD651" s="26" t="s">
        <v>270</v>
      </c>
      <c r="AE651" s="26" t="s">
        <v>2336</v>
      </c>
      <c r="AF651" s="26" t="s">
        <v>270</v>
      </c>
      <c r="AG651" s="26" t="s">
        <v>2337</v>
      </c>
      <c r="AH651" s="45"/>
      <c r="AI651" s="45"/>
      <c r="AJ651" s="45"/>
      <c r="AK651" s="46" t="n">
        <v>885.857714285714</v>
      </c>
      <c r="AL651" s="46"/>
      <c r="AM651" s="46"/>
      <c r="AN651" s="26"/>
      <c r="AO651" s="26" t="s">
        <v>5376</v>
      </c>
    </row>
    <row r="652" customFormat="false" ht="12" hidden="false" customHeight="false" outlineLevel="0" collapsed="false">
      <c r="A652" s="39" t="s">
        <v>2493</v>
      </c>
      <c r="B652" s="39" t="s">
        <v>2494</v>
      </c>
      <c r="C652" s="39"/>
      <c r="D652" s="39" t="s">
        <v>4505</v>
      </c>
      <c r="E652" s="39" t="s">
        <v>274</v>
      </c>
      <c r="F652" s="39" t="s">
        <v>1739</v>
      </c>
      <c r="G652" s="39" t="s">
        <v>4852</v>
      </c>
      <c r="H652" s="39" t="s">
        <v>4502</v>
      </c>
      <c r="I652" s="40" t="n">
        <v>110</v>
      </c>
      <c r="J652" s="40" t="n">
        <v>0</v>
      </c>
      <c r="K652" s="39" t="s">
        <v>4503</v>
      </c>
      <c r="L652" s="41" t="n">
        <v>0</v>
      </c>
      <c r="M652" s="41" t="n">
        <v>11990</v>
      </c>
      <c r="O652" s="42" t="n">
        <f aca="false">M652/SUM($M$2:$M$2023)</f>
        <v>3.31240427948136E-005</v>
      </c>
      <c r="P652" s="43" t="n">
        <f aca="false">IFERROR(M652/I652,0)</f>
        <v>109</v>
      </c>
      <c r="Q652" s="17" t="n">
        <v>61</v>
      </c>
      <c r="R652" s="44" t="n">
        <f aca="false">I652-Q652</f>
        <v>49</v>
      </c>
      <c r="S652" s="43" t="n">
        <f aca="false">$AK652*R652</f>
        <v>5341</v>
      </c>
      <c r="U652" s="26" t="s">
        <v>259</v>
      </c>
      <c r="V652" s="26" t="s">
        <v>273</v>
      </c>
      <c r="W652" s="26" t="s">
        <v>262</v>
      </c>
      <c r="X652" s="25" t="s">
        <v>228</v>
      </c>
      <c r="Y652" s="26" t="s">
        <v>282</v>
      </c>
      <c r="Z652" s="25" t="s">
        <v>51</v>
      </c>
      <c r="AA652" s="26" t="s">
        <v>2495</v>
      </c>
      <c r="AB652" s="26" t="s">
        <v>2496</v>
      </c>
      <c r="AC652" s="26" t="s">
        <v>2497</v>
      </c>
      <c r="AD652" s="26" t="s">
        <v>270</v>
      </c>
      <c r="AE652" s="26" t="s">
        <v>2498</v>
      </c>
      <c r="AF652" s="26" t="s">
        <v>270</v>
      </c>
      <c r="AG652" s="26" t="s">
        <v>2499</v>
      </c>
      <c r="AH652" s="45" t="n">
        <v>110</v>
      </c>
      <c r="AI652" s="45" t="n">
        <f aca="false">Q652</f>
        <v>61</v>
      </c>
      <c r="AJ652" s="45" t="n">
        <f aca="false">$AH652-$AI652</f>
        <v>49</v>
      </c>
      <c r="AK652" s="46" t="n">
        <v>109</v>
      </c>
      <c r="AL652" s="46" t="n">
        <f aca="false">$AJ652*$AK652</f>
        <v>5341</v>
      </c>
      <c r="AM652" s="46" t="n">
        <f aca="false">$AI652*$AK652</f>
        <v>6649</v>
      </c>
      <c r="AN652" s="26"/>
      <c r="AO652" s="26" t="s">
        <v>2500</v>
      </c>
    </row>
    <row r="653" customFormat="false" ht="12" hidden="false" customHeight="false" outlineLevel="0" collapsed="false">
      <c r="A653" s="39" t="s">
        <v>928</v>
      </c>
      <c r="B653" s="39" t="s">
        <v>929</v>
      </c>
      <c r="C653" s="39" t="s">
        <v>5377</v>
      </c>
      <c r="D653" s="39" t="s">
        <v>4505</v>
      </c>
      <c r="E653" s="39" t="s">
        <v>261</v>
      </c>
      <c r="F653" s="39" t="s">
        <v>1739</v>
      </c>
      <c r="G653" s="39" t="s">
        <v>4853</v>
      </c>
      <c r="H653" s="39" t="s">
        <v>4502</v>
      </c>
      <c r="I653" s="40" t="n">
        <v>109</v>
      </c>
      <c r="J653" s="40" t="n">
        <v>0</v>
      </c>
      <c r="K653" s="39" t="s">
        <v>4503</v>
      </c>
      <c r="L653" s="41" t="n">
        <v>0</v>
      </c>
      <c r="M653" s="41" t="n">
        <v>87430.15</v>
      </c>
      <c r="O653" s="42" t="n">
        <f aca="false">M653/SUM($M$2:$M$2023)</f>
        <v>0.000241537950805419</v>
      </c>
      <c r="P653" s="43" t="n">
        <f aca="false">IFERROR(M653/I653,0)</f>
        <v>802.111467889908</v>
      </c>
      <c r="Q653" s="17"/>
      <c r="R653" s="44" t="n">
        <f aca="false">I653-Q653</f>
        <v>109</v>
      </c>
      <c r="S653" s="43" t="n">
        <f aca="false">$AK653*R653</f>
        <v>87430.1484866469</v>
      </c>
      <c r="U653" s="26" t="s">
        <v>259</v>
      </c>
      <c r="V653" s="26" t="s">
        <v>260</v>
      </c>
      <c r="W653" s="26" t="s">
        <v>262</v>
      </c>
      <c r="X653" s="26"/>
      <c r="Y653" s="26" t="s">
        <v>277</v>
      </c>
      <c r="Z653" s="27" t="s">
        <v>123</v>
      </c>
      <c r="AA653" s="26"/>
      <c r="AB653" s="26"/>
      <c r="AC653" s="26"/>
      <c r="AD653" s="26"/>
      <c r="AE653" s="26"/>
      <c r="AF653" s="26"/>
      <c r="AG653" s="26"/>
      <c r="AH653" s="45" t="n">
        <v>337</v>
      </c>
      <c r="AI653" s="45" t="n">
        <f aca="false">Q653</f>
        <v>0</v>
      </c>
      <c r="AJ653" s="45" t="n">
        <f aca="false">$AH653-$AI653</f>
        <v>337</v>
      </c>
      <c r="AK653" s="46" t="n">
        <v>802.111454005935</v>
      </c>
      <c r="AL653" s="46" t="n">
        <f aca="false">$AJ653*$AK653</f>
        <v>270311.56</v>
      </c>
      <c r="AM653" s="46" t="n">
        <f aca="false">$AI653*$AK653</f>
        <v>0</v>
      </c>
      <c r="AN653" s="26"/>
      <c r="AO653" s="26" t="s">
        <v>2190</v>
      </c>
    </row>
    <row r="654" customFormat="false" ht="12" hidden="false" customHeight="false" outlineLevel="0" collapsed="false">
      <c r="A654" s="39" t="s">
        <v>2465</v>
      </c>
      <c r="B654" s="39" t="s">
        <v>2466</v>
      </c>
      <c r="C654" s="39"/>
      <c r="D654" s="39" t="s">
        <v>4565</v>
      </c>
      <c r="E654" s="39" t="s">
        <v>611</v>
      </c>
      <c r="F654" s="39" t="s">
        <v>1739</v>
      </c>
      <c r="G654" s="39" t="s">
        <v>5355</v>
      </c>
      <c r="H654" s="39" t="s">
        <v>4502</v>
      </c>
      <c r="I654" s="40" t="n">
        <v>109</v>
      </c>
      <c r="J654" s="40" t="n">
        <v>0</v>
      </c>
      <c r="K654" s="39" t="s">
        <v>4503</v>
      </c>
      <c r="L654" s="41" t="n">
        <v>0</v>
      </c>
      <c r="M654" s="41" t="n">
        <v>1960241.93</v>
      </c>
      <c r="O654" s="42" t="n">
        <f aca="false">M654/SUM($M$2:$M$2023)</f>
        <v>0.00541544099895813</v>
      </c>
      <c r="P654" s="43" t="n">
        <f aca="false">IFERROR(M654/I654,0)</f>
        <v>17983.8709174312</v>
      </c>
      <c r="Q654" s="17"/>
      <c r="R654" s="44" t="n">
        <f aca="false">I654-Q654</f>
        <v>109</v>
      </c>
      <c r="S654" s="43" t="n">
        <f aca="false">$AK654*R654</f>
        <v>1960241.92834586</v>
      </c>
      <c r="U654" s="26" t="s">
        <v>259</v>
      </c>
      <c r="V654" s="26" t="s">
        <v>610</v>
      </c>
      <c r="W654" s="26" t="s">
        <v>612</v>
      </c>
      <c r="X654" s="26"/>
      <c r="Y654" s="26" t="s">
        <v>615</v>
      </c>
      <c r="Z654" s="27" t="s">
        <v>126</v>
      </c>
      <c r="AA654" s="26"/>
      <c r="AB654" s="26"/>
      <c r="AC654" s="26"/>
      <c r="AD654" s="26"/>
      <c r="AE654" s="26"/>
      <c r="AF654" s="26"/>
      <c r="AG654" s="26"/>
      <c r="AH654" s="45" t="n">
        <v>133</v>
      </c>
      <c r="AI654" s="45" t="n">
        <f aca="false">Q654</f>
        <v>0</v>
      </c>
      <c r="AJ654" s="45" t="n">
        <f aca="false">$AH654-$AI654</f>
        <v>133</v>
      </c>
      <c r="AK654" s="46" t="n">
        <v>17983.8709022556</v>
      </c>
      <c r="AL654" s="46" t="n">
        <f aca="false">$AJ654*$AK654</f>
        <v>2391854.83</v>
      </c>
      <c r="AM654" s="46" t="n">
        <f aca="false">$AI654*$AK654</f>
        <v>0</v>
      </c>
      <c r="AN654" s="26"/>
      <c r="AO654" s="26" t="s">
        <v>1741</v>
      </c>
    </row>
    <row r="655" customFormat="false" ht="12" hidden="false" customHeight="false" outlineLevel="0" collapsed="false">
      <c r="A655" s="39" t="s">
        <v>1008</v>
      </c>
      <c r="B655" s="39" t="s">
        <v>1009</v>
      </c>
      <c r="C655" s="39"/>
      <c r="D655" s="39" t="s">
        <v>4565</v>
      </c>
      <c r="E655" s="39" t="s">
        <v>611</v>
      </c>
      <c r="F655" s="39" t="s">
        <v>1739</v>
      </c>
      <c r="G655" s="39" t="s">
        <v>5355</v>
      </c>
      <c r="H655" s="39" t="s">
        <v>4502</v>
      </c>
      <c r="I655" s="40" t="n">
        <v>109</v>
      </c>
      <c r="J655" s="40" t="n">
        <v>0</v>
      </c>
      <c r="K655" s="39" t="s">
        <v>4503</v>
      </c>
      <c r="L655" s="41" t="n">
        <v>0</v>
      </c>
      <c r="M655" s="41" t="n">
        <v>2392630.86</v>
      </c>
      <c r="O655" s="42" t="n">
        <f aca="false">M655/SUM($M$2:$M$2023)</f>
        <v>0.00660997556287169</v>
      </c>
      <c r="P655" s="43" t="n">
        <f aca="false">IFERROR(M655/I655,0)</f>
        <v>21950.7418348624</v>
      </c>
      <c r="Q655" s="17"/>
      <c r="R655" s="44" t="n">
        <f aca="false">I655-Q655</f>
        <v>109</v>
      </c>
      <c r="S655" s="43" t="n">
        <f aca="false">$AK655*R655</f>
        <v>2392630.86</v>
      </c>
      <c r="U655" s="26" t="s">
        <v>259</v>
      </c>
      <c r="V655" s="26" t="s">
        <v>610</v>
      </c>
      <c r="W655" s="26" t="s">
        <v>612</v>
      </c>
      <c r="X655" s="26"/>
      <c r="Y655" s="26" t="s">
        <v>615</v>
      </c>
      <c r="Z655" s="27" t="s">
        <v>126</v>
      </c>
      <c r="AA655" s="26"/>
      <c r="AB655" s="26"/>
      <c r="AC655" s="26"/>
      <c r="AD655" s="26"/>
      <c r="AE655" s="26"/>
      <c r="AF655" s="26"/>
      <c r="AG655" s="26"/>
      <c r="AH655" s="45" t="n">
        <v>109</v>
      </c>
      <c r="AI655" s="45" t="n">
        <f aca="false">Q655</f>
        <v>0</v>
      </c>
      <c r="AJ655" s="45" t="n">
        <f aca="false">$AH655-$AI655</f>
        <v>109</v>
      </c>
      <c r="AK655" s="46" t="n">
        <v>21950.7418348624</v>
      </c>
      <c r="AL655" s="46" t="n">
        <f aca="false">$AJ655*$AK655</f>
        <v>2392630.86</v>
      </c>
      <c r="AM655" s="46" t="n">
        <f aca="false">$AI655*$AK655</f>
        <v>0</v>
      </c>
      <c r="AN655" s="26"/>
      <c r="AO655" s="26"/>
    </row>
    <row r="656" customFormat="false" ht="12" hidden="false" customHeight="false" outlineLevel="0" collapsed="false">
      <c r="A656" s="39" t="s">
        <v>2416</v>
      </c>
      <c r="B656" s="39" t="s">
        <v>2417</v>
      </c>
      <c r="C656" s="39"/>
      <c r="D656" s="39" t="s">
        <v>4505</v>
      </c>
      <c r="E656" s="39" t="s">
        <v>274</v>
      </c>
      <c r="F656" s="39" t="s">
        <v>1739</v>
      </c>
      <c r="G656" s="39" t="s">
        <v>4853</v>
      </c>
      <c r="H656" s="39" t="s">
        <v>4502</v>
      </c>
      <c r="I656" s="40" t="n">
        <v>108</v>
      </c>
      <c r="J656" s="40" t="n">
        <v>0</v>
      </c>
      <c r="K656" s="39" t="s">
        <v>4503</v>
      </c>
      <c r="L656" s="41" t="n">
        <v>0</v>
      </c>
      <c r="M656" s="41" t="n">
        <v>362197.94</v>
      </c>
      <c r="O656" s="42" t="n">
        <f aca="false">M656/SUM($M$2:$M$2023)</f>
        <v>0.00100062219055491</v>
      </c>
      <c r="P656" s="43" t="n">
        <f aca="false">IFERROR(M656/I656,0)</f>
        <v>3353.68462962963</v>
      </c>
      <c r="Q656" s="17" t="n">
        <v>37</v>
      </c>
      <c r="R656" s="44" t="n">
        <f aca="false">I656-Q656</f>
        <v>71</v>
      </c>
      <c r="S656" s="43" t="n">
        <f aca="false">$AK656*R656</f>
        <v>238111.608628571</v>
      </c>
      <c r="U656" s="26" t="s">
        <v>259</v>
      </c>
      <c r="V656" s="26" t="s">
        <v>273</v>
      </c>
      <c r="W656" s="26" t="s">
        <v>262</v>
      </c>
      <c r="X656" s="24" t="s">
        <v>226</v>
      </c>
      <c r="Y656" s="26" t="s">
        <v>267</v>
      </c>
      <c r="Z656" s="25" t="s">
        <v>51</v>
      </c>
      <c r="AA656" s="26" t="s">
        <v>2418</v>
      </c>
      <c r="AB656" s="26" t="s">
        <v>2417</v>
      </c>
      <c r="AC656" s="26" t="s">
        <v>2419</v>
      </c>
      <c r="AD656" s="26" t="s">
        <v>269</v>
      </c>
      <c r="AE656" s="26"/>
      <c r="AF656" s="26" t="s">
        <v>270</v>
      </c>
      <c r="AG656" s="26" t="s">
        <v>1720</v>
      </c>
      <c r="AH656" s="45" t="n">
        <v>175</v>
      </c>
      <c r="AI656" s="45" t="n">
        <f aca="false">Q656</f>
        <v>37</v>
      </c>
      <c r="AJ656" s="45" t="n">
        <f aca="false">$AH656-$AI656</f>
        <v>138</v>
      </c>
      <c r="AK656" s="46" t="n">
        <v>3353.68462857143</v>
      </c>
      <c r="AL656" s="46" t="n">
        <f aca="false">$AJ656*$AK656</f>
        <v>462808.478742857</v>
      </c>
      <c r="AM656" s="46" t="n">
        <f aca="false">$AI656*$AK656</f>
        <v>124086.331257143</v>
      </c>
      <c r="AN656" s="26"/>
      <c r="AO656" s="26" t="s">
        <v>2420</v>
      </c>
    </row>
    <row r="657" customFormat="false" ht="12" hidden="false" customHeight="false" outlineLevel="0" collapsed="false">
      <c r="A657" s="39" t="s">
        <v>1818</v>
      </c>
      <c r="B657" s="39" t="s">
        <v>1819</v>
      </c>
      <c r="C657" s="39" t="s">
        <v>5378</v>
      </c>
      <c r="D657" s="39" t="s">
        <v>4505</v>
      </c>
      <c r="E657" s="39" t="s">
        <v>261</v>
      </c>
      <c r="F657" s="39" t="s">
        <v>1739</v>
      </c>
      <c r="G657" s="39" t="s">
        <v>4853</v>
      </c>
      <c r="H657" s="39" t="s">
        <v>4502</v>
      </c>
      <c r="I657" s="40" t="n">
        <v>107</v>
      </c>
      <c r="J657" s="40" t="n">
        <v>0</v>
      </c>
      <c r="K657" s="39" t="s">
        <v>4503</v>
      </c>
      <c r="L657" s="41" t="n">
        <v>0</v>
      </c>
      <c r="M657" s="41" t="n">
        <v>35556.33</v>
      </c>
      <c r="O657" s="42" t="n">
        <f aca="false">M657/SUM($M$2:$M$2023)</f>
        <v>9.82293074684332E-005</v>
      </c>
      <c r="P657" s="43" t="n">
        <f aca="false">IFERROR(M657/I657,0)</f>
        <v>332.30214953271</v>
      </c>
      <c r="Q657" s="17"/>
      <c r="R657" s="44" t="n">
        <f aca="false">I657-Q657</f>
        <v>107</v>
      </c>
      <c r="S657" s="43" t="n">
        <f aca="false">$AK657*R657</f>
        <v>35556.3253368214</v>
      </c>
      <c r="U657" s="26" t="s">
        <v>259</v>
      </c>
      <c r="V657" s="26" t="s">
        <v>260</v>
      </c>
      <c r="W657" s="26" t="s">
        <v>262</v>
      </c>
      <c r="X657" s="26"/>
      <c r="Y657" s="26" t="s">
        <v>277</v>
      </c>
      <c r="Z657" s="27" t="s">
        <v>123</v>
      </c>
      <c r="AA657" s="26"/>
      <c r="AB657" s="26"/>
      <c r="AC657" s="26"/>
      <c r="AD657" s="26"/>
      <c r="AE657" s="26"/>
      <c r="AF657" s="26"/>
      <c r="AG657" s="26"/>
      <c r="AH657" s="45"/>
      <c r="AI657" s="45"/>
      <c r="AJ657" s="45"/>
      <c r="AK657" s="46" t="n">
        <v>332.302105951602</v>
      </c>
      <c r="AL657" s="46"/>
      <c r="AM657" s="46"/>
      <c r="AN657" s="26"/>
      <c r="AO657" s="26" t="s">
        <v>1820</v>
      </c>
    </row>
    <row r="658" customFormat="false" ht="12" hidden="false" customHeight="false" outlineLevel="0" collapsed="false">
      <c r="A658" s="39" t="s">
        <v>968</v>
      </c>
      <c r="B658" s="39" t="s">
        <v>969</v>
      </c>
      <c r="C658" s="39" t="s">
        <v>78</v>
      </c>
      <c r="D658" s="39" t="s">
        <v>4505</v>
      </c>
      <c r="E658" s="39" t="s">
        <v>261</v>
      </c>
      <c r="F658" s="39" t="s">
        <v>1739</v>
      </c>
      <c r="G658" s="39" t="s">
        <v>4853</v>
      </c>
      <c r="H658" s="39" t="s">
        <v>4502</v>
      </c>
      <c r="I658" s="40" t="n">
        <v>105</v>
      </c>
      <c r="J658" s="40" t="n">
        <v>0</v>
      </c>
      <c r="K658" s="39" t="s">
        <v>4503</v>
      </c>
      <c r="L658" s="41" t="n">
        <v>0</v>
      </c>
      <c r="M658" s="41" t="n">
        <v>228352.3</v>
      </c>
      <c r="O658" s="42" t="n">
        <f aca="false">M658/SUM($M$2:$M$2023)</f>
        <v>0.000630854992284746</v>
      </c>
      <c r="P658" s="43" t="n">
        <f aca="false">IFERROR(M658/I658,0)</f>
        <v>2174.78380952381</v>
      </c>
      <c r="Q658" s="17"/>
      <c r="R658" s="44" t="n">
        <f aca="false">I658-Q658</f>
        <v>105</v>
      </c>
      <c r="S658" s="43" t="n">
        <f aca="false">$AK658*R658</f>
        <v>228352.297014925</v>
      </c>
      <c r="U658" s="26" t="s">
        <v>259</v>
      </c>
      <c r="V658" s="26" t="s">
        <v>260</v>
      </c>
      <c r="W658" s="26" t="s">
        <v>262</v>
      </c>
      <c r="X658" s="24" t="s">
        <v>226</v>
      </c>
      <c r="Y658" s="26" t="s">
        <v>267</v>
      </c>
      <c r="Z658" s="25" t="s">
        <v>51</v>
      </c>
      <c r="AA658" s="26" t="s">
        <v>1956</v>
      </c>
      <c r="AB658" s="26" t="s">
        <v>1957</v>
      </c>
      <c r="AC658" s="26" t="s">
        <v>972</v>
      </c>
      <c r="AD658" s="26" t="s">
        <v>269</v>
      </c>
      <c r="AE658" s="26"/>
      <c r="AF658" s="26" t="s">
        <v>270</v>
      </c>
      <c r="AG658" s="26" t="s">
        <v>973</v>
      </c>
      <c r="AH658" s="45"/>
      <c r="AI658" s="45"/>
      <c r="AJ658" s="45"/>
      <c r="AK658" s="46" t="n">
        <v>2174.78378109453</v>
      </c>
      <c r="AL658" s="46"/>
      <c r="AM658" s="46"/>
      <c r="AN658" s="26"/>
      <c r="AO658" s="26" t="s">
        <v>5195</v>
      </c>
    </row>
    <row r="659" customFormat="false" ht="12" hidden="false" customHeight="false" outlineLevel="0" collapsed="false">
      <c r="A659" s="39" t="s">
        <v>661</v>
      </c>
      <c r="B659" s="39" t="s">
        <v>662</v>
      </c>
      <c r="C659" s="39" t="s">
        <v>78</v>
      </c>
      <c r="D659" s="39" t="s">
        <v>4505</v>
      </c>
      <c r="E659" s="39" t="s">
        <v>261</v>
      </c>
      <c r="F659" s="39" t="s">
        <v>1739</v>
      </c>
      <c r="G659" s="39" t="s">
        <v>4853</v>
      </c>
      <c r="H659" s="39" t="s">
        <v>4502</v>
      </c>
      <c r="I659" s="40" t="n">
        <v>105</v>
      </c>
      <c r="J659" s="40" t="n">
        <v>0</v>
      </c>
      <c r="K659" s="39" t="s">
        <v>4503</v>
      </c>
      <c r="L659" s="41" t="n">
        <v>0</v>
      </c>
      <c r="M659" s="41" t="n">
        <v>23684.53</v>
      </c>
      <c r="O659" s="42" t="n">
        <f aca="false">M659/SUM($M$2:$M$2023)</f>
        <v>6.54318086150997E-005</v>
      </c>
      <c r="P659" s="43" t="n">
        <f aca="false">IFERROR(M659/I659,0)</f>
        <v>225.566952380952</v>
      </c>
      <c r="Q659" s="17"/>
      <c r="R659" s="44" t="n">
        <f aca="false">I659-Q659</f>
        <v>105</v>
      </c>
      <c r="S659" s="43" t="n">
        <f aca="false">$AK659*R659</f>
        <v>23684.531146789</v>
      </c>
      <c r="U659" s="26" t="s">
        <v>259</v>
      </c>
      <c r="V659" s="26" t="s">
        <v>260</v>
      </c>
      <c r="W659" s="26" t="s">
        <v>262</v>
      </c>
      <c r="X659" s="29" t="s">
        <v>227</v>
      </c>
      <c r="Y659" s="26" t="s">
        <v>297</v>
      </c>
      <c r="Z659" s="25" t="s">
        <v>51</v>
      </c>
      <c r="AA659" s="26" t="s">
        <v>1884</v>
      </c>
      <c r="AB659" s="26" t="s">
        <v>1885</v>
      </c>
      <c r="AC659" s="26" t="s">
        <v>1886</v>
      </c>
      <c r="AD659" s="26" t="s">
        <v>269</v>
      </c>
      <c r="AE659" s="26"/>
      <c r="AF659" s="26" t="s">
        <v>270</v>
      </c>
      <c r="AG659" s="26" t="s">
        <v>1887</v>
      </c>
      <c r="AH659" s="45"/>
      <c r="AI659" s="45"/>
      <c r="AJ659" s="45"/>
      <c r="AK659" s="46" t="n">
        <v>225.566963302752</v>
      </c>
      <c r="AL659" s="46"/>
      <c r="AM659" s="46"/>
      <c r="AN659" s="26"/>
      <c r="AO659" s="26" t="s">
        <v>5086</v>
      </c>
    </row>
    <row r="660" customFormat="false" ht="12" hidden="false" customHeight="false" outlineLevel="0" collapsed="false">
      <c r="A660" s="39" t="s">
        <v>2363</v>
      </c>
      <c r="B660" s="39" t="s">
        <v>2364</v>
      </c>
      <c r="C660" s="39" t="s">
        <v>78</v>
      </c>
      <c r="D660" s="39" t="s">
        <v>4505</v>
      </c>
      <c r="E660" s="39" t="s">
        <v>261</v>
      </c>
      <c r="F660" s="39" t="s">
        <v>1739</v>
      </c>
      <c r="G660" s="39" t="s">
        <v>4853</v>
      </c>
      <c r="H660" s="39" t="s">
        <v>4502</v>
      </c>
      <c r="I660" s="40" t="n">
        <v>105</v>
      </c>
      <c r="J660" s="40" t="n">
        <v>0</v>
      </c>
      <c r="K660" s="39" t="s">
        <v>4503</v>
      </c>
      <c r="L660" s="41" t="n">
        <v>0</v>
      </c>
      <c r="M660" s="41" t="n">
        <v>150130.94</v>
      </c>
      <c r="O660" s="42" t="n">
        <f aca="false">M660/SUM($M$2:$M$2023)</f>
        <v>0.000414757604786121</v>
      </c>
      <c r="P660" s="43" t="n">
        <f aca="false">IFERROR(M660/I660,0)</f>
        <v>1429.81847619048</v>
      </c>
      <c r="Q660" s="17" t="n">
        <v>19</v>
      </c>
      <c r="R660" s="44" t="n">
        <f aca="false">I660-Q660</f>
        <v>86</v>
      </c>
      <c r="S660" s="43" t="n">
        <f aca="false">$AK660*R660</f>
        <v>122964.387400881</v>
      </c>
      <c r="U660" s="26" t="s">
        <v>259</v>
      </c>
      <c r="V660" s="26" t="s">
        <v>260</v>
      </c>
      <c r="W660" s="26" t="s">
        <v>262</v>
      </c>
      <c r="X660" s="24" t="s">
        <v>226</v>
      </c>
      <c r="Y660" s="26" t="s">
        <v>267</v>
      </c>
      <c r="Z660" s="25" t="s">
        <v>51</v>
      </c>
      <c r="AA660" s="26" t="s">
        <v>2365</v>
      </c>
      <c r="AB660" s="26" t="s">
        <v>2366</v>
      </c>
      <c r="AC660" s="26" t="s">
        <v>290</v>
      </c>
      <c r="AD660" s="26" t="s">
        <v>269</v>
      </c>
      <c r="AE660" s="26"/>
      <c r="AF660" s="26" t="s">
        <v>269</v>
      </c>
      <c r="AG660" s="26"/>
      <c r="AH660" s="45" t="n">
        <v>227</v>
      </c>
      <c r="AI660" s="45" t="n">
        <f aca="false">Q660</f>
        <v>19</v>
      </c>
      <c r="AJ660" s="45" t="n">
        <f aca="false">$AH660-$AI660</f>
        <v>208</v>
      </c>
      <c r="AK660" s="46" t="n">
        <v>1429.81845814978</v>
      </c>
      <c r="AL660" s="46" t="n">
        <f aca="false">$AJ660*$AK660</f>
        <v>297402.239295154</v>
      </c>
      <c r="AM660" s="46" t="n">
        <f aca="false">$AI660*$AK660</f>
        <v>27166.5507048458</v>
      </c>
      <c r="AN660" s="26"/>
      <c r="AO660" s="26" t="s">
        <v>2367</v>
      </c>
    </row>
    <row r="661" customFormat="false" ht="12" hidden="false" customHeight="false" outlineLevel="0" collapsed="false">
      <c r="A661" s="39" t="s">
        <v>604</v>
      </c>
      <c r="B661" s="39" t="s">
        <v>605</v>
      </c>
      <c r="C661" s="39" t="s">
        <v>78</v>
      </c>
      <c r="D661" s="39" t="s">
        <v>4505</v>
      </c>
      <c r="E661" s="39" t="s">
        <v>261</v>
      </c>
      <c r="F661" s="39" t="s">
        <v>1739</v>
      </c>
      <c r="G661" s="39" t="s">
        <v>4853</v>
      </c>
      <c r="H661" s="39" t="s">
        <v>4502</v>
      </c>
      <c r="I661" s="40" t="n">
        <v>105</v>
      </c>
      <c r="J661" s="40" t="n">
        <v>0</v>
      </c>
      <c r="K661" s="39" t="s">
        <v>4503</v>
      </c>
      <c r="L661" s="41" t="n">
        <v>0</v>
      </c>
      <c r="M661" s="41" t="n">
        <v>26664.61</v>
      </c>
      <c r="O661" s="42" t="n">
        <f aca="false">M661/SUM($M$2:$M$2023)</f>
        <v>7.36646941407017E-005</v>
      </c>
      <c r="P661" s="43" t="n">
        <f aca="false">IFERROR(M661/I661,0)</f>
        <v>253.948666666667</v>
      </c>
      <c r="Q661" s="17"/>
      <c r="R661" s="44" t="n">
        <f aca="false">I661-Q661</f>
        <v>105</v>
      </c>
      <c r="S661" s="43" t="n">
        <f aca="false">$AK661*R661</f>
        <v>26664.6116826923</v>
      </c>
      <c r="U661" s="26" t="s">
        <v>259</v>
      </c>
      <c r="V661" s="26" t="s">
        <v>260</v>
      </c>
      <c r="W661" s="26" t="s">
        <v>262</v>
      </c>
      <c r="X661" s="29" t="s">
        <v>227</v>
      </c>
      <c r="Y661" s="26" t="s">
        <v>297</v>
      </c>
      <c r="Z661" s="25" t="s">
        <v>51</v>
      </c>
      <c r="AA661" s="26" t="s">
        <v>2049</v>
      </c>
      <c r="AB661" s="26" t="s">
        <v>2050</v>
      </c>
      <c r="AC661" s="26" t="s">
        <v>290</v>
      </c>
      <c r="AD661" s="26" t="s">
        <v>270</v>
      </c>
      <c r="AE661" s="26" t="s">
        <v>2051</v>
      </c>
      <c r="AF661" s="26" t="s">
        <v>269</v>
      </c>
      <c r="AG661" s="26"/>
      <c r="AH661" s="45"/>
      <c r="AI661" s="45"/>
      <c r="AJ661" s="45"/>
      <c r="AK661" s="46" t="n">
        <v>253.948682692308</v>
      </c>
      <c r="AL661" s="46"/>
      <c r="AM661" s="46"/>
      <c r="AN661" s="26"/>
      <c r="AO661" s="26" t="s">
        <v>5293</v>
      </c>
    </row>
    <row r="662" customFormat="false" ht="12" hidden="false" customHeight="false" outlineLevel="0" collapsed="false">
      <c r="A662" s="39" t="s">
        <v>1508</v>
      </c>
      <c r="B662" s="39" t="s">
        <v>1509</v>
      </c>
      <c r="C662" s="39" t="s">
        <v>4265</v>
      </c>
      <c r="D662" s="39" t="s">
        <v>4505</v>
      </c>
      <c r="E662" s="39" t="s">
        <v>261</v>
      </c>
      <c r="F662" s="39" t="s">
        <v>1739</v>
      </c>
      <c r="G662" s="39" t="s">
        <v>4853</v>
      </c>
      <c r="H662" s="39" t="s">
        <v>4502</v>
      </c>
      <c r="I662" s="40" t="n">
        <v>105</v>
      </c>
      <c r="J662" s="40" t="n">
        <v>0</v>
      </c>
      <c r="K662" s="39" t="s">
        <v>4503</v>
      </c>
      <c r="L662" s="41" t="n">
        <v>0</v>
      </c>
      <c r="M662" s="41" t="n">
        <v>41887.94</v>
      </c>
      <c r="O662" s="42" t="n">
        <f aca="false">M662/SUM($M$2:$M$2023)</f>
        <v>0.000115721260812893</v>
      </c>
      <c r="P662" s="43" t="n">
        <f aca="false">IFERROR(M662/I662,0)</f>
        <v>398.932761904762</v>
      </c>
      <c r="Q662" s="17"/>
      <c r="R662" s="44" t="n">
        <f aca="false">I662-Q662</f>
        <v>105</v>
      </c>
      <c r="S662" s="43" t="n">
        <f aca="false">$AK662*R662</f>
        <v>41887.9444944598</v>
      </c>
      <c r="U662" s="26" t="s">
        <v>259</v>
      </c>
      <c r="V662" s="26" t="s">
        <v>260</v>
      </c>
      <c r="W662" s="26" t="s">
        <v>262</v>
      </c>
      <c r="X662" s="25" t="s">
        <v>228</v>
      </c>
      <c r="Y662" s="26" t="s">
        <v>282</v>
      </c>
      <c r="Z662" s="25" t="s">
        <v>51</v>
      </c>
      <c r="AA662" s="26" t="s">
        <v>1998</v>
      </c>
      <c r="AB662" s="26" t="s">
        <v>1999</v>
      </c>
      <c r="AC662" s="26" t="s">
        <v>1513</v>
      </c>
      <c r="AD662" s="26" t="s">
        <v>269</v>
      </c>
      <c r="AE662" s="26"/>
      <c r="AF662" s="26" t="s">
        <v>270</v>
      </c>
      <c r="AG662" s="26" t="s">
        <v>1515</v>
      </c>
      <c r="AH662" s="45"/>
      <c r="AI662" s="45"/>
      <c r="AJ662" s="45"/>
      <c r="AK662" s="46" t="n">
        <v>398.932804709141</v>
      </c>
      <c r="AL662" s="46"/>
      <c r="AM662" s="46"/>
      <c r="AN662" s="26"/>
      <c r="AO662" s="26" t="s">
        <v>5334</v>
      </c>
    </row>
    <row r="663" customFormat="false" ht="12" hidden="false" customHeight="false" outlineLevel="0" collapsed="false">
      <c r="A663" s="39" t="s">
        <v>974</v>
      </c>
      <c r="B663" s="39" t="s">
        <v>975</v>
      </c>
      <c r="C663" s="39" t="s">
        <v>78</v>
      </c>
      <c r="D663" s="39" t="s">
        <v>4505</v>
      </c>
      <c r="E663" s="39" t="s">
        <v>261</v>
      </c>
      <c r="F663" s="39" t="s">
        <v>1739</v>
      </c>
      <c r="G663" s="39" t="s">
        <v>4853</v>
      </c>
      <c r="H663" s="39" t="s">
        <v>4502</v>
      </c>
      <c r="I663" s="40" t="n">
        <v>101</v>
      </c>
      <c r="J663" s="40" t="n">
        <v>0</v>
      </c>
      <c r="K663" s="39" t="s">
        <v>4503</v>
      </c>
      <c r="L663" s="41" t="n">
        <v>0</v>
      </c>
      <c r="M663" s="41" t="n">
        <v>31824.43</v>
      </c>
      <c r="O663" s="42" t="n">
        <f aca="false">M663/SUM($M$2:$M$2023)</f>
        <v>8.79194146155587E-005</v>
      </c>
      <c r="P663" s="43" t="n">
        <f aca="false">IFERROR(M663/I663,0)</f>
        <v>315.093366336634</v>
      </c>
      <c r="Q663" s="17"/>
      <c r="R663" s="44" t="n">
        <f aca="false">I663-Q663</f>
        <v>101</v>
      </c>
      <c r="S663" s="43" t="n">
        <f aca="false">$AK663*R663</f>
        <v>31824.4230072464</v>
      </c>
      <c r="U663" s="26" t="s">
        <v>259</v>
      </c>
      <c r="V663" s="26" t="s">
        <v>260</v>
      </c>
      <c r="W663" s="26" t="s">
        <v>262</v>
      </c>
      <c r="X663" s="26"/>
      <c r="Y663" s="26" t="s">
        <v>277</v>
      </c>
      <c r="Z663" s="27" t="s">
        <v>123</v>
      </c>
      <c r="AA663" s="26"/>
      <c r="AB663" s="26"/>
      <c r="AC663" s="26"/>
      <c r="AD663" s="26"/>
      <c r="AE663" s="26"/>
      <c r="AF663" s="26"/>
      <c r="AG663" s="26"/>
      <c r="AH663" s="45" t="n">
        <v>552</v>
      </c>
      <c r="AI663" s="45" t="n">
        <f aca="false">Q663</f>
        <v>0</v>
      </c>
      <c r="AJ663" s="45" t="n">
        <f aca="false">$AH663-$AI663</f>
        <v>552</v>
      </c>
      <c r="AK663" s="46" t="n">
        <v>315.093297101449</v>
      </c>
      <c r="AL663" s="46" t="n">
        <f aca="false">$AJ663*$AK663</f>
        <v>173931.5</v>
      </c>
      <c r="AM663" s="46" t="n">
        <f aca="false">$AI663*$AK663</f>
        <v>0</v>
      </c>
      <c r="AN663" s="26"/>
      <c r="AO663" s="26" t="s">
        <v>2177</v>
      </c>
    </row>
    <row r="664" customFormat="false" ht="12" hidden="false" customHeight="false" outlineLevel="0" collapsed="false">
      <c r="A664" s="39" t="s">
        <v>2514</v>
      </c>
      <c r="B664" s="39" t="s">
        <v>2515</v>
      </c>
      <c r="C664" s="39"/>
      <c r="D664" s="39" t="s">
        <v>4505</v>
      </c>
      <c r="E664" s="39" t="s">
        <v>274</v>
      </c>
      <c r="F664" s="39" t="s">
        <v>1739</v>
      </c>
      <c r="G664" s="39" t="s">
        <v>4853</v>
      </c>
      <c r="H664" s="39" t="s">
        <v>4502</v>
      </c>
      <c r="I664" s="40" t="n">
        <v>101</v>
      </c>
      <c r="J664" s="40" t="n">
        <v>0</v>
      </c>
      <c r="K664" s="39" t="s">
        <v>4503</v>
      </c>
      <c r="L664" s="41" t="n">
        <v>0</v>
      </c>
      <c r="M664" s="41" t="n">
        <v>100968.96</v>
      </c>
      <c r="O664" s="42" t="n">
        <f aca="false">M664/SUM($M$2:$M$2023)</f>
        <v>0.000278940796662871</v>
      </c>
      <c r="P664" s="43" t="n">
        <f aca="false">IFERROR(M664/I664,0)</f>
        <v>999.692673267327</v>
      </c>
      <c r="Q664" s="17"/>
      <c r="R664" s="44" t="n">
        <f aca="false">I664-Q664</f>
        <v>101</v>
      </c>
      <c r="S664" s="43" t="n">
        <f aca="false">$AK664*R664</f>
        <v>100968.96</v>
      </c>
      <c r="U664" s="26" t="s">
        <v>259</v>
      </c>
      <c r="V664" s="26" t="s">
        <v>273</v>
      </c>
      <c r="W664" s="26" t="s">
        <v>262</v>
      </c>
      <c r="X664" s="26"/>
      <c r="Y664" s="26" t="s">
        <v>277</v>
      </c>
      <c r="Z664" s="27" t="s">
        <v>123</v>
      </c>
      <c r="AA664" s="26"/>
      <c r="AB664" s="26"/>
      <c r="AC664" s="26"/>
      <c r="AD664" s="26"/>
      <c r="AE664" s="26"/>
      <c r="AF664" s="26"/>
      <c r="AG664" s="26"/>
      <c r="AH664" s="45" t="n">
        <v>101</v>
      </c>
      <c r="AI664" s="45" t="n">
        <f aca="false">Q664</f>
        <v>0</v>
      </c>
      <c r="AJ664" s="45" t="n">
        <f aca="false">$AH664-$AI664</f>
        <v>101</v>
      </c>
      <c r="AK664" s="46" t="n">
        <v>999.692673267327</v>
      </c>
      <c r="AL664" s="46" t="n">
        <f aca="false">$AJ664*$AK664</f>
        <v>100968.96</v>
      </c>
      <c r="AM664" s="46" t="n">
        <f aca="false">$AI664*$AK664</f>
        <v>0</v>
      </c>
      <c r="AN664" s="26"/>
      <c r="AO664" s="26"/>
    </row>
    <row r="665" customFormat="false" ht="12" hidden="false" customHeight="false" outlineLevel="0" collapsed="false">
      <c r="A665" s="39" t="s">
        <v>692</v>
      </c>
      <c r="B665" s="39" t="s">
        <v>693</v>
      </c>
      <c r="C665" s="39" t="s">
        <v>5379</v>
      </c>
      <c r="D665" s="39" t="s">
        <v>4505</v>
      </c>
      <c r="E665" s="39" t="s">
        <v>261</v>
      </c>
      <c r="F665" s="39" t="s">
        <v>1739</v>
      </c>
      <c r="G665" s="39" t="s">
        <v>4853</v>
      </c>
      <c r="H665" s="39" t="s">
        <v>4502</v>
      </c>
      <c r="I665" s="40" t="n">
        <v>100</v>
      </c>
      <c r="J665" s="40" t="n">
        <v>0</v>
      </c>
      <c r="K665" s="39" t="s">
        <v>4503</v>
      </c>
      <c r="L665" s="41" t="n">
        <v>0</v>
      </c>
      <c r="M665" s="41" t="n">
        <v>28735.6</v>
      </c>
      <c r="O665" s="42" t="n">
        <f aca="false">M665/SUM($M$2:$M$2023)</f>
        <v>7.93860920879604E-005</v>
      </c>
      <c r="P665" s="43" t="n">
        <f aca="false">IFERROR(M665/I665,0)</f>
        <v>287.356</v>
      </c>
      <c r="Q665" s="17"/>
      <c r="R665" s="44" t="n">
        <f aca="false">I665-Q665</f>
        <v>100</v>
      </c>
      <c r="S665" s="43" t="n">
        <f aca="false">$AK665*R665</f>
        <v>28735.5969935576</v>
      </c>
      <c r="U665" s="26" t="s">
        <v>259</v>
      </c>
      <c r="V665" s="26" t="s">
        <v>260</v>
      </c>
      <c r="W665" s="26" t="s">
        <v>262</v>
      </c>
      <c r="X665" s="25" t="s">
        <v>228</v>
      </c>
      <c r="Y665" s="26" t="s">
        <v>282</v>
      </c>
      <c r="Z665" s="25" t="s">
        <v>51</v>
      </c>
      <c r="AA665" s="26" t="s">
        <v>1827</v>
      </c>
      <c r="AB665" s="26" t="s">
        <v>1828</v>
      </c>
      <c r="AC665" s="26" t="s">
        <v>1829</v>
      </c>
      <c r="AD665" s="26" t="s">
        <v>269</v>
      </c>
      <c r="AE665" s="26"/>
      <c r="AF665" s="26" t="s">
        <v>270</v>
      </c>
      <c r="AG665" s="26" t="s">
        <v>697</v>
      </c>
      <c r="AH665" s="45"/>
      <c r="AI665" s="45"/>
      <c r="AJ665" s="45"/>
      <c r="AK665" s="46" t="n">
        <v>287.355969935576</v>
      </c>
      <c r="AL665" s="46"/>
      <c r="AM665" s="46"/>
      <c r="AN665" s="26"/>
      <c r="AO665" s="26" t="s">
        <v>5004</v>
      </c>
    </row>
    <row r="666" customFormat="false" ht="12" hidden="false" customHeight="false" outlineLevel="0" collapsed="false">
      <c r="A666" s="39" t="s">
        <v>692</v>
      </c>
      <c r="B666" s="39" t="s">
        <v>693</v>
      </c>
      <c r="C666" s="39" t="s">
        <v>5380</v>
      </c>
      <c r="D666" s="39" t="s">
        <v>4505</v>
      </c>
      <c r="E666" s="39" t="s">
        <v>261</v>
      </c>
      <c r="F666" s="39" t="s">
        <v>1739</v>
      </c>
      <c r="G666" s="39" t="s">
        <v>4853</v>
      </c>
      <c r="H666" s="39" t="s">
        <v>4502</v>
      </c>
      <c r="I666" s="40" t="n">
        <v>100</v>
      </c>
      <c r="J666" s="40" t="n">
        <v>0</v>
      </c>
      <c r="K666" s="39" t="s">
        <v>4503</v>
      </c>
      <c r="L666" s="41" t="n">
        <v>0</v>
      </c>
      <c r="M666" s="41" t="n">
        <v>28735.6</v>
      </c>
      <c r="O666" s="42" t="n">
        <f aca="false">M666/SUM($M$2:$M$2023)</f>
        <v>7.93860920879604E-005</v>
      </c>
      <c r="P666" s="43" t="n">
        <f aca="false">IFERROR(M666/I666,0)</f>
        <v>287.356</v>
      </c>
      <c r="Q666" s="17"/>
      <c r="R666" s="44" t="n">
        <f aca="false">I666-Q666</f>
        <v>100</v>
      </c>
      <c r="S666" s="43" t="n">
        <f aca="false">$AK666*R666</f>
        <v>28735.5969935576</v>
      </c>
      <c r="U666" s="26" t="s">
        <v>259</v>
      </c>
      <c r="V666" s="26" t="s">
        <v>260</v>
      </c>
      <c r="W666" s="26" t="s">
        <v>262</v>
      </c>
      <c r="X666" s="25" t="s">
        <v>228</v>
      </c>
      <c r="Y666" s="26" t="s">
        <v>282</v>
      </c>
      <c r="Z666" s="25" t="s">
        <v>51</v>
      </c>
      <c r="AA666" s="26" t="s">
        <v>1827</v>
      </c>
      <c r="AB666" s="26" t="s">
        <v>1828</v>
      </c>
      <c r="AC666" s="26" t="s">
        <v>1829</v>
      </c>
      <c r="AD666" s="26" t="s">
        <v>269</v>
      </c>
      <c r="AE666" s="26"/>
      <c r="AF666" s="26" t="s">
        <v>270</v>
      </c>
      <c r="AG666" s="26" t="s">
        <v>697</v>
      </c>
      <c r="AH666" s="45"/>
      <c r="AI666" s="45"/>
      <c r="AJ666" s="45"/>
      <c r="AK666" s="46" t="n">
        <v>287.355969935576</v>
      </c>
      <c r="AL666" s="46"/>
      <c r="AM666" s="46"/>
      <c r="AN666" s="26"/>
      <c r="AO666" s="26" t="s">
        <v>5004</v>
      </c>
    </row>
    <row r="667" customFormat="false" ht="12" hidden="false" customHeight="false" outlineLevel="0" collapsed="false">
      <c r="A667" s="39" t="s">
        <v>692</v>
      </c>
      <c r="B667" s="39" t="s">
        <v>693</v>
      </c>
      <c r="C667" s="39" t="s">
        <v>5381</v>
      </c>
      <c r="D667" s="39" t="s">
        <v>4505</v>
      </c>
      <c r="E667" s="39" t="s">
        <v>261</v>
      </c>
      <c r="F667" s="39" t="s">
        <v>1739</v>
      </c>
      <c r="G667" s="39" t="s">
        <v>4853</v>
      </c>
      <c r="H667" s="39" t="s">
        <v>4502</v>
      </c>
      <c r="I667" s="40" t="n">
        <v>100</v>
      </c>
      <c r="J667" s="40" t="n">
        <v>0</v>
      </c>
      <c r="K667" s="39" t="s">
        <v>4503</v>
      </c>
      <c r="L667" s="41" t="n">
        <v>0</v>
      </c>
      <c r="M667" s="41" t="n">
        <v>28735.6</v>
      </c>
      <c r="O667" s="42" t="n">
        <f aca="false">M667/SUM($M$2:$M$2023)</f>
        <v>7.93860920879604E-005</v>
      </c>
      <c r="P667" s="43" t="n">
        <f aca="false">IFERROR(M667/I667,0)</f>
        <v>287.356</v>
      </c>
      <c r="Q667" s="17"/>
      <c r="R667" s="44" t="n">
        <f aca="false">I667-Q667</f>
        <v>100</v>
      </c>
      <c r="S667" s="43" t="n">
        <f aca="false">$AK667*R667</f>
        <v>28735.5969935576</v>
      </c>
      <c r="U667" s="26" t="s">
        <v>259</v>
      </c>
      <c r="V667" s="26" t="s">
        <v>260</v>
      </c>
      <c r="W667" s="26" t="s">
        <v>262</v>
      </c>
      <c r="X667" s="25" t="s">
        <v>228</v>
      </c>
      <c r="Y667" s="26" t="s">
        <v>282</v>
      </c>
      <c r="Z667" s="25" t="s">
        <v>51</v>
      </c>
      <c r="AA667" s="26" t="s">
        <v>1827</v>
      </c>
      <c r="AB667" s="26" t="s">
        <v>1828</v>
      </c>
      <c r="AC667" s="26" t="s">
        <v>1829</v>
      </c>
      <c r="AD667" s="26" t="s">
        <v>269</v>
      </c>
      <c r="AE667" s="26"/>
      <c r="AF667" s="26" t="s">
        <v>270</v>
      </c>
      <c r="AG667" s="26" t="s">
        <v>697</v>
      </c>
      <c r="AH667" s="45"/>
      <c r="AI667" s="45"/>
      <c r="AJ667" s="45"/>
      <c r="AK667" s="46" t="n">
        <v>287.355969935576</v>
      </c>
      <c r="AL667" s="46"/>
      <c r="AM667" s="46"/>
      <c r="AN667" s="26"/>
      <c r="AO667" s="26" t="s">
        <v>5004</v>
      </c>
    </row>
    <row r="668" customFormat="false" ht="12" hidden="false" customHeight="false" outlineLevel="0" collapsed="false">
      <c r="A668" s="39" t="s">
        <v>692</v>
      </c>
      <c r="B668" s="39" t="s">
        <v>693</v>
      </c>
      <c r="C668" s="39" t="s">
        <v>5382</v>
      </c>
      <c r="D668" s="39" t="s">
        <v>4505</v>
      </c>
      <c r="E668" s="39" t="s">
        <v>261</v>
      </c>
      <c r="F668" s="39" t="s">
        <v>1739</v>
      </c>
      <c r="G668" s="39" t="s">
        <v>4853</v>
      </c>
      <c r="H668" s="39" t="s">
        <v>4502</v>
      </c>
      <c r="I668" s="40" t="n">
        <v>100</v>
      </c>
      <c r="J668" s="40" t="n">
        <v>0</v>
      </c>
      <c r="K668" s="39" t="s">
        <v>4503</v>
      </c>
      <c r="L668" s="41" t="n">
        <v>0</v>
      </c>
      <c r="M668" s="41" t="n">
        <v>28735.6</v>
      </c>
      <c r="O668" s="42" t="n">
        <f aca="false">M668/SUM($M$2:$M$2023)</f>
        <v>7.93860920879604E-005</v>
      </c>
      <c r="P668" s="43" t="n">
        <f aca="false">IFERROR(M668/I668,0)</f>
        <v>287.356</v>
      </c>
      <c r="Q668" s="17"/>
      <c r="R668" s="44" t="n">
        <f aca="false">I668-Q668</f>
        <v>100</v>
      </c>
      <c r="S668" s="43" t="n">
        <f aca="false">$AK668*R668</f>
        <v>28735.5969935576</v>
      </c>
      <c r="U668" s="26" t="s">
        <v>259</v>
      </c>
      <c r="V668" s="26" t="s">
        <v>260</v>
      </c>
      <c r="W668" s="26" t="s">
        <v>262</v>
      </c>
      <c r="X668" s="25" t="s">
        <v>228</v>
      </c>
      <c r="Y668" s="26" t="s">
        <v>282</v>
      </c>
      <c r="Z668" s="25" t="s">
        <v>51</v>
      </c>
      <c r="AA668" s="26" t="s">
        <v>1827</v>
      </c>
      <c r="AB668" s="26" t="s">
        <v>1828</v>
      </c>
      <c r="AC668" s="26" t="s">
        <v>1829</v>
      </c>
      <c r="AD668" s="26" t="s">
        <v>269</v>
      </c>
      <c r="AE668" s="26"/>
      <c r="AF668" s="26" t="s">
        <v>270</v>
      </c>
      <c r="AG668" s="26" t="s">
        <v>697</v>
      </c>
      <c r="AH668" s="45"/>
      <c r="AI668" s="45"/>
      <c r="AJ668" s="45"/>
      <c r="AK668" s="46" t="n">
        <v>287.355969935576</v>
      </c>
      <c r="AL668" s="46"/>
      <c r="AM668" s="46"/>
      <c r="AN668" s="26"/>
      <c r="AO668" s="26" t="s">
        <v>5004</v>
      </c>
    </row>
    <row r="669" customFormat="false" ht="12" hidden="false" customHeight="false" outlineLevel="0" collapsed="false">
      <c r="A669" s="39" t="s">
        <v>692</v>
      </c>
      <c r="B669" s="39" t="s">
        <v>693</v>
      </c>
      <c r="C669" s="39" t="s">
        <v>5383</v>
      </c>
      <c r="D669" s="39" t="s">
        <v>4505</v>
      </c>
      <c r="E669" s="39" t="s">
        <v>261</v>
      </c>
      <c r="F669" s="39" t="s">
        <v>1739</v>
      </c>
      <c r="G669" s="39" t="s">
        <v>4853</v>
      </c>
      <c r="H669" s="39" t="s">
        <v>4502</v>
      </c>
      <c r="I669" s="40" t="n">
        <v>100</v>
      </c>
      <c r="J669" s="40" t="n">
        <v>0</v>
      </c>
      <c r="K669" s="39" t="s">
        <v>4503</v>
      </c>
      <c r="L669" s="41" t="n">
        <v>0</v>
      </c>
      <c r="M669" s="41" t="n">
        <v>28735.6</v>
      </c>
      <c r="O669" s="42" t="n">
        <f aca="false">M669/SUM($M$2:$M$2023)</f>
        <v>7.93860920879604E-005</v>
      </c>
      <c r="P669" s="43" t="n">
        <f aca="false">IFERROR(M669/I669,0)</f>
        <v>287.356</v>
      </c>
      <c r="Q669" s="17"/>
      <c r="R669" s="44" t="n">
        <f aca="false">I669-Q669</f>
        <v>100</v>
      </c>
      <c r="S669" s="43" t="n">
        <f aca="false">$AK669*R669</f>
        <v>28735.5969935576</v>
      </c>
      <c r="U669" s="26" t="s">
        <v>259</v>
      </c>
      <c r="V669" s="26" t="s">
        <v>260</v>
      </c>
      <c r="W669" s="26" t="s">
        <v>262</v>
      </c>
      <c r="X669" s="25" t="s">
        <v>228</v>
      </c>
      <c r="Y669" s="26" t="s">
        <v>282</v>
      </c>
      <c r="Z669" s="25" t="s">
        <v>51</v>
      </c>
      <c r="AA669" s="26" t="s">
        <v>1827</v>
      </c>
      <c r="AB669" s="26" t="s">
        <v>1828</v>
      </c>
      <c r="AC669" s="26" t="s">
        <v>1829</v>
      </c>
      <c r="AD669" s="26" t="s">
        <v>269</v>
      </c>
      <c r="AE669" s="26"/>
      <c r="AF669" s="26" t="s">
        <v>270</v>
      </c>
      <c r="AG669" s="26" t="s">
        <v>697</v>
      </c>
      <c r="AH669" s="45"/>
      <c r="AI669" s="45"/>
      <c r="AJ669" s="45"/>
      <c r="AK669" s="46" t="n">
        <v>287.355969935576</v>
      </c>
      <c r="AL669" s="46"/>
      <c r="AM669" s="46"/>
      <c r="AN669" s="26"/>
      <c r="AO669" s="26" t="s">
        <v>5004</v>
      </c>
    </row>
    <row r="670" customFormat="false" ht="12" hidden="false" customHeight="false" outlineLevel="0" collapsed="false">
      <c r="A670" s="39" t="s">
        <v>692</v>
      </c>
      <c r="B670" s="39" t="s">
        <v>693</v>
      </c>
      <c r="C670" s="39" t="s">
        <v>5384</v>
      </c>
      <c r="D670" s="39" t="s">
        <v>4505</v>
      </c>
      <c r="E670" s="39" t="s">
        <v>261</v>
      </c>
      <c r="F670" s="39" t="s">
        <v>1739</v>
      </c>
      <c r="G670" s="39" t="s">
        <v>4853</v>
      </c>
      <c r="H670" s="39" t="s">
        <v>4502</v>
      </c>
      <c r="I670" s="40" t="n">
        <v>100</v>
      </c>
      <c r="J670" s="40" t="n">
        <v>0</v>
      </c>
      <c r="K670" s="39" t="s">
        <v>4503</v>
      </c>
      <c r="L670" s="41" t="n">
        <v>0</v>
      </c>
      <c r="M670" s="41" t="n">
        <v>28735.6</v>
      </c>
      <c r="O670" s="42" t="n">
        <f aca="false">M670/SUM($M$2:$M$2023)</f>
        <v>7.93860920879604E-005</v>
      </c>
      <c r="P670" s="43" t="n">
        <f aca="false">IFERROR(M670/I670,0)</f>
        <v>287.356</v>
      </c>
      <c r="Q670" s="17"/>
      <c r="R670" s="44" t="n">
        <f aca="false">I670-Q670</f>
        <v>100</v>
      </c>
      <c r="S670" s="43" t="n">
        <f aca="false">$AK670*R670</f>
        <v>28735.5969935576</v>
      </c>
      <c r="U670" s="26" t="s">
        <v>259</v>
      </c>
      <c r="V670" s="26" t="s">
        <v>260</v>
      </c>
      <c r="W670" s="26" t="s">
        <v>262</v>
      </c>
      <c r="X670" s="25" t="s">
        <v>228</v>
      </c>
      <c r="Y670" s="26" t="s">
        <v>282</v>
      </c>
      <c r="Z670" s="25" t="s">
        <v>51</v>
      </c>
      <c r="AA670" s="26" t="s">
        <v>1827</v>
      </c>
      <c r="AB670" s="26" t="s">
        <v>1828</v>
      </c>
      <c r="AC670" s="26" t="s">
        <v>1829</v>
      </c>
      <c r="AD670" s="26" t="s">
        <v>269</v>
      </c>
      <c r="AE670" s="26"/>
      <c r="AF670" s="26" t="s">
        <v>270</v>
      </c>
      <c r="AG670" s="26" t="s">
        <v>697</v>
      </c>
      <c r="AH670" s="45"/>
      <c r="AI670" s="45"/>
      <c r="AJ670" s="45"/>
      <c r="AK670" s="46" t="n">
        <v>287.355969935576</v>
      </c>
      <c r="AL670" s="46"/>
      <c r="AM670" s="46"/>
      <c r="AN670" s="26"/>
      <c r="AO670" s="26" t="s">
        <v>5004</v>
      </c>
    </row>
    <row r="671" customFormat="false" ht="12" hidden="false" customHeight="false" outlineLevel="0" collapsed="false">
      <c r="A671" s="39" t="s">
        <v>692</v>
      </c>
      <c r="B671" s="39" t="s">
        <v>693</v>
      </c>
      <c r="C671" s="39" t="s">
        <v>5385</v>
      </c>
      <c r="D671" s="39" t="s">
        <v>4505</v>
      </c>
      <c r="E671" s="39" t="s">
        <v>261</v>
      </c>
      <c r="F671" s="39" t="s">
        <v>1739</v>
      </c>
      <c r="G671" s="39" t="s">
        <v>4853</v>
      </c>
      <c r="H671" s="39" t="s">
        <v>4502</v>
      </c>
      <c r="I671" s="40" t="n">
        <v>100</v>
      </c>
      <c r="J671" s="40" t="n">
        <v>0</v>
      </c>
      <c r="K671" s="39" t="s">
        <v>4503</v>
      </c>
      <c r="L671" s="41" t="n">
        <v>0</v>
      </c>
      <c r="M671" s="41" t="n">
        <v>28735.6</v>
      </c>
      <c r="O671" s="42" t="n">
        <f aca="false">M671/SUM($M$2:$M$2023)</f>
        <v>7.93860920879604E-005</v>
      </c>
      <c r="P671" s="43" t="n">
        <f aca="false">IFERROR(M671/I671,0)</f>
        <v>287.356</v>
      </c>
      <c r="Q671" s="17"/>
      <c r="R671" s="44" t="n">
        <f aca="false">I671-Q671</f>
        <v>100</v>
      </c>
      <c r="S671" s="43" t="n">
        <f aca="false">$AK671*R671</f>
        <v>28735.5969935576</v>
      </c>
      <c r="U671" s="26" t="s">
        <v>259</v>
      </c>
      <c r="V671" s="26" t="s">
        <v>260</v>
      </c>
      <c r="W671" s="26" t="s">
        <v>262</v>
      </c>
      <c r="X671" s="25" t="s">
        <v>228</v>
      </c>
      <c r="Y671" s="26" t="s">
        <v>282</v>
      </c>
      <c r="Z671" s="25" t="s">
        <v>51</v>
      </c>
      <c r="AA671" s="26" t="s">
        <v>1827</v>
      </c>
      <c r="AB671" s="26" t="s">
        <v>1828</v>
      </c>
      <c r="AC671" s="26" t="s">
        <v>1829</v>
      </c>
      <c r="AD671" s="26" t="s">
        <v>269</v>
      </c>
      <c r="AE671" s="26"/>
      <c r="AF671" s="26" t="s">
        <v>270</v>
      </c>
      <c r="AG671" s="26" t="s">
        <v>697</v>
      </c>
      <c r="AH671" s="45"/>
      <c r="AI671" s="45"/>
      <c r="AJ671" s="45"/>
      <c r="AK671" s="46" t="n">
        <v>287.355969935576</v>
      </c>
      <c r="AL671" s="46"/>
      <c r="AM671" s="46"/>
      <c r="AN671" s="26"/>
      <c r="AO671" s="26" t="s">
        <v>5004</v>
      </c>
    </row>
    <row r="672" customFormat="false" ht="12" hidden="false" customHeight="false" outlineLevel="0" collapsed="false">
      <c r="A672" s="39" t="s">
        <v>850</v>
      </c>
      <c r="B672" s="39" t="s">
        <v>851</v>
      </c>
      <c r="C672" s="39" t="s">
        <v>5386</v>
      </c>
      <c r="D672" s="39" t="s">
        <v>4505</v>
      </c>
      <c r="E672" s="39" t="s">
        <v>261</v>
      </c>
      <c r="F672" s="39" t="s">
        <v>1739</v>
      </c>
      <c r="G672" s="39" t="s">
        <v>4853</v>
      </c>
      <c r="H672" s="39" t="s">
        <v>4502</v>
      </c>
      <c r="I672" s="40" t="n">
        <v>100</v>
      </c>
      <c r="J672" s="40" t="n">
        <v>0</v>
      </c>
      <c r="K672" s="39" t="s">
        <v>4503</v>
      </c>
      <c r="L672" s="41" t="n">
        <v>0</v>
      </c>
      <c r="M672" s="41" t="n">
        <v>94722.01</v>
      </c>
      <c r="O672" s="42" t="n">
        <f aca="false">M672/SUM($M$2:$M$2023)</f>
        <v>0.000261682728344517</v>
      </c>
      <c r="P672" s="43" t="n">
        <f aca="false">IFERROR(M672/I672,0)</f>
        <v>947.2201</v>
      </c>
      <c r="Q672" s="17"/>
      <c r="R672" s="44" t="n">
        <f aca="false">I672-Q672</f>
        <v>100</v>
      </c>
      <c r="S672" s="43" t="n">
        <f aca="false">$AK672*R672</f>
        <v>94722.0101273147</v>
      </c>
      <c r="U672" s="26" t="s">
        <v>259</v>
      </c>
      <c r="V672" s="26" t="s">
        <v>260</v>
      </c>
      <c r="W672" s="26" t="s">
        <v>262</v>
      </c>
      <c r="X672" s="29" t="s">
        <v>227</v>
      </c>
      <c r="Y672" s="26" t="s">
        <v>297</v>
      </c>
      <c r="Z672" s="25" t="s">
        <v>51</v>
      </c>
      <c r="AA672" s="26" t="s">
        <v>1880</v>
      </c>
      <c r="AB672" s="26" t="s">
        <v>1881</v>
      </c>
      <c r="AC672" s="26" t="s">
        <v>854</v>
      </c>
      <c r="AD672" s="26" t="s">
        <v>269</v>
      </c>
      <c r="AE672" s="26"/>
      <c r="AF672" s="26" t="s">
        <v>270</v>
      </c>
      <c r="AG672" s="26" t="s">
        <v>855</v>
      </c>
      <c r="AH672" s="45"/>
      <c r="AI672" s="45"/>
      <c r="AJ672" s="45"/>
      <c r="AK672" s="46" t="n">
        <v>947.220101273147</v>
      </c>
      <c r="AL672" s="46"/>
      <c r="AM672" s="46"/>
      <c r="AN672" s="26"/>
      <c r="AO672" s="26" t="s">
        <v>5048</v>
      </c>
    </row>
    <row r="673" customFormat="false" ht="12" hidden="false" customHeight="false" outlineLevel="0" collapsed="false">
      <c r="A673" s="39" t="s">
        <v>850</v>
      </c>
      <c r="B673" s="39" t="s">
        <v>851</v>
      </c>
      <c r="C673" s="39" t="s">
        <v>5387</v>
      </c>
      <c r="D673" s="39" t="s">
        <v>4505</v>
      </c>
      <c r="E673" s="39" t="s">
        <v>261</v>
      </c>
      <c r="F673" s="39" t="s">
        <v>1739</v>
      </c>
      <c r="G673" s="39" t="s">
        <v>4853</v>
      </c>
      <c r="H673" s="39" t="s">
        <v>4502</v>
      </c>
      <c r="I673" s="40" t="n">
        <v>100</v>
      </c>
      <c r="J673" s="40" t="n">
        <v>0</v>
      </c>
      <c r="K673" s="39" t="s">
        <v>4503</v>
      </c>
      <c r="L673" s="41" t="n">
        <v>0</v>
      </c>
      <c r="M673" s="41" t="n">
        <v>94722.01</v>
      </c>
      <c r="O673" s="42" t="n">
        <f aca="false">M673/SUM($M$2:$M$2023)</f>
        <v>0.000261682728344517</v>
      </c>
      <c r="P673" s="43" t="n">
        <f aca="false">IFERROR(M673/I673,0)</f>
        <v>947.2201</v>
      </c>
      <c r="Q673" s="17"/>
      <c r="R673" s="44" t="n">
        <f aca="false">I673-Q673</f>
        <v>100</v>
      </c>
      <c r="S673" s="43" t="n">
        <f aca="false">$AK673*R673</f>
        <v>94722.0101273147</v>
      </c>
      <c r="U673" s="26" t="s">
        <v>259</v>
      </c>
      <c r="V673" s="26" t="s">
        <v>260</v>
      </c>
      <c r="W673" s="26" t="s">
        <v>262</v>
      </c>
      <c r="X673" s="29" t="s">
        <v>227</v>
      </c>
      <c r="Y673" s="26" t="s">
        <v>297</v>
      </c>
      <c r="Z673" s="25" t="s">
        <v>51</v>
      </c>
      <c r="AA673" s="26" t="s">
        <v>1880</v>
      </c>
      <c r="AB673" s="26" t="s">
        <v>1881</v>
      </c>
      <c r="AC673" s="26" t="s">
        <v>854</v>
      </c>
      <c r="AD673" s="26" t="s">
        <v>269</v>
      </c>
      <c r="AE673" s="26"/>
      <c r="AF673" s="26" t="s">
        <v>270</v>
      </c>
      <c r="AG673" s="26" t="s">
        <v>855</v>
      </c>
      <c r="AH673" s="45"/>
      <c r="AI673" s="45"/>
      <c r="AJ673" s="45"/>
      <c r="AK673" s="46" t="n">
        <v>947.220101273147</v>
      </c>
      <c r="AL673" s="46"/>
      <c r="AM673" s="46"/>
      <c r="AN673" s="26"/>
      <c r="AO673" s="26" t="s">
        <v>5048</v>
      </c>
    </row>
    <row r="674" customFormat="false" ht="12" hidden="false" customHeight="false" outlineLevel="0" collapsed="false">
      <c r="A674" s="39" t="s">
        <v>850</v>
      </c>
      <c r="B674" s="39" t="s">
        <v>851</v>
      </c>
      <c r="C674" s="39" t="s">
        <v>5388</v>
      </c>
      <c r="D674" s="39" t="s">
        <v>4505</v>
      </c>
      <c r="E674" s="39" t="s">
        <v>261</v>
      </c>
      <c r="F674" s="39" t="s">
        <v>1739</v>
      </c>
      <c r="G674" s="39" t="s">
        <v>4853</v>
      </c>
      <c r="H674" s="39" t="s">
        <v>4502</v>
      </c>
      <c r="I674" s="40" t="n">
        <v>100</v>
      </c>
      <c r="J674" s="40" t="n">
        <v>0</v>
      </c>
      <c r="K674" s="39" t="s">
        <v>4503</v>
      </c>
      <c r="L674" s="41" t="n">
        <v>0</v>
      </c>
      <c r="M674" s="41" t="n">
        <v>94722.01</v>
      </c>
      <c r="O674" s="42" t="n">
        <f aca="false">M674/SUM($M$2:$M$2023)</f>
        <v>0.000261682728344517</v>
      </c>
      <c r="P674" s="43" t="n">
        <f aca="false">IFERROR(M674/I674,0)</f>
        <v>947.2201</v>
      </c>
      <c r="Q674" s="17"/>
      <c r="R674" s="44" t="n">
        <f aca="false">I674-Q674</f>
        <v>100</v>
      </c>
      <c r="S674" s="43" t="n">
        <f aca="false">$AK674*R674</f>
        <v>94722.0101273147</v>
      </c>
      <c r="U674" s="26" t="s">
        <v>259</v>
      </c>
      <c r="V674" s="26" t="s">
        <v>260</v>
      </c>
      <c r="W674" s="26" t="s">
        <v>262</v>
      </c>
      <c r="X674" s="29" t="s">
        <v>227</v>
      </c>
      <c r="Y674" s="26" t="s">
        <v>297</v>
      </c>
      <c r="Z674" s="25" t="s">
        <v>51</v>
      </c>
      <c r="AA674" s="26" t="s">
        <v>1880</v>
      </c>
      <c r="AB674" s="26" t="s">
        <v>1881</v>
      </c>
      <c r="AC674" s="26" t="s">
        <v>854</v>
      </c>
      <c r="AD674" s="26" t="s">
        <v>269</v>
      </c>
      <c r="AE674" s="26"/>
      <c r="AF674" s="26" t="s">
        <v>270</v>
      </c>
      <c r="AG674" s="26" t="s">
        <v>855</v>
      </c>
      <c r="AH674" s="45"/>
      <c r="AI674" s="45"/>
      <c r="AJ674" s="45"/>
      <c r="AK674" s="46" t="n">
        <v>947.220101273147</v>
      </c>
      <c r="AL674" s="46"/>
      <c r="AM674" s="46"/>
      <c r="AN674" s="26"/>
      <c r="AO674" s="26" t="s">
        <v>5048</v>
      </c>
    </row>
    <row r="675" customFormat="false" ht="12" hidden="false" customHeight="false" outlineLevel="0" collapsed="false">
      <c r="A675" s="39" t="s">
        <v>850</v>
      </c>
      <c r="B675" s="39" t="s">
        <v>851</v>
      </c>
      <c r="C675" s="39" t="s">
        <v>5389</v>
      </c>
      <c r="D675" s="39" t="s">
        <v>4505</v>
      </c>
      <c r="E675" s="39" t="s">
        <v>261</v>
      </c>
      <c r="F675" s="39" t="s">
        <v>1739</v>
      </c>
      <c r="G675" s="39" t="s">
        <v>4853</v>
      </c>
      <c r="H675" s="39" t="s">
        <v>4502</v>
      </c>
      <c r="I675" s="40" t="n">
        <v>100</v>
      </c>
      <c r="J675" s="40" t="n">
        <v>0</v>
      </c>
      <c r="K675" s="39" t="s">
        <v>4503</v>
      </c>
      <c r="L675" s="41" t="n">
        <v>0</v>
      </c>
      <c r="M675" s="41" t="n">
        <v>94722.01</v>
      </c>
      <c r="O675" s="42" t="n">
        <f aca="false">M675/SUM($M$2:$M$2023)</f>
        <v>0.000261682728344517</v>
      </c>
      <c r="P675" s="43" t="n">
        <f aca="false">IFERROR(M675/I675,0)</f>
        <v>947.2201</v>
      </c>
      <c r="Q675" s="17"/>
      <c r="R675" s="44" t="n">
        <f aca="false">I675-Q675</f>
        <v>100</v>
      </c>
      <c r="S675" s="43" t="n">
        <f aca="false">$AK675*R675</f>
        <v>94722.0101273147</v>
      </c>
      <c r="U675" s="26" t="s">
        <v>259</v>
      </c>
      <c r="V675" s="26" t="s">
        <v>260</v>
      </c>
      <c r="W675" s="26" t="s">
        <v>262</v>
      </c>
      <c r="X675" s="29" t="s">
        <v>227</v>
      </c>
      <c r="Y675" s="26" t="s">
        <v>297</v>
      </c>
      <c r="Z675" s="25" t="s">
        <v>51</v>
      </c>
      <c r="AA675" s="26" t="s">
        <v>1880</v>
      </c>
      <c r="AB675" s="26" t="s">
        <v>1881</v>
      </c>
      <c r="AC675" s="26" t="s">
        <v>854</v>
      </c>
      <c r="AD675" s="26" t="s">
        <v>269</v>
      </c>
      <c r="AE675" s="26"/>
      <c r="AF675" s="26" t="s">
        <v>270</v>
      </c>
      <c r="AG675" s="26" t="s">
        <v>855</v>
      </c>
      <c r="AH675" s="45"/>
      <c r="AI675" s="45"/>
      <c r="AJ675" s="45"/>
      <c r="AK675" s="46" t="n">
        <v>947.220101273147</v>
      </c>
      <c r="AL675" s="46"/>
      <c r="AM675" s="46"/>
      <c r="AN675" s="26"/>
      <c r="AO675" s="26" t="s">
        <v>5048</v>
      </c>
    </row>
    <row r="676" customFormat="false" ht="12" hidden="false" customHeight="false" outlineLevel="0" collapsed="false">
      <c r="A676" s="39" t="s">
        <v>850</v>
      </c>
      <c r="B676" s="39" t="s">
        <v>851</v>
      </c>
      <c r="C676" s="39" t="s">
        <v>5390</v>
      </c>
      <c r="D676" s="39" t="s">
        <v>4505</v>
      </c>
      <c r="E676" s="39" t="s">
        <v>261</v>
      </c>
      <c r="F676" s="39" t="s">
        <v>1739</v>
      </c>
      <c r="G676" s="39" t="s">
        <v>4853</v>
      </c>
      <c r="H676" s="39" t="s">
        <v>4502</v>
      </c>
      <c r="I676" s="40" t="n">
        <v>100</v>
      </c>
      <c r="J676" s="40" t="n">
        <v>0</v>
      </c>
      <c r="K676" s="39" t="s">
        <v>4503</v>
      </c>
      <c r="L676" s="41" t="n">
        <v>0</v>
      </c>
      <c r="M676" s="41" t="n">
        <v>94722.01</v>
      </c>
      <c r="O676" s="42" t="n">
        <f aca="false">M676/SUM($M$2:$M$2023)</f>
        <v>0.000261682728344517</v>
      </c>
      <c r="P676" s="43" t="n">
        <f aca="false">IFERROR(M676/I676,0)</f>
        <v>947.2201</v>
      </c>
      <c r="Q676" s="17"/>
      <c r="R676" s="44" t="n">
        <f aca="false">I676-Q676</f>
        <v>100</v>
      </c>
      <c r="S676" s="43" t="n">
        <f aca="false">$AK676*R676</f>
        <v>94722.0101273147</v>
      </c>
      <c r="U676" s="26" t="s">
        <v>259</v>
      </c>
      <c r="V676" s="26" t="s">
        <v>260</v>
      </c>
      <c r="W676" s="26" t="s">
        <v>262</v>
      </c>
      <c r="X676" s="29" t="s">
        <v>227</v>
      </c>
      <c r="Y676" s="26" t="s">
        <v>297</v>
      </c>
      <c r="Z676" s="25" t="s">
        <v>51</v>
      </c>
      <c r="AA676" s="26" t="s">
        <v>1880</v>
      </c>
      <c r="AB676" s="26" t="s">
        <v>1881</v>
      </c>
      <c r="AC676" s="26" t="s">
        <v>854</v>
      </c>
      <c r="AD676" s="26" t="s">
        <v>269</v>
      </c>
      <c r="AE676" s="26"/>
      <c r="AF676" s="26" t="s">
        <v>270</v>
      </c>
      <c r="AG676" s="26" t="s">
        <v>855</v>
      </c>
      <c r="AH676" s="45"/>
      <c r="AI676" s="45"/>
      <c r="AJ676" s="45"/>
      <c r="AK676" s="46" t="n">
        <v>947.220101273147</v>
      </c>
      <c r="AL676" s="46"/>
      <c r="AM676" s="46"/>
      <c r="AN676" s="26"/>
      <c r="AO676" s="26" t="s">
        <v>5048</v>
      </c>
    </row>
    <row r="677" customFormat="false" ht="12" hidden="false" customHeight="false" outlineLevel="0" collapsed="false">
      <c r="A677" s="39" t="s">
        <v>850</v>
      </c>
      <c r="B677" s="39" t="s">
        <v>851</v>
      </c>
      <c r="C677" s="39" t="s">
        <v>5391</v>
      </c>
      <c r="D677" s="39" t="s">
        <v>4505</v>
      </c>
      <c r="E677" s="39" t="s">
        <v>261</v>
      </c>
      <c r="F677" s="39" t="s">
        <v>1739</v>
      </c>
      <c r="G677" s="39" t="s">
        <v>4853</v>
      </c>
      <c r="H677" s="39" t="s">
        <v>4502</v>
      </c>
      <c r="I677" s="40" t="n">
        <v>100</v>
      </c>
      <c r="J677" s="40" t="n">
        <v>0</v>
      </c>
      <c r="K677" s="39" t="s">
        <v>4503</v>
      </c>
      <c r="L677" s="41" t="n">
        <v>0</v>
      </c>
      <c r="M677" s="41" t="n">
        <v>94722.01</v>
      </c>
      <c r="O677" s="42" t="n">
        <f aca="false">M677/SUM($M$2:$M$2023)</f>
        <v>0.000261682728344517</v>
      </c>
      <c r="P677" s="43" t="n">
        <f aca="false">IFERROR(M677/I677,0)</f>
        <v>947.2201</v>
      </c>
      <c r="Q677" s="17"/>
      <c r="R677" s="44" t="n">
        <f aca="false">I677-Q677</f>
        <v>100</v>
      </c>
      <c r="S677" s="43" t="n">
        <f aca="false">$AK677*R677</f>
        <v>94722.0101273147</v>
      </c>
      <c r="U677" s="26" t="s">
        <v>259</v>
      </c>
      <c r="V677" s="26" t="s">
        <v>260</v>
      </c>
      <c r="W677" s="26" t="s">
        <v>262</v>
      </c>
      <c r="X677" s="29" t="s">
        <v>227</v>
      </c>
      <c r="Y677" s="26" t="s">
        <v>297</v>
      </c>
      <c r="Z677" s="25" t="s">
        <v>51</v>
      </c>
      <c r="AA677" s="26" t="s">
        <v>1880</v>
      </c>
      <c r="AB677" s="26" t="s">
        <v>1881</v>
      </c>
      <c r="AC677" s="26" t="s">
        <v>854</v>
      </c>
      <c r="AD677" s="26" t="s">
        <v>269</v>
      </c>
      <c r="AE677" s="26"/>
      <c r="AF677" s="26" t="s">
        <v>270</v>
      </c>
      <c r="AG677" s="26" t="s">
        <v>855</v>
      </c>
      <c r="AH677" s="45"/>
      <c r="AI677" s="45"/>
      <c r="AJ677" s="45"/>
      <c r="AK677" s="46" t="n">
        <v>947.220101273147</v>
      </c>
      <c r="AL677" s="46"/>
      <c r="AM677" s="46"/>
      <c r="AN677" s="26"/>
      <c r="AO677" s="26" t="s">
        <v>5048</v>
      </c>
    </row>
    <row r="678" customFormat="false" ht="12" hidden="false" customHeight="false" outlineLevel="0" collapsed="false">
      <c r="A678" s="39" t="s">
        <v>850</v>
      </c>
      <c r="B678" s="39" t="s">
        <v>851</v>
      </c>
      <c r="C678" s="39" t="s">
        <v>5392</v>
      </c>
      <c r="D678" s="39" t="s">
        <v>4505</v>
      </c>
      <c r="E678" s="39" t="s">
        <v>261</v>
      </c>
      <c r="F678" s="39" t="s">
        <v>1739</v>
      </c>
      <c r="G678" s="39" t="s">
        <v>4853</v>
      </c>
      <c r="H678" s="39" t="s">
        <v>4502</v>
      </c>
      <c r="I678" s="40" t="n">
        <v>100</v>
      </c>
      <c r="J678" s="40" t="n">
        <v>0</v>
      </c>
      <c r="K678" s="39" t="s">
        <v>4503</v>
      </c>
      <c r="L678" s="41" t="n">
        <v>0</v>
      </c>
      <c r="M678" s="41" t="n">
        <v>94722.01</v>
      </c>
      <c r="O678" s="42" t="n">
        <f aca="false">M678/SUM($M$2:$M$2023)</f>
        <v>0.000261682728344517</v>
      </c>
      <c r="P678" s="43" t="n">
        <f aca="false">IFERROR(M678/I678,0)</f>
        <v>947.2201</v>
      </c>
      <c r="Q678" s="17"/>
      <c r="R678" s="44" t="n">
        <f aca="false">I678-Q678</f>
        <v>100</v>
      </c>
      <c r="S678" s="43" t="n">
        <f aca="false">$AK678*R678</f>
        <v>94722.0101273147</v>
      </c>
      <c r="U678" s="26" t="s">
        <v>259</v>
      </c>
      <c r="V678" s="26" t="s">
        <v>260</v>
      </c>
      <c r="W678" s="26" t="s">
        <v>262</v>
      </c>
      <c r="X678" s="29" t="s">
        <v>227</v>
      </c>
      <c r="Y678" s="26" t="s">
        <v>297</v>
      </c>
      <c r="Z678" s="25" t="s">
        <v>51</v>
      </c>
      <c r="AA678" s="26" t="s">
        <v>1880</v>
      </c>
      <c r="AB678" s="26" t="s">
        <v>1881</v>
      </c>
      <c r="AC678" s="26" t="s">
        <v>854</v>
      </c>
      <c r="AD678" s="26" t="s">
        <v>269</v>
      </c>
      <c r="AE678" s="26"/>
      <c r="AF678" s="26" t="s">
        <v>270</v>
      </c>
      <c r="AG678" s="26" t="s">
        <v>855</v>
      </c>
      <c r="AH678" s="45"/>
      <c r="AI678" s="45"/>
      <c r="AJ678" s="45"/>
      <c r="AK678" s="46" t="n">
        <v>947.220101273147</v>
      </c>
      <c r="AL678" s="46"/>
      <c r="AM678" s="46"/>
      <c r="AN678" s="26"/>
      <c r="AO678" s="26" t="s">
        <v>5048</v>
      </c>
    </row>
    <row r="679" customFormat="false" ht="12" hidden="false" customHeight="false" outlineLevel="0" collapsed="false">
      <c r="A679" s="39" t="s">
        <v>850</v>
      </c>
      <c r="B679" s="39" t="s">
        <v>851</v>
      </c>
      <c r="C679" s="39" t="s">
        <v>5393</v>
      </c>
      <c r="D679" s="39" t="s">
        <v>4505</v>
      </c>
      <c r="E679" s="39" t="s">
        <v>261</v>
      </c>
      <c r="F679" s="39" t="s">
        <v>1739</v>
      </c>
      <c r="G679" s="39" t="s">
        <v>4853</v>
      </c>
      <c r="H679" s="39" t="s">
        <v>4502</v>
      </c>
      <c r="I679" s="40" t="n">
        <v>100</v>
      </c>
      <c r="J679" s="40" t="n">
        <v>0</v>
      </c>
      <c r="K679" s="39" t="s">
        <v>4503</v>
      </c>
      <c r="L679" s="41" t="n">
        <v>0</v>
      </c>
      <c r="M679" s="41" t="n">
        <v>94722.01</v>
      </c>
      <c r="O679" s="42" t="n">
        <f aca="false">M679/SUM($M$2:$M$2023)</f>
        <v>0.000261682728344517</v>
      </c>
      <c r="P679" s="43" t="n">
        <f aca="false">IFERROR(M679/I679,0)</f>
        <v>947.2201</v>
      </c>
      <c r="Q679" s="17"/>
      <c r="R679" s="44" t="n">
        <f aca="false">I679-Q679</f>
        <v>100</v>
      </c>
      <c r="S679" s="43" t="n">
        <f aca="false">$AK679*R679</f>
        <v>94722.0101273147</v>
      </c>
      <c r="U679" s="26" t="s">
        <v>259</v>
      </c>
      <c r="V679" s="26" t="s">
        <v>260</v>
      </c>
      <c r="W679" s="26" t="s">
        <v>262</v>
      </c>
      <c r="X679" s="29" t="s">
        <v>227</v>
      </c>
      <c r="Y679" s="26" t="s">
        <v>297</v>
      </c>
      <c r="Z679" s="25" t="s">
        <v>51</v>
      </c>
      <c r="AA679" s="26" t="s">
        <v>1880</v>
      </c>
      <c r="AB679" s="26" t="s">
        <v>1881</v>
      </c>
      <c r="AC679" s="26" t="s">
        <v>854</v>
      </c>
      <c r="AD679" s="26" t="s">
        <v>269</v>
      </c>
      <c r="AE679" s="26"/>
      <c r="AF679" s="26" t="s">
        <v>270</v>
      </c>
      <c r="AG679" s="26" t="s">
        <v>855</v>
      </c>
      <c r="AH679" s="45"/>
      <c r="AI679" s="45"/>
      <c r="AJ679" s="45"/>
      <c r="AK679" s="46" t="n">
        <v>947.220101273147</v>
      </c>
      <c r="AL679" s="46"/>
      <c r="AM679" s="46"/>
      <c r="AN679" s="26"/>
      <c r="AO679" s="26" t="s">
        <v>5048</v>
      </c>
    </row>
    <row r="680" customFormat="false" ht="12" hidden="false" customHeight="false" outlineLevel="0" collapsed="false">
      <c r="A680" s="39" t="s">
        <v>850</v>
      </c>
      <c r="B680" s="39" t="s">
        <v>851</v>
      </c>
      <c r="C680" s="39" t="s">
        <v>5394</v>
      </c>
      <c r="D680" s="39" t="s">
        <v>4505</v>
      </c>
      <c r="E680" s="39" t="s">
        <v>261</v>
      </c>
      <c r="F680" s="39" t="s">
        <v>1739</v>
      </c>
      <c r="G680" s="39" t="s">
        <v>4853</v>
      </c>
      <c r="H680" s="39" t="s">
        <v>4502</v>
      </c>
      <c r="I680" s="40" t="n">
        <v>100</v>
      </c>
      <c r="J680" s="40" t="n">
        <v>0</v>
      </c>
      <c r="K680" s="39" t="s">
        <v>4503</v>
      </c>
      <c r="L680" s="41" t="n">
        <v>0</v>
      </c>
      <c r="M680" s="41" t="n">
        <v>94722.01</v>
      </c>
      <c r="O680" s="42" t="n">
        <f aca="false">M680/SUM($M$2:$M$2023)</f>
        <v>0.000261682728344517</v>
      </c>
      <c r="P680" s="43" t="n">
        <f aca="false">IFERROR(M680/I680,0)</f>
        <v>947.2201</v>
      </c>
      <c r="Q680" s="17"/>
      <c r="R680" s="44" t="n">
        <f aca="false">I680-Q680</f>
        <v>100</v>
      </c>
      <c r="S680" s="43" t="n">
        <f aca="false">$AK680*R680</f>
        <v>94722.0101273147</v>
      </c>
      <c r="U680" s="26" t="s">
        <v>259</v>
      </c>
      <c r="V680" s="26" t="s">
        <v>260</v>
      </c>
      <c r="W680" s="26" t="s">
        <v>262</v>
      </c>
      <c r="X680" s="29" t="s">
        <v>227</v>
      </c>
      <c r="Y680" s="26" t="s">
        <v>297</v>
      </c>
      <c r="Z680" s="25" t="s">
        <v>51</v>
      </c>
      <c r="AA680" s="26" t="s">
        <v>1880</v>
      </c>
      <c r="AB680" s="26" t="s">
        <v>1881</v>
      </c>
      <c r="AC680" s="26" t="s">
        <v>854</v>
      </c>
      <c r="AD680" s="26" t="s">
        <v>269</v>
      </c>
      <c r="AE680" s="26"/>
      <c r="AF680" s="26" t="s">
        <v>270</v>
      </c>
      <c r="AG680" s="26" t="s">
        <v>855</v>
      </c>
      <c r="AH680" s="45"/>
      <c r="AI680" s="45"/>
      <c r="AJ680" s="45"/>
      <c r="AK680" s="46" t="n">
        <v>947.220101273147</v>
      </c>
      <c r="AL680" s="46"/>
      <c r="AM680" s="46"/>
      <c r="AN680" s="26"/>
      <c r="AO680" s="26" t="s">
        <v>5048</v>
      </c>
    </row>
    <row r="681" customFormat="false" ht="12" hidden="false" customHeight="false" outlineLevel="0" collapsed="false">
      <c r="A681" s="39" t="s">
        <v>850</v>
      </c>
      <c r="B681" s="39" t="s">
        <v>851</v>
      </c>
      <c r="C681" s="39" t="s">
        <v>5395</v>
      </c>
      <c r="D681" s="39" t="s">
        <v>4505</v>
      </c>
      <c r="E681" s="39" t="s">
        <v>261</v>
      </c>
      <c r="F681" s="39" t="s">
        <v>1739</v>
      </c>
      <c r="G681" s="39" t="s">
        <v>4853</v>
      </c>
      <c r="H681" s="39" t="s">
        <v>4502</v>
      </c>
      <c r="I681" s="40" t="n">
        <v>100</v>
      </c>
      <c r="J681" s="40" t="n">
        <v>0</v>
      </c>
      <c r="K681" s="39" t="s">
        <v>4503</v>
      </c>
      <c r="L681" s="41" t="n">
        <v>0</v>
      </c>
      <c r="M681" s="41" t="n">
        <v>94722.01</v>
      </c>
      <c r="O681" s="42" t="n">
        <f aca="false">M681/SUM($M$2:$M$2023)</f>
        <v>0.000261682728344517</v>
      </c>
      <c r="P681" s="43" t="n">
        <f aca="false">IFERROR(M681/I681,0)</f>
        <v>947.2201</v>
      </c>
      <c r="Q681" s="17"/>
      <c r="R681" s="44" t="n">
        <f aca="false">I681-Q681</f>
        <v>100</v>
      </c>
      <c r="S681" s="43" t="n">
        <f aca="false">$AK681*R681</f>
        <v>94722.0101273147</v>
      </c>
      <c r="U681" s="26" t="s">
        <v>259</v>
      </c>
      <c r="V681" s="26" t="s">
        <v>260</v>
      </c>
      <c r="W681" s="26" t="s">
        <v>262</v>
      </c>
      <c r="X681" s="29" t="s">
        <v>227</v>
      </c>
      <c r="Y681" s="26" t="s">
        <v>297</v>
      </c>
      <c r="Z681" s="25" t="s">
        <v>51</v>
      </c>
      <c r="AA681" s="26" t="s">
        <v>1880</v>
      </c>
      <c r="AB681" s="26" t="s">
        <v>1881</v>
      </c>
      <c r="AC681" s="26" t="s">
        <v>854</v>
      </c>
      <c r="AD681" s="26" t="s">
        <v>269</v>
      </c>
      <c r="AE681" s="26"/>
      <c r="AF681" s="26" t="s">
        <v>270</v>
      </c>
      <c r="AG681" s="26" t="s">
        <v>855</v>
      </c>
      <c r="AH681" s="45"/>
      <c r="AI681" s="45"/>
      <c r="AJ681" s="45"/>
      <c r="AK681" s="46" t="n">
        <v>947.220101273147</v>
      </c>
      <c r="AL681" s="46"/>
      <c r="AM681" s="46"/>
      <c r="AN681" s="26"/>
      <c r="AO681" s="26" t="s">
        <v>5048</v>
      </c>
    </row>
    <row r="682" customFormat="false" ht="12" hidden="false" customHeight="false" outlineLevel="0" collapsed="false">
      <c r="A682" s="39" t="s">
        <v>850</v>
      </c>
      <c r="B682" s="39" t="s">
        <v>851</v>
      </c>
      <c r="C682" s="39" t="s">
        <v>5396</v>
      </c>
      <c r="D682" s="39" t="s">
        <v>4505</v>
      </c>
      <c r="E682" s="39" t="s">
        <v>261</v>
      </c>
      <c r="F682" s="39" t="s">
        <v>1739</v>
      </c>
      <c r="G682" s="39" t="s">
        <v>4853</v>
      </c>
      <c r="H682" s="39" t="s">
        <v>4502</v>
      </c>
      <c r="I682" s="40" t="n">
        <v>100</v>
      </c>
      <c r="J682" s="40" t="n">
        <v>0</v>
      </c>
      <c r="K682" s="39" t="s">
        <v>4503</v>
      </c>
      <c r="L682" s="41" t="n">
        <v>0</v>
      </c>
      <c r="M682" s="41" t="n">
        <v>94722.01</v>
      </c>
      <c r="O682" s="42" t="n">
        <f aca="false">M682/SUM($M$2:$M$2023)</f>
        <v>0.000261682728344517</v>
      </c>
      <c r="P682" s="43" t="n">
        <f aca="false">IFERROR(M682/I682,0)</f>
        <v>947.2201</v>
      </c>
      <c r="Q682" s="17"/>
      <c r="R682" s="44" t="n">
        <f aca="false">I682-Q682</f>
        <v>100</v>
      </c>
      <c r="S682" s="43" t="n">
        <f aca="false">$AK682*R682</f>
        <v>94722.0101273147</v>
      </c>
      <c r="U682" s="26" t="s">
        <v>259</v>
      </c>
      <c r="V682" s="26" t="s">
        <v>260</v>
      </c>
      <c r="W682" s="26" t="s">
        <v>262</v>
      </c>
      <c r="X682" s="29" t="s">
        <v>227</v>
      </c>
      <c r="Y682" s="26" t="s">
        <v>297</v>
      </c>
      <c r="Z682" s="25" t="s">
        <v>51</v>
      </c>
      <c r="AA682" s="26" t="s">
        <v>1880</v>
      </c>
      <c r="AB682" s="26" t="s">
        <v>1881</v>
      </c>
      <c r="AC682" s="26" t="s">
        <v>854</v>
      </c>
      <c r="AD682" s="26" t="s">
        <v>269</v>
      </c>
      <c r="AE682" s="26"/>
      <c r="AF682" s="26" t="s">
        <v>270</v>
      </c>
      <c r="AG682" s="26" t="s">
        <v>855</v>
      </c>
      <c r="AH682" s="45"/>
      <c r="AI682" s="45"/>
      <c r="AJ682" s="45"/>
      <c r="AK682" s="46" t="n">
        <v>947.220101273147</v>
      </c>
      <c r="AL682" s="46"/>
      <c r="AM682" s="46"/>
      <c r="AN682" s="26"/>
      <c r="AO682" s="26" t="s">
        <v>5048</v>
      </c>
    </row>
    <row r="683" customFormat="false" ht="12" hidden="false" customHeight="false" outlineLevel="0" collapsed="false">
      <c r="A683" s="39" t="s">
        <v>850</v>
      </c>
      <c r="B683" s="39" t="s">
        <v>851</v>
      </c>
      <c r="C683" s="39" t="s">
        <v>5397</v>
      </c>
      <c r="D683" s="39" t="s">
        <v>4505</v>
      </c>
      <c r="E683" s="39" t="s">
        <v>261</v>
      </c>
      <c r="F683" s="39" t="s">
        <v>1739</v>
      </c>
      <c r="G683" s="39" t="s">
        <v>4853</v>
      </c>
      <c r="H683" s="39" t="s">
        <v>4502</v>
      </c>
      <c r="I683" s="40" t="n">
        <v>100</v>
      </c>
      <c r="J683" s="40" t="n">
        <v>0</v>
      </c>
      <c r="K683" s="39" t="s">
        <v>4503</v>
      </c>
      <c r="L683" s="41" t="n">
        <v>0</v>
      </c>
      <c r="M683" s="41" t="n">
        <v>94722.01</v>
      </c>
      <c r="O683" s="42" t="n">
        <f aca="false">M683/SUM($M$2:$M$2023)</f>
        <v>0.000261682728344517</v>
      </c>
      <c r="P683" s="43" t="n">
        <f aca="false">IFERROR(M683/I683,0)</f>
        <v>947.2201</v>
      </c>
      <c r="Q683" s="17"/>
      <c r="R683" s="44" t="n">
        <f aca="false">I683-Q683</f>
        <v>100</v>
      </c>
      <c r="S683" s="43" t="n">
        <f aca="false">$AK683*R683</f>
        <v>94722.0101273147</v>
      </c>
      <c r="U683" s="26" t="s">
        <v>259</v>
      </c>
      <c r="V683" s="26" t="s">
        <v>260</v>
      </c>
      <c r="W683" s="26" t="s">
        <v>262</v>
      </c>
      <c r="X683" s="29" t="s">
        <v>227</v>
      </c>
      <c r="Y683" s="26" t="s">
        <v>297</v>
      </c>
      <c r="Z683" s="25" t="s">
        <v>51</v>
      </c>
      <c r="AA683" s="26" t="s">
        <v>1880</v>
      </c>
      <c r="AB683" s="26" t="s">
        <v>1881</v>
      </c>
      <c r="AC683" s="26" t="s">
        <v>854</v>
      </c>
      <c r="AD683" s="26" t="s">
        <v>269</v>
      </c>
      <c r="AE683" s="26"/>
      <c r="AF683" s="26" t="s">
        <v>270</v>
      </c>
      <c r="AG683" s="26" t="s">
        <v>855</v>
      </c>
      <c r="AH683" s="45"/>
      <c r="AI683" s="45"/>
      <c r="AJ683" s="45"/>
      <c r="AK683" s="46" t="n">
        <v>947.220101273147</v>
      </c>
      <c r="AL683" s="46"/>
      <c r="AM683" s="46"/>
      <c r="AN683" s="26"/>
      <c r="AO683" s="26" t="s">
        <v>5048</v>
      </c>
    </row>
    <row r="684" customFormat="false" ht="12" hidden="false" customHeight="false" outlineLevel="0" collapsed="false">
      <c r="A684" s="39" t="s">
        <v>850</v>
      </c>
      <c r="B684" s="39" t="s">
        <v>851</v>
      </c>
      <c r="C684" s="39" t="s">
        <v>5398</v>
      </c>
      <c r="D684" s="39" t="s">
        <v>4505</v>
      </c>
      <c r="E684" s="39" t="s">
        <v>261</v>
      </c>
      <c r="F684" s="39" t="s">
        <v>1739</v>
      </c>
      <c r="G684" s="39" t="s">
        <v>4853</v>
      </c>
      <c r="H684" s="39" t="s">
        <v>4502</v>
      </c>
      <c r="I684" s="40" t="n">
        <v>100</v>
      </c>
      <c r="J684" s="40" t="n">
        <v>0</v>
      </c>
      <c r="K684" s="39" t="s">
        <v>4503</v>
      </c>
      <c r="L684" s="41" t="n">
        <v>0</v>
      </c>
      <c r="M684" s="41" t="n">
        <v>94722.01</v>
      </c>
      <c r="O684" s="42" t="n">
        <f aca="false">M684/SUM($M$2:$M$2023)</f>
        <v>0.000261682728344517</v>
      </c>
      <c r="P684" s="43" t="n">
        <f aca="false">IFERROR(M684/I684,0)</f>
        <v>947.2201</v>
      </c>
      <c r="Q684" s="17"/>
      <c r="R684" s="44" t="n">
        <f aca="false">I684-Q684</f>
        <v>100</v>
      </c>
      <c r="S684" s="43" t="n">
        <f aca="false">$AK684*R684</f>
        <v>94722.0101273147</v>
      </c>
      <c r="U684" s="26" t="s">
        <v>259</v>
      </c>
      <c r="V684" s="26" t="s">
        <v>260</v>
      </c>
      <c r="W684" s="26" t="s">
        <v>262</v>
      </c>
      <c r="X684" s="29" t="s">
        <v>227</v>
      </c>
      <c r="Y684" s="26" t="s">
        <v>297</v>
      </c>
      <c r="Z684" s="25" t="s">
        <v>51</v>
      </c>
      <c r="AA684" s="26" t="s">
        <v>1880</v>
      </c>
      <c r="AB684" s="26" t="s">
        <v>1881</v>
      </c>
      <c r="AC684" s="26" t="s">
        <v>854</v>
      </c>
      <c r="AD684" s="26" t="s">
        <v>269</v>
      </c>
      <c r="AE684" s="26"/>
      <c r="AF684" s="26" t="s">
        <v>270</v>
      </c>
      <c r="AG684" s="26" t="s">
        <v>855</v>
      </c>
      <c r="AH684" s="45"/>
      <c r="AI684" s="45"/>
      <c r="AJ684" s="45"/>
      <c r="AK684" s="46" t="n">
        <v>947.220101273147</v>
      </c>
      <c r="AL684" s="46"/>
      <c r="AM684" s="46"/>
      <c r="AN684" s="26"/>
      <c r="AO684" s="26" t="s">
        <v>5048</v>
      </c>
    </row>
    <row r="685" customFormat="false" ht="12" hidden="false" customHeight="false" outlineLevel="0" collapsed="false">
      <c r="A685" s="39" t="s">
        <v>850</v>
      </c>
      <c r="B685" s="39" t="s">
        <v>851</v>
      </c>
      <c r="C685" s="39" t="s">
        <v>5399</v>
      </c>
      <c r="D685" s="39" t="s">
        <v>4505</v>
      </c>
      <c r="E685" s="39" t="s">
        <v>261</v>
      </c>
      <c r="F685" s="39" t="s">
        <v>1739</v>
      </c>
      <c r="G685" s="39" t="s">
        <v>4853</v>
      </c>
      <c r="H685" s="39" t="s">
        <v>4502</v>
      </c>
      <c r="I685" s="40" t="n">
        <v>100</v>
      </c>
      <c r="J685" s="40" t="n">
        <v>0</v>
      </c>
      <c r="K685" s="39" t="s">
        <v>4503</v>
      </c>
      <c r="L685" s="41" t="n">
        <v>0</v>
      </c>
      <c r="M685" s="41" t="n">
        <v>94722.01</v>
      </c>
      <c r="O685" s="42" t="n">
        <f aca="false">M685/SUM($M$2:$M$2023)</f>
        <v>0.000261682728344517</v>
      </c>
      <c r="P685" s="43" t="n">
        <f aca="false">IFERROR(M685/I685,0)</f>
        <v>947.2201</v>
      </c>
      <c r="Q685" s="17"/>
      <c r="R685" s="44" t="n">
        <f aca="false">I685-Q685</f>
        <v>100</v>
      </c>
      <c r="S685" s="43" t="n">
        <f aca="false">$AK685*R685</f>
        <v>94722.0101273147</v>
      </c>
      <c r="U685" s="26" t="s">
        <v>259</v>
      </c>
      <c r="V685" s="26" t="s">
        <v>260</v>
      </c>
      <c r="W685" s="26" t="s">
        <v>262</v>
      </c>
      <c r="X685" s="29" t="s">
        <v>227</v>
      </c>
      <c r="Y685" s="26" t="s">
        <v>297</v>
      </c>
      <c r="Z685" s="25" t="s">
        <v>51</v>
      </c>
      <c r="AA685" s="26" t="s">
        <v>1880</v>
      </c>
      <c r="AB685" s="26" t="s">
        <v>1881</v>
      </c>
      <c r="AC685" s="26" t="s">
        <v>854</v>
      </c>
      <c r="AD685" s="26" t="s">
        <v>269</v>
      </c>
      <c r="AE685" s="26"/>
      <c r="AF685" s="26" t="s">
        <v>270</v>
      </c>
      <c r="AG685" s="26" t="s">
        <v>855</v>
      </c>
      <c r="AH685" s="45"/>
      <c r="AI685" s="45"/>
      <c r="AJ685" s="45"/>
      <c r="AK685" s="46" t="n">
        <v>947.220101273147</v>
      </c>
      <c r="AL685" s="46"/>
      <c r="AM685" s="46"/>
      <c r="AN685" s="26"/>
      <c r="AO685" s="26" t="s">
        <v>5048</v>
      </c>
    </row>
    <row r="686" customFormat="false" ht="12" hidden="false" customHeight="false" outlineLevel="0" collapsed="false">
      <c r="A686" s="39" t="s">
        <v>820</v>
      </c>
      <c r="B686" s="39" t="s">
        <v>821</v>
      </c>
      <c r="C686" s="39" t="s">
        <v>5400</v>
      </c>
      <c r="D686" s="39" t="s">
        <v>4505</v>
      </c>
      <c r="E686" s="39" t="s">
        <v>261</v>
      </c>
      <c r="F686" s="39" t="s">
        <v>1739</v>
      </c>
      <c r="G686" s="39" t="s">
        <v>4853</v>
      </c>
      <c r="H686" s="39" t="s">
        <v>4502</v>
      </c>
      <c r="I686" s="40" t="n">
        <v>100</v>
      </c>
      <c r="J686" s="40" t="n">
        <v>0</v>
      </c>
      <c r="K686" s="39" t="s">
        <v>4503</v>
      </c>
      <c r="L686" s="41" t="n">
        <v>0</v>
      </c>
      <c r="M686" s="41" t="n">
        <v>19645.44</v>
      </c>
      <c r="O686" s="42" t="n">
        <f aca="false">M686/SUM($M$2:$M$2023)</f>
        <v>5.42732606574597E-005</v>
      </c>
      <c r="P686" s="43" t="n">
        <f aca="false">IFERROR(M686/I686,0)</f>
        <v>196.4544</v>
      </c>
      <c r="Q686" s="17"/>
      <c r="R686" s="44" t="n">
        <f aca="false">I686-Q686</f>
        <v>100</v>
      </c>
      <c r="S686" s="43" t="n">
        <f aca="false">$AK686*R686</f>
        <v>19645.4437593026</v>
      </c>
      <c r="U686" s="26" t="s">
        <v>259</v>
      </c>
      <c r="V686" s="26" t="s">
        <v>260</v>
      </c>
      <c r="W686" s="26" t="s">
        <v>262</v>
      </c>
      <c r="X686" s="29" t="s">
        <v>227</v>
      </c>
      <c r="Y686" s="26" t="s">
        <v>297</v>
      </c>
      <c r="Z686" s="25" t="s">
        <v>51</v>
      </c>
      <c r="AA686" s="26" t="s">
        <v>1846</v>
      </c>
      <c r="AB686" s="26" t="s">
        <v>1847</v>
      </c>
      <c r="AC686" s="26" t="s">
        <v>824</v>
      </c>
      <c r="AD686" s="26" t="s">
        <v>269</v>
      </c>
      <c r="AE686" s="26"/>
      <c r="AF686" s="26" t="s">
        <v>270</v>
      </c>
      <c r="AG686" s="26" t="s">
        <v>825</v>
      </c>
      <c r="AH686" s="45"/>
      <c r="AI686" s="45"/>
      <c r="AJ686" s="45"/>
      <c r="AK686" s="46" t="n">
        <v>196.454437593026</v>
      </c>
      <c r="AL686" s="46"/>
      <c r="AM686" s="46"/>
      <c r="AN686" s="26"/>
      <c r="AO686" s="26" t="s">
        <v>5008</v>
      </c>
    </row>
    <row r="687" customFormat="false" ht="12" hidden="false" customHeight="false" outlineLevel="0" collapsed="false">
      <c r="A687" s="39" t="s">
        <v>820</v>
      </c>
      <c r="B687" s="39" t="s">
        <v>821</v>
      </c>
      <c r="C687" s="39" t="s">
        <v>5401</v>
      </c>
      <c r="D687" s="39" t="s">
        <v>4505</v>
      </c>
      <c r="E687" s="39" t="s">
        <v>261</v>
      </c>
      <c r="F687" s="39" t="s">
        <v>1739</v>
      </c>
      <c r="G687" s="39" t="s">
        <v>4853</v>
      </c>
      <c r="H687" s="39" t="s">
        <v>4502</v>
      </c>
      <c r="I687" s="40" t="n">
        <v>100</v>
      </c>
      <c r="J687" s="40" t="n">
        <v>0</v>
      </c>
      <c r="K687" s="39" t="s">
        <v>4503</v>
      </c>
      <c r="L687" s="41" t="n">
        <v>0</v>
      </c>
      <c r="M687" s="41" t="n">
        <v>19645.44</v>
      </c>
      <c r="O687" s="42" t="n">
        <f aca="false">M687/SUM($M$2:$M$2023)</f>
        <v>5.42732606574597E-005</v>
      </c>
      <c r="P687" s="43" t="n">
        <f aca="false">IFERROR(M687/I687,0)</f>
        <v>196.4544</v>
      </c>
      <c r="Q687" s="17"/>
      <c r="R687" s="44" t="n">
        <f aca="false">I687-Q687</f>
        <v>100</v>
      </c>
      <c r="S687" s="43" t="n">
        <f aca="false">$AK687*R687</f>
        <v>19645.4437593026</v>
      </c>
      <c r="U687" s="26" t="s">
        <v>259</v>
      </c>
      <c r="V687" s="26" t="s">
        <v>260</v>
      </c>
      <c r="W687" s="26" t="s">
        <v>262</v>
      </c>
      <c r="X687" s="29" t="s">
        <v>227</v>
      </c>
      <c r="Y687" s="26" t="s">
        <v>297</v>
      </c>
      <c r="Z687" s="25" t="s">
        <v>51</v>
      </c>
      <c r="AA687" s="26" t="s">
        <v>1846</v>
      </c>
      <c r="AB687" s="26" t="s">
        <v>1847</v>
      </c>
      <c r="AC687" s="26" t="s">
        <v>824</v>
      </c>
      <c r="AD687" s="26" t="s">
        <v>269</v>
      </c>
      <c r="AE687" s="26"/>
      <c r="AF687" s="26" t="s">
        <v>270</v>
      </c>
      <c r="AG687" s="26" t="s">
        <v>825</v>
      </c>
      <c r="AH687" s="45"/>
      <c r="AI687" s="45"/>
      <c r="AJ687" s="45"/>
      <c r="AK687" s="46" t="n">
        <v>196.454437593026</v>
      </c>
      <c r="AL687" s="46"/>
      <c r="AM687" s="46"/>
      <c r="AN687" s="26"/>
      <c r="AO687" s="26" t="s">
        <v>5008</v>
      </c>
    </row>
    <row r="688" customFormat="false" ht="12" hidden="false" customHeight="false" outlineLevel="0" collapsed="false">
      <c r="A688" s="39" t="s">
        <v>820</v>
      </c>
      <c r="B688" s="39" t="s">
        <v>821</v>
      </c>
      <c r="C688" s="39" t="s">
        <v>5402</v>
      </c>
      <c r="D688" s="39" t="s">
        <v>4505</v>
      </c>
      <c r="E688" s="39" t="s">
        <v>261</v>
      </c>
      <c r="F688" s="39" t="s">
        <v>1739</v>
      </c>
      <c r="G688" s="39" t="s">
        <v>4853</v>
      </c>
      <c r="H688" s="39" t="s">
        <v>4502</v>
      </c>
      <c r="I688" s="40" t="n">
        <v>100</v>
      </c>
      <c r="J688" s="40" t="n">
        <v>0</v>
      </c>
      <c r="K688" s="39" t="s">
        <v>4503</v>
      </c>
      <c r="L688" s="41" t="n">
        <v>0</v>
      </c>
      <c r="M688" s="41" t="n">
        <v>19645.44</v>
      </c>
      <c r="O688" s="42" t="n">
        <f aca="false">M688/SUM($M$2:$M$2023)</f>
        <v>5.42732606574597E-005</v>
      </c>
      <c r="P688" s="43" t="n">
        <f aca="false">IFERROR(M688/I688,0)</f>
        <v>196.4544</v>
      </c>
      <c r="Q688" s="17"/>
      <c r="R688" s="44" t="n">
        <f aca="false">I688-Q688</f>
        <v>100</v>
      </c>
      <c r="S688" s="43" t="n">
        <f aca="false">$AK688*R688</f>
        <v>19645.4437593026</v>
      </c>
      <c r="U688" s="26" t="s">
        <v>259</v>
      </c>
      <c r="V688" s="26" t="s">
        <v>260</v>
      </c>
      <c r="W688" s="26" t="s">
        <v>262</v>
      </c>
      <c r="X688" s="29" t="s">
        <v>227</v>
      </c>
      <c r="Y688" s="26" t="s">
        <v>297</v>
      </c>
      <c r="Z688" s="25" t="s">
        <v>51</v>
      </c>
      <c r="AA688" s="26" t="s">
        <v>1846</v>
      </c>
      <c r="AB688" s="26" t="s">
        <v>1847</v>
      </c>
      <c r="AC688" s="26" t="s">
        <v>824</v>
      </c>
      <c r="AD688" s="26" t="s">
        <v>269</v>
      </c>
      <c r="AE688" s="26"/>
      <c r="AF688" s="26" t="s">
        <v>270</v>
      </c>
      <c r="AG688" s="26" t="s">
        <v>825</v>
      </c>
      <c r="AH688" s="45"/>
      <c r="AI688" s="45"/>
      <c r="AJ688" s="45"/>
      <c r="AK688" s="46" t="n">
        <v>196.454437593026</v>
      </c>
      <c r="AL688" s="46"/>
      <c r="AM688" s="46"/>
      <c r="AN688" s="26"/>
      <c r="AO688" s="26" t="s">
        <v>5008</v>
      </c>
    </row>
    <row r="689" customFormat="false" ht="12" hidden="false" customHeight="false" outlineLevel="0" collapsed="false">
      <c r="A689" s="39" t="s">
        <v>820</v>
      </c>
      <c r="B689" s="39" t="s">
        <v>821</v>
      </c>
      <c r="C689" s="39" t="s">
        <v>5403</v>
      </c>
      <c r="D689" s="39" t="s">
        <v>4505</v>
      </c>
      <c r="E689" s="39" t="s">
        <v>261</v>
      </c>
      <c r="F689" s="39" t="s">
        <v>1739</v>
      </c>
      <c r="G689" s="39" t="s">
        <v>4853</v>
      </c>
      <c r="H689" s="39" t="s">
        <v>4502</v>
      </c>
      <c r="I689" s="40" t="n">
        <v>100</v>
      </c>
      <c r="J689" s="40" t="n">
        <v>0</v>
      </c>
      <c r="K689" s="39" t="s">
        <v>4503</v>
      </c>
      <c r="L689" s="41" t="n">
        <v>0</v>
      </c>
      <c r="M689" s="41" t="n">
        <v>19645.44</v>
      </c>
      <c r="O689" s="42" t="n">
        <f aca="false">M689/SUM($M$2:$M$2023)</f>
        <v>5.42732606574597E-005</v>
      </c>
      <c r="P689" s="43" t="n">
        <f aca="false">IFERROR(M689/I689,0)</f>
        <v>196.4544</v>
      </c>
      <c r="Q689" s="17"/>
      <c r="R689" s="44" t="n">
        <f aca="false">I689-Q689</f>
        <v>100</v>
      </c>
      <c r="S689" s="43" t="n">
        <f aca="false">$AK689*R689</f>
        <v>19645.4437593026</v>
      </c>
      <c r="U689" s="26" t="s">
        <v>259</v>
      </c>
      <c r="V689" s="26" t="s">
        <v>260</v>
      </c>
      <c r="W689" s="26" t="s">
        <v>262</v>
      </c>
      <c r="X689" s="29" t="s">
        <v>227</v>
      </c>
      <c r="Y689" s="26" t="s">
        <v>297</v>
      </c>
      <c r="Z689" s="25" t="s">
        <v>51</v>
      </c>
      <c r="AA689" s="26" t="s">
        <v>1846</v>
      </c>
      <c r="AB689" s="26" t="s">
        <v>1847</v>
      </c>
      <c r="AC689" s="26" t="s">
        <v>824</v>
      </c>
      <c r="AD689" s="26" t="s">
        <v>269</v>
      </c>
      <c r="AE689" s="26"/>
      <c r="AF689" s="26" t="s">
        <v>270</v>
      </c>
      <c r="AG689" s="26" t="s">
        <v>825</v>
      </c>
      <c r="AH689" s="45"/>
      <c r="AI689" s="45"/>
      <c r="AJ689" s="45"/>
      <c r="AK689" s="46" t="n">
        <v>196.454437593026</v>
      </c>
      <c r="AL689" s="46"/>
      <c r="AM689" s="46"/>
      <c r="AN689" s="26"/>
      <c r="AO689" s="26" t="s">
        <v>5008</v>
      </c>
    </row>
    <row r="690" customFormat="false" ht="12" hidden="false" customHeight="false" outlineLevel="0" collapsed="false">
      <c r="A690" s="39" t="s">
        <v>1922</v>
      </c>
      <c r="B690" s="39" t="s">
        <v>1923</v>
      </c>
      <c r="C690" s="39" t="s">
        <v>5404</v>
      </c>
      <c r="D690" s="39" t="s">
        <v>4505</v>
      </c>
      <c r="E690" s="39" t="s">
        <v>261</v>
      </c>
      <c r="F690" s="39" t="s">
        <v>1739</v>
      </c>
      <c r="G690" s="39" t="s">
        <v>4853</v>
      </c>
      <c r="H690" s="39" t="s">
        <v>4502</v>
      </c>
      <c r="I690" s="40" t="n">
        <v>100</v>
      </c>
      <c r="J690" s="40" t="n">
        <v>0</v>
      </c>
      <c r="K690" s="39" t="s">
        <v>4503</v>
      </c>
      <c r="L690" s="41" t="n">
        <v>0</v>
      </c>
      <c r="M690" s="41" t="n">
        <v>28767.15</v>
      </c>
      <c r="O690" s="42" t="n">
        <f aca="false">M690/SUM($M$2:$M$2023)</f>
        <v>7.9473253351528E-005</v>
      </c>
      <c r="P690" s="43" t="n">
        <f aca="false">IFERROR(M690/I690,0)</f>
        <v>287.6715</v>
      </c>
      <c r="Q690" s="17"/>
      <c r="R690" s="44" t="n">
        <f aca="false">I690-Q690</f>
        <v>100</v>
      </c>
      <c r="S690" s="43" t="n">
        <f aca="false">$AK690*R690</f>
        <v>28767.1479245283</v>
      </c>
      <c r="U690" s="26" t="s">
        <v>259</v>
      </c>
      <c r="V690" s="26" t="s">
        <v>260</v>
      </c>
      <c r="W690" s="26" t="s">
        <v>262</v>
      </c>
      <c r="X690" s="24" t="s">
        <v>226</v>
      </c>
      <c r="Y690" s="26" t="s">
        <v>267</v>
      </c>
      <c r="Z690" s="25" t="s">
        <v>51</v>
      </c>
      <c r="AA690" s="26" t="s">
        <v>1924</v>
      </c>
      <c r="AB690" s="26" t="s">
        <v>521</v>
      </c>
      <c r="AC690" s="26" t="s">
        <v>290</v>
      </c>
      <c r="AD690" s="26" t="s">
        <v>269</v>
      </c>
      <c r="AE690" s="26"/>
      <c r="AF690" s="26" t="s">
        <v>270</v>
      </c>
      <c r="AG690" s="26" t="s">
        <v>525</v>
      </c>
      <c r="AH690" s="45"/>
      <c r="AI690" s="45"/>
      <c r="AJ690" s="45"/>
      <c r="AK690" s="46" t="n">
        <v>287.671479245283</v>
      </c>
      <c r="AL690" s="46"/>
      <c r="AM690" s="46"/>
      <c r="AN690" s="26"/>
      <c r="AO690" s="26" t="s">
        <v>5190</v>
      </c>
    </row>
    <row r="691" customFormat="false" ht="12" hidden="false" customHeight="false" outlineLevel="0" collapsed="false">
      <c r="A691" s="39" t="s">
        <v>1922</v>
      </c>
      <c r="B691" s="39" t="s">
        <v>1923</v>
      </c>
      <c r="C691" s="39" t="s">
        <v>5405</v>
      </c>
      <c r="D691" s="39" t="s">
        <v>4505</v>
      </c>
      <c r="E691" s="39" t="s">
        <v>261</v>
      </c>
      <c r="F691" s="39" t="s">
        <v>1739</v>
      </c>
      <c r="G691" s="39" t="s">
        <v>4853</v>
      </c>
      <c r="H691" s="39" t="s">
        <v>4502</v>
      </c>
      <c r="I691" s="40" t="n">
        <v>100</v>
      </c>
      <c r="J691" s="40" t="n">
        <v>0</v>
      </c>
      <c r="K691" s="39" t="s">
        <v>4503</v>
      </c>
      <c r="L691" s="41" t="n">
        <v>0</v>
      </c>
      <c r="M691" s="41" t="n">
        <v>28767.15</v>
      </c>
      <c r="O691" s="42" t="n">
        <f aca="false">M691/SUM($M$2:$M$2023)</f>
        <v>7.9473253351528E-005</v>
      </c>
      <c r="P691" s="43" t="n">
        <f aca="false">IFERROR(M691/I691,0)</f>
        <v>287.6715</v>
      </c>
      <c r="Q691" s="17"/>
      <c r="R691" s="44" t="n">
        <f aca="false">I691-Q691</f>
        <v>100</v>
      </c>
      <c r="S691" s="43" t="n">
        <f aca="false">$AK691*R691</f>
        <v>28767.1479245283</v>
      </c>
      <c r="U691" s="26" t="s">
        <v>259</v>
      </c>
      <c r="V691" s="26" t="s">
        <v>260</v>
      </c>
      <c r="W691" s="26" t="s">
        <v>262</v>
      </c>
      <c r="X691" s="24" t="s">
        <v>226</v>
      </c>
      <c r="Y691" s="26" t="s">
        <v>267</v>
      </c>
      <c r="Z691" s="25" t="s">
        <v>51</v>
      </c>
      <c r="AA691" s="26" t="s">
        <v>1924</v>
      </c>
      <c r="AB691" s="26" t="s">
        <v>521</v>
      </c>
      <c r="AC691" s="26" t="s">
        <v>290</v>
      </c>
      <c r="AD691" s="26" t="s">
        <v>269</v>
      </c>
      <c r="AE691" s="26"/>
      <c r="AF691" s="26" t="s">
        <v>270</v>
      </c>
      <c r="AG691" s="26" t="s">
        <v>525</v>
      </c>
      <c r="AH691" s="45"/>
      <c r="AI691" s="45"/>
      <c r="AJ691" s="45"/>
      <c r="AK691" s="46" t="n">
        <v>287.671479245283</v>
      </c>
      <c r="AL691" s="46"/>
      <c r="AM691" s="46"/>
      <c r="AN691" s="26"/>
      <c r="AO691" s="26" t="s">
        <v>5190</v>
      </c>
    </row>
    <row r="692" customFormat="false" ht="12" hidden="false" customHeight="false" outlineLevel="0" collapsed="false">
      <c r="A692" s="39" t="s">
        <v>1922</v>
      </c>
      <c r="B692" s="39" t="s">
        <v>1923</v>
      </c>
      <c r="C692" s="39" t="s">
        <v>5406</v>
      </c>
      <c r="D692" s="39" t="s">
        <v>4505</v>
      </c>
      <c r="E692" s="39" t="s">
        <v>261</v>
      </c>
      <c r="F692" s="39" t="s">
        <v>1739</v>
      </c>
      <c r="G692" s="39" t="s">
        <v>4853</v>
      </c>
      <c r="H692" s="39" t="s">
        <v>4502</v>
      </c>
      <c r="I692" s="40" t="n">
        <v>100</v>
      </c>
      <c r="J692" s="40" t="n">
        <v>0</v>
      </c>
      <c r="K692" s="39" t="s">
        <v>4503</v>
      </c>
      <c r="L692" s="41" t="n">
        <v>0</v>
      </c>
      <c r="M692" s="41" t="n">
        <v>28767.15</v>
      </c>
      <c r="O692" s="42" t="n">
        <f aca="false">M692/SUM($M$2:$M$2023)</f>
        <v>7.9473253351528E-005</v>
      </c>
      <c r="P692" s="43" t="n">
        <f aca="false">IFERROR(M692/I692,0)</f>
        <v>287.6715</v>
      </c>
      <c r="Q692" s="17"/>
      <c r="R692" s="44" t="n">
        <f aca="false">I692-Q692</f>
        <v>100</v>
      </c>
      <c r="S692" s="43" t="n">
        <f aca="false">$AK692*R692</f>
        <v>28767.1479245283</v>
      </c>
      <c r="U692" s="26" t="s">
        <v>259</v>
      </c>
      <c r="V692" s="26" t="s">
        <v>260</v>
      </c>
      <c r="W692" s="26" t="s">
        <v>262</v>
      </c>
      <c r="X692" s="24" t="s">
        <v>226</v>
      </c>
      <c r="Y692" s="26" t="s">
        <v>267</v>
      </c>
      <c r="Z692" s="25" t="s">
        <v>51</v>
      </c>
      <c r="AA692" s="26" t="s">
        <v>1924</v>
      </c>
      <c r="AB692" s="26" t="s">
        <v>521</v>
      </c>
      <c r="AC692" s="26" t="s">
        <v>290</v>
      </c>
      <c r="AD692" s="26" t="s">
        <v>269</v>
      </c>
      <c r="AE692" s="26"/>
      <c r="AF692" s="26" t="s">
        <v>270</v>
      </c>
      <c r="AG692" s="26" t="s">
        <v>525</v>
      </c>
      <c r="AH692" s="45"/>
      <c r="AI692" s="45"/>
      <c r="AJ692" s="45"/>
      <c r="AK692" s="46" t="n">
        <v>287.671479245283</v>
      </c>
      <c r="AL692" s="46"/>
      <c r="AM692" s="46"/>
      <c r="AN692" s="26"/>
      <c r="AO692" s="26" t="s">
        <v>5190</v>
      </c>
    </row>
    <row r="693" customFormat="false" ht="12" hidden="false" customHeight="false" outlineLevel="0" collapsed="false">
      <c r="A693" s="39" t="s">
        <v>1922</v>
      </c>
      <c r="B693" s="39" t="s">
        <v>1923</v>
      </c>
      <c r="C693" s="39" t="s">
        <v>5407</v>
      </c>
      <c r="D693" s="39" t="s">
        <v>4505</v>
      </c>
      <c r="E693" s="39" t="s">
        <v>261</v>
      </c>
      <c r="F693" s="39" t="s">
        <v>1739</v>
      </c>
      <c r="G693" s="39" t="s">
        <v>4853</v>
      </c>
      <c r="H693" s="39" t="s">
        <v>4502</v>
      </c>
      <c r="I693" s="40" t="n">
        <v>100</v>
      </c>
      <c r="J693" s="40" t="n">
        <v>0</v>
      </c>
      <c r="K693" s="39" t="s">
        <v>4503</v>
      </c>
      <c r="L693" s="41" t="n">
        <v>0</v>
      </c>
      <c r="M693" s="41" t="n">
        <v>28767.15</v>
      </c>
      <c r="O693" s="42" t="n">
        <f aca="false">M693/SUM($M$2:$M$2023)</f>
        <v>7.9473253351528E-005</v>
      </c>
      <c r="P693" s="43" t="n">
        <f aca="false">IFERROR(M693/I693,0)</f>
        <v>287.6715</v>
      </c>
      <c r="Q693" s="17"/>
      <c r="R693" s="44" t="n">
        <f aca="false">I693-Q693</f>
        <v>100</v>
      </c>
      <c r="S693" s="43" t="n">
        <f aca="false">$AK693*R693</f>
        <v>28767.1479245283</v>
      </c>
      <c r="U693" s="26" t="s">
        <v>259</v>
      </c>
      <c r="V693" s="26" t="s">
        <v>260</v>
      </c>
      <c r="W693" s="26" t="s">
        <v>262</v>
      </c>
      <c r="X693" s="24" t="s">
        <v>226</v>
      </c>
      <c r="Y693" s="26" t="s">
        <v>267</v>
      </c>
      <c r="Z693" s="25" t="s">
        <v>51</v>
      </c>
      <c r="AA693" s="26" t="s">
        <v>1924</v>
      </c>
      <c r="AB693" s="26" t="s">
        <v>521</v>
      </c>
      <c r="AC693" s="26" t="s">
        <v>290</v>
      </c>
      <c r="AD693" s="26" t="s">
        <v>269</v>
      </c>
      <c r="AE693" s="26"/>
      <c r="AF693" s="26" t="s">
        <v>270</v>
      </c>
      <c r="AG693" s="26" t="s">
        <v>525</v>
      </c>
      <c r="AH693" s="45"/>
      <c r="AI693" s="45"/>
      <c r="AJ693" s="45"/>
      <c r="AK693" s="46" t="n">
        <v>287.671479245283</v>
      </c>
      <c r="AL693" s="46"/>
      <c r="AM693" s="46"/>
      <c r="AN693" s="26"/>
      <c r="AO693" s="26" t="s">
        <v>5190</v>
      </c>
    </row>
    <row r="694" customFormat="false" ht="12" hidden="false" customHeight="false" outlineLevel="0" collapsed="false">
      <c r="A694" s="39" t="s">
        <v>1922</v>
      </c>
      <c r="B694" s="39" t="s">
        <v>1923</v>
      </c>
      <c r="C694" s="39" t="s">
        <v>5408</v>
      </c>
      <c r="D694" s="39" t="s">
        <v>4505</v>
      </c>
      <c r="E694" s="39" t="s">
        <v>261</v>
      </c>
      <c r="F694" s="39" t="s">
        <v>1739</v>
      </c>
      <c r="G694" s="39" t="s">
        <v>4853</v>
      </c>
      <c r="H694" s="39" t="s">
        <v>4502</v>
      </c>
      <c r="I694" s="40" t="n">
        <v>100</v>
      </c>
      <c r="J694" s="40" t="n">
        <v>0</v>
      </c>
      <c r="K694" s="39" t="s">
        <v>4503</v>
      </c>
      <c r="L694" s="41" t="n">
        <v>0</v>
      </c>
      <c r="M694" s="41" t="n">
        <v>28767.15</v>
      </c>
      <c r="O694" s="42" t="n">
        <f aca="false">M694/SUM($M$2:$M$2023)</f>
        <v>7.9473253351528E-005</v>
      </c>
      <c r="P694" s="43" t="n">
        <f aca="false">IFERROR(M694/I694,0)</f>
        <v>287.6715</v>
      </c>
      <c r="Q694" s="17"/>
      <c r="R694" s="44" t="n">
        <f aca="false">I694-Q694</f>
        <v>100</v>
      </c>
      <c r="S694" s="43" t="n">
        <f aca="false">$AK694*R694</f>
        <v>28767.1479245283</v>
      </c>
      <c r="U694" s="26" t="s">
        <v>259</v>
      </c>
      <c r="V694" s="26" t="s">
        <v>260</v>
      </c>
      <c r="W694" s="26" t="s">
        <v>262</v>
      </c>
      <c r="X694" s="24" t="s">
        <v>226</v>
      </c>
      <c r="Y694" s="26" t="s">
        <v>267</v>
      </c>
      <c r="Z694" s="25" t="s">
        <v>51</v>
      </c>
      <c r="AA694" s="26" t="s">
        <v>1924</v>
      </c>
      <c r="AB694" s="26" t="s">
        <v>521</v>
      </c>
      <c r="AC694" s="26" t="s">
        <v>290</v>
      </c>
      <c r="AD694" s="26" t="s">
        <v>269</v>
      </c>
      <c r="AE694" s="26"/>
      <c r="AF694" s="26" t="s">
        <v>270</v>
      </c>
      <c r="AG694" s="26" t="s">
        <v>525</v>
      </c>
      <c r="AH694" s="45"/>
      <c r="AI694" s="45"/>
      <c r="AJ694" s="45"/>
      <c r="AK694" s="46" t="n">
        <v>287.671479245283</v>
      </c>
      <c r="AL694" s="46"/>
      <c r="AM694" s="46"/>
      <c r="AN694" s="26"/>
      <c r="AO694" s="26" t="s">
        <v>5190</v>
      </c>
    </row>
    <row r="695" customFormat="false" ht="12" hidden="false" customHeight="false" outlineLevel="0" collapsed="false">
      <c r="A695" s="39" t="s">
        <v>1922</v>
      </c>
      <c r="B695" s="39" t="s">
        <v>1923</v>
      </c>
      <c r="C695" s="39" t="s">
        <v>5409</v>
      </c>
      <c r="D695" s="39" t="s">
        <v>4505</v>
      </c>
      <c r="E695" s="39" t="s">
        <v>261</v>
      </c>
      <c r="F695" s="39" t="s">
        <v>1739</v>
      </c>
      <c r="G695" s="39" t="s">
        <v>4853</v>
      </c>
      <c r="H695" s="39" t="s">
        <v>4502</v>
      </c>
      <c r="I695" s="40" t="n">
        <v>100</v>
      </c>
      <c r="J695" s="40" t="n">
        <v>0</v>
      </c>
      <c r="K695" s="39" t="s">
        <v>4503</v>
      </c>
      <c r="L695" s="41" t="n">
        <v>0</v>
      </c>
      <c r="M695" s="41" t="n">
        <v>28767.15</v>
      </c>
      <c r="O695" s="42" t="n">
        <f aca="false">M695/SUM($M$2:$M$2023)</f>
        <v>7.9473253351528E-005</v>
      </c>
      <c r="P695" s="43" t="n">
        <f aca="false">IFERROR(M695/I695,0)</f>
        <v>287.6715</v>
      </c>
      <c r="Q695" s="17"/>
      <c r="R695" s="44" t="n">
        <f aca="false">I695-Q695</f>
        <v>100</v>
      </c>
      <c r="S695" s="43" t="n">
        <f aca="false">$AK695*R695</f>
        <v>28767.1479245283</v>
      </c>
      <c r="U695" s="26" t="s">
        <v>259</v>
      </c>
      <c r="V695" s="26" t="s">
        <v>260</v>
      </c>
      <c r="W695" s="26" t="s">
        <v>262</v>
      </c>
      <c r="X695" s="24" t="s">
        <v>226</v>
      </c>
      <c r="Y695" s="26" t="s">
        <v>267</v>
      </c>
      <c r="Z695" s="25" t="s">
        <v>51</v>
      </c>
      <c r="AA695" s="26" t="s">
        <v>1924</v>
      </c>
      <c r="AB695" s="26" t="s">
        <v>521</v>
      </c>
      <c r="AC695" s="26" t="s">
        <v>290</v>
      </c>
      <c r="AD695" s="26" t="s">
        <v>269</v>
      </c>
      <c r="AE695" s="26"/>
      <c r="AF695" s="26" t="s">
        <v>270</v>
      </c>
      <c r="AG695" s="26" t="s">
        <v>525</v>
      </c>
      <c r="AH695" s="45"/>
      <c r="AI695" s="45"/>
      <c r="AJ695" s="45"/>
      <c r="AK695" s="46" t="n">
        <v>287.671479245283</v>
      </c>
      <c r="AL695" s="46"/>
      <c r="AM695" s="46"/>
      <c r="AN695" s="26"/>
      <c r="AO695" s="26" t="s">
        <v>5190</v>
      </c>
    </row>
    <row r="696" customFormat="false" ht="12" hidden="false" customHeight="false" outlineLevel="0" collapsed="false">
      <c r="A696" s="39" t="s">
        <v>1922</v>
      </c>
      <c r="B696" s="39" t="s">
        <v>1923</v>
      </c>
      <c r="C696" s="39" t="s">
        <v>5410</v>
      </c>
      <c r="D696" s="39" t="s">
        <v>4505</v>
      </c>
      <c r="E696" s="39" t="s">
        <v>261</v>
      </c>
      <c r="F696" s="39" t="s">
        <v>1739</v>
      </c>
      <c r="G696" s="39" t="s">
        <v>4853</v>
      </c>
      <c r="H696" s="39" t="s">
        <v>4502</v>
      </c>
      <c r="I696" s="40" t="n">
        <v>100</v>
      </c>
      <c r="J696" s="40" t="n">
        <v>0</v>
      </c>
      <c r="K696" s="39" t="s">
        <v>4503</v>
      </c>
      <c r="L696" s="41" t="n">
        <v>0</v>
      </c>
      <c r="M696" s="41" t="n">
        <v>28767.15</v>
      </c>
      <c r="O696" s="42" t="n">
        <f aca="false">M696/SUM($M$2:$M$2023)</f>
        <v>7.9473253351528E-005</v>
      </c>
      <c r="P696" s="43" t="n">
        <f aca="false">IFERROR(M696/I696,0)</f>
        <v>287.6715</v>
      </c>
      <c r="Q696" s="17"/>
      <c r="R696" s="44" t="n">
        <f aca="false">I696-Q696</f>
        <v>100</v>
      </c>
      <c r="S696" s="43" t="n">
        <f aca="false">$AK696*R696</f>
        <v>28767.1479245283</v>
      </c>
      <c r="U696" s="26" t="s">
        <v>259</v>
      </c>
      <c r="V696" s="26" t="s">
        <v>260</v>
      </c>
      <c r="W696" s="26" t="s">
        <v>262</v>
      </c>
      <c r="X696" s="24" t="s">
        <v>226</v>
      </c>
      <c r="Y696" s="26" t="s">
        <v>267</v>
      </c>
      <c r="Z696" s="25" t="s">
        <v>51</v>
      </c>
      <c r="AA696" s="26" t="s">
        <v>1924</v>
      </c>
      <c r="AB696" s="26" t="s">
        <v>521</v>
      </c>
      <c r="AC696" s="26" t="s">
        <v>290</v>
      </c>
      <c r="AD696" s="26" t="s">
        <v>269</v>
      </c>
      <c r="AE696" s="26"/>
      <c r="AF696" s="26" t="s">
        <v>270</v>
      </c>
      <c r="AG696" s="26" t="s">
        <v>525</v>
      </c>
      <c r="AH696" s="45"/>
      <c r="AI696" s="45"/>
      <c r="AJ696" s="45"/>
      <c r="AK696" s="46" t="n">
        <v>287.671479245283</v>
      </c>
      <c r="AL696" s="46"/>
      <c r="AM696" s="46"/>
      <c r="AN696" s="26"/>
      <c r="AO696" s="26" t="s">
        <v>5190</v>
      </c>
    </row>
    <row r="697" customFormat="false" ht="12" hidden="false" customHeight="false" outlineLevel="0" collapsed="false">
      <c r="A697" s="39" t="s">
        <v>1922</v>
      </c>
      <c r="B697" s="39" t="s">
        <v>1923</v>
      </c>
      <c r="C697" s="39" t="s">
        <v>5411</v>
      </c>
      <c r="D697" s="39" t="s">
        <v>4505</v>
      </c>
      <c r="E697" s="39" t="s">
        <v>261</v>
      </c>
      <c r="F697" s="39" t="s">
        <v>1739</v>
      </c>
      <c r="G697" s="39" t="s">
        <v>4853</v>
      </c>
      <c r="H697" s="39" t="s">
        <v>4502</v>
      </c>
      <c r="I697" s="40" t="n">
        <v>100</v>
      </c>
      <c r="J697" s="40" t="n">
        <v>0</v>
      </c>
      <c r="K697" s="39" t="s">
        <v>4503</v>
      </c>
      <c r="L697" s="41" t="n">
        <v>0</v>
      </c>
      <c r="M697" s="41" t="n">
        <v>28767.15</v>
      </c>
      <c r="O697" s="42" t="n">
        <f aca="false">M697/SUM($M$2:$M$2023)</f>
        <v>7.9473253351528E-005</v>
      </c>
      <c r="P697" s="43" t="n">
        <f aca="false">IFERROR(M697/I697,0)</f>
        <v>287.6715</v>
      </c>
      <c r="Q697" s="17"/>
      <c r="R697" s="44" t="n">
        <f aca="false">I697-Q697</f>
        <v>100</v>
      </c>
      <c r="S697" s="43" t="n">
        <f aca="false">$AK697*R697</f>
        <v>28767.1479245283</v>
      </c>
      <c r="U697" s="26" t="s">
        <v>259</v>
      </c>
      <c r="V697" s="26" t="s">
        <v>260</v>
      </c>
      <c r="W697" s="26" t="s">
        <v>262</v>
      </c>
      <c r="X697" s="24" t="s">
        <v>226</v>
      </c>
      <c r="Y697" s="26" t="s">
        <v>267</v>
      </c>
      <c r="Z697" s="25" t="s">
        <v>51</v>
      </c>
      <c r="AA697" s="26" t="s">
        <v>1924</v>
      </c>
      <c r="AB697" s="26" t="s">
        <v>521</v>
      </c>
      <c r="AC697" s="26" t="s">
        <v>290</v>
      </c>
      <c r="AD697" s="26" t="s">
        <v>269</v>
      </c>
      <c r="AE697" s="26"/>
      <c r="AF697" s="26" t="s">
        <v>270</v>
      </c>
      <c r="AG697" s="26" t="s">
        <v>525</v>
      </c>
      <c r="AH697" s="45"/>
      <c r="AI697" s="45"/>
      <c r="AJ697" s="45"/>
      <c r="AK697" s="46" t="n">
        <v>287.671479245283</v>
      </c>
      <c r="AL697" s="46"/>
      <c r="AM697" s="46"/>
      <c r="AN697" s="26"/>
      <c r="AO697" s="26" t="s">
        <v>5190</v>
      </c>
    </row>
    <row r="698" customFormat="false" ht="12" hidden="false" customHeight="false" outlineLevel="0" collapsed="false">
      <c r="A698" s="39" t="s">
        <v>1922</v>
      </c>
      <c r="B698" s="39" t="s">
        <v>1923</v>
      </c>
      <c r="C698" s="39" t="s">
        <v>5412</v>
      </c>
      <c r="D698" s="39" t="s">
        <v>4505</v>
      </c>
      <c r="E698" s="39" t="s">
        <v>261</v>
      </c>
      <c r="F698" s="39" t="s">
        <v>1739</v>
      </c>
      <c r="G698" s="39" t="s">
        <v>4853</v>
      </c>
      <c r="H698" s="39" t="s">
        <v>4502</v>
      </c>
      <c r="I698" s="40" t="n">
        <v>100</v>
      </c>
      <c r="J698" s="40" t="n">
        <v>0</v>
      </c>
      <c r="K698" s="39" t="s">
        <v>4503</v>
      </c>
      <c r="L698" s="41" t="n">
        <v>0</v>
      </c>
      <c r="M698" s="41" t="n">
        <v>28767.15</v>
      </c>
      <c r="O698" s="42" t="n">
        <f aca="false">M698/SUM($M$2:$M$2023)</f>
        <v>7.9473253351528E-005</v>
      </c>
      <c r="P698" s="43" t="n">
        <f aca="false">IFERROR(M698/I698,0)</f>
        <v>287.6715</v>
      </c>
      <c r="Q698" s="17"/>
      <c r="R698" s="44" t="n">
        <f aca="false">I698-Q698</f>
        <v>100</v>
      </c>
      <c r="S698" s="43" t="n">
        <f aca="false">$AK698*R698</f>
        <v>28767.1479245283</v>
      </c>
      <c r="U698" s="26" t="s">
        <v>259</v>
      </c>
      <c r="V698" s="26" t="s">
        <v>260</v>
      </c>
      <c r="W698" s="26" t="s">
        <v>262</v>
      </c>
      <c r="X698" s="24" t="s">
        <v>226</v>
      </c>
      <c r="Y698" s="26" t="s">
        <v>267</v>
      </c>
      <c r="Z698" s="25" t="s">
        <v>51</v>
      </c>
      <c r="AA698" s="26" t="s">
        <v>1924</v>
      </c>
      <c r="AB698" s="26" t="s">
        <v>521</v>
      </c>
      <c r="AC698" s="26" t="s">
        <v>290</v>
      </c>
      <c r="AD698" s="26" t="s">
        <v>269</v>
      </c>
      <c r="AE698" s="26"/>
      <c r="AF698" s="26" t="s">
        <v>270</v>
      </c>
      <c r="AG698" s="26" t="s">
        <v>525</v>
      </c>
      <c r="AH698" s="45"/>
      <c r="AI698" s="45"/>
      <c r="AJ698" s="45"/>
      <c r="AK698" s="46" t="n">
        <v>287.671479245283</v>
      </c>
      <c r="AL698" s="46"/>
      <c r="AM698" s="46"/>
      <c r="AN698" s="26"/>
      <c r="AO698" s="26" t="s">
        <v>5190</v>
      </c>
    </row>
    <row r="699" customFormat="false" ht="12" hidden="false" customHeight="false" outlineLevel="0" collapsed="false">
      <c r="A699" s="39" t="s">
        <v>1922</v>
      </c>
      <c r="B699" s="39" t="s">
        <v>1923</v>
      </c>
      <c r="C699" s="39" t="s">
        <v>5413</v>
      </c>
      <c r="D699" s="39" t="s">
        <v>4505</v>
      </c>
      <c r="E699" s="39" t="s">
        <v>261</v>
      </c>
      <c r="F699" s="39" t="s">
        <v>1739</v>
      </c>
      <c r="G699" s="39" t="s">
        <v>4853</v>
      </c>
      <c r="H699" s="39" t="s">
        <v>4502</v>
      </c>
      <c r="I699" s="40" t="n">
        <v>100</v>
      </c>
      <c r="J699" s="40" t="n">
        <v>0</v>
      </c>
      <c r="K699" s="39" t="s">
        <v>4503</v>
      </c>
      <c r="L699" s="41" t="n">
        <v>0</v>
      </c>
      <c r="M699" s="41" t="n">
        <v>28767.15</v>
      </c>
      <c r="O699" s="42" t="n">
        <f aca="false">M699/SUM($M$2:$M$2023)</f>
        <v>7.9473253351528E-005</v>
      </c>
      <c r="P699" s="43" t="n">
        <f aca="false">IFERROR(M699/I699,0)</f>
        <v>287.6715</v>
      </c>
      <c r="Q699" s="17"/>
      <c r="R699" s="44" t="n">
        <f aca="false">I699-Q699</f>
        <v>100</v>
      </c>
      <c r="S699" s="43" t="n">
        <f aca="false">$AK699*R699</f>
        <v>28767.1479245283</v>
      </c>
      <c r="U699" s="26" t="s">
        <v>259</v>
      </c>
      <c r="V699" s="26" t="s">
        <v>260</v>
      </c>
      <c r="W699" s="26" t="s">
        <v>262</v>
      </c>
      <c r="X699" s="24" t="s">
        <v>226</v>
      </c>
      <c r="Y699" s="26" t="s">
        <v>267</v>
      </c>
      <c r="Z699" s="25" t="s">
        <v>51</v>
      </c>
      <c r="AA699" s="26" t="s">
        <v>1924</v>
      </c>
      <c r="AB699" s="26" t="s">
        <v>521</v>
      </c>
      <c r="AC699" s="26" t="s">
        <v>290</v>
      </c>
      <c r="AD699" s="26" t="s">
        <v>269</v>
      </c>
      <c r="AE699" s="26"/>
      <c r="AF699" s="26" t="s">
        <v>270</v>
      </c>
      <c r="AG699" s="26" t="s">
        <v>525</v>
      </c>
      <c r="AH699" s="45"/>
      <c r="AI699" s="45"/>
      <c r="AJ699" s="45"/>
      <c r="AK699" s="46" t="n">
        <v>287.671479245283</v>
      </c>
      <c r="AL699" s="46"/>
      <c r="AM699" s="46"/>
      <c r="AN699" s="26"/>
      <c r="AO699" s="26" t="s">
        <v>5190</v>
      </c>
    </row>
    <row r="700" customFormat="false" ht="12" hidden="false" customHeight="false" outlineLevel="0" collapsed="false">
      <c r="A700" s="39" t="s">
        <v>1922</v>
      </c>
      <c r="B700" s="39" t="s">
        <v>1923</v>
      </c>
      <c r="C700" s="39" t="s">
        <v>5414</v>
      </c>
      <c r="D700" s="39" t="s">
        <v>4505</v>
      </c>
      <c r="E700" s="39" t="s">
        <v>261</v>
      </c>
      <c r="F700" s="39" t="s">
        <v>1739</v>
      </c>
      <c r="G700" s="39" t="s">
        <v>4853</v>
      </c>
      <c r="H700" s="39" t="s">
        <v>4502</v>
      </c>
      <c r="I700" s="40" t="n">
        <v>100</v>
      </c>
      <c r="J700" s="40" t="n">
        <v>0</v>
      </c>
      <c r="K700" s="39" t="s">
        <v>4503</v>
      </c>
      <c r="L700" s="41" t="n">
        <v>0</v>
      </c>
      <c r="M700" s="41" t="n">
        <v>28767.15</v>
      </c>
      <c r="O700" s="42" t="n">
        <f aca="false">M700/SUM($M$2:$M$2023)</f>
        <v>7.9473253351528E-005</v>
      </c>
      <c r="P700" s="43" t="n">
        <f aca="false">IFERROR(M700/I700,0)</f>
        <v>287.6715</v>
      </c>
      <c r="Q700" s="17"/>
      <c r="R700" s="44" t="n">
        <f aca="false">I700-Q700</f>
        <v>100</v>
      </c>
      <c r="S700" s="43" t="n">
        <f aca="false">$AK700*R700</f>
        <v>28767.1479245283</v>
      </c>
      <c r="U700" s="26" t="s">
        <v>259</v>
      </c>
      <c r="V700" s="26" t="s">
        <v>260</v>
      </c>
      <c r="W700" s="26" t="s">
        <v>262</v>
      </c>
      <c r="X700" s="24" t="s">
        <v>226</v>
      </c>
      <c r="Y700" s="26" t="s">
        <v>267</v>
      </c>
      <c r="Z700" s="25" t="s">
        <v>51</v>
      </c>
      <c r="AA700" s="26" t="s">
        <v>1924</v>
      </c>
      <c r="AB700" s="26" t="s">
        <v>521</v>
      </c>
      <c r="AC700" s="26" t="s">
        <v>290</v>
      </c>
      <c r="AD700" s="26" t="s">
        <v>269</v>
      </c>
      <c r="AE700" s="26"/>
      <c r="AF700" s="26" t="s">
        <v>270</v>
      </c>
      <c r="AG700" s="26" t="s">
        <v>525</v>
      </c>
      <c r="AH700" s="45"/>
      <c r="AI700" s="45"/>
      <c r="AJ700" s="45"/>
      <c r="AK700" s="46" t="n">
        <v>287.671479245283</v>
      </c>
      <c r="AL700" s="46"/>
      <c r="AM700" s="46"/>
      <c r="AN700" s="26"/>
      <c r="AO700" s="26" t="s">
        <v>5190</v>
      </c>
    </row>
    <row r="701" customFormat="false" ht="12" hidden="false" customHeight="false" outlineLevel="0" collapsed="false">
      <c r="A701" s="39" t="s">
        <v>1922</v>
      </c>
      <c r="B701" s="39" t="s">
        <v>1923</v>
      </c>
      <c r="C701" s="39" t="s">
        <v>5415</v>
      </c>
      <c r="D701" s="39" t="s">
        <v>4505</v>
      </c>
      <c r="E701" s="39" t="s">
        <v>261</v>
      </c>
      <c r="F701" s="39" t="s">
        <v>1739</v>
      </c>
      <c r="G701" s="39" t="s">
        <v>4853</v>
      </c>
      <c r="H701" s="39" t="s">
        <v>4502</v>
      </c>
      <c r="I701" s="40" t="n">
        <v>100</v>
      </c>
      <c r="J701" s="40" t="n">
        <v>0</v>
      </c>
      <c r="K701" s="39" t="s">
        <v>4503</v>
      </c>
      <c r="L701" s="41" t="n">
        <v>0</v>
      </c>
      <c r="M701" s="41" t="n">
        <v>28767.15</v>
      </c>
      <c r="O701" s="42" t="n">
        <f aca="false">M701/SUM($M$2:$M$2023)</f>
        <v>7.9473253351528E-005</v>
      </c>
      <c r="P701" s="43" t="n">
        <f aca="false">IFERROR(M701/I701,0)</f>
        <v>287.6715</v>
      </c>
      <c r="Q701" s="17"/>
      <c r="R701" s="44" t="n">
        <f aca="false">I701-Q701</f>
        <v>100</v>
      </c>
      <c r="S701" s="43" t="n">
        <f aca="false">$AK701*R701</f>
        <v>28767.1479245283</v>
      </c>
      <c r="U701" s="26" t="s">
        <v>259</v>
      </c>
      <c r="V701" s="26" t="s">
        <v>260</v>
      </c>
      <c r="W701" s="26" t="s">
        <v>262</v>
      </c>
      <c r="X701" s="24" t="s">
        <v>226</v>
      </c>
      <c r="Y701" s="26" t="s">
        <v>267</v>
      </c>
      <c r="Z701" s="25" t="s">
        <v>51</v>
      </c>
      <c r="AA701" s="26" t="s">
        <v>1924</v>
      </c>
      <c r="AB701" s="26" t="s">
        <v>521</v>
      </c>
      <c r="AC701" s="26" t="s">
        <v>290</v>
      </c>
      <c r="AD701" s="26" t="s">
        <v>269</v>
      </c>
      <c r="AE701" s="26"/>
      <c r="AF701" s="26" t="s">
        <v>270</v>
      </c>
      <c r="AG701" s="26" t="s">
        <v>525</v>
      </c>
      <c r="AH701" s="45"/>
      <c r="AI701" s="45"/>
      <c r="AJ701" s="45"/>
      <c r="AK701" s="46" t="n">
        <v>287.671479245283</v>
      </c>
      <c r="AL701" s="46"/>
      <c r="AM701" s="46"/>
      <c r="AN701" s="26"/>
      <c r="AO701" s="26" t="s">
        <v>5190</v>
      </c>
    </row>
    <row r="702" customFormat="false" ht="12" hidden="false" customHeight="false" outlineLevel="0" collapsed="false">
      <c r="A702" s="39" t="s">
        <v>1922</v>
      </c>
      <c r="B702" s="39" t="s">
        <v>1923</v>
      </c>
      <c r="C702" s="39" t="s">
        <v>5416</v>
      </c>
      <c r="D702" s="39" t="s">
        <v>4505</v>
      </c>
      <c r="E702" s="39" t="s">
        <v>261</v>
      </c>
      <c r="F702" s="39" t="s">
        <v>1739</v>
      </c>
      <c r="G702" s="39" t="s">
        <v>4853</v>
      </c>
      <c r="H702" s="39" t="s">
        <v>4502</v>
      </c>
      <c r="I702" s="40" t="n">
        <v>100</v>
      </c>
      <c r="J702" s="40" t="n">
        <v>0</v>
      </c>
      <c r="K702" s="39" t="s">
        <v>4503</v>
      </c>
      <c r="L702" s="41" t="n">
        <v>0</v>
      </c>
      <c r="M702" s="41" t="n">
        <v>28767.15</v>
      </c>
      <c r="O702" s="42" t="n">
        <f aca="false">M702/SUM($M$2:$M$2023)</f>
        <v>7.9473253351528E-005</v>
      </c>
      <c r="P702" s="43" t="n">
        <f aca="false">IFERROR(M702/I702,0)</f>
        <v>287.6715</v>
      </c>
      <c r="Q702" s="17"/>
      <c r="R702" s="44" t="n">
        <f aca="false">I702-Q702</f>
        <v>100</v>
      </c>
      <c r="S702" s="43" t="n">
        <f aca="false">$AK702*R702</f>
        <v>28767.1479245283</v>
      </c>
      <c r="U702" s="26" t="s">
        <v>259</v>
      </c>
      <c r="V702" s="26" t="s">
        <v>260</v>
      </c>
      <c r="W702" s="26" t="s">
        <v>262</v>
      </c>
      <c r="X702" s="24" t="s">
        <v>226</v>
      </c>
      <c r="Y702" s="26" t="s">
        <v>267</v>
      </c>
      <c r="Z702" s="25" t="s">
        <v>51</v>
      </c>
      <c r="AA702" s="26" t="s">
        <v>1924</v>
      </c>
      <c r="AB702" s="26" t="s">
        <v>521</v>
      </c>
      <c r="AC702" s="26" t="s">
        <v>290</v>
      </c>
      <c r="AD702" s="26" t="s">
        <v>269</v>
      </c>
      <c r="AE702" s="26"/>
      <c r="AF702" s="26" t="s">
        <v>270</v>
      </c>
      <c r="AG702" s="26" t="s">
        <v>525</v>
      </c>
      <c r="AH702" s="45"/>
      <c r="AI702" s="45"/>
      <c r="AJ702" s="45"/>
      <c r="AK702" s="46" t="n">
        <v>287.671479245283</v>
      </c>
      <c r="AL702" s="46"/>
      <c r="AM702" s="46"/>
      <c r="AN702" s="26"/>
      <c r="AO702" s="26" t="s">
        <v>5190</v>
      </c>
    </row>
    <row r="703" customFormat="false" ht="12" hidden="false" customHeight="false" outlineLevel="0" collapsed="false">
      <c r="A703" s="39" t="s">
        <v>1922</v>
      </c>
      <c r="B703" s="39" t="s">
        <v>1923</v>
      </c>
      <c r="C703" s="39" t="s">
        <v>5417</v>
      </c>
      <c r="D703" s="39" t="s">
        <v>4505</v>
      </c>
      <c r="E703" s="39" t="s">
        <v>261</v>
      </c>
      <c r="F703" s="39" t="s">
        <v>1739</v>
      </c>
      <c r="G703" s="39" t="s">
        <v>4853</v>
      </c>
      <c r="H703" s="39" t="s">
        <v>4502</v>
      </c>
      <c r="I703" s="40" t="n">
        <v>100</v>
      </c>
      <c r="J703" s="40" t="n">
        <v>0</v>
      </c>
      <c r="K703" s="39" t="s">
        <v>4503</v>
      </c>
      <c r="L703" s="41" t="n">
        <v>0</v>
      </c>
      <c r="M703" s="41" t="n">
        <v>28767.15</v>
      </c>
      <c r="O703" s="42" t="n">
        <f aca="false">M703/SUM($M$2:$M$2023)</f>
        <v>7.9473253351528E-005</v>
      </c>
      <c r="P703" s="43" t="n">
        <f aca="false">IFERROR(M703/I703,0)</f>
        <v>287.6715</v>
      </c>
      <c r="Q703" s="17"/>
      <c r="R703" s="44" t="n">
        <f aca="false">I703-Q703</f>
        <v>100</v>
      </c>
      <c r="S703" s="43" t="n">
        <f aca="false">$AK703*R703</f>
        <v>28767.1479245283</v>
      </c>
      <c r="U703" s="26" t="s">
        <v>259</v>
      </c>
      <c r="V703" s="26" t="s">
        <v>260</v>
      </c>
      <c r="W703" s="26" t="s">
        <v>262</v>
      </c>
      <c r="X703" s="24" t="s">
        <v>226</v>
      </c>
      <c r="Y703" s="26" t="s">
        <v>267</v>
      </c>
      <c r="Z703" s="25" t="s">
        <v>51</v>
      </c>
      <c r="AA703" s="26" t="s">
        <v>1924</v>
      </c>
      <c r="AB703" s="26" t="s">
        <v>521</v>
      </c>
      <c r="AC703" s="26" t="s">
        <v>290</v>
      </c>
      <c r="AD703" s="26" t="s">
        <v>269</v>
      </c>
      <c r="AE703" s="26"/>
      <c r="AF703" s="26" t="s">
        <v>270</v>
      </c>
      <c r="AG703" s="26" t="s">
        <v>525</v>
      </c>
      <c r="AH703" s="45"/>
      <c r="AI703" s="45"/>
      <c r="AJ703" s="45"/>
      <c r="AK703" s="46" t="n">
        <v>287.671479245283</v>
      </c>
      <c r="AL703" s="46"/>
      <c r="AM703" s="46"/>
      <c r="AN703" s="26"/>
      <c r="AO703" s="26" t="s">
        <v>5190</v>
      </c>
    </row>
    <row r="704" customFormat="false" ht="12" hidden="false" customHeight="false" outlineLevel="0" collapsed="false">
      <c r="A704" s="39" t="s">
        <v>1922</v>
      </c>
      <c r="B704" s="39" t="s">
        <v>1923</v>
      </c>
      <c r="C704" s="39" t="s">
        <v>5418</v>
      </c>
      <c r="D704" s="39" t="s">
        <v>4505</v>
      </c>
      <c r="E704" s="39" t="s">
        <v>261</v>
      </c>
      <c r="F704" s="39" t="s">
        <v>1739</v>
      </c>
      <c r="G704" s="39" t="s">
        <v>4853</v>
      </c>
      <c r="H704" s="39" t="s">
        <v>4502</v>
      </c>
      <c r="I704" s="40" t="n">
        <v>100</v>
      </c>
      <c r="J704" s="40" t="n">
        <v>0</v>
      </c>
      <c r="K704" s="39" t="s">
        <v>4503</v>
      </c>
      <c r="L704" s="41" t="n">
        <v>0</v>
      </c>
      <c r="M704" s="41" t="n">
        <v>28767.15</v>
      </c>
      <c r="O704" s="42" t="n">
        <f aca="false">M704/SUM($M$2:$M$2023)</f>
        <v>7.9473253351528E-005</v>
      </c>
      <c r="P704" s="43" t="n">
        <f aca="false">IFERROR(M704/I704,0)</f>
        <v>287.6715</v>
      </c>
      <c r="Q704" s="17"/>
      <c r="R704" s="44" t="n">
        <f aca="false">I704-Q704</f>
        <v>100</v>
      </c>
      <c r="S704" s="43" t="n">
        <f aca="false">$AK704*R704</f>
        <v>28767.1479245283</v>
      </c>
      <c r="U704" s="26" t="s">
        <v>259</v>
      </c>
      <c r="V704" s="26" t="s">
        <v>260</v>
      </c>
      <c r="W704" s="26" t="s">
        <v>262</v>
      </c>
      <c r="X704" s="24" t="s">
        <v>226</v>
      </c>
      <c r="Y704" s="26" t="s">
        <v>267</v>
      </c>
      <c r="Z704" s="25" t="s">
        <v>51</v>
      </c>
      <c r="AA704" s="26" t="s">
        <v>1924</v>
      </c>
      <c r="AB704" s="26" t="s">
        <v>521</v>
      </c>
      <c r="AC704" s="26" t="s">
        <v>290</v>
      </c>
      <c r="AD704" s="26" t="s">
        <v>269</v>
      </c>
      <c r="AE704" s="26"/>
      <c r="AF704" s="26" t="s">
        <v>270</v>
      </c>
      <c r="AG704" s="26" t="s">
        <v>525</v>
      </c>
      <c r="AH704" s="45"/>
      <c r="AI704" s="45"/>
      <c r="AJ704" s="45"/>
      <c r="AK704" s="46" t="n">
        <v>287.671479245283</v>
      </c>
      <c r="AL704" s="46"/>
      <c r="AM704" s="46"/>
      <c r="AN704" s="26"/>
      <c r="AO704" s="26" t="s">
        <v>5190</v>
      </c>
    </row>
    <row r="705" customFormat="false" ht="12" hidden="false" customHeight="false" outlineLevel="0" collapsed="false">
      <c r="A705" s="39" t="s">
        <v>968</v>
      </c>
      <c r="B705" s="39" t="s">
        <v>969</v>
      </c>
      <c r="C705" s="39" t="s">
        <v>5419</v>
      </c>
      <c r="D705" s="39" t="s">
        <v>4505</v>
      </c>
      <c r="E705" s="39" t="s">
        <v>261</v>
      </c>
      <c r="F705" s="39" t="s">
        <v>1739</v>
      </c>
      <c r="G705" s="39" t="s">
        <v>4853</v>
      </c>
      <c r="H705" s="39" t="s">
        <v>4502</v>
      </c>
      <c r="I705" s="40" t="n">
        <v>100</v>
      </c>
      <c r="J705" s="40" t="n">
        <v>0</v>
      </c>
      <c r="K705" s="39" t="s">
        <v>4503</v>
      </c>
      <c r="L705" s="41" t="n">
        <v>0</v>
      </c>
      <c r="M705" s="41" t="n">
        <v>217478.38</v>
      </c>
      <c r="O705" s="42" t="n">
        <f aca="false">M705/SUM($M$2:$M$2023)</f>
        <v>0.00060081427573534</v>
      </c>
      <c r="P705" s="43" t="n">
        <f aca="false">IFERROR(M705/I705,0)</f>
        <v>2174.7838</v>
      </c>
      <c r="Q705" s="17"/>
      <c r="R705" s="44" t="n">
        <f aca="false">I705-Q705</f>
        <v>100</v>
      </c>
      <c r="S705" s="43" t="n">
        <f aca="false">$AK705*R705</f>
        <v>217478.378109453</v>
      </c>
      <c r="U705" s="26" t="s">
        <v>259</v>
      </c>
      <c r="V705" s="26" t="s">
        <v>260</v>
      </c>
      <c r="W705" s="26" t="s">
        <v>262</v>
      </c>
      <c r="X705" s="24" t="s">
        <v>226</v>
      </c>
      <c r="Y705" s="26" t="s">
        <v>267</v>
      </c>
      <c r="Z705" s="25" t="s">
        <v>51</v>
      </c>
      <c r="AA705" s="26" t="s">
        <v>1956</v>
      </c>
      <c r="AB705" s="26" t="s">
        <v>1957</v>
      </c>
      <c r="AC705" s="26" t="s">
        <v>972</v>
      </c>
      <c r="AD705" s="26" t="s">
        <v>269</v>
      </c>
      <c r="AE705" s="26"/>
      <c r="AF705" s="26" t="s">
        <v>270</v>
      </c>
      <c r="AG705" s="26" t="s">
        <v>973</v>
      </c>
      <c r="AH705" s="45"/>
      <c r="AI705" s="45"/>
      <c r="AJ705" s="45"/>
      <c r="AK705" s="46" t="n">
        <v>2174.78378109453</v>
      </c>
      <c r="AL705" s="46"/>
      <c r="AM705" s="46"/>
      <c r="AN705" s="26"/>
      <c r="AO705" s="26" t="s">
        <v>5195</v>
      </c>
    </row>
    <row r="706" customFormat="false" ht="12" hidden="false" customHeight="false" outlineLevel="0" collapsed="false">
      <c r="A706" s="39" t="s">
        <v>968</v>
      </c>
      <c r="B706" s="39" t="s">
        <v>969</v>
      </c>
      <c r="C706" s="39" t="s">
        <v>5129</v>
      </c>
      <c r="D706" s="39" t="s">
        <v>4505</v>
      </c>
      <c r="E706" s="39" t="s">
        <v>261</v>
      </c>
      <c r="F706" s="39" t="s">
        <v>1739</v>
      </c>
      <c r="G706" s="39" t="s">
        <v>4853</v>
      </c>
      <c r="H706" s="39" t="s">
        <v>4502</v>
      </c>
      <c r="I706" s="40" t="n">
        <v>100</v>
      </c>
      <c r="J706" s="40" t="n">
        <v>0</v>
      </c>
      <c r="K706" s="39" t="s">
        <v>4503</v>
      </c>
      <c r="L706" s="41" t="n">
        <v>0</v>
      </c>
      <c r="M706" s="41" t="n">
        <v>217478.38</v>
      </c>
      <c r="O706" s="42" t="n">
        <f aca="false">M706/SUM($M$2:$M$2023)</f>
        <v>0.00060081427573534</v>
      </c>
      <c r="P706" s="43" t="n">
        <f aca="false">IFERROR(M706/I706,0)</f>
        <v>2174.7838</v>
      </c>
      <c r="Q706" s="17"/>
      <c r="R706" s="44" t="n">
        <f aca="false">I706-Q706</f>
        <v>100</v>
      </c>
      <c r="S706" s="43" t="n">
        <f aca="false">$AK706*R706</f>
        <v>217478.378109453</v>
      </c>
      <c r="U706" s="26" t="s">
        <v>259</v>
      </c>
      <c r="V706" s="26" t="s">
        <v>260</v>
      </c>
      <c r="W706" s="26" t="s">
        <v>262</v>
      </c>
      <c r="X706" s="24" t="s">
        <v>226</v>
      </c>
      <c r="Y706" s="26" t="s">
        <v>267</v>
      </c>
      <c r="Z706" s="25" t="s">
        <v>51</v>
      </c>
      <c r="AA706" s="26" t="s">
        <v>1956</v>
      </c>
      <c r="AB706" s="26" t="s">
        <v>1957</v>
      </c>
      <c r="AC706" s="26" t="s">
        <v>972</v>
      </c>
      <c r="AD706" s="26" t="s">
        <v>269</v>
      </c>
      <c r="AE706" s="26"/>
      <c r="AF706" s="26" t="s">
        <v>270</v>
      </c>
      <c r="AG706" s="26" t="s">
        <v>973</v>
      </c>
      <c r="AH706" s="45"/>
      <c r="AI706" s="45"/>
      <c r="AJ706" s="45"/>
      <c r="AK706" s="46" t="n">
        <v>2174.78378109453</v>
      </c>
      <c r="AL706" s="46"/>
      <c r="AM706" s="46"/>
      <c r="AN706" s="26"/>
      <c r="AO706" s="26" t="s">
        <v>5195</v>
      </c>
    </row>
    <row r="707" customFormat="false" ht="12" hidden="false" customHeight="false" outlineLevel="0" collapsed="false">
      <c r="A707" s="39" t="s">
        <v>968</v>
      </c>
      <c r="B707" s="39" t="s">
        <v>969</v>
      </c>
      <c r="C707" s="39" t="s">
        <v>5420</v>
      </c>
      <c r="D707" s="39" t="s">
        <v>4505</v>
      </c>
      <c r="E707" s="39" t="s">
        <v>261</v>
      </c>
      <c r="F707" s="39" t="s">
        <v>1739</v>
      </c>
      <c r="G707" s="39" t="s">
        <v>4853</v>
      </c>
      <c r="H707" s="39" t="s">
        <v>4502</v>
      </c>
      <c r="I707" s="40" t="n">
        <v>100</v>
      </c>
      <c r="J707" s="40" t="n">
        <v>0</v>
      </c>
      <c r="K707" s="39" t="s">
        <v>4503</v>
      </c>
      <c r="L707" s="41" t="n">
        <v>0</v>
      </c>
      <c r="M707" s="41" t="n">
        <v>217478.38</v>
      </c>
      <c r="O707" s="42" t="n">
        <f aca="false">M707/SUM($M$2:$M$2023)</f>
        <v>0.00060081427573534</v>
      </c>
      <c r="P707" s="43" t="n">
        <f aca="false">IFERROR(M707/I707,0)</f>
        <v>2174.7838</v>
      </c>
      <c r="Q707" s="17"/>
      <c r="R707" s="44" t="n">
        <f aca="false">I707-Q707</f>
        <v>100</v>
      </c>
      <c r="S707" s="43" t="n">
        <f aca="false">$AK707*R707</f>
        <v>217478.378109453</v>
      </c>
      <c r="U707" s="26" t="s">
        <v>259</v>
      </c>
      <c r="V707" s="26" t="s">
        <v>260</v>
      </c>
      <c r="W707" s="26" t="s">
        <v>262</v>
      </c>
      <c r="X707" s="24" t="s">
        <v>226</v>
      </c>
      <c r="Y707" s="26" t="s">
        <v>267</v>
      </c>
      <c r="Z707" s="25" t="s">
        <v>51</v>
      </c>
      <c r="AA707" s="26" t="s">
        <v>1956</v>
      </c>
      <c r="AB707" s="26" t="s">
        <v>1957</v>
      </c>
      <c r="AC707" s="26" t="s">
        <v>972</v>
      </c>
      <c r="AD707" s="26" t="s">
        <v>269</v>
      </c>
      <c r="AE707" s="26"/>
      <c r="AF707" s="26" t="s">
        <v>270</v>
      </c>
      <c r="AG707" s="26" t="s">
        <v>973</v>
      </c>
      <c r="AH707" s="45"/>
      <c r="AI707" s="45"/>
      <c r="AJ707" s="45"/>
      <c r="AK707" s="46" t="n">
        <v>2174.78378109453</v>
      </c>
      <c r="AL707" s="46"/>
      <c r="AM707" s="46"/>
      <c r="AN707" s="26"/>
      <c r="AO707" s="26" t="s">
        <v>5195</v>
      </c>
    </row>
    <row r="708" customFormat="false" ht="12" hidden="false" customHeight="false" outlineLevel="0" collapsed="false">
      <c r="A708" s="39" t="s">
        <v>968</v>
      </c>
      <c r="B708" s="39" t="s">
        <v>969</v>
      </c>
      <c r="C708" s="39" t="s">
        <v>5421</v>
      </c>
      <c r="D708" s="39" t="s">
        <v>4505</v>
      </c>
      <c r="E708" s="39" t="s">
        <v>261</v>
      </c>
      <c r="F708" s="39" t="s">
        <v>1739</v>
      </c>
      <c r="G708" s="39" t="s">
        <v>4853</v>
      </c>
      <c r="H708" s="39" t="s">
        <v>4502</v>
      </c>
      <c r="I708" s="40" t="n">
        <v>100</v>
      </c>
      <c r="J708" s="40" t="n">
        <v>0</v>
      </c>
      <c r="K708" s="39" t="s">
        <v>4503</v>
      </c>
      <c r="L708" s="41" t="n">
        <v>0</v>
      </c>
      <c r="M708" s="41" t="n">
        <v>217478.38</v>
      </c>
      <c r="O708" s="42" t="n">
        <f aca="false">M708/SUM($M$2:$M$2023)</f>
        <v>0.00060081427573534</v>
      </c>
      <c r="P708" s="43" t="n">
        <f aca="false">IFERROR(M708/I708,0)</f>
        <v>2174.7838</v>
      </c>
      <c r="Q708" s="17"/>
      <c r="R708" s="44" t="n">
        <f aca="false">I708-Q708</f>
        <v>100</v>
      </c>
      <c r="S708" s="43" t="n">
        <f aca="false">$AK708*R708</f>
        <v>217478.378109453</v>
      </c>
      <c r="U708" s="26" t="s">
        <v>259</v>
      </c>
      <c r="V708" s="26" t="s">
        <v>260</v>
      </c>
      <c r="W708" s="26" t="s">
        <v>262</v>
      </c>
      <c r="X708" s="24" t="s">
        <v>226</v>
      </c>
      <c r="Y708" s="26" t="s">
        <v>267</v>
      </c>
      <c r="Z708" s="25" t="s">
        <v>51</v>
      </c>
      <c r="AA708" s="26" t="s">
        <v>1956</v>
      </c>
      <c r="AB708" s="26" t="s">
        <v>1957</v>
      </c>
      <c r="AC708" s="26" t="s">
        <v>972</v>
      </c>
      <c r="AD708" s="26" t="s">
        <v>269</v>
      </c>
      <c r="AE708" s="26"/>
      <c r="AF708" s="26" t="s">
        <v>270</v>
      </c>
      <c r="AG708" s="26" t="s">
        <v>973</v>
      </c>
      <c r="AH708" s="45"/>
      <c r="AI708" s="45"/>
      <c r="AJ708" s="45"/>
      <c r="AK708" s="46" t="n">
        <v>2174.78378109453</v>
      </c>
      <c r="AL708" s="46"/>
      <c r="AM708" s="46"/>
      <c r="AN708" s="26"/>
      <c r="AO708" s="26" t="s">
        <v>5195</v>
      </c>
    </row>
    <row r="709" customFormat="false" ht="12" hidden="false" customHeight="false" outlineLevel="0" collapsed="false">
      <c r="A709" s="39" t="s">
        <v>968</v>
      </c>
      <c r="B709" s="39" t="s">
        <v>969</v>
      </c>
      <c r="C709" s="39" t="s">
        <v>5422</v>
      </c>
      <c r="D709" s="39" t="s">
        <v>4505</v>
      </c>
      <c r="E709" s="39" t="s">
        <v>261</v>
      </c>
      <c r="F709" s="39" t="s">
        <v>1739</v>
      </c>
      <c r="G709" s="39" t="s">
        <v>4853</v>
      </c>
      <c r="H709" s="39" t="s">
        <v>4502</v>
      </c>
      <c r="I709" s="40" t="n">
        <v>100</v>
      </c>
      <c r="J709" s="40" t="n">
        <v>0</v>
      </c>
      <c r="K709" s="39" t="s">
        <v>4503</v>
      </c>
      <c r="L709" s="41" t="n">
        <v>0</v>
      </c>
      <c r="M709" s="41" t="n">
        <v>217478.38</v>
      </c>
      <c r="O709" s="42" t="n">
        <f aca="false">M709/SUM($M$2:$M$2023)</f>
        <v>0.00060081427573534</v>
      </c>
      <c r="P709" s="43" t="n">
        <f aca="false">IFERROR(M709/I709,0)</f>
        <v>2174.7838</v>
      </c>
      <c r="Q709" s="17"/>
      <c r="R709" s="44" t="n">
        <f aca="false">I709-Q709</f>
        <v>100</v>
      </c>
      <c r="S709" s="43" t="n">
        <f aca="false">$AK709*R709</f>
        <v>217478.378109453</v>
      </c>
      <c r="U709" s="26" t="s">
        <v>259</v>
      </c>
      <c r="V709" s="26" t="s">
        <v>260</v>
      </c>
      <c r="W709" s="26" t="s">
        <v>262</v>
      </c>
      <c r="X709" s="24" t="s">
        <v>226</v>
      </c>
      <c r="Y709" s="26" t="s">
        <v>267</v>
      </c>
      <c r="Z709" s="25" t="s">
        <v>51</v>
      </c>
      <c r="AA709" s="26" t="s">
        <v>1956</v>
      </c>
      <c r="AB709" s="26" t="s">
        <v>1957</v>
      </c>
      <c r="AC709" s="26" t="s">
        <v>972</v>
      </c>
      <c r="AD709" s="26" t="s">
        <v>269</v>
      </c>
      <c r="AE709" s="26"/>
      <c r="AF709" s="26" t="s">
        <v>270</v>
      </c>
      <c r="AG709" s="26" t="s">
        <v>973</v>
      </c>
      <c r="AH709" s="45"/>
      <c r="AI709" s="45"/>
      <c r="AJ709" s="45"/>
      <c r="AK709" s="46" t="n">
        <v>2174.78378109453</v>
      </c>
      <c r="AL709" s="46"/>
      <c r="AM709" s="46"/>
      <c r="AN709" s="26"/>
      <c r="AO709" s="26" t="s">
        <v>5195</v>
      </c>
    </row>
    <row r="710" customFormat="false" ht="12" hidden="false" customHeight="false" outlineLevel="0" collapsed="false">
      <c r="A710" s="39" t="s">
        <v>968</v>
      </c>
      <c r="B710" s="39" t="s">
        <v>969</v>
      </c>
      <c r="C710" s="39" t="s">
        <v>5423</v>
      </c>
      <c r="D710" s="39" t="s">
        <v>4505</v>
      </c>
      <c r="E710" s="39" t="s">
        <v>261</v>
      </c>
      <c r="F710" s="39" t="s">
        <v>1739</v>
      </c>
      <c r="G710" s="39" t="s">
        <v>4853</v>
      </c>
      <c r="H710" s="39" t="s">
        <v>4502</v>
      </c>
      <c r="I710" s="40" t="n">
        <v>100</v>
      </c>
      <c r="J710" s="40" t="n">
        <v>0</v>
      </c>
      <c r="K710" s="39" t="s">
        <v>4503</v>
      </c>
      <c r="L710" s="41" t="n">
        <v>0</v>
      </c>
      <c r="M710" s="41" t="n">
        <v>217478.38</v>
      </c>
      <c r="O710" s="42" t="n">
        <f aca="false">M710/SUM($M$2:$M$2023)</f>
        <v>0.00060081427573534</v>
      </c>
      <c r="P710" s="43" t="n">
        <f aca="false">IFERROR(M710/I710,0)</f>
        <v>2174.7838</v>
      </c>
      <c r="Q710" s="17"/>
      <c r="R710" s="44" t="n">
        <f aca="false">I710-Q710</f>
        <v>100</v>
      </c>
      <c r="S710" s="43" t="n">
        <f aca="false">$AK710*R710</f>
        <v>217478.378109453</v>
      </c>
      <c r="U710" s="26" t="s">
        <v>259</v>
      </c>
      <c r="V710" s="26" t="s">
        <v>260</v>
      </c>
      <c r="W710" s="26" t="s">
        <v>262</v>
      </c>
      <c r="X710" s="24" t="s">
        <v>226</v>
      </c>
      <c r="Y710" s="26" t="s">
        <v>267</v>
      </c>
      <c r="Z710" s="25" t="s">
        <v>51</v>
      </c>
      <c r="AA710" s="26" t="s">
        <v>1956</v>
      </c>
      <c r="AB710" s="26" t="s">
        <v>1957</v>
      </c>
      <c r="AC710" s="26" t="s">
        <v>972</v>
      </c>
      <c r="AD710" s="26" t="s">
        <v>269</v>
      </c>
      <c r="AE710" s="26"/>
      <c r="AF710" s="26" t="s">
        <v>270</v>
      </c>
      <c r="AG710" s="26" t="s">
        <v>973</v>
      </c>
      <c r="AH710" s="45"/>
      <c r="AI710" s="45"/>
      <c r="AJ710" s="45"/>
      <c r="AK710" s="46" t="n">
        <v>2174.78378109453</v>
      </c>
      <c r="AL710" s="46"/>
      <c r="AM710" s="46"/>
      <c r="AN710" s="26"/>
      <c r="AO710" s="26" t="s">
        <v>5195</v>
      </c>
    </row>
    <row r="711" customFormat="false" ht="12" hidden="false" customHeight="false" outlineLevel="0" collapsed="false">
      <c r="A711" s="39" t="s">
        <v>968</v>
      </c>
      <c r="B711" s="39" t="s">
        <v>969</v>
      </c>
      <c r="C711" s="39" t="s">
        <v>5424</v>
      </c>
      <c r="D711" s="39" t="s">
        <v>4505</v>
      </c>
      <c r="E711" s="39" t="s">
        <v>261</v>
      </c>
      <c r="F711" s="39" t="s">
        <v>1739</v>
      </c>
      <c r="G711" s="39" t="s">
        <v>4853</v>
      </c>
      <c r="H711" s="39" t="s">
        <v>4502</v>
      </c>
      <c r="I711" s="40" t="n">
        <v>100</v>
      </c>
      <c r="J711" s="40" t="n">
        <v>0</v>
      </c>
      <c r="K711" s="39" t="s">
        <v>4503</v>
      </c>
      <c r="L711" s="41" t="n">
        <v>0</v>
      </c>
      <c r="M711" s="41" t="n">
        <v>217478.38</v>
      </c>
      <c r="O711" s="42" t="n">
        <f aca="false">M711/SUM($M$2:$M$2023)</f>
        <v>0.00060081427573534</v>
      </c>
      <c r="P711" s="43" t="n">
        <f aca="false">IFERROR(M711/I711,0)</f>
        <v>2174.7838</v>
      </c>
      <c r="Q711" s="17"/>
      <c r="R711" s="44" t="n">
        <f aca="false">I711-Q711</f>
        <v>100</v>
      </c>
      <c r="S711" s="43" t="n">
        <f aca="false">$AK711*R711</f>
        <v>217478.378109453</v>
      </c>
      <c r="U711" s="26" t="s">
        <v>259</v>
      </c>
      <c r="V711" s="26" t="s">
        <v>260</v>
      </c>
      <c r="W711" s="26" t="s">
        <v>262</v>
      </c>
      <c r="X711" s="24" t="s">
        <v>226</v>
      </c>
      <c r="Y711" s="26" t="s">
        <v>267</v>
      </c>
      <c r="Z711" s="25" t="s">
        <v>51</v>
      </c>
      <c r="AA711" s="26" t="s">
        <v>1956</v>
      </c>
      <c r="AB711" s="26" t="s">
        <v>1957</v>
      </c>
      <c r="AC711" s="26" t="s">
        <v>972</v>
      </c>
      <c r="AD711" s="26" t="s">
        <v>269</v>
      </c>
      <c r="AE711" s="26"/>
      <c r="AF711" s="26" t="s">
        <v>270</v>
      </c>
      <c r="AG711" s="26" t="s">
        <v>973</v>
      </c>
      <c r="AH711" s="45"/>
      <c r="AI711" s="45"/>
      <c r="AJ711" s="45"/>
      <c r="AK711" s="46" t="n">
        <v>2174.78378109453</v>
      </c>
      <c r="AL711" s="46"/>
      <c r="AM711" s="46"/>
      <c r="AN711" s="26"/>
      <c r="AO711" s="26" t="s">
        <v>5195</v>
      </c>
    </row>
    <row r="712" customFormat="false" ht="12" hidden="false" customHeight="false" outlineLevel="0" collapsed="false">
      <c r="A712" s="39" t="s">
        <v>968</v>
      </c>
      <c r="B712" s="39" t="s">
        <v>969</v>
      </c>
      <c r="C712" s="39" t="s">
        <v>5425</v>
      </c>
      <c r="D712" s="39" t="s">
        <v>4505</v>
      </c>
      <c r="E712" s="39" t="s">
        <v>261</v>
      </c>
      <c r="F712" s="39" t="s">
        <v>1739</v>
      </c>
      <c r="G712" s="39" t="s">
        <v>4853</v>
      </c>
      <c r="H712" s="39" t="s">
        <v>4502</v>
      </c>
      <c r="I712" s="40" t="n">
        <v>100</v>
      </c>
      <c r="J712" s="40" t="n">
        <v>0</v>
      </c>
      <c r="K712" s="39" t="s">
        <v>4503</v>
      </c>
      <c r="L712" s="41" t="n">
        <v>0</v>
      </c>
      <c r="M712" s="41" t="n">
        <v>217478.38</v>
      </c>
      <c r="O712" s="42" t="n">
        <f aca="false">M712/SUM($M$2:$M$2023)</f>
        <v>0.00060081427573534</v>
      </c>
      <c r="P712" s="43" t="n">
        <f aca="false">IFERROR(M712/I712,0)</f>
        <v>2174.7838</v>
      </c>
      <c r="Q712" s="17"/>
      <c r="R712" s="44" t="n">
        <f aca="false">I712-Q712</f>
        <v>100</v>
      </c>
      <c r="S712" s="43" t="n">
        <f aca="false">$AK712*R712</f>
        <v>217478.378109453</v>
      </c>
      <c r="U712" s="26" t="s">
        <v>259</v>
      </c>
      <c r="V712" s="26" t="s">
        <v>260</v>
      </c>
      <c r="W712" s="26" t="s">
        <v>262</v>
      </c>
      <c r="X712" s="24" t="s">
        <v>226</v>
      </c>
      <c r="Y712" s="26" t="s">
        <v>267</v>
      </c>
      <c r="Z712" s="25" t="s">
        <v>51</v>
      </c>
      <c r="AA712" s="26" t="s">
        <v>1956</v>
      </c>
      <c r="AB712" s="26" t="s">
        <v>1957</v>
      </c>
      <c r="AC712" s="26" t="s">
        <v>972</v>
      </c>
      <c r="AD712" s="26" t="s">
        <v>269</v>
      </c>
      <c r="AE712" s="26"/>
      <c r="AF712" s="26" t="s">
        <v>270</v>
      </c>
      <c r="AG712" s="26" t="s">
        <v>973</v>
      </c>
      <c r="AH712" s="45"/>
      <c r="AI712" s="45"/>
      <c r="AJ712" s="45"/>
      <c r="AK712" s="46" t="n">
        <v>2174.78378109453</v>
      </c>
      <c r="AL712" s="46"/>
      <c r="AM712" s="46"/>
      <c r="AN712" s="26"/>
      <c r="AO712" s="26" t="s">
        <v>5195</v>
      </c>
    </row>
    <row r="713" customFormat="false" ht="12" hidden="false" customHeight="false" outlineLevel="0" collapsed="false">
      <c r="A713" s="39" t="s">
        <v>1835</v>
      </c>
      <c r="B713" s="39" t="s">
        <v>1836</v>
      </c>
      <c r="C713" s="39" t="s">
        <v>5426</v>
      </c>
      <c r="D713" s="39" t="s">
        <v>4505</v>
      </c>
      <c r="E713" s="39" t="s">
        <v>261</v>
      </c>
      <c r="F713" s="39" t="s">
        <v>1739</v>
      </c>
      <c r="G713" s="39" t="s">
        <v>4853</v>
      </c>
      <c r="H713" s="39" t="s">
        <v>4502</v>
      </c>
      <c r="I713" s="40" t="n">
        <v>100</v>
      </c>
      <c r="J713" s="40" t="n">
        <v>0</v>
      </c>
      <c r="K713" s="39" t="s">
        <v>4503</v>
      </c>
      <c r="L713" s="41" t="n">
        <v>0</v>
      </c>
      <c r="M713" s="41" t="n">
        <v>16525.27</v>
      </c>
      <c r="O713" s="42" t="n">
        <f aca="false">M713/SUM($M$2:$M$2023)</f>
        <v>4.56533570205045E-005</v>
      </c>
      <c r="P713" s="43" t="n">
        <f aca="false">IFERROR(M713/I713,0)</f>
        <v>165.2527</v>
      </c>
      <c r="Q713" s="17"/>
      <c r="R713" s="44" t="n">
        <f aca="false">I713-Q713</f>
        <v>100</v>
      </c>
      <c r="S713" s="43" t="n">
        <f aca="false">$AK713*R713</f>
        <v>16525.2680890538</v>
      </c>
      <c r="U713" s="26" t="s">
        <v>259</v>
      </c>
      <c r="V713" s="26" t="s">
        <v>260</v>
      </c>
      <c r="W713" s="26" t="s">
        <v>262</v>
      </c>
      <c r="X713" s="26"/>
      <c r="Y713" s="26" t="s">
        <v>277</v>
      </c>
      <c r="Z713" s="27" t="s">
        <v>123</v>
      </c>
      <c r="AA713" s="26"/>
      <c r="AB713" s="26"/>
      <c r="AC713" s="26"/>
      <c r="AD713" s="26"/>
      <c r="AE713" s="26"/>
      <c r="AF713" s="26"/>
      <c r="AG713" s="26"/>
      <c r="AH713" s="45"/>
      <c r="AI713" s="45"/>
      <c r="AJ713" s="45"/>
      <c r="AK713" s="46" t="n">
        <v>165.252680890538</v>
      </c>
      <c r="AL713" s="46"/>
      <c r="AM713" s="46"/>
      <c r="AN713" s="26"/>
      <c r="AO713" s="26" t="s">
        <v>1837</v>
      </c>
    </row>
    <row r="714" customFormat="false" ht="12" hidden="false" customHeight="false" outlineLevel="0" collapsed="false">
      <c r="A714" s="39" t="s">
        <v>862</v>
      </c>
      <c r="B714" s="39" t="s">
        <v>863</v>
      </c>
      <c r="C714" s="39" t="s">
        <v>5427</v>
      </c>
      <c r="D714" s="39" t="s">
        <v>4505</v>
      </c>
      <c r="E714" s="39" t="s">
        <v>261</v>
      </c>
      <c r="F714" s="39" t="s">
        <v>1739</v>
      </c>
      <c r="G714" s="39" t="s">
        <v>4853</v>
      </c>
      <c r="H714" s="39" t="s">
        <v>4502</v>
      </c>
      <c r="I714" s="40" t="n">
        <v>100</v>
      </c>
      <c r="J714" s="40" t="n">
        <v>0</v>
      </c>
      <c r="K714" s="39" t="s">
        <v>4503</v>
      </c>
      <c r="L714" s="41" t="n">
        <v>0</v>
      </c>
      <c r="M714" s="41" t="n">
        <v>6629.56</v>
      </c>
      <c r="O714" s="42" t="n">
        <f aca="false">M714/SUM($M$2:$M$2023)</f>
        <v>1.8315081663952E-005</v>
      </c>
      <c r="P714" s="43" t="n">
        <f aca="false">IFERROR(M714/I714,0)</f>
        <v>66.2956</v>
      </c>
      <c r="Q714" s="17"/>
      <c r="R714" s="44" t="n">
        <f aca="false">I714-Q714</f>
        <v>100</v>
      </c>
      <c r="S714" s="43" t="n">
        <f aca="false">$AK714*R714</f>
        <v>6629.56415620642</v>
      </c>
      <c r="U714" s="26" t="s">
        <v>259</v>
      </c>
      <c r="V714" s="26" t="s">
        <v>260</v>
      </c>
      <c r="W714" s="26" t="s">
        <v>262</v>
      </c>
      <c r="X714" s="29" t="s">
        <v>227</v>
      </c>
      <c r="Y714" s="26" t="s">
        <v>297</v>
      </c>
      <c r="Z714" s="25" t="s">
        <v>51</v>
      </c>
      <c r="AA714" s="26" t="s">
        <v>97</v>
      </c>
      <c r="AB714" s="26" t="s">
        <v>2001</v>
      </c>
      <c r="AC714" s="26" t="s">
        <v>2002</v>
      </c>
      <c r="AD714" s="26" t="s">
        <v>269</v>
      </c>
      <c r="AE714" s="26"/>
      <c r="AF714" s="26" t="s">
        <v>270</v>
      </c>
      <c r="AG714" s="26" t="s">
        <v>2003</v>
      </c>
      <c r="AH714" s="45"/>
      <c r="AI714" s="45"/>
      <c r="AJ714" s="45"/>
      <c r="AK714" s="46" t="n">
        <v>66.2956415620642</v>
      </c>
      <c r="AL714" s="46"/>
      <c r="AM714" s="46"/>
      <c r="AN714" s="26"/>
      <c r="AO714" s="26" t="s">
        <v>5139</v>
      </c>
    </row>
    <row r="715" customFormat="false" ht="12" hidden="false" customHeight="false" outlineLevel="0" collapsed="false">
      <c r="A715" s="39" t="s">
        <v>645</v>
      </c>
      <c r="B715" s="39" t="s">
        <v>646</v>
      </c>
      <c r="C715" s="39" t="s">
        <v>5428</v>
      </c>
      <c r="D715" s="39" t="s">
        <v>4505</v>
      </c>
      <c r="E715" s="39" t="s">
        <v>261</v>
      </c>
      <c r="F715" s="39" t="s">
        <v>1739</v>
      </c>
      <c r="G715" s="39" t="s">
        <v>4853</v>
      </c>
      <c r="H715" s="39" t="s">
        <v>4502</v>
      </c>
      <c r="I715" s="40" t="n">
        <v>100</v>
      </c>
      <c r="J715" s="40" t="n">
        <v>0</v>
      </c>
      <c r="K715" s="39" t="s">
        <v>4503</v>
      </c>
      <c r="L715" s="41" t="n">
        <v>0</v>
      </c>
      <c r="M715" s="41" t="n">
        <v>22121.31</v>
      </c>
      <c r="O715" s="42" t="n">
        <f aca="false">M715/SUM($M$2:$M$2023)</f>
        <v>6.11131959230473E-005</v>
      </c>
      <c r="P715" s="43" t="n">
        <f aca="false">IFERROR(M715/I715,0)</f>
        <v>221.2131</v>
      </c>
      <c r="Q715" s="17"/>
      <c r="R715" s="44" t="n">
        <f aca="false">I715-Q715</f>
        <v>100</v>
      </c>
      <c r="S715" s="43" t="n">
        <f aca="false">$AK715*R715</f>
        <v>22121.3101145038</v>
      </c>
      <c r="U715" s="26" t="s">
        <v>259</v>
      </c>
      <c r="V715" s="26" t="s">
        <v>260</v>
      </c>
      <c r="W715" s="26" t="s">
        <v>262</v>
      </c>
      <c r="X715" s="29" t="s">
        <v>227</v>
      </c>
      <c r="Y715" s="26" t="s">
        <v>297</v>
      </c>
      <c r="Z715" s="25" t="s">
        <v>51</v>
      </c>
      <c r="AA715" s="26" t="s">
        <v>1953</v>
      </c>
      <c r="AB715" s="26" t="s">
        <v>1954</v>
      </c>
      <c r="AC715" s="26" t="s">
        <v>290</v>
      </c>
      <c r="AD715" s="26" t="s">
        <v>269</v>
      </c>
      <c r="AE715" s="26"/>
      <c r="AF715" s="26" t="s">
        <v>270</v>
      </c>
      <c r="AG715" s="26"/>
      <c r="AH715" s="45"/>
      <c r="AI715" s="45"/>
      <c r="AJ715" s="45"/>
      <c r="AK715" s="46" t="n">
        <v>221.213101145038</v>
      </c>
      <c r="AL715" s="46"/>
      <c r="AM715" s="46"/>
      <c r="AN715" s="26"/>
      <c r="AO715" s="26" t="s">
        <v>5202</v>
      </c>
    </row>
    <row r="716" customFormat="false" ht="12" hidden="false" customHeight="false" outlineLevel="0" collapsed="false">
      <c r="A716" s="39" t="s">
        <v>645</v>
      </c>
      <c r="B716" s="39" t="s">
        <v>646</v>
      </c>
      <c r="C716" s="39" t="s">
        <v>5429</v>
      </c>
      <c r="D716" s="39" t="s">
        <v>4505</v>
      </c>
      <c r="E716" s="39" t="s">
        <v>261</v>
      </c>
      <c r="F716" s="39" t="s">
        <v>1739</v>
      </c>
      <c r="G716" s="39" t="s">
        <v>4853</v>
      </c>
      <c r="H716" s="39" t="s">
        <v>4502</v>
      </c>
      <c r="I716" s="40" t="n">
        <v>100</v>
      </c>
      <c r="J716" s="40" t="n">
        <v>0</v>
      </c>
      <c r="K716" s="39" t="s">
        <v>4503</v>
      </c>
      <c r="L716" s="41" t="n">
        <v>0</v>
      </c>
      <c r="M716" s="41" t="n">
        <v>22121.31</v>
      </c>
      <c r="O716" s="42" t="n">
        <f aca="false">M716/SUM($M$2:$M$2023)</f>
        <v>6.11131959230473E-005</v>
      </c>
      <c r="P716" s="43" t="n">
        <f aca="false">IFERROR(M716/I716,0)</f>
        <v>221.2131</v>
      </c>
      <c r="Q716" s="17"/>
      <c r="R716" s="44" t="n">
        <f aca="false">I716-Q716</f>
        <v>100</v>
      </c>
      <c r="S716" s="43" t="n">
        <f aca="false">$AK716*R716</f>
        <v>22121.3101145038</v>
      </c>
      <c r="U716" s="26" t="s">
        <v>259</v>
      </c>
      <c r="V716" s="26" t="s">
        <v>260</v>
      </c>
      <c r="W716" s="26" t="s">
        <v>262</v>
      </c>
      <c r="X716" s="29" t="s">
        <v>227</v>
      </c>
      <c r="Y716" s="26" t="s">
        <v>297</v>
      </c>
      <c r="Z716" s="25" t="s">
        <v>51</v>
      </c>
      <c r="AA716" s="26" t="s">
        <v>1953</v>
      </c>
      <c r="AB716" s="26" t="s">
        <v>1954</v>
      </c>
      <c r="AC716" s="26" t="s">
        <v>290</v>
      </c>
      <c r="AD716" s="26" t="s">
        <v>269</v>
      </c>
      <c r="AE716" s="26"/>
      <c r="AF716" s="26" t="s">
        <v>270</v>
      </c>
      <c r="AG716" s="26"/>
      <c r="AH716" s="45"/>
      <c r="AI716" s="45"/>
      <c r="AJ716" s="45"/>
      <c r="AK716" s="46" t="n">
        <v>221.213101145038</v>
      </c>
      <c r="AL716" s="46"/>
      <c r="AM716" s="46"/>
      <c r="AN716" s="26"/>
      <c r="AO716" s="26" t="s">
        <v>5202</v>
      </c>
    </row>
    <row r="717" customFormat="false" ht="12" hidden="false" customHeight="false" outlineLevel="0" collapsed="false">
      <c r="A717" s="39" t="s">
        <v>645</v>
      </c>
      <c r="B717" s="39" t="s">
        <v>646</v>
      </c>
      <c r="C717" s="39" t="s">
        <v>5430</v>
      </c>
      <c r="D717" s="39" t="s">
        <v>4505</v>
      </c>
      <c r="E717" s="39" t="s">
        <v>261</v>
      </c>
      <c r="F717" s="39" t="s">
        <v>1739</v>
      </c>
      <c r="G717" s="39" t="s">
        <v>4853</v>
      </c>
      <c r="H717" s="39" t="s">
        <v>4502</v>
      </c>
      <c r="I717" s="40" t="n">
        <v>100</v>
      </c>
      <c r="J717" s="40" t="n">
        <v>0</v>
      </c>
      <c r="K717" s="39" t="s">
        <v>4503</v>
      </c>
      <c r="L717" s="41" t="n">
        <v>0</v>
      </c>
      <c r="M717" s="41" t="n">
        <v>22121.31</v>
      </c>
      <c r="O717" s="42" t="n">
        <f aca="false">M717/SUM($M$2:$M$2023)</f>
        <v>6.11131959230473E-005</v>
      </c>
      <c r="P717" s="43" t="n">
        <f aca="false">IFERROR(M717/I717,0)</f>
        <v>221.2131</v>
      </c>
      <c r="Q717" s="17"/>
      <c r="R717" s="44" t="n">
        <f aca="false">I717-Q717</f>
        <v>100</v>
      </c>
      <c r="S717" s="43" t="n">
        <f aca="false">$AK717*R717</f>
        <v>22121.3101145038</v>
      </c>
      <c r="U717" s="26" t="s">
        <v>259</v>
      </c>
      <c r="V717" s="26" t="s">
        <v>260</v>
      </c>
      <c r="W717" s="26" t="s">
        <v>262</v>
      </c>
      <c r="X717" s="29" t="s">
        <v>227</v>
      </c>
      <c r="Y717" s="26" t="s">
        <v>297</v>
      </c>
      <c r="Z717" s="25" t="s">
        <v>51</v>
      </c>
      <c r="AA717" s="26" t="s">
        <v>1953</v>
      </c>
      <c r="AB717" s="26" t="s">
        <v>1954</v>
      </c>
      <c r="AC717" s="26" t="s">
        <v>290</v>
      </c>
      <c r="AD717" s="26" t="s">
        <v>269</v>
      </c>
      <c r="AE717" s="26"/>
      <c r="AF717" s="26" t="s">
        <v>270</v>
      </c>
      <c r="AG717" s="26"/>
      <c r="AH717" s="45"/>
      <c r="AI717" s="45"/>
      <c r="AJ717" s="45"/>
      <c r="AK717" s="46" t="n">
        <v>221.213101145038</v>
      </c>
      <c r="AL717" s="46"/>
      <c r="AM717" s="46"/>
      <c r="AN717" s="26"/>
      <c r="AO717" s="26" t="s">
        <v>5202</v>
      </c>
    </row>
    <row r="718" customFormat="false" ht="12" hidden="false" customHeight="false" outlineLevel="0" collapsed="false">
      <c r="A718" s="39" t="s">
        <v>645</v>
      </c>
      <c r="B718" s="39" t="s">
        <v>646</v>
      </c>
      <c r="C718" s="39" t="s">
        <v>5431</v>
      </c>
      <c r="D718" s="39" t="s">
        <v>4505</v>
      </c>
      <c r="E718" s="39" t="s">
        <v>261</v>
      </c>
      <c r="F718" s="39" t="s">
        <v>1739</v>
      </c>
      <c r="G718" s="39" t="s">
        <v>4853</v>
      </c>
      <c r="H718" s="39" t="s">
        <v>4502</v>
      </c>
      <c r="I718" s="40" t="n">
        <v>100</v>
      </c>
      <c r="J718" s="40" t="n">
        <v>0</v>
      </c>
      <c r="K718" s="39" t="s">
        <v>4503</v>
      </c>
      <c r="L718" s="41" t="n">
        <v>0</v>
      </c>
      <c r="M718" s="41" t="n">
        <v>22121.31</v>
      </c>
      <c r="O718" s="42" t="n">
        <f aca="false">M718/SUM($M$2:$M$2023)</f>
        <v>6.11131959230473E-005</v>
      </c>
      <c r="P718" s="43" t="n">
        <f aca="false">IFERROR(M718/I718,0)</f>
        <v>221.2131</v>
      </c>
      <c r="Q718" s="17"/>
      <c r="R718" s="44" t="n">
        <f aca="false">I718-Q718</f>
        <v>100</v>
      </c>
      <c r="S718" s="43" t="n">
        <f aca="false">$AK718*R718</f>
        <v>22121.3101145038</v>
      </c>
      <c r="U718" s="26" t="s">
        <v>259</v>
      </c>
      <c r="V718" s="26" t="s">
        <v>260</v>
      </c>
      <c r="W718" s="26" t="s">
        <v>262</v>
      </c>
      <c r="X718" s="29" t="s">
        <v>227</v>
      </c>
      <c r="Y718" s="26" t="s">
        <v>297</v>
      </c>
      <c r="Z718" s="25" t="s">
        <v>51</v>
      </c>
      <c r="AA718" s="26" t="s">
        <v>1953</v>
      </c>
      <c r="AB718" s="26" t="s">
        <v>1954</v>
      </c>
      <c r="AC718" s="26" t="s">
        <v>290</v>
      </c>
      <c r="AD718" s="26" t="s">
        <v>269</v>
      </c>
      <c r="AE718" s="26"/>
      <c r="AF718" s="26" t="s">
        <v>270</v>
      </c>
      <c r="AG718" s="26"/>
      <c r="AH718" s="45"/>
      <c r="AI718" s="45"/>
      <c r="AJ718" s="45"/>
      <c r="AK718" s="46" t="n">
        <v>221.213101145038</v>
      </c>
      <c r="AL718" s="46"/>
      <c r="AM718" s="46"/>
      <c r="AN718" s="26"/>
      <c r="AO718" s="26" t="s">
        <v>5202</v>
      </c>
    </row>
    <row r="719" customFormat="false" ht="12" hidden="false" customHeight="false" outlineLevel="0" collapsed="false">
      <c r="A719" s="39" t="s">
        <v>645</v>
      </c>
      <c r="B719" s="39" t="s">
        <v>646</v>
      </c>
      <c r="C719" s="39" t="s">
        <v>5432</v>
      </c>
      <c r="D719" s="39" t="s">
        <v>4505</v>
      </c>
      <c r="E719" s="39" t="s">
        <v>261</v>
      </c>
      <c r="F719" s="39" t="s">
        <v>1739</v>
      </c>
      <c r="G719" s="39" t="s">
        <v>4853</v>
      </c>
      <c r="H719" s="39" t="s">
        <v>4502</v>
      </c>
      <c r="I719" s="40" t="n">
        <v>100</v>
      </c>
      <c r="J719" s="40" t="n">
        <v>0</v>
      </c>
      <c r="K719" s="39" t="s">
        <v>4503</v>
      </c>
      <c r="L719" s="41" t="n">
        <v>0</v>
      </c>
      <c r="M719" s="41" t="n">
        <v>22121.31</v>
      </c>
      <c r="O719" s="42" t="n">
        <f aca="false">M719/SUM($M$2:$M$2023)</f>
        <v>6.11131959230473E-005</v>
      </c>
      <c r="P719" s="43" t="n">
        <f aca="false">IFERROR(M719/I719,0)</f>
        <v>221.2131</v>
      </c>
      <c r="Q719" s="17"/>
      <c r="R719" s="44" t="n">
        <f aca="false">I719-Q719</f>
        <v>100</v>
      </c>
      <c r="S719" s="43" t="n">
        <f aca="false">$AK719*R719</f>
        <v>22121.3101145038</v>
      </c>
      <c r="U719" s="26" t="s">
        <v>259</v>
      </c>
      <c r="V719" s="26" t="s">
        <v>260</v>
      </c>
      <c r="W719" s="26" t="s">
        <v>262</v>
      </c>
      <c r="X719" s="29" t="s">
        <v>227</v>
      </c>
      <c r="Y719" s="26" t="s">
        <v>297</v>
      </c>
      <c r="Z719" s="25" t="s">
        <v>51</v>
      </c>
      <c r="AA719" s="26" t="s">
        <v>1953</v>
      </c>
      <c r="AB719" s="26" t="s">
        <v>1954</v>
      </c>
      <c r="AC719" s="26" t="s">
        <v>290</v>
      </c>
      <c r="AD719" s="26" t="s">
        <v>269</v>
      </c>
      <c r="AE719" s="26"/>
      <c r="AF719" s="26" t="s">
        <v>270</v>
      </c>
      <c r="AG719" s="26"/>
      <c r="AH719" s="45"/>
      <c r="AI719" s="45"/>
      <c r="AJ719" s="45"/>
      <c r="AK719" s="46" t="n">
        <v>221.213101145038</v>
      </c>
      <c r="AL719" s="46"/>
      <c r="AM719" s="46"/>
      <c r="AN719" s="26"/>
      <c r="AO719" s="26" t="s">
        <v>5202</v>
      </c>
    </row>
    <row r="720" customFormat="false" ht="12" hidden="false" customHeight="false" outlineLevel="0" collapsed="false">
      <c r="A720" s="39" t="s">
        <v>645</v>
      </c>
      <c r="B720" s="39" t="s">
        <v>646</v>
      </c>
      <c r="C720" s="39" t="s">
        <v>5433</v>
      </c>
      <c r="D720" s="39" t="s">
        <v>4505</v>
      </c>
      <c r="E720" s="39" t="s">
        <v>261</v>
      </c>
      <c r="F720" s="39" t="s">
        <v>1739</v>
      </c>
      <c r="G720" s="39" t="s">
        <v>4853</v>
      </c>
      <c r="H720" s="39" t="s">
        <v>4502</v>
      </c>
      <c r="I720" s="40" t="n">
        <v>100</v>
      </c>
      <c r="J720" s="40" t="n">
        <v>0</v>
      </c>
      <c r="K720" s="39" t="s">
        <v>4503</v>
      </c>
      <c r="L720" s="41" t="n">
        <v>0</v>
      </c>
      <c r="M720" s="41" t="n">
        <v>22121.31</v>
      </c>
      <c r="O720" s="42" t="n">
        <f aca="false">M720/SUM($M$2:$M$2023)</f>
        <v>6.11131959230473E-005</v>
      </c>
      <c r="P720" s="43" t="n">
        <f aca="false">IFERROR(M720/I720,0)</f>
        <v>221.2131</v>
      </c>
      <c r="Q720" s="17"/>
      <c r="R720" s="44" t="n">
        <f aca="false">I720-Q720</f>
        <v>100</v>
      </c>
      <c r="S720" s="43" t="n">
        <f aca="false">$AK720*R720</f>
        <v>22121.3101145038</v>
      </c>
      <c r="U720" s="26" t="s">
        <v>259</v>
      </c>
      <c r="V720" s="26" t="s">
        <v>260</v>
      </c>
      <c r="W720" s="26" t="s">
        <v>262</v>
      </c>
      <c r="X720" s="29" t="s">
        <v>227</v>
      </c>
      <c r="Y720" s="26" t="s">
        <v>297</v>
      </c>
      <c r="Z720" s="25" t="s">
        <v>51</v>
      </c>
      <c r="AA720" s="26" t="s">
        <v>1953</v>
      </c>
      <c r="AB720" s="26" t="s">
        <v>1954</v>
      </c>
      <c r="AC720" s="26" t="s">
        <v>290</v>
      </c>
      <c r="AD720" s="26" t="s">
        <v>269</v>
      </c>
      <c r="AE720" s="26"/>
      <c r="AF720" s="26" t="s">
        <v>270</v>
      </c>
      <c r="AG720" s="26"/>
      <c r="AH720" s="45"/>
      <c r="AI720" s="45"/>
      <c r="AJ720" s="45"/>
      <c r="AK720" s="46" t="n">
        <v>221.213101145038</v>
      </c>
      <c r="AL720" s="46"/>
      <c r="AM720" s="46"/>
      <c r="AN720" s="26"/>
      <c r="AO720" s="26" t="s">
        <v>5202</v>
      </c>
    </row>
    <row r="721" customFormat="false" ht="12" hidden="false" customHeight="false" outlineLevel="0" collapsed="false">
      <c r="A721" s="39" t="s">
        <v>645</v>
      </c>
      <c r="B721" s="39" t="s">
        <v>646</v>
      </c>
      <c r="C721" s="39" t="s">
        <v>5434</v>
      </c>
      <c r="D721" s="39" t="s">
        <v>4505</v>
      </c>
      <c r="E721" s="39" t="s">
        <v>261</v>
      </c>
      <c r="F721" s="39" t="s">
        <v>1739</v>
      </c>
      <c r="G721" s="39" t="s">
        <v>4853</v>
      </c>
      <c r="H721" s="39" t="s">
        <v>4502</v>
      </c>
      <c r="I721" s="40" t="n">
        <v>100</v>
      </c>
      <c r="J721" s="40" t="n">
        <v>0</v>
      </c>
      <c r="K721" s="39" t="s">
        <v>4503</v>
      </c>
      <c r="L721" s="41" t="n">
        <v>0</v>
      </c>
      <c r="M721" s="41" t="n">
        <v>22121.31</v>
      </c>
      <c r="O721" s="42" t="n">
        <f aca="false">M721/SUM($M$2:$M$2023)</f>
        <v>6.11131959230473E-005</v>
      </c>
      <c r="P721" s="43" t="n">
        <f aca="false">IFERROR(M721/I721,0)</f>
        <v>221.2131</v>
      </c>
      <c r="Q721" s="17"/>
      <c r="R721" s="44" t="n">
        <f aca="false">I721-Q721</f>
        <v>100</v>
      </c>
      <c r="S721" s="43" t="n">
        <f aca="false">$AK721*R721</f>
        <v>22121.3101145038</v>
      </c>
      <c r="U721" s="26" t="s">
        <v>259</v>
      </c>
      <c r="V721" s="26" t="s">
        <v>260</v>
      </c>
      <c r="W721" s="26" t="s">
        <v>262</v>
      </c>
      <c r="X721" s="29" t="s">
        <v>227</v>
      </c>
      <c r="Y721" s="26" t="s">
        <v>297</v>
      </c>
      <c r="Z721" s="25" t="s">
        <v>51</v>
      </c>
      <c r="AA721" s="26" t="s">
        <v>1953</v>
      </c>
      <c r="AB721" s="26" t="s">
        <v>1954</v>
      </c>
      <c r="AC721" s="26" t="s">
        <v>290</v>
      </c>
      <c r="AD721" s="26" t="s">
        <v>269</v>
      </c>
      <c r="AE721" s="26"/>
      <c r="AF721" s="26" t="s">
        <v>270</v>
      </c>
      <c r="AG721" s="26"/>
      <c r="AH721" s="45"/>
      <c r="AI721" s="45"/>
      <c r="AJ721" s="45"/>
      <c r="AK721" s="46" t="n">
        <v>221.213101145038</v>
      </c>
      <c r="AL721" s="46"/>
      <c r="AM721" s="46"/>
      <c r="AN721" s="26"/>
      <c r="AO721" s="26" t="s">
        <v>5202</v>
      </c>
    </row>
    <row r="722" customFormat="false" ht="12" hidden="false" customHeight="false" outlineLevel="0" collapsed="false">
      <c r="A722" s="39" t="s">
        <v>645</v>
      </c>
      <c r="B722" s="39" t="s">
        <v>646</v>
      </c>
      <c r="C722" s="39" t="s">
        <v>5435</v>
      </c>
      <c r="D722" s="39" t="s">
        <v>4505</v>
      </c>
      <c r="E722" s="39" t="s">
        <v>261</v>
      </c>
      <c r="F722" s="39" t="s">
        <v>1739</v>
      </c>
      <c r="G722" s="39" t="s">
        <v>4853</v>
      </c>
      <c r="H722" s="39" t="s">
        <v>4502</v>
      </c>
      <c r="I722" s="40" t="n">
        <v>100</v>
      </c>
      <c r="J722" s="40" t="n">
        <v>0</v>
      </c>
      <c r="K722" s="39" t="s">
        <v>4503</v>
      </c>
      <c r="L722" s="41" t="n">
        <v>0</v>
      </c>
      <c r="M722" s="41" t="n">
        <v>22121.31</v>
      </c>
      <c r="O722" s="42" t="n">
        <f aca="false">M722/SUM($M$2:$M$2023)</f>
        <v>6.11131959230473E-005</v>
      </c>
      <c r="P722" s="43" t="n">
        <f aca="false">IFERROR(M722/I722,0)</f>
        <v>221.2131</v>
      </c>
      <c r="Q722" s="17"/>
      <c r="R722" s="44" t="n">
        <f aca="false">I722-Q722</f>
        <v>100</v>
      </c>
      <c r="S722" s="43" t="n">
        <f aca="false">$AK722*R722</f>
        <v>22121.3101145038</v>
      </c>
      <c r="U722" s="26" t="s">
        <v>259</v>
      </c>
      <c r="V722" s="26" t="s">
        <v>260</v>
      </c>
      <c r="W722" s="26" t="s">
        <v>262</v>
      </c>
      <c r="X722" s="29" t="s">
        <v>227</v>
      </c>
      <c r="Y722" s="26" t="s">
        <v>297</v>
      </c>
      <c r="Z722" s="25" t="s">
        <v>51</v>
      </c>
      <c r="AA722" s="26" t="s">
        <v>1953</v>
      </c>
      <c r="AB722" s="26" t="s">
        <v>1954</v>
      </c>
      <c r="AC722" s="26" t="s">
        <v>290</v>
      </c>
      <c r="AD722" s="26" t="s">
        <v>269</v>
      </c>
      <c r="AE722" s="26"/>
      <c r="AF722" s="26" t="s">
        <v>270</v>
      </c>
      <c r="AG722" s="26"/>
      <c r="AH722" s="45"/>
      <c r="AI722" s="45"/>
      <c r="AJ722" s="45"/>
      <c r="AK722" s="46" t="n">
        <v>221.213101145038</v>
      </c>
      <c r="AL722" s="46"/>
      <c r="AM722" s="46"/>
      <c r="AN722" s="26"/>
      <c r="AO722" s="26" t="s">
        <v>5202</v>
      </c>
    </row>
    <row r="723" customFormat="false" ht="12" hidden="false" customHeight="false" outlineLevel="0" collapsed="false">
      <c r="A723" s="39" t="s">
        <v>448</v>
      </c>
      <c r="B723" s="39" t="s">
        <v>449</v>
      </c>
      <c r="C723" s="39" t="s">
        <v>5436</v>
      </c>
      <c r="D723" s="39" t="s">
        <v>4505</v>
      </c>
      <c r="E723" s="39" t="s">
        <v>261</v>
      </c>
      <c r="F723" s="39" t="s">
        <v>1739</v>
      </c>
      <c r="G723" s="39" t="s">
        <v>4853</v>
      </c>
      <c r="H723" s="39" t="s">
        <v>4502</v>
      </c>
      <c r="I723" s="40" t="n">
        <v>100</v>
      </c>
      <c r="J723" s="40" t="n">
        <v>0</v>
      </c>
      <c r="K723" s="39" t="s">
        <v>4503</v>
      </c>
      <c r="L723" s="41" t="n">
        <v>0</v>
      </c>
      <c r="M723" s="41" t="n">
        <v>29972.65</v>
      </c>
      <c r="O723" s="42" t="n">
        <f aca="false">M723/SUM($M$2:$M$2023)</f>
        <v>8.28036147851517E-005</v>
      </c>
      <c r="P723" s="43" t="n">
        <f aca="false">IFERROR(M723/I723,0)</f>
        <v>299.7265</v>
      </c>
      <c r="Q723" s="17"/>
      <c r="R723" s="44" t="n">
        <f aca="false">I723-Q723</f>
        <v>100</v>
      </c>
      <c r="S723" s="43" t="n">
        <f aca="false">$AK723*R723</f>
        <v>29972.6527777778</v>
      </c>
      <c r="U723" s="26" t="s">
        <v>259</v>
      </c>
      <c r="V723" s="26" t="s">
        <v>260</v>
      </c>
      <c r="W723" s="26" t="s">
        <v>262</v>
      </c>
      <c r="X723" s="29" t="s">
        <v>227</v>
      </c>
      <c r="Y723" s="26" t="s">
        <v>297</v>
      </c>
      <c r="Z723" s="25" t="s">
        <v>51</v>
      </c>
      <c r="AA723" s="26" t="s">
        <v>1895</v>
      </c>
      <c r="AB723" s="26" t="s">
        <v>1896</v>
      </c>
      <c r="AC723" s="26" t="s">
        <v>1897</v>
      </c>
      <c r="AD723" s="26" t="s">
        <v>269</v>
      </c>
      <c r="AE723" s="26"/>
      <c r="AF723" s="26" t="s">
        <v>270</v>
      </c>
      <c r="AG723" s="26" t="s">
        <v>1898</v>
      </c>
      <c r="AH723" s="45"/>
      <c r="AI723" s="45"/>
      <c r="AJ723" s="45"/>
      <c r="AK723" s="46" t="n">
        <v>299.726527777778</v>
      </c>
      <c r="AL723" s="46"/>
      <c r="AM723" s="46"/>
      <c r="AN723" s="26"/>
      <c r="AO723" s="26" t="s">
        <v>5060</v>
      </c>
    </row>
    <row r="724" customFormat="false" ht="12" hidden="false" customHeight="false" outlineLevel="0" collapsed="false">
      <c r="A724" s="39" t="s">
        <v>448</v>
      </c>
      <c r="B724" s="39" t="s">
        <v>449</v>
      </c>
      <c r="C724" s="39" t="s">
        <v>5437</v>
      </c>
      <c r="D724" s="39" t="s">
        <v>4505</v>
      </c>
      <c r="E724" s="39" t="s">
        <v>261</v>
      </c>
      <c r="F724" s="39" t="s">
        <v>1739</v>
      </c>
      <c r="G724" s="39" t="s">
        <v>4853</v>
      </c>
      <c r="H724" s="39" t="s">
        <v>4502</v>
      </c>
      <c r="I724" s="40" t="n">
        <v>100</v>
      </c>
      <c r="J724" s="40" t="n">
        <v>0</v>
      </c>
      <c r="K724" s="39" t="s">
        <v>4503</v>
      </c>
      <c r="L724" s="41" t="n">
        <v>0</v>
      </c>
      <c r="M724" s="41" t="n">
        <v>29972.65</v>
      </c>
      <c r="O724" s="42" t="n">
        <f aca="false">M724/SUM($M$2:$M$2023)</f>
        <v>8.28036147851517E-005</v>
      </c>
      <c r="P724" s="43" t="n">
        <f aca="false">IFERROR(M724/I724,0)</f>
        <v>299.7265</v>
      </c>
      <c r="Q724" s="17"/>
      <c r="R724" s="44" t="n">
        <f aca="false">I724-Q724</f>
        <v>100</v>
      </c>
      <c r="S724" s="43" t="n">
        <f aca="false">$AK724*R724</f>
        <v>29972.6527777778</v>
      </c>
      <c r="U724" s="26" t="s">
        <v>259</v>
      </c>
      <c r="V724" s="26" t="s">
        <v>260</v>
      </c>
      <c r="W724" s="26" t="s">
        <v>262</v>
      </c>
      <c r="X724" s="29" t="s">
        <v>227</v>
      </c>
      <c r="Y724" s="26" t="s">
        <v>297</v>
      </c>
      <c r="Z724" s="25" t="s">
        <v>51</v>
      </c>
      <c r="AA724" s="26" t="s">
        <v>1895</v>
      </c>
      <c r="AB724" s="26" t="s">
        <v>1896</v>
      </c>
      <c r="AC724" s="26" t="s">
        <v>1897</v>
      </c>
      <c r="AD724" s="26" t="s">
        <v>269</v>
      </c>
      <c r="AE724" s="26"/>
      <c r="AF724" s="26" t="s">
        <v>270</v>
      </c>
      <c r="AG724" s="26" t="s">
        <v>1898</v>
      </c>
      <c r="AH724" s="45"/>
      <c r="AI724" s="45"/>
      <c r="AJ724" s="45"/>
      <c r="AK724" s="46" t="n">
        <v>299.726527777778</v>
      </c>
      <c r="AL724" s="46"/>
      <c r="AM724" s="46"/>
      <c r="AN724" s="26"/>
      <c r="AO724" s="26" t="s">
        <v>5060</v>
      </c>
    </row>
    <row r="725" customFormat="false" ht="12" hidden="false" customHeight="false" outlineLevel="0" collapsed="false">
      <c r="A725" s="39" t="s">
        <v>448</v>
      </c>
      <c r="B725" s="39" t="s">
        <v>449</v>
      </c>
      <c r="C725" s="39" t="s">
        <v>5438</v>
      </c>
      <c r="D725" s="39" t="s">
        <v>4505</v>
      </c>
      <c r="E725" s="39" t="s">
        <v>261</v>
      </c>
      <c r="F725" s="39" t="s">
        <v>1739</v>
      </c>
      <c r="G725" s="39" t="s">
        <v>4853</v>
      </c>
      <c r="H725" s="39" t="s">
        <v>4502</v>
      </c>
      <c r="I725" s="40" t="n">
        <v>100</v>
      </c>
      <c r="J725" s="40" t="n">
        <v>0</v>
      </c>
      <c r="K725" s="39" t="s">
        <v>4503</v>
      </c>
      <c r="L725" s="41" t="n">
        <v>0</v>
      </c>
      <c r="M725" s="41" t="n">
        <v>29972.65</v>
      </c>
      <c r="O725" s="42" t="n">
        <f aca="false">M725/SUM($M$2:$M$2023)</f>
        <v>8.28036147851517E-005</v>
      </c>
      <c r="P725" s="43" t="n">
        <f aca="false">IFERROR(M725/I725,0)</f>
        <v>299.7265</v>
      </c>
      <c r="Q725" s="17"/>
      <c r="R725" s="44" t="n">
        <f aca="false">I725-Q725</f>
        <v>100</v>
      </c>
      <c r="S725" s="43" t="n">
        <f aca="false">$AK725*R725</f>
        <v>29972.6527777778</v>
      </c>
      <c r="U725" s="26" t="s">
        <v>259</v>
      </c>
      <c r="V725" s="26" t="s">
        <v>260</v>
      </c>
      <c r="W725" s="26" t="s">
        <v>262</v>
      </c>
      <c r="X725" s="29" t="s">
        <v>227</v>
      </c>
      <c r="Y725" s="26" t="s">
        <v>297</v>
      </c>
      <c r="Z725" s="25" t="s">
        <v>51</v>
      </c>
      <c r="AA725" s="26" t="s">
        <v>1895</v>
      </c>
      <c r="AB725" s="26" t="s">
        <v>1896</v>
      </c>
      <c r="AC725" s="26" t="s">
        <v>1897</v>
      </c>
      <c r="AD725" s="26" t="s">
        <v>269</v>
      </c>
      <c r="AE725" s="26"/>
      <c r="AF725" s="26" t="s">
        <v>270</v>
      </c>
      <c r="AG725" s="26" t="s">
        <v>1898</v>
      </c>
      <c r="AH725" s="45"/>
      <c r="AI725" s="45"/>
      <c r="AJ725" s="45"/>
      <c r="AK725" s="46" t="n">
        <v>299.726527777778</v>
      </c>
      <c r="AL725" s="46"/>
      <c r="AM725" s="46"/>
      <c r="AN725" s="26"/>
      <c r="AO725" s="26" t="s">
        <v>5060</v>
      </c>
    </row>
    <row r="726" customFormat="false" ht="12" hidden="false" customHeight="false" outlineLevel="0" collapsed="false">
      <c r="A726" s="39" t="s">
        <v>448</v>
      </c>
      <c r="B726" s="39" t="s">
        <v>449</v>
      </c>
      <c r="C726" s="39" t="s">
        <v>5439</v>
      </c>
      <c r="D726" s="39" t="s">
        <v>4505</v>
      </c>
      <c r="E726" s="39" t="s">
        <v>261</v>
      </c>
      <c r="F726" s="39" t="s">
        <v>1739</v>
      </c>
      <c r="G726" s="39" t="s">
        <v>4853</v>
      </c>
      <c r="H726" s="39" t="s">
        <v>4502</v>
      </c>
      <c r="I726" s="40" t="n">
        <v>100</v>
      </c>
      <c r="J726" s="40" t="n">
        <v>0</v>
      </c>
      <c r="K726" s="39" t="s">
        <v>4503</v>
      </c>
      <c r="L726" s="41" t="n">
        <v>0</v>
      </c>
      <c r="M726" s="41" t="n">
        <v>29972.65</v>
      </c>
      <c r="O726" s="42" t="n">
        <f aca="false">M726/SUM($M$2:$M$2023)</f>
        <v>8.28036147851517E-005</v>
      </c>
      <c r="P726" s="43" t="n">
        <f aca="false">IFERROR(M726/I726,0)</f>
        <v>299.7265</v>
      </c>
      <c r="Q726" s="17"/>
      <c r="R726" s="44" t="n">
        <f aca="false">I726-Q726</f>
        <v>100</v>
      </c>
      <c r="S726" s="43" t="n">
        <f aca="false">$AK726*R726</f>
        <v>29972.6527777778</v>
      </c>
      <c r="U726" s="26" t="s">
        <v>259</v>
      </c>
      <c r="V726" s="26" t="s">
        <v>260</v>
      </c>
      <c r="W726" s="26" t="s">
        <v>262</v>
      </c>
      <c r="X726" s="29" t="s">
        <v>227</v>
      </c>
      <c r="Y726" s="26" t="s">
        <v>297</v>
      </c>
      <c r="Z726" s="25" t="s">
        <v>51</v>
      </c>
      <c r="AA726" s="26" t="s">
        <v>1895</v>
      </c>
      <c r="AB726" s="26" t="s">
        <v>1896</v>
      </c>
      <c r="AC726" s="26" t="s">
        <v>1897</v>
      </c>
      <c r="AD726" s="26" t="s">
        <v>269</v>
      </c>
      <c r="AE726" s="26"/>
      <c r="AF726" s="26" t="s">
        <v>270</v>
      </c>
      <c r="AG726" s="26" t="s">
        <v>1898</v>
      </c>
      <c r="AH726" s="45"/>
      <c r="AI726" s="45"/>
      <c r="AJ726" s="45"/>
      <c r="AK726" s="46" t="n">
        <v>299.726527777778</v>
      </c>
      <c r="AL726" s="46"/>
      <c r="AM726" s="46"/>
      <c r="AN726" s="26"/>
      <c r="AO726" s="26" t="s">
        <v>5060</v>
      </c>
    </row>
    <row r="727" customFormat="false" ht="12" hidden="false" customHeight="false" outlineLevel="0" collapsed="false">
      <c r="A727" s="39" t="s">
        <v>448</v>
      </c>
      <c r="B727" s="39" t="s">
        <v>449</v>
      </c>
      <c r="C727" s="39" t="s">
        <v>5440</v>
      </c>
      <c r="D727" s="39" t="s">
        <v>4505</v>
      </c>
      <c r="E727" s="39" t="s">
        <v>261</v>
      </c>
      <c r="F727" s="39" t="s">
        <v>1739</v>
      </c>
      <c r="G727" s="39" t="s">
        <v>4853</v>
      </c>
      <c r="H727" s="39" t="s">
        <v>4502</v>
      </c>
      <c r="I727" s="40" t="n">
        <v>100</v>
      </c>
      <c r="J727" s="40" t="n">
        <v>0</v>
      </c>
      <c r="K727" s="39" t="s">
        <v>4503</v>
      </c>
      <c r="L727" s="41" t="n">
        <v>0</v>
      </c>
      <c r="M727" s="41" t="n">
        <v>29972.65</v>
      </c>
      <c r="O727" s="42" t="n">
        <f aca="false">M727/SUM($M$2:$M$2023)</f>
        <v>8.28036147851517E-005</v>
      </c>
      <c r="P727" s="43" t="n">
        <f aca="false">IFERROR(M727/I727,0)</f>
        <v>299.7265</v>
      </c>
      <c r="Q727" s="17"/>
      <c r="R727" s="44" t="n">
        <f aca="false">I727-Q727</f>
        <v>100</v>
      </c>
      <c r="S727" s="43" t="n">
        <f aca="false">$AK727*R727</f>
        <v>29972.6527777778</v>
      </c>
      <c r="U727" s="26" t="s">
        <v>259</v>
      </c>
      <c r="V727" s="26" t="s">
        <v>260</v>
      </c>
      <c r="W727" s="26" t="s">
        <v>262</v>
      </c>
      <c r="X727" s="29" t="s">
        <v>227</v>
      </c>
      <c r="Y727" s="26" t="s">
        <v>297</v>
      </c>
      <c r="Z727" s="25" t="s">
        <v>51</v>
      </c>
      <c r="AA727" s="26" t="s">
        <v>1895</v>
      </c>
      <c r="AB727" s="26" t="s">
        <v>1896</v>
      </c>
      <c r="AC727" s="26" t="s">
        <v>1897</v>
      </c>
      <c r="AD727" s="26" t="s">
        <v>269</v>
      </c>
      <c r="AE727" s="26"/>
      <c r="AF727" s="26" t="s">
        <v>270</v>
      </c>
      <c r="AG727" s="26" t="s">
        <v>1898</v>
      </c>
      <c r="AH727" s="45"/>
      <c r="AI727" s="45"/>
      <c r="AJ727" s="45"/>
      <c r="AK727" s="46" t="n">
        <v>299.726527777778</v>
      </c>
      <c r="AL727" s="46"/>
      <c r="AM727" s="46"/>
      <c r="AN727" s="26"/>
      <c r="AO727" s="26" t="s">
        <v>5060</v>
      </c>
    </row>
    <row r="728" customFormat="false" ht="12" hidden="false" customHeight="false" outlineLevel="0" collapsed="false">
      <c r="A728" s="39" t="s">
        <v>448</v>
      </c>
      <c r="B728" s="39" t="s">
        <v>449</v>
      </c>
      <c r="C728" s="39" t="s">
        <v>5441</v>
      </c>
      <c r="D728" s="39" t="s">
        <v>4505</v>
      </c>
      <c r="E728" s="39" t="s">
        <v>261</v>
      </c>
      <c r="F728" s="39" t="s">
        <v>1739</v>
      </c>
      <c r="G728" s="39" t="s">
        <v>4853</v>
      </c>
      <c r="H728" s="39" t="s">
        <v>4502</v>
      </c>
      <c r="I728" s="40" t="n">
        <v>100</v>
      </c>
      <c r="J728" s="40" t="n">
        <v>0</v>
      </c>
      <c r="K728" s="39" t="s">
        <v>4503</v>
      </c>
      <c r="L728" s="41" t="n">
        <v>0</v>
      </c>
      <c r="M728" s="41" t="n">
        <v>29972.65</v>
      </c>
      <c r="O728" s="42" t="n">
        <f aca="false">M728/SUM($M$2:$M$2023)</f>
        <v>8.28036147851517E-005</v>
      </c>
      <c r="P728" s="43" t="n">
        <f aca="false">IFERROR(M728/I728,0)</f>
        <v>299.7265</v>
      </c>
      <c r="Q728" s="17"/>
      <c r="R728" s="44" t="n">
        <f aca="false">I728-Q728</f>
        <v>100</v>
      </c>
      <c r="S728" s="43" t="n">
        <f aca="false">$AK728*R728</f>
        <v>29972.6527777778</v>
      </c>
      <c r="U728" s="26" t="s">
        <v>259</v>
      </c>
      <c r="V728" s="26" t="s">
        <v>260</v>
      </c>
      <c r="W728" s="26" t="s">
        <v>262</v>
      </c>
      <c r="X728" s="29" t="s">
        <v>227</v>
      </c>
      <c r="Y728" s="26" t="s">
        <v>297</v>
      </c>
      <c r="Z728" s="25" t="s">
        <v>51</v>
      </c>
      <c r="AA728" s="26" t="s">
        <v>1895</v>
      </c>
      <c r="AB728" s="26" t="s">
        <v>1896</v>
      </c>
      <c r="AC728" s="26" t="s">
        <v>1897</v>
      </c>
      <c r="AD728" s="26" t="s">
        <v>269</v>
      </c>
      <c r="AE728" s="26"/>
      <c r="AF728" s="26" t="s">
        <v>270</v>
      </c>
      <c r="AG728" s="26" t="s">
        <v>1898</v>
      </c>
      <c r="AH728" s="45"/>
      <c r="AI728" s="45"/>
      <c r="AJ728" s="45"/>
      <c r="AK728" s="46" t="n">
        <v>299.726527777778</v>
      </c>
      <c r="AL728" s="46"/>
      <c r="AM728" s="46"/>
      <c r="AN728" s="26"/>
      <c r="AO728" s="26" t="s">
        <v>5060</v>
      </c>
    </row>
    <row r="729" customFormat="false" ht="12" hidden="false" customHeight="false" outlineLevel="0" collapsed="false">
      <c r="A729" s="39" t="s">
        <v>448</v>
      </c>
      <c r="B729" s="39" t="s">
        <v>449</v>
      </c>
      <c r="C729" s="39" t="s">
        <v>5442</v>
      </c>
      <c r="D729" s="39" t="s">
        <v>4505</v>
      </c>
      <c r="E729" s="39" t="s">
        <v>261</v>
      </c>
      <c r="F729" s="39" t="s">
        <v>1739</v>
      </c>
      <c r="G729" s="39" t="s">
        <v>4853</v>
      </c>
      <c r="H729" s="39" t="s">
        <v>4502</v>
      </c>
      <c r="I729" s="40" t="n">
        <v>100</v>
      </c>
      <c r="J729" s="40" t="n">
        <v>0</v>
      </c>
      <c r="K729" s="39" t="s">
        <v>4503</v>
      </c>
      <c r="L729" s="41" t="n">
        <v>0</v>
      </c>
      <c r="M729" s="41" t="n">
        <v>29972.65</v>
      </c>
      <c r="O729" s="42" t="n">
        <f aca="false">M729/SUM($M$2:$M$2023)</f>
        <v>8.28036147851517E-005</v>
      </c>
      <c r="P729" s="43" t="n">
        <f aca="false">IFERROR(M729/I729,0)</f>
        <v>299.7265</v>
      </c>
      <c r="Q729" s="17"/>
      <c r="R729" s="44" t="n">
        <f aca="false">I729-Q729</f>
        <v>100</v>
      </c>
      <c r="S729" s="43" t="n">
        <f aca="false">$AK729*R729</f>
        <v>29972.6527777778</v>
      </c>
      <c r="U729" s="26" t="s">
        <v>259</v>
      </c>
      <c r="V729" s="26" t="s">
        <v>260</v>
      </c>
      <c r="W729" s="26" t="s">
        <v>262</v>
      </c>
      <c r="X729" s="29" t="s">
        <v>227</v>
      </c>
      <c r="Y729" s="26" t="s">
        <v>297</v>
      </c>
      <c r="Z729" s="25" t="s">
        <v>51</v>
      </c>
      <c r="AA729" s="26" t="s">
        <v>1895</v>
      </c>
      <c r="AB729" s="26" t="s">
        <v>1896</v>
      </c>
      <c r="AC729" s="26" t="s">
        <v>1897</v>
      </c>
      <c r="AD729" s="26" t="s">
        <v>269</v>
      </c>
      <c r="AE729" s="26"/>
      <c r="AF729" s="26" t="s">
        <v>270</v>
      </c>
      <c r="AG729" s="26" t="s">
        <v>1898</v>
      </c>
      <c r="AH729" s="45"/>
      <c r="AI729" s="45"/>
      <c r="AJ729" s="45"/>
      <c r="AK729" s="46" t="n">
        <v>299.726527777778</v>
      </c>
      <c r="AL729" s="46"/>
      <c r="AM729" s="46"/>
      <c r="AN729" s="26"/>
      <c r="AO729" s="26" t="s">
        <v>5060</v>
      </c>
    </row>
    <row r="730" customFormat="false" ht="12" hidden="false" customHeight="false" outlineLevel="0" collapsed="false">
      <c r="A730" s="39" t="s">
        <v>448</v>
      </c>
      <c r="B730" s="39" t="s">
        <v>449</v>
      </c>
      <c r="C730" s="39" t="s">
        <v>5443</v>
      </c>
      <c r="D730" s="39" t="s">
        <v>4505</v>
      </c>
      <c r="E730" s="39" t="s">
        <v>261</v>
      </c>
      <c r="F730" s="39" t="s">
        <v>1739</v>
      </c>
      <c r="G730" s="39" t="s">
        <v>4853</v>
      </c>
      <c r="H730" s="39" t="s">
        <v>4502</v>
      </c>
      <c r="I730" s="40" t="n">
        <v>100</v>
      </c>
      <c r="J730" s="40" t="n">
        <v>0</v>
      </c>
      <c r="K730" s="39" t="s">
        <v>4503</v>
      </c>
      <c r="L730" s="41" t="n">
        <v>0</v>
      </c>
      <c r="M730" s="41" t="n">
        <v>29972.65</v>
      </c>
      <c r="O730" s="42" t="n">
        <f aca="false">M730/SUM($M$2:$M$2023)</f>
        <v>8.28036147851517E-005</v>
      </c>
      <c r="P730" s="43" t="n">
        <f aca="false">IFERROR(M730/I730,0)</f>
        <v>299.7265</v>
      </c>
      <c r="Q730" s="17"/>
      <c r="R730" s="44" t="n">
        <f aca="false">I730-Q730</f>
        <v>100</v>
      </c>
      <c r="S730" s="43" t="n">
        <f aca="false">$AK730*R730</f>
        <v>29972.6527777778</v>
      </c>
      <c r="U730" s="26" t="s">
        <v>259</v>
      </c>
      <c r="V730" s="26" t="s">
        <v>260</v>
      </c>
      <c r="W730" s="26" t="s">
        <v>262</v>
      </c>
      <c r="X730" s="29" t="s">
        <v>227</v>
      </c>
      <c r="Y730" s="26" t="s">
        <v>297</v>
      </c>
      <c r="Z730" s="25" t="s">
        <v>51</v>
      </c>
      <c r="AA730" s="26" t="s">
        <v>1895</v>
      </c>
      <c r="AB730" s="26" t="s">
        <v>1896</v>
      </c>
      <c r="AC730" s="26" t="s">
        <v>1897</v>
      </c>
      <c r="AD730" s="26" t="s">
        <v>269</v>
      </c>
      <c r="AE730" s="26"/>
      <c r="AF730" s="26" t="s">
        <v>270</v>
      </c>
      <c r="AG730" s="26" t="s">
        <v>1898</v>
      </c>
      <c r="AH730" s="45"/>
      <c r="AI730" s="45"/>
      <c r="AJ730" s="45"/>
      <c r="AK730" s="46" t="n">
        <v>299.726527777778</v>
      </c>
      <c r="AL730" s="46"/>
      <c r="AM730" s="46"/>
      <c r="AN730" s="26"/>
      <c r="AO730" s="26" t="s">
        <v>5060</v>
      </c>
    </row>
    <row r="731" customFormat="false" ht="12" hidden="false" customHeight="false" outlineLevel="0" collapsed="false">
      <c r="A731" s="39" t="s">
        <v>448</v>
      </c>
      <c r="B731" s="39" t="s">
        <v>449</v>
      </c>
      <c r="C731" s="39" t="s">
        <v>5444</v>
      </c>
      <c r="D731" s="39" t="s">
        <v>4505</v>
      </c>
      <c r="E731" s="39" t="s">
        <v>261</v>
      </c>
      <c r="F731" s="39" t="s">
        <v>1739</v>
      </c>
      <c r="G731" s="39" t="s">
        <v>4853</v>
      </c>
      <c r="H731" s="39" t="s">
        <v>4502</v>
      </c>
      <c r="I731" s="40" t="n">
        <v>100</v>
      </c>
      <c r="J731" s="40" t="n">
        <v>0</v>
      </c>
      <c r="K731" s="39" t="s">
        <v>4503</v>
      </c>
      <c r="L731" s="41" t="n">
        <v>0</v>
      </c>
      <c r="M731" s="41" t="n">
        <v>29972.65</v>
      </c>
      <c r="O731" s="42" t="n">
        <f aca="false">M731/SUM($M$2:$M$2023)</f>
        <v>8.28036147851517E-005</v>
      </c>
      <c r="P731" s="43" t="n">
        <f aca="false">IFERROR(M731/I731,0)</f>
        <v>299.7265</v>
      </c>
      <c r="Q731" s="17"/>
      <c r="R731" s="44" t="n">
        <f aca="false">I731-Q731</f>
        <v>100</v>
      </c>
      <c r="S731" s="43" t="n">
        <f aca="false">$AK731*R731</f>
        <v>29972.6527777778</v>
      </c>
      <c r="U731" s="26" t="s">
        <v>259</v>
      </c>
      <c r="V731" s="26" t="s">
        <v>260</v>
      </c>
      <c r="W731" s="26" t="s">
        <v>262</v>
      </c>
      <c r="X731" s="29" t="s">
        <v>227</v>
      </c>
      <c r="Y731" s="26" t="s">
        <v>297</v>
      </c>
      <c r="Z731" s="25" t="s">
        <v>51</v>
      </c>
      <c r="AA731" s="26" t="s">
        <v>1895</v>
      </c>
      <c r="AB731" s="26" t="s">
        <v>1896</v>
      </c>
      <c r="AC731" s="26" t="s">
        <v>1897</v>
      </c>
      <c r="AD731" s="26" t="s">
        <v>269</v>
      </c>
      <c r="AE731" s="26"/>
      <c r="AF731" s="26" t="s">
        <v>270</v>
      </c>
      <c r="AG731" s="26" t="s">
        <v>1898</v>
      </c>
      <c r="AH731" s="45"/>
      <c r="AI731" s="45"/>
      <c r="AJ731" s="45"/>
      <c r="AK731" s="46" t="n">
        <v>299.726527777778</v>
      </c>
      <c r="AL731" s="46"/>
      <c r="AM731" s="46"/>
      <c r="AN731" s="26"/>
      <c r="AO731" s="26" t="s">
        <v>5060</v>
      </c>
    </row>
    <row r="732" customFormat="false" ht="12" hidden="false" customHeight="false" outlineLevel="0" collapsed="false">
      <c r="A732" s="39" t="s">
        <v>1500</v>
      </c>
      <c r="B732" s="39" t="s">
        <v>1501</v>
      </c>
      <c r="C732" s="39" t="s">
        <v>5445</v>
      </c>
      <c r="D732" s="39" t="s">
        <v>4505</v>
      </c>
      <c r="E732" s="39" t="s">
        <v>261</v>
      </c>
      <c r="F732" s="39" t="s">
        <v>1739</v>
      </c>
      <c r="G732" s="39" t="s">
        <v>4853</v>
      </c>
      <c r="H732" s="39" t="s">
        <v>4502</v>
      </c>
      <c r="I732" s="40" t="n">
        <v>100</v>
      </c>
      <c r="J732" s="40" t="n">
        <v>0</v>
      </c>
      <c r="K732" s="39" t="s">
        <v>4503</v>
      </c>
      <c r="L732" s="41" t="n">
        <v>0</v>
      </c>
      <c r="M732" s="41" t="n">
        <v>37811.72</v>
      </c>
      <c r="O732" s="42" t="n">
        <f aca="false">M732/SUM($M$2:$M$2023)</f>
        <v>0.000104460136065514</v>
      </c>
      <c r="P732" s="43" t="n">
        <f aca="false">IFERROR(M732/I732,0)</f>
        <v>378.1172</v>
      </c>
      <c r="Q732" s="17" t="n">
        <v>9</v>
      </c>
      <c r="R732" s="44" t="n">
        <f aca="false">I732-Q732</f>
        <v>91</v>
      </c>
      <c r="S732" s="43" t="n">
        <f aca="false">$AK732*R732</f>
        <v>34408.6629378531</v>
      </c>
      <c r="U732" s="26" t="s">
        <v>259</v>
      </c>
      <c r="V732" s="26" t="s">
        <v>260</v>
      </c>
      <c r="W732" s="26" t="s">
        <v>262</v>
      </c>
      <c r="X732" s="29" t="s">
        <v>227</v>
      </c>
      <c r="Y732" s="26" t="s">
        <v>297</v>
      </c>
      <c r="Z732" s="25" t="s">
        <v>51</v>
      </c>
      <c r="AA732" s="26" t="s">
        <v>2413</v>
      </c>
      <c r="AB732" s="26" t="s">
        <v>2414</v>
      </c>
      <c r="AC732" s="26" t="s">
        <v>290</v>
      </c>
      <c r="AD732" s="26" t="s">
        <v>269</v>
      </c>
      <c r="AE732" s="26"/>
      <c r="AF732" s="26" t="s">
        <v>269</v>
      </c>
      <c r="AG732" s="26"/>
      <c r="AH732" s="45" t="n">
        <v>177</v>
      </c>
      <c r="AI732" s="45" t="n">
        <f aca="false">Q732</f>
        <v>9</v>
      </c>
      <c r="AJ732" s="45" t="n">
        <f aca="false">$AH732-$AI732</f>
        <v>168</v>
      </c>
      <c r="AK732" s="46" t="n">
        <v>378.117175141243</v>
      </c>
      <c r="AL732" s="46" t="n">
        <f aca="false">$AJ732*$AK732</f>
        <v>63523.6854237288</v>
      </c>
      <c r="AM732" s="46" t="n">
        <f aca="false">$AI732*$AK732</f>
        <v>3403.05457627119</v>
      </c>
      <c r="AN732" s="26"/>
      <c r="AO732" s="26" t="s">
        <v>2415</v>
      </c>
    </row>
    <row r="733" customFormat="false" ht="12" hidden="false" customHeight="false" outlineLevel="0" collapsed="false">
      <c r="A733" s="39" t="s">
        <v>681</v>
      </c>
      <c r="B733" s="39" t="s">
        <v>682</v>
      </c>
      <c r="C733" s="39" t="s">
        <v>5446</v>
      </c>
      <c r="D733" s="39" t="s">
        <v>4505</v>
      </c>
      <c r="E733" s="39" t="s">
        <v>261</v>
      </c>
      <c r="F733" s="39" t="s">
        <v>1739</v>
      </c>
      <c r="G733" s="39" t="s">
        <v>4853</v>
      </c>
      <c r="H733" s="39" t="s">
        <v>4502</v>
      </c>
      <c r="I733" s="40" t="n">
        <v>100</v>
      </c>
      <c r="J733" s="40" t="n">
        <v>0</v>
      </c>
      <c r="K733" s="39" t="s">
        <v>4503</v>
      </c>
      <c r="L733" s="41" t="n">
        <v>0</v>
      </c>
      <c r="M733" s="41" t="n">
        <v>97667.32</v>
      </c>
      <c r="O733" s="42" t="n">
        <f aca="false">M733/SUM($M$2:$M$2023)</f>
        <v>0.000269819556908653</v>
      </c>
      <c r="P733" s="43" t="n">
        <f aca="false">IFERROR(M733/I733,0)</f>
        <v>976.6732</v>
      </c>
      <c r="Q733" s="17"/>
      <c r="R733" s="44" t="n">
        <f aca="false">I733-Q733</f>
        <v>100</v>
      </c>
      <c r="S733" s="43" t="n">
        <f aca="false">$AK733*R733</f>
        <v>97667.3193818416</v>
      </c>
      <c r="U733" s="26" t="s">
        <v>259</v>
      </c>
      <c r="V733" s="26" t="s">
        <v>260</v>
      </c>
      <c r="W733" s="26" t="s">
        <v>262</v>
      </c>
      <c r="X733" s="25" t="s">
        <v>228</v>
      </c>
      <c r="Y733" s="26" t="s">
        <v>282</v>
      </c>
      <c r="Z733" s="25" t="s">
        <v>51</v>
      </c>
      <c r="AA733" s="26" t="s">
        <v>1990</v>
      </c>
      <c r="AB733" s="26" t="s">
        <v>1991</v>
      </c>
      <c r="AC733" s="26" t="s">
        <v>685</v>
      </c>
      <c r="AD733" s="26" t="s">
        <v>269</v>
      </c>
      <c r="AE733" s="26"/>
      <c r="AF733" s="26" t="s">
        <v>270</v>
      </c>
      <c r="AG733" s="26" t="s">
        <v>686</v>
      </c>
      <c r="AH733" s="45"/>
      <c r="AI733" s="45"/>
      <c r="AJ733" s="45"/>
      <c r="AK733" s="46" t="n">
        <v>976.673193818416</v>
      </c>
      <c r="AL733" s="46"/>
      <c r="AM733" s="46"/>
      <c r="AN733" s="26"/>
      <c r="AO733" s="26" t="s">
        <v>5212</v>
      </c>
    </row>
    <row r="734" customFormat="false" ht="12" hidden="false" customHeight="false" outlineLevel="0" collapsed="false">
      <c r="A734" s="39" t="s">
        <v>681</v>
      </c>
      <c r="B734" s="39" t="s">
        <v>682</v>
      </c>
      <c r="C734" s="39" t="s">
        <v>5447</v>
      </c>
      <c r="D734" s="39" t="s">
        <v>4505</v>
      </c>
      <c r="E734" s="39" t="s">
        <v>261</v>
      </c>
      <c r="F734" s="39" t="s">
        <v>1739</v>
      </c>
      <c r="G734" s="39" t="s">
        <v>4853</v>
      </c>
      <c r="H734" s="39" t="s">
        <v>4502</v>
      </c>
      <c r="I734" s="40" t="n">
        <v>100</v>
      </c>
      <c r="J734" s="40" t="n">
        <v>0</v>
      </c>
      <c r="K734" s="39" t="s">
        <v>4503</v>
      </c>
      <c r="L734" s="41" t="n">
        <v>0</v>
      </c>
      <c r="M734" s="41" t="n">
        <v>97667.32</v>
      </c>
      <c r="O734" s="42" t="n">
        <f aca="false">M734/SUM($M$2:$M$2023)</f>
        <v>0.000269819556908653</v>
      </c>
      <c r="P734" s="43" t="n">
        <f aca="false">IFERROR(M734/I734,0)</f>
        <v>976.6732</v>
      </c>
      <c r="Q734" s="17"/>
      <c r="R734" s="44" t="n">
        <f aca="false">I734-Q734</f>
        <v>100</v>
      </c>
      <c r="S734" s="43" t="n">
        <f aca="false">$AK734*R734</f>
        <v>97667.3193818416</v>
      </c>
      <c r="U734" s="26" t="s">
        <v>259</v>
      </c>
      <c r="V734" s="26" t="s">
        <v>260</v>
      </c>
      <c r="W734" s="26" t="s">
        <v>262</v>
      </c>
      <c r="X734" s="25" t="s">
        <v>228</v>
      </c>
      <c r="Y734" s="26" t="s">
        <v>282</v>
      </c>
      <c r="Z734" s="25" t="s">
        <v>51</v>
      </c>
      <c r="AA734" s="26" t="s">
        <v>1990</v>
      </c>
      <c r="AB734" s="26" t="s">
        <v>1991</v>
      </c>
      <c r="AC734" s="26" t="s">
        <v>685</v>
      </c>
      <c r="AD734" s="26" t="s">
        <v>269</v>
      </c>
      <c r="AE734" s="26"/>
      <c r="AF734" s="26" t="s">
        <v>270</v>
      </c>
      <c r="AG734" s="26" t="s">
        <v>686</v>
      </c>
      <c r="AH734" s="45"/>
      <c r="AI734" s="45"/>
      <c r="AJ734" s="45"/>
      <c r="AK734" s="46" t="n">
        <v>976.673193818416</v>
      </c>
      <c r="AL734" s="46"/>
      <c r="AM734" s="46"/>
      <c r="AN734" s="26"/>
      <c r="AO734" s="26" t="s">
        <v>5212</v>
      </c>
    </row>
    <row r="735" customFormat="false" ht="12" hidden="false" customHeight="false" outlineLevel="0" collapsed="false">
      <c r="A735" s="39" t="s">
        <v>453</v>
      </c>
      <c r="B735" s="39" t="s">
        <v>454</v>
      </c>
      <c r="C735" s="39" t="s">
        <v>5448</v>
      </c>
      <c r="D735" s="39" t="s">
        <v>4505</v>
      </c>
      <c r="E735" s="39" t="s">
        <v>261</v>
      </c>
      <c r="F735" s="39" t="s">
        <v>1739</v>
      </c>
      <c r="G735" s="39" t="s">
        <v>4853</v>
      </c>
      <c r="H735" s="39" t="s">
        <v>4502</v>
      </c>
      <c r="I735" s="40" t="n">
        <v>100</v>
      </c>
      <c r="J735" s="40" t="n">
        <v>0</v>
      </c>
      <c r="K735" s="39" t="s">
        <v>4503</v>
      </c>
      <c r="L735" s="41" t="n">
        <v>0</v>
      </c>
      <c r="M735" s="41" t="n">
        <v>156230.13</v>
      </c>
      <c r="O735" s="42" t="n">
        <f aca="false">M735/SUM($M$2:$M$2023)</f>
        <v>0.000431607465551233</v>
      </c>
      <c r="P735" s="43" t="n">
        <f aca="false">IFERROR(M735/I735,0)</f>
        <v>1562.3013</v>
      </c>
      <c r="Q735" s="17"/>
      <c r="R735" s="44" t="n">
        <f aca="false">I735-Q735</f>
        <v>100</v>
      </c>
      <c r="S735" s="43" t="n">
        <f aca="false">$AK735*R735</f>
        <v>156230.126861555</v>
      </c>
      <c r="U735" s="26" t="s">
        <v>259</v>
      </c>
      <c r="V735" s="26" t="s">
        <v>260</v>
      </c>
      <c r="W735" s="26" t="s">
        <v>262</v>
      </c>
      <c r="X735" s="29" t="s">
        <v>227</v>
      </c>
      <c r="Y735" s="26" t="s">
        <v>297</v>
      </c>
      <c r="Z735" s="25" t="s">
        <v>51</v>
      </c>
      <c r="AA735" s="26" t="s">
        <v>1971</v>
      </c>
      <c r="AB735" s="26" t="s">
        <v>1972</v>
      </c>
      <c r="AC735" s="26" t="s">
        <v>457</v>
      </c>
      <c r="AD735" s="26" t="s">
        <v>269</v>
      </c>
      <c r="AE735" s="26"/>
      <c r="AF735" s="26" t="s">
        <v>270</v>
      </c>
      <c r="AG735" s="26" t="s">
        <v>458</v>
      </c>
      <c r="AH735" s="45"/>
      <c r="AI735" s="45"/>
      <c r="AJ735" s="45"/>
      <c r="AK735" s="46" t="n">
        <v>1562.30126861555</v>
      </c>
      <c r="AL735" s="46"/>
      <c r="AM735" s="46"/>
      <c r="AN735" s="26"/>
      <c r="AO735" s="26" t="s">
        <v>5149</v>
      </c>
    </row>
    <row r="736" customFormat="false" ht="12" hidden="false" customHeight="false" outlineLevel="0" collapsed="false">
      <c r="A736" s="39" t="s">
        <v>2243</v>
      </c>
      <c r="B736" s="39" t="s">
        <v>2244</v>
      </c>
      <c r="C736" s="39" t="s">
        <v>5449</v>
      </c>
      <c r="D736" s="39" t="s">
        <v>4505</v>
      </c>
      <c r="E736" s="39" t="s">
        <v>261</v>
      </c>
      <c r="F736" s="39" t="s">
        <v>1739</v>
      </c>
      <c r="G736" s="39" t="s">
        <v>4853</v>
      </c>
      <c r="H736" s="39" t="s">
        <v>4502</v>
      </c>
      <c r="I736" s="40" t="n">
        <v>100</v>
      </c>
      <c r="J736" s="40" t="n">
        <v>0</v>
      </c>
      <c r="K736" s="39" t="s">
        <v>4503</v>
      </c>
      <c r="L736" s="41" t="n">
        <v>0</v>
      </c>
      <c r="M736" s="41" t="n">
        <v>940261.55</v>
      </c>
      <c r="O736" s="42" t="n">
        <f aca="false">M736/SUM($M$2:$M$2023)</f>
        <v>0.0025976033211441</v>
      </c>
      <c r="P736" s="43" t="n">
        <f aca="false">IFERROR(M736/I736,0)</f>
        <v>9402.6155</v>
      </c>
      <c r="Q736" s="17"/>
      <c r="R736" s="44" t="n">
        <f aca="false">I736-Q736</f>
        <v>100</v>
      </c>
      <c r="S736" s="43" t="n">
        <f aca="false">$AK736*R736</f>
        <v>940261.552204177</v>
      </c>
      <c r="U736" s="26" t="s">
        <v>259</v>
      </c>
      <c r="V736" s="26" t="s">
        <v>260</v>
      </c>
      <c r="W736" s="26" t="s">
        <v>262</v>
      </c>
      <c r="X736" s="26"/>
      <c r="Y736" s="26" t="s">
        <v>277</v>
      </c>
      <c r="Z736" s="27" t="s">
        <v>123</v>
      </c>
      <c r="AA736" s="26"/>
      <c r="AB736" s="26"/>
      <c r="AC736" s="26"/>
      <c r="AD736" s="26"/>
      <c r="AE736" s="26"/>
      <c r="AF736" s="26"/>
      <c r="AG736" s="26"/>
      <c r="AH736" s="45" t="n">
        <v>431</v>
      </c>
      <c r="AI736" s="45" t="n">
        <f aca="false">Q736</f>
        <v>0</v>
      </c>
      <c r="AJ736" s="45" t="n">
        <f aca="false">$AH736-$AI736</f>
        <v>431</v>
      </c>
      <c r="AK736" s="46" t="n">
        <v>9402.61552204177</v>
      </c>
      <c r="AL736" s="46" t="n">
        <f aca="false">$AJ736*$AK736</f>
        <v>4052527.29</v>
      </c>
      <c r="AM736" s="46" t="n">
        <f aca="false">$AI736*$AK736</f>
        <v>0</v>
      </c>
      <c r="AN736" s="26"/>
      <c r="AO736" s="26" t="s">
        <v>1837</v>
      </c>
    </row>
    <row r="737" customFormat="false" ht="12" hidden="false" customHeight="false" outlineLevel="0" collapsed="false">
      <c r="A737" s="39" t="s">
        <v>344</v>
      </c>
      <c r="B737" s="39" t="s">
        <v>345</v>
      </c>
      <c r="C737" s="39" t="s">
        <v>5450</v>
      </c>
      <c r="D737" s="39" t="s">
        <v>4505</v>
      </c>
      <c r="E737" s="39" t="s">
        <v>261</v>
      </c>
      <c r="F737" s="39" t="s">
        <v>1739</v>
      </c>
      <c r="G737" s="39" t="s">
        <v>4853</v>
      </c>
      <c r="H737" s="39" t="s">
        <v>4502</v>
      </c>
      <c r="I737" s="40" t="n">
        <v>100</v>
      </c>
      <c r="J737" s="40" t="n">
        <v>0</v>
      </c>
      <c r="K737" s="39" t="s">
        <v>4503</v>
      </c>
      <c r="L737" s="41" t="n">
        <v>0</v>
      </c>
      <c r="M737" s="41" t="n">
        <v>23613.73</v>
      </c>
      <c r="O737" s="42" t="n">
        <f aca="false">M737/SUM($M$2:$M$2023)</f>
        <v>6.52362137669035E-005</v>
      </c>
      <c r="P737" s="43" t="n">
        <f aca="false">IFERROR(M737/I737,0)</f>
        <v>236.1373</v>
      </c>
      <c r="Q737" s="17"/>
      <c r="R737" s="44" t="n">
        <f aca="false">I737-Q737</f>
        <v>100</v>
      </c>
      <c r="S737" s="43" t="n">
        <f aca="false">$AK737*R737</f>
        <v>23613.7301727957</v>
      </c>
      <c r="U737" s="26" t="s">
        <v>259</v>
      </c>
      <c r="V737" s="26" t="s">
        <v>260</v>
      </c>
      <c r="W737" s="26" t="s">
        <v>262</v>
      </c>
      <c r="X737" s="29" t="s">
        <v>227</v>
      </c>
      <c r="Y737" s="26" t="s">
        <v>297</v>
      </c>
      <c r="Z737" s="25" t="s">
        <v>51</v>
      </c>
      <c r="AA737" s="26" t="s">
        <v>1781</v>
      </c>
      <c r="AB737" s="26" t="s">
        <v>1782</v>
      </c>
      <c r="AC737" s="26" t="s">
        <v>290</v>
      </c>
      <c r="AD737" s="26" t="s">
        <v>269</v>
      </c>
      <c r="AE737" s="26"/>
      <c r="AF737" s="26" t="s">
        <v>270</v>
      </c>
      <c r="AG737" s="26"/>
      <c r="AH737" s="45"/>
      <c r="AI737" s="45"/>
      <c r="AJ737" s="45"/>
      <c r="AK737" s="46" t="n">
        <v>236.137301727957</v>
      </c>
      <c r="AL737" s="46"/>
      <c r="AM737" s="46"/>
      <c r="AN737" s="26"/>
      <c r="AO737" s="26" t="s">
        <v>4943</v>
      </c>
    </row>
    <row r="738" customFormat="false" ht="12" hidden="false" customHeight="false" outlineLevel="0" collapsed="false">
      <c r="A738" s="39" t="s">
        <v>344</v>
      </c>
      <c r="B738" s="39" t="s">
        <v>345</v>
      </c>
      <c r="C738" s="39" t="s">
        <v>5451</v>
      </c>
      <c r="D738" s="39" t="s">
        <v>4505</v>
      </c>
      <c r="E738" s="39" t="s">
        <v>261</v>
      </c>
      <c r="F738" s="39" t="s">
        <v>1739</v>
      </c>
      <c r="G738" s="39" t="s">
        <v>4853</v>
      </c>
      <c r="H738" s="39" t="s">
        <v>4502</v>
      </c>
      <c r="I738" s="40" t="n">
        <v>100</v>
      </c>
      <c r="J738" s="40" t="n">
        <v>0</v>
      </c>
      <c r="K738" s="39" t="s">
        <v>4503</v>
      </c>
      <c r="L738" s="41" t="n">
        <v>0</v>
      </c>
      <c r="M738" s="41" t="n">
        <v>23613.73</v>
      </c>
      <c r="O738" s="42" t="n">
        <f aca="false">M738/SUM($M$2:$M$2023)</f>
        <v>6.52362137669035E-005</v>
      </c>
      <c r="P738" s="43" t="n">
        <f aca="false">IFERROR(M738/I738,0)</f>
        <v>236.1373</v>
      </c>
      <c r="Q738" s="17"/>
      <c r="R738" s="44" t="n">
        <f aca="false">I738-Q738</f>
        <v>100</v>
      </c>
      <c r="S738" s="43" t="n">
        <f aca="false">$AK738*R738</f>
        <v>23613.7301727957</v>
      </c>
      <c r="U738" s="26" t="s">
        <v>259</v>
      </c>
      <c r="V738" s="26" t="s">
        <v>260</v>
      </c>
      <c r="W738" s="26" t="s">
        <v>262</v>
      </c>
      <c r="X738" s="29" t="s">
        <v>227</v>
      </c>
      <c r="Y738" s="26" t="s">
        <v>297</v>
      </c>
      <c r="Z738" s="25" t="s">
        <v>51</v>
      </c>
      <c r="AA738" s="26" t="s">
        <v>1781</v>
      </c>
      <c r="AB738" s="26" t="s">
        <v>1782</v>
      </c>
      <c r="AC738" s="26" t="s">
        <v>290</v>
      </c>
      <c r="AD738" s="26" t="s">
        <v>269</v>
      </c>
      <c r="AE738" s="26"/>
      <c r="AF738" s="26" t="s">
        <v>270</v>
      </c>
      <c r="AG738" s="26"/>
      <c r="AH738" s="45"/>
      <c r="AI738" s="45"/>
      <c r="AJ738" s="45"/>
      <c r="AK738" s="46" t="n">
        <v>236.137301727957</v>
      </c>
      <c r="AL738" s="46"/>
      <c r="AM738" s="46"/>
      <c r="AN738" s="26"/>
      <c r="AO738" s="26" t="s">
        <v>4943</v>
      </c>
    </row>
    <row r="739" customFormat="false" ht="12" hidden="false" customHeight="false" outlineLevel="0" collapsed="false">
      <c r="A739" s="39" t="s">
        <v>344</v>
      </c>
      <c r="B739" s="39" t="s">
        <v>345</v>
      </c>
      <c r="C739" s="39" t="s">
        <v>5452</v>
      </c>
      <c r="D739" s="39" t="s">
        <v>4505</v>
      </c>
      <c r="E739" s="39" t="s">
        <v>261</v>
      </c>
      <c r="F739" s="39" t="s">
        <v>1739</v>
      </c>
      <c r="G739" s="39" t="s">
        <v>4853</v>
      </c>
      <c r="H739" s="39" t="s">
        <v>4502</v>
      </c>
      <c r="I739" s="40" t="n">
        <v>100</v>
      </c>
      <c r="J739" s="40" t="n">
        <v>0</v>
      </c>
      <c r="K739" s="39" t="s">
        <v>4503</v>
      </c>
      <c r="L739" s="41" t="n">
        <v>0</v>
      </c>
      <c r="M739" s="41" t="n">
        <v>23613.73</v>
      </c>
      <c r="O739" s="42" t="n">
        <f aca="false">M739/SUM($M$2:$M$2023)</f>
        <v>6.52362137669035E-005</v>
      </c>
      <c r="P739" s="43" t="n">
        <f aca="false">IFERROR(M739/I739,0)</f>
        <v>236.1373</v>
      </c>
      <c r="Q739" s="17"/>
      <c r="R739" s="44" t="n">
        <f aca="false">I739-Q739</f>
        <v>100</v>
      </c>
      <c r="S739" s="43" t="n">
        <f aca="false">$AK739*R739</f>
        <v>23613.7301727957</v>
      </c>
      <c r="U739" s="26" t="s">
        <v>259</v>
      </c>
      <c r="V739" s="26" t="s">
        <v>260</v>
      </c>
      <c r="W739" s="26" t="s">
        <v>262</v>
      </c>
      <c r="X739" s="29" t="s">
        <v>227</v>
      </c>
      <c r="Y739" s="26" t="s">
        <v>297</v>
      </c>
      <c r="Z739" s="25" t="s">
        <v>51</v>
      </c>
      <c r="AA739" s="26" t="s">
        <v>1781</v>
      </c>
      <c r="AB739" s="26" t="s">
        <v>1782</v>
      </c>
      <c r="AC739" s="26" t="s">
        <v>290</v>
      </c>
      <c r="AD739" s="26" t="s">
        <v>269</v>
      </c>
      <c r="AE739" s="26"/>
      <c r="AF739" s="26" t="s">
        <v>270</v>
      </c>
      <c r="AG739" s="26"/>
      <c r="AH739" s="45"/>
      <c r="AI739" s="45"/>
      <c r="AJ739" s="45"/>
      <c r="AK739" s="46" t="n">
        <v>236.137301727957</v>
      </c>
      <c r="AL739" s="46"/>
      <c r="AM739" s="46"/>
      <c r="AN739" s="26"/>
      <c r="AO739" s="26" t="s">
        <v>4943</v>
      </c>
    </row>
    <row r="740" customFormat="false" ht="12" hidden="false" customHeight="false" outlineLevel="0" collapsed="false">
      <c r="A740" s="39" t="s">
        <v>344</v>
      </c>
      <c r="B740" s="39" t="s">
        <v>345</v>
      </c>
      <c r="C740" s="39" t="s">
        <v>5453</v>
      </c>
      <c r="D740" s="39" t="s">
        <v>4505</v>
      </c>
      <c r="E740" s="39" t="s">
        <v>261</v>
      </c>
      <c r="F740" s="39" t="s">
        <v>1739</v>
      </c>
      <c r="G740" s="39" t="s">
        <v>4853</v>
      </c>
      <c r="H740" s="39" t="s">
        <v>4502</v>
      </c>
      <c r="I740" s="40" t="n">
        <v>100</v>
      </c>
      <c r="J740" s="40" t="n">
        <v>0</v>
      </c>
      <c r="K740" s="39" t="s">
        <v>4503</v>
      </c>
      <c r="L740" s="41" t="n">
        <v>0</v>
      </c>
      <c r="M740" s="41" t="n">
        <v>23613.73</v>
      </c>
      <c r="O740" s="42" t="n">
        <f aca="false">M740/SUM($M$2:$M$2023)</f>
        <v>6.52362137669035E-005</v>
      </c>
      <c r="P740" s="43" t="n">
        <f aca="false">IFERROR(M740/I740,0)</f>
        <v>236.1373</v>
      </c>
      <c r="Q740" s="17"/>
      <c r="R740" s="44" t="n">
        <f aca="false">I740-Q740</f>
        <v>100</v>
      </c>
      <c r="S740" s="43" t="n">
        <f aca="false">$AK740*R740</f>
        <v>23613.7301727957</v>
      </c>
      <c r="U740" s="26" t="s">
        <v>259</v>
      </c>
      <c r="V740" s="26" t="s">
        <v>260</v>
      </c>
      <c r="W740" s="26" t="s">
        <v>262</v>
      </c>
      <c r="X740" s="29" t="s">
        <v>227</v>
      </c>
      <c r="Y740" s="26" t="s">
        <v>297</v>
      </c>
      <c r="Z740" s="25" t="s">
        <v>51</v>
      </c>
      <c r="AA740" s="26" t="s">
        <v>1781</v>
      </c>
      <c r="AB740" s="26" t="s">
        <v>1782</v>
      </c>
      <c r="AC740" s="26" t="s">
        <v>290</v>
      </c>
      <c r="AD740" s="26" t="s">
        <v>269</v>
      </c>
      <c r="AE740" s="26"/>
      <c r="AF740" s="26" t="s">
        <v>270</v>
      </c>
      <c r="AG740" s="26"/>
      <c r="AH740" s="45"/>
      <c r="AI740" s="45"/>
      <c r="AJ740" s="45"/>
      <c r="AK740" s="46" t="n">
        <v>236.137301727957</v>
      </c>
      <c r="AL740" s="46"/>
      <c r="AM740" s="46"/>
      <c r="AN740" s="26"/>
      <c r="AO740" s="26" t="s">
        <v>4943</v>
      </c>
    </row>
    <row r="741" customFormat="false" ht="12" hidden="false" customHeight="false" outlineLevel="0" collapsed="false">
      <c r="A741" s="39" t="s">
        <v>344</v>
      </c>
      <c r="B741" s="39" t="s">
        <v>345</v>
      </c>
      <c r="C741" s="39" t="s">
        <v>5454</v>
      </c>
      <c r="D741" s="39" t="s">
        <v>4505</v>
      </c>
      <c r="E741" s="39" t="s">
        <v>261</v>
      </c>
      <c r="F741" s="39" t="s">
        <v>1739</v>
      </c>
      <c r="G741" s="39" t="s">
        <v>4853</v>
      </c>
      <c r="H741" s="39" t="s">
        <v>4502</v>
      </c>
      <c r="I741" s="40" t="n">
        <v>100</v>
      </c>
      <c r="J741" s="40" t="n">
        <v>0</v>
      </c>
      <c r="K741" s="39" t="s">
        <v>4503</v>
      </c>
      <c r="L741" s="41" t="n">
        <v>0</v>
      </c>
      <c r="M741" s="41" t="n">
        <v>23613.73</v>
      </c>
      <c r="O741" s="42" t="n">
        <f aca="false">M741/SUM($M$2:$M$2023)</f>
        <v>6.52362137669035E-005</v>
      </c>
      <c r="P741" s="43" t="n">
        <f aca="false">IFERROR(M741/I741,0)</f>
        <v>236.1373</v>
      </c>
      <c r="Q741" s="17"/>
      <c r="R741" s="44" t="n">
        <f aca="false">I741-Q741</f>
        <v>100</v>
      </c>
      <c r="S741" s="43" t="n">
        <f aca="false">$AK741*R741</f>
        <v>23613.7301727957</v>
      </c>
      <c r="U741" s="26" t="s">
        <v>259</v>
      </c>
      <c r="V741" s="26" t="s">
        <v>260</v>
      </c>
      <c r="W741" s="26" t="s">
        <v>262</v>
      </c>
      <c r="X741" s="29" t="s">
        <v>227</v>
      </c>
      <c r="Y741" s="26" t="s">
        <v>297</v>
      </c>
      <c r="Z741" s="25" t="s">
        <v>51</v>
      </c>
      <c r="AA741" s="26" t="s">
        <v>1781</v>
      </c>
      <c r="AB741" s="26" t="s">
        <v>1782</v>
      </c>
      <c r="AC741" s="26" t="s">
        <v>290</v>
      </c>
      <c r="AD741" s="26" t="s">
        <v>269</v>
      </c>
      <c r="AE741" s="26"/>
      <c r="AF741" s="26" t="s">
        <v>270</v>
      </c>
      <c r="AG741" s="26"/>
      <c r="AH741" s="45"/>
      <c r="AI741" s="45"/>
      <c r="AJ741" s="45"/>
      <c r="AK741" s="46" t="n">
        <v>236.137301727957</v>
      </c>
      <c r="AL741" s="46"/>
      <c r="AM741" s="46"/>
      <c r="AN741" s="26"/>
      <c r="AO741" s="26" t="s">
        <v>4943</v>
      </c>
    </row>
    <row r="742" customFormat="false" ht="12" hidden="false" customHeight="false" outlineLevel="0" collapsed="false">
      <c r="A742" s="39" t="s">
        <v>344</v>
      </c>
      <c r="B742" s="39" t="s">
        <v>345</v>
      </c>
      <c r="C742" s="39" t="s">
        <v>5455</v>
      </c>
      <c r="D742" s="39" t="s">
        <v>4505</v>
      </c>
      <c r="E742" s="39" t="s">
        <v>261</v>
      </c>
      <c r="F742" s="39" t="s">
        <v>1739</v>
      </c>
      <c r="G742" s="39" t="s">
        <v>4853</v>
      </c>
      <c r="H742" s="39" t="s">
        <v>4502</v>
      </c>
      <c r="I742" s="40" t="n">
        <v>100</v>
      </c>
      <c r="J742" s="40" t="n">
        <v>0</v>
      </c>
      <c r="K742" s="39" t="s">
        <v>4503</v>
      </c>
      <c r="L742" s="41" t="n">
        <v>0</v>
      </c>
      <c r="M742" s="41" t="n">
        <v>23613.73</v>
      </c>
      <c r="O742" s="42" t="n">
        <f aca="false">M742/SUM($M$2:$M$2023)</f>
        <v>6.52362137669035E-005</v>
      </c>
      <c r="P742" s="43" t="n">
        <f aca="false">IFERROR(M742/I742,0)</f>
        <v>236.1373</v>
      </c>
      <c r="Q742" s="17"/>
      <c r="R742" s="44" t="n">
        <f aca="false">I742-Q742</f>
        <v>100</v>
      </c>
      <c r="S742" s="43" t="n">
        <f aca="false">$AK742*R742</f>
        <v>23613.7301727957</v>
      </c>
      <c r="U742" s="26" t="s">
        <v>259</v>
      </c>
      <c r="V742" s="26" t="s">
        <v>260</v>
      </c>
      <c r="W742" s="26" t="s">
        <v>262</v>
      </c>
      <c r="X742" s="29" t="s">
        <v>227</v>
      </c>
      <c r="Y742" s="26" t="s">
        <v>297</v>
      </c>
      <c r="Z742" s="25" t="s">
        <v>51</v>
      </c>
      <c r="AA742" s="26" t="s">
        <v>1781</v>
      </c>
      <c r="AB742" s="26" t="s">
        <v>1782</v>
      </c>
      <c r="AC742" s="26" t="s">
        <v>290</v>
      </c>
      <c r="AD742" s="26" t="s">
        <v>269</v>
      </c>
      <c r="AE742" s="26"/>
      <c r="AF742" s="26" t="s">
        <v>270</v>
      </c>
      <c r="AG742" s="26"/>
      <c r="AH742" s="45"/>
      <c r="AI742" s="45"/>
      <c r="AJ742" s="45"/>
      <c r="AK742" s="46" t="n">
        <v>236.137301727957</v>
      </c>
      <c r="AL742" s="46"/>
      <c r="AM742" s="46"/>
      <c r="AN742" s="26"/>
      <c r="AO742" s="26" t="s">
        <v>4943</v>
      </c>
    </row>
    <row r="743" customFormat="false" ht="12" hidden="false" customHeight="false" outlineLevel="0" collapsed="false">
      <c r="A743" s="39" t="s">
        <v>2188</v>
      </c>
      <c r="B743" s="39" t="s">
        <v>2189</v>
      </c>
      <c r="C743" s="39" t="s">
        <v>5456</v>
      </c>
      <c r="D743" s="39" t="s">
        <v>4505</v>
      </c>
      <c r="E743" s="39" t="s">
        <v>261</v>
      </c>
      <c r="F743" s="39" t="s">
        <v>1739</v>
      </c>
      <c r="G743" s="39" t="s">
        <v>4853</v>
      </c>
      <c r="H743" s="39" t="s">
        <v>4502</v>
      </c>
      <c r="I743" s="40" t="n">
        <v>100</v>
      </c>
      <c r="J743" s="40" t="n">
        <v>0</v>
      </c>
      <c r="K743" s="39" t="s">
        <v>4503</v>
      </c>
      <c r="L743" s="41" t="n">
        <v>0</v>
      </c>
      <c r="M743" s="41" t="n">
        <v>54258.05</v>
      </c>
      <c r="O743" s="42" t="n">
        <f aca="false">M743/SUM($M$2:$M$2023)</f>
        <v>0.000149895410355558</v>
      </c>
      <c r="P743" s="43" t="n">
        <f aca="false">IFERROR(M743/I743,0)</f>
        <v>542.5805</v>
      </c>
      <c r="Q743" s="17"/>
      <c r="R743" s="44" t="n">
        <f aca="false">I743-Q743</f>
        <v>100</v>
      </c>
      <c r="S743" s="43" t="n">
        <f aca="false">$AK743*R743</f>
        <v>54258.0503731343</v>
      </c>
      <c r="U743" s="26" t="s">
        <v>259</v>
      </c>
      <c r="V743" s="26" t="s">
        <v>260</v>
      </c>
      <c r="W743" s="26" t="s">
        <v>262</v>
      </c>
      <c r="X743" s="26"/>
      <c r="Y743" s="26" t="s">
        <v>277</v>
      </c>
      <c r="Z743" s="27" t="s">
        <v>123</v>
      </c>
      <c r="AA743" s="26"/>
      <c r="AB743" s="26"/>
      <c r="AC743" s="26"/>
      <c r="AD743" s="26"/>
      <c r="AE743" s="26"/>
      <c r="AF743" s="26"/>
      <c r="AG743" s="26"/>
      <c r="AH743" s="45"/>
      <c r="AI743" s="45"/>
      <c r="AJ743" s="45"/>
      <c r="AK743" s="46" t="n">
        <v>542.580503731343</v>
      </c>
      <c r="AL743" s="46"/>
      <c r="AM743" s="46"/>
      <c r="AN743" s="26"/>
      <c r="AO743" s="26" t="s">
        <v>2190</v>
      </c>
    </row>
    <row r="744" customFormat="false" ht="12" hidden="false" customHeight="false" outlineLevel="0" collapsed="false">
      <c r="A744" s="39" t="s">
        <v>2188</v>
      </c>
      <c r="B744" s="39" t="s">
        <v>2189</v>
      </c>
      <c r="C744" s="39" t="s">
        <v>5457</v>
      </c>
      <c r="D744" s="39" t="s">
        <v>4505</v>
      </c>
      <c r="E744" s="39" t="s">
        <v>261</v>
      </c>
      <c r="F744" s="39" t="s">
        <v>1739</v>
      </c>
      <c r="G744" s="39" t="s">
        <v>4852</v>
      </c>
      <c r="H744" s="39" t="s">
        <v>4502</v>
      </c>
      <c r="I744" s="40" t="n">
        <v>100</v>
      </c>
      <c r="J744" s="40" t="n">
        <v>0</v>
      </c>
      <c r="K744" s="39" t="s">
        <v>4503</v>
      </c>
      <c r="L744" s="41" t="n">
        <v>0</v>
      </c>
      <c r="M744" s="41" t="n">
        <v>54258.05</v>
      </c>
      <c r="O744" s="42" t="n">
        <f aca="false">M744/SUM($M$2:$M$2023)</f>
        <v>0.000149895410355558</v>
      </c>
      <c r="P744" s="43" t="n">
        <f aca="false">IFERROR(M744/I744,0)</f>
        <v>542.5805</v>
      </c>
      <c r="Q744" s="17"/>
      <c r="R744" s="44" t="n">
        <f aca="false">I744-Q744</f>
        <v>100</v>
      </c>
      <c r="S744" s="43" t="n">
        <f aca="false">$AK744*R744</f>
        <v>54258.0503731343</v>
      </c>
      <c r="U744" s="26" t="s">
        <v>259</v>
      </c>
      <c r="V744" s="26" t="s">
        <v>260</v>
      </c>
      <c r="W744" s="26" t="s">
        <v>262</v>
      </c>
      <c r="X744" s="26"/>
      <c r="Y744" s="26" t="s">
        <v>277</v>
      </c>
      <c r="Z744" s="27" t="s">
        <v>123</v>
      </c>
      <c r="AA744" s="26"/>
      <c r="AB744" s="26"/>
      <c r="AC744" s="26"/>
      <c r="AD744" s="26"/>
      <c r="AE744" s="26"/>
      <c r="AF744" s="26"/>
      <c r="AG744" s="26"/>
      <c r="AH744" s="45"/>
      <c r="AI744" s="45"/>
      <c r="AJ744" s="45"/>
      <c r="AK744" s="46" t="n">
        <v>542.580503731343</v>
      </c>
      <c r="AL744" s="46"/>
      <c r="AM744" s="46"/>
      <c r="AN744" s="26"/>
      <c r="AO744" s="26" t="s">
        <v>2190</v>
      </c>
    </row>
    <row r="745" customFormat="false" ht="12" hidden="false" customHeight="false" outlineLevel="0" collapsed="false">
      <c r="A745" s="39" t="s">
        <v>856</v>
      </c>
      <c r="B745" s="39" t="s">
        <v>857</v>
      </c>
      <c r="C745" s="39" t="s">
        <v>5458</v>
      </c>
      <c r="D745" s="39" t="s">
        <v>4505</v>
      </c>
      <c r="E745" s="39" t="s">
        <v>261</v>
      </c>
      <c r="F745" s="39" t="s">
        <v>1739</v>
      </c>
      <c r="G745" s="39" t="s">
        <v>4853</v>
      </c>
      <c r="H745" s="39" t="s">
        <v>4502</v>
      </c>
      <c r="I745" s="40" t="n">
        <v>100</v>
      </c>
      <c r="J745" s="40" t="n">
        <v>0</v>
      </c>
      <c r="K745" s="39" t="s">
        <v>4503</v>
      </c>
      <c r="L745" s="41" t="n">
        <v>0</v>
      </c>
      <c r="M745" s="41" t="n">
        <v>142670.04</v>
      </c>
      <c r="O745" s="42" t="n">
        <f aca="false">M745/SUM($M$2:$M$2023)</f>
        <v>0.000394145830733758</v>
      </c>
      <c r="P745" s="43" t="n">
        <f aca="false">IFERROR(M745/I745,0)</f>
        <v>1426.7004</v>
      </c>
      <c r="Q745" s="17"/>
      <c r="R745" s="44" t="n">
        <f aca="false">I745-Q745</f>
        <v>100</v>
      </c>
      <c r="S745" s="43" t="n">
        <f aca="false">$AK745*R745</f>
        <v>142670.038514443</v>
      </c>
      <c r="U745" s="26" t="s">
        <v>259</v>
      </c>
      <c r="V745" s="26" t="s">
        <v>260</v>
      </c>
      <c r="W745" s="26" t="s">
        <v>262</v>
      </c>
      <c r="X745" s="25" t="s">
        <v>228</v>
      </c>
      <c r="Y745" s="26" t="s">
        <v>282</v>
      </c>
      <c r="Z745" s="25" t="s">
        <v>51</v>
      </c>
      <c r="AA745" s="26" t="s">
        <v>2106</v>
      </c>
      <c r="AB745" s="26" t="s">
        <v>2107</v>
      </c>
      <c r="AC745" s="26" t="s">
        <v>860</v>
      </c>
      <c r="AD745" s="26" t="s">
        <v>269</v>
      </c>
      <c r="AE745" s="26"/>
      <c r="AF745" s="26" t="s">
        <v>270</v>
      </c>
      <c r="AG745" s="26" t="s">
        <v>861</v>
      </c>
      <c r="AH745" s="45"/>
      <c r="AI745" s="45"/>
      <c r="AJ745" s="45"/>
      <c r="AK745" s="46" t="n">
        <v>1426.70038514443</v>
      </c>
      <c r="AL745" s="46"/>
      <c r="AM745" s="46"/>
      <c r="AN745" s="26"/>
      <c r="AO745" s="26" t="s">
        <v>5354</v>
      </c>
    </row>
    <row r="746" customFormat="false" ht="12" hidden="false" customHeight="false" outlineLevel="0" collapsed="false">
      <c r="A746" s="39" t="s">
        <v>460</v>
      </c>
      <c r="B746" s="39" t="s">
        <v>461</v>
      </c>
      <c r="C746" s="39" t="s">
        <v>4583</v>
      </c>
      <c r="D746" s="39" t="s">
        <v>4505</v>
      </c>
      <c r="E746" s="39" t="s">
        <v>261</v>
      </c>
      <c r="F746" s="39" t="s">
        <v>1739</v>
      </c>
      <c r="G746" s="39" t="s">
        <v>4853</v>
      </c>
      <c r="H746" s="39" t="s">
        <v>4502</v>
      </c>
      <c r="I746" s="40" t="n">
        <v>100</v>
      </c>
      <c r="J746" s="40" t="n">
        <v>0</v>
      </c>
      <c r="K746" s="39" t="s">
        <v>4503</v>
      </c>
      <c r="L746" s="41" t="n">
        <v>0</v>
      </c>
      <c r="M746" s="41" t="n">
        <v>17757.64</v>
      </c>
      <c r="O746" s="42" t="n">
        <f aca="false">M746/SUM($M$2:$M$2023)</f>
        <v>4.90579505667134E-005</v>
      </c>
      <c r="P746" s="43" t="n">
        <f aca="false">IFERROR(M746/I746,0)</f>
        <v>177.5764</v>
      </c>
      <c r="Q746" s="17"/>
      <c r="R746" s="44" t="n">
        <f aca="false">I746-Q746</f>
        <v>100</v>
      </c>
      <c r="S746" s="43" t="n">
        <f aca="false">$AK746*R746</f>
        <v>17757.6366666667</v>
      </c>
      <c r="U746" s="26" t="s">
        <v>259</v>
      </c>
      <c r="V746" s="26" t="s">
        <v>260</v>
      </c>
      <c r="W746" s="26" t="s">
        <v>262</v>
      </c>
      <c r="X746" s="26"/>
      <c r="Y746" s="26" t="s">
        <v>277</v>
      </c>
      <c r="Z746" s="27" t="s">
        <v>123</v>
      </c>
      <c r="AA746" s="26"/>
      <c r="AB746" s="26"/>
      <c r="AC746" s="26"/>
      <c r="AD746" s="26"/>
      <c r="AE746" s="26"/>
      <c r="AF746" s="26"/>
      <c r="AG746" s="26"/>
      <c r="AH746" s="45"/>
      <c r="AI746" s="45"/>
      <c r="AJ746" s="45"/>
      <c r="AK746" s="46" t="n">
        <v>177.576366666667</v>
      </c>
      <c r="AL746" s="46"/>
      <c r="AM746" s="46"/>
      <c r="AN746" s="26"/>
      <c r="AO746" s="26" t="s">
        <v>2147</v>
      </c>
    </row>
    <row r="747" customFormat="false" ht="12" hidden="false" customHeight="false" outlineLevel="0" collapsed="false">
      <c r="A747" s="39" t="s">
        <v>934</v>
      </c>
      <c r="B747" s="39" t="s">
        <v>935</v>
      </c>
      <c r="C747" s="39" t="s">
        <v>5459</v>
      </c>
      <c r="D747" s="39" t="s">
        <v>4505</v>
      </c>
      <c r="E747" s="39" t="s">
        <v>261</v>
      </c>
      <c r="F747" s="39" t="s">
        <v>1739</v>
      </c>
      <c r="G747" s="39" t="s">
        <v>4853</v>
      </c>
      <c r="H747" s="39" t="s">
        <v>4502</v>
      </c>
      <c r="I747" s="40" t="n">
        <v>100</v>
      </c>
      <c r="J747" s="40" t="n">
        <v>0</v>
      </c>
      <c r="K747" s="39" t="s">
        <v>4503</v>
      </c>
      <c r="L747" s="41" t="n">
        <v>0</v>
      </c>
      <c r="M747" s="41" t="n">
        <v>24247.81</v>
      </c>
      <c r="O747" s="42" t="n">
        <f aca="false">M747/SUM($M$2:$M$2023)</f>
        <v>6.69879479666813E-005</v>
      </c>
      <c r="P747" s="43" t="n">
        <f aca="false">IFERROR(M747/I747,0)</f>
        <v>242.4781</v>
      </c>
      <c r="Q747" s="17" t="n">
        <v>23</v>
      </c>
      <c r="R747" s="44" t="n">
        <f aca="false">I747-Q747</f>
        <v>77</v>
      </c>
      <c r="S747" s="43" t="n">
        <f aca="false">$AK747*R747</f>
        <v>18670.8137430168</v>
      </c>
      <c r="U747" s="26" t="s">
        <v>259</v>
      </c>
      <c r="V747" s="26" t="s">
        <v>260</v>
      </c>
      <c r="W747" s="26" t="s">
        <v>262</v>
      </c>
      <c r="X747" s="29" t="s">
        <v>227</v>
      </c>
      <c r="Y747" s="26" t="s">
        <v>297</v>
      </c>
      <c r="Z747" s="25" t="s">
        <v>51</v>
      </c>
      <c r="AA747" s="26" t="s">
        <v>2042</v>
      </c>
      <c r="AB747" s="26" t="s">
        <v>2043</v>
      </c>
      <c r="AC747" s="26" t="s">
        <v>2044</v>
      </c>
      <c r="AD747" s="26" t="s">
        <v>269</v>
      </c>
      <c r="AE747" s="26"/>
      <c r="AF747" s="26" t="s">
        <v>270</v>
      </c>
      <c r="AG747" s="26" t="s">
        <v>2045</v>
      </c>
      <c r="AH747" s="45" t="n">
        <v>1074</v>
      </c>
      <c r="AI747" s="45" t="n">
        <f aca="false">Q747</f>
        <v>23</v>
      </c>
      <c r="AJ747" s="45" t="n">
        <f aca="false">$AH747-$AI747</f>
        <v>1051</v>
      </c>
      <c r="AK747" s="46" t="n">
        <v>242.478100558659</v>
      </c>
      <c r="AL747" s="46" t="n">
        <f aca="false">$AJ747*$AK747</f>
        <v>254844.483687151</v>
      </c>
      <c r="AM747" s="46" t="n">
        <f aca="false">$AI747*$AK747</f>
        <v>5576.99631284916</v>
      </c>
      <c r="AN747" s="26"/>
      <c r="AO747" s="26" t="s">
        <v>2013</v>
      </c>
    </row>
    <row r="748" customFormat="false" ht="12" hidden="false" customHeight="false" outlineLevel="0" collapsed="false">
      <c r="A748" s="39" t="s">
        <v>934</v>
      </c>
      <c r="B748" s="39" t="s">
        <v>935</v>
      </c>
      <c r="C748" s="39" t="s">
        <v>78</v>
      </c>
      <c r="D748" s="39" t="s">
        <v>4505</v>
      </c>
      <c r="E748" s="39" t="s">
        <v>261</v>
      </c>
      <c r="F748" s="39" t="s">
        <v>1739</v>
      </c>
      <c r="G748" s="39" t="s">
        <v>4853</v>
      </c>
      <c r="H748" s="39" t="s">
        <v>4502</v>
      </c>
      <c r="I748" s="40" t="n">
        <v>100</v>
      </c>
      <c r="J748" s="40" t="n">
        <v>0</v>
      </c>
      <c r="K748" s="39" t="s">
        <v>4503</v>
      </c>
      <c r="L748" s="41" t="n">
        <v>0</v>
      </c>
      <c r="M748" s="41" t="n">
        <v>24247.81</v>
      </c>
      <c r="O748" s="42" t="n">
        <f aca="false">M748/SUM($M$2:$M$2023)</f>
        <v>6.69879479666813E-005</v>
      </c>
      <c r="P748" s="43" t="n">
        <f aca="false">IFERROR(M748/I748,0)</f>
        <v>242.4781</v>
      </c>
      <c r="Q748" s="17"/>
      <c r="R748" s="44" t="n">
        <f aca="false">I748-Q748</f>
        <v>100</v>
      </c>
      <c r="S748" s="43" t="n">
        <f aca="false">$AK748*R748</f>
        <v>24247.8100558659</v>
      </c>
      <c r="U748" s="26" t="s">
        <v>259</v>
      </c>
      <c r="V748" s="26" t="s">
        <v>260</v>
      </c>
      <c r="W748" s="26" t="s">
        <v>262</v>
      </c>
      <c r="X748" s="29" t="s">
        <v>227</v>
      </c>
      <c r="Y748" s="26" t="s">
        <v>297</v>
      </c>
      <c r="Z748" s="25" t="s">
        <v>51</v>
      </c>
      <c r="AA748" s="26" t="s">
        <v>2042</v>
      </c>
      <c r="AB748" s="26" t="s">
        <v>2043</v>
      </c>
      <c r="AC748" s="26" t="s">
        <v>2044</v>
      </c>
      <c r="AD748" s="26" t="s">
        <v>269</v>
      </c>
      <c r="AE748" s="26"/>
      <c r="AF748" s="26" t="s">
        <v>270</v>
      </c>
      <c r="AG748" s="26" t="s">
        <v>2045</v>
      </c>
      <c r="AH748" s="45"/>
      <c r="AI748" s="45"/>
      <c r="AJ748" s="45"/>
      <c r="AK748" s="46" t="n">
        <v>242.478100558659</v>
      </c>
      <c r="AL748" s="46"/>
      <c r="AM748" s="46"/>
      <c r="AN748" s="26"/>
      <c r="AO748" s="26" t="s">
        <v>5460</v>
      </c>
    </row>
    <row r="749" customFormat="false" ht="12" hidden="false" customHeight="false" outlineLevel="0" collapsed="false">
      <c r="A749" s="39" t="s">
        <v>934</v>
      </c>
      <c r="B749" s="39" t="s">
        <v>935</v>
      </c>
      <c r="C749" s="39" t="s">
        <v>5461</v>
      </c>
      <c r="D749" s="39" t="s">
        <v>4505</v>
      </c>
      <c r="E749" s="39" t="s">
        <v>261</v>
      </c>
      <c r="F749" s="39" t="s">
        <v>1739</v>
      </c>
      <c r="G749" s="39" t="s">
        <v>4853</v>
      </c>
      <c r="H749" s="39" t="s">
        <v>4502</v>
      </c>
      <c r="I749" s="40" t="n">
        <v>100</v>
      </c>
      <c r="J749" s="40" t="n">
        <v>0</v>
      </c>
      <c r="K749" s="39" t="s">
        <v>4503</v>
      </c>
      <c r="L749" s="41" t="n">
        <v>0</v>
      </c>
      <c r="M749" s="41" t="n">
        <v>24247.81</v>
      </c>
      <c r="O749" s="42" t="n">
        <f aca="false">M749/SUM($M$2:$M$2023)</f>
        <v>6.69879479666813E-005</v>
      </c>
      <c r="P749" s="43" t="n">
        <f aca="false">IFERROR(M749/I749,0)</f>
        <v>242.4781</v>
      </c>
      <c r="Q749" s="17"/>
      <c r="R749" s="44" t="n">
        <f aca="false">I749-Q749</f>
        <v>100</v>
      </c>
      <c r="S749" s="43" t="n">
        <f aca="false">$AK749*R749</f>
        <v>24247.8100558659</v>
      </c>
      <c r="U749" s="26" t="s">
        <v>259</v>
      </c>
      <c r="V749" s="26" t="s">
        <v>260</v>
      </c>
      <c r="W749" s="26" t="s">
        <v>262</v>
      </c>
      <c r="X749" s="29" t="s">
        <v>227</v>
      </c>
      <c r="Y749" s="26" t="s">
        <v>297</v>
      </c>
      <c r="Z749" s="25" t="s">
        <v>51</v>
      </c>
      <c r="AA749" s="26" t="s">
        <v>2042</v>
      </c>
      <c r="AB749" s="26" t="s">
        <v>2043</v>
      </c>
      <c r="AC749" s="26" t="s">
        <v>2044</v>
      </c>
      <c r="AD749" s="26" t="s">
        <v>269</v>
      </c>
      <c r="AE749" s="26"/>
      <c r="AF749" s="26" t="s">
        <v>270</v>
      </c>
      <c r="AG749" s="26" t="s">
        <v>2045</v>
      </c>
      <c r="AH749" s="45"/>
      <c r="AI749" s="45"/>
      <c r="AJ749" s="45"/>
      <c r="AK749" s="46" t="n">
        <v>242.478100558659</v>
      </c>
      <c r="AL749" s="46"/>
      <c r="AM749" s="46"/>
      <c r="AN749" s="26"/>
      <c r="AO749" s="26" t="s">
        <v>5460</v>
      </c>
    </row>
    <row r="750" customFormat="false" ht="12" hidden="false" customHeight="false" outlineLevel="0" collapsed="false">
      <c r="A750" s="39" t="s">
        <v>934</v>
      </c>
      <c r="B750" s="39" t="s">
        <v>935</v>
      </c>
      <c r="C750" s="39" t="s">
        <v>5462</v>
      </c>
      <c r="D750" s="39" t="s">
        <v>4505</v>
      </c>
      <c r="E750" s="39" t="s">
        <v>261</v>
      </c>
      <c r="F750" s="39" t="s">
        <v>1739</v>
      </c>
      <c r="G750" s="39" t="s">
        <v>4853</v>
      </c>
      <c r="H750" s="39" t="s">
        <v>4502</v>
      </c>
      <c r="I750" s="40" t="n">
        <v>100</v>
      </c>
      <c r="J750" s="40" t="n">
        <v>0</v>
      </c>
      <c r="K750" s="39" t="s">
        <v>4503</v>
      </c>
      <c r="L750" s="41" t="n">
        <v>0</v>
      </c>
      <c r="M750" s="41" t="n">
        <v>24247.81</v>
      </c>
      <c r="O750" s="42" t="n">
        <f aca="false">M750/SUM($M$2:$M$2023)</f>
        <v>6.69879479666813E-005</v>
      </c>
      <c r="P750" s="43" t="n">
        <f aca="false">IFERROR(M750/I750,0)</f>
        <v>242.4781</v>
      </c>
      <c r="Q750" s="17"/>
      <c r="R750" s="44" t="n">
        <f aca="false">I750-Q750</f>
        <v>100</v>
      </c>
      <c r="S750" s="43" t="n">
        <f aca="false">$AK750*R750</f>
        <v>24247.8100558659</v>
      </c>
      <c r="U750" s="26" t="s">
        <v>259</v>
      </c>
      <c r="V750" s="26" t="s">
        <v>260</v>
      </c>
      <c r="W750" s="26" t="s">
        <v>262</v>
      </c>
      <c r="X750" s="29" t="s">
        <v>227</v>
      </c>
      <c r="Y750" s="26" t="s">
        <v>297</v>
      </c>
      <c r="Z750" s="25" t="s">
        <v>51</v>
      </c>
      <c r="AA750" s="26" t="s">
        <v>2042</v>
      </c>
      <c r="AB750" s="26" t="s">
        <v>2043</v>
      </c>
      <c r="AC750" s="26" t="s">
        <v>2044</v>
      </c>
      <c r="AD750" s="26" t="s">
        <v>269</v>
      </c>
      <c r="AE750" s="26"/>
      <c r="AF750" s="26" t="s">
        <v>270</v>
      </c>
      <c r="AG750" s="26" t="s">
        <v>2045</v>
      </c>
      <c r="AH750" s="45"/>
      <c r="AI750" s="45"/>
      <c r="AJ750" s="45"/>
      <c r="AK750" s="46" t="n">
        <v>242.478100558659</v>
      </c>
      <c r="AL750" s="46"/>
      <c r="AM750" s="46"/>
      <c r="AN750" s="26"/>
      <c r="AO750" s="26" t="s">
        <v>5460</v>
      </c>
    </row>
    <row r="751" customFormat="false" ht="12" hidden="false" customHeight="false" outlineLevel="0" collapsed="false">
      <c r="A751" s="39" t="s">
        <v>934</v>
      </c>
      <c r="B751" s="39" t="s">
        <v>935</v>
      </c>
      <c r="C751" s="39" t="s">
        <v>5463</v>
      </c>
      <c r="D751" s="39" t="s">
        <v>4505</v>
      </c>
      <c r="E751" s="39" t="s">
        <v>261</v>
      </c>
      <c r="F751" s="39" t="s">
        <v>1739</v>
      </c>
      <c r="G751" s="39" t="s">
        <v>4853</v>
      </c>
      <c r="H751" s="39" t="s">
        <v>4502</v>
      </c>
      <c r="I751" s="40" t="n">
        <v>100</v>
      </c>
      <c r="J751" s="40" t="n">
        <v>0</v>
      </c>
      <c r="K751" s="39" t="s">
        <v>4503</v>
      </c>
      <c r="L751" s="41" t="n">
        <v>0</v>
      </c>
      <c r="M751" s="41" t="n">
        <v>24247.81</v>
      </c>
      <c r="O751" s="42" t="n">
        <f aca="false">M751/SUM($M$2:$M$2023)</f>
        <v>6.69879479666813E-005</v>
      </c>
      <c r="P751" s="43" t="n">
        <f aca="false">IFERROR(M751/I751,0)</f>
        <v>242.4781</v>
      </c>
      <c r="Q751" s="17"/>
      <c r="R751" s="44" t="n">
        <f aca="false">I751-Q751</f>
        <v>100</v>
      </c>
      <c r="S751" s="43" t="n">
        <f aca="false">$AK751*R751</f>
        <v>24247.8100558659</v>
      </c>
      <c r="U751" s="26" t="s">
        <v>259</v>
      </c>
      <c r="V751" s="26" t="s">
        <v>260</v>
      </c>
      <c r="W751" s="26" t="s">
        <v>262</v>
      </c>
      <c r="X751" s="29" t="s">
        <v>227</v>
      </c>
      <c r="Y751" s="26" t="s">
        <v>297</v>
      </c>
      <c r="Z751" s="25" t="s">
        <v>51</v>
      </c>
      <c r="AA751" s="26" t="s">
        <v>2042</v>
      </c>
      <c r="AB751" s="26" t="s">
        <v>2043</v>
      </c>
      <c r="AC751" s="26" t="s">
        <v>2044</v>
      </c>
      <c r="AD751" s="26" t="s">
        <v>269</v>
      </c>
      <c r="AE751" s="26"/>
      <c r="AF751" s="26" t="s">
        <v>270</v>
      </c>
      <c r="AG751" s="26" t="s">
        <v>2045</v>
      </c>
      <c r="AH751" s="45"/>
      <c r="AI751" s="45"/>
      <c r="AJ751" s="45"/>
      <c r="AK751" s="46" t="n">
        <v>242.478100558659</v>
      </c>
      <c r="AL751" s="46"/>
      <c r="AM751" s="46"/>
      <c r="AN751" s="26"/>
      <c r="AO751" s="26" t="s">
        <v>5460</v>
      </c>
    </row>
    <row r="752" customFormat="false" ht="12" hidden="false" customHeight="false" outlineLevel="0" collapsed="false">
      <c r="A752" s="39" t="s">
        <v>934</v>
      </c>
      <c r="B752" s="39" t="s">
        <v>935</v>
      </c>
      <c r="C752" s="39" t="s">
        <v>5464</v>
      </c>
      <c r="D752" s="39" t="s">
        <v>4505</v>
      </c>
      <c r="E752" s="39" t="s">
        <v>261</v>
      </c>
      <c r="F752" s="39" t="s">
        <v>1739</v>
      </c>
      <c r="G752" s="39" t="s">
        <v>4853</v>
      </c>
      <c r="H752" s="39" t="s">
        <v>4502</v>
      </c>
      <c r="I752" s="40" t="n">
        <v>100</v>
      </c>
      <c r="J752" s="40" t="n">
        <v>0</v>
      </c>
      <c r="K752" s="39" t="s">
        <v>4503</v>
      </c>
      <c r="L752" s="41" t="n">
        <v>0</v>
      </c>
      <c r="M752" s="41" t="n">
        <v>24247.81</v>
      </c>
      <c r="O752" s="42" t="n">
        <f aca="false">M752/SUM($M$2:$M$2023)</f>
        <v>6.69879479666813E-005</v>
      </c>
      <c r="P752" s="43" t="n">
        <f aca="false">IFERROR(M752/I752,0)</f>
        <v>242.4781</v>
      </c>
      <c r="Q752" s="17"/>
      <c r="R752" s="44" t="n">
        <f aca="false">I752-Q752</f>
        <v>100</v>
      </c>
      <c r="S752" s="43" t="n">
        <f aca="false">$AK752*R752</f>
        <v>24247.8100558659</v>
      </c>
      <c r="U752" s="26" t="s">
        <v>259</v>
      </c>
      <c r="V752" s="26" t="s">
        <v>260</v>
      </c>
      <c r="W752" s="26" t="s">
        <v>262</v>
      </c>
      <c r="X752" s="29" t="s">
        <v>227</v>
      </c>
      <c r="Y752" s="26" t="s">
        <v>297</v>
      </c>
      <c r="Z752" s="25" t="s">
        <v>51</v>
      </c>
      <c r="AA752" s="26" t="s">
        <v>2042</v>
      </c>
      <c r="AB752" s="26" t="s">
        <v>2043</v>
      </c>
      <c r="AC752" s="26" t="s">
        <v>2044</v>
      </c>
      <c r="AD752" s="26" t="s">
        <v>269</v>
      </c>
      <c r="AE752" s="26"/>
      <c r="AF752" s="26" t="s">
        <v>270</v>
      </c>
      <c r="AG752" s="26" t="s">
        <v>2045</v>
      </c>
      <c r="AH752" s="45"/>
      <c r="AI752" s="45"/>
      <c r="AJ752" s="45"/>
      <c r="AK752" s="46" t="n">
        <v>242.478100558659</v>
      </c>
      <c r="AL752" s="46"/>
      <c r="AM752" s="46"/>
      <c r="AN752" s="26"/>
      <c r="AO752" s="26" t="s">
        <v>5460</v>
      </c>
    </row>
    <row r="753" customFormat="false" ht="12" hidden="false" customHeight="false" outlineLevel="0" collapsed="false">
      <c r="A753" s="39" t="s">
        <v>934</v>
      </c>
      <c r="B753" s="39" t="s">
        <v>935</v>
      </c>
      <c r="C753" s="39" t="s">
        <v>5465</v>
      </c>
      <c r="D753" s="39" t="s">
        <v>4505</v>
      </c>
      <c r="E753" s="39" t="s">
        <v>261</v>
      </c>
      <c r="F753" s="39" t="s">
        <v>1739</v>
      </c>
      <c r="G753" s="39" t="s">
        <v>4853</v>
      </c>
      <c r="H753" s="39" t="s">
        <v>4502</v>
      </c>
      <c r="I753" s="40" t="n">
        <v>100</v>
      </c>
      <c r="J753" s="40" t="n">
        <v>0</v>
      </c>
      <c r="K753" s="39" t="s">
        <v>4503</v>
      </c>
      <c r="L753" s="41" t="n">
        <v>0</v>
      </c>
      <c r="M753" s="41" t="n">
        <v>24247.81</v>
      </c>
      <c r="O753" s="42" t="n">
        <f aca="false">M753/SUM($M$2:$M$2023)</f>
        <v>6.69879479666813E-005</v>
      </c>
      <c r="P753" s="43" t="n">
        <f aca="false">IFERROR(M753/I753,0)</f>
        <v>242.4781</v>
      </c>
      <c r="Q753" s="17"/>
      <c r="R753" s="44" t="n">
        <f aca="false">I753-Q753</f>
        <v>100</v>
      </c>
      <c r="S753" s="43" t="n">
        <f aca="false">$AK753*R753</f>
        <v>24247.8100558659</v>
      </c>
      <c r="U753" s="26" t="s">
        <v>259</v>
      </c>
      <c r="V753" s="26" t="s">
        <v>260</v>
      </c>
      <c r="W753" s="26" t="s">
        <v>262</v>
      </c>
      <c r="X753" s="29" t="s">
        <v>227</v>
      </c>
      <c r="Y753" s="26" t="s">
        <v>297</v>
      </c>
      <c r="Z753" s="25" t="s">
        <v>51</v>
      </c>
      <c r="AA753" s="26" t="s">
        <v>2042</v>
      </c>
      <c r="AB753" s="26" t="s">
        <v>2043</v>
      </c>
      <c r="AC753" s="26" t="s">
        <v>2044</v>
      </c>
      <c r="AD753" s="26" t="s">
        <v>269</v>
      </c>
      <c r="AE753" s="26"/>
      <c r="AF753" s="26" t="s">
        <v>270</v>
      </c>
      <c r="AG753" s="26" t="s">
        <v>2045</v>
      </c>
      <c r="AH753" s="45"/>
      <c r="AI753" s="45"/>
      <c r="AJ753" s="45"/>
      <c r="AK753" s="46" t="n">
        <v>242.478100558659</v>
      </c>
      <c r="AL753" s="46"/>
      <c r="AM753" s="46"/>
      <c r="AN753" s="26"/>
      <c r="AO753" s="26" t="s">
        <v>5460</v>
      </c>
    </row>
    <row r="754" customFormat="false" ht="12" hidden="false" customHeight="false" outlineLevel="0" collapsed="false">
      <c r="A754" s="39" t="s">
        <v>934</v>
      </c>
      <c r="B754" s="39" t="s">
        <v>935</v>
      </c>
      <c r="C754" s="39" t="s">
        <v>5466</v>
      </c>
      <c r="D754" s="39" t="s">
        <v>4505</v>
      </c>
      <c r="E754" s="39" t="s">
        <v>261</v>
      </c>
      <c r="F754" s="39" t="s">
        <v>1739</v>
      </c>
      <c r="G754" s="39" t="s">
        <v>4853</v>
      </c>
      <c r="H754" s="39" t="s">
        <v>4502</v>
      </c>
      <c r="I754" s="40" t="n">
        <v>100</v>
      </c>
      <c r="J754" s="40" t="n">
        <v>0</v>
      </c>
      <c r="K754" s="39" t="s">
        <v>4503</v>
      </c>
      <c r="L754" s="41" t="n">
        <v>0</v>
      </c>
      <c r="M754" s="41" t="n">
        <v>24247.81</v>
      </c>
      <c r="O754" s="42" t="n">
        <f aca="false">M754/SUM($M$2:$M$2023)</f>
        <v>6.69879479666813E-005</v>
      </c>
      <c r="P754" s="43" t="n">
        <f aca="false">IFERROR(M754/I754,0)</f>
        <v>242.4781</v>
      </c>
      <c r="Q754" s="17"/>
      <c r="R754" s="44" t="n">
        <f aca="false">I754-Q754</f>
        <v>100</v>
      </c>
      <c r="S754" s="43" t="n">
        <f aca="false">$AK754*R754</f>
        <v>24247.8100558659</v>
      </c>
      <c r="U754" s="26" t="s">
        <v>259</v>
      </c>
      <c r="V754" s="26" t="s">
        <v>260</v>
      </c>
      <c r="W754" s="26" t="s">
        <v>262</v>
      </c>
      <c r="X754" s="29" t="s">
        <v>227</v>
      </c>
      <c r="Y754" s="26" t="s">
        <v>297</v>
      </c>
      <c r="Z754" s="25" t="s">
        <v>51</v>
      </c>
      <c r="AA754" s="26" t="s">
        <v>2042</v>
      </c>
      <c r="AB754" s="26" t="s">
        <v>2043</v>
      </c>
      <c r="AC754" s="26" t="s">
        <v>2044</v>
      </c>
      <c r="AD754" s="26" t="s">
        <v>269</v>
      </c>
      <c r="AE754" s="26"/>
      <c r="AF754" s="26" t="s">
        <v>270</v>
      </c>
      <c r="AG754" s="26" t="s">
        <v>2045</v>
      </c>
      <c r="AH754" s="45"/>
      <c r="AI754" s="45"/>
      <c r="AJ754" s="45"/>
      <c r="AK754" s="46" t="n">
        <v>242.478100558659</v>
      </c>
      <c r="AL754" s="46"/>
      <c r="AM754" s="46"/>
      <c r="AN754" s="26"/>
      <c r="AO754" s="26" t="s">
        <v>5460</v>
      </c>
    </row>
    <row r="755" customFormat="false" ht="12" hidden="false" customHeight="false" outlineLevel="0" collapsed="false">
      <c r="A755" s="39" t="s">
        <v>934</v>
      </c>
      <c r="B755" s="39" t="s">
        <v>935</v>
      </c>
      <c r="C755" s="39" t="s">
        <v>5467</v>
      </c>
      <c r="D755" s="39" t="s">
        <v>4505</v>
      </c>
      <c r="E755" s="39" t="s">
        <v>261</v>
      </c>
      <c r="F755" s="39" t="s">
        <v>1739</v>
      </c>
      <c r="G755" s="39" t="s">
        <v>4853</v>
      </c>
      <c r="H755" s="39" t="s">
        <v>4502</v>
      </c>
      <c r="I755" s="40" t="n">
        <v>100</v>
      </c>
      <c r="J755" s="40" t="n">
        <v>0</v>
      </c>
      <c r="K755" s="39" t="s">
        <v>4503</v>
      </c>
      <c r="L755" s="41" t="n">
        <v>0</v>
      </c>
      <c r="M755" s="41" t="n">
        <v>24247.81</v>
      </c>
      <c r="O755" s="42" t="n">
        <f aca="false">M755/SUM($M$2:$M$2023)</f>
        <v>6.69879479666813E-005</v>
      </c>
      <c r="P755" s="43" t="n">
        <f aca="false">IFERROR(M755/I755,0)</f>
        <v>242.4781</v>
      </c>
      <c r="Q755" s="17"/>
      <c r="R755" s="44" t="n">
        <f aca="false">I755-Q755</f>
        <v>100</v>
      </c>
      <c r="S755" s="43" t="n">
        <f aca="false">$AK755*R755</f>
        <v>24247.8100558659</v>
      </c>
      <c r="U755" s="26" t="s">
        <v>259</v>
      </c>
      <c r="V755" s="26" t="s">
        <v>260</v>
      </c>
      <c r="W755" s="26" t="s">
        <v>262</v>
      </c>
      <c r="X755" s="29" t="s">
        <v>227</v>
      </c>
      <c r="Y755" s="26" t="s">
        <v>297</v>
      </c>
      <c r="Z755" s="25" t="s">
        <v>51</v>
      </c>
      <c r="AA755" s="26" t="s">
        <v>2042</v>
      </c>
      <c r="AB755" s="26" t="s">
        <v>2043</v>
      </c>
      <c r="AC755" s="26" t="s">
        <v>2044</v>
      </c>
      <c r="AD755" s="26" t="s">
        <v>269</v>
      </c>
      <c r="AE755" s="26"/>
      <c r="AF755" s="26" t="s">
        <v>270</v>
      </c>
      <c r="AG755" s="26" t="s">
        <v>2045</v>
      </c>
      <c r="AH755" s="45"/>
      <c r="AI755" s="45"/>
      <c r="AJ755" s="45"/>
      <c r="AK755" s="46" t="n">
        <v>242.478100558659</v>
      </c>
      <c r="AL755" s="46"/>
      <c r="AM755" s="46"/>
      <c r="AN755" s="26"/>
      <c r="AO755" s="26" t="s">
        <v>5460</v>
      </c>
    </row>
    <row r="756" customFormat="false" ht="12" hidden="false" customHeight="false" outlineLevel="0" collapsed="false">
      <c r="A756" s="39" t="s">
        <v>934</v>
      </c>
      <c r="B756" s="39" t="s">
        <v>935</v>
      </c>
      <c r="C756" s="39" t="s">
        <v>5468</v>
      </c>
      <c r="D756" s="39" t="s">
        <v>4505</v>
      </c>
      <c r="E756" s="39" t="s">
        <v>261</v>
      </c>
      <c r="F756" s="39" t="s">
        <v>1739</v>
      </c>
      <c r="G756" s="39" t="s">
        <v>4853</v>
      </c>
      <c r="H756" s="39" t="s">
        <v>4502</v>
      </c>
      <c r="I756" s="40" t="n">
        <v>100</v>
      </c>
      <c r="J756" s="40" t="n">
        <v>0</v>
      </c>
      <c r="K756" s="39" t="s">
        <v>4503</v>
      </c>
      <c r="L756" s="41" t="n">
        <v>0</v>
      </c>
      <c r="M756" s="41" t="n">
        <v>24247.81</v>
      </c>
      <c r="O756" s="42" t="n">
        <f aca="false">M756/SUM($M$2:$M$2023)</f>
        <v>6.69879479666813E-005</v>
      </c>
      <c r="P756" s="43" t="n">
        <f aca="false">IFERROR(M756/I756,0)</f>
        <v>242.4781</v>
      </c>
      <c r="Q756" s="17"/>
      <c r="R756" s="44" t="n">
        <f aca="false">I756-Q756</f>
        <v>100</v>
      </c>
      <c r="S756" s="43" t="n">
        <f aca="false">$AK756*R756</f>
        <v>24247.8100558659</v>
      </c>
      <c r="U756" s="26" t="s">
        <v>259</v>
      </c>
      <c r="V756" s="26" t="s">
        <v>260</v>
      </c>
      <c r="W756" s="26" t="s">
        <v>262</v>
      </c>
      <c r="X756" s="29" t="s">
        <v>227</v>
      </c>
      <c r="Y756" s="26" t="s">
        <v>297</v>
      </c>
      <c r="Z756" s="25" t="s">
        <v>51</v>
      </c>
      <c r="AA756" s="26" t="s">
        <v>2042</v>
      </c>
      <c r="AB756" s="26" t="s">
        <v>2043</v>
      </c>
      <c r="AC756" s="26" t="s">
        <v>2044</v>
      </c>
      <c r="AD756" s="26" t="s">
        <v>269</v>
      </c>
      <c r="AE756" s="26"/>
      <c r="AF756" s="26" t="s">
        <v>270</v>
      </c>
      <c r="AG756" s="26" t="s">
        <v>2045</v>
      </c>
      <c r="AH756" s="45"/>
      <c r="AI756" s="45"/>
      <c r="AJ756" s="45"/>
      <c r="AK756" s="46" t="n">
        <v>242.478100558659</v>
      </c>
      <c r="AL756" s="46"/>
      <c r="AM756" s="46"/>
      <c r="AN756" s="26"/>
      <c r="AO756" s="26" t="s">
        <v>5460</v>
      </c>
    </row>
    <row r="757" customFormat="false" ht="12" hidden="false" customHeight="false" outlineLevel="0" collapsed="false">
      <c r="A757" s="39" t="s">
        <v>1797</v>
      </c>
      <c r="B757" s="39" t="s">
        <v>1798</v>
      </c>
      <c r="C757" s="39" t="s">
        <v>5469</v>
      </c>
      <c r="D757" s="39" t="s">
        <v>4505</v>
      </c>
      <c r="E757" s="39" t="s">
        <v>261</v>
      </c>
      <c r="F757" s="39" t="s">
        <v>1739</v>
      </c>
      <c r="G757" s="39" t="s">
        <v>4853</v>
      </c>
      <c r="H757" s="39" t="s">
        <v>4502</v>
      </c>
      <c r="I757" s="40" t="n">
        <v>100</v>
      </c>
      <c r="J757" s="40" t="n">
        <v>0</v>
      </c>
      <c r="K757" s="39" t="s">
        <v>4503</v>
      </c>
      <c r="L757" s="41" t="n">
        <v>0</v>
      </c>
      <c r="M757" s="41" t="n">
        <v>1628.31</v>
      </c>
      <c r="O757" s="42" t="n">
        <f aca="false">M757/SUM($M$2:$M$2023)</f>
        <v>4.4984328709944E-006</v>
      </c>
      <c r="P757" s="43" t="n">
        <f aca="false">IFERROR(M757/I757,0)</f>
        <v>16.2831</v>
      </c>
      <c r="Q757" s="17"/>
      <c r="R757" s="44" t="n">
        <f aca="false">I757-Q757</f>
        <v>100</v>
      </c>
      <c r="S757" s="43" t="n">
        <f aca="false">$AK757*R757</f>
        <v>1628.30661345496</v>
      </c>
      <c r="U757" s="26" t="s">
        <v>259</v>
      </c>
      <c r="V757" s="26" t="s">
        <v>260</v>
      </c>
      <c r="W757" s="26" t="s">
        <v>262</v>
      </c>
      <c r="X757" s="29" t="s">
        <v>227</v>
      </c>
      <c r="Y757" s="26" t="s">
        <v>297</v>
      </c>
      <c r="Z757" s="25" t="s">
        <v>51</v>
      </c>
      <c r="AA757" s="26" t="s">
        <v>1799</v>
      </c>
      <c r="AB757" s="26" t="s">
        <v>1800</v>
      </c>
      <c r="AC757" s="26" t="s">
        <v>290</v>
      </c>
      <c r="AD757" s="26" t="s">
        <v>270</v>
      </c>
      <c r="AE757" s="26" t="s">
        <v>1801</v>
      </c>
      <c r="AF757" s="26" t="s">
        <v>270</v>
      </c>
      <c r="AG757" s="26" t="s">
        <v>658</v>
      </c>
      <c r="AH757" s="45"/>
      <c r="AI757" s="45"/>
      <c r="AJ757" s="45"/>
      <c r="AK757" s="46" t="n">
        <v>16.2830661345496</v>
      </c>
      <c r="AL757" s="46"/>
      <c r="AM757" s="46"/>
      <c r="AN757" s="26"/>
      <c r="AO757" s="26" t="s">
        <v>4901</v>
      </c>
    </row>
    <row r="758" customFormat="false" ht="12" hidden="false" customHeight="false" outlineLevel="0" collapsed="false">
      <c r="A758" s="39" t="s">
        <v>818</v>
      </c>
      <c r="B758" s="39" t="s">
        <v>819</v>
      </c>
      <c r="C758" s="39" t="s">
        <v>5470</v>
      </c>
      <c r="D758" s="39" t="s">
        <v>4505</v>
      </c>
      <c r="E758" s="39" t="s">
        <v>261</v>
      </c>
      <c r="F758" s="39" t="s">
        <v>1739</v>
      </c>
      <c r="G758" s="39" t="s">
        <v>4853</v>
      </c>
      <c r="H758" s="39" t="s">
        <v>4502</v>
      </c>
      <c r="I758" s="40" t="n">
        <v>100</v>
      </c>
      <c r="J758" s="40" t="n">
        <v>0</v>
      </c>
      <c r="K758" s="39" t="s">
        <v>4503</v>
      </c>
      <c r="L758" s="41" t="n">
        <v>0</v>
      </c>
      <c r="M758" s="41" t="n">
        <v>34762.66</v>
      </c>
      <c r="O758" s="42" t="n">
        <f aca="false">M758/SUM($M$2:$M$2023)</f>
        <v>9.60366836948752E-005</v>
      </c>
      <c r="P758" s="43" t="n">
        <f aca="false">IFERROR(M758/I758,0)</f>
        <v>347.6266</v>
      </c>
      <c r="Q758" s="17"/>
      <c r="R758" s="44" t="n">
        <f aca="false">I758-Q758</f>
        <v>100</v>
      </c>
      <c r="S758" s="43" t="n">
        <f aca="false">$AK758*R758</f>
        <v>34762.661212976</v>
      </c>
      <c r="U758" s="26" t="s">
        <v>259</v>
      </c>
      <c r="V758" s="26" t="s">
        <v>260</v>
      </c>
      <c r="W758" s="26" t="s">
        <v>262</v>
      </c>
      <c r="X758" s="26"/>
      <c r="Y758" s="26" t="s">
        <v>277</v>
      </c>
      <c r="Z758" s="27" t="s">
        <v>123</v>
      </c>
      <c r="AA758" s="26"/>
      <c r="AB758" s="26"/>
      <c r="AC758" s="26"/>
      <c r="AD758" s="26"/>
      <c r="AE758" s="26"/>
      <c r="AF758" s="26"/>
      <c r="AG758" s="26"/>
      <c r="AH758" s="45"/>
      <c r="AI758" s="45"/>
      <c r="AJ758" s="45"/>
      <c r="AK758" s="46" t="n">
        <v>347.62661212976</v>
      </c>
      <c r="AL758" s="46"/>
      <c r="AM758" s="46"/>
      <c r="AN758" s="26"/>
      <c r="AO758" s="26" t="s">
        <v>1876</v>
      </c>
    </row>
    <row r="759" customFormat="false" ht="12" hidden="false" customHeight="false" outlineLevel="0" collapsed="false">
      <c r="A759" s="39" t="s">
        <v>818</v>
      </c>
      <c r="B759" s="39" t="s">
        <v>819</v>
      </c>
      <c r="C759" s="39" t="s">
        <v>5471</v>
      </c>
      <c r="D759" s="39" t="s">
        <v>4505</v>
      </c>
      <c r="E759" s="39" t="s">
        <v>261</v>
      </c>
      <c r="F759" s="39" t="s">
        <v>1739</v>
      </c>
      <c r="G759" s="39" t="s">
        <v>4853</v>
      </c>
      <c r="H759" s="39" t="s">
        <v>4502</v>
      </c>
      <c r="I759" s="40" t="n">
        <v>100</v>
      </c>
      <c r="J759" s="40" t="n">
        <v>0</v>
      </c>
      <c r="K759" s="39" t="s">
        <v>4503</v>
      </c>
      <c r="L759" s="41" t="n">
        <v>0</v>
      </c>
      <c r="M759" s="41" t="n">
        <v>34762.66</v>
      </c>
      <c r="O759" s="42" t="n">
        <f aca="false">M759/SUM($M$2:$M$2023)</f>
        <v>9.60366836948752E-005</v>
      </c>
      <c r="P759" s="43" t="n">
        <f aca="false">IFERROR(M759/I759,0)</f>
        <v>347.6266</v>
      </c>
      <c r="Q759" s="17"/>
      <c r="R759" s="44" t="n">
        <f aca="false">I759-Q759</f>
        <v>100</v>
      </c>
      <c r="S759" s="43" t="n">
        <f aca="false">$AK759*R759</f>
        <v>34762.661212976</v>
      </c>
      <c r="U759" s="26" t="s">
        <v>259</v>
      </c>
      <c r="V759" s="26" t="s">
        <v>260</v>
      </c>
      <c r="W759" s="26" t="s">
        <v>262</v>
      </c>
      <c r="X759" s="26"/>
      <c r="Y759" s="26" t="s">
        <v>277</v>
      </c>
      <c r="Z759" s="27" t="s">
        <v>123</v>
      </c>
      <c r="AA759" s="26"/>
      <c r="AB759" s="26"/>
      <c r="AC759" s="26"/>
      <c r="AD759" s="26"/>
      <c r="AE759" s="26"/>
      <c r="AF759" s="26"/>
      <c r="AG759" s="26"/>
      <c r="AH759" s="45"/>
      <c r="AI759" s="45"/>
      <c r="AJ759" s="45"/>
      <c r="AK759" s="46" t="n">
        <v>347.62661212976</v>
      </c>
      <c r="AL759" s="46"/>
      <c r="AM759" s="46"/>
      <c r="AN759" s="26"/>
      <c r="AO759" s="26" t="s">
        <v>1876</v>
      </c>
    </row>
    <row r="760" customFormat="false" ht="12" hidden="false" customHeight="false" outlineLevel="0" collapsed="false">
      <c r="A760" s="39" t="s">
        <v>818</v>
      </c>
      <c r="B760" s="39" t="s">
        <v>819</v>
      </c>
      <c r="C760" s="39" t="s">
        <v>5472</v>
      </c>
      <c r="D760" s="39" t="s">
        <v>4505</v>
      </c>
      <c r="E760" s="39" t="s">
        <v>261</v>
      </c>
      <c r="F760" s="39" t="s">
        <v>1739</v>
      </c>
      <c r="G760" s="39" t="s">
        <v>4853</v>
      </c>
      <c r="H760" s="39" t="s">
        <v>4502</v>
      </c>
      <c r="I760" s="40" t="n">
        <v>100</v>
      </c>
      <c r="J760" s="40" t="n">
        <v>0</v>
      </c>
      <c r="K760" s="39" t="s">
        <v>4503</v>
      </c>
      <c r="L760" s="41" t="n">
        <v>0</v>
      </c>
      <c r="M760" s="41" t="n">
        <v>34762.66</v>
      </c>
      <c r="O760" s="42" t="n">
        <f aca="false">M760/SUM($M$2:$M$2023)</f>
        <v>9.60366836948752E-005</v>
      </c>
      <c r="P760" s="43" t="n">
        <f aca="false">IFERROR(M760/I760,0)</f>
        <v>347.6266</v>
      </c>
      <c r="Q760" s="17"/>
      <c r="R760" s="44" t="n">
        <f aca="false">I760-Q760</f>
        <v>100</v>
      </c>
      <c r="S760" s="43" t="n">
        <f aca="false">$AK760*R760</f>
        <v>34762.661212976</v>
      </c>
      <c r="U760" s="26" t="s">
        <v>259</v>
      </c>
      <c r="V760" s="26" t="s">
        <v>260</v>
      </c>
      <c r="W760" s="26" t="s">
        <v>262</v>
      </c>
      <c r="X760" s="26"/>
      <c r="Y760" s="26" t="s">
        <v>277</v>
      </c>
      <c r="Z760" s="27" t="s">
        <v>123</v>
      </c>
      <c r="AA760" s="26"/>
      <c r="AB760" s="26"/>
      <c r="AC760" s="26"/>
      <c r="AD760" s="26"/>
      <c r="AE760" s="26"/>
      <c r="AF760" s="26"/>
      <c r="AG760" s="26"/>
      <c r="AH760" s="45"/>
      <c r="AI760" s="45"/>
      <c r="AJ760" s="45"/>
      <c r="AK760" s="46" t="n">
        <v>347.62661212976</v>
      </c>
      <c r="AL760" s="46"/>
      <c r="AM760" s="46"/>
      <c r="AN760" s="26"/>
      <c r="AO760" s="26" t="s">
        <v>1876</v>
      </c>
    </row>
    <row r="761" customFormat="false" ht="12" hidden="false" customHeight="false" outlineLevel="0" collapsed="false">
      <c r="A761" s="39" t="s">
        <v>818</v>
      </c>
      <c r="B761" s="39" t="s">
        <v>819</v>
      </c>
      <c r="C761" s="39" t="s">
        <v>5473</v>
      </c>
      <c r="D761" s="39" t="s">
        <v>4505</v>
      </c>
      <c r="E761" s="39" t="s">
        <v>261</v>
      </c>
      <c r="F761" s="39" t="s">
        <v>1739</v>
      </c>
      <c r="G761" s="39" t="s">
        <v>4853</v>
      </c>
      <c r="H761" s="39" t="s">
        <v>4502</v>
      </c>
      <c r="I761" s="40" t="n">
        <v>100</v>
      </c>
      <c r="J761" s="40" t="n">
        <v>0</v>
      </c>
      <c r="K761" s="39" t="s">
        <v>4503</v>
      </c>
      <c r="L761" s="41" t="n">
        <v>0</v>
      </c>
      <c r="M761" s="41" t="n">
        <v>34762.66</v>
      </c>
      <c r="O761" s="42" t="n">
        <f aca="false">M761/SUM($M$2:$M$2023)</f>
        <v>9.60366836948752E-005</v>
      </c>
      <c r="P761" s="43" t="n">
        <f aca="false">IFERROR(M761/I761,0)</f>
        <v>347.6266</v>
      </c>
      <c r="Q761" s="17"/>
      <c r="R761" s="44" t="n">
        <f aca="false">I761-Q761</f>
        <v>100</v>
      </c>
      <c r="S761" s="43" t="n">
        <f aca="false">$AK761*R761</f>
        <v>34762.661212976</v>
      </c>
      <c r="U761" s="26" t="s">
        <v>259</v>
      </c>
      <c r="V761" s="26" t="s">
        <v>260</v>
      </c>
      <c r="W761" s="26" t="s">
        <v>262</v>
      </c>
      <c r="X761" s="26"/>
      <c r="Y761" s="26" t="s">
        <v>277</v>
      </c>
      <c r="Z761" s="27" t="s">
        <v>123</v>
      </c>
      <c r="AA761" s="26"/>
      <c r="AB761" s="26"/>
      <c r="AC761" s="26"/>
      <c r="AD761" s="26"/>
      <c r="AE761" s="26"/>
      <c r="AF761" s="26"/>
      <c r="AG761" s="26"/>
      <c r="AH761" s="45"/>
      <c r="AI761" s="45"/>
      <c r="AJ761" s="45"/>
      <c r="AK761" s="46" t="n">
        <v>347.62661212976</v>
      </c>
      <c r="AL761" s="46"/>
      <c r="AM761" s="46"/>
      <c r="AN761" s="26"/>
      <c r="AO761" s="26" t="s">
        <v>1876</v>
      </c>
    </row>
    <row r="762" customFormat="false" ht="12" hidden="false" customHeight="false" outlineLevel="0" collapsed="false">
      <c r="A762" s="39" t="s">
        <v>818</v>
      </c>
      <c r="B762" s="39" t="s">
        <v>819</v>
      </c>
      <c r="C762" s="39" t="s">
        <v>5474</v>
      </c>
      <c r="D762" s="39" t="s">
        <v>4505</v>
      </c>
      <c r="E762" s="39" t="s">
        <v>261</v>
      </c>
      <c r="F762" s="39" t="s">
        <v>1739</v>
      </c>
      <c r="G762" s="39" t="s">
        <v>4853</v>
      </c>
      <c r="H762" s="39" t="s">
        <v>4502</v>
      </c>
      <c r="I762" s="40" t="n">
        <v>100</v>
      </c>
      <c r="J762" s="40" t="n">
        <v>0</v>
      </c>
      <c r="K762" s="39" t="s">
        <v>4503</v>
      </c>
      <c r="L762" s="41" t="n">
        <v>0</v>
      </c>
      <c r="M762" s="41" t="n">
        <v>34762.66</v>
      </c>
      <c r="O762" s="42" t="n">
        <f aca="false">M762/SUM($M$2:$M$2023)</f>
        <v>9.60366836948752E-005</v>
      </c>
      <c r="P762" s="43" t="n">
        <f aca="false">IFERROR(M762/I762,0)</f>
        <v>347.6266</v>
      </c>
      <c r="Q762" s="17"/>
      <c r="R762" s="44" t="n">
        <f aca="false">I762-Q762</f>
        <v>100</v>
      </c>
      <c r="S762" s="43" t="n">
        <f aca="false">$AK762*R762</f>
        <v>34762.661212976</v>
      </c>
      <c r="U762" s="26" t="s">
        <v>259</v>
      </c>
      <c r="V762" s="26" t="s">
        <v>260</v>
      </c>
      <c r="W762" s="26" t="s">
        <v>262</v>
      </c>
      <c r="X762" s="26"/>
      <c r="Y762" s="26" t="s">
        <v>277</v>
      </c>
      <c r="Z762" s="27" t="s">
        <v>123</v>
      </c>
      <c r="AA762" s="26"/>
      <c r="AB762" s="26"/>
      <c r="AC762" s="26"/>
      <c r="AD762" s="26"/>
      <c r="AE762" s="26"/>
      <c r="AF762" s="26"/>
      <c r="AG762" s="26"/>
      <c r="AH762" s="45"/>
      <c r="AI762" s="45"/>
      <c r="AJ762" s="45"/>
      <c r="AK762" s="46" t="n">
        <v>347.62661212976</v>
      </c>
      <c r="AL762" s="46"/>
      <c r="AM762" s="46"/>
      <c r="AN762" s="26"/>
      <c r="AO762" s="26" t="s">
        <v>1876</v>
      </c>
    </row>
    <row r="763" customFormat="false" ht="12" hidden="false" customHeight="false" outlineLevel="0" collapsed="false">
      <c r="A763" s="39" t="s">
        <v>818</v>
      </c>
      <c r="B763" s="39" t="s">
        <v>819</v>
      </c>
      <c r="C763" s="39" t="s">
        <v>5475</v>
      </c>
      <c r="D763" s="39" t="s">
        <v>4505</v>
      </c>
      <c r="E763" s="39" t="s">
        <v>261</v>
      </c>
      <c r="F763" s="39" t="s">
        <v>1739</v>
      </c>
      <c r="G763" s="39" t="s">
        <v>4853</v>
      </c>
      <c r="H763" s="39" t="s">
        <v>4502</v>
      </c>
      <c r="I763" s="40" t="n">
        <v>100</v>
      </c>
      <c r="J763" s="40" t="n">
        <v>0</v>
      </c>
      <c r="K763" s="39" t="s">
        <v>4503</v>
      </c>
      <c r="L763" s="41" t="n">
        <v>0</v>
      </c>
      <c r="M763" s="41" t="n">
        <v>34762.66</v>
      </c>
      <c r="O763" s="42" t="n">
        <f aca="false">M763/SUM($M$2:$M$2023)</f>
        <v>9.60366836948752E-005</v>
      </c>
      <c r="P763" s="43" t="n">
        <f aca="false">IFERROR(M763/I763,0)</f>
        <v>347.6266</v>
      </c>
      <c r="Q763" s="17"/>
      <c r="R763" s="44" t="n">
        <f aca="false">I763-Q763</f>
        <v>100</v>
      </c>
      <c r="S763" s="43" t="n">
        <f aca="false">$AK763*R763</f>
        <v>34762.661212976</v>
      </c>
      <c r="U763" s="26" t="s">
        <v>259</v>
      </c>
      <c r="V763" s="26" t="s">
        <v>260</v>
      </c>
      <c r="W763" s="26" t="s">
        <v>262</v>
      </c>
      <c r="X763" s="26"/>
      <c r="Y763" s="26" t="s">
        <v>277</v>
      </c>
      <c r="Z763" s="27" t="s">
        <v>123</v>
      </c>
      <c r="AA763" s="26"/>
      <c r="AB763" s="26"/>
      <c r="AC763" s="26"/>
      <c r="AD763" s="26"/>
      <c r="AE763" s="26"/>
      <c r="AF763" s="26"/>
      <c r="AG763" s="26"/>
      <c r="AH763" s="45"/>
      <c r="AI763" s="45"/>
      <c r="AJ763" s="45"/>
      <c r="AK763" s="46" t="n">
        <v>347.62661212976</v>
      </c>
      <c r="AL763" s="46"/>
      <c r="AM763" s="46"/>
      <c r="AN763" s="26"/>
      <c r="AO763" s="26" t="s">
        <v>1876</v>
      </c>
    </row>
    <row r="764" customFormat="false" ht="12" hidden="false" customHeight="false" outlineLevel="0" collapsed="false">
      <c r="A764" s="39" t="s">
        <v>818</v>
      </c>
      <c r="B764" s="39" t="s">
        <v>819</v>
      </c>
      <c r="C764" s="39" t="s">
        <v>5476</v>
      </c>
      <c r="D764" s="39" t="s">
        <v>4505</v>
      </c>
      <c r="E764" s="39" t="s">
        <v>261</v>
      </c>
      <c r="F764" s="39" t="s">
        <v>1739</v>
      </c>
      <c r="G764" s="39" t="s">
        <v>4853</v>
      </c>
      <c r="H764" s="39" t="s">
        <v>4502</v>
      </c>
      <c r="I764" s="40" t="n">
        <v>100</v>
      </c>
      <c r="J764" s="40" t="n">
        <v>0</v>
      </c>
      <c r="K764" s="39" t="s">
        <v>4503</v>
      </c>
      <c r="L764" s="41" t="n">
        <v>0</v>
      </c>
      <c r="M764" s="41" t="n">
        <v>34762.66</v>
      </c>
      <c r="O764" s="42" t="n">
        <f aca="false">M764/SUM($M$2:$M$2023)</f>
        <v>9.60366836948752E-005</v>
      </c>
      <c r="P764" s="43" t="n">
        <f aca="false">IFERROR(M764/I764,0)</f>
        <v>347.6266</v>
      </c>
      <c r="Q764" s="17"/>
      <c r="R764" s="44" t="n">
        <f aca="false">I764-Q764</f>
        <v>100</v>
      </c>
      <c r="S764" s="43" t="n">
        <f aca="false">$AK764*R764</f>
        <v>34762.661212976</v>
      </c>
      <c r="U764" s="26" t="s">
        <v>259</v>
      </c>
      <c r="V764" s="26" t="s">
        <v>260</v>
      </c>
      <c r="W764" s="26" t="s">
        <v>262</v>
      </c>
      <c r="X764" s="26"/>
      <c r="Y764" s="26" t="s">
        <v>277</v>
      </c>
      <c r="Z764" s="27" t="s">
        <v>123</v>
      </c>
      <c r="AA764" s="26"/>
      <c r="AB764" s="26"/>
      <c r="AC764" s="26"/>
      <c r="AD764" s="26"/>
      <c r="AE764" s="26"/>
      <c r="AF764" s="26"/>
      <c r="AG764" s="26"/>
      <c r="AH764" s="45"/>
      <c r="AI764" s="45"/>
      <c r="AJ764" s="45"/>
      <c r="AK764" s="46" t="n">
        <v>347.62661212976</v>
      </c>
      <c r="AL764" s="46"/>
      <c r="AM764" s="46"/>
      <c r="AN764" s="26"/>
      <c r="AO764" s="26" t="s">
        <v>1876</v>
      </c>
    </row>
    <row r="765" customFormat="false" ht="12" hidden="false" customHeight="false" outlineLevel="0" collapsed="false">
      <c r="A765" s="39" t="s">
        <v>1032</v>
      </c>
      <c r="B765" s="39" t="s">
        <v>1033</v>
      </c>
      <c r="C765" s="39" t="s">
        <v>4396</v>
      </c>
      <c r="D765" s="39" t="s">
        <v>4505</v>
      </c>
      <c r="E765" s="39" t="s">
        <v>261</v>
      </c>
      <c r="F765" s="39" t="s">
        <v>1739</v>
      </c>
      <c r="G765" s="39" t="s">
        <v>4853</v>
      </c>
      <c r="H765" s="39" t="s">
        <v>4502</v>
      </c>
      <c r="I765" s="40" t="n">
        <v>100</v>
      </c>
      <c r="J765" s="40" t="n">
        <v>0</v>
      </c>
      <c r="K765" s="39" t="s">
        <v>4503</v>
      </c>
      <c r="L765" s="41" t="n">
        <v>0</v>
      </c>
      <c r="M765" s="41" t="n">
        <v>363000.76</v>
      </c>
      <c r="O765" s="42" t="n">
        <f aca="false">M765/SUM($M$2:$M$2023)</f>
        <v>0.00100284009247622</v>
      </c>
      <c r="P765" s="43" t="n">
        <f aca="false">IFERROR(M765/I765,0)</f>
        <v>3630.0076</v>
      </c>
      <c r="Q765" s="17" t="n">
        <v>29</v>
      </c>
      <c r="R765" s="44" t="n">
        <f aca="false">I765-Q765</f>
        <v>71</v>
      </c>
      <c r="S765" s="43" t="n">
        <f aca="false">$AK765*R765</f>
        <v>257730.53825054</v>
      </c>
      <c r="U765" s="26" t="s">
        <v>259</v>
      </c>
      <c r="V765" s="26" t="s">
        <v>260</v>
      </c>
      <c r="W765" s="26" t="s">
        <v>262</v>
      </c>
      <c r="X765" s="29" t="s">
        <v>227</v>
      </c>
      <c r="Y765" s="26" t="s">
        <v>297</v>
      </c>
      <c r="Z765" s="25" t="s">
        <v>51</v>
      </c>
      <c r="AA765" s="26" t="s">
        <v>2227</v>
      </c>
      <c r="AB765" s="26" t="s">
        <v>2228</v>
      </c>
      <c r="AC765" s="26" t="s">
        <v>1036</v>
      </c>
      <c r="AD765" s="26" t="s">
        <v>269</v>
      </c>
      <c r="AE765" s="26"/>
      <c r="AF765" s="26" t="s">
        <v>270</v>
      </c>
      <c r="AG765" s="26" t="s">
        <v>1037</v>
      </c>
      <c r="AH765" s="45" t="n">
        <v>463</v>
      </c>
      <c r="AI765" s="45" t="n">
        <f aca="false">Q765</f>
        <v>29</v>
      </c>
      <c r="AJ765" s="45" t="n">
        <f aca="false">$AH765-$AI765</f>
        <v>434</v>
      </c>
      <c r="AK765" s="46" t="n">
        <v>3630.00758099352</v>
      </c>
      <c r="AL765" s="46" t="n">
        <f aca="false">$AJ765*$AK765</f>
        <v>1575423.29015119</v>
      </c>
      <c r="AM765" s="46" t="n">
        <f aca="false">$AI765*$AK765</f>
        <v>105270.219848812</v>
      </c>
      <c r="AN765" s="26"/>
      <c r="AO765" s="26" t="s">
        <v>2229</v>
      </c>
    </row>
    <row r="766" customFormat="false" ht="12" hidden="false" customHeight="false" outlineLevel="0" collapsed="false">
      <c r="A766" s="39" t="s">
        <v>377</v>
      </c>
      <c r="B766" s="39" t="s">
        <v>378</v>
      </c>
      <c r="C766" s="39" t="s">
        <v>5477</v>
      </c>
      <c r="D766" s="39" t="s">
        <v>4505</v>
      </c>
      <c r="E766" s="39" t="s">
        <v>261</v>
      </c>
      <c r="F766" s="39" t="s">
        <v>1739</v>
      </c>
      <c r="G766" s="39" t="s">
        <v>4853</v>
      </c>
      <c r="H766" s="39" t="s">
        <v>4502</v>
      </c>
      <c r="I766" s="40" t="n">
        <v>100</v>
      </c>
      <c r="J766" s="40" t="n">
        <v>0</v>
      </c>
      <c r="K766" s="39" t="s">
        <v>4503</v>
      </c>
      <c r="L766" s="41" t="n">
        <v>0</v>
      </c>
      <c r="M766" s="41" t="n">
        <v>108168.57</v>
      </c>
      <c r="O766" s="42" t="n">
        <f aca="false">M766/SUM($M$2:$M$2023)</f>
        <v>0.000298830720745103</v>
      </c>
      <c r="P766" s="43" t="n">
        <f aca="false">IFERROR(M766/I766,0)</f>
        <v>1081.6857</v>
      </c>
      <c r="Q766" s="17"/>
      <c r="R766" s="44" t="n">
        <f aca="false">I766-Q766</f>
        <v>100</v>
      </c>
      <c r="S766" s="43" t="n">
        <f aca="false">$AK766*R766</f>
        <v>108168.570152694</v>
      </c>
      <c r="U766" s="26" t="s">
        <v>259</v>
      </c>
      <c r="V766" s="26" t="s">
        <v>260</v>
      </c>
      <c r="W766" s="26" t="s">
        <v>262</v>
      </c>
      <c r="X766" s="29" t="s">
        <v>227</v>
      </c>
      <c r="Y766" s="26" t="s">
        <v>297</v>
      </c>
      <c r="Z766" s="25" t="s">
        <v>51</v>
      </c>
      <c r="AA766" s="26" t="s">
        <v>1877</v>
      </c>
      <c r="AB766" s="26" t="s">
        <v>1878</v>
      </c>
      <c r="AC766" s="26" t="s">
        <v>381</v>
      </c>
      <c r="AD766" s="26" t="s">
        <v>269</v>
      </c>
      <c r="AE766" s="26"/>
      <c r="AF766" s="26" t="s">
        <v>270</v>
      </c>
      <c r="AG766" s="26" t="s">
        <v>382</v>
      </c>
      <c r="AH766" s="45"/>
      <c r="AI766" s="45"/>
      <c r="AJ766" s="45"/>
      <c r="AK766" s="46" t="n">
        <v>1081.68570152694</v>
      </c>
      <c r="AL766" s="46"/>
      <c r="AM766" s="46"/>
      <c r="AN766" s="26"/>
      <c r="AO766" s="26" t="s">
        <v>5074</v>
      </c>
    </row>
    <row r="767" customFormat="false" ht="12" hidden="false" customHeight="false" outlineLevel="0" collapsed="false">
      <c r="A767" s="39" t="s">
        <v>377</v>
      </c>
      <c r="B767" s="39" t="s">
        <v>378</v>
      </c>
      <c r="C767" s="39" t="s">
        <v>5478</v>
      </c>
      <c r="D767" s="39" t="s">
        <v>4505</v>
      </c>
      <c r="E767" s="39" t="s">
        <v>261</v>
      </c>
      <c r="F767" s="39" t="s">
        <v>1739</v>
      </c>
      <c r="G767" s="39" t="s">
        <v>4853</v>
      </c>
      <c r="H767" s="39" t="s">
        <v>4502</v>
      </c>
      <c r="I767" s="40" t="n">
        <v>100</v>
      </c>
      <c r="J767" s="40" t="n">
        <v>0</v>
      </c>
      <c r="K767" s="39" t="s">
        <v>4503</v>
      </c>
      <c r="L767" s="41" t="n">
        <v>0</v>
      </c>
      <c r="M767" s="41" t="n">
        <v>108168.57</v>
      </c>
      <c r="O767" s="42" t="n">
        <f aca="false">M767/SUM($M$2:$M$2023)</f>
        <v>0.000298830720745103</v>
      </c>
      <c r="P767" s="43" t="n">
        <f aca="false">IFERROR(M767/I767,0)</f>
        <v>1081.6857</v>
      </c>
      <c r="Q767" s="17"/>
      <c r="R767" s="44" t="n">
        <f aca="false">I767-Q767</f>
        <v>100</v>
      </c>
      <c r="S767" s="43" t="n">
        <f aca="false">$AK767*R767</f>
        <v>108168.570152694</v>
      </c>
      <c r="U767" s="26" t="s">
        <v>259</v>
      </c>
      <c r="V767" s="26" t="s">
        <v>260</v>
      </c>
      <c r="W767" s="26" t="s">
        <v>262</v>
      </c>
      <c r="X767" s="29" t="s">
        <v>227</v>
      </c>
      <c r="Y767" s="26" t="s">
        <v>297</v>
      </c>
      <c r="Z767" s="25" t="s">
        <v>51</v>
      </c>
      <c r="AA767" s="26" t="s">
        <v>1877</v>
      </c>
      <c r="AB767" s="26" t="s">
        <v>1878</v>
      </c>
      <c r="AC767" s="26" t="s">
        <v>381</v>
      </c>
      <c r="AD767" s="26" t="s">
        <v>269</v>
      </c>
      <c r="AE767" s="26"/>
      <c r="AF767" s="26" t="s">
        <v>270</v>
      </c>
      <c r="AG767" s="26" t="s">
        <v>382</v>
      </c>
      <c r="AH767" s="45"/>
      <c r="AI767" s="45"/>
      <c r="AJ767" s="45"/>
      <c r="AK767" s="46" t="n">
        <v>1081.68570152694</v>
      </c>
      <c r="AL767" s="46"/>
      <c r="AM767" s="46"/>
      <c r="AN767" s="26"/>
      <c r="AO767" s="26" t="s">
        <v>5074</v>
      </c>
    </row>
    <row r="768" customFormat="false" ht="12" hidden="false" customHeight="false" outlineLevel="0" collapsed="false">
      <c r="A768" s="39" t="s">
        <v>974</v>
      </c>
      <c r="B768" s="39" t="s">
        <v>975</v>
      </c>
      <c r="C768" s="39" t="s">
        <v>5479</v>
      </c>
      <c r="D768" s="39" t="s">
        <v>4505</v>
      </c>
      <c r="E768" s="39" t="s">
        <v>261</v>
      </c>
      <c r="F768" s="39" t="s">
        <v>1739</v>
      </c>
      <c r="G768" s="39" t="s">
        <v>4853</v>
      </c>
      <c r="H768" s="39" t="s">
        <v>4502</v>
      </c>
      <c r="I768" s="40" t="n">
        <v>100</v>
      </c>
      <c r="J768" s="40" t="n">
        <v>0</v>
      </c>
      <c r="K768" s="39" t="s">
        <v>4503</v>
      </c>
      <c r="L768" s="41" t="n">
        <v>0</v>
      </c>
      <c r="M768" s="41" t="n">
        <v>31509.33</v>
      </c>
      <c r="O768" s="42" t="n">
        <f aca="false">M768/SUM($M$2:$M$2023)</f>
        <v>8.70489070355215E-005</v>
      </c>
      <c r="P768" s="43" t="n">
        <f aca="false">IFERROR(M768/I768,0)</f>
        <v>315.0933</v>
      </c>
      <c r="Q768" s="17"/>
      <c r="R768" s="44" t="n">
        <f aca="false">I768-Q768</f>
        <v>100</v>
      </c>
      <c r="S768" s="43" t="n">
        <f aca="false">$AK768*R768</f>
        <v>31509.3297101449</v>
      </c>
      <c r="U768" s="26" t="s">
        <v>259</v>
      </c>
      <c r="V768" s="26" t="s">
        <v>260</v>
      </c>
      <c r="W768" s="26" t="s">
        <v>262</v>
      </c>
      <c r="X768" s="26"/>
      <c r="Y768" s="26" t="s">
        <v>277</v>
      </c>
      <c r="Z768" s="27" t="s">
        <v>123</v>
      </c>
      <c r="AA768" s="26"/>
      <c r="AB768" s="26"/>
      <c r="AC768" s="26"/>
      <c r="AD768" s="26"/>
      <c r="AE768" s="26"/>
      <c r="AF768" s="26"/>
      <c r="AG768" s="26"/>
      <c r="AH768" s="45"/>
      <c r="AI768" s="45"/>
      <c r="AJ768" s="45"/>
      <c r="AK768" s="46" t="n">
        <v>315.093297101449</v>
      </c>
      <c r="AL768" s="46"/>
      <c r="AM768" s="46"/>
      <c r="AN768" s="26"/>
      <c r="AO768" s="26" t="s">
        <v>2177</v>
      </c>
    </row>
    <row r="769" customFormat="false" ht="12" hidden="false" customHeight="false" outlineLevel="0" collapsed="false">
      <c r="A769" s="39" t="s">
        <v>974</v>
      </c>
      <c r="B769" s="39" t="s">
        <v>975</v>
      </c>
      <c r="C769" s="39" t="s">
        <v>5480</v>
      </c>
      <c r="D769" s="39" t="s">
        <v>4505</v>
      </c>
      <c r="E769" s="39" t="s">
        <v>261</v>
      </c>
      <c r="F769" s="39" t="s">
        <v>1739</v>
      </c>
      <c r="G769" s="39" t="s">
        <v>4853</v>
      </c>
      <c r="H769" s="39" t="s">
        <v>4502</v>
      </c>
      <c r="I769" s="40" t="n">
        <v>100</v>
      </c>
      <c r="J769" s="40" t="n">
        <v>0</v>
      </c>
      <c r="K769" s="39" t="s">
        <v>4503</v>
      </c>
      <c r="L769" s="41" t="n">
        <v>0</v>
      </c>
      <c r="M769" s="41" t="n">
        <v>31509.33</v>
      </c>
      <c r="O769" s="42" t="n">
        <f aca="false">M769/SUM($M$2:$M$2023)</f>
        <v>8.70489070355215E-005</v>
      </c>
      <c r="P769" s="43" t="n">
        <f aca="false">IFERROR(M769/I769,0)</f>
        <v>315.0933</v>
      </c>
      <c r="Q769" s="17"/>
      <c r="R769" s="44" t="n">
        <f aca="false">I769-Q769</f>
        <v>100</v>
      </c>
      <c r="S769" s="43" t="n">
        <f aca="false">$AK769*R769</f>
        <v>31509.3297101449</v>
      </c>
      <c r="U769" s="26" t="s">
        <v>259</v>
      </c>
      <c r="V769" s="26" t="s">
        <v>260</v>
      </c>
      <c r="W769" s="26" t="s">
        <v>262</v>
      </c>
      <c r="X769" s="26"/>
      <c r="Y769" s="26" t="s">
        <v>277</v>
      </c>
      <c r="Z769" s="27" t="s">
        <v>123</v>
      </c>
      <c r="AA769" s="26"/>
      <c r="AB769" s="26"/>
      <c r="AC769" s="26"/>
      <c r="AD769" s="26"/>
      <c r="AE769" s="26"/>
      <c r="AF769" s="26"/>
      <c r="AG769" s="26"/>
      <c r="AH769" s="45"/>
      <c r="AI769" s="45"/>
      <c r="AJ769" s="45"/>
      <c r="AK769" s="46" t="n">
        <v>315.093297101449</v>
      </c>
      <c r="AL769" s="46"/>
      <c r="AM769" s="46"/>
      <c r="AN769" s="26"/>
      <c r="AO769" s="26" t="s">
        <v>2177</v>
      </c>
    </row>
    <row r="770" customFormat="false" ht="12" hidden="false" customHeight="false" outlineLevel="0" collapsed="false">
      <c r="A770" s="39" t="s">
        <v>974</v>
      </c>
      <c r="B770" s="39" t="s">
        <v>975</v>
      </c>
      <c r="C770" s="39" t="s">
        <v>5481</v>
      </c>
      <c r="D770" s="39" t="s">
        <v>4505</v>
      </c>
      <c r="E770" s="39" t="s">
        <v>261</v>
      </c>
      <c r="F770" s="39" t="s">
        <v>1739</v>
      </c>
      <c r="G770" s="39" t="s">
        <v>4853</v>
      </c>
      <c r="H770" s="39" t="s">
        <v>4502</v>
      </c>
      <c r="I770" s="40" t="n">
        <v>100</v>
      </c>
      <c r="J770" s="40" t="n">
        <v>0</v>
      </c>
      <c r="K770" s="39" t="s">
        <v>4503</v>
      </c>
      <c r="L770" s="41" t="n">
        <v>0</v>
      </c>
      <c r="M770" s="41" t="n">
        <v>31509.33</v>
      </c>
      <c r="O770" s="42" t="n">
        <f aca="false">M770/SUM($M$2:$M$2023)</f>
        <v>8.70489070355215E-005</v>
      </c>
      <c r="P770" s="43" t="n">
        <f aca="false">IFERROR(M770/I770,0)</f>
        <v>315.0933</v>
      </c>
      <c r="Q770" s="17"/>
      <c r="R770" s="44" t="n">
        <f aca="false">I770-Q770</f>
        <v>100</v>
      </c>
      <c r="S770" s="43" t="n">
        <f aca="false">$AK770*R770</f>
        <v>31509.3297101449</v>
      </c>
      <c r="U770" s="26" t="s">
        <v>259</v>
      </c>
      <c r="V770" s="26" t="s">
        <v>260</v>
      </c>
      <c r="W770" s="26" t="s">
        <v>262</v>
      </c>
      <c r="X770" s="26"/>
      <c r="Y770" s="26" t="s">
        <v>277</v>
      </c>
      <c r="Z770" s="27" t="s">
        <v>123</v>
      </c>
      <c r="AA770" s="26"/>
      <c r="AB770" s="26"/>
      <c r="AC770" s="26"/>
      <c r="AD770" s="26"/>
      <c r="AE770" s="26"/>
      <c r="AF770" s="26"/>
      <c r="AG770" s="26"/>
      <c r="AH770" s="45"/>
      <c r="AI770" s="45"/>
      <c r="AJ770" s="45"/>
      <c r="AK770" s="46" t="n">
        <v>315.093297101449</v>
      </c>
      <c r="AL770" s="46"/>
      <c r="AM770" s="46"/>
      <c r="AN770" s="26"/>
      <c r="AO770" s="26" t="s">
        <v>2177</v>
      </c>
    </row>
    <row r="771" customFormat="false" ht="12" hidden="false" customHeight="false" outlineLevel="0" collapsed="false">
      <c r="A771" s="39" t="s">
        <v>483</v>
      </c>
      <c r="B771" s="39" t="s">
        <v>484</v>
      </c>
      <c r="C771" s="39" t="s">
        <v>5407</v>
      </c>
      <c r="D771" s="39" t="s">
        <v>4505</v>
      </c>
      <c r="E771" s="39" t="s">
        <v>261</v>
      </c>
      <c r="F771" s="39" t="s">
        <v>1739</v>
      </c>
      <c r="G771" s="39" t="s">
        <v>4853</v>
      </c>
      <c r="H771" s="39" t="s">
        <v>4502</v>
      </c>
      <c r="I771" s="40" t="n">
        <v>100</v>
      </c>
      <c r="J771" s="40" t="n">
        <v>0</v>
      </c>
      <c r="K771" s="39" t="s">
        <v>4503</v>
      </c>
      <c r="L771" s="41" t="n">
        <v>0</v>
      </c>
      <c r="M771" s="41" t="n">
        <v>33095.25</v>
      </c>
      <c r="O771" s="42" t="n">
        <f aca="false">M771/SUM($M$2:$M$2023)</f>
        <v>9.14302316351171E-005</v>
      </c>
      <c r="P771" s="43" t="n">
        <f aca="false">IFERROR(M771/I771,0)</f>
        <v>330.9525</v>
      </c>
      <c r="Q771" s="17"/>
      <c r="R771" s="44" t="n">
        <f aca="false">I771-Q771</f>
        <v>100</v>
      </c>
      <c r="S771" s="43" t="n">
        <f aca="false">$AK771*R771</f>
        <v>33095.253868546</v>
      </c>
      <c r="U771" s="26" t="s">
        <v>259</v>
      </c>
      <c r="V771" s="26" t="s">
        <v>260</v>
      </c>
      <c r="W771" s="26" t="s">
        <v>262</v>
      </c>
      <c r="X771" s="29" t="s">
        <v>227</v>
      </c>
      <c r="Y771" s="26" t="s">
        <v>297</v>
      </c>
      <c r="Z771" s="25" t="s">
        <v>51</v>
      </c>
      <c r="AA771" s="26" t="s">
        <v>1810</v>
      </c>
      <c r="AB771" s="26" t="s">
        <v>1811</v>
      </c>
      <c r="AC771" s="26" t="s">
        <v>290</v>
      </c>
      <c r="AD771" s="26" t="s">
        <v>270</v>
      </c>
      <c r="AE771" s="26" t="s">
        <v>1812</v>
      </c>
      <c r="AF771" s="26" t="s">
        <v>269</v>
      </c>
      <c r="AG771" s="26"/>
      <c r="AH771" s="45"/>
      <c r="AI771" s="45"/>
      <c r="AJ771" s="45"/>
      <c r="AK771" s="46" t="n">
        <v>330.95253868546</v>
      </c>
      <c r="AL771" s="46"/>
      <c r="AM771" s="46"/>
      <c r="AN771" s="26"/>
      <c r="AO771" s="26" t="s">
        <v>4934</v>
      </c>
    </row>
    <row r="772" customFormat="false" ht="12" hidden="false" customHeight="false" outlineLevel="0" collapsed="false">
      <c r="A772" s="39" t="s">
        <v>483</v>
      </c>
      <c r="B772" s="39" t="s">
        <v>484</v>
      </c>
      <c r="C772" s="39" t="s">
        <v>5482</v>
      </c>
      <c r="D772" s="39" t="s">
        <v>4505</v>
      </c>
      <c r="E772" s="39" t="s">
        <v>261</v>
      </c>
      <c r="F772" s="39" t="s">
        <v>1739</v>
      </c>
      <c r="G772" s="39" t="s">
        <v>4853</v>
      </c>
      <c r="H772" s="39" t="s">
        <v>4502</v>
      </c>
      <c r="I772" s="40" t="n">
        <v>100</v>
      </c>
      <c r="J772" s="40" t="n">
        <v>0</v>
      </c>
      <c r="K772" s="39" t="s">
        <v>4503</v>
      </c>
      <c r="L772" s="41" t="n">
        <v>0</v>
      </c>
      <c r="M772" s="41" t="n">
        <v>33095.25</v>
      </c>
      <c r="O772" s="42" t="n">
        <f aca="false">M772/SUM($M$2:$M$2023)</f>
        <v>9.14302316351171E-005</v>
      </c>
      <c r="P772" s="43" t="n">
        <f aca="false">IFERROR(M772/I772,0)</f>
        <v>330.9525</v>
      </c>
      <c r="Q772" s="17"/>
      <c r="R772" s="44" t="n">
        <f aca="false">I772-Q772</f>
        <v>100</v>
      </c>
      <c r="S772" s="43" t="n">
        <f aca="false">$AK772*R772</f>
        <v>33095.253868546</v>
      </c>
      <c r="U772" s="26" t="s">
        <v>259</v>
      </c>
      <c r="V772" s="26" t="s">
        <v>260</v>
      </c>
      <c r="W772" s="26" t="s">
        <v>262</v>
      </c>
      <c r="X772" s="29" t="s">
        <v>227</v>
      </c>
      <c r="Y772" s="26" t="s">
        <v>297</v>
      </c>
      <c r="Z772" s="25" t="s">
        <v>51</v>
      </c>
      <c r="AA772" s="26" t="s">
        <v>1810</v>
      </c>
      <c r="AB772" s="26" t="s">
        <v>1811</v>
      </c>
      <c r="AC772" s="26" t="s">
        <v>290</v>
      </c>
      <c r="AD772" s="26" t="s">
        <v>270</v>
      </c>
      <c r="AE772" s="26" t="s">
        <v>1812</v>
      </c>
      <c r="AF772" s="26" t="s">
        <v>269</v>
      </c>
      <c r="AG772" s="26"/>
      <c r="AH772" s="45"/>
      <c r="AI772" s="45"/>
      <c r="AJ772" s="45"/>
      <c r="AK772" s="46" t="n">
        <v>330.95253868546</v>
      </c>
      <c r="AL772" s="46"/>
      <c r="AM772" s="46"/>
      <c r="AN772" s="26"/>
      <c r="AO772" s="26" t="s">
        <v>4934</v>
      </c>
    </row>
    <row r="773" customFormat="false" ht="12" hidden="false" customHeight="false" outlineLevel="0" collapsed="false">
      <c r="A773" s="39" t="s">
        <v>483</v>
      </c>
      <c r="B773" s="39" t="s">
        <v>484</v>
      </c>
      <c r="C773" s="39" t="s">
        <v>4584</v>
      </c>
      <c r="D773" s="39" t="s">
        <v>4505</v>
      </c>
      <c r="E773" s="39" t="s">
        <v>261</v>
      </c>
      <c r="F773" s="39" t="s">
        <v>1739</v>
      </c>
      <c r="G773" s="39" t="s">
        <v>4853</v>
      </c>
      <c r="H773" s="39" t="s">
        <v>4502</v>
      </c>
      <c r="I773" s="40" t="n">
        <v>100</v>
      </c>
      <c r="J773" s="40" t="n">
        <v>0</v>
      </c>
      <c r="K773" s="39" t="s">
        <v>4503</v>
      </c>
      <c r="L773" s="41" t="n">
        <v>0</v>
      </c>
      <c r="M773" s="41" t="n">
        <v>33095.25</v>
      </c>
      <c r="O773" s="42" t="n">
        <f aca="false">M773/SUM($M$2:$M$2023)</f>
        <v>9.14302316351171E-005</v>
      </c>
      <c r="P773" s="43" t="n">
        <f aca="false">IFERROR(M773/I773,0)</f>
        <v>330.9525</v>
      </c>
      <c r="Q773" s="17"/>
      <c r="R773" s="44" t="n">
        <f aca="false">I773-Q773</f>
        <v>100</v>
      </c>
      <c r="S773" s="43" t="n">
        <f aca="false">$AK773*R773</f>
        <v>33095.253868546</v>
      </c>
      <c r="U773" s="26" t="s">
        <v>259</v>
      </c>
      <c r="V773" s="26" t="s">
        <v>260</v>
      </c>
      <c r="W773" s="26" t="s">
        <v>262</v>
      </c>
      <c r="X773" s="29" t="s">
        <v>227</v>
      </c>
      <c r="Y773" s="26" t="s">
        <v>297</v>
      </c>
      <c r="Z773" s="25" t="s">
        <v>51</v>
      </c>
      <c r="AA773" s="26" t="s">
        <v>1810</v>
      </c>
      <c r="AB773" s="26" t="s">
        <v>1811</v>
      </c>
      <c r="AC773" s="26" t="s">
        <v>290</v>
      </c>
      <c r="AD773" s="26" t="s">
        <v>270</v>
      </c>
      <c r="AE773" s="26" t="s">
        <v>1812</v>
      </c>
      <c r="AF773" s="26" t="s">
        <v>269</v>
      </c>
      <c r="AG773" s="26"/>
      <c r="AH773" s="45"/>
      <c r="AI773" s="45"/>
      <c r="AJ773" s="45"/>
      <c r="AK773" s="46" t="n">
        <v>330.95253868546</v>
      </c>
      <c r="AL773" s="46"/>
      <c r="AM773" s="46"/>
      <c r="AN773" s="26"/>
      <c r="AO773" s="26" t="s">
        <v>4934</v>
      </c>
    </row>
    <row r="774" customFormat="false" ht="12" hidden="false" customHeight="false" outlineLevel="0" collapsed="false">
      <c r="A774" s="39" t="s">
        <v>483</v>
      </c>
      <c r="B774" s="39" t="s">
        <v>484</v>
      </c>
      <c r="C774" s="39" t="s">
        <v>5483</v>
      </c>
      <c r="D774" s="39" t="s">
        <v>4505</v>
      </c>
      <c r="E774" s="39" t="s">
        <v>261</v>
      </c>
      <c r="F774" s="39" t="s">
        <v>1739</v>
      </c>
      <c r="G774" s="39" t="s">
        <v>4853</v>
      </c>
      <c r="H774" s="39" t="s">
        <v>4502</v>
      </c>
      <c r="I774" s="40" t="n">
        <v>100</v>
      </c>
      <c r="J774" s="40" t="n">
        <v>0</v>
      </c>
      <c r="K774" s="39" t="s">
        <v>4503</v>
      </c>
      <c r="L774" s="41" t="n">
        <v>0</v>
      </c>
      <c r="M774" s="41" t="n">
        <v>33095.25</v>
      </c>
      <c r="O774" s="42" t="n">
        <f aca="false">M774/SUM($M$2:$M$2023)</f>
        <v>9.14302316351171E-005</v>
      </c>
      <c r="P774" s="43" t="n">
        <f aca="false">IFERROR(M774/I774,0)</f>
        <v>330.9525</v>
      </c>
      <c r="Q774" s="17"/>
      <c r="R774" s="44" t="n">
        <f aca="false">I774-Q774</f>
        <v>100</v>
      </c>
      <c r="S774" s="43" t="n">
        <f aca="false">$AK774*R774</f>
        <v>33095.253868546</v>
      </c>
      <c r="U774" s="26" t="s">
        <v>259</v>
      </c>
      <c r="V774" s="26" t="s">
        <v>260</v>
      </c>
      <c r="W774" s="26" t="s">
        <v>262</v>
      </c>
      <c r="X774" s="29" t="s">
        <v>227</v>
      </c>
      <c r="Y774" s="26" t="s">
        <v>297</v>
      </c>
      <c r="Z774" s="25" t="s">
        <v>51</v>
      </c>
      <c r="AA774" s="26" t="s">
        <v>1810</v>
      </c>
      <c r="AB774" s="26" t="s">
        <v>1811</v>
      </c>
      <c r="AC774" s="26" t="s">
        <v>290</v>
      </c>
      <c r="AD774" s="26" t="s">
        <v>270</v>
      </c>
      <c r="AE774" s="26" t="s">
        <v>1812</v>
      </c>
      <c r="AF774" s="26" t="s">
        <v>269</v>
      </c>
      <c r="AG774" s="26"/>
      <c r="AH774" s="45"/>
      <c r="AI774" s="45"/>
      <c r="AJ774" s="45"/>
      <c r="AK774" s="46" t="n">
        <v>330.95253868546</v>
      </c>
      <c r="AL774" s="46"/>
      <c r="AM774" s="46"/>
      <c r="AN774" s="26"/>
      <c r="AO774" s="26" t="s">
        <v>4934</v>
      </c>
    </row>
    <row r="775" customFormat="false" ht="12" hidden="false" customHeight="false" outlineLevel="0" collapsed="false">
      <c r="A775" s="39" t="s">
        <v>2183</v>
      </c>
      <c r="B775" s="39" t="s">
        <v>2184</v>
      </c>
      <c r="C775" s="39" t="s">
        <v>5484</v>
      </c>
      <c r="D775" s="39" t="s">
        <v>4505</v>
      </c>
      <c r="E775" s="39" t="s">
        <v>261</v>
      </c>
      <c r="F775" s="39" t="s">
        <v>1739</v>
      </c>
      <c r="G775" s="39" t="s">
        <v>4853</v>
      </c>
      <c r="H775" s="39" t="s">
        <v>4502</v>
      </c>
      <c r="I775" s="40" t="n">
        <v>100</v>
      </c>
      <c r="J775" s="40" t="n">
        <v>0</v>
      </c>
      <c r="K775" s="39" t="s">
        <v>4503</v>
      </c>
      <c r="L775" s="41" t="n">
        <v>0</v>
      </c>
      <c r="M775" s="41" t="n">
        <v>114055.31</v>
      </c>
      <c r="O775" s="42" t="n">
        <f aca="false">M775/SUM($M$2:$M$2023)</f>
        <v>0.000315093658833672</v>
      </c>
      <c r="P775" s="43" t="n">
        <f aca="false">IFERROR(M775/I775,0)</f>
        <v>1140.5531</v>
      </c>
      <c r="Q775" s="17" t="n">
        <v>61</v>
      </c>
      <c r="R775" s="44" t="n">
        <f aca="false">I775-Q775</f>
        <v>39</v>
      </c>
      <c r="S775" s="43" t="n">
        <f aca="false">$AK775*R775</f>
        <v>44481.5707142857</v>
      </c>
      <c r="U775" s="26" t="s">
        <v>259</v>
      </c>
      <c r="V775" s="26" t="s">
        <v>260</v>
      </c>
      <c r="W775" s="26" t="s">
        <v>262</v>
      </c>
      <c r="X775" s="24" t="s">
        <v>226</v>
      </c>
      <c r="Y775" s="26" t="s">
        <v>267</v>
      </c>
      <c r="Z775" s="25" t="s">
        <v>51</v>
      </c>
      <c r="AA775" s="26" t="s">
        <v>2185</v>
      </c>
      <c r="AB775" s="26" t="s">
        <v>2186</v>
      </c>
      <c r="AC775" s="26" t="s">
        <v>290</v>
      </c>
      <c r="AD775" s="26" t="s">
        <v>269</v>
      </c>
      <c r="AE775" s="26"/>
      <c r="AF775" s="26" t="s">
        <v>270</v>
      </c>
      <c r="AG775" s="26"/>
      <c r="AH775" s="45" t="n">
        <v>546</v>
      </c>
      <c r="AI775" s="45" t="n">
        <f aca="false">Q775</f>
        <v>61</v>
      </c>
      <c r="AJ775" s="45" t="n">
        <f aca="false">$AH775-$AI775</f>
        <v>485</v>
      </c>
      <c r="AK775" s="46" t="n">
        <v>1140.5530952381</v>
      </c>
      <c r="AL775" s="46" t="n">
        <f aca="false">$AJ775*$AK775</f>
        <v>553168.251190476</v>
      </c>
      <c r="AM775" s="46" t="n">
        <f aca="false">$AI775*$AK775</f>
        <v>69573.7388095238</v>
      </c>
      <c r="AN775" s="26"/>
      <c r="AO775" s="26" t="s">
        <v>2187</v>
      </c>
    </row>
    <row r="776" customFormat="false" ht="12" hidden="false" customHeight="false" outlineLevel="0" collapsed="false">
      <c r="A776" s="39" t="s">
        <v>698</v>
      </c>
      <c r="B776" s="39" t="s">
        <v>699</v>
      </c>
      <c r="C776" s="39" t="s">
        <v>5485</v>
      </c>
      <c r="D776" s="39" t="s">
        <v>4505</v>
      </c>
      <c r="E776" s="39" t="s">
        <v>261</v>
      </c>
      <c r="F776" s="39" t="s">
        <v>1739</v>
      </c>
      <c r="G776" s="39" t="s">
        <v>4853</v>
      </c>
      <c r="H776" s="39" t="s">
        <v>4502</v>
      </c>
      <c r="I776" s="40" t="n">
        <v>100</v>
      </c>
      <c r="J776" s="40" t="n">
        <v>0</v>
      </c>
      <c r="K776" s="39" t="s">
        <v>4503</v>
      </c>
      <c r="L776" s="41" t="n">
        <v>0</v>
      </c>
      <c r="M776" s="41" t="n">
        <v>52001.9</v>
      </c>
      <c r="O776" s="42" t="n">
        <f aca="false">M776/SUM($M$2:$M$2023)</f>
        <v>0.000143662482152762</v>
      </c>
      <c r="P776" s="43" t="n">
        <f aca="false">IFERROR(M776/I776,0)</f>
        <v>520.019</v>
      </c>
      <c r="Q776" s="17"/>
      <c r="R776" s="44" t="n">
        <f aca="false">I776-Q776</f>
        <v>100</v>
      </c>
      <c r="S776" s="43" t="n">
        <f aca="false">$AK776*R776</f>
        <v>52001.8971698113</v>
      </c>
      <c r="U776" s="26" t="s">
        <v>259</v>
      </c>
      <c r="V776" s="26" t="s">
        <v>260</v>
      </c>
      <c r="W776" s="26" t="s">
        <v>262</v>
      </c>
      <c r="X776" s="25" t="s">
        <v>228</v>
      </c>
      <c r="Y776" s="26" t="s">
        <v>282</v>
      </c>
      <c r="Z776" s="25" t="s">
        <v>51</v>
      </c>
      <c r="AA776" s="26" t="s">
        <v>2046</v>
      </c>
      <c r="AB776" s="26" t="s">
        <v>2047</v>
      </c>
      <c r="AC776" s="26" t="s">
        <v>702</v>
      </c>
      <c r="AD776" s="26" t="s">
        <v>269</v>
      </c>
      <c r="AE776" s="26"/>
      <c r="AF776" s="26" t="s">
        <v>270</v>
      </c>
      <c r="AG776" s="26" t="s">
        <v>703</v>
      </c>
      <c r="AH776" s="45"/>
      <c r="AI776" s="45"/>
      <c r="AJ776" s="45"/>
      <c r="AK776" s="46" t="n">
        <v>520.018971698113</v>
      </c>
      <c r="AL776" s="46"/>
      <c r="AM776" s="46"/>
      <c r="AN776" s="26"/>
      <c r="AO776" s="26" t="s">
        <v>5244</v>
      </c>
    </row>
    <row r="777" customFormat="false" ht="12" hidden="false" customHeight="false" outlineLevel="0" collapsed="false">
      <c r="A777" s="39" t="s">
        <v>698</v>
      </c>
      <c r="B777" s="39" t="s">
        <v>699</v>
      </c>
      <c r="C777" s="39" t="s">
        <v>5486</v>
      </c>
      <c r="D777" s="39" t="s">
        <v>4505</v>
      </c>
      <c r="E777" s="39" t="s">
        <v>261</v>
      </c>
      <c r="F777" s="39" t="s">
        <v>1739</v>
      </c>
      <c r="G777" s="39" t="s">
        <v>4853</v>
      </c>
      <c r="H777" s="39" t="s">
        <v>4502</v>
      </c>
      <c r="I777" s="40" t="n">
        <v>100</v>
      </c>
      <c r="J777" s="40" t="n">
        <v>0</v>
      </c>
      <c r="K777" s="39" t="s">
        <v>4503</v>
      </c>
      <c r="L777" s="41" t="n">
        <v>0</v>
      </c>
      <c r="M777" s="41" t="n">
        <v>52001.9</v>
      </c>
      <c r="O777" s="42" t="n">
        <f aca="false">M777/SUM($M$2:$M$2023)</f>
        <v>0.000143662482152762</v>
      </c>
      <c r="P777" s="43" t="n">
        <f aca="false">IFERROR(M777/I777,0)</f>
        <v>520.019</v>
      </c>
      <c r="Q777" s="17"/>
      <c r="R777" s="44" t="n">
        <f aca="false">I777-Q777</f>
        <v>100</v>
      </c>
      <c r="S777" s="43" t="n">
        <f aca="false">$AK777*R777</f>
        <v>52001.8971698113</v>
      </c>
      <c r="U777" s="26" t="s">
        <v>259</v>
      </c>
      <c r="V777" s="26" t="s">
        <v>260</v>
      </c>
      <c r="W777" s="26" t="s">
        <v>262</v>
      </c>
      <c r="X777" s="25" t="s">
        <v>228</v>
      </c>
      <c r="Y777" s="26" t="s">
        <v>282</v>
      </c>
      <c r="Z777" s="25" t="s">
        <v>51</v>
      </c>
      <c r="AA777" s="26" t="s">
        <v>2046</v>
      </c>
      <c r="AB777" s="26" t="s">
        <v>2047</v>
      </c>
      <c r="AC777" s="26" t="s">
        <v>702</v>
      </c>
      <c r="AD777" s="26" t="s">
        <v>269</v>
      </c>
      <c r="AE777" s="26"/>
      <c r="AF777" s="26" t="s">
        <v>270</v>
      </c>
      <c r="AG777" s="26" t="s">
        <v>703</v>
      </c>
      <c r="AH777" s="45"/>
      <c r="AI777" s="45"/>
      <c r="AJ777" s="45"/>
      <c r="AK777" s="46" t="n">
        <v>520.018971698113</v>
      </c>
      <c r="AL777" s="46"/>
      <c r="AM777" s="46"/>
      <c r="AN777" s="26"/>
      <c r="AO777" s="26" t="s">
        <v>5244</v>
      </c>
    </row>
    <row r="778" customFormat="false" ht="12" hidden="false" customHeight="false" outlineLevel="0" collapsed="false">
      <c r="A778" s="39" t="s">
        <v>698</v>
      </c>
      <c r="B778" s="39" t="s">
        <v>699</v>
      </c>
      <c r="C778" s="39" t="s">
        <v>5487</v>
      </c>
      <c r="D778" s="39" t="s">
        <v>4505</v>
      </c>
      <c r="E778" s="39" t="s">
        <v>261</v>
      </c>
      <c r="F778" s="39" t="s">
        <v>1739</v>
      </c>
      <c r="G778" s="39" t="s">
        <v>4853</v>
      </c>
      <c r="H778" s="39" t="s">
        <v>4502</v>
      </c>
      <c r="I778" s="40" t="n">
        <v>100</v>
      </c>
      <c r="J778" s="40" t="n">
        <v>0</v>
      </c>
      <c r="K778" s="39" t="s">
        <v>4503</v>
      </c>
      <c r="L778" s="41" t="n">
        <v>0</v>
      </c>
      <c r="M778" s="41" t="n">
        <v>52001.9</v>
      </c>
      <c r="O778" s="42" t="n">
        <f aca="false">M778/SUM($M$2:$M$2023)</f>
        <v>0.000143662482152762</v>
      </c>
      <c r="P778" s="43" t="n">
        <f aca="false">IFERROR(M778/I778,0)</f>
        <v>520.019</v>
      </c>
      <c r="Q778" s="17"/>
      <c r="R778" s="44" t="n">
        <f aca="false">I778-Q778</f>
        <v>100</v>
      </c>
      <c r="S778" s="43" t="n">
        <f aca="false">$AK778*R778</f>
        <v>52001.8971698113</v>
      </c>
      <c r="U778" s="26" t="s">
        <v>259</v>
      </c>
      <c r="V778" s="26" t="s">
        <v>260</v>
      </c>
      <c r="W778" s="26" t="s">
        <v>262</v>
      </c>
      <c r="X778" s="25" t="s">
        <v>228</v>
      </c>
      <c r="Y778" s="26" t="s">
        <v>282</v>
      </c>
      <c r="Z778" s="25" t="s">
        <v>51</v>
      </c>
      <c r="AA778" s="26" t="s">
        <v>2046</v>
      </c>
      <c r="AB778" s="26" t="s">
        <v>2047</v>
      </c>
      <c r="AC778" s="26" t="s">
        <v>702</v>
      </c>
      <c r="AD778" s="26" t="s">
        <v>269</v>
      </c>
      <c r="AE778" s="26"/>
      <c r="AF778" s="26" t="s">
        <v>270</v>
      </c>
      <c r="AG778" s="26" t="s">
        <v>703</v>
      </c>
      <c r="AH778" s="45"/>
      <c r="AI778" s="45"/>
      <c r="AJ778" s="45"/>
      <c r="AK778" s="46" t="n">
        <v>520.018971698113</v>
      </c>
      <c r="AL778" s="46"/>
      <c r="AM778" s="46"/>
      <c r="AN778" s="26"/>
      <c r="AO778" s="26" t="s">
        <v>5244</v>
      </c>
    </row>
    <row r="779" customFormat="false" ht="12" hidden="false" customHeight="false" outlineLevel="0" collapsed="false">
      <c r="A779" s="39" t="s">
        <v>661</v>
      </c>
      <c r="B779" s="39" t="s">
        <v>662</v>
      </c>
      <c r="C779" s="39" t="s">
        <v>5488</v>
      </c>
      <c r="D779" s="39" t="s">
        <v>4505</v>
      </c>
      <c r="E779" s="39" t="s">
        <v>261</v>
      </c>
      <c r="F779" s="39" t="s">
        <v>1739</v>
      </c>
      <c r="G779" s="39" t="s">
        <v>4853</v>
      </c>
      <c r="H779" s="39" t="s">
        <v>4502</v>
      </c>
      <c r="I779" s="40" t="n">
        <v>100</v>
      </c>
      <c r="J779" s="40" t="n">
        <v>0</v>
      </c>
      <c r="K779" s="39" t="s">
        <v>4503</v>
      </c>
      <c r="L779" s="41" t="n">
        <v>0</v>
      </c>
      <c r="M779" s="41" t="n">
        <v>22556.7</v>
      </c>
      <c r="O779" s="42" t="n">
        <f aca="false">M779/SUM($M$2:$M$2023)</f>
        <v>6.23160213602812E-005</v>
      </c>
      <c r="P779" s="43" t="n">
        <f aca="false">IFERROR(M779/I779,0)</f>
        <v>225.567</v>
      </c>
      <c r="Q779" s="17"/>
      <c r="R779" s="44" t="n">
        <f aca="false">I779-Q779</f>
        <v>100</v>
      </c>
      <c r="S779" s="43" t="n">
        <f aca="false">$AK779*R779</f>
        <v>22556.6963302752</v>
      </c>
      <c r="U779" s="26" t="s">
        <v>259</v>
      </c>
      <c r="V779" s="26" t="s">
        <v>260</v>
      </c>
      <c r="W779" s="26" t="s">
        <v>262</v>
      </c>
      <c r="X779" s="29" t="s">
        <v>227</v>
      </c>
      <c r="Y779" s="26" t="s">
        <v>297</v>
      </c>
      <c r="Z779" s="25" t="s">
        <v>51</v>
      </c>
      <c r="AA779" s="26" t="s">
        <v>1884</v>
      </c>
      <c r="AB779" s="26" t="s">
        <v>1885</v>
      </c>
      <c r="AC779" s="26" t="s">
        <v>1886</v>
      </c>
      <c r="AD779" s="26" t="s">
        <v>269</v>
      </c>
      <c r="AE779" s="26"/>
      <c r="AF779" s="26" t="s">
        <v>270</v>
      </c>
      <c r="AG779" s="26" t="s">
        <v>1887</v>
      </c>
      <c r="AH779" s="45"/>
      <c r="AI779" s="45"/>
      <c r="AJ779" s="45"/>
      <c r="AK779" s="46" t="n">
        <v>225.566963302752</v>
      </c>
      <c r="AL779" s="46"/>
      <c r="AM779" s="46"/>
      <c r="AN779" s="26"/>
      <c r="AO779" s="26" t="s">
        <v>5086</v>
      </c>
    </row>
    <row r="780" customFormat="false" ht="12" hidden="false" customHeight="false" outlineLevel="0" collapsed="false">
      <c r="A780" s="39" t="s">
        <v>661</v>
      </c>
      <c r="B780" s="39" t="s">
        <v>662</v>
      </c>
      <c r="C780" s="39" t="s">
        <v>5489</v>
      </c>
      <c r="D780" s="39" t="s">
        <v>4505</v>
      </c>
      <c r="E780" s="39" t="s">
        <v>261</v>
      </c>
      <c r="F780" s="39" t="s">
        <v>1739</v>
      </c>
      <c r="G780" s="39" t="s">
        <v>4853</v>
      </c>
      <c r="H780" s="39" t="s">
        <v>4502</v>
      </c>
      <c r="I780" s="40" t="n">
        <v>100</v>
      </c>
      <c r="J780" s="40" t="n">
        <v>0</v>
      </c>
      <c r="K780" s="39" t="s">
        <v>4503</v>
      </c>
      <c r="L780" s="41" t="n">
        <v>0</v>
      </c>
      <c r="M780" s="41" t="n">
        <v>22556.7</v>
      </c>
      <c r="O780" s="42" t="n">
        <f aca="false">M780/SUM($M$2:$M$2023)</f>
        <v>6.23160213602812E-005</v>
      </c>
      <c r="P780" s="43" t="n">
        <f aca="false">IFERROR(M780/I780,0)</f>
        <v>225.567</v>
      </c>
      <c r="Q780" s="17"/>
      <c r="R780" s="44" t="n">
        <f aca="false">I780-Q780</f>
        <v>100</v>
      </c>
      <c r="S780" s="43" t="n">
        <f aca="false">$AK780*R780</f>
        <v>22556.6963302752</v>
      </c>
      <c r="U780" s="26" t="s">
        <v>259</v>
      </c>
      <c r="V780" s="26" t="s">
        <v>260</v>
      </c>
      <c r="W780" s="26" t="s">
        <v>262</v>
      </c>
      <c r="X780" s="29" t="s">
        <v>227</v>
      </c>
      <c r="Y780" s="26" t="s">
        <v>297</v>
      </c>
      <c r="Z780" s="25" t="s">
        <v>51</v>
      </c>
      <c r="AA780" s="26" t="s">
        <v>1884</v>
      </c>
      <c r="AB780" s="26" t="s">
        <v>1885</v>
      </c>
      <c r="AC780" s="26" t="s">
        <v>1886</v>
      </c>
      <c r="AD780" s="26" t="s">
        <v>269</v>
      </c>
      <c r="AE780" s="26"/>
      <c r="AF780" s="26" t="s">
        <v>270</v>
      </c>
      <c r="AG780" s="26" t="s">
        <v>1887</v>
      </c>
      <c r="AH780" s="45"/>
      <c r="AI780" s="45"/>
      <c r="AJ780" s="45"/>
      <c r="AK780" s="46" t="n">
        <v>225.566963302752</v>
      </c>
      <c r="AL780" s="46"/>
      <c r="AM780" s="46"/>
      <c r="AN780" s="26"/>
      <c r="AO780" s="26" t="s">
        <v>5086</v>
      </c>
    </row>
    <row r="781" customFormat="false" ht="12" hidden="false" customHeight="false" outlineLevel="0" collapsed="false">
      <c r="A781" s="39" t="s">
        <v>661</v>
      </c>
      <c r="B781" s="39" t="s">
        <v>662</v>
      </c>
      <c r="C781" s="39" t="s">
        <v>5490</v>
      </c>
      <c r="D781" s="39" t="s">
        <v>4505</v>
      </c>
      <c r="E781" s="39" t="s">
        <v>261</v>
      </c>
      <c r="F781" s="39" t="s">
        <v>1739</v>
      </c>
      <c r="G781" s="39" t="s">
        <v>4853</v>
      </c>
      <c r="H781" s="39" t="s">
        <v>4502</v>
      </c>
      <c r="I781" s="40" t="n">
        <v>100</v>
      </c>
      <c r="J781" s="40" t="n">
        <v>0</v>
      </c>
      <c r="K781" s="39" t="s">
        <v>4503</v>
      </c>
      <c r="L781" s="41" t="n">
        <v>0</v>
      </c>
      <c r="M781" s="41" t="n">
        <v>22556.7</v>
      </c>
      <c r="O781" s="42" t="n">
        <f aca="false">M781/SUM($M$2:$M$2023)</f>
        <v>6.23160213602812E-005</v>
      </c>
      <c r="P781" s="43" t="n">
        <f aca="false">IFERROR(M781/I781,0)</f>
        <v>225.567</v>
      </c>
      <c r="Q781" s="17"/>
      <c r="R781" s="44" t="n">
        <f aca="false">I781-Q781</f>
        <v>100</v>
      </c>
      <c r="S781" s="43" t="n">
        <f aca="false">$AK781*R781</f>
        <v>22556.6963302752</v>
      </c>
      <c r="U781" s="26" t="s">
        <v>259</v>
      </c>
      <c r="V781" s="26" t="s">
        <v>260</v>
      </c>
      <c r="W781" s="26" t="s">
        <v>262</v>
      </c>
      <c r="X781" s="29" t="s">
        <v>227</v>
      </c>
      <c r="Y781" s="26" t="s">
        <v>297</v>
      </c>
      <c r="Z781" s="25" t="s">
        <v>51</v>
      </c>
      <c r="AA781" s="26" t="s">
        <v>1884</v>
      </c>
      <c r="AB781" s="26" t="s">
        <v>1885</v>
      </c>
      <c r="AC781" s="26" t="s">
        <v>1886</v>
      </c>
      <c r="AD781" s="26" t="s">
        <v>269</v>
      </c>
      <c r="AE781" s="26"/>
      <c r="AF781" s="26" t="s">
        <v>270</v>
      </c>
      <c r="AG781" s="26" t="s">
        <v>1887</v>
      </c>
      <c r="AH781" s="45"/>
      <c r="AI781" s="45"/>
      <c r="AJ781" s="45"/>
      <c r="AK781" s="46" t="n">
        <v>225.566963302752</v>
      </c>
      <c r="AL781" s="46"/>
      <c r="AM781" s="46"/>
      <c r="AN781" s="26"/>
      <c r="AO781" s="26" t="s">
        <v>5086</v>
      </c>
    </row>
    <row r="782" customFormat="false" ht="12" hidden="false" customHeight="false" outlineLevel="0" collapsed="false">
      <c r="A782" s="39" t="s">
        <v>661</v>
      </c>
      <c r="B782" s="39" t="s">
        <v>662</v>
      </c>
      <c r="C782" s="39" t="s">
        <v>5491</v>
      </c>
      <c r="D782" s="39" t="s">
        <v>4505</v>
      </c>
      <c r="E782" s="39" t="s">
        <v>261</v>
      </c>
      <c r="F782" s="39" t="s">
        <v>1739</v>
      </c>
      <c r="G782" s="39" t="s">
        <v>4853</v>
      </c>
      <c r="H782" s="39" t="s">
        <v>4502</v>
      </c>
      <c r="I782" s="40" t="n">
        <v>100</v>
      </c>
      <c r="J782" s="40" t="n">
        <v>0</v>
      </c>
      <c r="K782" s="39" t="s">
        <v>4503</v>
      </c>
      <c r="L782" s="41" t="n">
        <v>0</v>
      </c>
      <c r="M782" s="41" t="n">
        <v>22556.7</v>
      </c>
      <c r="O782" s="42" t="n">
        <f aca="false">M782/SUM($M$2:$M$2023)</f>
        <v>6.23160213602812E-005</v>
      </c>
      <c r="P782" s="43" t="n">
        <f aca="false">IFERROR(M782/I782,0)</f>
        <v>225.567</v>
      </c>
      <c r="Q782" s="17"/>
      <c r="R782" s="44" t="n">
        <f aca="false">I782-Q782</f>
        <v>100</v>
      </c>
      <c r="S782" s="43" t="n">
        <f aca="false">$AK782*R782</f>
        <v>22556.6963302752</v>
      </c>
      <c r="U782" s="26" t="s">
        <v>259</v>
      </c>
      <c r="V782" s="26" t="s">
        <v>260</v>
      </c>
      <c r="W782" s="26" t="s">
        <v>262</v>
      </c>
      <c r="X782" s="29" t="s">
        <v>227</v>
      </c>
      <c r="Y782" s="26" t="s">
        <v>297</v>
      </c>
      <c r="Z782" s="25" t="s">
        <v>51</v>
      </c>
      <c r="AA782" s="26" t="s">
        <v>1884</v>
      </c>
      <c r="AB782" s="26" t="s">
        <v>1885</v>
      </c>
      <c r="AC782" s="26" t="s">
        <v>1886</v>
      </c>
      <c r="AD782" s="26" t="s">
        <v>269</v>
      </c>
      <c r="AE782" s="26"/>
      <c r="AF782" s="26" t="s">
        <v>270</v>
      </c>
      <c r="AG782" s="26" t="s">
        <v>1887</v>
      </c>
      <c r="AH782" s="45"/>
      <c r="AI782" s="45"/>
      <c r="AJ782" s="45"/>
      <c r="AK782" s="46" t="n">
        <v>225.566963302752</v>
      </c>
      <c r="AL782" s="46"/>
      <c r="AM782" s="46"/>
      <c r="AN782" s="26"/>
      <c r="AO782" s="26" t="s">
        <v>5086</v>
      </c>
    </row>
    <row r="783" customFormat="false" ht="12" hidden="false" customHeight="false" outlineLevel="0" collapsed="false">
      <c r="A783" s="39" t="s">
        <v>661</v>
      </c>
      <c r="B783" s="39" t="s">
        <v>662</v>
      </c>
      <c r="C783" s="39" t="s">
        <v>5492</v>
      </c>
      <c r="D783" s="39" t="s">
        <v>4505</v>
      </c>
      <c r="E783" s="39" t="s">
        <v>261</v>
      </c>
      <c r="F783" s="39" t="s">
        <v>1739</v>
      </c>
      <c r="G783" s="39" t="s">
        <v>4853</v>
      </c>
      <c r="H783" s="39" t="s">
        <v>4502</v>
      </c>
      <c r="I783" s="40" t="n">
        <v>100</v>
      </c>
      <c r="J783" s="40" t="n">
        <v>0</v>
      </c>
      <c r="K783" s="39" t="s">
        <v>4503</v>
      </c>
      <c r="L783" s="41" t="n">
        <v>0</v>
      </c>
      <c r="M783" s="41" t="n">
        <v>22556.7</v>
      </c>
      <c r="O783" s="42" t="n">
        <f aca="false">M783/SUM($M$2:$M$2023)</f>
        <v>6.23160213602812E-005</v>
      </c>
      <c r="P783" s="43" t="n">
        <f aca="false">IFERROR(M783/I783,0)</f>
        <v>225.567</v>
      </c>
      <c r="Q783" s="17"/>
      <c r="R783" s="44" t="n">
        <f aca="false">I783-Q783</f>
        <v>100</v>
      </c>
      <c r="S783" s="43" t="n">
        <f aca="false">$AK783*R783</f>
        <v>22556.6963302752</v>
      </c>
      <c r="U783" s="26" t="s">
        <v>259</v>
      </c>
      <c r="V783" s="26" t="s">
        <v>260</v>
      </c>
      <c r="W783" s="26" t="s">
        <v>262</v>
      </c>
      <c r="X783" s="29" t="s">
        <v>227</v>
      </c>
      <c r="Y783" s="26" t="s">
        <v>297</v>
      </c>
      <c r="Z783" s="25" t="s">
        <v>51</v>
      </c>
      <c r="AA783" s="26" t="s">
        <v>1884</v>
      </c>
      <c r="AB783" s="26" t="s">
        <v>1885</v>
      </c>
      <c r="AC783" s="26" t="s">
        <v>1886</v>
      </c>
      <c r="AD783" s="26" t="s">
        <v>269</v>
      </c>
      <c r="AE783" s="26"/>
      <c r="AF783" s="26" t="s">
        <v>270</v>
      </c>
      <c r="AG783" s="26" t="s">
        <v>1887</v>
      </c>
      <c r="AH783" s="45"/>
      <c r="AI783" s="45"/>
      <c r="AJ783" s="45"/>
      <c r="AK783" s="46" t="n">
        <v>225.566963302752</v>
      </c>
      <c r="AL783" s="46"/>
      <c r="AM783" s="46"/>
      <c r="AN783" s="26"/>
      <c r="AO783" s="26" t="s">
        <v>5086</v>
      </c>
    </row>
    <row r="784" customFormat="false" ht="12" hidden="false" customHeight="false" outlineLevel="0" collapsed="false">
      <c r="A784" s="39" t="s">
        <v>661</v>
      </c>
      <c r="B784" s="39" t="s">
        <v>662</v>
      </c>
      <c r="C784" s="39" t="s">
        <v>5423</v>
      </c>
      <c r="D784" s="39" t="s">
        <v>4505</v>
      </c>
      <c r="E784" s="39" t="s">
        <v>261</v>
      </c>
      <c r="F784" s="39" t="s">
        <v>1739</v>
      </c>
      <c r="G784" s="39" t="s">
        <v>4853</v>
      </c>
      <c r="H784" s="39" t="s">
        <v>4502</v>
      </c>
      <c r="I784" s="40" t="n">
        <v>100</v>
      </c>
      <c r="J784" s="40" t="n">
        <v>0</v>
      </c>
      <c r="K784" s="39" t="s">
        <v>4503</v>
      </c>
      <c r="L784" s="41" t="n">
        <v>0</v>
      </c>
      <c r="M784" s="41" t="n">
        <v>22556.7</v>
      </c>
      <c r="O784" s="42" t="n">
        <f aca="false">M784/SUM($M$2:$M$2023)</f>
        <v>6.23160213602812E-005</v>
      </c>
      <c r="P784" s="43" t="n">
        <f aca="false">IFERROR(M784/I784,0)</f>
        <v>225.567</v>
      </c>
      <c r="Q784" s="17"/>
      <c r="R784" s="44" t="n">
        <f aca="false">I784-Q784</f>
        <v>100</v>
      </c>
      <c r="S784" s="43" t="n">
        <f aca="false">$AK784*R784</f>
        <v>22556.6963302752</v>
      </c>
      <c r="U784" s="26" t="s">
        <v>259</v>
      </c>
      <c r="V784" s="26" t="s">
        <v>260</v>
      </c>
      <c r="W784" s="26" t="s">
        <v>262</v>
      </c>
      <c r="X784" s="29" t="s">
        <v>227</v>
      </c>
      <c r="Y784" s="26" t="s">
        <v>297</v>
      </c>
      <c r="Z784" s="25" t="s">
        <v>51</v>
      </c>
      <c r="AA784" s="26" t="s">
        <v>1884</v>
      </c>
      <c r="AB784" s="26" t="s">
        <v>1885</v>
      </c>
      <c r="AC784" s="26" t="s">
        <v>1886</v>
      </c>
      <c r="AD784" s="26" t="s">
        <v>269</v>
      </c>
      <c r="AE784" s="26"/>
      <c r="AF784" s="26" t="s">
        <v>270</v>
      </c>
      <c r="AG784" s="26" t="s">
        <v>1887</v>
      </c>
      <c r="AH784" s="45"/>
      <c r="AI784" s="45"/>
      <c r="AJ784" s="45"/>
      <c r="AK784" s="46" t="n">
        <v>225.566963302752</v>
      </c>
      <c r="AL784" s="46"/>
      <c r="AM784" s="46"/>
      <c r="AN784" s="26"/>
      <c r="AO784" s="26" t="s">
        <v>5086</v>
      </c>
    </row>
    <row r="785" customFormat="false" ht="12" hidden="false" customHeight="false" outlineLevel="0" collapsed="false">
      <c r="A785" s="39" t="s">
        <v>514</v>
      </c>
      <c r="B785" s="39" t="s">
        <v>515</v>
      </c>
      <c r="C785" s="39" t="s">
        <v>5493</v>
      </c>
      <c r="D785" s="39" t="s">
        <v>4505</v>
      </c>
      <c r="E785" s="39" t="s">
        <v>261</v>
      </c>
      <c r="F785" s="39" t="s">
        <v>1739</v>
      </c>
      <c r="G785" s="39" t="s">
        <v>4853</v>
      </c>
      <c r="H785" s="39" t="s">
        <v>4502</v>
      </c>
      <c r="I785" s="40" t="n">
        <v>100</v>
      </c>
      <c r="J785" s="40" t="n">
        <v>0</v>
      </c>
      <c r="K785" s="39" t="s">
        <v>4503</v>
      </c>
      <c r="L785" s="41" t="n">
        <v>0</v>
      </c>
      <c r="M785" s="41" t="n">
        <v>20129.18</v>
      </c>
      <c r="O785" s="42" t="n">
        <f aca="false">M785/SUM($M$2:$M$2023)</f>
        <v>5.56096596951214E-005</v>
      </c>
      <c r="P785" s="43" t="n">
        <f aca="false">IFERROR(M785/I785,0)</f>
        <v>201.2918</v>
      </c>
      <c r="Q785" s="17"/>
      <c r="R785" s="44" t="n">
        <f aca="false">I785-Q785</f>
        <v>100</v>
      </c>
      <c r="S785" s="43" t="n">
        <f aca="false">$AK785*R785</f>
        <v>20129.1798304328</v>
      </c>
      <c r="U785" s="26" t="s">
        <v>259</v>
      </c>
      <c r="V785" s="26" t="s">
        <v>260</v>
      </c>
      <c r="W785" s="26" t="s">
        <v>262</v>
      </c>
      <c r="X785" s="29" t="s">
        <v>227</v>
      </c>
      <c r="Y785" s="26" t="s">
        <v>297</v>
      </c>
      <c r="Z785" s="25" t="s">
        <v>51</v>
      </c>
      <c r="AA785" s="26" t="s">
        <v>1936</v>
      </c>
      <c r="AB785" s="26" t="s">
        <v>1937</v>
      </c>
      <c r="AC785" s="26" t="s">
        <v>1938</v>
      </c>
      <c r="AD785" s="26" t="s">
        <v>269</v>
      </c>
      <c r="AE785" s="26"/>
      <c r="AF785" s="26" t="s">
        <v>270</v>
      </c>
      <c r="AG785" s="26" t="s">
        <v>1939</v>
      </c>
      <c r="AH785" s="45"/>
      <c r="AI785" s="45"/>
      <c r="AJ785" s="45"/>
      <c r="AK785" s="46" t="n">
        <v>201.291798304328</v>
      </c>
      <c r="AL785" s="46"/>
      <c r="AM785" s="46"/>
      <c r="AN785" s="26"/>
      <c r="AO785" s="26" t="s">
        <v>5091</v>
      </c>
    </row>
    <row r="786" customFormat="false" ht="12" hidden="false" customHeight="false" outlineLevel="0" collapsed="false">
      <c r="A786" s="39" t="s">
        <v>514</v>
      </c>
      <c r="B786" s="39" t="s">
        <v>515</v>
      </c>
      <c r="C786" s="39" t="s">
        <v>5494</v>
      </c>
      <c r="D786" s="39" t="s">
        <v>4505</v>
      </c>
      <c r="E786" s="39" t="s">
        <v>261</v>
      </c>
      <c r="F786" s="39" t="s">
        <v>1739</v>
      </c>
      <c r="G786" s="39" t="s">
        <v>4853</v>
      </c>
      <c r="H786" s="39" t="s">
        <v>4502</v>
      </c>
      <c r="I786" s="40" t="n">
        <v>100</v>
      </c>
      <c r="J786" s="40" t="n">
        <v>0</v>
      </c>
      <c r="K786" s="39" t="s">
        <v>4503</v>
      </c>
      <c r="L786" s="41" t="n">
        <v>0</v>
      </c>
      <c r="M786" s="41" t="n">
        <v>20129.18</v>
      </c>
      <c r="O786" s="42" t="n">
        <f aca="false">M786/SUM($M$2:$M$2023)</f>
        <v>5.56096596951214E-005</v>
      </c>
      <c r="P786" s="43" t="n">
        <f aca="false">IFERROR(M786/I786,0)</f>
        <v>201.2918</v>
      </c>
      <c r="Q786" s="17"/>
      <c r="R786" s="44" t="n">
        <f aca="false">I786-Q786</f>
        <v>100</v>
      </c>
      <c r="S786" s="43" t="n">
        <f aca="false">$AK786*R786</f>
        <v>20129.1798304328</v>
      </c>
      <c r="U786" s="26" t="s">
        <v>259</v>
      </c>
      <c r="V786" s="26" t="s">
        <v>260</v>
      </c>
      <c r="W786" s="26" t="s">
        <v>262</v>
      </c>
      <c r="X786" s="29" t="s">
        <v>227</v>
      </c>
      <c r="Y786" s="26" t="s">
        <v>297</v>
      </c>
      <c r="Z786" s="25" t="s">
        <v>51</v>
      </c>
      <c r="AA786" s="26" t="s">
        <v>1936</v>
      </c>
      <c r="AB786" s="26" t="s">
        <v>1937</v>
      </c>
      <c r="AC786" s="26" t="s">
        <v>1938</v>
      </c>
      <c r="AD786" s="26" t="s">
        <v>269</v>
      </c>
      <c r="AE786" s="26"/>
      <c r="AF786" s="26" t="s">
        <v>270</v>
      </c>
      <c r="AG786" s="26" t="s">
        <v>1939</v>
      </c>
      <c r="AH786" s="45"/>
      <c r="AI786" s="45"/>
      <c r="AJ786" s="45"/>
      <c r="AK786" s="46" t="n">
        <v>201.291798304328</v>
      </c>
      <c r="AL786" s="46"/>
      <c r="AM786" s="46"/>
      <c r="AN786" s="26"/>
      <c r="AO786" s="26" t="s">
        <v>5091</v>
      </c>
    </row>
    <row r="787" customFormat="false" ht="12" hidden="false" customHeight="false" outlineLevel="0" collapsed="false">
      <c r="A787" s="39" t="s">
        <v>514</v>
      </c>
      <c r="B787" s="39" t="s">
        <v>515</v>
      </c>
      <c r="C787" s="39" t="s">
        <v>5495</v>
      </c>
      <c r="D787" s="39" t="s">
        <v>4505</v>
      </c>
      <c r="E787" s="39" t="s">
        <v>261</v>
      </c>
      <c r="F787" s="39" t="s">
        <v>1739</v>
      </c>
      <c r="G787" s="39" t="s">
        <v>4853</v>
      </c>
      <c r="H787" s="39" t="s">
        <v>4502</v>
      </c>
      <c r="I787" s="40" t="n">
        <v>100</v>
      </c>
      <c r="J787" s="40" t="n">
        <v>0</v>
      </c>
      <c r="K787" s="39" t="s">
        <v>4503</v>
      </c>
      <c r="L787" s="41" t="n">
        <v>0</v>
      </c>
      <c r="M787" s="41" t="n">
        <v>20129.18</v>
      </c>
      <c r="O787" s="42" t="n">
        <f aca="false">M787/SUM($M$2:$M$2023)</f>
        <v>5.56096596951214E-005</v>
      </c>
      <c r="P787" s="43" t="n">
        <f aca="false">IFERROR(M787/I787,0)</f>
        <v>201.2918</v>
      </c>
      <c r="Q787" s="17"/>
      <c r="R787" s="44" t="n">
        <f aca="false">I787-Q787</f>
        <v>100</v>
      </c>
      <c r="S787" s="43" t="n">
        <f aca="false">$AK787*R787</f>
        <v>20129.1798304328</v>
      </c>
      <c r="U787" s="26" t="s">
        <v>259</v>
      </c>
      <c r="V787" s="26" t="s">
        <v>260</v>
      </c>
      <c r="W787" s="26" t="s">
        <v>262</v>
      </c>
      <c r="X787" s="29" t="s">
        <v>227</v>
      </c>
      <c r="Y787" s="26" t="s">
        <v>297</v>
      </c>
      <c r="Z787" s="25" t="s">
        <v>51</v>
      </c>
      <c r="AA787" s="26" t="s">
        <v>1936</v>
      </c>
      <c r="AB787" s="26" t="s">
        <v>1937</v>
      </c>
      <c r="AC787" s="26" t="s">
        <v>1938</v>
      </c>
      <c r="AD787" s="26" t="s">
        <v>269</v>
      </c>
      <c r="AE787" s="26"/>
      <c r="AF787" s="26" t="s">
        <v>270</v>
      </c>
      <c r="AG787" s="26" t="s">
        <v>1939</v>
      </c>
      <c r="AH787" s="45"/>
      <c r="AI787" s="45"/>
      <c r="AJ787" s="45"/>
      <c r="AK787" s="46" t="n">
        <v>201.291798304328</v>
      </c>
      <c r="AL787" s="46"/>
      <c r="AM787" s="46"/>
      <c r="AN787" s="26"/>
      <c r="AO787" s="26" t="s">
        <v>5091</v>
      </c>
    </row>
    <row r="788" customFormat="false" ht="12" hidden="false" customHeight="false" outlineLevel="0" collapsed="false">
      <c r="A788" s="39" t="s">
        <v>514</v>
      </c>
      <c r="B788" s="39" t="s">
        <v>515</v>
      </c>
      <c r="C788" s="39" t="s">
        <v>5496</v>
      </c>
      <c r="D788" s="39" t="s">
        <v>4505</v>
      </c>
      <c r="E788" s="39" t="s">
        <v>261</v>
      </c>
      <c r="F788" s="39" t="s">
        <v>1739</v>
      </c>
      <c r="G788" s="39" t="s">
        <v>4853</v>
      </c>
      <c r="H788" s="39" t="s">
        <v>4502</v>
      </c>
      <c r="I788" s="40" t="n">
        <v>100</v>
      </c>
      <c r="J788" s="40" t="n">
        <v>0</v>
      </c>
      <c r="K788" s="39" t="s">
        <v>4503</v>
      </c>
      <c r="L788" s="41" t="n">
        <v>0</v>
      </c>
      <c r="M788" s="41" t="n">
        <v>20129.18</v>
      </c>
      <c r="O788" s="42" t="n">
        <f aca="false">M788/SUM($M$2:$M$2023)</f>
        <v>5.56096596951214E-005</v>
      </c>
      <c r="P788" s="43" t="n">
        <f aca="false">IFERROR(M788/I788,0)</f>
        <v>201.2918</v>
      </c>
      <c r="Q788" s="17"/>
      <c r="R788" s="44" t="n">
        <f aca="false">I788-Q788</f>
        <v>100</v>
      </c>
      <c r="S788" s="43" t="n">
        <f aca="false">$AK788*R788</f>
        <v>20129.1798304328</v>
      </c>
      <c r="U788" s="26" t="s">
        <v>259</v>
      </c>
      <c r="V788" s="26" t="s">
        <v>260</v>
      </c>
      <c r="W788" s="26" t="s">
        <v>262</v>
      </c>
      <c r="X788" s="29" t="s">
        <v>227</v>
      </c>
      <c r="Y788" s="26" t="s">
        <v>297</v>
      </c>
      <c r="Z788" s="25" t="s">
        <v>51</v>
      </c>
      <c r="AA788" s="26" t="s">
        <v>1936</v>
      </c>
      <c r="AB788" s="26" t="s">
        <v>1937</v>
      </c>
      <c r="AC788" s="26" t="s">
        <v>1938</v>
      </c>
      <c r="AD788" s="26" t="s">
        <v>269</v>
      </c>
      <c r="AE788" s="26"/>
      <c r="AF788" s="26" t="s">
        <v>270</v>
      </c>
      <c r="AG788" s="26" t="s">
        <v>1939</v>
      </c>
      <c r="AH788" s="45"/>
      <c r="AI788" s="45"/>
      <c r="AJ788" s="45"/>
      <c r="AK788" s="46" t="n">
        <v>201.291798304328</v>
      </c>
      <c r="AL788" s="46"/>
      <c r="AM788" s="46"/>
      <c r="AN788" s="26"/>
      <c r="AO788" s="26" t="s">
        <v>5091</v>
      </c>
    </row>
    <row r="789" customFormat="false" ht="12" hidden="false" customHeight="false" outlineLevel="0" collapsed="false">
      <c r="A789" s="39" t="s">
        <v>514</v>
      </c>
      <c r="B789" s="39" t="s">
        <v>515</v>
      </c>
      <c r="C789" s="39" t="s">
        <v>5497</v>
      </c>
      <c r="D789" s="39" t="s">
        <v>4505</v>
      </c>
      <c r="E789" s="39" t="s">
        <v>261</v>
      </c>
      <c r="F789" s="39" t="s">
        <v>1739</v>
      </c>
      <c r="G789" s="39" t="s">
        <v>4853</v>
      </c>
      <c r="H789" s="39" t="s">
        <v>4502</v>
      </c>
      <c r="I789" s="40" t="n">
        <v>100</v>
      </c>
      <c r="J789" s="40" t="n">
        <v>0</v>
      </c>
      <c r="K789" s="39" t="s">
        <v>4503</v>
      </c>
      <c r="L789" s="41" t="n">
        <v>0</v>
      </c>
      <c r="M789" s="41" t="n">
        <v>20129.18</v>
      </c>
      <c r="O789" s="42" t="n">
        <f aca="false">M789/SUM($M$2:$M$2023)</f>
        <v>5.56096596951214E-005</v>
      </c>
      <c r="P789" s="43" t="n">
        <f aca="false">IFERROR(M789/I789,0)</f>
        <v>201.2918</v>
      </c>
      <c r="Q789" s="17"/>
      <c r="R789" s="44" t="n">
        <f aca="false">I789-Q789</f>
        <v>100</v>
      </c>
      <c r="S789" s="43" t="n">
        <f aca="false">$AK789*R789</f>
        <v>20129.1798304328</v>
      </c>
      <c r="U789" s="26" t="s">
        <v>259</v>
      </c>
      <c r="V789" s="26" t="s">
        <v>260</v>
      </c>
      <c r="W789" s="26" t="s">
        <v>262</v>
      </c>
      <c r="X789" s="29" t="s">
        <v>227</v>
      </c>
      <c r="Y789" s="26" t="s">
        <v>297</v>
      </c>
      <c r="Z789" s="25" t="s">
        <v>51</v>
      </c>
      <c r="AA789" s="26" t="s">
        <v>1936</v>
      </c>
      <c r="AB789" s="26" t="s">
        <v>1937</v>
      </c>
      <c r="AC789" s="26" t="s">
        <v>1938</v>
      </c>
      <c r="AD789" s="26" t="s">
        <v>269</v>
      </c>
      <c r="AE789" s="26"/>
      <c r="AF789" s="26" t="s">
        <v>270</v>
      </c>
      <c r="AG789" s="26" t="s">
        <v>1939</v>
      </c>
      <c r="AH789" s="45"/>
      <c r="AI789" s="45"/>
      <c r="AJ789" s="45"/>
      <c r="AK789" s="46" t="n">
        <v>201.291798304328</v>
      </c>
      <c r="AL789" s="46"/>
      <c r="AM789" s="46"/>
      <c r="AN789" s="26"/>
      <c r="AO789" s="26" t="s">
        <v>5091</v>
      </c>
    </row>
    <row r="790" customFormat="false" ht="12" hidden="false" customHeight="false" outlineLevel="0" collapsed="false">
      <c r="A790" s="39" t="s">
        <v>514</v>
      </c>
      <c r="B790" s="39" t="s">
        <v>515</v>
      </c>
      <c r="C790" s="39" t="s">
        <v>5498</v>
      </c>
      <c r="D790" s="39" t="s">
        <v>4505</v>
      </c>
      <c r="E790" s="39" t="s">
        <v>261</v>
      </c>
      <c r="F790" s="39" t="s">
        <v>1739</v>
      </c>
      <c r="G790" s="39" t="s">
        <v>4853</v>
      </c>
      <c r="H790" s="39" t="s">
        <v>4502</v>
      </c>
      <c r="I790" s="40" t="n">
        <v>100</v>
      </c>
      <c r="J790" s="40" t="n">
        <v>0</v>
      </c>
      <c r="K790" s="39" t="s">
        <v>4503</v>
      </c>
      <c r="L790" s="41" t="n">
        <v>0</v>
      </c>
      <c r="M790" s="41" t="n">
        <v>20129.18</v>
      </c>
      <c r="O790" s="42" t="n">
        <f aca="false">M790/SUM($M$2:$M$2023)</f>
        <v>5.56096596951214E-005</v>
      </c>
      <c r="P790" s="43" t="n">
        <f aca="false">IFERROR(M790/I790,0)</f>
        <v>201.2918</v>
      </c>
      <c r="Q790" s="17"/>
      <c r="R790" s="44" t="n">
        <f aca="false">I790-Q790</f>
        <v>100</v>
      </c>
      <c r="S790" s="43" t="n">
        <f aca="false">$AK790*R790</f>
        <v>20129.1798304328</v>
      </c>
      <c r="U790" s="26" t="s">
        <v>259</v>
      </c>
      <c r="V790" s="26" t="s">
        <v>260</v>
      </c>
      <c r="W790" s="26" t="s">
        <v>262</v>
      </c>
      <c r="X790" s="29" t="s">
        <v>227</v>
      </c>
      <c r="Y790" s="26" t="s">
        <v>297</v>
      </c>
      <c r="Z790" s="25" t="s">
        <v>51</v>
      </c>
      <c r="AA790" s="26" t="s">
        <v>1936</v>
      </c>
      <c r="AB790" s="26" t="s">
        <v>1937</v>
      </c>
      <c r="AC790" s="26" t="s">
        <v>1938</v>
      </c>
      <c r="AD790" s="26" t="s">
        <v>269</v>
      </c>
      <c r="AE790" s="26"/>
      <c r="AF790" s="26" t="s">
        <v>270</v>
      </c>
      <c r="AG790" s="26" t="s">
        <v>1939</v>
      </c>
      <c r="AH790" s="45"/>
      <c r="AI790" s="45"/>
      <c r="AJ790" s="45"/>
      <c r="AK790" s="46" t="n">
        <v>201.291798304328</v>
      </c>
      <c r="AL790" s="46"/>
      <c r="AM790" s="46"/>
      <c r="AN790" s="26"/>
      <c r="AO790" s="26" t="s">
        <v>5091</v>
      </c>
    </row>
    <row r="791" customFormat="false" ht="12" hidden="false" customHeight="false" outlineLevel="0" collapsed="false">
      <c r="A791" s="39" t="s">
        <v>514</v>
      </c>
      <c r="B791" s="39" t="s">
        <v>515</v>
      </c>
      <c r="C791" s="39" t="s">
        <v>5204</v>
      </c>
      <c r="D791" s="39" t="s">
        <v>4505</v>
      </c>
      <c r="E791" s="39" t="s">
        <v>261</v>
      </c>
      <c r="F791" s="39" t="s">
        <v>1739</v>
      </c>
      <c r="G791" s="39" t="s">
        <v>4853</v>
      </c>
      <c r="H791" s="39" t="s">
        <v>4502</v>
      </c>
      <c r="I791" s="40" t="n">
        <v>100</v>
      </c>
      <c r="J791" s="40" t="n">
        <v>0</v>
      </c>
      <c r="K791" s="39" t="s">
        <v>4503</v>
      </c>
      <c r="L791" s="41" t="n">
        <v>0</v>
      </c>
      <c r="M791" s="41" t="n">
        <v>20129.18</v>
      </c>
      <c r="O791" s="42" t="n">
        <f aca="false">M791/SUM($M$2:$M$2023)</f>
        <v>5.56096596951214E-005</v>
      </c>
      <c r="P791" s="43" t="n">
        <f aca="false">IFERROR(M791/I791,0)</f>
        <v>201.2918</v>
      </c>
      <c r="Q791" s="17"/>
      <c r="R791" s="44" t="n">
        <f aca="false">I791-Q791</f>
        <v>100</v>
      </c>
      <c r="S791" s="43" t="n">
        <f aca="false">$AK791*R791</f>
        <v>20129.1798304328</v>
      </c>
      <c r="U791" s="26" t="s">
        <v>259</v>
      </c>
      <c r="V791" s="26" t="s">
        <v>260</v>
      </c>
      <c r="W791" s="26" t="s">
        <v>262</v>
      </c>
      <c r="X791" s="29" t="s">
        <v>227</v>
      </c>
      <c r="Y791" s="26" t="s">
        <v>297</v>
      </c>
      <c r="Z791" s="25" t="s">
        <v>51</v>
      </c>
      <c r="AA791" s="26" t="s">
        <v>1936</v>
      </c>
      <c r="AB791" s="26" t="s">
        <v>1937</v>
      </c>
      <c r="AC791" s="26" t="s">
        <v>1938</v>
      </c>
      <c r="AD791" s="26" t="s">
        <v>269</v>
      </c>
      <c r="AE791" s="26"/>
      <c r="AF791" s="26" t="s">
        <v>270</v>
      </c>
      <c r="AG791" s="26" t="s">
        <v>1939</v>
      </c>
      <c r="AH791" s="45"/>
      <c r="AI791" s="45"/>
      <c r="AJ791" s="45"/>
      <c r="AK791" s="46" t="n">
        <v>201.291798304328</v>
      </c>
      <c r="AL791" s="46"/>
      <c r="AM791" s="46"/>
      <c r="AN791" s="26"/>
      <c r="AO791" s="26" t="s">
        <v>5091</v>
      </c>
    </row>
    <row r="792" customFormat="false" ht="12" hidden="false" customHeight="false" outlineLevel="0" collapsed="false">
      <c r="A792" s="39" t="s">
        <v>514</v>
      </c>
      <c r="B792" s="39" t="s">
        <v>515</v>
      </c>
      <c r="C792" s="39" t="s">
        <v>5499</v>
      </c>
      <c r="D792" s="39" t="s">
        <v>4505</v>
      </c>
      <c r="E792" s="39" t="s">
        <v>261</v>
      </c>
      <c r="F792" s="39" t="s">
        <v>1739</v>
      </c>
      <c r="G792" s="39" t="s">
        <v>4853</v>
      </c>
      <c r="H792" s="39" t="s">
        <v>4502</v>
      </c>
      <c r="I792" s="40" t="n">
        <v>100</v>
      </c>
      <c r="J792" s="40" t="n">
        <v>0</v>
      </c>
      <c r="K792" s="39" t="s">
        <v>4503</v>
      </c>
      <c r="L792" s="41" t="n">
        <v>0</v>
      </c>
      <c r="M792" s="41" t="n">
        <v>20129.18</v>
      </c>
      <c r="O792" s="42" t="n">
        <f aca="false">M792/SUM($M$2:$M$2023)</f>
        <v>5.56096596951214E-005</v>
      </c>
      <c r="P792" s="43" t="n">
        <f aca="false">IFERROR(M792/I792,0)</f>
        <v>201.2918</v>
      </c>
      <c r="Q792" s="17"/>
      <c r="R792" s="44" t="n">
        <f aca="false">I792-Q792</f>
        <v>100</v>
      </c>
      <c r="S792" s="43" t="n">
        <f aca="false">$AK792*R792</f>
        <v>20129.1798304328</v>
      </c>
      <c r="U792" s="26" t="s">
        <v>259</v>
      </c>
      <c r="V792" s="26" t="s">
        <v>260</v>
      </c>
      <c r="W792" s="26" t="s">
        <v>262</v>
      </c>
      <c r="X792" s="29" t="s">
        <v>227</v>
      </c>
      <c r="Y792" s="26" t="s">
        <v>297</v>
      </c>
      <c r="Z792" s="25" t="s">
        <v>51</v>
      </c>
      <c r="AA792" s="26" t="s">
        <v>1936</v>
      </c>
      <c r="AB792" s="26" t="s">
        <v>1937</v>
      </c>
      <c r="AC792" s="26" t="s">
        <v>1938</v>
      </c>
      <c r="AD792" s="26" t="s">
        <v>269</v>
      </c>
      <c r="AE792" s="26"/>
      <c r="AF792" s="26" t="s">
        <v>270</v>
      </c>
      <c r="AG792" s="26" t="s">
        <v>1939</v>
      </c>
      <c r="AH792" s="45"/>
      <c r="AI792" s="45"/>
      <c r="AJ792" s="45"/>
      <c r="AK792" s="46" t="n">
        <v>201.291798304328</v>
      </c>
      <c r="AL792" s="46"/>
      <c r="AM792" s="46"/>
      <c r="AN792" s="26"/>
      <c r="AO792" s="26" t="s">
        <v>5091</v>
      </c>
    </row>
    <row r="793" customFormat="false" ht="12" hidden="false" customHeight="false" outlineLevel="0" collapsed="false">
      <c r="A793" s="39" t="s">
        <v>2007</v>
      </c>
      <c r="B793" s="39" t="s">
        <v>2008</v>
      </c>
      <c r="C793" s="39" t="s">
        <v>5500</v>
      </c>
      <c r="D793" s="39" t="s">
        <v>4505</v>
      </c>
      <c r="E793" s="39" t="s">
        <v>261</v>
      </c>
      <c r="F793" s="39" t="s">
        <v>1739</v>
      </c>
      <c r="G793" s="39" t="s">
        <v>4853</v>
      </c>
      <c r="H793" s="39" t="s">
        <v>4502</v>
      </c>
      <c r="I793" s="40" t="n">
        <v>100</v>
      </c>
      <c r="J793" s="40" t="n">
        <v>0</v>
      </c>
      <c r="K793" s="39" t="s">
        <v>4503</v>
      </c>
      <c r="L793" s="41" t="n">
        <v>0</v>
      </c>
      <c r="M793" s="41" t="n">
        <v>35851.95</v>
      </c>
      <c r="O793" s="42" t="n">
        <f aca="false">M793/SUM($M$2:$M$2023)</f>
        <v>9.90459988388254E-005</v>
      </c>
      <c r="P793" s="43" t="n">
        <f aca="false">IFERROR(M793/I793,0)</f>
        <v>358.5195</v>
      </c>
      <c r="Q793" s="17"/>
      <c r="R793" s="44" t="n">
        <f aca="false">I793-Q793</f>
        <v>100</v>
      </c>
      <c r="S793" s="43" t="n">
        <f aca="false">$AK793*R793</f>
        <v>35851.9476363636</v>
      </c>
      <c r="U793" s="26" t="s">
        <v>259</v>
      </c>
      <c r="V793" s="26" t="s">
        <v>260</v>
      </c>
      <c r="W793" s="26" t="s">
        <v>262</v>
      </c>
      <c r="X793" s="29" t="s">
        <v>227</v>
      </c>
      <c r="Y793" s="26" t="s">
        <v>297</v>
      </c>
      <c r="Z793" s="25" t="s">
        <v>51</v>
      </c>
      <c r="AA793" s="26" t="s">
        <v>2009</v>
      </c>
      <c r="AB793" s="26" t="s">
        <v>2010</v>
      </c>
      <c r="AC793" s="26" t="s">
        <v>2011</v>
      </c>
      <c r="AD793" s="26" t="s">
        <v>269</v>
      </c>
      <c r="AE793" s="26"/>
      <c r="AF793" s="26" t="s">
        <v>270</v>
      </c>
      <c r="AG793" s="26" t="s">
        <v>2012</v>
      </c>
      <c r="AH793" s="45"/>
      <c r="AI793" s="45"/>
      <c r="AJ793" s="45"/>
      <c r="AK793" s="46" t="n">
        <v>358.519476363636</v>
      </c>
      <c r="AL793" s="46"/>
      <c r="AM793" s="46"/>
      <c r="AN793" s="26"/>
      <c r="AO793" s="26" t="s">
        <v>5094</v>
      </c>
    </row>
    <row r="794" customFormat="false" ht="12" hidden="false" customHeight="false" outlineLevel="0" collapsed="false">
      <c r="A794" s="39" t="s">
        <v>2007</v>
      </c>
      <c r="B794" s="39" t="s">
        <v>2008</v>
      </c>
      <c r="C794" s="39" t="s">
        <v>5501</v>
      </c>
      <c r="D794" s="39" t="s">
        <v>4505</v>
      </c>
      <c r="E794" s="39" t="s">
        <v>261</v>
      </c>
      <c r="F794" s="39" t="s">
        <v>1739</v>
      </c>
      <c r="G794" s="39" t="s">
        <v>4853</v>
      </c>
      <c r="H794" s="39" t="s">
        <v>4502</v>
      </c>
      <c r="I794" s="40" t="n">
        <v>100</v>
      </c>
      <c r="J794" s="40" t="n">
        <v>0</v>
      </c>
      <c r="K794" s="39" t="s">
        <v>4503</v>
      </c>
      <c r="L794" s="41" t="n">
        <v>0</v>
      </c>
      <c r="M794" s="41" t="n">
        <v>35851.95</v>
      </c>
      <c r="O794" s="42" t="n">
        <f aca="false">M794/SUM($M$2:$M$2023)</f>
        <v>9.90459988388254E-005</v>
      </c>
      <c r="P794" s="43" t="n">
        <f aca="false">IFERROR(M794/I794,0)</f>
        <v>358.5195</v>
      </c>
      <c r="Q794" s="17"/>
      <c r="R794" s="44" t="n">
        <f aca="false">I794-Q794</f>
        <v>100</v>
      </c>
      <c r="S794" s="43" t="n">
        <f aca="false">$AK794*R794</f>
        <v>35851.9476363636</v>
      </c>
      <c r="U794" s="26" t="s">
        <v>259</v>
      </c>
      <c r="V794" s="26" t="s">
        <v>260</v>
      </c>
      <c r="W794" s="26" t="s">
        <v>262</v>
      </c>
      <c r="X794" s="29" t="s">
        <v>227</v>
      </c>
      <c r="Y794" s="26" t="s">
        <v>297</v>
      </c>
      <c r="Z794" s="25" t="s">
        <v>51</v>
      </c>
      <c r="AA794" s="26" t="s">
        <v>2009</v>
      </c>
      <c r="AB794" s="26" t="s">
        <v>2010</v>
      </c>
      <c r="AC794" s="26" t="s">
        <v>2011</v>
      </c>
      <c r="AD794" s="26" t="s">
        <v>269</v>
      </c>
      <c r="AE794" s="26"/>
      <c r="AF794" s="26" t="s">
        <v>270</v>
      </c>
      <c r="AG794" s="26" t="s">
        <v>2012</v>
      </c>
      <c r="AH794" s="45"/>
      <c r="AI794" s="45"/>
      <c r="AJ794" s="45"/>
      <c r="AK794" s="46" t="n">
        <v>358.519476363636</v>
      </c>
      <c r="AL794" s="46"/>
      <c r="AM794" s="46"/>
      <c r="AN794" s="26"/>
      <c r="AO794" s="26" t="s">
        <v>5094</v>
      </c>
    </row>
    <row r="795" customFormat="false" ht="12" hidden="false" customHeight="false" outlineLevel="0" collapsed="false">
      <c r="A795" s="39" t="s">
        <v>2007</v>
      </c>
      <c r="B795" s="39" t="s">
        <v>2008</v>
      </c>
      <c r="C795" s="39" t="s">
        <v>5502</v>
      </c>
      <c r="D795" s="39" t="s">
        <v>4505</v>
      </c>
      <c r="E795" s="39" t="s">
        <v>261</v>
      </c>
      <c r="F795" s="39" t="s">
        <v>1739</v>
      </c>
      <c r="G795" s="39" t="s">
        <v>4853</v>
      </c>
      <c r="H795" s="39" t="s">
        <v>4502</v>
      </c>
      <c r="I795" s="40" t="n">
        <v>100</v>
      </c>
      <c r="J795" s="40" t="n">
        <v>0</v>
      </c>
      <c r="K795" s="39" t="s">
        <v>4503</v>
      </c>
      <c r="L795" s="41" t="n">
        <v>0</v>
      </c>
      <c r="M795" s="41" t="n">
        <v>35851.95</v>
      </c>
      <c r="O795" s="42" t="n">
        <f aca="false">M795/SUM($M$2:$M$2023)</f>
        <v>9.90459988388254E-005</v>
      </c>
      <c r="P795" s="43" t="n">
        <f aca="false">IFERROR(M795/I795,0)</f>
        <v>358.5195</v>
      </c>
      <c r="Q795" s="17"/>
      <c r="R795" s="44" t="n">
        <f aca="false">I795-Q795</f>
        <v>100</v>
      </c>
      <c r="S795" s="43" t="n">
        <f aca="false">$AK795*R795</f>
        <v>35851.9476363636</v>
      </c>
      <c r="U795" s="26" t="s">
        <v>259</v>
      </c>
      <c r="V795" s="26" t="s">
        <v>260</v>
      </c>
      <c r="W795" s="26" t="s">
        <v>262</v>
      </c>
      <c r="X795" s="29" t="s">
        <v>227</v>
      </c>
      <c r="Y795" s="26" t="s">
        <v>297</v>
      </c>
      <c r="Z795" s="25" t="s">
        <v>51</v>
      </c>
      <c r="AA795" s="26" t="s">
        <v>2009</v>
      </c>
      <c r="AB795" s="26" t="s">
        <v>2010</v>
      </c>
      <c r="AC795" s="26" t="s">
        <v>2011</v>
      </c>
      <c r="AD795" s="26" t="s">
        <v>269</v>
      </c>
      <c r="AE795" s="26"/>
      <c r="AF795" s="26" t="s">
        <v>270</v>
      </c>
      <c r="AG795" s="26" t="s">
        <v>2012</v>
      </c>
      <c r="AH795" s="45"/>
      <c r="AI795" s="45"/>
      <c r="AJ795" s="45"/>
      <c r="AK795" s="46" t="n">
        <v>358.519476363636</v>
      </c>
      <c r="AL795" s="46"/>
      <c r="AM795" s="46"/>
      <c r="AN795" s="26"/>
      <c r="AO795" s="26" t="s">
        <v>5094</v>
      </c>
    </row>
    <row r="796" customFormat="false" ht="12" hidden="false" customHeight="false" outlineLevel="0" collapsed="false">
      <c r="A796" s="39" t="s">
        <v>2007</v>
      </c>
      <c r="B796" s="39" t="s">
        <v>2008</v>
      </c>
      <c r="C796" s="39" t="s">
        <v>5503</v>
      </c>
      <c r="D796" s="39" t="s">
        <v>4505</v>
      </c>
      <c r="E796" s="39" t="s">
        <v>261</v>
      </c>
      <c r="F796" s="39" t="s">
        <v>1739</v>
      </c>
      <c r="G796" s="39" t="s">
        <v>4853</v>
      </c>
      <c r="H796" s="39" t="s">
        <v>4502</v>
      </c>
      <c r="I796" s="40" t="n">
        <v>100</v>
      </c>
      <c r="J796" s="40" t="n">
        <v>0</v>
      </c>
      <c r="K796" s="39" t="s">
        <v>4503</v>
      </c>
      <c r="L796" s="41" t="n">
        <v>0</v>
      </c>
      <c r="M796" s="41" t="n">
        <v>35851.95</v>
      </c>
      <c r="O796" s="42" t="n">
        <f aca="false">M796/SUM($M$2:$M$2023)</f>
        <v>9.90459988388254E-005</v>
      </c>
      <c r="P796" s="43" t="n">
        <f aca="false">IFERROR(M796/I796,0)</f>
        <v>358.5195</v>
      </c>
      <c r="Q796" s="17"/>
      <c r="R796" s="44" t="n">
        <f aca="false">I796-Q796</f>
        <v>100</v>
      </c>
      <c r="S796" s="43" t="n">
        <f aca="false">$AK796*R796</f>
        <v>35851.9476363636</v>
      </c>
      <c r="U796" s="26" t="s">
        <v>259</v>
      </c>
      <c r="V796" s="26" t="s">
        <v>260</v>
      </c>
      <c r="W796" s="26" t="s">
        <v>262</v>
      </c>
      <c r="X796" s="29" t="s">
        <v>227</v>
      </c>
      <c r="Y796" s="26" t="s">
        <v>297</v>
      </c>
      <c r="Z796" s="25" t="s">
        <v>51</v>
      </c>
      <c r="AA796" s="26" t="s">
        <v>2009</v>
      </c>
      <c r="AB796" s="26" t="s">
        <v>2010</v>
      </c>
      <c r="AC796" s="26" t="s">
        <v>2011</v>
      </c>
      <c r="AD796" s="26" t="s">
        <v>269</v>
      </c>
      <c r="AE796" s="26"/>
      <c r="AF796" s="26" t="s">
        <v>270</v>
      </c>
      <c r="AG796" s="26" t="s">
        <v>2012</v>
      </c>
      <c r="AH796" s="45"/>
      <c r="AI796" s="45"/>
      <c r="AJ796" s="45"/>
      <c r="AK796" s="46" t="n">
        <v>358.519476363636</v>
      </c>
      <c r="AL796" s="46"/>
      <c r="AM796" s="46"/>
      <c r="AN796" s="26"/>
      <c r="AO796" s="26" t="s">
        <v>5094</v>
      </c>
    </row>
    <row r="797" customFormat="false" ht="12" hidden="false" customHeight="false" outlineLevel="0" collapsed="false">
      <c r="A797" s="39" t="s">
        <v>2007</v>
      </c>
      <c r="B797" s="39" t="s">
        <v>2008</v>
      </c>
      <c r="C797" s="39" t="s">
        <v>5504</v>
      </c>
      <c r="D797" s="39" t="s">
        <v>4505</v>
      </c>
      <c r="E797" s="39" t="s">
        <v>261</v>
      </c>
      <c r="F797" s="39" t="s">
        <v>1739</v>
      </c>
      <c r="G797" s="39" t="s">
        <v>4853</v>
      </c>
      <c r="H797" s="39" t="s">
        <v>4502</v>
      </c>
      <c r="I797" s="40" t="n">
        <v>100</v>
      </c>
      <c r="J797" s="40" t="n">
        <v>0</v>
      </c>
      <c r="K797" s="39" t="s">
        <v>4503</v>
      </c>
      <c r="L797" s="41" t="n">
        <v>0</v>
      </c>
      <c r="M797" s="41" t="n">
        <v>35851.95</v>
      </c>
      <c r="O797" s="42" t="n">
        <f aca="false">M797/SUM($M$2:$M$2023)</f>
        <v>9.90459988388254E-005</v>
      </c>
      <c r="P797" s="43" t="n">
        <f aca="false">IFERROR(M797/I797,0)</f>
        <v>358.5195</v>
      </c>
      <c r="Q797" s="17"/>
      <c r="R797" s="44" t="n">
        <f aca="false">I797-Q797</f>
        <v>100</v>
      </c>
      <c r="S797" s="43" t="n">
        <f aca="false">$AK797*R797</f>
        <v>35851.9476363636</v>
      </c>
      <c r="U797" s="26" t="s">
        <v>259</v>
      </c>
      <c r="V797" s="26" t="s">
        <v>260</v>
      </c>
      <c r="W797" s="26" t="s">
        <v>262</v>
      </c>
      <c r="X797" s="29" t="s">
        <v>227</v>
      </c>
      <c r="Y797" s="26" t="s">
        <v>297</v>
      </c>
      <c r="Z797" s="25" t="s">
        <v>51</v>
      </c>
      <c r="AA797" s="26" t="s">
        <v>2009</v>
      </c>
      <c r="AB797" s="26" t="s">
        <v>2010</v>
      </c>
      <c r="AC797" s="26" t="s">
        <v>2011</v>
      </c>
      <c r="AD797" s="26" t="s">
        <v>269</v>
      </c>
      <c r="AE797" s="26"/>
      <c r="AF797" s="26" t="s">
        <v>270</v>
      </c>
      <c r="AG797" s="26" t="s">
        <v>2012</v>
      </c>
      <c r="AH797" s="45"/>
      <c r="AI797" s="45"/>
      <c r="AJ797" s="45"/>
      <c r="AK797" s="46" t="n">
        <v>358.519476363636</v>
      </c>
      <c r="AL797" s="46"/>
      <c r="AM797" s="46"/>
      <c r="AN797" s="26"/>
      <c r="AO797" s="26" t="s">
        <v>5094</v>
      </c>
    </row>
    <row r="798" customFormat="false" ht="12" hidden="false" customHeight="false" outlineLevel="0" collapsed="false">
      <c r="A798" s="39" t="s">
        <v>350</v>
      </c>
      <c r="B798" s="39" t="s">
        <v>351</v>
      </c>
      <c r="C798" s="39" t="s">
        <v>5505</v>
      </c>
      <c r="D798" s="39" t="s">
        <v>4505</v>
      </c>
      <c r="E798" s="39" t="s">
        <v>261</v>
      </c>
      <c r="F798" s="39" t="s">
        <v>1739</v>
      </c>
      <c r="G798" s="39" t="s">
        <v>4853</v>
      </c>
      <c r="H798" s="39" t="s">
        <v>4502</v>
      </c>
      <c r="I798" s="40" t="n">
        <v>100</v>
      </c>
      <c r="J798" s="40" t="n">
        <v>0</v>
      </c>
      <c r="K798" s="39" t="s">
        <v>4503</v>
      </c>
      <c r="L798" s="41" t="n">
        <v>0</v>
      </c>
      <c r="M798" s="41" t="n">
        <v>26012.26</v>
      </c>
      <c r="O798" s="42" t="n">
        <f aca="false">M798/SUM($M$2:$M$2023)</f>
        <v>7.18624865245886E-005</v>
      </c>
      <c r="P798" s="43" t="n">
        <f aca="false">IFERROR(M798/I798,0)</f>
        <v>260.1226</v>
      </c>
      <c r="Q798" s="17"/>
      <c r="R798" s="44" t="n">
        <f aca="false">I798-Q798</f>
        <v>100</v>
      </c>
      <c r="S798" s="43" t="n">
        <f aca="false">$AK798*R798</f>
        <v>26012.2585714286</v>
      </c>
      <c r="U798" s="26" t="s">
        <v>259</v>
      </c>
      <c r="V798" s="26" t="s">
        <v>260</v>
      </c>
      <c r="W798" s="26" t="s">
        <v>262</v>
      </c>
      <c r="X798" s="29" t="s">
        <v>227</v>
      </c>
      <c r="Y798" s="26" t="s">
        <v>297</v>
      </c>
      <c r="Z798" s="25" t="s">
        <v>51</v>
      </c>
      <c r="AA798" s="26" t="s">
        <v>1824</v>
      </c>
      <c r="AB798" s="26" t="s">
        <v>1825</v>
      </c>
      <c r="AC798" s="26" t="s">
        <v>290</v>
      </c>
      <c r="AD798" s="26" t="s">
        <v>269</v>
      </c>
      <c r="AE798" s="26"/>
      <c r="AF798" s="26" t="s">
        <v>270</v>
      </c>
      <c r="AG798" s="26"/>
      <c r="AH798" s="45"/>
      <c r="AI798" s="45"/>
      <c r="AJ798" s="45"/>
      <c r="AK798" s="46" t="n">
        <v>260.122585714286</v>
      </c>
      <c r="AL798" s="46"/>
      <c r="AM798" s="46"/>
      <c r="AN798" s="26"/>
      <c r="AO798" s="26" t="s">
        <v>5017</v>
      </c>
    </row>
    <row r="799" customFormat="false" ht="12" hidden="false" customHeight="false" outlineLevel="0" collapsed="false">
      <c r="A799" s="39" t="s">
        <v>350</v>
      </c>
      <c r="B799" s="39" t="s">
        <v>351</v>
      </c>
      <c r="C799" s="39" t="s">
        <v>5506</v>
      </c>
      <c r="D799" s="39" t="s">
        <v>4505</v>
      </c>
      <c r="E799" s="39" t="s">
        <v>261</v>
      </c>
      <c r="F799" s="39" t="s">
        <v>1739</v>
      </c>
      <c r="G799" s="39" t="s">
        <v>4853</v>
      </c>
      <c r="H799" s="39" t="s">
        <v>4502</v>
      </c>
      <c r="I799" s="40" t="n">
        <v>100</v>
      </c>
      <c r="J799" s="40" t="n">
        <v>0</v>
      </c>
      <c r="K799" s="39" t="s">
        <v>4503</v>
      </c>
      <c r="L799" s="41" t="n">
        <v>0</v>
      </c>
      <c r="M799" s="41" t="n">
        <v>26012.26</v>
      </c>
      <c r="O799" s="42" t="n">
        <f aca="false">M799/SUM($M$2:$M$2023)</f>
        <v>7.18624865245886E-005</v>
      </c>
      <c r="P799" s="43" t="n">
        <f aca="false">IFERROR(M799/I799,0)</f>
        <v>260.1226</v>
      </c>
      <c r="Q799" s="17"/>
      <c r="R799" s="44" t="n">
        <f aca="false">I799-Q799</f>
        <v>100</v>
      </c>
      <c r="S799" s="43" t="n">
        <f aca="false">$AK799*R799</f>
        <v>26012.2585714286</v>
      </c>
      <c r="U799" s="26" t="s">
        <v>259</v>
      </c>
      <c r="V799" s="26" t="s">
        <v>260</v>
      </c>
      <c r="W799" s="26" t="s">
        <v>262</v>
      </c>
      <c r="X799" s="29" t="s">
        <v>227</v>
      </c>
      <c r="Y799" s="26" t="s">
        <v>297</v>
      </c>
      <c r="Z799" s="25" t="s">
        <v>51</v>
      </c>
      <c r="AA799" s="26" t="s">
        <v>1824</v>
      </c>
      <c r="AB799" s="26" t="s">
        <v>1825</v>
      </c>
      <c r="AC799" s="26" t="s">
        <v>290</v>
      </c>
      <c r="AD799" s="26" t="s">
        <v>269</v>
      </c>
      <c r="AE799" s="26"/>
      <c r="AF799" s="26" t="s">
        <v>270</v>
      </c>
      <c r="AG799" s="26"/>
      <c r="AH799" s="45"/>
      <c r="AI799" s="45"/>
      <c r="AJ799" s="45"/>
      <c r="AK799" s="46" t="n">
        <v>260.122585714286</v>
      </c>
      <c r="AL799" s="46"/>
      <c r="AM799" s="46"/>
      <c r="AN799" s="26"/>
      <c r="AO799" s="26" t="s">
        <v>5017</v>
      </c>
    </row>
    <row r="800" customFormat="false" ht="12" hidden="false" customHeight="false" outlineLevel="0" collapsed="false">
      <c r="A800" s="39" t="s">
        <v>350</v>
      </c>
      <c r="B800" s="39" t="s">
        <v>351</v>
      </c>
      <c r="C800" s="39" t="s">
        <v>5507</v>
      </c>
      <c r="D800" s="39" t="s">
        <v>4505</v>
      </c>
      <c r="E800" s="39" t="s">
        <v>261</v>
      </c>
      <c r="F800" s="39" t="s">
        <v>1739</v>
      </c>
      <c r="G800" s="39" t="s">
        <v>4853</v>
      </c>
      <c r="H800" s="39" t="s">
        <v>4502</v>
      </c>
      <c r="I800" s="40" t="n">
        <v>100</v>
      </c>
      <c r="J800" s="40" t="n">
        <v>0</v>
      </c>
      <c r="K800" s="39" t="s">
        <v>4503</v>
      </c>
      <c r="L800" s="41" t="n">
        <v>0</v>
      </c>
      <c r="M800" s="41" t="n">
        <v>26012.26</v>
      </c>
      <c r="O800" s="42" t="n">
        <f aca="false">M800/SUM($M$2:$M$2023)</f>
        <v>7.18624865245886E-005</v>
      </c>
      <c r="P800" s="43" t="n">
        <f aca="false">IFERROR(M800/I800,0)</f>
        <v>260.1226</v>
      </c>
      <c r="Q800" s="17"/>
      <c r="R800" s="44" t="n">
        <f aca="false">I800-Q800</f>
        <v>100</v>
      </c>
      <c r="S800" s="43" t="n">
        <f aca="false">$AK800*R800</f>
        <v>26012.2585714286</v>
      </c>
      <c r="U800" s="26" t="s">
        <v>259</v>
      </c>
      <c r="V800" s="26" t="s">
        <v>260</v>
      </c>
      <c r="W800" s="26" t="s">
        <v>262</v>
      </c>
      <c r="X800" s="29" t="s">
        <v>227</v>
      </c>
      <c r="Y800" s="26" t="s">
        <v>297</v>
      </c>
      <c r="Z800" s="25" t="s">
        <v>51</v>
      </c>
      <c r="AA800" s="26" t="s">
        <v>1824</v>
      </c>
      <c r="AB800" s="26" t="s">
        <v>1825</v>
      </c>
      <c r="AC800" s="26" t="s">
        <v>290</v>
      </c>
      <c r="AD800" s="26" t="s">
        <v>269</v>
      </c>
      <c r="AE800" s="26"/>
      <c r="AF800" s="26" t="s">
        <v>270</v>
      </c>
      <c r="AG800" s="26"/>
      <c r="AH800" s="45"/>
      <c r="AI800" s="45"/>
      <c r="AJ800" s="45"/>
      <c r="AK800" s="46" t="n">
        <v>260.122585714286</v>
      </c>
      <c r="AL800" s="46"/>
      <c r="AM800" s="46"/>
      <c r="AN800" s="26"/>
      <c r="AO800" s="26" t="s">
        <v>5017</v>
      </c>
    </row>
    <row r="801" customFormat="false" ht="12" hidden="false" customHeight="false" outlineLevel="0" collapsed="false">
      <c r="A801" s="39" t="s">
        <v>350</v>
      </c>
      <c r="B801" s="39" t="s">
        <v>351</v>
      </c>
      <c r="C801" s="39" t="s">
        <v>5508</v>
      </c>
      <c r="D801" s="39" t="s">
        <v>4505</v>
      </c>
      <c r="E801" s="39" t="s">
        <v>261</v>
      </c>
      <c r="F801" s="39" t="s">
        <v>1739</v>
      </c>
      <c r="G801" s="39" t="s">
        <v>4853</v>
      </c>
      <c r="H801" s="39" t="s">
        <v>4502</v>
      </c>
      <c r="I801" s="40" t="n">
        <v>100</v>
      </c>
      <c r="J801" s="40" t="n">
        <v>0</v>
      </c>
      <c r="K801" s="39" t="s">
        <v>4503</v>
      </c>
      <c r="L801" s="41" t="n">
        <v>0</v>
      </c>
      <c r="M801" s="41" t="n">
        <v>26012.26</v>
      </c>
      <c r="O801" s="42" t="n">
        <f aca="false">M801/SUM($M$2:$M$2023)</f>
        <v>7.18624865245886E-005</v>
      </c>
      <c r="P801" s="43" t="n">
        <f aca="false">IFERROR(M801/I801,0)</f>
        <v>260.1226</v>
      </c>
      <c r="Q801" s="17"/>
      <c r="R801" s="44" t="n">
        <f aca="false">I801-Q801</f>
        <v>100</v>
      </c>
      <c r="S801" s="43" t="n">
        <f aca="false">$AK801*R801</f>
        <v>26012.2585714286</v>
      </c>
      <c r="U801" s="26" t="s">
        <v>259</v>
      </c>
      <c r="V801" s="26" t="s">
        <v>260</v>
      </c>
      <c r="W801" s="26" t="s">
        <v>262</v>
      </c>
      <c r="X801" s="29" t="s">
        <v>227</v>
      </c>
      <c r="Y801" s="26" t="s">
        <v>297</v>
      </c>
      <c r="Z801" s="25" t="s">
        <v>51</v>
      </c>
      <c r="AA801" s="26" t="s">
        <v>1824</v>
      </c>
      <c r="AB801" s="26" t="s">
        <v>1825</v>
      </c>
      <c r="AC801" s="26" t="s">
        <v>290</v>
      </c>
      <c r="AD801" s="26" t="s">
        <v>269</v>
      </c>
      <c r="AE801" s="26"/>
      <c r="AF801" s="26" t="s">
        <v>270</v>
      </c>
      <c r="AG801" s="26"/>
      <c r="AH801" s="45"/>
      <c r="AI801" s="45"/>
      <c r="AJ801" s="45"/>
      <c r="AK801" s="46" t="n">
        <v>260.122585714286</v>
      </c>
      <c r="AL801" s="46"/>
      <c r="AM801" s="46"/>
      <c r="AN801" s="26"/>
      <c r="AO801" s="26" t="s">
        <v>5017</v>
      </c>
    </row>
    <row r="802" customFormat="false" ht="12" hidden="false" customHeight="false" outlineLevel="0" collapsed="false">
      <c r="A802" s="39" t="s">
        <v>350</v>
      </c>
      <c r="B802" s="39" t="s">
        <v>351</v>
      </c>
      <c r="C802" s="39" t="s">
        <v>5397</v>
      </c>
      <c r="D802" s="39" t="s">
        <v>4505</v>
      </c>
      <c r="E802" s="39" t="s">
        <v>261</v>
      </c>
      <c r="F802" s="39" t="s">
        <v>1739</v>
      </c>
      <c r="G802" s="39" t="s">
        <v>4853</v>
      </c>
      <c r="H802" s="39" t="s">
        <v>4502</v>
      </c>
      <c r="I802" s="40" t="n">
        <v>100</v>
      </c>
      <c r="J802" s="40" t="n">
        <v>0</v>
      </c>
      <c r="K802" s="39" t="s">
        <v>4503</v>
      </c>
      <c r="L802" s="41" t="n">
        <v>0</v>
      </c>
      <c r="M802" s="41" t="n">
        <v>26012.26</v>
      </c>
      <c r="O802" s="42" t="n">
        <f aca="false">M802/SUM($M$2:$M$2023)</f>
        <v>7.18624865245886E-005</v>
      </c>
      <c r="P802" s="43" t="n">
        <f aca="false">IFERROR(M802/I802,0)</f>
        <v>260.1226</v>
      </c>
      <c r="Q802" s="17"/>
      <c r="R802" s="44" t="n">
        <f aca="false">I802-Q802</f>
        <v>100</v>
      </c>
      <c r="S802" s="43" t="n">
        <f aca="false">$AK802*R802</f>
        <v>26012.2585714286</v>
      </c>
      <c r="U802" s="26" t="s">
        <v>259</v>
      </c>
      <c r="V802" s="26" t="s">
        <v>260</v>
      </c>
      <c r="W802" s="26" t="s">
        <v>262</v>
      </c>
      <c r="X802" s="29" t="s">
        <v>227</v>
      </c>
      <c r="Y802" s="26" t="s">
        <v>297</v>
      </c>
      <c r="Z802" s="25" t="s">
        <v>51</v>
      </c>
      <c r="AA802" s="26" t="s">
        <v>1824</v>
      </c>
      <c r="AB802" s="26" t="s">
        <v>1825</v>
      </c>
      <c r="AC802" s="26" t="s">
        <v>290</v>
      </c>
      <c r="AD802" s="26" t="s">
        <v>269</v>
      </c>
      <c r="AE802" s="26"/>
      <c r="AF802" s="26" t="s">
        <v>270</v>
      </c>
      <c r="AG802" s="26"/>
      <c r="AH802" s="45"/>
      <c r="AI802" s="45"/>
      <c r="AJ802" s="45"/>
      <c r="AK802" s="46" t="n">
        <v>260.122585714286</v>
      </c>
      <c r="AL802" s="46"/>
      <c r="AM802" s="46"/>
      <c r="AN802" s="26"/>
      <c r="AO802" s="26" t="s">
        <v>5017</v>
      </c>
    </row>
    <row r="803" customFormat="false" ht="12" hidden="false" customHeight="false" outlineLevel="0" collapsed="false">
      <c r="A803" s="39" t="s">
        <v>350</v>
      </c>
      <c r="B803" s="39" t="s">
        <v>351</v>
      </c>
      <c r="C803" s="39" t="s">
        <v>5509</v>
      </c>
      <c r="D803" s="39" t="s">
        <v>4505</v>
      </c>
      <c r="E803" s="39" t="s">
        <v>261</v>
      </c>
      <c r="F803" s="39" t="s">
        <v>1739</v>
      </c>
      <c r="G803" s="39" t="s">
        <v>4853</v>
      </c>
      <c r="H803" s="39" t="s">
        <v>4502</v>
      </c>
      <c r="I803" s="40" t="n">
        <v>100</v>
      </c>
      <c r="J803" s="40" t="n">
        <v>0</v>
      </c>
      <c r="K803" s="39" t="s">
        <v>4503</v>
      </c>
      <c r="L803" s="41" t="n">
        <v>0</v>
      </c>
      <c r="M803" s="41" t="n">
        <v>26012.26</v>
      </c>
      <c r="O803" s="42" t="n">
        <f aca="false">M803/SUM($M$2:$M$2023)</f>
        <v>7.18624865245886E-005</v>
      </c>
      <c r="P803" s="43" t="n">
        <f aca="false">IFERROR(M803/I803,0)</f>
        <v>260.1226</v>
      </c>
      <c r="Q803" s="17"/>
      <c r="R803" s="44" t="n">
        <f aca="false">I803-Q803</f>
        <v>100</v>
      </c>
      <c r="S803" s="43" t="n">
        <f aca="false">$AK803*R803</f>
        <v>26012.2585714286</v>
      </c>
      <c r="U803" s="26" t="s">
        <v>259</v>
      </c>
      <c r="V803" s="26" t="s">
        <v>260</v>
      </c>
      <c r="W803" s="26" t="s">
        <v>262</v>
      </c>
      <c r="X803" s="29" t="s">
        <v>227</v>
      </c>
      <c r="Y803" s="26" t="s">
        <v>297</v>
      </c>
      <c r="Z803" s="25" t="s">
        <v>51</v>
      </c>
      <c r="AA803" s="26" t="s">
        <v>1824</v>
      </c>
      <c r="AB803" s="26" t="s">
        <v>1825</v>
      </c>
      <c r="AC803" s="26" t="s">
        <v>290</v>
      </c>
      <c r="AD803" s="26" t="s">
        <v>269</v>
      </c>
      <c r="AE803" s="26"/>
      <c r="AF803" s="26" t="s">
        <v>270</v>
      </c>
      <c r="AG803" s="26"/>
      <c r="AH803" s="45"/>
      <c r="AI803" s="45"/>
      <c r="AJ803" s="45"/>
      <c r="AK803" s="46" t="n">
        <v>260.122585714286</v>
      </c>
      <c r="AL803" s="46"/>
      <c r="AM803" s="46"/>
      <c r="AN803" s="26"/>
      <c r="AO803" s="26" t="s">
        <v>5017</v>
      </c>
    </row>
    <row r="804" customFormat="false" ht="12" hidden="false" customHeight="false" outlineLevel="0" collapsed="false">
      <c r="A804" s="39" t="s">
        <v>350</v>
      </c>
      <c r="B804" s="39" t="s">
        <v>351</v>
      </c>
      <c r="C804" s="39" t="s">
        <v>5510</v>
      </c>
      <c r="D804" s="39" t="s">
        <v>4505</v>
      </c>
      <c r="E804" s="39" t="s">
        <v>261</v>
      </c>
      <c r="F804" s="39" t="s">
        <v>1739</v>
      </c>
      <c r="G804" s="39" t="s">
        <v>4853</v>
      </c>
      <c r="H804" s="39" t="s">
        <v>4502</v>
      </c>
      <c r="I804" s="40" t="n">
        <v>100</v>
      </c>
      <c r="J804" s="40" t="n">
        <v>0</v>
      </c>
      <c r="K804" s="39" t="s">
        <v>4503</v>
      </c>
      <c r="L804" s="41" t="n">
        <v>0</v>
      </c>
      <c r="M804" s="41" t="n">
        <v>26012.26</v>
      </c>
      <c r="O804" s="42" t="n">
        <f aca="false">M804/SUM($M$2:$M$2023)</f>
        <v>7.18624865245886E-005</v>
      </c>
      <c r="P804" s="43" t="n">
        <f aca="false">IFERROR(M804/I804,0)</f>
        <v>260.1226</v>
      </c>
      <c r="Q804" s="17"/>
      <c r="R804" s="44" t="n">
        <f aca="false">I804-Q804</f>
        <v>100</v>
      </c>
      <c r="S804" s="43" t="n">
        <f aca="false">$AK804*R804</f>
        <v>26012.2585714286</v>
      </c>
      <c r="U804" s="26" t="s">
        <v>259</v>
      </c>
      <c r="V804" s="26" t="s">
        <v>260</v>
      </c>
      <c r="W804" s="26" t="s">
        <v>262</v>
      </c>
      <c r="X804" s="29" t="s">
        <v>227</v>
      </c>
      <c r="Y804" s="26" t="s">
        <v>297</v>
      </c>
      <c r="Z804" s="25" t="s">
        <v>51</v>
      </c>
      <c r="AA804" s="26" t="s">
        <v>1824</v>
      </c>
      <c r="AB804" s="26" t="s">
        <v>1825</v>
      </c>
      <c r="AC804" s="26" t="s">
        <v>290</v>
      </c>
      <c r="AD804" s="26" t="s">
        <v>269</v>
      </c>
      <c r="AE804" s="26"/>
      <c r="AF804" s="26" t="s">
        <v>270</v>
      </c>
      <c r="AG804" s="26"/>
      <c r="AH804" s="45"/>
      <c r="AI804" s="45"/>
      <c r="AJ804" s="45"/>
      <c r="AK804" s="46" t="n">
        <v>260.122585714286</v>
      </c>
      <c r="AL804" s="46"/>
      <c r="AM804" s="46"/>
      <c r="AN804" s="26"/>
      <c r="AO804" s="26" t="s">
        <v>5017</v>
      </c>
    </row>
    <row r="805" customFormat="false" ht="12" hidden="false" customHeight="false" outlineLevel="0" collapsed="false">
      <c r="A805" s="39" t="s">
        <v>790</v>
      </c>
      <c r="B805" s="39" t="s">
        <v>791</v>
      </c>
      <c r="C805" s="39" t="s">
        <v>5511</v>
      </c>
      <c r="D805" s="39" t="s">
        <v>4505</v>
      </c>
      <c r="E805" s="39" t="s">
        <v>261</v>
      </c>
      <c r="F805" s="39" t="s">
        <v>1739</v>
      </c>
      <c r="G805" s="39" t="s">
        <v>4853</v>
      </c>
      <c r="H805" s="39" t="s">
        <v>4502</v>
      </c>
      <c r="I805" s="40" t="n">
        <v>100</v>
      </c>
      <c r="J805" s="40" t="n">
        <v>0</v>
      </c>
      <c r="K805" s="39" t="s">
        <v>4503</v>
      </c>
      <c r="L805" s="41" t="n">
        <v>0</v>
      </c>
      <c r="M805" s="41" t="n">
        <v>31247.53</v>
      </c>
      <c r="O805" s="42" t="n">
        <f aca="false">M805/SUM($M$2:$M$2023)</f>
        <v>8.63256481194513E-005</v>
      </c>
      <c r="P805" s="43" t="n">
        <f aca="false">IFERROR(M805/I805,0)</f>
        <v>312.4753</v>
      </c>
      <c r="Q805" s="17"/>
      <c r="R805" s="44" t="n">
        <f aca="false">I805-Q805</f>
        <v>100</v>
      </c>
      <c r="S805" s="43" t="n">
        <f aca="false">$AK805*R805</f>
        <v>31247.529290853</v>
      </c>
      <c r="U805" s="26" t="s">
        <v>259</v>
      </c>
      <c r="V805" s="26" t="s">
        <v>260</v>
      </c>
      <c r="W805" s="26" t="s">
        <v>262</v>
      </c>
      <c r="X805" s="29" t="s">
        <v>227</v>
      </c>
      <c r="Y805" s="26" t="s">
        <v>297</v>
      </c>
      <c r="Z805" s="25" t="s">
        <v>51</v>
      </c>
      <c r="AA805" s="26" t="s">
        <v>2057</v>
      </c>
      <c r="AB805" s="26" t="s">
        <v>2058</v>
      </c>
      <c r="AC805" s="26" t="s">
        <v>2059</v>
      </c>
      <c r="AD805" s="26" t="s">
        <v>269</v>
      </c>
      <c r="AE805" s="26"/>
      <c r="AF805" s="26" t="s">
        <v>270</v>
      </c>
      <c r="AG805" s="26" t="s">
        <v>2060</v>
      </c>
      <c r="AH805" s="45"/>
      <c r="AI805" s="45"/>
      <c r="AJ805" s="45"/>
      <c r="AK805" s="46" t="n">
        <v>312.47529290853</v>
      </c>
      <c r="AL805" s="46"/>
      <c r="AM805" s="46"/>
      <c r="AN805" s="26"/>
      <c r="AO805" s="26" t="s">
        <v>5512</v>
      </c>
    </row>
    <row r="806" customFormat="false" ht="12" hidden="false" customHeight="false" outlineLevel="0" collapsed="false">
      <c r="A806" s="39" t="s">
        <v>790</v>
      </c>
      <c r="B806" s="39" t="s">
        <v>791</v>
      </c>
      <c r="C806" s="39" t="s">
        <v>5513</v>
      </c>
      <c r="D806" s="39" t="s">
        <v>4505</v>
      </c>
      <c r="E806" s="39" t="s">
        <v>261</v>
      </c>
      <c r="F806" s="39" t="s">
        <v>1739</v>
      </c>
      <c r="G806" s="39" t="s">
        <v>4853</v>
      </c>
      <c r="H806" s="39" t="s">
        <v>4502</v>
      </c>
      <c r="I806" s="40" t="n">
        <v>100</v>
      </c>
      <c r="J806" s="40" t="n">
        <v>0</v>
      </c>
      <c r="K806" s="39" t="s">
        <v>4503</v>
      </c>
      <c r="L806" s="41" t="n">
        <v>0</v>
      </c>
      <c r="M806" s="41" t="n">
        <v>31247.53</v>
      </c>
      <c r="O806" s="42" t="n">
        <f aca="false">M806/SUM($M$2:$M$2023)</f>
        <v>8.63256481194513E-005</v>
      </c>
      <c r="P806" s="43" t="n">
        <f aca="false">IFERROR(M806/I806,0)</f>
        <v>312.4753</v>
      </c>
      <c r="Q806" s="17"/>
      <c r="R806" s="44" t="n">
        <f aca="false">I806-Q806</f>
        <v>100</v>
      </c>
      <c r="S806" s="43" t="n">
        <f aca="false">$AK806*R806</f>
        <v>31247.529290853</v>
      </c>
      <c r="U806" s="26" t="s">
        <v>259</v>
      </c>
      <c r="V806" s="26" t="s">
        <v>260</v>
      </c>
      <c r="W806" s="26" t="s">
        <v>262</v>
      </c>
      <c r="X806" s="29" t="s">
        <v>227</v>
      </c>
      <c r="Y806" s="26" t="s">
        <v>297</v>
      </c>
      <c r="Z806" s="25" t="s">
        <v>51</v>
      </c>
      <c r="AA806" s="26" t="s">
        <v>2057</v>
      </c>
      <c r="AB806" s="26" t="s">
        <v>2058</v>
      </c>
      <c r="AC806" s="26" t="s">
        <v>2059</v>
      </c>
      <c r="AD806" s="26" t="s">
        <v>269</v>
      </c>
      <c r="AE806" s="26"/>
      <c r="AF806" s="26" t="s">
        <v>270</v>
      </c>
      <c r="AG806" s="26" t="s">
        <v>2060</v>
      </c>
      <c r="AH806" s="45"/>
      <c r="AI806" s="45"/>
      <c r="AJ806" s="45"/>
      <c r="AK806" s="46" t="n">
        <v>312.47529290853</v>
      </c>
      <c r="AL806" s="46"/>
      <c r="AM806" s="46"/>
      <c r="AN806" s="26"/>
      <c r="AO806" s="26" t="s">
        <v>5512</v>
      </c>
    </row>
    <row r="807" customFormat="false" ht="12" hidden="false" customHeight="false" outlineLevel="0" collapsed="false">
      <c r="A807" s="39" t="s">
        <v>790</v>
      </c>
      <c r="B807" s="39" t="s">
        <v>791</v>
      </c>
      <c r="C807" s="39" t="s">
        <v>5514</v>
      </c>
      <c r="D807" s="39" t="s">
        <v>4505</v>
      </c>
      <c r="E807" s="39" t="s">
        <v>261</v>
      </c>
      <c r="F807" s="39" t="s">
        <v>1739</v>
      </c>
      <c r="G807" s="39" t="s">
        <v>4853</v>
      </c>
      <c r="H807" s="39" t="s">
        <v>4502</v>
      </c>
      <c r="I807" s="40" t="n">
        <v>100</v>
      </c>
      <c r="J807" s="40" t="n">
        <v>0</v>
      </c>
      <c r="K807" s="39" t="s">
        <v>4503</v>
      </c>
      <c r="L807" s="41" t="n">
        <v>0</v>
      </c>
      <c r="M807" s="41" t="n">
        <v>31247.53</v>
      </c>
      <c r="O807" s="42" t="n">
        <f aca="false">M807/SUM($M$2:$M$2023)</f>
        <v>8.63256481194513E-005</v>
      </c>
      <c r="P807" s="43" t="n">
        <f aca="false">IFERROR(M807/I807,0)</f>
        <v>312.4753</v>
      </c>
      <c r="Q807" s="17"/>
      <c r="R807" s="44" t="n">
        <f aca="false">I807-Q807</f>
        <v>100</v>
      </c>
      <c r="S807" s="43" t="n">
        <f aca="false">$AK807*R807</f>
        <v>31247.529290853</v>
      </c>
      <c r="U807" s="26" t="s">
        <v>259</v>
      </c>
      <c r="V807" s="26" t="s">
        <v>260</v>
      </c>
      <c r="W807" s="26" t="s">
        <v>262</v>
      </c>
      <c r="X807" s="29" t="s">
        <v>227</v>
      </c>
      <c r="Y807" s="26" t="s">
        <v>297</v>
      </c>
      <c r="Z807" s="25" t="s">
        <v>51</v>
      </c>
      <c r="AA807" s="26" t="s">
        <v>2057</v>
      </c>
      <c r="AB807" s="26" t="s">
        <v>2058</v>
      </c>
      <c r="AC807" s="26" t="s">
        <v>2059</v>
      </c>
      <c r="AD807" s="26" t="s">
        <v>269</v>
      </c>
      <c r="AE807" s="26"/>
      <c r="AF807" s="26" t="s">
        <v>270</v>
      </c>
      <c r="AG807" s="26" t="s">
        <v>2060</v>
      </c>
      <c r="AH807" s="45"/>
      <c r="AI807" s="45"/>
      <c r="AJ807" s="45"/>
      <c r="AK807" s="46" t="n">
        <v>312.47529290853</v>
      </c>
      <c r="AL807" s="46"/>
      <c r="AM807" s="46"/>
      <c r="AN807" s="26"/>
      <c r="AO807" s="26" t="s">
        <v>5512</v>
      </c>
    </row>
    <row r="808" customFormat="false" ht="12" hidden="false" customHeight="false" outlineLevel="0" collapsed="false">
      <c r="A808" s="39" t="s">
        <v>790</v>
      </c>
      <c r="B808" s="39" t="s">
        <v>791</v>
      </c>
      <c r="C808" s="39" t="s">
        <v>5515</v>
      </c>
      <c r="D808" s="39" t="s">
        <v>4505</v>
      </c>
      <c r="E808" s="39" t="s">
        <v>261</v>
      </c>
      <c r="F808" s="39" t="s">
        <v>1739</v>
      </c>
      <c r="G808" s="39" t="s">
        <v>4853</v>
      </c>
      <c r="H808" s="39" t="s">
        <v>4502</v>
      </c>
      <c r="I808" s="40" t="n">
        <v>100</v>
      </c>
      <c r="J808" s="40" t="n">
        <v>0</v>
      </c>
      <c r="K808" s="39" t="s">
        <v>4503</v>
      </c>
      <c r="L808" s="41" t="n">
        <v>0</v>
      </c>
      <c r="M808" s="41" t="n">
        <v>31247.53</v>
      </c>
      <c r="O808" s="42" t="n">
        <f aca="false">M808/SUM($M$2:$M$2023)</f>
        <v>8.63256481194513E-005</v>
      </c>
      <c r="P808" s="43" t="n">
        <f aca="false">IFERROR(M808/I808,0)</f>
        <v>312.4753</v>
      </c>
      <c r="Q808" s="17"/>
      <c r="R808" s="44" t="n">
        <f aca="false">I808-Q808</f>
        <v>100</v>
      </c>
      <c r="S808" s="43" t="n">
        <f aca="false">$AK808*R808</f>
        <v>31247.529290853</v>
      </c>
      <c r="U808" s="26" t="s">
        <v>259</v>
      </c>
      <c r="V808" s="26" t="s">
        <v>260</v>
      </c>
      <c r="W808" s="26" t="s">
        <v>262</v>
      </c>
      <c r="X808" s="29" t="s">
        <v>227</v>
      </c>
      <c r="Y808" s="26" t="s">
        <v>297</v>
      </c>
      <c r="Z808" s="25" t="s">
        <v>51</v>
      </c>
      <c r="AA808" s="26" t="s">
        <v>2057</v>
      </c>
      <c r="AB808" s="26" t="s">
        <v>2058</v>
      </c>
      <c r="AC808" s="26" t="s">
        <v>2059</v>
      </c>
      <c r="AD808" s="26" t="s">
        <v>269</v>
      </c>
      <c r="AE808" s="26"/>
      <c r="AF808" s="26" t="s">
        <v>270</v>
      </c>
      <c r="AG808" s="26" t="s">
        <v>2060</v>
      </c>
      <c r="AH808" s="45"/>
      <c r="AI808" s="45"/>
      <c r="AJ808" s="45"/>
      <c r="AK808" s="46" t="n">
        <v>312.47529290853</v>
      </c>
      <c r="AL808" s="46"/>
      <c r="AM808" s="46"/>
      <c r="AN808" s="26"/>
      <c r="AO808" s="26" t="s">
        <v>5512</v>
      </c>
    </row>
    <row r="809" customFormat="false" ht="12" hidden="false" customHeight="false" outlineLevel="0" collapsed="false">
      <c r="A809" s="39" t="s">
        <v>790</v>
      </c>
      <c r="B809" s="39" t="s">
        <v>791</v>
      </c>
      <c r="C809" s="39" t="s">
        <v>3823</v>
      </c>
      <c r="D809" s="39" t="s">
        <v>4505</v>
      </c>
      <c r="E809" s="39" t="s">
        <v>261</v>
      </c>
      <c r="F809" s="39" t="s">
        <v>1739</v>
      </c>
      <c r="G809" s="39" t="s">
        <v>4853</v>
      </c>
      <c r="H809" s="39" t="s">
        <v>4502</v>
      </c>
      <c r="I809" s="40" t="n">
        <v>100</v>
      </c>
      <c r="J809" s="40" t="n">
        <v>0</v>
      </c>
      <c r="K809" s="39" t="s">
        <v>4503</v>
      </c>
      <c r="L809" s="41" t="n">
        <v>0</v>
      </c>
      <c r="M809" s="41" t="n">
        <v>31247.53</v>
      </c>
      <c r="O809" s="42" t="n">
        <f aca="false">M809/SUM($M$2:$M$2023)</f>
        <v>8.63256481194513E-005</v>
      </c>
      <c r="P809" s="43" t="n">
        <f aca="false">IFERROR(M809/I809,0)</f>
        <v>312.4753</v>
      </c>
      <c r="Q809" s="17"/>
      <c r="R809" s="44" t="n">
        <f aca="false">I809-Q809</f>
        <v>100</v>
      </c>
      <c r="S809" s="43" t="n">
        <f aca="false">$AK809*R809</f>
        <v>31247.529290853</v>
      </c>
      <c r="U809" s="26" t="s">
        <v>259</v>
      </c>
      <c r="V809" s="26" t="s">
        <v>260</v>
      </c>
      <c r="W809" s="26" t="s">
        <v>262</v>
      </c>
      <c r="X809" s="29" t="s">
        <v>227</v>
      </c>
      <c r="Y809" s="26" t="s">
        <v>297</v>
      </c>
      <c r="Z809" s="25" t="s">
        <v>51</v>
      </c>
      <c r="AA809" s="26" t="s">
        <v>2057</v>
      </c>
      <c r="AB809" s="26" t="s">
        <v>2058</v>
      </c>
      <c r="AC809" s="26" t="s">
        <v>2059</v>
      </c>
      <c r="AD809" s="26" t="s">
        <v>269</v>
      </c>
      <c r="AE809" s="26"/>
      <c r="AF809" s="26" t="s">
        <v>270</v>
      </c>
      <c r="AG809" s="26" t="s">
        <v>2060</v>
      </c>
      <c r="AH809" s="45"/>
      <c r="AI809" s="45"/>
      <c r="AJ809" s="45"/>
      <c r="AK809" s="46" t="n">
        <v>312.47529290853</v>
      </c>
      <c r="AL809" s="46"/>
      <c r="AM809" s="46"/>
      <c r="AN809" s="26"/>
      <c r="AO809" s="26" t="s">
        <v>5512</v>
      </c>
    </row>
    <row r="810" customFormat="false" ht="12" hidden="false" customHeight="false" outlineLevel="0" collapsed="false">
      <c r="A810" s="39" t="s">
        <v>778</v>
      </c>
      <c r="B810" s="39" t="s">
        <v>779</v>
      </c>
      <c r="C810" s="39" t="s">
        <v>5516</v>
      </c>
      <c r="D810" s="39" t="s">
        <v>4505</v>
      </c>
      <c r="E810" s="39" t="s">
        <v>261</v>
      </c>
      <c r="F810" s="39" t="s">
        <v>1739</v>
      </c>
      <c r="G810" s="39" t="s">
        <v>4853</v>
      </c>
      <c r="H810" s="39" t="s">
        <v>4502</v>
      </c>
      <c r="I810" s="40" t="n">
        <v>100</v>
      </c>
      <c r="J810" s="40" t="n">
        <v>0</v>
      </c>
      <c r="K810" s="39" t="s">
        <v>4503</v>
      </c>
      <c r="L810" s="41" t="n">
        <v>0</v>
      </c>
      <c r="M810" s="41" t="n">
        <v>2447.07</v>
      </c>
      <c r="O810" s="42" t="n">
        <f aca="false">M810/SUM($M$2:$M$2023)</f>
        <v>6.76037125954166E-006</v>
      </c>
      <c r="P810" s="43" t="n">
        <f aca="false">IFERROR(M810/I810,0)</f>
        <v>24.4707</v>
      </c>
      <c r="Q810" s="17"/>
      <c r="R810" s="44" t="n">
        <f aca="false">I810-Q810</f>
        <v>100</v>
      </c>
      <c r="S810" s="43" t="n">
        <f aca="false">$AK810*R810</f>
        <v>2447.06530089629</v>
      </c>
      <c r="U810" s="26" t="s">
        <v>259</v>
      </c>
      <c r="V810" s="26" t="s">
        <v>260</v>
      </c>
      <c r="W810" s="26" t="s">
        <v>262</v>
      </c>
      <c r="X810" s="24" t="s">
        <v>226</v>
      </c>
      <c r="Y810" s="26" t="s">
        <v>267</v>
      </c>
      <c r="Z810" s="25" t="s">
        <v>51</v>
      </c>
      <c r="AA810" s="26" t="s">
        <v>1987</v>
      </c>
      <c r="AB810" s="26" t="s">
        <v>1988</v>
      </c>
      <c r="AC810" s="26" t="s">
        <v>290</v>
      </c>
      <c r="AD810" s="26" t="s">
        <v>269</v>
      </c>
      <c r="AE810" s="26"/>
      <c r="AF810" s="26" t="s">
        <v>270</v>
      </c>
      <c r="AG810" s="26" t="s">
        <v>564</v>
      </c>
      <c r="AH810" s="45"/>
      <c r="AI810" s="45"/>
      <c r="AJ810" s="45"/>
      <c r="AK810" s="46" t="n">
        <v>24.4706530089629</v>
      </c>
      <c r="AL810" s="46"/>
      <c r="AM810" s="46"/>
      <c r="AN810" s="26"/>
      <c r="AO810" s="26" t="s">
        <v>4997</v>
      </c>
    </row>
    <row r="811" customFormat="false" ht="12" hidden="false" customHeight="false" outlineLevel="0" collapsed="false">
      <c r="A811" s="39" t="s">
        <v>602</v>
      </c>
      <c r="B811" s="39" t="s">
        <v>603</v>
      </c>
      <c r="C811" s="39" t="s">
        <v>5517</v>
      </c>
      <c r="D811" s="39" t="s">
        <v>4505</v>
      </c>
      <c r="E811" s="39" t="s">
        <v>261</v>
      </c>
      <c r="F811" s="39" t="s">
        <v>1739</v>
      </c>
      <c r="G811" s="39" t="s">
        <v>4853</v>
      </c>
      <c r="H811" s="39" t="s">
        <v>4502</v>
      </c>
      <c r="I811" s="40" t="n">
        <v>100</v>
      </c>
      <c r="J811" s="40" t="n">
        <v>0</v>
      </c>
      <c r="K811" s="39" t="s">
        <v>4503</v>
      </c>
      <c r="L811" s="41" t="n">
        <v>0</v>
      </c>
      <c r="M811" s="41" t="n">
        <v>12105.66</v>
      </c>
      <c r="O811" s="42" t="n">
        <f aca="false">M811/SUM($M$2:$M$2023)</f>
        <v>3.34435696329827E-005</v>
      </c>
      <c r="P811" s="43" t="n">
        <f aca="false">IFERROR(M811/I811,0)</f>
        <v>121.0566</v>
      </c>
      <c r="Q811" s="17"/>
      <c r="R811" s="44" t="n">
        <f aca="false">I811-Q811</f>
        <v>100</v>
      </c>
      <c r="S811" s="43" t="n">
        <f aca="false">$AK811*R811</f>
        <v>12105.6553191489</v>
      </c>
      <c r="U811" s="26" t="s">
        <v>259</v>
      </c>
      <c r="V811" s="26" t="s">
        <v>260</v>
      </c>
      <c r="W811" s="26" t="s">
        <v>262</v>
      </c>
      <c r="X811" s="24" t="s">
        <v>226</v>
      </c>
      <c r="Y811" s="26" t="s">
        <v>267</v>
      </c>
      <c r="Z811" s="25" t="s">
        <v>51</v>
      </c>
      <c r="AA811" s="26" t="s">
        <v>1840</v>
      </c>
      <c r="AB811" s="26" t="s">
        <v>1841</v>
      </c>
      <c r="AC811" s="26" t="s">
        <v>1067</v>
      </c>
      <c r="AD811" s="26" t="s">
        <v>269</v>
      </c>
      <c r="AE811" s="26"/>
      <c r="AF811" s="26" t="s">
        <v>270</v>
      </c>
      <c r="AG811" s="26" t="s">
        <v>1069</v>
      </c>
      <c r="AH811" s="45"/>
      <c r="AI811" s="45"/>
      <c r="AJ811" s="45"/>
      <c r="AK811" s="46" t="n">
        <v>121.056553191489</v>
      </c>
      <c r="AL811" s="46"/>
      <c r="AM811" s="46"/>
      <c r="AN811" s="26"/>
      <c r="AO811" s="26" t="s">
        <v>4913</v>
      </c>
    </row>
    <row r="812" customFormat="false" ht="12" hidden="false" customHeight="false" outlineLevel="0" collapsed="false">
      <c r="A812" s="39" t="s">
        <v>390</v>
      </c>
      <c r="B812" s="39" t="s">
        <v>391</v>
      </c>
      <c r="C812" s="39" t="s">
        <v>5518</v>
      </c>
      <c r="D812" s="39" t="s">
        <v>4505</v>
      </c>
      <c r="E812" s="39" t="s">
        <v>261</v>
      </c>
      <c r="F812" s="39" t="s">
        <v>1739</v>
      </c>
      <c r="G812" s="39" t="s">
        <v>4853</v>
      </c>
      <c r="H812" s="39" t="s">
        <v>4502</v>
      </c>
      <c r="I812" s="40" t="n">
        <v>100</v>
      </c>
      <c r="J812" s="40" t="n">
        <v>0</v>
      </c>
      <c r="K812" s="39" t="s">
        <v>4503</v>
      </c>
      <c r="L812" s="41" t="n">
        <v>0</v>
      </c>
      <c r="M812" s="41" t="n">
        <v>4443.74</v>
      </c>
      <c r="O812" s="42" t="n">
        <f aca="false">M812/SUM($M$2:$M$2023)</f>
        <v>1.22764498689762E-005</v>
      </c>
      <c r="P812" s="43" t="n">
        <f aca="false">IFERROR(M812/I812,0)</f>
        <v>44.4374</v>
      </c>
      <c r="Q812" s="17"/>
      <c r="R812" s="44" t="n">
        <f aca="false">I812-Q812</f>
        <v>100</v>
      </c>
      <c r="S812" s="43" t="n">
        <f aca="false">$AK812*R812</f>
        <v>4443.74048083171</v>
      </c>
      <c r="U812" s="26" t="s">
        <v>259</v>
      </c>
      <c r="V812" s="26" t="s">
        <v>260</v>
      </c>
      <c r="W812" s="26" t="s">
        <v>262</v>
      </c>
      <c r="X812" s="24" t="s">
        <v>226</v>
      </c>
      <c r="Y812" s="26" t="s">
        <v>267</v>
      </c>
      <c r="Z812" s="25" t="s">
        <v>51</v>
      </c>
      <c r="AA812" s="26" t="s">
        <v>1803</v>
      </c>
      <c r="AB812" s="26" t="s">
        <v>1804</v>
      </c>
      <c r="AC812" s="26" t="s">
        <v>290</v>
      </c>
      <c r="AD812" s="26" t="s">
        <v>269</v>
      </c>
      <c r="AE812" s="26"/>
      <c r="AF812" s="26" t="s">
        <v>270</v>
      </c>
      <c r="AG812" s="26"/>
      <c r="AH812" s="45"/>
      <c r="AI812" s="45"/>
      <c r="AJ812" s="45"/>
      <c r="AK812" s="46" t="n">
        <v>44.4374048083171</v>
      </c>
      <c r="AL812" s="46"/>
      <c r="AM812" s="46"/>
      <c r="AN812" s="26"/>
      <c r="AO812" s="26" t="s">
        <v>4889</v>
      </c>
    </row>
    <row r="813" customFormat="false" ht="12" hidden="false" customHeight="false" outlineLevel="0" collapsed="false">
      <c r="A813" s="39" t="s">
        <v>1963</v>
      </c>
      <c r="B813" s="39" t="s">
        <v>1964</v>
      </c>
      <c r="C813" s="39" t="s">
        <v>5519</v>
      </c>
      <c r="D813" s="39" t="s">
        <v>4505</v>
      </c>
      <c r="E813" s="39" t="s">
        <v>261</v>
      </c>
      <c r="F813" s="39" t="s">
        <v>1739</v>
      </c>
      <c r="G813" s="39" t="s">
        <v>4853</v>
      </c>
      <c r="H813" s="39" t="s">
        <v>4502</v>
      </c>
      <c r="I813" s="40" t="n">
        <v>100</v>
      </c>
      <c r="J813" s="40" t="n">
        <v>0</v>
      </c>
      <c r="K813" s="39" t="s">
        <v>4503</v>
      </c>
      <c r="L813" s="41" t="n">
        <v>0</v>
      </c>
      <c r="M813" s="41" t="n">
        <v>25032.6</v>
      </c>
      <c r="O813" s="42" t="n">
        <f aca="false">M813/SUM($M$2:$M$2023)</f>
        <v>6.91560395050417E-005</v>
      </c>
      <c r="P813" s="43" t="n">
        <f aca="false">IFERROR(M813/I813,0)</f>
        <v>250.326</v>
      </c>
      <c r="Q813" s="17"/>
      <c r="R813" s="44" t="n">
        <f aca="false">I813-Q813</f>
        <v>100</v>
      </c>
      <c r="S813" s="43" t="n">
        <f aca="false">$AK813*R813</f>
        <v>25032.5980707395</v>
      </c>
      <c r="U813" s="26" t="s">
        <v>259</v>
      </c>
      <c r="V813" s="26" t="s">
        <v>260</v>
      </c>
      <c r="W813" s="26" t="s">
        <v>262</v>
      </c>
      <c r="X813" s="24" t="s">
        <v>226</v>
      </c>
      <c r="Y813" s="26" t="s">
        <v>267</v>
      </c>
      <c r="Z813" s="25" t="s">
        <v>51</v>
      </c>
      <c r="AA813" s="26" t="s">
        <v>1965</v>
      </c>
      <c r="AB813" s="26" t="s">
        <v>1966</v>
      </c>
      <c r="AC813" s="26" t="s">
        <v>290</v>
      </c>
      <c r="AD813" s="26" t="s">
        <v>269</v>
      </c>
      <c r="AE813" s="26"/>
      <c r="AF813" s="26" t="s">
        <v>269</v>
      </c>
      <c r="AG813" s="26"/>
      <c r="AH813" s="45"/>
      <c r="AI813" s="45"/>
      <c r="AJ813" s="45"/>
      <c r="AK813" s="46" t="n">
        <v>250.325980707395</v>
      </c>
      <c r="AL813" s="46"/>
      <c r="AM813" s="46"/>
      <c r="AN813" s="26"/>
      <c r="AO813" s="26" t="s">
        <v>5001</v>
      </c>
    </row>
    <row r="814" customFormat="false" ht="12" hidden="false" customHeight="false" outlineLevel="0" collapsed="false">
      <c r="A814" s="39" t="s">
        <v>1963</v>
      </c>
      <c r="B814" s="39" t="s">
        <v>1964</v>
      </c>
      <c r="C814" s="39" t="s">
        <v>5520</v>
      </c>
      <c r="D814" s="39" t="s">
        <v>4505</v>
      </c>
      <c r="E814" s="39" t="s">
        <v>261</v>
      </c>
      <c r="F814" s="39" t="s">
        <v>1739</v>
      </c>
      <c r="G814" s="39" t="s">
        <v>4853</v>
      </c>
      <c r="H814" s="39" t="s">
        <v>4502</v>
      </c>
      <c r="I814" s="40" t="n">
        <v>100</v>
      </c>
      <c r="J814" s="40" t="n">
        <v>0</v>
      </c>
      <c r="K814" s="39" t="s">
        <v>4503</v>
      </c>
      <c r="L814" s="41" t="n">
        <v>0</v>
      </c>
      <c r="M814" s="41" t="n">
        <v>25032.6</v>
      </c>
      <c r="O814" s="42" t="n">
        <f aca="false">M814/SUM($M$2:$M$2023)</f>
        <v>6.91560395050417E-005</v>
      </c>
      <c r="P814" s="43" t="n">
        <f aca="false">IFERROR(M814/I814,0)</f>
        <v>250.326</v>
      </c>
      <c r="Q814" s="17"/>
      <c r="R814" s="44" t="n">
        <f aca="false">I814-Q814</f>
        <v>100</v>
      </c>
      <c r="S814" s="43" t="n">
        <f aca="false">$AK814*R814</f>
        <v>25032.5980707395</v>
      </c>
      <c r="U814" s="26" t="s">
        <v>259</v>
      </c>
      <c r="V814" s="26" t="s">
        <v>260</v>
      </c>
      <c r="W814" s="26" t="s">
        <v>262</v>
      </c>
      <c r="X814" s="24" t="s">
        <v>226</v>
      </c>
      <c r="Y814" s="26" t="s">
        <v>267</v>
      </c>
      <c r="Z814" s="25" t="s">
        <v>51</v>
      </c>
      <c r="AA814" s="26" t="s">
        <v>1965</v>
      </c>
      <c r="AB814" s="26" t="s">
        <v>1966</v>
      </c>
      <c r="AC814" s="26" t="s">
        <v>290</v>
      </c>
      <c r="AD814" s="26" t="s">
        <v>269</v>
      </c>
      <c r="AE814" s="26"/>
      <c r="AF814" s="26" t="s">
        <v>269</v>
      </c>
      <c r="AG814" s="26"/>
      <c r="AH814" s="45"/>
      <c r="AI814" s="45"/>
      <c r="AJ814" s="45"/>
      <c r="AK814" s="46" t="n">
        <v>250.325980707395</v>
      </c>
      <c r="AL814" s="46"/>
      <c r="AM814" s="46"/>
      <c r="AN814" s="26"/>
      <c r="AO814" s="26" t="s">
        <v>5001</v>
      </c>
    </row>
    <row r="815" customFormat="false" ht="12" hidden="false" customHeight="false" outlineLevel="0" collapsed="false">
      <c r="A815" s="39" t="s">
        <v>2085</v>
      </c>
      <c r="B815" s="39" t="s">
        <v>2086</v>
      </c>
      <c r="C815" s="39" t="s">
        <v>78</v>
      </c>
      <c r="D815" s="39" t="s">
        <v>4505</v>
      </c>
      <c r="E815" s="39" t="s">
        <v>261</v>
      </c>
      <c r="F815" s="39" t="s">
        <v>1739</v>
      </c>
      <c r="G815" s="39" t="s">
        <v>4853</v>
      </c>
      <c r="H815" s="39" t="s">
        <v>4502</v>
      </c>
      <c r="I815" s="40" t="n">
        <v>100</v>
      </c>
      <c r="J815" s="40" t="n">
        <v>0</v>
      </c>
      <c r="K815" s="39" t="s">
        <v>4503</v>
      </c>
      <c r="L815" s="41" t="n">
        <v>0</v>
      </c>
      <c r="M815" s="41" t="n">
        <v>35373.11</v>
      </c>
      <c r="O815" s="42" t="n">
        <f aca="false">M815/SUM($M$2:$M$2023)</f>
        <v>9.77231367327479E-005</v>
      </c>
      <c r="P815" s="43" t="n">
        <f aca="false">IFERROR(M815/I815,0)</f>
        <v>353.7311</v>
      </c>
      <c r="Q815" s="17"/>
      <c r="R815" s="44" t="n">
        <f aca="false">I815-Q815</f>
        <v>100</v>
      </c>
      <c r="S815" s="43" t="n">
        <f aca="false">$AK815*R815</f>
        <v>35373.1062801932</v>
      </c>
      <c r="U815" s="26" t="s">
        <v>259</v>
      </c>
      <c r="V815" s="26" t="s">
        <v>260</v>
      </c>
      <c r="W815" s="26" t="s">
        <v>262</v>
      </c>
      <c r="X815" s="29" t="s">
        <v>227</v>
      </c>
      <c r="Y815" s="26" t="s">
        <v>297</v>
      </c>
      <c r="Z815" s="25" t="s">
        <v>51</v>
      </c>
      <c r="AA815" s="26" t="s">
        <v>2087</v>
      </c>
      <c r="AB815" s="26" t="s">
        <v>2088</v>
      </c>
      <c r="AC815" s="26" t="s">
        <v>290</v>
      </c>
      <c r="AD815" s="26" t="s">
        <v>269</v>
      </c>
      <c r="AE815" s="26"/>
      <c r="AF815" s="26" t="s">
        <v>269</v>
      </c>
      <c r="AG815" s="26"/>
      <c r="AH815" s="45"/>
      <c r="AI815" s="45"/>
      <c r="AJ815" s="45"/>
      <c r="AK815" s="46" t="n">
        <v>353.731062801932</v>
      </c>
      <c r="AL815" s="46"/>
      <c r="AM815" s="46"/>
      <c r="AN815" s="26"/>
      <c r="AO815" s="26" t="s">
        <v>5274</v>
      </c>
    </row>
    <row r="816" customFormat="false" ht="12" hidden="false" customHeight="false" outlineLevel="0" collapsed="false">
      <c r="A816" s="39" t="s">
        <v>2085</v>
      </c>
      <c r="B816" s="39" t="s">
        <v>2086</v>
      </c>
      <c r="C816" s="39" t="s">
        <v>5521</v>
      </c>
      <c r="D816" s="39" t="s">
        <v>4505</v>
      </c>
      <c r="E816" s="39" t="s">
        <v>261</v>
      </c>
      <c r="F816" s="39" t="s">
        <v>1739</v>
      </c>
      <c r="G816" s="39" t="s">
        <v>4853</v>
      </c>
      <c r="H816" s="39" t="s">
        <v>4502</v>
      </c>
      <c r="I816" s="40" t="n">
        <v>100</v>
      </c>
      <c r="J816" s="40" t="n">
        <v>0</v>
      </c>
      <c r="K816" s="39" t="s">
        <v>4503</v>
      </c>
      <c r="L816" s="41" t="n">
        <v>0</v>
      </c>
      <c r="M816" s="41" t="n">
        <v>35373.11</v>
      </c>
      <c r="O816" s="42" t="n">
        <f aca="false">M816/SUM($M$2:$M$2023)</f>
        <v>9.77231367327479E-005</v>
      </c>
      <c r="P816" s="43" t="n">
        <f aca="false">IFERROR(M816/I816,0)</f>
        <v>353.7311</v>
      </c>
      <c r="Q816" s="17"/>
      <c r="R816" s="44" t="n">
        <f aca="false">I816-Q816</f>
        <v>100</v>
      </c>
      <c r="S816" s="43" t="n">
        <f aca="false">$AK816*R816</f>
        <v>35373.1062801932</v>
      </c>
      <c r="U816" s="26" t="s">
        <v>259</v>
      </c>
      <c r="V816" s="26" t="s">
        <v>260</v>
      </c>
      <c r="W816" s="26" t="s">
        <v>262</v>
      </c>
      <c r="X816" s="29" t="s">
        <v>227</v>
      </c>
      <c r="Y816" s="26" t="s">
        <v>297</v>
      </c>
      <c r="Z816" s="25" t="s">
        <v>51</v>
      </c>
      <c r="AA816" s="26" t="s">
        <v>2087</v>
      </c>
      <c r="AB816" s="26" t="s">
        <v>2088</v>
      </c>
      <c r="AC816" s="26" t="s">
        <v>290</v>
      </c>
      <c r="AD816" s="26" t="s">
        <v>269</v>
      </c>
      <c r="AE816" s="26"/>
      <c r="AF816" s="26" t="s">
        <v>269</v>
      </c>
      <c r="AG816" s="26"/>
      <c r="AH816" s="45"/>
      <c r="AI816" s="45"/>
      <c r="AJ816" s="45"/>
      <c r="AK816" s="46" t="n">
        <v>353.731062801932</v>
      </c>
      <c r="AL816" s="46"/>
      <c r="AM816" s="46"/>
      <c r="AN816" s="26"/>
      <c r="AO816" s="26" t="s">
        <v>5274</v>
      </c>
    </row>
    <row r="817" customFormat="false" ht="12" hidden="false" customHeight="false" outlineLevel="0" collapsed="false">
      <c r="A817" s="39" t="s">
        <v>2085</v>
      </c>
      <c r="B817" s="39" t="s">
        <v>2086</v>
      </c>
      <c r="C817" s="39" t="s">
        <v>5522</v>
      </c>
      <c r="D817" s="39" t="s">
        <v>4505</v>
      </c>
      <c r="E817" s="39" t="s">
        <v>261</v>
      </c>
      <c r="F817" s="39" t="s">
        <v>1739</v>
      </c>
      <c r="G817" s="39" t="s">
        <v>4853</v>
      </c>
      <c r="H817" s="39" t="s">
        <v>4502</v>
      </c>
      <c r="I817" s="40" t="n">
        <v>100</v>
      </c>
      <c r="J817" s="40" t="n">
        <v>0</v>
      </c>
      <c r="K817" s="39" t="s">
        <v>4503</v>
      </c>
      <c r="L817" s="41" t="n">
        <v>0</v>
      </c>
      <c r="M817" s="41" t="n">
        <v>35373.11</v>
      </c>
      <c r="O817" s="42" t="n">
        <f aca="false">M817/SUM($M$2:$M$2023)</f>
        <v>9.77231367327479E-005</v>
      </c>
      <c r="P817" s="43" t="n">
        <f aca="false">IFERROR(M817/I817,0)</f>
        <v>353.7311</v>
      </c>
      <c r="Q817" s="17"/>
      <c r="R817" s="44" t="n">
        <f aca="false">I817-Q817</f>
        <v>100</v>
      </c>
      <c r="S817" s="43" t="n">
        <f aca="false">$AK817*R817</f>
        <v>35373.1062801932</v>
      </c>
      <c r="U817" s="26" t="s">
        <v>259</v>
      </c>
      <c r="V817" s="26" t="s">
        <v>260</v>
      </c>
      <c r="W817" s="26" t="s">
        <v>262</v>
      </c>
      <c r="X817" s="29" t="s">
        <v>227</v>
      </c>
      <c r="Y817" s="26" t="s">
        <v>297</v>
      </c>
      <c r="Z817" s="25" t="s">
        <v>51</v>
      </c>
      <c r="AA817" s="26" t="s">
        <v>2087</v>
      </c>
      <c r="AB817" s="26" t="s">
        <v>2088</v>
      </c>
      <c r="AC817" s="26" t="s">
        <v>290</v>
      </c>
      <c r="AD817" s="26" t="s">
        <v>269</v>
      </c>
      <c r="AE817" s="26"/>
      <c r="AF817" s="26" t="s">
        <v>269</v>
      </c>
      <c r="AG817" s="26"/>
      <c r="AH817" s="45"/>
      <c r="AI817" s="45"/>
      <c r="AJ817" s="45"/>
      <c r="AK817" s="46" t="n">
        <v>353.731062801932</v>
      </c>
      <c r="AL817" s="46"/>
      <c r="AM817" s="46"/>
      <c r="AN817" s="26"/>
      <c r="AO817" s="26" t="s">
        <v>5274</v>
      </c>
    </row>
    <row r="818" customFormat="false" ht="12" hidden="false" customHeight="false" outlineLevel="0" collapsed="false">
      <c r="A818" s="39" t="s">
        <v>2021</v>
      </c>
      <c r="B818" s="39" t="s">
        <v>2022</v>
      </c>
      <c r="C818" s="39" t="s">
        <v>5523</v>
      </c>
      <c r="D818" s="39" t="s">
        <v>4505</v>
      </c>
      <c r="E818" s="39" t="s">
        <v>261</v>
      </c>
      <c r="F818" s="39" t="s">
        <v>1739</v>
      </c>
      <c r="G818" s="39" t="s">
        <v>4853</v>
      </c>
      <c r="H818" s="39" t="s">
        <v>4502</v>
      </c>
      <c r="I818" s="40" t="n">
        <v>100</v>
      </c>
      <c r="J818" s="40" t="n">
        <v>0</v>
      </c>
      <c r="K818" s="39" t="s">
        <v>4503</v>
      </c>
      <c r="L818" s="41" t="n">
        <v>0</v>
      </c>
      <c r="M818" s="41" t="n">
        <v>380571.15</v>
      </c>
      <c r="O818" s="42" t="n">
        <f aca="false">M818/SUM($M$2:$M$2023)</f>
        <v>0.00105138073887168</v>
      </c>
      <c r="P818" s="43" t="n">
        <f aca="false">IFERROR(M818/I818,0)</f>
        <v>3805.7115</v>
      </c>
      <c r="Q818" s="17"/>
      <c r="R818" s="44" t="n">
        <f aca="false">I818-Q818</f>
        <v>100</v>
      </c>
      <c r="S818" s="43" t="n">
        <f aca="false">$AK818*R818</f>
        <v>380571.147376543</v>
      </c>
      <c r="U818" s="26" t="s">
        <v>259</v>
      </c>
      <c r="V818" s="26" t="s">
        <v>260</v>
      </c>
      <c r="W818" s="26" t="s">
        <v>262</v>
      </c>
      <c r="X818" s="26"/>
      <c r="Y818" s="26" t="s">
        <v>277</v>
      </c>
      <c r="Z818" s="27" t="s">
        <v>123</v>
      </c>
      <c r="AA818" s="26"/>
      <c r="AB818" s="26"/>
      <c r="AC818" s="26"/>
      <c r="AD818" s="26"/>
      <c r="AE818" s="26"/>
      <c r="AF818" s="26"/>
      <c r="AG818" s="26"/>
      <c r="AH818" s="45"/>
      <c r="AI818" s="45"/>
      <c r="AJ818" s="45"/>
      <c r="AK818" s="46" t="n">
        <v>3805.71147376543</v>
      </c>
      <c r="AL818" s="46"/>
      <c r="AM818" s="46"/>
      <c r="AN818" s="26"/>
      <c r="AO818" s="26" t="s">
        <v>2023</v>
      </c>
    </row>
    <row r="819" customFormat="false" ht="12" hidden="false" customHeight="false" outlineLevel="0" collapsed="false">
      <c r="A819" s="39" t="s">
        <v>2021</v>
      </c>
      <c r="B819" s="39" t="s">
        <v>2022</v>
      </c>
      <c r="C819" s="39" t="s">
        <v>5524</v>
      </c>
      <c r="D819" s="39" t="s">
        <v>4505</v>
      </c>
      <c r="E819" s="39" t="s">
        <v>261</v>
      </c>
      <c r="F819" s="39" t="s">
        <v>1739</v>
      </c>
      <c r="G819" s="39" t="s">
        <v>4853</v>
      </c>
      <c r="H819" s="39" t="s">
        <v>4502</v>
      </c>
      <c r="I819" s="40" t="n">
        <v>100</v>
      </c>
      <c r="J819" s="40" t="n">
        <v>0</v>
      </c>
      <c r="K819" s="39" t="s">
        <v>4503</v>
      </c>
      <c r="L819" s="41" t="n">
        <v>0</v>
      </c>
      <c r="M819" s="41" t="n">
        <v>380571.15</v>
      </c>
      <c r="O819" s="42" t="n">
        <f aca="false">M819/SUM($M$2:$M$2023)</f>
        <v>0.00105138073887168</v>
      </c>
      <c r="P819" s="43" t="n">
        <f aca="false">IFERROR(M819/I819,0)</f>
        <v>3805.7115</v>
      </c>
      <c r="Q819" s="17"/>
      <c r="R819" s="44" t="n">
        <f aca="false">I819-Q819</f>
        <v>100</v>
      </c>
      <c r="S819" s="43" t="n">
        <f aca="false">$AK819*R819</f>
        <v>380571.147376543</v>
      </c>
      <c r="U819" s="26" t="s">
        <v>259</v>
      </c>
      <c r="V819" s="26" t="s">
        <v>260</v>
      </c>
      <c r="W819" s="26" t="s">
        <v>262</v>
      </c>
      <c r="X819" s="26"/>
      <c r="Y819" s="26" t="s">
        <v>277</v>
      </c>
      <c r="Z819" s="27" t="s">
        <v>123</v>
      </c>
      <c r="AA819" s="26"/>
      <c r="AB819" s="26"/>
      <c r="AC819" s="26"/>
      <c r="AD819" s="26"/>
      <c r="AE819" s="26"/>
      <c r="AF819" s="26"/>
      <c r="AG819" s="26"/>
      <c r="AH819" s="45"/>
      <c r="AI819" s="45"/>
      <c r="AJ819" s="45"/>
      <c r="AK819" s="46" t="n">
        <v>3805.71147376543</v>
      </c>
      <c r="AL819" s="46"/>
      <c r="AM819" s="46"/>
      <c r="AN819" s="26"/>
      <c r="AO819" s="26" t="s">
        <v>2023</v>
      </c>
    </row>
    <row r="820" customFormat="false" ht="12" hidden="false" customHeight="false" outlineLevel="0" collapsed="false">
      <c r="A820" s="39" t="s">
        <v>1818</v>
      </c>
      <c r="B820" s="39" t="s">
        <v>1819</v>
      </c>
      <c r="C820" s="39" t="s">
        <v>5525</v>
      </c>
      <c r="D820" s="39" t="s">
        <v>4505</v>
      </c>
      <c r="E820" s="39" t="s">
        <v>261</v>
      </c>
      <c r="F820" s="39" t="s">
        <v>1739</v>
      </c>
      <c r="G820" s="39" t="s">
        <v>4853</v>
      </c>
      <c r="H820" s="39" t="s">
        <v>4502</v>
      </c>
      <c r="I820" s="40" t="n">
        <v>100</v>
      </c>
      <c r="J820" s="40" t="n">
        <v>0</v>
      </c>
      <c r="K820" s="39" t="s">
        <v>4503</v>
      </c>
      <c r="L820" s="41" t="n">
        <v>0</v>
      </c>
      <c r="M820" s="41" t="n">
        <v>33230.21</v>
      </c>
      <c r="O820" s="42" t="n">
        <f aca="false">M820/SUM($M$2:$M$2023)</f>
        <v>9.18030774078934E-005</v>
      </c>
      <c r="P820" s="43" t="n">
        <f aca="false">IFERROR(M820/I820,0)</f>
        <v>332.3021</v>
      </c>
      <c r="Q820" s="17"/>
      <c r="R820" s="44" t="n">
        <f aca="false">I820-Q820</f>
        <v>100</v>
      </c>
      <c r="S820" s="43" t="n">
        <f aca="false">$AK820*R820</f>
        <v>33230.2105951602</v>
      </c>
      <c r="U820" s="26" t="s">
        <v>259</v>
      </c>
      <c r="V820" s="26" t="s">
        <v>260</v>
      </c>
      <c r="W820" s="26" t="s">
        <v>262</v>
      </c>
      <c r="X820" s="26"/>
      <c r="Y820" s="26" t="s">
        <v>277</v>
      </c>
      <c r="Z820" s="27" t="s">
        <v>123</v>
      </c>
      <c r="AA820" s="26"/>
      <c r="AB820" s="26"/>
      <c r="AC820" s="26"/>
      <c r="AD820" s="26"/>
      <c r="AE820" s="26"/>
      <c r="AF820" s="26"/>
      <c r="AG820" s="26"/>
      <c r="AH820" s="45"/>
      <c r="AI820" s="45"/>
      <c r="AJ820" s="45"/>
      <c r="AK820" s="46" t="n">
        <v>332.302105951602</v>
      </c>
      <c r="AL820" s="46"/>
      <c r="AM820" s="46"/>
      <c r="AN820" s="26"/>
      <c r="AO820" s="26" t="s">
        <v>1820</v>
      </c>
    </row>
    <row r="821" customFormat="false" ht="12" hidden="false" customHeight="false" outlineLevel="0" collapsed="false">
      <c r="A821" s="39" t="s">
        <v>1818</v>
      </c>
      <c r="B821" s="39" t="s">
        <v>1819</v>
      </c>
      <c r="C821" s="39" t="s">
        <v>5526</v>
      </c>
      <c r="D821" s="39" t="s">
        <v>4505</v>
      </c>
      <c r="E821" s="39" t="s">
        <v>261</v>
      </c>
      <c r="F821" s="39" t="s">
        <v>1739</v>
      </c>
      <c r="G821" s="39" t="s">
        <v>4853</v>
      </c>
      <c r="H821" s="39" t="s">
        <v>4502</v>
      </c>
      <c r="I821" s="40" t="n">
        <v>100</v>
      </c>
      <c r="J821" s="40" t="n">
        <v>0</v>
      </c>
      <c r="K821" s="39" t="s">
        <v>4503</v>
      </c>
      <c r="L821" s="41" t="n">
        <v>0</v>
      </c>
      <c r="M821" s="41" t="n">
        <v>33230.21</v>
      </c>
      <c r="O821" s="42" t="n">
        <f aca="false">M821/SUM($M$2:$M$2023)</f>
        <v>9.18030774078934E-005</v>
      </c>
      <c r="P821" s="43" t="n">
        <f aca="false">IFERROR(M821/I821,0)</f>
        <v>332.3021</v>
      </c>
      <c r="Q821" s="17"/>
      <c r="R821" s="44" t="n">
        <f aca="false">I821-Q821</f>
        <v>100</v>
      </c>
      <c r="S821" s="43" t="n">
        <f aca="false">$AK821*R821</f>
        <v>33230.2105951602</v>
      </c>
      <c r="U821" s="26" t="s">
        <v>259</v>
      </c>
      <c r="V821" s="26" t="s">
        <v>260</v>
      </c>
      <c r="W821" s="26" t="s">
        <v>262</v>
      </c>
      <c r="X821" s="26"/>
      <c r="Y821" s="26" t="s">
        <v>277</v>
      </c>
      <c r="Z821" s="27" t="s">
        <v>123</v>
      </c>
      <c r="AA821" s="26"/>
      <c r="AB821" s="26"/>
      <c r="AC821" s="26"/>
      <c r="AD821" s="26"/>
      <c r="AE821" s="26"/>
      <c r="AF821" s="26"/>
      <c r="AG821" s="26"/>
      <c r="AH821" s="45"/>
      <c r="AI821" s="45"/>
      <c r="AJ821" s="45"/>
      <c r="AK821" s="46" t="n">
        <v>332.302105951602</v>
      </c>
      <c r="AL821" s="46"/>
      <c r="AM821" s="46"/>
      <c r="AN821" s="26"/>
      <c r="AO821" s="26" t="s">
        <v>1820</v>
      </c>
    </row>
    <row r="822" customFormat="false" ht="12" hidden="false" customHeight="false" outlineLevel="0" collapsed="false">
      <c r="A822" s="39" t="s">
        <v>1951</v>
      </c>
      <c r="B822" s="39" t="s">
        <v>1952</v>
      </c>
      <c r="C822" s="39" t="s">
        <v>5527</v>
      </c>
      <c r="D822" s="39" t="s">
        <v>4505</v>
      </c>
      <c r="E822" s="39" t="s">
        <v>261</v>
      </c>
      <c r="F822" s="39" t="s">
        <v>1739</v>
      </c>
      <c r="G822" s="39" t="s">
        <v>4853</v>
      </c>
      <c r="H822" s="39" t="s">
        <v>4502</v>
      </c>
      <c r="I822" s="40" t="n">
        <v>100</v>
      </c>
      <c r="J822" s="40" t="n">
        <v>0</v>
      </c>
      <c r="K822" s="39" t="s">
        <v>4503</v>
      </c>
      <c r="L822" s="41" t="n">
        <v>0</v>
      </c>
      <c r="M822" s="41" t="n">
        <v>30814.18</v>
      </c>
      <c r="O822" s="42" t="n">
        <f aca="false">M822/SUM($M$2:$M$2023)</f>
        <v>8.5128458465979E-005</v>
      </c>
      <c r="P822" s="43" t="n">
        <f aca="false">IFERROR(M822/I822,0)</f>
        <v>308.1418</v>
      </c>
      <c r="Q822" s="17"/>
      <c r="R822" s="44" t="n">
        <f aca="false">I822-Q822</f>
        <v>100</v>
      </c>
      <c r="S822" s="43" t="n">
        <f aca="false">$AK822*R822</f>
        <v>30814.180952381</v>
      </c>
      <c r="U822" s="26" t="s">
        <v>259</v>
      </c>
      <c r="V822" s="26" t="s">
        <v>260</v>
      </c>
      <c r="W822" s="26" t="s">
        <v>262</v>
      </c>
      <c r="X822" s="26"/>
      <c r="Y822" s="26" t="s">
        <v>277</v>
      </c>
      <c r="Z822" s="27" t="s">
        <v>123</v>
      </c>
      <c r="AA822" s="26"/>
      <c r="AB822" s="26"/>
      <c r="AC822" s="26"/>
      <c r="AD822" s="26"/>
      <c r="AE822" s="26"/>
      <c r="AF822" s="26"/>
      <c r="AG822" s="26"/>
      <c r="AH822" s="45"/>
      <c r="AI822" s="45"/>
      <c r="AJ822" s="45"/>
      <c r="AK822" s="46" t="n">
        <v>308.14180952381</v>
      </c>
      <c r="AL822" s="46"/>
      <c r="AM822" s="46"/>
      <c r="AN822" s="26"/>
      <c r="AO822" s="26" t="s">
        <v>1837</v>
      </c>
    </row>
    <row r="823" customFormat="false" ht="12" hidden="false" customHeight="false" outlineLevel="0" collapsed="false">
      <c r="A823" s="39" t="s">
        <v>1951</v>
      </c>
      <c r="B823" s="39" t="s">
        <v>1952</v>
      </c>
      <c r="C823" s="39" t="s">
        <v>5528</v>
      </c>
      <c r="D823" s="39" t="s">
        <v>4505</v>
      </c>
      <c r="E823" s="39" t="s">
        <v>261</v>
      </c>
      <c r="F823" s="39" t="s">
        <v>1739</v>
      </c>
      <c r="G823" s="39" t="s">
        <v>4853</v>
      </c>
      <c r="H823" s="39" t="s">
        <v>4502</v>
      </c>
      <c r="I823" s="40" t="n">
        <v>100</v>
      </c>
      <c r="J823" s="40" t="n">
        <v>0</v>
      </c>
      <c r="K823" s="39" t="s">
        <v>4503</v>
      </c>
      <c r="L823" s="41" t="n">
        <v>0</v>
      </c>
      <c r="M823" s="41" t="n">
        <v>30814.18</v>
      </c>
      <c r="O823" s="42" t="n">
        <f aca="false">M823/SUM($M$2:$M$2023)</f>
        <v>8.5128458465979E-005</v>
      </c>
      <c r="P823" s="43" t="n">
        <f aca="false">IFERROR(M823/I823,0)</f>
        <v>308.1418</v>
      </c>
      <c r="Q823" s="17"/>
      <c r="R823" s="44" t="n">
        <f aca="false">I823-Q823</f>
        <v>100</v>
      </c>
      <c r="S823" s="43" t="n">
        <f aca="false">$AK823*R823</f>
        <v>30814.180952381</v>
      </c>
      <c r="U823" s="26" t="s">
        <v>259</v>
      </c>
      <c r="V823" s="26" t="s">
        <v>260</v>
      </c>
      <c r="W823" s="26" t="s">
        <v>262</v>
      </c>
      <c r="X823" s="26"/>
      <c r="Y823" s="26" t="s">
        <v>277</v>
      </c>
      <c r="Z823" s="27" t="s">
        <v>123</v>
      </c>
      <c r="AA823" s="26"/>
      <c r="AB823" s="26"/>
      <c r="AC823" s="26"/>
      <c r="AD823" s="26"/>
      <c r="AE823" s="26"/>
      <c r="AF823" s="26"/>
      <c r="AG823" s="26"/>
      <c r="AH823" s="45"/>
      <c r="AI823" s="45"/>
      <c r="AJ823" s="45"/>
      <c r="AK823" s="46" t="n">
        <v>308.14180952381</v>
      </c>
      <c r="AL823" s="46"/>
      <c r="AM823" s="46"/>
      <c r="AN823" s="26"/>
      <c r="AO823" s="26" t="s">
        <v>1837</v>
      </c>
    </row>
    <row r="824" customFormat="false" ht="12" hidden="false" customHeight="false" outlineLevel="0" collapsed="false">
      <c r="A824" s="39" t="s">
        <v>1951</v>
      </c>
      <c r="B824" s="39" t="s">
        <v>1952</v>
      </c>
      <c r="C824" s="39" t="s">
        <v>5529</v>
      </c>
      <c r="D824" s="39" t="s">
        <v>4505</v>
      </c>
      <c r="E824" s="39" t="s">
        <v>261</v>
      </c>
      <c r="F824" s="39" t="s">
        <v>1739</v>
      </c>
      <c r="G824" s="39" t="s">
        <v>4853</v>
      </c>
      <c r="H824" s="39" t="s">
        <v>4502</v>
      </c>
      <c r="I824" s="40" t="n">
        <v>100</v>
      </c>
      <c r="J824" s="40" t="n">
        <v>0</v>
      </c>
      <c r="K824" s="39" t="s">
        <v>4503</v>
      </c>
      <c r="L824" s="41" t="n">
        <v>0</v>
      </c>
      <c r="M824" s="41" t="n">
        <v>30814.18</v>
      </c>
      <c r="O824" s="42" t="n">
        <f aca="false">M824/SUM($M$2:$M$2023)</f>
        <v>8.5128458465979E-005</v>
      </c>
      <c r="P824" s="43" t="n">
        <f aca="false">IFERROR(M824/I824,0)</f>
        <v>308.1418</v>
      </c>
      <c r="Q824" s="17"/>
      <c r="R824" s="44" t="n">
        <f aca="false">I824-Q824</f>
        <v>100</v>
      </c>
      <c r="S824" s="43" t="n">
        <f aca="false">$AK824*R824</f>
        <v>30814.180952381</v>
      </c>
      <c r="U824" s="26" t="s">
        <v>259</v>
      </c>
      <c r="V824" s="26" t="s">
        <v>260</v>
      </c>
      <c r="W824" s="26" t="s">
        <v>262</v>
      </c>
      <c r="X824" s="26"/>
      <c r="Y824" s="26" t="s">
        <v>277</v>
      </c>
      <c r="Z824" s="27" t="s">
        <v>123</v>
      </c>
      <c r="AA824" s="26"/>
      <c r="AB824" s="26"/>
      <c r="AC824" s="26"/>
      <c r="AD824" s="26"/>
      <c r="AE824" s="26"/>
      <c r="AF824" s="26"/>
      <c r="AG824" s="26"/>
      <c r="AH824" s="45"/>
      <c r="AI824" s="45"/>
      <c r="AJ824" s="45"/>
      <c r="AK824" s="46" t="n">
        <v>308.14180952381</v>
      </c>
      <c r="AL824" s="46"/>
      <c r="AM824" s="46"/>
      <c r="AN824" s="26"/>
      <c r="AO824" s="26" t="s">
        <v>1837</v>
      </c>
    </row>
    <row r="825" customFormat="false" ht="12" hidden="false" customHeight="false" outlineLevel="0" collapsed="false">
      <c r="A825" s="39" t="s">
        <v>1951</v>
      </c>
      <c r="B825" s="39" t="s">
        <v>1952</v>
      </c>
      <c r="C825" s="39" t="s">
        <v>5530</v>
      </c>
      <c r="D825" s="39" t="s">
        <v>4505</v>
      </c>
      <c r="E825" s="39" t="s">
        <v>261</v>
      </c>
      <c r="F825" s="39" t="s">
        <v>1739</v>
      </c>
      <c r="G825" s="39" t="s">
        <v>4853</v>
      </c>
      <c r="H825" s="39" t="s">
        <v>4502</v>
      </c>
      <c r="I825" s="40" t="n">
        <v>100</v>
      </c>
      <c r="J825" s="40" t="n">
        <v>0</v>
      </c>
      <c r="K825" s="39" t="s">
        <v>4503</v>
      </c>
      <c r="L825" s="41" t="n">
        <v>0</v>
      </c>
      <c r="M825" s="41" t="n">
        <v>30814.18</v>
      </c>
      <c r="O825" s="42" t="n">
        <f aca="false">M825/SUM($M$2:$M$2023)</f>
        <v>8.5128458465979E-005</v>
      </c>
      <c r="P825" s="43" t="n">
        <f aca="false">IFERROR(M825/I825,0)</f>
        <v>308.1418</v>
      </c>
      <c r="Q825" s="17"/>
      <c r="R825" s="44" t="n">
        <f aca="false">I825-Q825</f>
        <v>100</v>
      </c>
      <c r="S825" s="43" t="n">
        <f aca="false">$AK825*R825</f>
        <v>30814.180952381</v>
      </c>
      <c r="U825" s="26" t="s">
        <v>259</v>
      </c>
      <c r="V825" s="26" t="s">
        <v>260</v>
      </c>
      <c r="W825" s="26" t="s">
        <v>262</v>
      </c>
      <c r="X825" s="26"/>
      <c r="Y825" s="26" t="s">
        <v>277</v>
      </c>
      <c r="Z825" s="27" t="s">
        <v>123</v>
      </c>
      <c r="AA825" s="26"/>
      <c r="AB825" s="26"/>
      <c r="AC825" s="26"/>
      <c r="AD825" s="26"/>
      <c r="AE825" s="26"/>
      <c r="AF825" s="26"/>
      <c r="AG825" s="26"/>
      <c r="AH825" s="45"/>
      <c r="AI825" s="45"/>
      <c r="AJ825" s="45"/>
      <c r="AK825" s="46" t="n">
        <v>308.14180952381</v>
      </c>
      <c r="AL825" s="46"/>
      <c r="AM825" s="46"/>
      <c r="AN825" s="26"/>
      <c r="AO825" s="26" t="s">
        <v>1837</v>
      </c>
    </row>
    <row r="826" customFormat="false" ht="12" hidden="false" customHeight="false" outlineLevel="0" collapsed="false">
      <c r="A826" s="39" t="s">
        <v>1951</v>
      </c>
      <c r="B826" s="39" t="s">
        <v>1952</v>
      </c>
      <c r="C826" s="39" t="s">
        <v>5531</v>
      </c>
      <c r="D826" s="39" t="s">
        <v>4505</v>
      </c>
      <c r="E826" s="39" t="s">
        <v>261</v>
      </c>
      <c r="F826" s="39" t="s">
        <v>1739</v>
      </c>
      <c r="G826" s="39" t="s">
        <v>4853</v>
      </c>
      <c r="H826" s="39" t="s">
        <v>4502</v>
      </c>
      <c r="I826" s="40" t="n">
        <v>100</v>
      </c>
      <c r="J826" s="40" t="n">
        <v>0</v>
      </c>
      <c r="K826" s="39" t="s">
        <v>4503</v>
      </c>
      <c r="L826" s="41" t="n">
        <v>0</v>
      </c>
      <c r="M826" s="41" t="n">
        <v>30814.18</v>
      </c>
      <c r="O826" s="42" t="n">
        <f aca="false">M826/SUM($M$2:$M$2023)</f>
        <v>8.5128458465979E-005</v>
      </c>
      <c r="P826" s="43" t="n">
        <f aca="false">IFERROR(M826/I826,0)</f>
        <v>308.1418</v>
      </c>
      <c r="Q826" s="17"/>
      <c r="R826" s="44" t="n">
        <f aca="false">I826-Q826</f>
        <v>100</v>
      </c>
      <c r="S826" s="43" t="n">
        <f aca="false">$AK826*R826</f>
        <v>30814.180952381</v>
      </c>
      <c r="U826" s="26" t="s">
        <v>259</v>
      </c>
      <c r="V826" s="26" t="s">
        <v>260</v>
      </c>
      <c r="W826" s="26" t="s">
        <v>262</v>
      </c>
      <c r="X826" s="26"/>
      <c r="Y826" s="26" t="s">
        <v>277</v>
      </c>
      <c r="Z826" s="27" t="s">
        <v>123</v>
      </c>
      <c r="AA826" s="26"/>
      <c r="AB826" s="26"/>
      <c r="AC826" s="26"/>
      <c r="AD826" s="26"/>
      <c r="AE826" s="26"/>
      <c r="AF826" s="26"/>
      <c r="AG826" s="26"/>
      <c r="AH826" s="45"/>
      <c r="AI826" s="45"/>
      <c r="AJ826" s="45"/>
      <c r="AK826" s="46" t="n">
        <v>308.14180952381</v>
      </c>
      <c r="AL826" s="46"/>
      <c r="AM826" s="46"/>
      <c r="AN826" s="26"/>
      <c r="AO826" s="26" t="s">
        <v>1837</v>
      </c>
    </row>
    <row r="827" customFormat="false" ht="12" hidden="false" customHeight="false" outlineLevel="0" collapsed="false">
      <c r="A827" s="39" t="s">
        <v>1951</v>
      </c>
      <c r="B827" s="39" t="s">
        <v>1952</v>
      </c>
      <c r="C827" s="39" t="s">
        <v>5532</v>
      </c>
      <c r="D827" s="39" t="s">
        <v>4505</v>
      </c>
      <c r="E827" s="39" t="s">
        <v>261</v>
      </c>
      <c r="F827" s="39" t="s">
        <v>1739</v>
      </c>
      <c r="G827" s="39" t="s">
        <v>4853</v>
      </c>
      <c r="H827" s="39" t="s">
        <v>4502</v>
      </c>
      <c r="I827" s="40" t="n">
        <v>100</v>
      </c>
      <c r="J827" s="40" t="n">
        <v>0</v>
      </c>
      <c r="K827" s="39" t="s">
        <v>4503</v>
      </c>
      <c r="L827" s="41" t="n">
        <v>0</v>
      </c>
      <c r="M827" s="41" t="n">
        <v>30814.18</v>
      </c>
      <c r="O827" s="42" t="n">
        <f aca="false">M827/SUM($M$2:$M$2023)</f>
        <v>8.5128458465979E-005</v>
      </c>
      <c r="P827" s="43" t="n">
        <f aca="false">IFERROR(M827/I827,0)</f>
        <v>308.1418</v>
      </c>
      <c r="Q827" s="17"/>
      <c r="R827" s="44" t="n">
        <f aca="false">I827-Q827</f>
        <v>100</v>
      </c>
      <c r="S827" s="43" t="n">
        <f aca="false">$AK827*R827</f>
        <v>30814.180952381</v>
      </c>
      <c r="U827" s="26" t="s">
        <v>259</v>
      </c>
      <c r="V827" s="26" t="s">
        <v>260</v>
      </c>
      <c r="W827" s="26" t="s">
        <v>262</v>
      </c>
      <c r="X827" s="26"/>
      <c r="Y827" s="26" t="s">
        <v>277</v>
      </c>
      <c r="Z827" s="27" t="s">
        <v>123</v>
      </c>
      <c r="AA827" s="26"/>
      <c r="AB827" s="26"/>
      <c r="AC827" s="26"/>
      <c r="AD827" s="26"/>
      <c r="AE827" s="26"/>
      <c r="AF827" s="26"/>
      <c r="AG827" s="26"/>
      <c r="AH827" s="45"/>
      <c r="AI827" s="45"/>
      <c r="AJ827" s="45"/>
      <c r="AK827" s="46" t="n">
        <v>308.14180952381</v>
      </c>
      <c r="AL827" s="46"/>
      <c r="AM827" s="46"/>
      <c r="AN827" s="26"/>
      <c r="AO827" s="26" t="s">
        <v>1837</v>
      </c>
    </row>
    <row r="828" customFormat="false" ht="12" hidden="false" customHeight="false" outlineLevel="0" collapsed="false">
      <c r="A828" s="39" t="s">
        <v>1951</v>
      </c>
      <c r="B828" s="39" t="s">
        <v>1952</v>
      </c>
      <c r="C828" s="39" t="s">
        <v>5025</v>
      </c>
      <c r="D828" s="39" t="s">
        <v>4505</v>
      </c>
      <c r="E828" s="39" t="s">
        <v>261</v>
      </c>
      <c r="F828" s="39" t="s">
        <v>1739</v>
      </c>
      <c r="G828" s="39" t="s">
        <v>4853</v>
      </c>
      <c r="H828" s="39" t="s">
        <v>4502</v>
      </c>
      <c r="I828" s="40" t="n">
        <v>100</v>
      </c>
      <c r="J828" s="40" t="n">
        <v>0</v>
      </c>
      <c r="K828" s="39" t="s">
        <v>4503</v>
      </c>
      <c r="L828" s="41" t="n">
        <v>0</v>
      </c>
      <c r="M828" s="41" t="n">
        <v>30814.18</v>
      </c>
      <c r="O828" s="42" t="n">
        <f aca="false">M828/SUM($M$2:$M$2023)</f>
        <v>8.5128458465979E-005</v>
      </c>
      <c r="P828" s="43" t="n">
        <f aca="false">IFERROR(M828/I828,0)</f>
        <v>308.1418</v>
      </c>
      <c r="Q828" s="17"/>
      <c r="R828" s="44" t="n">
        <f aca="false">I828-Q828</f>
        <v>100</v>
      </c>
      <c r="S828" s="43" t="n">
        <f aca="false">$AK828*R828</f>
        <v>30814.180952381</v>
      </c>
      <c r="U828" s="26" t="s">
        <v>259</v>
      </c>
      <c r="V828" s="26" t="s">
        <v>260</v>
      </c>
      <c r="W828" s="26" t="s">
        <v>262</v>
      </c>
      <c r="X828" s="26"/>
      <c r="Y828" s="26" t="s">
        <v>277</v>
      </c>
      <c r="Z828" s="27" t="s">
        <v>123</v>
      </c>
      <c r="AA828" s="26"/>
      <c r="AB828" s="26"/>
      <c r="AC828" s="26"/>
      <c r="AD828" s="26"/>
      <c r="AE828" s="26"/>
      <c r="AF828" s="26"/>
      <c r="AG828" s="26"/>
      <c r="AH828" s="45"/>
      <c r="AI828" s="45"/>
      <c r="AJ828" s="45"/>
      <c r="AK828" s="46" t="n">
        <v>308.14180952381</v>
      </c>
      <c r="AL828" s="46"/>
      <c r="AM828" s="46"/>
      <c r="AN828" s="26"/>
      <c r="AO828" s="26" t="s">
        <v>1837</v>
      </c>
    </row>
    <row r="829" customFormat="false" ht="12" hidden="false" customHeight="false" outlineLevel="0" collapsed="false">
      <c r="A829" s="39" t="s">
        <v>1821</v>
      </c>
      <c r="B829" s="39" t="s">
        <v>1822</v>
      </c>
      <c r="C829" s="39" t="s">
        <v>5533</v>
      </c>
      <c r="D829" s="39" t="s">
        <v>4505</v>
      </c>
      <c r="E829" s="39" t="s">
        <v>261</v>
      </c>
      <c r="F829" s="39" t="s">
        <v>1739</v>
      </c>
      <c r="G829" s="39" t="s">
        <v>4853</v>
      </c>
      <c r="H829" s="39" t="s">
        <v>4502</v>
      </c>
      <c r="I829" s="40" t="n">
        <v>100</v>
      </c>
      <c r="J829" s="40" t="n">
        <v>0</v>
      </c>
      <c r="K829" s="39" t="s">
        <v>4503</v>
      </c>
      <c r="L829" s="41" t="n">
        <v>0</v>
      </c>
      <c r="M829" s="41" t="n">
        <v>2047.53</v>
      </c>
      <c r="O829" s="42" t="n">
        <f aca="false">M829/SUM($M$2:$M$2023)</f>
        <v>5.65658643400039E-006</v>
      </c>
      <c r="P829" s="43" t="n">
        <f aca="false">IFERROR(M829/I829,0)</f>
        <v>20.4753</v>
      </c>
      <c r="Q829" s="17"/>
      <c r="R829" s="44" t="n">
        <f aca="false">I829-Q829</f>
        <v>100</v>
      </c>
      <c r="S829" s="43" t="n">
        <f aca="false">$AK829*R829</f>
        <v>2047.52727272727</v>
      </c>
      <c r="U829" s="26" t="s">
        <v>259</v>
      </c>
      <c r="V829" s="26" t="s">
        <v>260</v>
      </c>
      <c r="W829" s="26" t="s">
        <v>262</v>
      </c>
      <c r="X829" s="26"/>
      <c r="Y829" s="26" t="s">
        <v>277</v>
      </c>
      <c r="Z829" s="27" t="s">
        <v>123</v>
      </c>
      <c r="AA829" s="26"/>
      <c r="AB829" s="26"/>
      <c r="AC829" s="26"/>
      <c r="AD829" s="26"/>
      <c r="AE829" s="26"/>
      <c r="AF829" s="26"/>
      <c r="AG829" s="26"/>
      <c r="AH829" s="45"/>
      <c r="AI829" s="45"/>
      <c r="AJ829" s="45"/>
      <c r="AK829" s="46" t="n">
        <v>20.4752727272727</v>
      </c>
      <c r="AL829" s="46"/>
      <c r="AM829" s="46"/>
      <c r="AN829" s="26"/>
      <c r="AO829" s="26" t="s">
        <v>1823</v>
      </c>
    </row>
    <row r="830" customFormat="false" ht="12" hidden="false" customHeight="false" outlineLevel="0" collapsed="false">
      <c r="A830" s="39" t="s">
        <v>369</v>
      </c>
      <c r="B830" s="39" t="s">
        <v>370</v>
      </c>
      <c r="C830" s="39" t="s">
        <v>5534</v>
      </c>
      <c r="D830" s="39" t="s">
        <v>4505</v>
      </c>
      <c r="E830" s="39" t="s">
        <v>261</v>
      </c>
      <c r="F830" s="39" t="s">
        <v>1739</v>
      </c>
      <c r="G830" s="39" t="s">
        <v>4853</v>
      </c>
      <c r="H830" s="39" t="s">
        <v>4502</v>
      </c>
      <c r="I830" s="40" t="n">
        <v>100</v>
      </c>
      <c r="J830" s="40" t="n">
        <v>0</v>
      </c>
      <c r="K830" s="39" t="s">
        <v>4503</v>
      </c>
      <c r="L830" s="41" t="n">
        <v>0</v>
      </c>
      <c r="M830" s="41" t="n">
        <v>16938.73</v>
      </c>
      <c r="O830" s="42" t="n">
        <f aca="false">M830/SUM($M$2:$M$2023)</f>
        <v>4.67955977823013E-005</v>
      </c>
      <c r="P830" s="43" t="n">
        <f aca="false">IFERROR(M830/I830,0)</f>
        <v>169.3873</v>
      </c>
      <c r="Q830" s="17"/>
      <c r="R830" s="44" t="n">
        <f aca="false">I830-Q830</f>
        <v>100</v>
      </c>
      <c r="S830" s="43" t="n">
        <f aca="false">$AK830*R830</f>
        <v>16938.7317073171</v>
      </c>
      <c r="U830" s="26" t="s">
        <v>259</v>
      </c>
      <c r="V830" s="26" t="s">
        <v>260</v>
      </c>
      <c r="W830" s="26" t="s">
        <v>262</v>
      </c>
      <c r="X830" s="25" t="s">
        <v>228</v>
      </c>
      <c r="Y830" s="26" t="s">
        <v>282</v>
      </c>
      <c r="Z830" s="25" t="s">
        <v>51</v>
      </c>
      <c r="AA830" s="26" t="s">
        <v>2247</v>
      </c>
      <c r="AB830" s="26" t="s">
        <v>2248</v>
      </c>
      <c r="AC830" s="26" t="s">
        <v>290</v>
      </c>
      <c r="AD830" s="26" t="s">
        <v>269</v>
      </c>
      <c r="AE830" s="26"/>
      <c r="AF830" s="26" t="s">
        <v>269</v>
      </c>
      <c r="AG830" s="26"/>
      <c r="AH830" s="45"/>
      <c r="AI830" s="45"/>
      <c r="AJ830" s="45"/>
      <c r="AK830" s="46" t="n">
        <v>169.387317073171</v>
      </c>
      <c r="AL830" s="46"/>
      <c r="AM830" s="46"/>
      <c r="AN830" s="26"/>
      <c r="AO830" s="26" t="s">
        <v>5535</v>
      </c>
    </row>
    <row r="831" customFormat="false" ht="12" hidden="false" customHeight="false" outlineLevel="0" collapsed="false">
      <c r="A831" s="39" t="s">
        <v>1502</v>
      </c>
      <c r="B831" s="39" t="s">
        <v>1503</v>
      </c>
      <c r="C831" s="39" t="s">
        <v>5536</v>
      </c>
      <c r="D831" s="39" t="s">
        <v>4505</v>
      </c>
      <c r="E831" s="39" t="s">
        <v>261</v>
      </c>
      <c r="F831" s="39" t="s">
        <v>1739</v>
      </c>
      <c r="G831" s="39" t="s">
        <v>4853</v>
      </c>
      <c r="H831" s="39" t="s">
        <v>4502</v>
      </c>
      <c r="I831" s="40" t="n">
        <v>100</v>
      </c>
      <c r="J831" s="40" t="n">
        <v>0</v>
      </c>
      <c r="K831" s="39" t="s">
        <v>4503</v>
      </c>
      <c r="L831" s="41" t="n">
        <v>0</v>
      </c>
      <c r="M831" s="41" t="n">
        <v>13173.42</v>
      </c>
      <c r="O831" s="42" t="n">
        <f aca="false">M831/SUM($M$2:$M$2023)</f>
        <v>3.63934051571354E-005</v>
      </c>
      <c r="P831" s="43" t="n">
        <f aca="false">IFERROR(M831/I831,0)</f>
        <v>131.7342</v>
      </c>
      <c r="Q831" s="17"/>
      <c r="R831" s="44" t="n">
        <f aca="false">I831-Q831</f>
        <v>100</v>
      </c>
      <c r="S831" s="43" t="n">
        <f aca="false">$AK831*R831</f>
        <v>13173.4165546896</v>
      </c>
      <c r="U831" s="26" t="s">
        <v>259</v>
      </c>
      <c r="V831" s="26" t="s">
        <v>260</v>
      </c>
      <c r="W831" s="26" t="s">
        <v>262</v>
      </c>
      <c r="X831" s="26"/>
      <c r="Y831" s="26" t="s">
        <v>277</v>
      </c>
      <c r="Z831" s="27" t="s">
        <v>123</v>
      </c>
      <c r="AA831" s="26"/>
      <c r="AB831" s="26"/>
      <c r="AC831" s="26"/>
      <c r="AD831" s="26"/>
      <c r="AE831" s="26"/>
      <c r="AF831" s="26"/>
      <c r="AG831" s="26"/>
      <c r="AH831" s="45"/>
      <c r="AI831" s="45"/>
      <c r="AJ831" s="45"/>
      <c r="AK831" s="46" t="n">
        <v>131.734165546896</v>
      </c>
      <c r="AL831" s="46"/>
      <c r="AM831" s="46"/>
      <c r="AN831" s="26"/>
      <c r="AO831" s="26" t="s">
        <v>1823</v>
      </c>
    </row>
    <row r="832" customFormat="false" ht="12" hidden="false" customHeight="false" outlineLevel="0" collapsed="false">
      <c r="A832" s="39" t="s">
        <v>420</v>
      </c>
      <c r="B832" s="39" t="s">
        <v>421</v>
      </c>
      <c r="C832" s="39" t="s">
        <v>5537</v>
      </c>
      <c r="D832" s="39" t="s">
        <v>4505</v>
      </c>
      <c r="E832" s="39" t="s">
        <v>261</v>
      </c>
      <c r="F832" s="39" t="s">
        <v>1739</v>
      </c>
      <c r="G832" s="39" t="s">
        <v>4853</v>
      </c>
      <c r="H832" s="39" t="s">
        <v>4502</v>
      </c>
      <c r="I832" s="40" t="n">
        <v>100</v>
      </c>
      <c r="J832" s="40" t="n">
        <v>0</v>
      </c>
      <c r="K832" s="39" t="s">
        <v>4503</v>
      </c>
      <c r="L832" s="41" t="n">
        <v>0</v>
      </c>
      <c r="M832" s="41" t="n">
        <v>19323.4</v>
      </c>
      <c r="O832" s="42" t="n">
        <f aca="false">M832/SUM($M$2:$M$2023)</f>
        <v>5.33835803620768E-005</v>
      </c>
      <c r="P832" s="43" t="n">
        <f aca="false">IFERROR(M832/I832,0)</f>
        <v>193.234</v>
      </c>
      <c r="Q832" s="17"/>
      <c r="R832" s="44" t="n">
        <f aca="false">I832-Q832</f>
        <v>100</v>
      </c>
      <c r="S832" s="43" t="n">
        <f aca="false">$AK832*R832</f>
        <v>19323.4</v>
      </c>
      <c r="U832" s="26" t="s">
        <v>259</v>
      </c>
      <c r="V832" s="26" t="s">
        <v>260</v>
      </c>
      <c r="W832" s="26" t="s">
        <v>262</v>
      </c>
      <c r="X832" s="26"/>
      <c r="Y832" s="26" t="s">
        <v>277</v>
      </c>
      <c r="Z832" s="27" t="s">
        <v>123</v>
      </c>
      <c r="AA832" s="26"/>
      <c r="AB832" s="26"/>
      <c r="AC832" s="26"/>
      <c r="AD832" s="26"/>
      <c r="AE832" s="26"/>
      <c r="AF832" s="26"/>
      <c r="AG832" s="26"/>
      <c r="AH832" s="45" t="n">
        <v>500</v>
      </c>
      <c r="AI832" s="45" t="n">
        <f aca="false">Q832</f>
        <v>0</v>
      </c>
      <c r="AJ832" s="45" t="n">
        <f aca="false">$AH832-$AI832</f>
        <v>500</v>
      </c>
      <c r="AK832" s="46" t="n">
        <v>193.234</v>
      </c>
      <c r="AL832" s="46" t="n">
        <f aca="false">$AJ832*$AK832</f>
        <v>96617</v>
      </c>
      <c r="AM832" s="46" t="n">
        <f aca="false">$AI832*$AK832</f>
        <v>0</v>
      </c>
      <c r="AN832" s="26"/>
      <c r="AO832" s="26" t="s">
        <v>2208</v>
      </c>
    </row>
    <row r="833" customFormat="false" ht="12" hidden="false" customHeight="false" outlineLevel="0" collapsed="false">
      <c r="A833" s="39" t="s">
        <v>420</v>
      </c>
      <c r="B833" s="39" t="s">
        <v>421</v>
      </c>
      <c r="C833" s="39" t="s">
        <v>5538</v>
      </c>
      <c r="D833" s="39" t="s">
        <v>4505</v>
      </c>
      <c r="E833" s="39" t="s">
        <v>261</v>
      </c>
      <c r="F833" s="39" t="s">
        <v>1739</v>
      </c>
      <c r="G833" s="39" t="s">
        <v>4853</v>
      </c>
      <c r="H833" s="39" t="s">
        <v>4502</v>
      </c>
      <c r="I833" s="40" t="n">
        <v>100</v>
      </c>
      <c r="J833" s="40" t="n">
        <v>0</v>
      </c>
      <c r="K833" s="39" t="s">
        <v>4503</v>
      </c>
      <c r="L833" s="41" t="n">
        <v>0</v>
      </c>
      <c r="M833" s="41" t="n">
        <v>19323.4</v>
      </c>
      <c r="O833" s="42" t="n">
        <f aca="false">M833/SUM($M$2:$M$2023)</f>
        <v>5.33835803620768E-005</v>
      </c>
      <c r="P833" s="43" t="n">
        <f aca="false">IFERROR(M833/I833,0)</f>
        <v>193.234</v>
      </c>
      <c r="Q833" s="17"/>
      <c r="R833" s="44" t="n">
        <f aca="false">I833-Q833</f>
        <v>100</v>
      </c>
      <c r="S833" s="43" t="n">
        <f aca="false">$AK833*R833</f>
        <v>19323.4</v>
      </c>
      <c r="U833" s="26" t="s">
        <v>259</v>
      </c>
      <c r="V833" s="26" t="s">
        <v>260</v>
      </c>
      <c r="W833" s="26" t="s">
        <v>262</v>
      </c>
      <c r="X833" s="26"/>
      <c r="Y833" s="26" t="s">
        <v>277</v>
      </c>
      <c r="Z833" s="27" t="s">
        <v>123</v>
      </c>
      <c r="AA833" s="26"/>
      <c r="AB833" s="26"/>
      <c r="AC833" s="26"/>
      <c r="AD833" s="26"/>
      <c r="AE833" s="26"/>
      <c r="AF833" s="26"/>
      <c r="AG833" s="26"/>
      <c r="AH833" s="45"/>
      <c r="AI833" s="45"/>
      <c r="AJ833" s="45"/>
      <c r="AK833" s="46" t="n">
        <v>193.234</v>
      </c>
      <c r="AL833" s="46"/>
      <c r="AM833" s="46"/>
      <c r="AN833" s="26"/>
      <c r="AO833" s="26" t="s">
        <v>2208</v>
      </c>
    </row>
    <row r="834" customFormat="false" ht="12" hidden="false" customHeight="false" outlineLevel="0" collapsed="false">
      <c r="A834" s="39" t="s">
        <v>420</v>
      </c>
      <c r="B834" s="39" t="s">
        <v>421</v>
      </c>
      <c r="C834" s="39" t="s">
        <v>5539</v>
      </c>
      <c r="D834" s="39" t="s">
        <v>4505</v>
      </c>
      <c r="E834" s="39" t="s">
        <v>261</v>
      </c>
      <c r="F834" s="39" t="s">
        <v>1739</v>
      </c>
      <c r="G834" s="39" t="s">
        <v>4853</v>
      </c>
      <c r="H834" s="39" t="s">
        <v>4502</v>
      </c>
      <c r="I834" s="40" t="n">
        <v>100</v>
      </c>
      <c r="J834" s="40" t="n">
        <v>0</v>
      </c>
      <c r="K834" s="39" t="s">
        <v>4503</v>
      </c>
      <c r="L834" s="41" t="n">
        <v>0</v>
      </c>
      <c r="M834" s="41" t="n">
        <v>19323.4</v>
      </c>
      <c r="O834" s="42" t="n">
        <f aca="false">M834/SUM($M$2:$M$2023)</f>
        <v>5.33835803620768E-005</v>
      </c>
      <c r="P834" s="43" t="n">
        <f aca="false">IFERROR(M834/I834,0)</f>
        <v>193.234</v>
      </c>
      <c r="Q834" s="17"/>
      <c r="R834" s="44" t="n">
        <f aca="false">I834-Q834</f>
        <v>100</v>
      </c>
      <c r="S834" s="43" t="n">
        <f aca="false">$AK834*R834</f>
        <v>19323.4</v>
      </c>
      <c r="U834" s="26" t="s">
        <v>259</v>
      </c>
      <c r="V834" s="26" t="s">
        <v>260</v>
      </c>
      <c r="W834" s="26" t="s">
        <v>262</v>
      </c>
      <c r="X834" s="26"/>
      <c r="Y834" s="26" t="s">
        <v>277</v>
      </c>
      <c r="Z834" s="27" t="s">
        <v>123</v>
      </c>
      <c r="AA834" s="26"/>
      <c r="AB834" s="26"/>
      <c r="AC834" s="26"/>
      <c r="AD834" s="26"/>
      <c r="AE834" s="26"/>
      <c r="AF834" s="26"/>
      <c r="AG834" s="26"/>
      <c r="AH834" s="45"/>
      <c r="AI834" s="45"/>
      <c r="AJ834" s="45"/>
      <c r="AK834" s="46" t="n">
        <v>193.234</v>
      </c>
      <c r="AL834" s="46"/>
      <c r="AM834" s="46"/>
      <c r="AN834" s="26"/>
      <c r="AO834" s="26" t="s">
        <v>2208</v>
      </c>
    </row>
    <row r="835" customFormat="false" ht="12" hidden="false" customHeight="false" outlineLevel="0" collapsed="false">
      <c r="A835" s="39" t="s">
        <v>420</v>
      </c>
      <c r="B835" s="39" t="s">
        <v>421</v>
      </c>
      <c r="C835" s="39" t="s">
        <v>5540</v>
      </c>
      <c r="D835" s="39" t="s">
        <v>4505</v>
      </c>
      <c r="E835" s="39" t="s">
        <v>261</v>
      </c>
      <c r="F835" s="39" t="s">
        <v>1739</v>
      </c>
      <c r="G835" s="39" t="s">
        <v>4853</v>
      </c>
      <c r="H835" s="39" t="s">
        <v>4502</v>
      </c>
      <c r="I835" s="40" t="n">
        <v>100</v>
      </c>
      <c r="J835" s="40" t="n">
        <v>0</v>
      </c>
      <c r="K835" s="39" t="s">
        <v>4503</v>
      </c>
      <c r="L835" s="41" t="n">
        <v>0</v>
      </c>
      <c r="M835" s="41" t="n">
        <v>19323.4</v>
      </c>
      <c r="O835" s="42" t="n">
        <f aca="false">M835/SUM($M$2:$M$2023)</f>
        <v>5.33835803620768E-005</v>
      </c>
      <c r="P835" s="43" t="n">
        <f aca="false">IFERROR(M835/I835,0)</f>
        <v>193.234</v>
      </c>
      <c r="Q835" s="17"/>
      <c r="R835" s="44" t="n">
        <f aca="false">I835-Q835</f>
        <v>100</v>
      </c>
      <c r="S835" s="43" t="n">
        <f aca="false">$AK835*R835</f>
        <v>19323.4</v>
      </c>
      <c r="U835" s="26" t="s">
        <v>259</v>
      </c>
      <c r="V835" s="26" t="s">
        <v>260</v>
      </c>
      <c r="W835" s="26" t="s">
        <v>262</v>
      </c>
      <c r="X835" s="26"/>
      <c r="Y835" s="26" t="s">
        <v>277</v>
      </c>
      <c r="Z835" s="27" t="s">
        <v>123</v>
      </c>
      <c r="AA835" s="26"/>
      <c r="AB835" s="26"/>
      <c r="AC835" s="26"/>
      <c r="AD835" s="26"/>
      <c r="AE835" s="26"/>
      <c r="AF835" s="26"/>
      <c r="AG835" s="26"/>
      <c r="AH835" s="45"/>
      <c r="AI835" s="45"/>
      <c r="AJ835" s="45"/>
      <c r="AK835" s="46" t="n">
        <v>193.234</v>
      </c>
      <c r="AL835" s="46"/>
      <c r="AM835" s="46"/>
      <c r="AN835" s="26"/>
      <c r="AO835" s="26" t="s">
        <v>2208</v>
      </c>
    </row>
    <row r="836" customFormat="false" ht="12" hidden="false" customHeight="false" outlineLevel="0" collapsed="false">
      <c r="A836" s="39" t="s">
        <v>2516</v>
      </c>
      <c r="B836" s="39" t="s">
        <v>2517</v>
      </c>
      <c r="C836" s="39" t="s">
        <v>5541</v>
      </c>
      <c r="D836" s="39" t="s">
        <v>4505</v>
      </c>
      <c r="E836" s="39" t="s">
        <v>261</v>
      </c>
      <c r="F836" s="39" t="s">
        <v>1739</v>
      </c>
      <c r="G836" s="39" t="s">
        <v>4853</v>
      </c>
      <c r="H836" s="39" t="s">
        <v>4502</v>
      </c>
      <c r="I836" s="40" t="n">
        <v>100</v>
      </c>
      <c r="J836" s="40" t="n">
        <v>0</v>
      </c>
      <c r="K836" s="39" t="s">
        <v>4503</v>
      </c>
      <c r="L836" s="41" t="n">
        <v>0</v>
      </c>
      <c r="M836" s="41" t="n">
        <v>94000</v>
      </c>
      <c r="O836" s="42" t="n">
        <f aca="false">M836/SUM($M$2:$M$2023)</f>
        <v>0.00025968807528878</v>
      </c>
      <c r="P836" s="43" t="n">
        <f aca="false">IFERROR(M836/I836,0)</f>
        <v>940</v>
      </c>
      <c r="Q836" s="17" t="n">
        <v>0</v>
      </c>
      <c r="R836" s="44" t="n">
        <f aca="false">I836-Q836</f>
        <v>100</v>
      </c>
      <c r="S836" s="43" t="n">
        <f aca="false">$AK836*R836</f>
        <v>94000</v>
      </c>
      <c r="U836" s="26" t="s">
        <v>259</v>
      </c>
      <c r="V836" s="26" t="s">
        <v>260</v>
      </c>
      <c r="W836" s="26" t="s">
        <v>262</v>
      </c>
      <c r="X836" s="24" t="s">
        <v>226</v>
      </c>
      <c r="Y836" s="26" t="s">
        <v>267</v>
      </c>
      <c r="Z836" s="25" t="s">
        <v>51</v>
      </c>
      <c r="AA836" s="26" t="s">
        <v>2518</v>
      </c>
      <c r="AB836" s="26" t="s">
        <v>2519</v>
      </c>
      <c r="AC836" s="26" t="s">
        <v>290</v>
      </c>
      <c r="AD836" s="26" t="s">
        <v>269</v>
      </c>
      <c r="AE836" s="26"/>
      <c r="AF836" s="26" t="s">
        <v>270</v>
      </c>
      <c r="AG836" s="26" t="s">
        <v>2520</v>
      </c>
      <c r="AH836" s="45" t="n">
        <v>100</v>
      </c>
      <c r="AI836" s="45" t="n">
        <f aca="false">Q836</f>
        <v>0</v>
      </c>
      <c r="AJ836" s="45" t="n">
        <f aca="false">$AH836-$AI836</f>
        <v>100</v>
      </c>
      <c r="AK836" s="46" t="n">
        <v>940</v>
      </c>
      <c r="AL836" s="46" t="n">
        <f aca="false">$AJ836*$AK836</f>
        <v>94000</v>
      </c>
      <c r="AM836" s="46" t="n">
        <f aca="false">$AI836*$AK836</f>
        <v>0</v>
      </c>
      <c r="AN836" s="26"/>
      <c r="AO836" s="26" t="s">
        <v>2521</v>
      </c>
    </row>
    <row r="837" customFormat="false" ht="12" hidden="false" customHeight="false" outlineLevel="0" collapsed="false">
      <c r="A837" s="39" t="s">
        <v>826</v>
      </c>
      <c r="B837" s="39" t="s">
        <v>827</v>
      </c>
      <c r="C837" s="39" t="s">
        <v>5542</v>
      </c>
      <c r="D837" s="39" t="s">
        <v>4505</v>
      </c>
      <c r="E837" s="39" t="s">
        <v>261</v>
      </c>
      <c r="F837" s="39" t="s">
        <v>1739</v>
      </c>
      <c r="G837" s="39" t="s">
        <v>4853</v>
      </c>
      <c r="H837" s="39" t="s">
        <v>4502</v>
      </c>
      <c r="I837" s="40" t="n">
        <v>100</v>
      </c>
      <c r="J837" s="40" t="n">
        <v>0</v>
      </c>
      <c r="K837" s="39" t="s">
        <v>4503</v>
      </c>
      <c r="L837" s="41" t="n">
        <v>0</v>
      </c>
      <c r="M837" s="41" t="n">
        <v>11856.67</v>
      </c>
      <c r="O837" s="42" t="n">
        <f aca="false">M837/SUM($M$2:$M$2023)</f>
        <v>3.27557001237683E-005</v>
      </c>
      <c r="P837" s="43" t="n">
        <f aca="false">IFERROR(M837/I837,0)</f>
        <v>118.5667</v>
      </c>
      <c r="Q837" s="17"/>
      <c r="R837" s="44" t="n">
        <f aca="false">I837-Q837</f>
        <v>100</v>
      </c>
      <c r="S837" s="43" t="n">
        <f aca="false">$AK837*R837</f>
        <v>11856.6672727273</v>
      </c>
      <c r="U837" s="26" t="s">
        <v>259</v>
      </c>
      <c r="V837" s="26" t="s">
        <v>260</v>
      </c>
      <c r="W837" s="26" t="s">
        <v>262</v>
      </c>
      <c r="X837" s="24" t="s">
        <v>226</v>
      </c>
      <c r="Y837" s="26" t="s">
        <v>267</v>
      </c>
      <c r="Z837" s="25" t="s">
        <v>51</v>
      </c>
      <c r="AA837" s="26" t="s">
        <v>2031</v>
      </c>
      <c r="AB837" s="26" t="s">
        <v>2032</v>
      </c>
      <c r="AC837" s="26" t="s">
        <v>2033</v>
      </c>
      <c r="AD837" s="26" t="s">
        <v>269</v>
      </c>
      <c r="AE837" s="26"/>
      <c r="AF837" s="26" t="s">
        <v>270</v>
      </c>
      <c r="AG837" s="26" t="s">
        <v>2034</v>
      </c>
      <c r="AH837" s="45"/>
      <c r="AI837" s="45"/>
      <c r="AJ837" s="45"/>
      <c r="AK837" s="46" t="n">
        <v>118.566672727273</v>
      </c>
      <c r="AL837" s="46"/>
      <c r="AM837" s="46"/>
      <c r="AN837" s="26"/>
      <c r="AO837" s="26" t="s">
        <v>5543</v>
      </c>
    </row>
    <row r="838" customFormat="false" ht="12" hidden="false" customHeight="false" outlineLevel="0" collapsed="false">
      <c r="A838" s="39" t="s">
        <v>2110</v>
      </c>
      <c r="B838" s="39" t="s">
        <v>2111</v>
      </c>
      <c r="C838" s="39" t="s">
        <v>5544</v>
      </c>
      <c r="D838" s="39" t="s">
        <v>4505</v>
      </c>
      <c r="E838" s="39" t="s">
        <v>261</v>
      </c>
      <c r="F838" s="39" t="s">
        <v>1739</v>
      </c>
      <c r="G838" s="39" t="s">
        <v>4853</v>
      </c>
      <c r="H838" s="39" t="s">
        <v>4502</v>
      </c>
      <c r="I838" s="40" t="n">
        <v>100</v>
      </c>
      <c r="J838" s="40" t="n">
        <v>0</v>
      </c>
      <c r="K838" s="39" t="s">
        <v>4503</v>
      </c>
      <c r="L838" s="41" t="n">
        <v>0</v>
      </c>
      <c r="M838" s="41" t="n">
        <v>3080.43</v>
      </c>
      <c r="O838" s="42" t="n">
        <f aca="false">M838/SUM($M$2:$M$2023)</f>
        <v>8.51011635916827E-006</v>
      </c>
      <c r="P838" s="43" t="n">
        <f aca="false">IFERROR(M838/I838,0)</f>
        <v>30.8043</v>
      </c>
      <c r="Q838" s="17"/>
      <c r="R838" s="44" t="n">
        <f aca="false">I838-Q838</f>
        <v>100</v>
      </c>
      <c r="S838" s="43" t="n">
        <f aca="false">$AK838*R838</f>
        <v>3080.42857142857</v>
      </c>
      <c r="U838" s="26" t="s">
        <v>259</v>
      </c>
      <c r="V838" s="26" t="s">
        <v>260</v>
      </c>
      <c r="W838" s="26" t="s">
        <v>262</v>
      </c>
      <c r="X838" s="26"/>
      <c r="Y838" s="26" t="s">
        <v>277</v>
      </c>
      <c r="Z838" s="27" t="s">
        <v>123</v>
      </c>
      <c r="AA838" s="26"/>
      <c r="AB838" s="26"/>
      <c r="AC838" s="26"/>
      <c r="AD838" s="26"/>
      <c r="AE838" s="26"/>
      <c r="AF838" s="26"/>
      <c r="AG838" s="26"/>
      <c r="AH838" s="45"/>
      <c r="AI838" s="45"/>
      <c r="AJ838" s="45"/>
      <c r="AK838" s="46" t="n">
        <v>30.8042857142857</v>
      </c>
      <c r="AL838" s="46"/>
      <c r="AM838" s="46"/>
      <c r="AN838" s="26"/>
      <c r="AO838" s="26" t="s">
        <v>1741</v>
      </c>
    </row>
    <row r="839" customFormat="false" ht="12" hidden="false" customHeight="false" outlineLevel="0" collapsed="false">
      <c r="A839" s="39" t="s">
        <v>1233</v>
      </c>
      <c r="B839" s="39" t="s">
        <v>1234</v>
      </c>
      <c r="C839" s="39" t="s">
        <v>5545</v>
      </c>
      <c r="D839" s="39" t="s">
        <v>4505</v>
      </c>
      <c r="E839" s="39" t="s">
        <v>261</v>
      </c>
      <c r="F839" s="39" t="s">
        <v>1739</v>
      </c>
      <c r="G839" s="39" t="s">
        <v>4853</v>
      </c>
      <c r="H839" s="39" t="s">
        <v>4502</v>
      </c>
      <c r="I839" s="40" t="n">
        <v>100</v>
      </c>
      <c r="J839" s="40" t="n">
        <v>0</v>
      </c>
      <c r="K839" s="39" t="s">
        <v>4503</v>
      </c>
      <c r="L839" s="41" t="n">
        <v>0</v>
      </c>
      <c r="M839" s="41" t="n">
        <v>149754.5</v>
      </c>
      <c r="O839" s="42" t="n">
        <f aca="false">M839/SUM($M$2:$M$2023)</f>
        <v>0.000413717636923762</v>
      </c>
      <c r="P839" s="43" t="n">
        <f aca="false">IFERROR(M839/I839,0)</f>
        <v>1497.545</v>
      </c>
      <c r="Q839" s="17"/>
      <c r="R839" s="44" t="n">
        <f aca="false">I839-Q839</f>
        <v>100</v>
      </c>
      <c r="S839" s="43" t="n">
        <f aca="false">$AK839*R839</f>
        <v>149754.504480287</v>
      </c>
      <c r="U839" s="26" t="s">
        <v>259</v>
      </c>
      <c r="V839" s="26" t="s">
        <v>260</v>
      </c>
      <c r="W839" s="26" t="s">
        <v>262</v>
      </c>
      <c r="X839" s="29" t="s">
        <v>227</v>
      </c>
      <c r="Y839" s="26" t="s">
        <v>297</v>
      </c>
      <c r="Z839" s="25" t="s">
        <v>51</v>
      </c>
      <c r="AA839" s="26" t="s">
        <v>2028</v>
      </c>
      <c r="AB839" s="26" t="s">
        <v>2029</v>
      </c>
      <c r="AC839" s="26" t="s">
        <v>1237</v>
      </c>
      <c r="AD839" s="26" t="s">
        <v>269</v>
      </c>
      <c r="AE839" s="26"/>
      <c r="AF839" s="26" t="s">
        <v>270</v>
      </c>
      <c r="AG839" s="26" t="s">
        <v>1238</v>
      </c>
      <c r="AH839" s="45"/>
      <c r="AI839" s="45"/>
      <c r="AJ839" s="45"/>
      <c r="AK839" s="46" t="n">
        <v>1497.54504480287</v>
      </c>
      <c r="AL839" s="46"/>
      <c r="AM839" s="46"/>
      <c r="AN839" s="26"/>
      <c r="AO839" s="26" t="s">
        <v>5315</v>
      </c>
    </row>
    <row r="840" customFormat="false" ht="12" hidden="false" customHeight="false" outlineLevel="0" collapsed="false">
      <c r="A840" s="39" t="s">
        <v>2234</v>
      </c>
      <c r="B840" s="39" t="s">
        <v>2235</v>
      </c>
      <c r="C840" s="39" t="s">
        <v>5546</v>
      </c>
      <c r="D840" s="39" t="s">
        <v>4505</v>
      </c>
      <c r="E840" s="39" t="s">
        <v>261</v>
      </c>
      <c r="F840" s="39" t="s">
        <v>1739</v>
      </c>
      <c r="G840" s="39" t="s">
        <v>4853</v>
      </c>
      <c r="H840" s="39" t="s">
        <v>4502</v>
      </c>
      <c r="I840" s="40" t="n">
        <v>100</v>
      </c>
      <c r="J840" s="40" t="n">
        <v>0</v>
      </c>
      <c r="K840" s="39" t="s">
        <v>4503</v>
      </c>
      <c r="L840" s="41" t="n">
        <v>0</v>
      </c>
      <c r="M840" s="41" t="n">
        <v>61417.33</v>
      </c>
      <c r="O840" s="42" t="n">
        <f aca="false">M840/SUM($M$2:$M$2023)</f>
        <v>0.000169673917202935</v>
      </c>
      <c r="P840" s="43" t="n">
        <f aca="false">IFERROR(M840/I840,0)</f>
        <v>614.1733</v>
      </c>
      <c r="Q840" s="17" t="n">
        <v>46</v>
      </c>
      <c r="R840" s="44" t="n">
        <f aca="false">I840-Q840</f>
        <v>54</v>
      </c>
      <c r="S840" s="43" t="n">
        <f aca="false">$AK840*R840</f>
        <v>33165.36</v>
      </c>
      <c r="U840" s="26" t="s">
        <v>259</v>
      </c>
      <c r="V840" s="26" t="s">
        <v>260</v>
      </c>
      <c r="W840" s="26" t="s">
        <v>262</v>
      </c>
      <c r="X840" s="29" t="s">
        <v>227</v>
      </c>
      <c r="Y840" s="26" t="s">
        <v>297</v>
      </c>
      <c r="Z840" s="25" t="s">
        <v>51</v>
      </c>
      <c r="AA840" s="26" t="s">
        <v>2236</v>
      </c>
      <c r="AB840" s="26" t="s">
        <v>2237</v>
      </c>
      <c r="AC840" s="26" t="s">
        <v>290</v>
      </c>
      <c r="AD840" s="26" t="s">
        <v>269</v>
      </c>
      <c r="AE840" s="26"/>
      <c r="AF840" s="26" t="s">
        <v>269</v>
      </c>
      <c r="AG840" s="26"/>
      <c r="AH840" s="45" t="n">
        <v>450</v>
      </c>
      <c r="AI840" s="45" t="n">
        <f aca="false">Q840</f>
        <v>46</v>
      </c>
      <c r="AJ840" s="45" t="n">
        <f aca="false">$AH840-$AI840</f>
        <v>404</v>
      </c>
      <c r="AK840" s="46" t="n">
        <v>614.173333333333</v>
      </c>
      <c r="AL840" s="46" t="n">
        <f aca="false">$AJ840*$AK840</f>
        <v>248126.026666667</v>
      </c>
      <c r="AM840" s="46" t="n">
        <f aca="false">$AI840*$AK840</f>
        <v>28251.9733333333</v>
      </c>
      <c r="AN840" s="26"/>
      <c r="AO840" s="26" t="s">
        <v>2238</v>
      </c>
    </row>
    <row r="841" customFormat="false" ht="12" hidden="false" customHeight="false" outlineLevel="0" collapsed="false">
      <c r="A841" s="39" t="s">
        <v>2234</v>
      </c>
      <c r="B841" s="39" t="s">
        <v>2235</v>
      </c>
      <c r="C841" s="39" t="s">
        <v>5547</v>
      </c>
      <c r="D841" s="39" t="s">
        <v>4505</v>
      </c>
      <c r="E841" s="39" t="s">
        <v>261</v>
      </c>
      <c r="F841" s="39" t="s">
        <v>1739</v>
      </c>
      <c r="G841" s="39" t="s">
        <v>4853</v>
      </c>
      <c r="H841" s="39" t="s">
        <v>4502</v>
      </c>
      <c r="I841" s="40" t="n">
        <v>100</v>
      </c>
      <c r="J841" s="40" t="n">
        <v>0</v>
      </c>
      <c r="K841" s="39" t="s">
        <v>4503</v>
      </c>
      <c r="L841" s="41" t="n">
        <v>0</v>
      </c>
      <c r="M841" s="41" t="n">
        <v>61417.33</v>
      </c>
      <c r="O841" s="42" t="n">
        <f aca="false">M841/SUM($M$2:$M$2023)</f>
        <v>0.000169673917202935</v>
      </c>
      <c r="P841" s="43" t="n">
        <f aca="false">IFERROR(M841/I841,0)</f>
        <v>614.1733</v>
      </c>
      <c r="Q841" s="17"/>
      <c r="R841" s="44" t="n">
        <f aca="false">I841-Q841</f>
        <v>100</v>
      </c>
      <c r="S841" s="43" t="n">
        <f aca="false">$AK841*R841</f>
        <v>61417.3333333333</v>
      </c>
      <c r="U841" s="26" t="s">
        <v>259</v>
      </c>
      <c r="V841" s="26" t="s">
        <v>260</v>
      </c>
      <c r="W841" s="26" t="s">
        <v>262</v>
      </c>
      <c r="X841" s="29" t="s">
        <v>227</v>
      </c>
      <c r="Y841" s="26" t="s">
        <v>297</v>
      </c>
      <c r="Z841" s="25" t="s">
        <v>51</v>
      </c>
      <c r="AA841" s="26" t="s">
        <v>2236</v>
      </c>
      <c r="AB841" s="26" t="s">
        <v>2237</v>
      </c>
      <c r="AC841" s="26" t="s">
        <v>290</v>
      </c>
      <c r="AD841" s="26" t="s">
        <v>269</v>
      </c>
      <c r="AE841" s="26"/>
      <c r="AF841" s="26" t="s">
        <v>269</v>
      </c>
      <c r="AG841" s="26"/>
      <c r="AH841" s="45"/>
      <c r="AI841" s="45"/>
      <c r="AJ841" s="45"/>
      <c r="AK841" s="46" t="n">
        <v>614.173333333333</v>
      </c>
      <c r="AL841" s="46"/>
      <c r="AM841" s="46"/>
      <c r="AN841" s="26"/>
      <c r="AO841" s="26" t="s">
        <v>5548</v>
      </c>
    </row>
    <row r="842" customFormat="false" ht="12" hidden="false" customHeight="false" outlineLevel="0" collapsed="false">
      <c r="A842" s="39" t="s">
        <v>2234</v>
      </c>
      <c r="B842" s="39" t="s">
        <v>2235</v>
      </c>
      <c r="C842" s="39" t="s">
        <v>5549</v>
      </c>
      <c r="D842" s="39" t="s">
        <v>4505</v>
      </c>
      <c r="E842" s="39" t="s">
        <v>261</v>
      </c>
      <c r="F842" s="39" t="s">
        <v>1739</v>
      </c>
      <c r="G842" s="39" t="s">
        <v>4853</v>
      </c>
      <c r="H842" s="39" t="s">
        <v>4502</v>
      </c>
      <c r="I842" s="40" t="n">
        <v>100</v>
      </c>
      <c r="J842" s="40" t="n">
        <v>0</v>
      </c>
      <c r="K842" s="39" t="s">
        <v>4503</v>
      </c>
      <c r="L842" s="41" t="n">
        <v>0</v>
      </c>
      <c r="M842" s="41" t="n">
        <v>61417.33</v>
      </c>
      <c r="O842" s="42" t="n">
        <f aca="false">M842/SUM($M$2:$M$2023)</f>
        <v>0.000169673917202935</v>
      </c>
      <c r="P842" s="43" t="n">
        <f aca="false">IFERROR(M842/I842,0)</f>
        <v>614.1733</v>
      </c>
      <c r="Q842" s="17"/>
      <c r="R842" s="44" t="n">
        <f aca="false">I842-Q842</f>
        <v>100</v>
      </c>
      <c r="S842" s="43" t="n">
        <f aca="false">$AK842*R842</f>
        <v>61417.3333333333</v>
      </c>
      <c r="U842" s="26" t="s">
        <v>259</v>
      </c>
      <c r="V842" s="26" t="s">
        <v>260</v>
      </c>
      <c r="W842" s="26" t="s">
        <v>262</v>
      </c>
      <c r="X842" s="29" t="s">
        <v>227</v>
      </c>
      <c r="Y842" s="26" t="s">
        <v>297</v>
      </c>
      <c r="Z842" s="25" t="s">
        <v>51</v>
      </c>
      <c r="AA842" s="26" t="s">
        <v>2236</v>
      </c>
      <c r="AB842" s="26" t="s">
        <v>2237</v>
      </c>
      <c r="AC842" s="26" t="s">
        <v>290</v>
      </c>
      <c r="AD842" s="26" t="s">
        <v>269</v>
      </c>
      <c r="AE842" s="26"/>
      <c r="AF842" s="26" t="s">
        <v>269</v>
      </c>
      <c r="AG842" s="26"/>
      <c r="AH842" s="45"/>
      <c r="AI842" s="45"/>
      <c r="AJ842" s="45"/>
      <c r="AK842" s="46" t="n">
        <v>614.173333333333</v>
      </c>
      <c r="AL842" s="46"/>
      <c r="AM842" s="46"/>
      <c r="AN842" s="26"/>
      <c r="AO842" s="26" t="s">
        <v>5548</v>
      </c>
    </row>
    <row r="843" customFormat="false" ht="12" hidden="false" customHeight="false" outlineLevel="0" collapsed="false">
      <c r="A843" s="39" t="s">
        <v>2123</v>
      </c>
      <c r="B843" s="39" t="s">
        <v>2124</v>
      </c>
      <c r="C843" s="39" t="s">
        <v>3473</v>
      </c>
      <c r="D843" s="39" t="s">
        <v>4505</v>
      </c>
      <c r="E843" s="39" t="s">
        <v>261</v>
      </c>
      <c r="F843" s="39" t="s">
        <v>1739</v>
      </c>
      <c r="G843" s="39" t="s">
        <v>4853</v>
      </c>
      <c r="H843" s="39" t="s">
        <v>4502</v>
      </c>
      <c r="I843" s="40" t="n">
        <v>100</v>
      </c>
      <c r="J843" s="40" t="n">
        <v>0</v>
      </c>
      <c r="K843" s="39" t="s">
        <v>4503</v>
      </c>
      <c r="L843" s="41" t="n">
        <v>0</v>
      </c>
      <c r="M843" s="41" t="n">
        <v>80871.23</v>
      </c>
      <c r="O843" s="42" t="n">
        <f aca="false">M843/SUM($M$2:$M$2023)</f>
        <v>0.000223418021967407</v>
      </c>
      <c r="P843" s="43" t="n">
        <f aca="false">IFERROR(M843/I843,0)</f>
        <v>808.7123</v>
      </c>
      <c r="Q843" s="17" t="n">
        <v>198</v>
      </c>
      <c r="R843" s="44" t="n">
        <f aca="false">I843-Q843</f>
        <v>-98</v>
      </c>
      <c r="S843" s="43" t="n">
        <f aca="false">$AK843*R843</f>
        <v>-79253.8126618705</v>
      </c>
      <c r="U843" s="26" t="s">
        <v>259</v>
      </c>
      <c r="V843" s="26" t="s">
        <v>260</v>
      </c>
      <c r="W843" s="26" t="s">
        <v>262</v>
      </c>
      <c r="X843" s="29" t="s">
        <v>227</v>
      </c>
      <c r="Y843" s="26" t="s">
        <v>297</v>
      </c>
      <c r="Z843" s="25" t="s">
        <v>51</v>
      </c>
      <c r="AA843" s="26" t="s">
        <v>2125</v>
      </c>
      <c r="AB843" s="26" t="s">
        <v>2126</v>
      </c>
      <c r="AC843" s="26" t="s">
        <v>290</v>
      </c>
      <c r="AD843" s="26" t="s">
        <v>269</v>
      </c>
      <c r="AE843" s="26"/>
      <c r="AF843" s="26" t="s">
        <v>270</v>
      </c>
      <c r="AG843" s="26"/>
      <c r="AH843" s="45" t="n">
        <v>695</v>
      </c>
      <c r="AI843" s="45" t="n">
        <f aca="false">Q843</f>
        <v>198</v>
      </c>
      <c r="AJ843" s="45" t="n">
        <f aca="false">$AH843-$AI843</f>
        <v>497</v>
      </c>
      <c r="AK843" s="46" t="n">
        <v>808.71237410072</v>
      </c>
      <c r="AL843" s="46" t="n">
        <f aca="false">$AJ843*$AK843</f>
        <v>401930.049928058</v>
      </c>
      <c r="AM843" s="46" t="n">
        <f aca="false">$AI843*$AK843</f>
        <v>160125.050071942</v>
      </c>
      <c r="AN843" s="26"/>
      <c r="AO843" s="26" t="s">
        <v>2127</v>
      </c>
    </row>
    <row r="844" customFormat="false" ht="12" hidden="false" customHeight="false" outlineLevel="0" collapsed="false">
      <c r="A844" s="39" t="s">
        <v>2123</v>
      </c>
      <c r="B844" s="39" t="s">
        <v>2124</v>
      </c>
      <c r="C844" s="39" t="s">
        <v>5550</v>
      </c>
      <c r="D844" s="39" t="s">
        <v>4505</v>
      </c>
      <c r="E844" s="39" t="s">
        <v>261</v>
      </c>
      <c r="F844" s="39" t="s">
        <v>1739</v>
      </c>
      <c r="G844" s="39" t="s">
        <v>4853</v>
      </c>
      <c r="H844" s="39" t="s">
        <v>4502</v>
      </c>
      <c r="I844" s="40" t="n">
        <v>100</v>
      </c>
      <c r="J844" s="40" t="n">
        <v>0</v>
      </c>
      <c r="K844" s="39" t="s">
        <v>4503</v>
      </c>
      <c r="L844" s="41" t="n">
        <v>0</v>
      </c>
      <c r="M844" s="41" t="n">
        <v>80871.23</v>
      </c>
      <c r="O844" s="42" t="n">
        <f aca="false">M844/SUM($M$2:$M$2023)</f>
        <v>0.000223418021967407</v>
      </c>
      <c r="P844" s="43" t="n">
        <f aca="false">IFERROR(M844/I844,0)</f>
        <v>808.7123</v>
      </c>
      <c r="Q844" s="17"/>
      <c r="R844" s="44" t="n">
        <f aca="false">I844-Q844</f>
        <v>100</v>
      </c>
      <c r="S844" s="43" t="n">
        <f aca="false">$AK844*R844</f>
        <v>80871.237410072</v>
      </c>
      <c r="U844" s="26" t="s">
        <v>259</v>
      </c>
      <c r="V844" s="26" t="s">
        <v>260</v>
      </c>
      <c r="W844" s="26" t="s">
        <v>262</v>
      </c>
      <c r="X844" s="29" t="s">
        <v>227</v>
      </c>
      <c r="Y844" s="26" t="s">
        <v>297</v>
      </c>
      <c r="Z844" s="25" t="s">
        <v>51</v>
      </c>
      <c r="AA844" s="26" t="s">
        <v>2125</v>
      </c>
      <c r="AB844" s="26" t="s">
        <v>2126</v>
      </c>
      <c r="AC844" s="26" t="s">
        <v>290</v>
      </c>
      <c r="AD844" s="26" t="s">
        <v>269</v>
      </c>
      <c r="AE844" s="26"/>
      <c r="AF844" s="26" t="s">
        <v>270</v>
      </c>
      <c r="AG844" s="26"/>
      <c r="AH844" s="45"/>
      <c r="AI844" s="45"/>
      <c r="AJ844" s="45"/>
      <c r="AK844" s="46" t="n">
        <v>808.71237410072</v>
      </c>
      <c r="AL844" s="46"/>
      <c r="AM844" s="46"/>
      <c r="AN844" s="26"/>
      <c r="AO844" s="26" t="s">
        <v>5551</v>
      </c>
    </row>
    <row r="845" customFormat="false" ht="12" hidden="false" customHeight="false" outlineLevel="0" collapsed="false">
      <c r="A845" s="39" t="s">
        <v>2093</v>
      </c>
      <c r="B845" s="39" t="s">
        <v>2094</v>
      </c>
      <c r="C845" s="39" t="s">
        <v>5552</v>
      </c>
      <c r="D845" s="39" t="s">
        <v>4505</v>
      </c>
      <c r="E845" s="39" t="s">
        <v>261</v>
      </c>
      <c r="F845" s="39" t="s">
        <v>1739</v>
      </c>
      <c r="G845" s="39" t="s">
        <v>4853</v>
      </c>
      <c r="H845" s="39" t="s">
        <v>4502</v>
      </c>
      <c r="I845" s="40" t="n">
        <v>100</v>
      </c>
      <c r="J845" s="40" t="n">
        <v>0</v>
      </c>
      <c r="K845" s="39" t="s">
        <v>4503</v>
      </c>
      <c r="L845" s="41" t="n">
        <v>0</v>
      </c>
      <c r="M845" s="41" t="n">
        <v>80314.25</v>
      </c>
      <c r="O845" s="42" t="n">
        <f aca="false">M845/SUM($M$2:$M$2023)</f>
        <v>0.000221879287242148</v>
      </c>
      <c r="P845" s="43" t="n">
        <f aca="false">IFERROR(M845/I845,0)</f>
        <v>803.1425</v>
      </c>
      <c r="Q845" s="17"/>
      <c r="R845" s="44" t="n">
        <f aca="false">I845-Q845</f>
        <v>100</v>
      </c>
      <c r="S845" s="43" t="n">
        <f aca="false">$AK845*R845</f>
        <v>80314.25</v>
      </c>
      <c r="U845" s="26" t="s">
        <v>259</v>
      </c>
      <c r="V845" s="26" t="s">
        <v>260</v>
      </c>
      <c r="W845" s="26" t="s">
        <v>262</v>
      </c>
      <c r="X845" s="29" t="s">
        <v>227</v>
      </c>
      <c r="Y845" s="26" t="s">
        <v>297</v>
      </c>
      <c r="Z845" s="25" t="s">
        <v>51</v>
      </c>
      <c r="AA845" s="26" t="s">
        <v>2095</v>
      </c>
      <c r="AB845" s="26" t="s">
        <v>2096</v>
      </c>
      <c r="AC845" s="26" t="s">
        <v>290</v>
      </c>
      <c r="AD845" s="26" t="s">
        <v>269</v>
      </c>
      <c r="AE845" s="26"/>
      <c r="AF845" s="26" t="s">
        <v>269</v>
      </c>
      <c r="AG845" s="26"/>
      <c r="AH845" s="45"/>
      <c r="AI845" s="45"/>
      <c r="AJ845" s="45"/>
      <c r="AK845" s="46" t="n">
        <v>803.1425</v>
      </c>
      <c r="AL845" s="46"/>
      <c r="AM845" s="46"/>
      <c r="AN845" s="26"/>
      <c r="AO845" s="26" t="s">
        <v>5290</v>
      </c>
    </row>
    <row r="846" customFormat="false" ht="12" hidden="false" customHeight="false" outlineLevel="0" collapsed="false">
      <c r="A846" s="39" t="s">
        <v>2093</v>
      </c>
      <c r="B846" s="39" t="s">
        <v>2094</v>
      </c>
      <c r="C846" s="39" t="s">
        <v>5553</v>
      </c>
      <c r="D846" s="39" t="s">
        <v>4505</v>
      </c>
      <c r="E846" s="39" t="s">
        <v>261</v>
      </c>
      <c r="F846" s="39" t="s">
        <v>1739</v>
      </c>
      <c r="G846" s="39" t="s">
        <v>4853</v>
      </c>
      <c r="H846" s="39" t="s">
        <v>4502</v>
      </c>
      <c r="I846" s="40" t="n">
        <v>100</v>
      </c>
      <c r="J846" s="40" t="n">
        <v>0</v>
      </c>
      <c r="K846" s="39" t="s">
        <v>4503</v>
      </c>
      <c r="L846" s="41" t="n">
        <v>0</v>
      </c>
      <c r="M846" s="41" t="n">
        <v>80314.25</v>
      </c>
      <c r="O846" s="42" t="n">
        <f aca="false">M846/SUM($M$2:$M$2023)</f>
        <v>0.000221879287242148</v>
      </c>
      <c r="P846" s="43" t="n">
        <f aca="false">IFERROR(M846/I846,0)</f>
        <v>803.1425</v>
      </c>
      <c r="Q846" s="17"/>
      <c r="R846" s="44" t="n">
        <f aca="false">I846-Q846</f>
        <v>100</v>
      </c>
      <c r="S846" s="43" t="n">
        <f aca="false">$AK846*R846</f>
        <v>80314.25</v>
      </c>
      <c r="U846" s="26" t="s">
        <v>259</v>
      </c>
      <c r="V846" s="26" t="s">
        <v>260</v>
      </c>
      <c r="W846" s="26" t="s">
        <v>262</v>
      </c>
      <c r="X846" s="29" t="s">
        <v>227</v>
      </c>
      <c r="Y846" s="26" t="s">
        <v>297</v>
      </c>
      <c r="Z846" s="25" t="s">
        <v>51</v>
      </c>
      <c r="AA846" s="26" t="s">
        <v>2095</v>
      </c>
      <c r="AB846" s="26" t="s">
        <v>2096</v>
      </c>
      <c r="AC846" s="26" t="s">
        <v>290</v>
      </c>
      <c r="AD846" s="26" t="s">
        <v>269</v>
      </c>
      <c r="AE846" s="26"/>
      <c r="AF846" s="26" t="s">
        <v>269</v>
      </c>
      <c r="AG846" s="26"/>
      <c r="AH846" s="45"/>
      <c r="AI846" s="45"/>
      <c r="AJ846" s="45"/>
      <c r="AK846" s="46" t="n">
        <v>803.1425</v>
      </c>
      <c r="AL846" s="46"/>
      <c r="AM846" s="46"/>
      <c r="AN846" s="26"/>
      <c r="AO846" s="26" t="s">
        <v>5290</v>
      </c>
    </row>
    <row r="847" customFormat="false" ht="12" hidden="false" customHeight="false" outlineLevel="0" collapsed="false">
      <c r="A847" s="39" t="s">
        <v>2093</v>
      </c>
      <c r="B847" s="39" t="s">
        <v>2094</v>
      </c>
      <c r="C847" s="39" t="s">
        <v>5554</v>
      </c>
      <c r="D847" s="39" t="s">
        <v>4505</v>
      </c>
      <c r="E847" s="39" t="s">
        <v>261</v>
      </c>
      <c r="F847" s="39" t="s">
        <v>1739</v>
      </c>
      <c r="G847" s="39" t="s">
        <v>4853</v>
      </c>
      <c r="H847" s="39" t="s">
        <v>4502</v>
      </c>
      <c r="I847" s="40" t="n">
        <v>100</v>
      </c>
      <c r="J847" s="40" t="n">
        <v>0</v>
      </c>
      <c r="K847" s="39" t="s">
        <v>4503</v>
      </c>
      <c r="L847" s="41" t="n">
        <v>0</v>
      </c>
      <c r="M847" s="41" t="n">
        <v>80314.25</v>
      </c>
      <c r="O847" s="42" t="n">
        <f aca="false">M847/SUM($M$2:$M$2023)</f>
        <v>0.000221879287242148</v>
      </c>
      <c r="P847" s="43" t="n">
        <f aca="false">IFERROR(M847/I847,0)</f>
        <v>803.1425</v>
      </c>
      <c r="Q847" s="17"/>
      <c r="R847" s="44" t="n">
        <f aca="false">I847-Q847</f>
        <v>100</v>
      </c>
      <c r="S847" s="43" t="n">
        <f aca="false">$AK847*R847</f>
        <v>80314.25</v>
      </c>
      <c r="U847" s="26" t="s">
        <v>259</v>
      </c>
      <c r="V847" s="26" t="s">
        <v>260</v>
      </c>
      <c r="W847" s="26" t="s">
        <v>262</v>
      </c>
      <c r="X847" s="29" t="s">
        <v>227</v>
      </c>
      <c r="Y847" s="26" t="s">
        <v>297</v>
      </c>
      <c r="Z847" s="25" t="s">
        <v>51</v>
      </c>
      <c r="AA847" s="26" t="s">
        <v>2095</v>
      </c>
      <c r="AB847" s="26" t="s">
        <v>2096</v>
      </c>
      <c r="AC847" s="26" t="s">
        <v>290</v>
      </c>
      <c r="AD847" s="26" t="s">
        <v>269</v>
      </c>
      <c r="AE847" s="26"/>
      <c r="AF847" s="26" t="s">
        <v>269</v>
      </c>
      <c r="AG847" s="26"/>
      <c r="AH847" s="45"/>
      <c r="AI847" s="45"/>
      <c r="AJ847" s="45"/>
      <c r="AK847" s="46" t="n">
        <v>803.1425</v>
      </c>
      <c r="AL847" s="46"/>
      <c r="AM847" s="46"/>
      <c r="AN847" s="26"/>
      <c r="AO847" s="26" t="s">
        <v>5290</v>
      </c>
    </row>
    <row r="848" customFormat="false" ht="12" hidden="false" customHeight="false" outlineLevel="0" collapsed="false">
      <c r="A848" s="39" t="s">
        <v>2093</v>
      </c>
      <c r="B848" s="39" t="s">
        <v>2094</v>
      </c>
      <c r="C848" s="39" t="s">
        <v>5555</v>
      </c>
      <c r="D848" s="39" t="s">
        <v>4505</v>
      </c>
      <c r="E848" s="39" t="s">
        <v>261</v>
      </c>
      <c r="F848" s="39" t="s">
        <v>1739</v>
      </c>
      <c r="G848" s="39" t="s">
        <v>4853</v>
      </c>
      <c r="H848" s="39" t="s">
        <v>4502</v>
      </c>
      <c r="I848" s="40" t="n">
        <v>100</v>
      </c>
      <c r="J848" s="40" t="n">
        <v>0</v>
      </c>
      <c r="K848" s="39" t="s">
        <v>4503</v>
      </c>
      <c r="L848" s="41" t="n">
        <v>0</v>
      </c>
      <c r="M848" s="41" t="n">
        <v>80314.25</v>
      </c>
      <c r="O848" s="42" t="n">
        <f aca="false">M848/SUM($M$2:$M$2023)</f>
        <v>0.000221879287242148</v>
      </c>
      <c r="P848" s="43" t="n">
        <f aca="false">IFERROR(M848/I848,0)</f>
        <v>803.1425</v>
      </c>
      <c r="Q848" s="17"/>
      <c r="R848" s="44" t="n">
        <f aca="false">I848-Q848</f>
        <v>100</v>
      </c>
      <c r="S848" s="43" t="n">
        <f aca="false">$AK848*R848</f>
        <v>80314.25</v>
      </c>
      <c r="U848" s="26" t="s">
        <v>259</v>
      </c>
      <c r="V848" s="26" t="s">
        <v>260</v>
      </c>
      <c r="W848" s="26" t="s">
        <v>262</v>
      </c>
      <c r="X848" s="29" t="s">
        <v>227</v>
      </c>
      <c r="Y848" s="26" t="s">
        <v>297</v>
      </c>
      <c r="Z848" s="25" t="s">
        <v>51</v>
      </c>
      <c r="AA848" s="26" t="s">
        <v>2095</v>
      </c>
      <c r="AB848" s="26" t="s">
        <v>2096</v>
      </c>
      <c r="AC848" s="26" t="s">
        <v>290</v>
      </c>
      <c r="AD848" s="26" t="s">
        <v>269</v>
      </c>
      <c r="AE848" s="26"/>
      <c r="AF848" s="26" t="s">
        <v>269</v>
      </c>
      <c r="AG848" s="26"/>
      <c r="AH848" s="45"/>
      <c r="AI848" s="45"/>
      <c r="AJ848" s="45"/>
      <c r="AK848" s="46" t="n">
        <v>803.1425</v>
      </c>
      <c r="AL848" s="46"/>
      <c r="AM848" s="46"/>
      <c r="AN848" s="26"/>
      <c r="AO848" s="26" t="s">
        <v>5290</v>
      </c>
    </row>
    <row r="849" customFormat="false" ht="12" hidden="false" customHeight="false" outlineLevel="0" collapsed="false">
      <c r="A849" s="39" t="s">
        <v>2070</v>
      </c>
      <c r="B849" s="39" t="s">
        <v>2071</v>
      </c>
      <c r="C849" s="39" t="s">
        <v>5556</v>
      </c>
      <c r="D849" s="39" t="s">
        <v>4505</v>
      </c>
      <c r="E849" s="39" t="s">
        <v>261</v>
      </c>
      <c r="F849" s="39" t="s">
        <v>1739</v>
      </c>
      <c r="G849" s="39" t="s">
        <v>4853</v>
      </c>
      <c r="H849" s="39" t="s">
        <v>4502</v>
      </c>
      <c r="I849" s="40" t="n">
        <v>100</v>
      </c>
      <c r="J849" s="40" t="n">
        <v>0</v>
      </c>
      <c r="K849" s="39" t="s">
        <v>4503</v>
      </c>
      <c r="L849" s="41" t="n">
        <v>0</v>
      </c>
      <c r="M849" s="41" t="n">
        <v>75819.29</v>
      </c>
      <c r="O849" s="42" t="n">
        <f aca="false">M849/SUM($M$2:$M$2023)</f>
        <v>0.00020946133499853</v>
      </c>
      <c r="P849" s="43" t="n">
        <f aca="false">IFERROR(M849/I849,0)</f>
        <v>758.1929</v>
      </c>
      <c r="Q849" s="17"/>
      <c r="R849" s="44" t="n">
        <f aca="false">I849-Q849</f>
        <v>100</v>
      </c>
      <c r="S849" s="43" t="n">
        <f aca="false">$AK849*R849</f>
        <v>75819.293911007</v>
      </c>
      <c r="U849" s="26" t="s">
        <v>259</v>
      </c>
      <c r="V849" s="26" t="s">
        <v>260</v>
      </c>
      <c r="W849" s="26" t="s">
        <v>262</v>
      </c>
      <c r="X849" s="29" t="s">
        <v>227</v>
      </c>
      <c r="Y849" s="26" t="s">
        <v>297</v>
      </c>
      <c r="Z849" s="25" t="s">
        <v>51</v>
      </c>
      <c r="AA849" s="26" t="s">
        <v>2072</v>
      </c>
      <c r="AB849" s="26" t="s">
        <v>2073</v>
      </c>
      <c r="AC849" s="26" t="s">
        <v>290</v>
      </c>
      <c r="AD849" s="26" t="s">
        <v>269</v>
      </c>
      <c r="AE849" s="26"/>
      <c r="AF849" s="26" t="s">
        <v>269</v>
      </c>
      <c r="AG849" s="26"/>
      <c r="AH849" s="45"/>
      <c r="AI849" s="45"/>
      <c r="AJ849" s="45"/>
      <c r="AK849" s="46" t="n">
        <v>758.19293911007</v>
      </c>
      <c r="AL849" s="46"/>
      <c r="AM849" s="46"/>
      <c r="AN849" s="26"/>
      <c r="AO849" s="26" t="s">
        <v>5332</v>
      </c>
    </row>
    <row r="850" customFormat="false" ht="12" hidden="false" customHeight="false" outlineLevel="0" collapsed="false">
      <c r="A850" s="39" t="s">
        <v>2170</v>
      </c>
      <c r="B850" s="39" t="s">
        <v>2171</v>
      </c>
      <c r="C850" s="39" t="s">
        <v>5557</v>
      </c>
      <c r="D850" s="39" t="s">
        <v>4505</v>
      </c>
      <c r="E850" s="39" t="s">
        <v>261</v>
      </c>
      <c r="F850" s="39" t="s">
        <v>1739</v>
      </c>
      <c r="G850" s="39" t="s">
        <v>4853</v>
      </c>
      <c r="H850" s="39" t="s">
        <v>4502</v>
      </c>
      <c r="I850" s="40" t="n">
        <v>100</v>
      </c>
      <c r="J850" s="40" t="n">
        <v>0</v>
      </c>
      <c r="K850" s="39" t="s">
        <v>4503</v>
      </c>
      <c r="L850" s="41" t="n">
        <v>0</v>
      </c>
      <c r="M850" s="41" t="n">
        <v>45062</v>
      </c>
      <c r="O850" s="42" t="n">
        <f aca="false">M850/SUM($M$2:$M$2023)</f>
        <v>0.000124490043070883</v>
      </c>
      <c r="P850" s="43" t="n">
        <f aca="false">IFERROR(M850/I850,0)</f>
        <v>450.62</v>
      </c>
      <c r="Q850" s="17"/>
      <c r="R850" s="44" t="n">
        <f aca="false">I850-Q850</f>
        <v>100</v>
      </c>
      <c r="S850" s="43" t="n">
        <f aca="false">$AK850*R850</f>
        <v>45062</v>
      </c>
      <c r="U850" s="26" t="s">
        <v>259</v>
      </c>
      <c r="V850" s="26" t="s">
        <v>260</v>
      </c>
      <c r="W850" s="26" t="s">
        <v>262</v>
      </c>
      <c r="X850" s="25" t="s">
        <v>228</v>
      </c>
      <c r="Y850" s="26" t="s">
        <v>282</v>
      </c>
      <c r="Z850" s="25" t="s">
        <v>51</v>
      </c>
      <c r="AA850" s="26" t="s">
        <v>2172</v>
      </c>
      <c r="AB850" s="26" t="s">
        <v>2173</v>
      </c>
      <c r="AC850" s="26" t="s">
        <v>2174</v>
      </c>
      <c r="AD850" s="26" t="s">
        <v>269</v>
      </c>
      <c r="AE850" s="26"/>
      <c r="AF850" s="26" t="s">
        <v>270</v>
      </c>
      <c r="AG850" s="26" t="s">
        <v>2175</v>
      </c>
      <c r="AH850" s="45"/>
      <c r="AI850" s="45"/>
      <c r="AJ850" s="45"/>
      <c r="AK850" s="46" t="n">
        <v>450.62</v>
      </c>
      <c r="AL850" s="46"/>
      <c r="AM850" s="46"/>
      <c r="AN850" s="26"/>
      <c r="AO850" s="26" t="s">
        <v>5558</v>
      </c>
    </row>
    <row r="851" customFormat="false" ht="12" hidden="false" customHeight="false" outlineLevel="0" collapsed="false">
      <c r="A851" s="39" t="s">
        <v>2170</v>
      </c>
      <c r="B851" s="39" t="s">
        <v>2171</v>
      </c>
      <c r="C851" s="39" t="s">
        <v>5559</v>
      </c>
      <c r="D851" s="39" t="s">
        <v>4505</v>
      </c>
      <c r="E851" s="39" t="s">
        <v>261</v>
      </c>
      <c r="F851" s="39" t="s">
        <v>1739</v>
      </c>
      <c r="G851" s="39" t="s">
        <v>4853</v>
      </c>
      <c r="H851" s="39" t="s">
        <v>4502</v>
      </c>
      <c r="I851" s="40" t="n">
        <v>100</v>
      </c>
      <c r="J851" s="40" t="n">
        <v>0</v>
      </c>
      <c r="K851" s="39" t="s">
        <v>4503</v>
      </c>
      <c r="L851" s="41" t="n">
        <v>0</v>
      </c>
      <c r="M851" s="41" t="n">
        <v>45062</v>
      </c>
      <c r="O851" s="42" t="n">
        <f aca="false">M851/SUM($M$2:$M$2023)</f>
        <v>0.000124490043070883</v>
      </c>
      <c r="P851" s="43" t="n">
        <f aca="false">IFERROR(M851/I851,0)</f>
        <v>450.62</v>
      </c>
      <c r="Q851" s="17"/>
      <c r="R851" s="44" t="n">
        <f aca="false">I851-Q851</f>
        <v>100</v>
      </c>
      <c r="S851" s="43" t="n">
        <f aca="false">$AK851*R851</f>
        <v>45062</v>
      </c>
      <c r="U851" s="26" t="s">
        <v>259</v>
      </c>
      <c r="V851" s="26" t="s">
        <v>260</v>
      </c>
      <c r="W851" s="26" t="s">
        <v>262</v>
      </c>
      <c r="X851" s="25" t="s">
        <v>228</v>
      </c>
      <c r="Y851" s="26" t="s">
        <v>282</v>
      </c>
      <c r="Z851" s="25" t="s">
        <v>51</v>
      </c>
      <c r="AA851" s="26" t="s">
        <v>2172</v>
      </c>
      <c r="AB851" s="26" t="s">
        <v>2173</v>
      </c>
      <c r="AC851" s="26" t="s">
        <v>2174</v>
      </c>
      <c r="AD851" s="26" t="s">
        <v>269</v>
      </c>
      <c r="AE851" s="26"/>
      <c r="AF851" s="26" t="s">
        <v>270</v>
      </c>
      <c r="AG851" s="26" t="s">
        <v>2175</v>
      </c>
      <c r="AH851" s="45"/>
      <c r="AI851" s="45"/>
      <c r="AJ851" s="45"/>
      <c r="AK851" s="46" t="n">
        <v>450.62</v>
      </c>
      <c r="AL851" s="46"/>
      <c r="AM851" s="46"/>
      <c r="AN851" s="26"/>
      <c r="AO851" s="26" t="s">
        <v>5558</v>
      </c>
    </row>
    <row r="852" customFormat="false" ht="12" hidden="false" customHeight="false" outlineLevel="0" collapsed="false">
      <c r="A852" s="39" t="s">
        <v>2170</v>
      </c>
      <c r="B852" s="39" t="s">
        <v>2171</v>
      </c>
      <c r="C852" s="39" t="s">
        <v>5560</v>
      </c>
      <c r="D852" s="39" t="s">
        <v>4505</v>
      </c>
      <c r="E852" s="39" t="s">
        <v>261</v>
      </c>
      <c r="F852" s="39" t="s">
        <v>1739</v>
      </c>
      <c r="G852" s="39" t="s">
        <v>4853</v>
      </c>
      <c r="H852" s="39" t="s">
        <v>4502</v>
      </c>
      <c r="I852" s="40" t="n">
        <v>100</v>
      </c>
      <c r="J852" s="40" t="n">
        <v>0</v>
      </c>
      <c r="K852" s="39" t="s">
        <v>4503</v>
      </c>
      <c r="L852" s="41" t="n">
        <v>0</v>
      </c>
      <c r="M852" s="41" t="n">
        <v>45062</v>
      </c>
      <c r="O852" s="42" t="n">
        <f aca="false">M852/SUM($M$2:$M$2023)</f>
        <v>0.000124490043070883</v>
      </c>
      <c r="P852" s="43" t="n">
        <f aca="false">IFERROR(M852/I852,0)</f>
        <v>450.62</v>
      </c>
      <c r="Q852" s="17"/>
      <c r="R852" s="44" t="n">
        <f aca="false">I852-Q852</f>
        <v>100</v>
      </c>
      <c r="S852" s="43" t="n">
        <f aca="false">$AK852*R852</f>
        <v>45062</v>
      </c>
      <c r="U852" s="26" t="s">
        <v>259</v>
      </c>
      <c r="V852" s="26" t="s">
        <v>260</v>
      </c>
      <c r="W852" s="26" t="s">
        <v>262</v>
      </c>
      <c r="X852" s="25" t="s">
        <v>228</v>
      </c>
      <c r="Y852" s="26" t="s">
        <v>282</v>
      </c>
      <c r="Z852" s="25" t="s">
        <v>51</v>
      </c>
      <c r="AA852" s="26" t="s">
        <v>2172</v>
      </c>
      <c r="AB852" s="26" t="s">
        <v>2173</v>
      </c>
      <c r="AC852" s="26" t="s">
        <v>2174</v>
      </c>
      <c r="AD852" s="26" t="s">
        <v>269</v>
      </c>
      <c r="AE852" s="26"/>
      <c r="AF852" s="26" t="s">
        <v>270</v>
      </c>
      <c r="AG852" s="26" t="s">
        <v>2175</v>
      </c>
      <c r="AH852" s="45"/>
      <c r="AI852" s="45"/>
      <c r="AJ852" s="45"/>
      <c r="AK852" s="46" t="n">
        <v>450.62</v>
      </c>
      <c r="AL852" s="46"/>
      <c r="AM852" s="46"/>
      <c r="AN852" s="26"/>
      <c r="AO852" s="26" t="s">
        <v>5558</v>
      </c>
    </row>
    <row r="853" customFormat="false" ht="12" hidden="false" customHeight="false" outlineLevel="0" collapsed="false">
      <c r="A853" s="39" t="s">
        <v>2014</v>
      </c>
      <c r="B853" s="39" t="s">
        <v>2015</v>
      </c>
      <c r="C853" s="39" t="s">
        <v>5561</v>
      </c>
      <c r="D853" s="39" t="s">
        <v>4505</v>
      </c>
      <c r="E853" s="39" t="s">
        <v>261</v>
      </c>
      <c r="F853" s="39" t="s">
        <v>1739</v>
      </c>
      <c r="G853" s="39" t="s">
        <v>4853</v>
      </c>
      <c r="H853" s="39" t="s">
        <v>4502</v>
      </c>
      <c r="I853" s="40" t="n">
        <v>100</v>
      </c>
      <c r="J853" s="40" t="n">
        <v>0</v>
      </c>
      <c r="K853" s="39" t="s">
        <v>4503</v>
      </c>
      <c r="L853" s="41" t="n">
        <v>0</v>
      </c>
      <c r="M853" s="41" t="n">
        <v>94443.67</v>
      </c>
      <c r="O853" s="42" t="n">
        <f aca="false">M853/SUM($M$2:$M$2023)</f>
        <v>0.000260913775377752</v>
      </c>
      <c r="P853" s="43" t="n">
        <f aca="false">IFERROR(M853/I853,0)</f>
        <v>944.4367</v>
      </c>
      <c r="Q853" s="17"/>
      <c r="R853" s="44" t="n">
        <f aca="false">I853-Q853</f>
        <v>100</v>
      </c>
      <c r="S853" s="43" t="n">
        <f aca="false">$AK853*R853</f>
        <v>94443.6719457014</v>
      </c>
      <c r="U853" s="26" t="s">
        <v>259</v>
      </c>
      <c r="V853" s="26" t="s">
        <v>260</v>
      </c>
      <c r="W853" s="26" t="s">
        <v>262</v>
      </c>
      <c r="X853" s="24" t="s">
        <v>226</v>
      </c>
      <c r="Y853" s="26" t="s">
        <v>267</v>
      </c>
      <c r="Z853" s="25" t="s">
        <v>51</v>
      </c>
      <c r="AA853" s="26" t="s">
        <v>2016</v>
      </c>
      <c r="AB853" s="26" t="s">
        <v>2017</v>
      </c>
      <c r="AC853" s="26" t="s">
        <v>290</v>
      </c>
      <c r="AD853" s="26" t="s">
        <v>269</v>
      </c>
      <c r="AE853" s="26"/>
      <c r="AF853" s="26" t="s">
        <v>269</v>
      </c>
      <c r="AG853" s="26"/>
      <c r="AH853" s="45"/>
      <c r="AI853" s="45"/>
      <c r="AJ853" s="45"/>
      <c r="AK853" s="46" t="n">
        <v>944.436719457014</v>
      </c>
      <c r="AL853" s="46"/>
      <c r="AM853" s="46"/>
      <c r="AN853" s="26"/>
      <c r="AO853" s="26" t="s">
        <v>5298</v>
      </c>
    </row>
    <row r="854" customFormat="false" ht="12" hidden="false" customHeight="false" outlineLevel="0" collapsed="false">
      <c r="A854" s="39" t="s">
        <v>2014</v>
      </c>
      <c r="B854" s="39" t="s">
        <v>2015</v>
      </c>
      <c r="C854" s="39" t="s">
        <v>5562</v>
      </c>
      <c r="D854" s="39" t="s">
        <v>4505</v>
      </c>
      <c r="E854" s="39" t="s">
        <v>261</v>
      </c>
      <c r="F854" s="39" t="s">
        <v>1739</v>
      </c>
      <c r="G854" s="39" t="s">
        <v>4853</v>
      </c>
      <c r="H854" s="39" t="s">
        <v>4502</v>
      </c>
      <c r="I854" s="40" t="n">
        <v>100</v>
      </c>
      <c r="J854" s="40" t="n">
        <v>0</v>
      </c>
      <c r="K854" s="39" t="s">
        <v>4503</v>
      </c>
      <c r="L854" s="41" t="n">
        <v>0</v>
      </c>
      <c r="M854" s="41" t="n">
        <v>94443.67</v>
      </c>
      <c r="O854" s="42" t="n">
        <f aca="false">M854/SUM($M$2:$M$2023)</f>
        <v>0.000260913775377752</v>
      </c>
      <c r="P854" s="43" t="n">
        <f aca="false">IFERROR(M854/I854,0)</f>
        <v>944.4367</v>
      </c>
      <c r="Q854" s="17"/>
      <c r="R854" s="44" t="n">
        <f aca="false">I854-Q854</f>
        <v>100</v>
      </c>
      <c r="S854" s="43" t="n">
        <f aca="false">$AK854*R854</f>
        <v>94443.6719457014</v>
      </c>
      <c r="U854" s="26" t="s">
        <v>259</v>
      </c>
      <c r="V854" s="26" t="s">
        <v>260</v>
      </c>
      <c r="W854" s="26" t="s">
        <v>262</v>
      </c>
      <c r="X854" s="24" t="s">
        <v>226</v>
      </c>
      <c r="Y854" s="26" t="s">
        <v>267</v>
      </c>
      <c r="Z854" s="25" t="s">
        <v>51</v>
      </c>
      <c r="AA854" s="26" t="s">
        <v>2016</v>
      </c>
      <c r="AB854" s="26" t="s">
        <v>2017</v>
      </c>
      <c r="AC854" s="26" t="s">
        <v>290</v>
      </c>
      <c r="AD854" s="26" t="s">
        <v>269</v>
      </c>
      <c r="AE854" s="26"/>
      <c r="AF854" s="26" t="s">
        <v>269</v>
      </c>
      <c r="AG854" s="26"/>
      <c r="AH854" s="45"/>
      <c r="AI854" s="45"/>
      <c r="AJ854" s="45"/>
      <c r="AK854" s="46" t="n">
        <v>944.436719457014</v>
      </c>
      <c r="AL854" s="46"/>
      <c r="AM854" s="46"/>
      <c r="AN854" s="26"/>
      <c r="AO854" s="26" t="s">
        <v>5298</v>
      </c>
    </row>
    <row r="855" customFormat="false" ht="12" hidden="false" customHeight="false" outlineLevel="0" collapsed="false">
      <c r="A855" s="39" t="s">
        <v>2014</v>
      </c>
      <c r="B855" s="39" t="s">
        <v>2015</v>
      </c>
      <c r="C855" s="39" t="s">
        <v>4909</v>
      </c>
      <c r="D855" s="39" t="s">
        <v>4505</v>
      </c>
      <c r="E855" s="39" t="s">
        <v>261</v>
      </c>
      <c r="F855" s="39" t="s">
        <v>1739</v>
      </c>
      <c r="G855" s="39" t="s">
        <v>4853</v>
      </c>
      <c r="H855" s="39" t="s">
        <v>4502</v>
      </c>
      <c r="I855" s="40" t="n">
        <v>100</v>
      </c>
      <c r="J855" s="40" t="n">
        <v>0</v>
      </c>
      <c r="K855" s="39" t="s">
        <v>4503</v>
      </c>
      <c r="L855" s="41" t="n">
        <v>0</v>
      </c>
      <c r="M855" s="41" t="n">
        <v>94443.67</v>
      </c>
      <c r="O855" s="42" t="n">
        <f aca="false">M855/SUM($M$2:$M$2023)</f>
        <v>0.000260913775377752</v>
      </c>
      <c r="P855" s="43" t="n">
        <f aca="false">IFERROR(M855/I855,0)</f>
        <v>944.4367</v>
      </c>
      <c r="Q855" s="17"/>
      <c r="R855" s="44" t="n">
        <f aca="false">I855-Q855</f>
        <v>100</v>
      </c>
      <c r="S855" s="43" t="n">
        <f aca="false">$AK855*R855</f>
        <v>94443.6719457014</v>
      </c>
      <c r="U855" s="26" t="s">
        <v>259</v>
      </c>
      <c r="V855" s="26" t="s">
        <v>260</v>
      </c>
      <c r="W855" s="26" t="s">
        <v>262</v>
      </c>
      <c r="X855" s="24" t="s">
        <v>226</v>
      </c>
      <c r="Y855" s="26" t="s">
        <v>267</v>
      </c>
      <c r="Z855" s="25" t="s">
        <v>51</v>
      </c>
      <c r="AA855" s="26" t="s">
        <v>2016</v>
      </c>
      <c r="AB855" s="26" t="s">
        <v>2017</v>
      </c>
      <c r="AC855" s="26" t="s">
        <v>290</v>
      </c>
      <c r="AD855" s="26" t="s">
        <v>269</v>
      </c>
      <c r="AE855" s="26"/>
      <c r="AF855" s="26" t="s">
        <v>269</v>
      </c>
      <c r="AG855" s="26"/>
      <c r="AH855" s="45"/>
      <c r="AI855" s="45"/>
      <c r="AJ855" s="45"/>
      <c r="AK855" s="46" t="n">
        <v>944.436719457014</v>
      </c>
      <c r="AL855" s="46"/>
      <c r="AM855" s="46"/>
      <c r="AN855" s="26"/>
      <c r="AO855" s="26" t="s">
        <v>5298</v>
      </c>
    </row>
    <row r="856" customFormat="false" ht="12" hidden="false" customHeight="false" outlineLevel="0" collapsed="false">
      <c r="A856" s="39" t="s">
        <v>2014</v>
      </c>
      <c r="B856" s="39" t="s">
        <v>2015</v>
      </c>
      <c r="C856" s="39" t="s">
        <v>5563</v>
      </c>
      <c r="D856" s="39" t="s">
        <v>4505</v>
      </c>
      <c r="E856" s="39" t="s">
        <v>261</v>
      </c>
      <c r="F856" s="39" t="s">
        <v>1739</v>
      </c>
      <c r="G856" s="39" t="s">
        <v>4853</v>
      </c>
      <c r="H856" s="39" t="s">
        <v>4502</v>
      </c>
      <c r="I856" s="40" t="n">
        <v>100</v>
      </c>
      <c r="J856" s="40" t="n">
        <v>0</v>
      </c>
      <c r="K856" s="39" t="s">
        <v>4503</v>
      </c>
      <c r="L856" s="41" t="n">
        <v>0</v>
      </c>
      <c r="M856" s="41" t="n">
        <v>94443.67</v>
      </c>
      <c r="O856" s="42" t="n">
        <f aca="false">M856/SUM($M$2:$M$2023)</f>
        <v>0.000260913775377752</v>
      </c>
      <c r="P856" s="43" t="n">
        <f aca="false">IFERROR(M856/I856,0)</f>
        <v>944.4367</v>
      </c>
      <c r="Q856" s="17"/>
      <c r="R856" s="44" t="n">
        <f aca="false">I856-Q856</f>
        <v>100</v>
      </c>
      <c r="S856" s="43" t="n">
        <f aca="false">$AK856*R856</f>
        <v>94443.6719457014</v>
      </c>
      <c r="U856" s="26" t="s">
        <v>259</v>
      </c>
      <c r="V856" s="26" t="s">
        <v>260</v>
      </c>
      <c r="W856" s="26" t="s">
        <v>262</v>
      </c>
      <c r="X856" s="24" t="s">
        <v>226</v>
      </c>
      <c r="Y856" s="26" t="s">
        <v>267</v>
      </c>
      <c r="Z856" s="25" t="s">
        <v>51</v>
      </c>
      <c r="AA856" s="26" t="s">
        <v>2016</v>
      </c>
      <c r="AB856" s="26" t="s">
        <v>2017</v>
      </c>
      <c r="AC856" s="26" t="s">
        <v>290</v>
      </c>
      <c r="AD856" s="26" t="s">
        <v>269</v>
      </c>
      <c r="AE856" s="26"/>
      <c r="AF856" s="26" t="s">
        <v>269</v>
      </c>
      <c r="AG856" s="26"/>
      <c r="AH856" s="45"/>
      <c r="AI856" s="45"/>
      <c r="AJ856" s="45"/>
      <c r="AK856" s="46" t="n">
        <v>944.436719457014</v>
      </c>
      <c r="AL856" s="46"/>
      <c r="AM856" s="46"/>
      <c r="AN856" s="26"/>
      <c r="AO856" s="26" t="s">
        <v>5298</v>
      </c>
    </row>
    <row r="857" customFormat="false" ht="12" hidden="false" customHeight="false" outlineLevel="0" collapsed="false">
      <c r="A857" s="39" t="s">
        <v>2232</v>
      </c>
      <c r="B857" s="39" t="s">
        <v>2233</v>
      </c>
      <c r="C857" s="39" t="s">
        <v>5564</v>
      </c>
      <c r="D857" s="39" t="s">
        <v>4505</v>
      </c>
      <c r="E857" s="39" t="s">
        <v>261</v>
      </c>
      <c r="F857" s="39" t="s">
        <v>1739</v>
      </c>
      <c r="G857" s="39" t="s">
        <v>4853</v>
      </c>
      <c r="H857" s="39" t="s">
        <v>4502</v>
      </c>
      <c r="I857" s="40" t="n">
        <v>100</v>
      </c>
      <c r="J857" s="40" t="n">
        <v>0</v>
      </c>
      <c r="K857" s="39" t="s">
        <v>4503</v>
      </c>
      <c r="L857" s="41" t="n">
        <v>0</v>
      </c>
      <c r="M857" s="41" t="n">
        <v>1040042.69</v>
      </c>
      <c r="O857" s="42" t="n">
        <f aca="false">M857/SUM($M$2:$M$2023)</f>
        <v>0.00287326259983261</v>
      </c>
      <c r="P857" s="43" t="n">
        <f aca="false">IFERROR(M857/I857,0)</f>
        <v>10400.4269</v>
      </c>
      <c r="Q857" s="17"/>
      <c r="R857" s="44" t="n">
        <f aca="false">I857-Q857</f>
        <v>100</v>
      </c>
      <c r="S857" s="43" t="n">
        <f aca="false">$AK857*R857</f>
        <v>1040042.69078947</v>
      </c>
      <c r="U857" s="26" t="s">
        <v>259</v>
      </c>
      <c r="V857" s="26" t="s">
        <v>260</v>
      </c>
      <c r="W857" s="26" t="s">
        <v>262</v>
      </c>
      <c r="X857" s="26"/>
      <c r="Y857" s="26" t="s">
        <v>277</v>
      </c>
      <c r="Z857" s="27" t="s">
        <v>123</v>
      </c>
      <c r="AA857" s="26"/>
      <c r="AB857" s="26"/>
      <c r="AC857" s="26"/>
      <c r="AD857" s="26"/>
      <c r="AE857" s="26"/>
      <c r="AF857" s="26"/>
      <c r="AG857" s="26"/>
      <c r="AH857" s="45" t="n">
        <v>456</v>
      </c>
      <c r="AI857" s="45" t="n">
        <f aca="false">Q857</f>
        <v>0</v>
      </c>
      <c r="AJ857" s="45" t="n">
        <f aca="false">$AH857-$AI857</f>
        <v>456</v>
      </c>
      <c r="AK857" s="46" t="n">
        <v>10400.4269078947</v>
      </c>
      <c r="AL857" s="46" t="n">
        <f aca="false">$AJ857*$AK857</f>
        <v>4742594.67</v>
      </c>
      <c r="AM857" s="46" t="n">
        <f aca="false">$AI857*$AK857</f>
        <v>0</v>
      </c>
      <c r="AN857" s="26"/>
      <c r="AO857" s="26" t="s">
        <v>2023</v>
      </c>
    </row>
    <row r="858" customFormat="false" ht="12" hidden="false" customHeight="false" outlineLevel="0" collapsed="false">
      <c r="A858" s="39" t="s">
        <v>2036</v>
      </c>
      <c r="B858" s="39" t="s">
        <v>2037</v>
      </c>
      <c r="C858" s="39" t="s">
        <v>5565</v>
      </c>
      <c r="D858" s="39" t="s">
        <v>4505</v>
      </c>
      <c r="E858" s="39" t="s">
        <v>261</v>
      </c>
      <c r="F858" s="39" t="s">
        <v>1739</v>
      </c>
      <c r="G858" s="39" t="s">
        <v>4853</v>
      </c>
      <c r="H858" s="39" t="s">
        <v>4502</v>
      </c>
      <c r="I858" s="40" t="n">
        <v>100</v>
      </c>
      <c r="J858" s="40" t="n">
        <v>0</v>
      </c>
      <c r="K858" s="39" t="s">
        <v>4503</v>
      </c>
      <c r="L858" s="41" t="n">
        <v>0</v>
      </c>
      <c r="M858" s="41" t="n">
        <v>17712.24</v>
      </c>
      <c r="O858" s="42" t="n">
        <f aca="false">M858/SUM($M$2:$M$2023)</f>
        <v>4.89325267516271E-005</v>
      </c>
      <c r="P858" s="43" t="n">
        <f aca="false">IFERROR(M858/I858,0)</f>
        <v>177.1224</v>
      </c>
      <c r="Q858" s="17"/>
      <c r="R858" s="44" t="n">
        <f aca="false">I858-Q858</f>
        <v>100</v>
      </c>
      <c r="S858" s="43" t="n">
        <f aca="false">$AK858*R858</f>
        <v>17712.2372727273</v>
      </c>
      <c r="U858" s="26" t="s">
        <v>259</v>
      </c>
      <c r="V858" s="26" t="s">
        <v>260</v>
      </c>
      <c r="W858" s="26" t="s">
        <v>262</v>
      </c>
      <c r="X858" s="25" t="s">
        <v>228</v>
      </c>
      <c r="Y858" s="26" t="s">
        <v>282</v>
      </c>
      <c r="Z858" s="25" t="s">
        <v>51</v>
      </c>
      <c r="AA858" s="26" t="s">
        <v>2038</v>
      </c>
      <c r="AB858" s="26" t="s">
        <v>2039</v>
      </c>
      <c r="AC858" s="26" t="s">
        <v>290</v>
      </c>
      <c r="AD858" s="26" t="s">
        <v>270</v>
      </c>
      <c r="AE858" s="26" t="s">
        <v>2040</v>
      </c>
      <c r="AF858" s="26" t="s">
        <v>270</v>
      </c>
      <c r="AG858" s="26" t="s">
        <v>878</v>
      </c>
      <c r="AH858" s="45"/>
      <c r="AI858" s="45"/>
      <c r="AJ858" s="45"/>
      <c r="AK858" s="46" t="n">
        <v>177.122372727273</v>
      </c>
      <c r="AL858" s="46"/>
      <c r="AM858" s="46"/>
      <c r="AN858" s="26"/>
      <c r="AO858" s="26" t="s">
        <v>5301</v>
      </c>
    </row>
    <row r="859" customFormat="false" ht="12" hidden="false" customHeight="false" outlineLevel="0" collapsed="false">
      <c r="A859" s="39" t="s">
        <v>2036</v>
      </c>
      <c r="B859" s="39" t="s">
        <v>2037</v>
      </c>
      <c r="C859" s="39" t="s">
        <v>5566</v>
      </c>
      <c r="D859" s="39" t="s">
        <v>4505</v>
      </c>
      <c r="E859" s="39" t="s">
        <v>261</v>
      </c>
      <c r="F859" s="39" t="s">
        <v>1739</v>
      </c>
      <c r="G859" s="39" t="s">
        <v>4853</v>
      </c>
      <c r="H859" s="39" t="s">
        <v>4502</v>
      </c>
      <c r="I859" s="40" t="n">
        <v>100</v>
      </c>
      <c r="J859" s="40" t="n">
        <v>0</v>
      </c>
      <c r="K859" s="39" t="s">
        <v>4503</v>
      </c>
      <c r="L859" s="41" t="n">
        <v>0</v>
      </c>
      <c r="M859" s="41" t="n">
        <v>17712.24</v>
      </c>
      <c r="O859" s="42" t="n">
        <f aca="false">M859/SUM($M$2:$M$2023)</f>
        <v>4.89325267516271E-005</v>
      </c>
      <c r="P859" s="43" t="n">
        <f aca="false">IFERROR(M859/I859,0)</f>
        <v>177.1224</v>
      </c>
      <c r="Q859" s="17"/>
      <c r="R859" s="44" t="n">
        <f aca="false">I859-Q859</f>
        <v>100</v>
      </c>
      <c r="S859" s="43" t="n">
        <f aca="false">$AK859*R859</f>
        <v>17712.2372727273</v>
      </c>
      <c r="U859" s="26" t="s">
        <v>259</v>
      </c>
      <c r="V859" s="26" t="s">
        <v>260</v>
      </c>
      <c r="W859" s="26" t="s">
        <v>262</v>
      </c>
      <c r="X859" s="25" t="s">
        <v>228</v>
      </c>
      <c r="Y859" s="26" t="s">
        <v>282</v>
      </c>
      <c r="Z859" s="25" t="s">
        <v>51</v>
      </c>
      <c r="AA859" s="26" t="s">
        <v>2038</v>
      </c>
      <c r="AB859" s="26" t="s">
        <v>2039</v>
      </c>
      <c r="AC859" s="26" t="s">
        <v>290</v>
      </c>
      <c r="AD859" s="26" t="s">
        <v>270</v>
      </c>
      <c r="AE859" s="26" t="s">
        <v>2040</v>
      </c>
      <c r="AF859" s="26" t="s">
        <v>270</v>
      </c>
      <c r="AG859" s="26" t="s">
        <v>878</v>
      </c>
      <c r="AH859" s="45"/>
      <c r="AI859" s="45"/>
      <c r="AJ859" s="45"/>
      <c r="AK859" s="46" t="n">
        <v>177.122372727273</v>
      </c>
      <c r="AL859" s="46"/>
      <c r="AM859" s="46"/>
      <c r="AN859" s="26"/>
      <c r="AO859" s="26" t="s">
        <v>5301</v>
      </c>
    </row>
    <row r="860" customFormat="false" ht="12" hidden="false" customHeight="false" outlineLevel="0" collapsed="false">
      <c r="A860" s="39" t="s">
        <v>2036</v>
      </c>
      <c r="B860" s="39" t="s">
        <v>2037</v>
      </c>
      <c r="C860" s="39" t="s">
        <v>5567</v>
      </c>
      <c r="D860" s="39" t="s">
        <v>4505</v>
      </c>
      <c r="E860" s="39" t="s">
        <v>261</v>
      </c>
      <c r="F860" s="39" t="s">
        <v>1739</v>
      </c>
      <c r="G860" s="39" t="s">
        <v>4853</v>
      </c>
      <c r="H860" s="39" t="s">
        <v>4502</v>
      </c>
      <c r="I860" s="40" t="n">
        <v>100</v>
      </c>
      <c r="J860" s="40" t="n">
        <v>0</v>
      </c>
      <c r="K860" s="39" t="s">
        <v>4503</v>
      </c>
      <c r="L860" s="41" t="n">
        <v>0</v>
      </c>
      <c r="M860" s="41" t="n">
        <v>17712.24</v>
      </c>
      <c r="O860" s="42" t="n">
        <f aca="false">M860/SUM($M$2:$M$2023)</f>
        <v>4.89325267516271E-005</v>
      </c>
      <c r="P860" s="43" t="n">
        <f aca="false">IFERROR(M860/I860,0)</f>
        <v>177.1224</v>
      </c>
      <c r="Q860" s="17"/>
      <c r="R860" s="44" t="n">
        <f aca="false">I860-Q860</f>
        <v>100</v>
      </c>
      <c r="S860" s="43" t="n">
        <f aca="false">$AK860*R860</f>
        <v>17712.2372727273</v>
      </c>
      <c r="U860" s="26" t="s">
        <v>259</v>
      </c>
      <c r="V860" s="26" t="s">
        <v>260</v>
      </c>
      <c r="W860" s="26" t="s">
        <v>262</v>
      </c>
      <c r="X860" s="25" t="s">
        <v>228</v>
      </c>
      <c r="Y860" s="26" t="s">
        <v>282</v>
      </c>
      <c r="Z860" s="25" t="s">
        <v>51</v>
      </c>
      <c r="AA860" s="26" t="s">
        <v>2038</v>
      </c>
      <c r="AB860" s="26" t="s">
        <v>2039</v>
      </c>
      <c r="AC860" s="26" t="s">
        <v>290</v>
      </c>
      <c r="AD860" s="26" t="s">
        <v>270</v>
      </c>
      <c r="AE860" s="26" t="s">
        <v>2040</v>
      </c>
      <c r="AF860" s="26" t="s">
        <v>270</v>
      </c>
      <c r="AG860" s="26" t="s">
        <v>878</v>
      </c>
      <c r="AH860" s="45"/>
      <c r="AI860" s="45"/>
      <c r="AJ860" s="45"/>
      <c r="AK860" s="46" t="n">
        <v>177.122372727273</v>
      </c>
      <c r="AL860" s="46"/>
      <c r="AM860" s="46"/>
      <c r="AN860" s="26"/>
      <c r="AO860" s="26" t="s">
        <v>5301</v>
      </c>
    </row>
    <row r="861" customFormat="false" ht="12" hidden="false" customHeight="false" outlineLevel="0" collapsed="false">
      <c r="A861" s="39" t="s">
        <v>2062</v>
      </c>
      <c r="B861" s="39" t="s">
        <v>2063</v>
      </c>
      <c r="C861" s="39" t="s">
        <v>5568</v>
      </c>
      <c r="D861" s="39" t="s">
        <v>4505</v>
      </c>
      <c r="E861" s="39" t="s">
        <v>261</v>
      </c>
      <c r="F861" s="39" t="s">
        <v>1739</v>
      </c>
      <c r="G861" s="39" t="s">
        <v>4853</v>
      </c>
      <c r="H861" s="39" t="s">
        <v>4502</v>
      </c>
      <c r="I861" s="40" t="n">
        <v>100</v>
      </c>
      <c r="J861" s="40" t="n">
        <v>0</v>
      </c>
      <c r="K861" s="39" t="s">
        <v>4503</v>
      </c>
      <c r="L861" s="41" t="n">
        <v>0</v>
      </c>
      <c r="M861" s="41" t="n">
        <v>438168</v>
      </c>
      <c r="O861" s="42" t="n">
        <f aca="false">M861/SUM($M$2:$M$2023)</f>
        <v>0.00121050004865036</v>
      </c>
      <c r="P861" s="43" t="n">
        <f aca="false">IFERROR(M861/I861,0)</f>
        <v>4381.68</v>
      </c>
      <c r="Q861" s="17"/>
      <c r="R861" s="44" t="n">
        <f aca="false">I861-Q861</f>
        <v>100</v>
      </c>
      <c r="S861" s="43" t="n">
        <f aca="false">$AK861*R861</f>
        <v>438168.001033058</v>
      </c>
      <c r="U861" s="26" t="s">
        <v>259</v>
      </c>
      <c r="V861" s="26" t="s">
        <v>260</v>
      </c>
      <c r="W861" s="26" t="s">
        <v>262</v>
      </c>
      <c r="X861" s="26"/>
      <c r="Y861" s="26" t="s">
        <v>277</v>
      </c>
      <c r="Z861" s="27" t="s">
        <v>123</v>
      </c>
      <c r="AA861" s="26"/>
      <c r="AB861" s="26"/>
      <c r="AC861" s="26"/>
      <c r="AD861" s="26"/>
      <c r="AE861" s="26"/>
      <c r="AF861" s="26"/>
      <c r="AG861" s="26"/>
      <c r="AH861" s="45"/>
      <c r="AI861" s="45"/>
      <c r="AJ861" s="45"/>
      <c r="AK861" s="46" t="n">
        <v>4381.68001033058</v>
      </c>
      <c r="AL861" s="46"/>
      <c r="AM861" s="46"/>
      <c r="AN861" s="26"/>
      <c r="AO861" s="26" t="s">
        <v>1820</v>
      </c>
    </row>
    <row r="862" customFormat="false" ht="12" hidden="false" customHeight="false" outlineLevel="0" collapsed="false">
      <c r="A862" s="39" t="s">
        <v>2522</v>
      </c>
      <c r="B862" s="39" t="s">
        <v>2523</v>
      </c>
      <c r="C862" s="39" t="s">
        <v>78</v>
      </c>
      <c r="D862" s="39" t="s">
        <v>4505</v>
      </c>
      <c r="E862" s="39" t="s">
        <v>261</v>
      </c>
      <c r="F862" s="39" t="s">
        <v>1739</v>
      </c>
      <c r="G862" s="39" t="s">
        <v>4853</v>
      </c>
      <c r="H862" s="39" t="s">
        <v>4502</v>
      </c>
      <c r="I862" s="40" t="n">
        <v>100</v>
      </c>
      <c r="J862" s="40" t="n">
        <v>0</v>
      </c>
      <c r="K862" s="39" t="s">
        <v>4503</v>
      </c>
      <c r="L862" s="41" t="n">
        <v>0</v>
      </c>
      <c r="M862" s="41" t="n">
        <v>4832.97</v>
      </c>
      <c r="O862" s="42" t="n">
        <f aca="false">M862/SUM($M$2:$M$2023)</f>
        <v>1.33517518854087E-005</v>
      </c>
      <c r="P862" s="43" t="n">
        <f aca="false">IFERROR(M862/I862,0)</f>
        <v>48.3297</v>
      </c>
      <c r="Q862" s="17"/>
      <c r="R862" s="44" t="n">
        <f aca="false">I862-Q862</f>
        <v>100</v>
      </c>
      <c r="S862" s="43" t="n">
        <f aca="false">$AK862*R862</f>
        <v>4832.97</v>
      </c>
      <c r="U862" s="26" t="s">
        <v>259</v>
      </c>
      <c r="V862" s="26" t="s">
        <v>260</v>
      </c>
      <c r="W862" s="26" t="s">
        <v>262</v>
      </c>
      <c r="X862" s="26"/>
      <c r="Y862" s="26" t="s">
        <v>277</v>
      </c>
      <c r="Z862" s="27" t="s">
        <v>123</v>
      </c>
      <c r="AA862" s="26"/>
      <c r="AB862" s="26"/>
      <c r="AC862" s="26"/>
      <c r="AD862" s="26"/>
      <c r="AE862" s="26"/>
      <c r="AF862" s="26"/>
      <c r="AG862" s="26"/>
      <c r="AH862" s="45" t="n">
        <v>100</v>
      </c>
      <c r="AI862" s="45" t="n">
        <f aca="false">Q862</f>
        <v>0</v>
      </c>
      <c r="AJ862" s="45" t="n">
        <f aca="false">$AH862-$AI862</f>
        <v>100</v>
      </c>
      <c r="AK862" s="46" t="n">
        <v>48.3297</v>
      </c>
      <c r="AL862" s="46" t="n">
        <f aca="false">$AJ862*$AK862</f>
        <v>4832.97</v>
      </c>
      <c r="AM862" s="46" t="n">
        <f aca="false">$AI862*$AK862</f>
        <v>0</v>
      </c>
      <c r="AN862" s="26"/>
      <c r="AO862" s="26"/>
    </row>
    <row r="863" customFormat="false" ht="12" hidden="false" customHeight="false" outlineLevel="0" collapsed="false">
      <c r="A863" s="39" t="s">
        <v>498</v>
      </c>
      <c r="B863" s="39" t="s">
        <v>499</v>
      </c>
      <c r="C863" s="39" t="s">
        <v>78</v>
      </c>
      <c r="D863" s="39" t="s">
        <v>4505</v>
      </c>
      <c r="E863" s="39" t="s">
        <v>261</v>
      </c>
      <c r="F863" s="39" t="s">
        <v>1739</v>
      </c>
      <c r="G863" s="39" t="s">
        <v>4853</v>
      </c>
      <c r="H863" s="39" t="s">
        <v>4502</v>
      </c>
      <c r="I863" s="40" t="n">
        <v>100</v>
      </c>
      <c r="J863" s="40" t="n">
        <v>0</v>
      </c>
      <c r="K863" s="39" t="s">
        <v>4503</v>
      </c>
      <c r="L863" s="41" t="n">
        <v>0</v>
      </c>
      <c r="M863" s="41" t="n">
        <v>1145.61</v>
      </c>
      <c r="O863" s="42" t="n">
        <f aca="false">M863/SUM($M$2:$M$2023)</f>
        <v>3.16490697799553E-006</v>
      </c>
      <c r="P863" s="43" t="n">
        <f aca="false">IFERROR(M863/I863,0)</f>
        <v>11.4561</v>
      </c>
      <c r="Q863" s="17"/>
      <c r="R863" s="44" t="n">
        <f aca="false">I863-Q863</f>
        <v>100</v>
      </c>
      <c r="S863" s="43" t="n">
        <f aca="false">$AK863*R863</f>
        <v>1145.61111111111</v>
      </c>
      <c r="U863" s="26" t="s">
        <v>259</v>
      </c>
      <c r="V863" s="26" t="s">
        <v>260</v>
      </c>
      <c r="W863" s="26" t="s">
        <v>262</v>
      </c>
      <c r="X863" s="26"/>
      <c r="Y863" s="26" t="s">
        <v>277</v>
      </c>
      <c r="Z863" s="27" t="s">
        <v>123</v>
      </c>
      <c r="AA863" s="26"/>
      <c r="AB863" s="26"/>
      <c r="AC863" s="26"/>
      <c r="AD863" s="26"/>
      <c r="AE863" s="26"/>
      <c r="AF863" s="26"/>
      <c r="AG863" s="26"/>
      <c r="AH863" s="45" t="n">
        <v>360</v>
      </c>
      <c r="AI863" s="45" t="n">
        <f aca="false">Q863</f>
        <v>0</v>
      </c>
      <c r="AJ863" s="45" t="n">
        <f aca="false">$AH863-$AI863</f>
        <v>360</v>
      </c>
      <c r="AK863" s="46" t="n">
        <v>11.4561111111111</v>
      </c>
      <c r="AL863" s="46" t="n">
        <f aca="false">$AJ863*$AK863</f>
        <v>4124.2</v>
      </c>
      <c r="AM863" s="46" t="n">
        <f aca="false">$AI863*$AK863</f>
        <v>0</v>
      </c>
      <c r="AN863" s="26"/>
      <c r="AO863" s="26" t="s">
        <v>2208</v>
      </c>
    </row>
    <row r="864" customFormat="false" ht="12" hidden="false" customHeight="false" outlineLevel="0" collapsed="false">
      <c r="A864" s="39" t="s">
        <v>871</v>
      </c>
      <c r="B864" s="39" t="s">
        <v>872</v>
      </c>
      <c r="C864" s="39" t="s">
        <v>5569</v>
      </c>
      <c r="D864" s="39" t="s">
        <v>4505</v>
      </c>
      <c r="E864" s="39" t="s">
        <v>261</v>
      </c>
      <c r="F864" s="39" t="s">
        <v>1739</v>
      </c>
      <c r="G864" s="39" t="s">
        <v>4854</v>
      </c>
      <c r="H864" s="39" t="s">
        <v>4502</v>
      </c>
      <c r="I864" s="40" t="n">
        <v>100</v>
      </c>
      <c r="J864" s="40" t="n">
        <v>0</v>
      </c>
      <c r="K864" s="39" t="s">
        <v>4503</v>
      </c>
      <c r="L864" s="41" t="n">
        <v>0</v>
      </c>
      <c r="M864" s="41" t="n">
        <v>4109.38</v>
      </c>
      <c r="O864" s="42" t="n">
        <f aca="false">M864/SUM($M$2:$M$2023)</f>
        <v>1.13527338598958E-005</v>
      </c>
      <c r="P864" s="43" t="n">
        <f aca="false">IFERROR(M864/I864,0)</f>
        <v>41.0938</v>
      </c>
      <c r="Q864" s="17"/>
      <c r="R864" s="44" t="n">
        <f aca="false">I864-Q864</f>
        <v>100</v>
      </c>
      <c r="S864" s="43" t="n">
        <f aca="false">$AK864*R864</f>
        <v>4109.38125</v>
      </c>
      <c r="U864" s="26" t="s">
        <v>259</v>
      </c>
      <c r="V864" s="26" t="s">
        <v>260</v>
      </c>
      <c r="W864" s="26" t="s">
        <v>262</v>
      </c>
      <c r="X864" s="26"/>
      <c r="Y864" s="26" t="s">
        <v>277</v>
      </c>
      <c r="Z864" s="27" t="s">
        <v>123</v>
      </c>
      <c r="AA864" s="26"/>
      <c r="AB864" s="26"/>
      <c r="AC864" s="26"/>
      <c r="AD864" s="26"/>
      <c r="AE864" s="26"/>
      <c r="AF864" s="26"/>
      <c r="AG864" s="26"/>
      <c r="AH864" s="45" t="n">
        <v>160</v>
      </c>
      <c r="AI864" s="45" t="n">
        <f aca="false">Q864</f>
        <v>0</v>
      </c>
      <c r="AJ864" s="45" t="n">
        <f aca="false">$AH864-$AI864</f>
        <v>160</v>
      </c>
      <c r="AK864" s="46" t="n">
        <v>41.0938125</v>
      </c>
      <c r="AL864" s="46" t="n">
        <f aca="false">$AJ864*$AK864</f>
        <v>6575.01</v>
      </c>
      <c r="AM864" s="46" t="n">
        <f aca="false">$AI864*$AK864</f>
        <v>0</v>
      </c>
      <c r="AN864" s="26"/>
      <c r="AO864" s="26" t="s">
        <v>1741</v>
      </c>
    </row>
    <row r="865" customFormat="false" ht="12" hidden="false" customHeight="false" outlineLevel="0" collapsed="false">
      <c r="A865" s="39" t="s">
        <v>1843</v>
      </c>
      <c r="B865" s="39" t="s">
        <v>1844</v>
      </c>
      <c r="C865" s="39" t="s">
        <v>5570</v>
      </c>
      <c r="D865" s="39" t="s">
        <v>4505</v>
      </c>
      <c r="E865" s="39" t="s">
        <v>261</v>
      </c>
      <c r="F865" s="39" t="s">
        <v>1739</v>
      </c>
      <c r="G865" s="39" t="s">
        <v>4853</v>
      </c>
      <c r="H865" s="39" t="s">
        <v>4502</v>
      </c>
      <c r="I865" s="40" t="n">
        <v>100</v>
      </c>
      <c r="J865" s="40" t="n">
        <v>0</v>
      </c>
      <c r="K865" s="39" t="s">
        <v>4503</v>
      </c>
      <c r="L865" s="41" t="n">
        <v>0</v>
      </c>
      <c r="M865" s="41" t="n">
        <v>10109.3</v>
      </c>
      <c r="O865" s="42" t="n">
        <f aca="false">M865/SUM($M$2:$M$2023)</f>
        <v>2.79283474416688E-005</v>
      </c>
      <c r="P865" s="43" t="n">
        <f aca="false">IFERROR(M865/I865,0)</f>
        <v>101.093</v>
      </c>
      <c r="Q865" s="17"/>
      <c r="R865" s="44" t="n">
        <f aca="false">I865-Q865</f>
        <v>100</v>
      </c>
      <c r="S865" s="43" t="n">
        <f aca="false">$AK865*R865</f>
        <v>10109.3039881205</v>
      </c>
      <c r="U865" s="26" t="s">
        <v>259</v>
      </c>
      <c r="V865" s="26" t="s">
        <v>260</v>
      </c>
      <c r="W865" s="26" t="s">
        <v>262</v>
      </c>
      <c r="X865" s="26"/>
      <c r="Y865" s="26" t="s">
        <v>277</v>
      </c>
      <c r="Z865" s="27" t="s">
        <v>123</v>
      </c>
      <c r="AA865" s="26"/>
      <c r="AB865" s="26"/>
      <c r="AC865" s="26"/>
      <c r="AD865" s="26"/>
      <c r="AE865" s="26"/>
      <c r="AF865" s="26"/>
      <c r="AG865" s="26"/>
      <c r="AH865" s="45"/>
      <c r="AI865" s="45"/>
      <c r="AJ865" s="45"/>
      <c r="AK865" s="46" t="n">
        <v>101.093039881205</v>
      </c>
      <c r="AL865" s="46"/>
      <c r="AM865" s="46"/>
      <c r="AN865" s="26"/>
      <c r="AO865" s="26" t="s">
        <v>1845</v>
      </c>
    </row>
    <row r="866" customFormat="false" ht="12" hidden="false" customHeight="false" outlineLevel="0" collapsed="false">
      <c r="A866" s="39" t="s">
        <v>1843</v>
      </c>
      <c r="B866" s="39" t="s">
        <v>1844</v>
      </c>
      <c r="C866" s="39" t="s">
        <v>5112</v>
      </c>
      <c r="D866" s="39" t="s">
        <v>4505</v>
      </c>
      <c r="E866" s="39" t="s">
        <v>261</v>
      </c>
      <c r="F866" s="39" t="s">
        <v>1739</v>
      </c>
      <c r="G866" s="39" t="s">
        <v>4853</v>
      </c>
      <c r="H866" s="39" t="s">
        <v>4502</v>
      </c>
      <c r="I866" s="40" t="n">
        <v>100</v>
      </c>
      <c r="J866" s="40" t="n">
        <v>0</v>
      </c>
      <c r="K866" s="39" t="s">
        <v>4503</v>
      </c>
      <c r="L866" s="41" t="n">
        <v>0</v>
      </c>
      <c r="M866" s="41" t="n">
        <v>10109.3</v>
      </c>
      <c r="O866" s="42" t="n">
        <f aca="false">M866/SUM($M$2:$M$2023)</f>
        <v>2.79283474416688E-005</v>
      </c>
      <c r="P866" s="43" t="n">
        <f aca="false">IFERROR(M866/I866,0)</f>
        <v>101.093</v>
      </c>
      <c r="Q866" s="17"/>
      <c r="R866" s="44" t="n">
        <f aca="false">I866-Q866</f>
        <v>100</v>
      </c>
      <c r="S866" s="43" t="n">
        <f aca="false">$AK866*R866</f>
        <v>10109.3039881205</v>
      </c>
      <c r="U866" s="26" t="s">
        <v>259</v>
      </c>
      <c r="V866" s="26" t="s">
        <v>260</v>
      </c>
      <c r="W866" s="26" t="s">
        <v>262</v>
      </c>
      <c r="X866" s="26"/>
      <c r="Y866" s="26" t="s">
        <v>277</v>
      </c>
      <c r="Z866" s="27" t="s">
        <v>123</v>
      </c>
      <c r="AA866" s="26"/>
      <c r="AB866" s="26"/>
      <c r="AC866" s="26"/>
      <c r="AD866" s="26"/>
      <c r="AE866" s="26"/>
      <c r="AF866" s="26"/>
      <c r="AG866" s="26"/>
      <c r="AH866" s="45"/>
      <c r="AI866" s="45"/>
      <c r="AJ866" s="45"/>
      <c r="AK866" s="46" t="n">
        <v>101.093039881205</v>
      </c>
      <c r="AL866" s="46"/>
      <c r="AM866" s="46"/>
      <c r="AN866" s="26"/>
      <c r="AO866" s="26" t="s">
        <v>1845</v>
      </c>
    </row>
    <row r="867" customFormat="false" ht="12" hidden="false" customHeight="false" outlineLevel="0" collapsed="false">
      <c r="A867" s="39" t="s">
        <v>392</v>
      </c>
      <c r="B867" s="39" t="s">
        <v>393</v>
      </c>
      <c r="C867" s="39" t="s">
        <v>5571</v>
      </c>
      <c r="D867" s="39" t="s">
        <v>4505</v>
      </c>
      <c r="E867" s="39" t="s">
        <v>261</v>
      </c>
      <c r="F867" s="39" t="s">
        <v>1739</v>
      </c>
      <c r="G867" s="39" t="s">
        <v>4853</v>
      </c>
      <c r="H867" s="39" t="s">
        <v>4502</v>
      </c>
      <c r="I867" s="40" t="n">
        <v>100</v>
      </c>
      <c r="J867" s="40" t="n">
        <v>0</v>
      </c>
      <c r="K867" s="39" t="s">
        <v>4503</v>
      </c>
      <c r="L867" s="41" t="n">
        <v>0</v>
      </c>
      <c r="M867" s="41" t="n">
        <v>3188</v>
      </c>
      <c r="O867" s="42" t="n">
        <f aca="false">M867/SUM($M$2:$M$2023)</f>
        <v>8.80729344702799E-006</v>
      </c>
      <c r="P867" s="43" t="n">
        <f aca="false">IFERROR(M867/I867,0)</f>
        <v>31.88</v>
      </c>
      <c r="Q867" s="17" t="n">
        <v>0</v>
      </c>
      <c r="R867" s="44" t="n">
        <f aca="false">I867-Q867</f>
        <v>100</v>
      </c>
      <c r="S867" s="43" t="n">
        <f aca="false">$AK867*R867</f>
        <v>3188</v>
      </c>
      <c r="U867" s="26" t="s">
        <v>259</v>
      </c>
      <c r="V867" s="26" t="s">
        <v>260</v>
      </c>
      <c r="W867" s="26" t="s">
        <v>262</v>
      </c>
      <c r="X867" s="29" t="s">
        <v>227</v>
      </c>
      <c r="Y867" s="26" t="s">
        <v>297</v>
      </c>
      <c r="Z867" s="25" t="s">
        <v>51</v>
      </c>
      <c r="AA867" s="26" t="s">
        <v>2524</v>
      </c>
      <c r="AB867" s="26" t="s">
        <v>2525</v>
      </c>
      <c r="AC867" s="26" t="s">
        <v>2526</v>
      </c>
      <c r="AD867" s="26" t="s">
        <v>269</v>
      </c>
      <c r="AE867" s="26"/>
      <c r="AF867" s="26" t="s">
        <v>270</v>
      </c>
      <c r="AG867" s="26" t="s">
        <v>2527</v>
      </c>
      <c r="AH867" s="45" t="n">
        <v>100</v>
      </c>
      <c r="AI867" s="45" t="n">
        <f aca="false">Q867</f>
        <v>0</v>
      </c>
      <c r="AJ867" s="45" t="n">
        <f aca="false">$AH867-$AI867</f>
        <v>100</v>
      </c>
      <c r="AK867" s="46" t="n">
        <v>31.88</v>
      </c>
      <c r="AL867" s="46" t="n">
        <f aca="false">$AJ867*$AK867</f>
        <v>3188</v>
      </c>
      <c r="AM867" s="46" t="n">
        <f aca="false">$AI867*$AK867</f>
        <v>0</v>
      </c>
      <c r="AN867" s="26"/>
      <c r="AO867" s="26" t="s">
        <v>343</v>
      </c>
    </row>
    <row r="868" customFormat="false" ht="12" hidden="false" customHeight="false" outlineLevel="0" collapsed="false">
      <c r="A868" s="39" t="s">
        <v>2528</v>
      </c>
      <c r="B868" s="39" t="s">
        <v>2529</v>
      </c>
      <c r="C868" s="39" t="s">
        <v>78</v>
      </c>
      <c r="D868" s="39" t="s">
        <v>4515</v>
      </c>
      <c r="E868" s="39" t="s">
        <v>261</v>
      </c>
      <c r="F868" s="39" t="s">
        <v>1739</v>
      </c>
      <c r="G868" s="39" t="s">
        <v>4853</v>
      </c>
      <c r="H868" s="39" t="s">
        <v>4502</v>
      </c>
      <c r="I868" s="40" t="n">
        <v>100</v>
      </c>
      <c r="J868" s="40" t="n">
        <v>0</v>
      </c>
      <c r="K868" s="39" t="s">
        <v>4503</v>
      </c>
      <c r="L868" s="41" t="n">
        <v>0</v>
      </c>
      <c r="M868" s="41" t="n">
        <v>83939</v>
      </c>
      <c r="O868" s="42" t="n">
        <f aca="false">M868/SUM($M$2:$M$2023)</f>
        <v>0.000231893163315584</v>
      </c>
      <c r="P868" s="43" t="n">
        <f aca="false">IFERROR(M868/I868,0)</f>
        <v>839.39</v>
      </c>
      <c r="Q868" s="17"/>
      <c r="R868" s="44" t="n">
        <f aca="false">I868-Q868</f>
        <v>100</v>
      </c>
      <c r="S868" s="43" t="n">
        <f aca="false">$AK868*R868</f>
        <v>83939</v>
      </c>
      <c r="U868" s="26" t="s">
        <v>259</v>
      </c>
      <c r="V868" s="26" t="s">
        <v>260</v>
      </c>
      <c r="W868" s="26" t="s">
        <v>262</v>
      </c>
      <c r="X868" s="26"/>
      <c r="Y868" s="26" t="s">
        <v>277</v>
      </c>
      <c r="Z868" s="27" t="s">
        <v>123</v>
      </c>
      <c r="AA868" s="26"/>
      <c r="AB868" s="26"/>
      <c r="AC868" s="26"/>
      <c r="AD868" s="26"/>
      <c r="AE868" s="26"/>
      <c r="AF868" s="26"/>
      <c r="AG868" s="26"/>
      <c r="AH868" s="45" t="n">
        <v>100</v>
      </c>
      <c r="AI868" s="45" t="n">
        <f aca="false">Q868</f>
        <v>0</v>
      </c>
      <c r="AJ868" s="45" t="n">
        <f aca="false">$AH868-$AI868</f>
        <v>100</v>
      </c>
      <c r="AK868" s="46" t="n">
        <v>839.39</v>
      </c>
      <c r="AL868" s="46" t="n">
        <f aca="false">$AJ868*$AK868</f>
        <v>83939</v>
      </c>
      <c r="AM868" s="46" t="n">
        <f aca="false">$AI868*$AK868</f>
        <v>0</v>
      </c>
      <c r="AN868" s="26"/>
      <c r="AO868" s="26"/>
    </row>
    <row r="869" customFormat="false" ht="12" hidden="false" customHeight="false" outlineLevel="0" collapsed="false">
      <c r="A869" s="39" t="s">
        <v>2206</v>
      </c>
      <c r="B869" s="39" t="s">
        <v>2207</v>
      </c>
      <c r="C869" s="39" t="s">
        <v>5572</v>
      </c>
      <c r="D869" s="39" t="s">
        <v>4505</v>
      </c>
      <c r="E869" s="39" t="s">
        <v>261</v>
      </c>
      <c r="F869" s="39" t="s">
        <v>1739</v>
      </c>
      <c r="G869" s="39" t="s">
        <v>4853</v>
      </c>
      <c r="H869" s="39" t="s">
        <v>4502</v>
      </c>
      <c r="I869" s="40" t="n">
        <v>100</v>
      </c>
      <c r="J869" s="40" t="n">
        <v>0</v>
      </c>
      <c r="K869" s="39" t="s">
        <v>4503</v>
      </c>
      <c r="L869" s="41" t="n">
        <v>0</v>
      </c>
      <c r="M869" s="41" t="n">
        <v>66644.31</v>
      </c>
      <c r="O869" s="42" t="n">
        <f aca="false">M869/SUM($M$2:$M$2023)</f>
        <v>0.000184114176519668</v>
      </c>
      <c r="P869" s="43" t="n">
        <f aca="false">IFERROR(M869/I869,0)</f>
        <v>666.4431</v>
      </c>
      <c r="Q869" s="17"/>
      <c r="R869" s="44" t="n">
        <f aca="false">I869-Q869</f>
        <v>100</v>
      </c>
      <c r="S869" s="43" t="n">
        <f aca="false">$AK869*R869</f>
        <v>66644.3121272366</v>
      </c>
      <c r="U869" s="26" t="s">
        <v>259</v>
      </c>
      <c r="V869" s="26" t="s">
        <v>260</v>
      </c>
      <c r="W869" s="26" t="s">
        <v>262</v>
      </c>
      <c r="X869" s="26"/>
      <c r="Y869" s="26" t="s">
        <v>277</v>
      </c>
      <c r="Z869" s="27" t="s">
        <v>123</v>
      </c>
      <c r="AA869" s="26"/>
      <c r="AB869" s="26"/>
      <c r="AC869" s="26"/>
      <c r="AD869" s="26"/>
      <c r="AE869" s="26"/>
      <c r="AF869" s="26"/>
      <c r="AG869" s="26"/>
      <c r="AH869" s="45" t="n">
        <v>503</v>
      </c>
      <c r="AI869" s="45" t="n">
        <f aca="false">Q869</f>
        <v>0</v>
      </c>
      <c r="AJ869" s="45" t="n">
        <f aca="false">$AH869-$AI869</f>
        <v>503</v>
      </c>
      <c r="AK869" s="46" t="n">
        <v>666.443121272366</v>
      </c>
      <c r="AL869" s="46" t="n">
        <f aca="false">$AJ869*$AK869</f>
        <v>335220.89</v>
      </c>
      <c r="AM869" s="46" t="n">
        <f aca="false">$AI869*$AK869</f>
        <v>0</v>
      </c>
      <c r="AN869" s="26"/>
      <c r="AO869" s="26" t="s">
        <v>2177</v>
      </c>
    </row>
    <row r="870" customFormat="false" ht="12" hidden="false" customHeight="false" outlineLevel="0" collapsed="false">
      <c r="A870" s="39" t="s">
        <v>2239</v>
      </c>
      <c r="B870" s="39" t="s">
        <v>2240</v>
      </c>
      <c r="C870" s="39" t="s">
        <v>3688</v>
      </c>
      <c r="D870" s="39" t="s">
        <v>4505</v>
      </c>
      <c r="E870" s="39" t="s">
        <v>261</v>
      </c>
      <c r="F870" s="39" t="s">
        <v>1739</v>
      </c>
      <c r="G870" s="39" t="s">
        <v>4853</v>
      </c>
      <c r="H870" s="39" t="s">
        <v>4502</v>
      </c>
      <c r="I870" s="40" t="n">
        <v>100</v>
      </c>
      <c r="J870" s="40" t="n">
        <v>0</v>
      </c>
      <c r="K870" s="39" t="s">
        <v>4503</v>
      </c>
      <c r="L870" s="41" t="n">
        <v>0</v>
      </c>
      <c r="M870" s="41" t="n">
        <v>74196.79</v>
      </c>
      <c r="O870" s="42" t="n">
        <f aca="false">M870/SUM($M$2:$M$2023)</f>
        <v>0.0002049789530607</v>
      </c>
      <c r="P870" s="43" t="n">
        <f aca="false">IFERROR(M870/I870,0)</f>
        <v>741.9679</v>
      </c>
      <c r="Q870" s="17"/>
      <c r="R870" s="44" t="n">
        <f aca="false">I870-Q870</f>
        <v>100</v>
      </c>
      <c r="S870" s="43" t="n">
        <f aca="false">$AK870*R870</f>
        <v>74196.7917620138</v>
      </c>
      <c r="U870" s="26" t="s">
        <v>259</v>
      </c>
      <c r="V870" s="26" t="s">
        <v>260</v>
      </c>
      <c r="W870" s="26" t="s">
        <v>262</v>
      </c>
      <c r="X870" s="26"/>
      <c r="Y870" s="26" t="s">
        <v>277</v>
      </c>
      <c r="Z870" s="27" t="s">
        <v>123</v>
      </c>
      <c r="AA870" s="26"/>
      <c r="AB870" s="26"/>
      <c r="AC870" s="26"/>
      <c r="AD870" s="26"/>
      <c r="AE870" s="26"/>
      <c r="AF870" s="26"/>
      <c r="AG870" s="26"/>
      <c r="AH870" s="45"/>
      <c r="AI870" s="45"/>
      <c r="AJ870" s="45"/>
      <c r="AK870" s="46" t="n">
        <v>741.967917620137</v>
      </c>
      <c r="AL870" s="46"/>
      <c r="AM870" s="46"/>
      <c r="AN870" s="26"/>
      <c r="AO870" s="26" t="s">
        <v>2190</v>
      </c>
    </row>
    <row r="871" customFormat="false" ht="12" hidden="false" customHeight="false" outlineLevel="0" collapsed="false">
      <c r="A871" s="39" t="s">
        <v>1183</v>
      </c>
      <c r="B871" s="39" t="s">
        <v>1184</v>
      </c>
      <c r="C871" s="39" t="s">
        <v>5573</v>
      </c>
      <c r="D871" s="39" t="s">
        <v>4505</v>
      </c>
      <c r="E871" s="39" t="s">
        <v>261</v>
      </c>
      <c r="F871" s="39" t="s">
        <v>1739</v>
      </c>
      <c r="G871" s="39" t="s">
        <v>4853</v>
      </c>
      <c r="H871" s="39" t="s">
        <v>4502</v>
      </c>
      <c r="I871" s="40" t="n">
        <v>100</v>
      </c>
      <c r="J871" s="40" t="n">
        <v>0</v>
      </c>
      <c r="K871" s="39" t="s">
        <v>4503</v>
      </c>
      <c r="L871" s="41" t="n">
        <v>0</v>
      </c>
      <c r="M871" s="41" t="n">
        <v>97962.08</v>
      </c>
      <c r="O871" s="42" t="n">
        <f aca="false">M871/SUM($M$2:$M$2023)</f>
        <v>0.00027063387240942</v>
      </c>
      <c r="P871" s="43" t="n">
        <f aca="false">IFERROR(M871/I871,0)</f>
        <v>979.6208</v>
      </c>
      <c r="Q871" s="17" t="n">
        <v>125</v>
      </c>
      <c r="R871" s="44" t="n">
        <f aca="false">I871-Q871</f>
        <v>-25</v>
      </c>
      <c r="S871" s="43" t="n">
        <f aca="false">$AK871*R871</f>
        <v>-24490.5192307692</v>
      </c>
      <c r="U871" s="26" t="s">
        <v>259</v>
      </c>
      <c r="V871" s="26" t="s">
        <v>260</v>
      </c>
      <c r="W871" s="26" t="s">
        <v>262</v>
      </c>
      <c r="X871" s="29" t="s">
        <v>227</v>
      </c>
      <c r="Y871" s="26" t="s">
        <v>297</v>
      </c>
      <c r="Z871" s="25" t="s">
        <v>51</v>
      </c>
      <c r="AA871" s="26" t="s">
        <v>1757</v>
      </c>
      <c r="AB871" s="26" t="s">
        <v>2469</v>
      </c>
      <c r="AC871" s="26" t="s">
        <v>290</v>
      </c>
      <c r="AD871" s="26" t="s">
        <v>269</v>
      </c>
      <c r="AE871" s="26"/>
      <c r="AF871" s="26" t="s">
        <v>270</v>
      </c>
      <c r="AG871" s="26"/>
      <c r="AH871" s="45" t="n">
        <v>130</v>
      </c>
      <c r="AI871" s="45" t="n">
        <f aca="false">Q871</f>
        <v>125</v>
      </c>
      <c r="AJ871" s="45" t="n">
        <f aca="false">$AH871-$AI871</f>
        <v>5</v>
      </c>
      <c r="AK871" s="46" t="n">
        <v>979.620769230769</v>
      </c>
      <c r="AL871" s="46" t="n">
        <f aca="false">$AJ871*$AK871</f>
        <v>4898.10384615385</v>
      </c>
      <c r="AM871" s="46" t="n">
        <f aca="false">$AI871*$AK871</f>
        <v>122452.596153846</v>
      </c>
      <c r="AN871" s="26"/>
      <c r="AO871" s="26" t="s">
        <v>2470</v>
      </c>
    </row>
    <row r="872" customFormat="false" ht="12" hidden="false" customHeight="false" outlineLevel="0" collapsed="false">
      <c r="A872" s="39" t="s">
        <v>475</v>
      </c>
      <c r="B872" s="39" t="s">
        <v>476</v>
      </c>
      <c r="C872" s="39"/>
      <c r="D872" s="39" t="s">
        <v>4505</v>
      </c>
      <c r="E872" s="39" t="s">
        <v>274</v>
      </c>
      <c r="F872" s="39" t="s">
        <v>1739</v>
      </c>
      <c r="G872" s="39" t="s">
        <v>4852</v>
      </c>
      <c r="H872" s="39" t="s">
        <v>4502</v>
      </c>
      <c r="I872" s="40" t="n">
        <v>100</v>
      </c>
      <c r="J872" s="40" t="n">
        <v>0</v>
      </c>
      <c r="K872" s="39" t="s">
        <v>4503</v>
      </c>
      <c r="L872" s="41" t="n">
        <v>0</v>
      </c>
      <c r="M872" s="41" t="n">
        <v>44838.88</v>
      </c>
      <c r="O872" s="42" t="n">
        <f aca="false">M872/SUM($M$2:$M$2023)</f>
        <v>0.000123873643035155</v>
      </c>
      <c r="P872" s="43" t="n">
        <f aca="false">IFERROR(M872/I872,0)</f>
        <v>448.3888</v>
      </c>
      <c r="Q872" s="17"/>
      <c r="R872" s="44" t="n">
        <f aca="false">I872-Q872</f>
        <v>100</v>
      </c>
      <c r="S872" s="43" t="n">
        <f aca="false">$AK872*R872</f>
        <v>44838.8775</v>
      </c>
      <c r="U872" s="26" t="s">
        <v>259</v>
      </c>
      <c r="V872" s="26" t="s">
        <v>273</v>
      </c>
      <c r="W872" s="26" t="s">
        <v>262</v>
      </c>
      <c r="X872" s="25" t="s">
        <v>228</v>
      </c>
      <c r="Y872" s="26" t="s">
        <v>282</v>
      </c>
      <c r="Z872" s="25" t="s">
        <v>51</v>
      </c>
      <c r="AA872" s="26" t="s">
        <v>2250</v>
      </c>
      <c r="AB872" s="26" t="s">
        <v>2251</v>
      </c>
      <c r="AC872" s="26" t="s">
        <v>2252</v>
      </c>
      <c r="AD872" s="26" t="s">
        <v>270</v>
      </c>
      <c r="AE872" s="26" t="s">
        <v>2253</v>
      </c>
      <c r="AF872" s="26" t="s">
        <v>270</v>
      </c>
      <c r="AG872" s="26" t="s">
        <v>2254</v>
      </c>
      <c r="AH872" s="45"/>
      <c r="AI872" s="45"/>
      <c r="AJ872" s="45"/>
      <c r="AK872" s="46" t="n">
        <v>448.388775</v>
      </c>
      <c r="AL872" s="46"/>
      <c r="AM872" s="46"/>
      <c r="AN872" s="26"/>
      <c r="AO872" s="26" t="s">
        <v>5574</v>
      </c>
    </row>
    <row r="873" customFormat="false" ht="12" hidden="false" customHeight="false" outlineLevel="0" collapsed="false">
      <c r="A873" s="39" t="s">
        <v>888</v>
      </c>
      <c r="B873" s="39" t="s">
        <v>889</v>
      </c>
      <c r="C873" s="39"/>
      <c r="D873" s="39" t="s">
        <v>4505</v>
      </c>
      <c r="E873" s="39" t="s">
        <v>274</v>
      </c>
      <c r="F873" s="39" t="s">
        <v>1739</v>
      </c>
      <c r="G873" s="39" t="s">
        <v>4853</v>
      </c>
      <c r="H873" s="39" t="s">
        <v>4502</v>
      </c>
      <c r="I873" s="40" t="n">
        <v>100</v>
      </c>
      <c r="J873" s="40" t="n">
        <v>0</v>
      </c>
      <c r="K873" s="39" t="s">
        <v>4503</v>
      </c>
      <c r="L873" s="41" t="n">
        <v>0</v>
      </c>
      <c r="M873" s="41" t="n">
        <v>99000</v>
      </c>
      <c r="O873" s="42" t="n">
        <f aca="false">M873/SUM($M$2:$M$2023)</f>
        <v>0.000273501270782864</v>
      </c>
      <c r="P873" s="43" t="n">
        <f aca="false">IFERROR(M873/I873,0)</f>
        <v>990</v>
      </c>
      <c r="Q873" s="17" t="n">
        <v>181</v>
      </c>
      <c r="R873" s="44" t="n">
        <f aca="false">I873-Q873</f>
        <v>-81</v>
      </c>
      <c r="S873" s="43" t="n">
        <f aca="false">$AK873*R873</f>
        <v>-80190</v>
      </c>
      <c r="U873" s="26" t="s">
        <v>259</v>
      </c>
      <c r="V873" s="26" t="s">
        <v>273</v>
      </c>
      <c r="W873" s="26" t="s">
        <v>262</v>
      </c>
      <c r="X873" s="29" t="s">
        <v>227</v>
      </c>
      <c r="Y873" s="26" t="s">
        <v>297</v>
      </c>
      <c r="Z873" s="24" t="s">
        <v>54</v>
      </c>
      <c r="AA873" s="26" t="s">
        <v>2530</v>
      </c>
      <c r="AB873" s="26" t="s">
        <v>2531</v>
      </c>
      <c r="AC873" s="26" t="s">
        <v>290</v>
      </c>
      <c r="AD873" s="26" t="s">
        <v>270</v>
      </c>
      <c r="AE873" s="26" t="s">
        <v>2532</v>
      </c>
      <c r="AF873" s="26" t="s">
        <v>270</v>
      </c>
      <c r="AG873" s="26"/>
      <c r="AH873" s="45" t="n">
        <v>100</v>
      </c>
      <c r="AI873" s="45" t="n">
        <f aca="false">Q873</f>
        <v>181</v>
      </c>
      <c r="AJ873" s="45" t="n">
        <f aca="false">$AH873-$AI873</f>
        <v>-81</v>
      </c>
      <c r="AK873" s="46" t="n">
        <v>990</v>
      </c>
      <c r="AL873" s="46" t="n">
        <f aca="false">$AJ873*$AK873</f>
        <v>-80190</v>
      </c>
      <c r="AM873" s="46" t="n">
        <f aca="false">$AI873*$AK873</f>
        <v>179190</v>
      </c>
      <c r="AN873" s="26"/>
      <c r="AO873" s="26" t="s">
        <v>2533</v>
      </c>
    </row>
    <row r="874" customFormat="false" ht="12" hidden="false" customHeight="false" outlineLevel="0" collapsed="false">
      <c r="A874" s="39" t="s">
        <v>1077</v>
      </c>
      <c r="B874" s="39" t="s">
        <v>1078</v>
      </c>
      <c r="C874" s="39"/>
      <c r="D874" s="39" t="s">
        <v>4505</v>
      </c>
      <c r="E874" s="39" t="s">
        <v>274</v>
      </c>
      <c r="F874" s="39" t="s">
        <v>1739</v>
      </c>
      <c r="G874" s="39" t="s">
        <v>4852</v>
      </c>
      <c r="H874" s="39" t="s">
        <v>4502</v>
      </c>
      <c r="I874" s="40" t="n">
        <v>100</v>
      </c>
      <c r="J874" s="40" t="n">
        <v>0</v>
      </c>
      <c r="K874" s="39" t="s">
        <v>4503</v>
      </c>
      <c r="L874" s="41" t="n">
        <v>0</v>
      </c>
      <c r="M874" s="41" t="n">
        <v>272735.04</v>
      </c>
      <c r="O874" s="42" t="n">
        <f aca="false">M874/SUM($M$2:$M$2023)</f>
        <v>0.000753468485121367</v>
      </c>
      <c r="P874" s="43" t="n">
        <f aca="false">IFERROR(M874/I874,0)</f>
        <v>2727.3504</v>
      </c>
      <c r="Q874" s="17"/>
      <c r="R874" s="44" t="n">
        <f aca="false">I874-Q874</f>
        <v>100</v>
      </c>
      <c r="S874" s="43" t="n">
        <f aca="false">$AK874*R874</f>
        <v>272735.037617555</v>
      </c>
      <c r="U874" s="26" t="s">
        <v>259</v>
      </c>
      <c r="V874" s="26" t="s">
        <v>273</v>
      </c>
      <c r="W874" s="26" t="s">
        <v>262</v>
      </c>
      <c r="X874" s="26"/>
      <c r="Y874" s="26" t="s">
        <v>277</v>
      </c>
      <c r="Z874" s="27" t="s">
        <v>123</v>
      </c>
      <c r="AA874" s="26"/>
      <c r="AB874" s="26"/>
      <c r="AC874" s="26"/>
      <c r="AD874" s="26"/>
      <c r="AE874" s="26"/>
      <c r="AF874" s="26"/>
      <c r="AG874" s="26"/>
      <c r="AH874" s="45"/>
      <c r="AI874" s="45"/>
      <c r="AJ874" s="45"/>
      <c r="AK874" s="46" t="n">
        <v>2727.35037617555</v>
      </c>
      <c r="AL874" s="46"/>
      <c r="AM874" s="46"/>
      <c r="AN874" s="26"/>
      <c r="AO874" s="26" t="s">
        <v>1740</v>
      </c>
    </row>
    <row r="875" customFormat="false" ht="12" hidden="false" customHeight="false" outlineLevel="0" collapsed="false">
      <c r="A875" s="39" t="s">
        <v>1195</v>
      </c>
      <c r="B875" s="39" t="s">
        <v>1196</v>
      </c>
      <c r="C875" s="39"/>
      <c r="D875" s="39" t="s">
        <v>4505</v>
      </c>
      <c r="E875" s="39" t="s">
        <v>274</v>
      </c>
      <c r="F875" s="39" t="s">
        <v>1739</v>
      </c>
      <c r="G875" s="39" t="s">
        <v>4853</v>
      </c>
      <c r="H875" s="39" t="s">
        <v>4502</v>
      </c>
      <c r="I875" s="40" t="n">
        <v>100</v>
      </c>
      <c r="J875" s="40" t="n">
        <v>0</v>
      </c>
      <c r="K875" s="39" t="s">
        <v>4503</v>
      </c>
      <c r="L875" s="41" t="n">
        <v>0</v>
      </c>
      <c r="M875" s="41" t="n">
        <v>42886.05</v>
      </c>
      <c r="O875" s="42" t="n">
        <f aca="false">M875/SUM($M$2:$M$2023)</f>
        <v>0.000118478678523813</v>
      </c>
      <c r="P875" s="43" t="n">
        <f aca="false">IFERROR(M875/I875,0)</f>
        <v>428.8605</v>
      </c>
      <c r="Q875" s="17"/>
      <c r="R875" s="44" t="n">
        <f aca="false">I875-Q875</f>
        <v>100</v>
      </c>
      <c r="S875" s="43" t="n">
        <f aca="false">$AK875*R875</f>
        <v>42886.0517241379</v>
      </c>
      <c r="U875" s="26" t="s">
        <v>259</v>
      </c>
      <c r="V875" s="26" t="s">
        <v>273</v>
      </c>
      <c r="W875" s="26" t="s">
        <v>262</v>
      </c>
      <c r="X875" s="26"/>
      <c r="Y875" s="26" t="s">
        <v>277</v>
      </c>
      <c r="Z875" s="27" t="s">
        <v>123</v>
      </c>
      <c r="AA875" s="26"/>
      <c r="AB875" s="26"/>
      <c r="AC875" s="26"/>
      <c r="AD875" s="26"/>
      <c r="AE875" s="26"/>
      <c r="AF875" s="26"/>
      <c r="AG875" s="26"/>
      <c r="AH875" s="45"/>
      <c r="AI875" s="45"/>
      <c r="AJ875" s="45"/>
      <c r="AK875" s="46" t="n">
        <v>428.860517241379</v>
      </c>
      <c r="AL875" s="46"/>
      <c r="AM875" s="46"/>
      <c r="AN875" s="26"/>
      <c r="AO875" s="26" t="s">
        <v>2147</v>
      </c>
    </row>
    <row r="876" customFormat="false" ht="12" hidden="false" customHeight="false" outlineLevel="0" collapsed="false">
      <c r="A876" s="39" t="s">
        <v>2194</v>
      </c>
      <c r="B876" s="39" t="s">
        <v>2195</v>
      </c>
      <c r="C876" s="39"/>
      <c r="D876" s="39" t="s">
        <v>4505</v>
      </c>
      <c r="E876" s="39" t="s">
        <v>274</v>
      </c>
      <c r="F876" s="39" t="s">
        <v>1739</v>
      </c>
      <c r="G876" s="39" t="s">
        <v>4853</v>
      </c>
      <c r="H876" s="39" t="s">
        <v>4502</v>
      </c>
      <c r="I876" s="40" t="n">
        <v>100</v>
      </c>
      <c r="J876" s="40" t="n">
        <v>0</v>
      </c>
      <c r="K876" s="39" t="s">
        <v>4503</v>
      </c>
      <c r="L876" s="41" t="n">
        <v>0</v>
      </c>
      <c r="M876" s="41" t="n">
        <v>8523.48</v>
      </c>
      <c r="O876" s="42" t="n">
        <f aca="false">M876/SUM($M$2:$M$2023)</f>
        <v>2.35472991059831E-005</v>
      </c>
      <c r="P876" s="43" t="n">
        <f aca="false">IFERROR(M876/I876,0)</f>
        <v>85.2348</v>
      </c>
      <c r="Q876" s="17"/>
      <c r="R876" s="44" t="n">
        <f aca="false">I876-Q876</f>
        <v>100</v>
      </c>
      <c r="S876" s="43" t="n">
        <f aca="false">$AK876*R876</f>
        <v>8523.47735849057</v>
      </c>
      <c r="U876" s="26" t="s">
        <v>259</v>
      </c>
      <c r="V876" s="26" t="s">
        <v>273</v>
      </c>
      <c r="W876" s="26" t="s">
        <v>262</v>
      </c>
      <c r="X876" s="29" t="s">
        <v>227</v>
      </c>
      <c r="Y876" s="26" t="s">
        <v>297</v>
      </c>
      <c r="Z876" s="25" t="s">
        <v>51</v>
      </c>
      <c r="AA876" s="26" t="s">
        <v>2196</v>
      </c>
      <c r="AB876" s="26" t="s">
        <v>2197</v>
      </c>
      <c r="AC876" s="26" t="s">
        <v>2198</v>
      </c>
      <c r="AD876" s="26" t="s">
        <v>270</v>
      </c>
      <c r="AE876" s="26" t="s">
        <v>2199</v>
      </c>
      <c r="AF876" s="26" t="s">
        <v>270</v>
      </c>
      <c r="AG876" s="26" t="s">
        <v>1092</v>
      </c>
      <c r="AH876" s="45"/>
      <c r="AI876" s="45"/>
      <c r="AJ876" s="45"/>
      <c r="AK876" s="46" t="n">
        <v>85.2347735849057</v>
      </c>
      <c r="AL876" s="46"/>
      <c r="AM876" s="46"/>
      <c r="AN876" s="26"/>
      <c r="AO876" s="26" t="s">
        <v>5575</v>
      </c>
    </row>
    <row r="877" customFormat="false" ht="12" hidden="false" customHeight="false" outlineLevel="0" collapsed="false">
      <c r="A877" s="39" t="s">
        <v>2534</v>
      </c>
      <c r="B877" s="39" t="s">
        <v>2535</v>
      </c>
      <c r="C877" s="39"/>
      <c r="D877" s="39" t="s">
        <v>4505</v>
      </c>
      <c r="E877" s="39" t="s">
        <v>274</v>
      </c>
      <c r="F877" s="39" t="s">
        <v>1739</v>
      </c>
      <c r="G877" s="39" t="s">
        <v>4853</v>
      </c>
      <c r="H877" s="39" t="s">
        <v>4502</v>
      </c>
      <c r="I877" s="40" t="n">
        <v>100</v>
      </c>
      <c r="J877" s="40" t="n">
        <v>0</v>
      </c>
      <c r="K877" s="39" t="s">
        <v>4503</v>
      </c>
      <c r="L877" s="41" t="n">
        <v>0</v>
      </c>
      <c r="M877" s="41" t="n">
        <v>5074.33</v>
      </c>
      <c r="O877" s="42" t="n">
        <f aca="false">M877/SUM($M$2:$M$2023)</f>
        <v>1.40185424582991E-005</v>
      </c>
      <c r="P877" s="43" t="n">
        <f aca="false">IFERROR(M877/I877,0)</f>
        <v>50.7433</v>
      </c>
      <c r="Q877" s="17"/>
      <c r="R877" s="44" t="n">
        <f aca="false">I877-Q877</f>
        <v>100</v>
      </c>
      <c r="S877" s="43" t="n">
        <f aca="false">$AK877*R877</f>
        <v>5074.33</v>
      </c>
      <c r="U877" s="26" t="s">
        <v>259</v>
      </c>
      <c r="V877" s="26" t="s">
        <v>273</v>
      </c>
      <c r="W877" s="26" t="s">
        <v>262</v>
      </c>
      <c r="X877" s="26"/>
      <c r="Y877" s="26" t="s">
        <v>277</v>
      </c>
      <c r="Z877" s="27" t="s">
        <v>123</v>
      </c>
      <c r="AA877" s="26"/>
      <c r="AB877" s="26"/>
      <c r="AC877" s="26"/>
      <c r="AD877" s="26"/>
      <c r="AE877" s="26"/>
      <c r="AF877" s="26"/>
      <c r="AG877" s="26"/>
      <c r="AH877" s="45" t="n">
        <v>100</v>
      </c>
      <c r="AI877" s="45" t="n">
        <f aca="false">Q877</f>
        <v>0</v>
      </c>
      <c r="AJ877" s="45" t="n">
        <f aca="false">$AH877-$AI877</f>
        <v>100</v>
      </c>
      <c r="AK877" s="46" t="n">
        <v>50.7433</v>
      </c>
      <c r="AL877" s="46" t="n">
        <f aca="false">$AJ877*$AK877</f>
        <v>5074.33</v>
      </c>
      <c r="AM877" s="46" t="n">
        <f aca="false">$AI877*$AK877</f>
        <v>0</v>
      </c>
      <c r="AN877" s="26"/>
      <c r="AO877" s="26" t="s">
        <v>1741</v>
      </c>
    </row>
    <row r="878" customFormat="false" ht="12" hidden="false" customHeight="false" outlineLevel="0" collapsed="false">
      <c r="A878" s="39" t="s">
        <v>2026</v>
      </c>
      <c r="B878" s="39" t="s">
        <v>2027</v>
      </c>
      <c r="C878" s="39"/>
      <c r="D878" s="39" t="s">
        <v>4505</v>
      </c>
      <c r="E878" s="39" t="s">
        <v>274</v>
      </c>
      <c r="F878" s="39" t="s">
        <v>1739</v>
      </c>
      <c r="G878" s="39" t="s">
        <v>4852</v>
      </c>
      <c r="H878" s="39" t="s">
        <v>4502</v>
      </c>
      <c r="I878" s="40" t="n">
        <v>100</v>
      </c>
      <c r="J878" s="40" t="n">
        <v>0</v>
      </c>
      <c r="K878" s="39" t="s">
        <v>4503</v>
      </c>
      <c r="L878" s="41" t="n">
        <v>0</v>
      </c>
      <c r="M878" s="41" t="n">
        <v>10176</v>
      </c>
      <c r="O878" s="42" t="n">
        <f aca="false">M878/SUM($M$2:$M$2023)</f>
        <v>2.81126154695599E-005</v>
      </c>
      <c r="P878" s="43" t="n">
        <f aca="false">IFERROR(M878/I878,0)</f>
        <v>101.76</v>
      </c>
      <c r="Q878" s="17"/>
      <c r="R878" s="44" t="n">
        <f aca="false">I878-Q878</f>
        <v>100</v>
      </c>
      <c r="S878" s="43" t="n">
        <f aca="false">$AK878*R878</f>
        <v>10176</v>
      </c>
      <c r="U878" s="26" t="s">
        <v>259</v>
      </c>
      <c r="V878" s="26" t="s">
        <v>273</v>
      </c>
      <c r="W878" s="26" t="s">
        <v>262</v>
      </c>
      <c r="X878" s="26"/>
      <c r="Y878" s="26" t="s">
        <v>277</v>
      </c>
      <c r="Z878" s="27" t="s">
        <v>123</v>
      </c>
      <c r="AA878" s="26"/>
      <c r="AB878" s="26"/>
      <c r="AC878" s="26"/>
      <c r="AD878" s="26"/>
      <c r="AE878" s="26"/>
      <c r="AF878" s="26"/>
      <c r="AG878" s="26"/>
      <c r="AH878" s="45"/>
      <c r="AI878" s="45"/>
      <c r="AJ878" s="45"/>
      <c r="AK878" s="46" t="n">
        <v>101.76</v>
      </c>
      <c r="AL878" s="46"/>
      <c r="AM878" s="46"/>
      <c r="AN878" s="26"/>
      <c r="AO878" s="26" t="s">
        <v>1741</v>
      </c>
    </row>
    <row r="879" customFormat="false" ht="12" hidden="false" customHeight="false" outlineLevel="0" collapsed="false">
      <c r="A879" s="39" t="s">
        <v>2536</v>
      </c>
      <c r="B879" s="39" t="s">
        <v>2537</v>
      </c>
      <c r="C879" s="39"/>
      <c r="D879" s="39" t="s">
        <v>4505</v>
      </c>
      <c r="E879" s="39" t="s">
        <v>274</v>
      </c>
      <c r="F879" s="39" t="s">
        <v>1739</v>
      </c>
      <c r="G879" s="39" t="s">
        <v>4852</v>
      </c>
      <c r="H879" s="39" t="s">
        <v>4502</v>
      </c>
      <c r="I879" s="40" t="n">
        <v>100</v>
      </c>
      <c r="J879" s="40" t="n">
        <v>0</v>
      </c>
      <c r="K879" s="39" t="s">
        <v>4503</v>
      </c>
      <c r="L879" s="41" t="n">
        <v>0</v>
      </c>
      <c r="M879" s="41" t="n">
        <v>32800</v>
      </c>
      <c r="O879" s="42" t="n">
        <f aca="false">M879/SUM($M$2:$M$2023)</f>
        <v>9.06145624411914E-005</v>
      </c>
      <c r="P879" s="43" t="n">
        <f aca="false">IFERROR(M879/I879,0)</f>
        <v>328</v>
      </c>
      <c r="Q879" s="17"/>
      <c r="R879" s="44" t="n">
        <f aca="false">I879-Q879</f>
        <v>100</v>
      </c>
      <c r="S879" s="43" t="n">
        <f aca="false">$AK879*R879</f>
        <v>32800</v>
      </c>
      <c r="U879" s="26" t="s">
        <v>259</v>
      </c>
      <c r="V879" s="26" t="s">
        <v>273</v>
      </c>
      <c r="W879" s="26" t="s">
        <v>262</v>
      </c>
      <c r="X879" s="26"/>
      <c r="Y879" s="26" t="s">
        <v>277</v>
      </c>
      <c r="Z879" s="27" t="s">
        <v>123</v>
      </c>
      <c r="AA879" s="26"/>
      <c r="AB879" s="26"/>
      <c r="AC879" s="26"/>
      <c r="AD879" s="26"/>
      <c r="AE879" s="26"/>
      <c r="AF879" s="26"/>
      <c r="AG879" s="26"/>
      <c r="AH879" s="45" t="n">
        <v>100</v>
      </c>
      <c r="AI879" s="45" t="n">
        <f aca="false">Q879</f>
        <v>0</v>
      </c>
      <c r="AJ879" s="45" t="n">
        <f aca="false">$AH879-$AI879</f>
        <v>100</v>
      </c>
      <c r="AK879" s="46" t="n">
        <v>328</v>
      </c>
      <c r="AL879" s="46" t="n">
        <f aca="false">$AJ879*$AK879</f>
        <v>32800</v>
      </c>
      <c r="AM879" s="46" t="n">
        <f aca="false">$AI879*$AK879</f>
        <v>0</v>
      </c>
      <c r="AN879" s="26"/>
      <c r="AO879" s="26"/>
    </row>
    <row r="880" customFormat="false" ht="12" hidden="false" customHeight="false" outlineLevel="0" collapsed="false">
      <c r="A880" s="39" t="s">
        <v>2312</v>
      </c>
      <c r="B880" s="39" t="s">
        <v>2313</v>
      </c>
      <c r="C880" s="39"/>
      <c r="D880" s="39" t="s">
        <v>4505</v>
      </c>
      <c r="E880" s="39" t="s">
        <v>274</v>
      </c>
      <c r="F880" s="39" t="s">
        <v>1739</v>
      </c>
      <c r="G880" s="39" t="s">
        <v>4853</v>
      </c>
      <c r="H880" s="39" t="s">
        <v>4502</v>
      </c>
      <c r="I880" s="40" t="n">
        <v>100</v>
      </c>
      <c r="J880" s="40" t="n">
        <v>0</v>
      </c>
      <c r="K880" s="39" t="s">
        <v>4503</v>
      </c>
      <c r="L880" s="41" t="n">
        <v>0</v>
      </c>
      <c r="M880" s="41" t="n">
        <v>54220.33</v>
      </c>
      <c r="O880" s="42" t="n">
        <f aca="false">M880/SUM($M$2:$M$2023)</f>
        <v>0.00014979120360875</v>
      </c>
      <c r="P880" s="43" t="n">
        <f aca="false">IFERROR(M880/I880,0)</f>
        <v>542.2033</v>
      </c>
      <c r="Q880" s="17"/>
      <c r="R880" s="44" t="n">
        <f aca="false">I880-Q880</f>
        <v>100</v>
      </c>
      <c r="S880" s="43" t="n">
        <f aca="false">$AK880*R880</f>
        <v>54220.3333333333</v>
      </c>
      <c r="U880" s="26" t="s">
        <v>259</v>
      </c>
      <c r="V880" s="26" t="s">
        <v>273</v>
      </c>
      <c r="W880" s="26" t="s">
        <v>262</v>
      </c>
      <c r="X880" s="29" t="s">
        <v>227</v>
      </c>
      <c r="Y880" s="26" t="s">
        <v>297</v>
      </c>
      <c r="Z880" s="25" t="s">
        <v>51</v>
      </c>
      <c r="AA880" s="26" t="s">
        <v>2314</v>
      </c>
      <c r="AB880" s="26" t="s">
        <v>2315</v>
      </c>
      <c r="AC880" s="26" t="s">
        <v>2317</v>
      </c>
      <c r="AD880" s="26" t="s">
        <v>270</v>
      </c>
      <c r="AE880" s="26" t="s">
        <v>2318</v>
      </c>
      <c r="AF880" s="26" t="s">
        <v>270</v>
      </c>
      <c r="AG880" s="26" t="s">
        <v>2319</v>
      </c>
      <c r="AH880" s="45"/>
      <c r="AI880" s="45"/>
      <c r="AJ880" s="45"/>
      <c r="AK880" s="46" t="n">
        <v>542.203333333333</v>
      </c>
      <c r="AL880" s="46"/>
      <c r="AM880" s="46"/>
      <c r="AN880" s="26"/>
      <c r="AO880" s="26" t="s">
        <v>5576</v>
      </c>
    </row>
    <row r="881" customFormat="false" ht="12" hidden="false" customHeight="false" outlineLevel="0" collapsed="false">
      <c r="A881" s="39" t="s">
        <v>961</v>
      </c>
      <c r="B881" s="39" t="s">
        <v>962</v>
      </c>
      <c r="C881" s="39"/>
      <c r="D881" s="39" t="s">
        <v>4505</v>
      </c>
      <c r="E881" s="39" t="s">
        <v>274</v>
      </c>
      <c r="F881" s="39" t="s">
        <v>1739</v>
      </c>
      <c r="G881" s="39" t="s">
        <v>4853</v>
      </c>
      <c r="H881" s="39" t="s">
        <v>4502</v>
      </c>
      <c r="I881" s="40" t="n">
        <v>100</v>
      </c>
      <c r="J881" s="40" t="n">
        <v>0</v>
      </c>
      <c r="K881" s="39" t="s">
        <v>4503</v>
      </c>
      <c r="L881" s="41" t="n">
        <v>0</v>
      </c>
      <c r="M881" s="41" t="n">
        <v>7895.82</v>
      </c>
      <c r="O881" s="42" t="n">
        <f aca="false">M881/SUM($M$2:$M$2023)</f>
        <v>2.18133010492198E-005</v>
      </c>
      <c r="P881" s="43" t="n">
        <f aca="false">IFERROR(M881/I881,0)</f>
        <v>78.9582</v>
      </c>
      <c r="Q881" s="17"/>
      <c r="R881" s="44" t="n">
        <f aca="false">I881-Q881</f>
        <v>100</v>
      </c>
      <c r="S881" s="43" t="n">
        <f aca="false">$AK881*R881</f>
        <v>7895.82388059701</v>
      </c>
      <c r="U881" s="26" t="s">
        <v>259</v>
      </c>
      <c r="V881" s="26" t="s">
        <v>273</v>
      </c>
      <c r="W881" s="26" t="s">
        <v>262</v>
      </c>
      <c r="X881" s="26"/>
      <c r="Y881" s="26" t="s">
        <v>277</v>
      </c>
      <c r="Z881" s="27" t="s">
        <v>123</v>
      </c>
      <c r="AA881" s="26"/>
      <c r="AB881" s="26"/>
      <c r="AC881" s="26"/>
      <c r="AD881" s="26"/>
      <c r="AE881" s="26"/>
      <c r="AF881" s="26"/>
      <c r="AG881" s="26"/>
      <c r="AH881" s="45"/>
      <c r="AI881" s="45"/>
      <c r="AJ881" s="45"/>
      <c r="AK881" s="46" t="n">
        <v>78.9582388059701</v>
      </c>
      <c r="AL881" s="46"/>
      <c r="AM881" s="46"/>
      <c r="AN881" s="26"/>
      <c r="AO881" s="26" t="s">
        <v>1740</v>
      </c>
    </row>
    <row r="882" customFormat="false" ht="12" hidden="false" customHeight="false" outlineLevel="0" collapsed="false">
      <c r="A882" s="39" t="s">
        <v>2538</v>
      </c>
      <c r="B882" s="39" t="s">
        <v>2539</v>
      </c>
      <c r="C882" s="39"/>
      <c r="D882" s="39" t="s">
        <v>4505</v>
      </c>
      <c r="E882" s="39" t="s">
        <v>274</v>
      </c>
      <c r="F882" s="39" t="s">
        <v>1739</v>
      </c>
      <c r="G882" s="39" t="s">
        <v>4852</v>
      </c>
      <c r="H882" s="39" t="s">
        <v>4502</v>
      </c>
      <c r="I882" s="40" t="n">
        <v>100</v>
      </c>
      <c r="J882" s="40" t="n">
        <v>0</v>
      </c>
      <c r="K882" s="39" t="s">
        <v>4503</v>
      </c>
      <c r="L882" s="41" t="n">
        <v>0</v>
      </c>
      <c r="M882" s="41" t="n">
        <v>8280</v>
      </c>
      <c r="O882" s="42" t="n">
        <f aca="false">M882/SUM($M$2:$M$2023)</f>
        <v>2.28746517382032E-005</v>
      </c>
      <c r="P882" s="43" t="n">
        <f aca="false">IFERROR(M882/I882,0)</f>
        <v>82.8</v>
      </c>
      <c r="Q882" s="17"/>
      <c r="R882" s="44" t="n">
        <f aca="false">I882-Q882</f>
        <v>100</v>
      </c>
      <c r="S882" s="43" t="n">
        <f aca="false">$AK882*R882</f>
        <v>8280</v>
      </c>
      <c r="U882" s="26" t="s">
        <v>259</v>
      </c>
      <c r="V882" s="26" t="s">
        <v>273</v>
      </c>
      <c r="W882" s="26" t="s">
        <v>262</v>
      </c>
      <c r="X882" s="26"/>
      <c r="Y882" s="26" t="s">
        <v>277</v>
      </c>
      <c r="Z882" s="27" t="s">
        <v>123</v>
      </c>
      <c r="AA882" s="26"/>
      <c r="AB882" s="26"/>
      <c r="AC882" s="26"/>
      <c r="AD882" s="26"/>
      <c r="AE882" s="26"/>
      <c r="AF882" s="26"/>
      <c r="AG882" s="26"/>
      <c r="AH882" s="45" t="n">
        <v>100</v>
      </c>
      <c r="AI882" s="45" t="n">
        <f aca="false">Q882</f>
        <v>0</v>
      </c>
      <c r="AJ882" s="45" t="n">
        <f aca="false">$AH882-$AI882</f>
        <v>100</v>
      </c>
      <c r="AK882" s="46" t="n">
        <v>82.8</v>
      </c>
      <c r="AL882" s="46" t="n">
        <f aca="false">$AJ882*$AK882</f>
        <v>8280</v>
      </c>
      <c r="AM882" s="46" t="n">
        <f aca="false">$AI882*$AK882</f>
        <v>0</v>
      </c>
      <c r="AN882" s="26"/>
      <c r="AO882" s="26"/>
    </row>
    <row r="883" customFormat="false" ht="12" hidden="false" customHeight="false" outlineLevel="0" collapsed="false">
      <c r="A883" s="39" t="s">
        <v>2442</v>
      </c>
      <c r="B883" s="39" t="s">
        <v>2195</v>
      </c>
      <c r="C883" s="39"/>
      <c r="D883" s="39" t="s">
        <v>4505</v>
      </c>
      <c r="E883" s="39" t="s">
        <v>274</v>
      </c>
      <c r="F883" s="39" t="s">
        <v>1739</v>
      </c>
      <c r="G883" s="39" t="s">
        <v>4853</v>
      </c>
      <c r="H883" s="39" t="s">
        <v>4502</v>
      </c>
      <c r="I883" s="40" t="n">
        <v>100</v>
      </c>
      <c r="J883" s="40" t="n">
        <v>0</v>
      </c>
      <c r="K883" s="39" t="s">
        <v>4503</v>
      </c>
      <c r="L883" s="41" t="n">
        <v>0</v>
      </c>
      <c r="M883" s="41" t="n">
        <v>18000.33</v>
      </c>
      <c r="O883" s="42" t="n">
        <f aca="false">M883/SUM($M$2:$M$2023)</f>
        <v>4.97284154496052E-005</v>
      </c>
      <c r="P883" s="43" t="n">
        <f aca="false">IFERROR(M883/I883,0)</f>
        <v>180.0033</v>
      </c>
      <c r="Q883" s="17"/>
      <c r="R883" s="44" t="n">
        <f aca="false">I883-Q883</f>
        <v>100</v>
      </c>
      <c r="S883" s="43" t="n">
        <f aca="false">$AK883*R883</f>
        <v>18000.3333333333</v>
      </c>
      <c r="U883" s="26" t="s">
        <v>259</v>
      </c>
      <c r="V883" s="26" t="s">
        <v>273</v>
      </c>
      <c r="W883" s="26" t="s">
        <v>262</v>
      </c>
      <c r="X883" s="26"/>
      <c r="Y883" s="26" t="s">
        <v>277</v>
      </c>
      <c r="Z883" s="27" t="s">
        <v>123</v>
      </c>
      <c r="AA883" s="26"/>
      <c r="AB883" s="26"/>
      <c r="AC883" s="26"/>
      <c r="AD883" s="26"/>
      <c r="AE883" s="26"/>
      <c r="AF883" s="26"/>
      <c r="AG883" s="26"/>
      <c r="AH883" s="45" t="n">
        <v>150</v>
      </c>
      <c r="AI883" s="45" t="n">
        <f aca="false">Q883</f>
        <v>0</v>
      </c>
      <c r="AJ883" s="45" t="n">
        <f aca="false">$AH883-$AI883</f>
        <v>150</v>
      </c>
      <c r="AK883" s="46" t="n">
        <v>180.003333333333</v>
      </c>
      <c r="AL883" s="46" t="n">
        <f aca="false">$AJ883*$AK883</f>
        <v>27000.5</v>
      </c>
      <c r="AM883" s="46" t="n">
        <f aca="false">$AI883*$AK883</f>
        <v>0</v>
      </c>
      <c r="AN883" s="26"/>
      <c r="AO883" s="26" t="s">
        <v>1741</v>
      </c>
    </row>
    <row r="884" customFormat="false" ht="12" hidden="false" customHeight="false" outlineLevel="0" collapsed="false">
      <c r="A884" s="39" t="s">
        <v>2540</v>
      </c>
      <c r="B884" s="39" t="s">
        <v>2541</v>
      </c>
      <c r="C884" s="39"/>
      <c r="D884" s="39" t="s">
        <v>4505</v>
      </c>
      <c r="E884" s="39" t="s">
        <v>274</v>
      </c>
      <c r="F884" s="39" t="s">
        <v>1739</v>
      </c>
      <c r="G884" s="39" t="s">
        <v>4852</v>
      </c>
      <c r="H884" s="39" t="s">
        <v>4502</v>
      </c>
      <c r="I884" s="40" t="n">
        <v>100</v>
      </c>
      <c r="J884" s="40" t="n">
        <v>0</v>
      </c>
      <c r="K884" s="39" t="s">
        <v>4503</v>
      </c>
      <c r="L884" s="41" t="n">
        <v>0</v>
      </c>
      <c r="M884" s="41" t="n">
        <v>57534.47</v>
      </c>
      <c r="O884" s="42" t="n">
        <f aca="false">M884/SUM($M$2:$M$2023)</f>
        <v>0.000158946976351703</v>
      </c>
      <c r="P884" s="43" t="n">
        <f aca="false">IFERROR(M884/I884,0)</f>
        <v>575.3447</v>
      </c>
      <c r="Q884" s="17"/>
      <c r="R884" s="44" t="n">
        <f aca="false">I884-Q884</f>
        <v>100</v>
      </c>
      <c r="S884" s="43" t="n">
        <f aca="false">$AK884*R884</f>
        <v>57534.47</v>
      </c>
      <c r="U884" s="26" t="s">
        <v>259</v>
      </c>
      <c r="V884" s="26" t="s">
        <v>273</v>
      </c>
      <c r="W884" s="26" t="s">
        <v>262</v>
      </c>
      <c r="X884" s="26"/>
      <c r="Y884" s="26" t="s">
        <v>277</v>
      </c>
      <c r="Z884" s="27" t="s">
        <v>123</v>
      </c>
      <c r="AA884" s="26"/>
      <c r="AB884" s="26"/>
      <c r="AC884" s="26"/>
      <c r="AD884" s="26"/>
      <c r="AE884" s="26"/>
      <c r="AF884" s="26"/>
      <c r="AG884" s="26"/>
      <c r="AH884" s="45" t="n">
        <v>100</v>
      </c>
      <c r="AI884" s="45" t="n">
        <f aca="false">Q884</f>
        <v>0</v>
      </c>
      <c r="AJ884" s="45" t="n">
        <f aca="false">$AH884-$AI884</f>
        <v>100</v>
      </c>
      <c r="AK884" s="46" t="n">
        <v>575.3447</v>
      </c>
      <c r="AL884" s="46" t="n">
        <f aca="false">$AJ884*$AK884</f>
        <v>57534.47</v>
      </c>
      <c r="AM884" s="46" t="n">
        <f aca="false">$AI884*$AK884</f>
        <v>0</v>
      </c>
      <c r="AN884" s="26"/>
      <c r="AO884" s="26"/>
    </row>
    <row r="885" customFormat="false" ht="12" hidden="false" customHeight="false" outlineLevel="0" collapsed="false">
      <c r="A885" s="39" t="s">
        <v>2542</v>
      </c>
      <c r="B885" s="39" t="s">
        <v>2543</v>
      </c>
      <c r="C885" s="39"/>
      <c r="D885" s="39" t="s">
        <v>4505</v>
      </c>
      <c r="E885" s="39" t="s">
        <v>274</v>
      </c>
      <c r="F885" s="39" t="s">
        <v>1739</v>
      </c>
      <c r="G885" s="39" t="s">
        <v>4852</v>
      </c>
      <c r="H885" s="39" t="s">
        <v>4502</v>
      </c>
      <c r="I885" s="40" t="n">
        <v>100</v>
      </c>
      <c r="J885" s="40" t="n">
        <v>0</v>
      </c>
      <c r="K885" s="39" t="s">
        <v>4503</v>
      </c>
      <c r="L885" s="41" t="n">
        <v>0</v>
      </c>
      <c r="M885" s="41" t="n">
        <v>70389.27</v>
      </c>
      <c r="O885" s="42" t="n">
        <f aca="false">M885/SUM($M$2:$M$2023)</f>
        <v>0.000194460149439173</v>
      </c>
      <c r="P885" s="43" t="n">
        <f aca="false">IFERROR(M885/I885,0)</f>
        <v>703.8927</v>
      </c>
      <c r="Q885" s="17"/>
      <c r="R885" s="44" t="n">
        <f aca="false">I885-Q885</f>
        <v>100</v>
      </c>
      <c r="S885" s="43" t="n">
        <f aca="false">$AK885*R885</f>
        <v>70389.27</v>
      </c>
      <c r="U885" s="26" t="s">
        <v>259</v>
      </c>
      <c r="V885" s="26" t="s">
        <v>273</v>
      </c>
      <c r="W885" s="26" t="s">
        <v>262</v>
      </c>
      <c r="X885" s="26"/>
      <c r="Y885" s="26" t="s">
        <v>277</v>
      </c>
      <c r="Z885" s="27" t="s">
        <v>123</v>
      </c>
      <c r="AA885" s="26"/>
      <c r="AB885" s="26"/>
      <c r="AC885" s="26"/>
      <c r="AD885" s="26"/>
      <c r="AE885" s="26"/>
      <c r="AF885" s="26"/>
      <c r="AG885" s="26"/>
      <c r="AH885" s="45" t="n">
        <v>100</v>
      </c>
      <c r="AI885" s="45" t="n">
        <f aca="false">Q885</f>
        <v>0</v>
      </c>
      <c r="AJ885" s="45" t="n">
        <f aca="false">$AH885-$AI885</f>
        <v>100</v>
      </c>
      <c r="AK885" s="46" t="n">
        <v>703.8927</v>
      </c>
      <c r="AL885" s="46" t="n">
        <f aca="false">$AJ885*$AK885</f>
        <v>70389.27</v>
      </c>
      <c r="AM885" s="46" t="n">
        <f aca="false">$AI885*$AK885</f>
        <v>0</v>
      </c>
      <c r="AN885" s="26"/>
      <c r="AO885" s="26" t="s">
        <v>1741</v>
      </c>
    </row>
    <row r="886" customFormat="false" ht="12" hidden="false" customHeight="false" outlineLevel="0" collapsed="false">
      <c r="A886" s="39" t="s">
        <v>2544</v>
      </c>
      <c r="B886" s="39" t="s">
        <v>2545</v>
      </c>
      <c r="C886" s="39"/>
      <c r="D886" s="39" t="s">
        <v>4505</v>
      </c>
      <c r="E886" s="39" t="s">
        <v>274</v>
      </c>
      <c r="F886" s="39" t="s">
        <v>1739</v>
      </c>
      <c r="G886" s="39" t="s">
        <v>4852</v>
      </c>
      <c r="H886" s="39" t="s">
        <v>4502</v>
      </c>
      <c r="I886" s="40" t="n">
        <v>100</v>
      </c>
      <c r="J886" s="40" t="n">
        <v>0</v>
      </c>
      <c r="K886" s="39" t="s">
        <v>4503</v>
      </c>
      <c r="L886" s="41" t="n">
        <v>0</v>
      </c>
      <c r="M886" s="41" t="n">
        <v>11819</v>
      </c>
      <c r="O886" s="42" t="n">
        <f aca="false">M886/SUM($M$2:$M$2023)</f>
        <v>3.26516315089159E-005</v>
      </c>
      <c r="P886" s="43" t="n">
        <f aca="false">IFERROR(M886/I886,0)</f>
        <v>118.19</v>
      </c>
      <c r="Q886" s="17"/>
      <c r="R886" s="44" t="n">
        <f aca="false">I886-Q886</f>
        <v>100</v>
      </c>
      <c r="S886" s="43" t="n">
        <f aca="false">$AK886*R886</f>
        <v>11819</v>
      </c>
      <c r="U886" s="26" t="s">
        <v>259</v>
      </c>
      <c r="V886" s="26" t="s">
        <v>273</v>
      </c>
      <c r="W886" s="26" t="s">
        <v>262</v>
      </c>
      <c r="X886" s="26"/>
      <c r="Y886" s="26" t="s">
        <v>277</v>
      </c>
      <c r="Z886" s="27" t="s">
        <v>123</v>
      </c>
      <c r="AA886" s="26"/>
      <c r="AB886" s="26"/>
      <c r="AC886" s="26"/>
      <c r="AD886" s="26"/>
      <c r="AE886" s="26"/>
      <c r="AF886" s="26"/>
      <c r="AG886" s="26"/>
      <c r="AH886" s="45" t="n">
        <v>100</v>
      </c>
      <c r="AI886" s="45" t="n">
        <f aca="false">Q886</f>
        <v>0</v>
      </c>
      <c r="AJ886" s="45" t="n">
        <f aca="false">$AH886-$AI886</f>
        <v>100</v>
      </c>
      <c r="AK886" s="46" t="n">
        <v>118.19</v>
      </c>
      <c r="AL886" s="46" t="n">
        <f aca="false">$AJ886*$AK886</f>
        <v>11819</v>
      </c>
      <c r="AM886" s="46" t="n">
        <f aca="false">$AI886*$AK886</f>
        <v>0</v>
      </c>
      <c r="AN886" s="26"/>
      <c r="AO886" s="26"/>
    </row>
    <row r="887" customFormat="false" ht="12" hidden="false" customHeight="false" outlineLevel="0" collapsed="false">
      <c r="A887" s="39" t="s">
        <v>765</v>
      </c>
      <c r="B887" s="39" t="s">
        <v>766</v>
      </c>
      <c r="C887" s="39"/>
      <c r="D887" s="39" t="s">
        <v>4505</v>
      </c>
      <c r="E887" s="39" t="s">
        <v>274</v>
      </c>
      <c r="F887" s="39" t="s">
        <v>1739</v>
      </c>
      <c r="G887" s="39" t="s">
        <v>4852</v>
      </c>
      <c r="H887" s="39" t="s">
        <v>4502</v>
      </c>
      <c r="I887" s="40" t="n">
        <v>100</v>
      </c>
      <c r="J887" s="40" t="n">
        <v>0</v>
      </c>
      <c r="K887" s="39" t="s">
        <v>4503</v>
      </c>
      <c r="L887" s="41" t="n">
        <v>0</v>
      </c>
      <c r="M887" s="41" t="n">
        <v>305.6</v>
      </c>
      <c r="O887" s="42" t="n">
        <f aca="false">M887/SUM($M$2:$M$2023)</f>
        <v>8.44262508598418E-007</v>
      </c>
      <c r="P887" s="43" t="n">
        <f aca="false">IFERROR(M887/I887,0)</f>
        <v>3.056</v>
      </c>
      <c r="Q887" s="17"/>
      <c r="R887" s="44" t="n">
        <f aca="false">I887-Q887</f>
        <v>100</v>
      </c>
      <c r="S887" s="43" t="n">
        <f aca="false">$AK887*R887</f>
        <v>305.6</v>
      </c>
      <c r="U887" s="26" t="s">
        <v>259</v>
      </c>
      <c r="V887" s="26" t="s">
        <v>273</v>
      </c>
      <c r="W887" s="26" t="s">
        <v>262</v>
      </c>
      <c r="X887" s="26"/>
      <c r="Y887" s="26" t="s">
        <v>277</v>
      </c>
      <c r="Z887" s="27" t="s">
        <v>123</v>
      </c>
      <c r="AA887" s="26"/>
      <c r="AB887" s="26"/>
      <c r="AC887" s="26"/>
      <c r="AD887" s="26"/>
      <c r="AE887" s="26"/>
      <c r="AF887" s="26"/>
      <c r="AG887" s="26"/>
      <c r="AH887" s="45" t="n">
        <v>100</v>
      </c>
      <c r="AI887" s="45" t="n">
        <f aca="false">Q887</f>
        <v>0</v>
      </c>
      <c r="AJ887" s="45" t="n">
        <f aca="false">$AH887-$AI887</f>
        <v>100</v>
      </c>
      <c r="AK887" s="46" t="n">
        <v>3.056</v>
      </c>
      <c r="AL887" s="46" t="n">
        <f aca="false">$AJ887*$AK887</f>
        <v>305.6</v>
      </c>
      <c r="AM887" s="46" t="n">
        <f aca="false">$AI887*$AK887</f>
        <v>0</v>
      </c>
      <c r="AN887" s="26"/>
      <c r="AO887" s="26" t="s">
        <v>1741</v>
      </c>
    </row>
    <row r="888" customFormat="false" ht="12" hidden="false" customHeight="false" outlineLevel="0" collapsed="false">
      <c r="A888" s="39" t="s">
        <v>2546</v>
      </c>
      <c r="B888" s="39" t="s">
        <v>2547</v>
      </c>
      <c r="C888" s="39"/>
      <c r="D888" s="39" t="s">
        <v>4505</v>
      </c>
      <c r="E888" s="39" t="s">
        <v>274</v>
      </c>
      <c r="F888" s="39" t="s">
        <v>1739</v>
      </c>
      <c r="G888" s="39" t="s">
        <v>4853</v>
      </c>
      <c r="H888" s="39" t="s">
        <v>4502</v>
      </c>
      <c r="I888" s="40" t="n">
        <v>100</v>
      </c>
      <c r="J888" s="40" t="n">
        <v>0</v>
      </c>
      <c r="K888" s="39" t="s">
        <v>4503</v>
      </c>
      <c r="L888" s="41" t="n">
        <v>0</v>
      </c>
      <c r="M888" s="41" t="n">
        <v>9091</v>
      </c>
      <c r="O888" s="42" t="n">
        <f aca="false">M888/SUM($M$2:$M$2023)</f>
        <v>2.51151520473436E-005</v>
      </c>
      <c r="P888" s="43" t="n">
        <f aca="false">IFERROR(M888/I888,0)</f>
        <v>90.91</v>
      </c>
      <c r="Q888" s="17" t="n">
        <v>70</v>
      </c>
      <c r="R888" s="44" t="n">
        <f aca="false">I888-Q888</f>
        <v>30</v>
      </c>
      <c r="S888" s="43" t="n">
        <f aca="false">$AK888*R888</f>
        <v>2727.3</v>
      </c>
      <c r="U888" s="26" t="s">
        <v>259</v>
      </c>
      <c r="V888" s="26" t="s">
        <v>273</v>
      </c>
      <c r="W888" s="26" t="s">
        <v>262</v>
      </c>
      <c r="X888" s="24" t="s">
        <v>226</v>
      </c>
      <c r="Y888" s="26" t="s">
        <v>267</v>
      </c>
      <c r="Z888" s="25" t="s">
        <v>51</v>
      </c>
      <c r="AA888" s="26" t="s">
        <v>2548</v>
      </c>
      <c r="AB888" s="26" t="s">
        <v>2549</v>
      </c>
      <c r="AC888" s="26" t="s">
        <v>290</v>
      </c>
      <c r="AD888" s="26" t="s">
        <v>269</v>
      </c>
      <c r="AE888" s="26"/>
      <c r="AF888" s="26" t="s">
        <v>270</v>
      </c>
      <c r="AG888" s="26"/>
      <c r="AH888" s="45" t="n">
        <v>100</v>
      </c>
      <c r="AI888" s="45" t="n">
        <f aca="false">Q888</f>
        <v>70</v>
      </c>
      <c r="AJ888" s="45" t="n">
        <f aca="false">$AH888-$AI888</f>
        <v>30</v>
      </c>
      <c r="AK888" s="46" t="n">
        <v>90.91</v>
      </c>
      <c r="AL888" s="46" t="n">
        <f aca="false">$AJ888*$AK888</f>
        <v>2727.3</v>
      </c>
      <c r="AM888" s="46" t="n">
        <f aca="false">$AI888*$AK888</f>
        <v>6363.7</v>
      </c>
      <c r="AN888" s="26"/>
      <c r="AO888" s="26" t="s">
        <v>764</v>
      </c>
    </row>
    <row r="889" customFormat="false" ht="12" hidden="false" customHeight="false" outlineLevel="0" collapsed="false">
      <c r="A889" s="39" t="s">
        <v>2550</v>
      </c>
      <c r="B889" s="39" t="s">
        <v>2551</v>
      </c>
      <c r="C889" s="39"/>
      <c r="D889" s="39" t="s">
        <v>4505</v>
      </c>
      <c r="E889" s="39" t="s">
        <v>274</v>
      </c>
      <c r="F889" s="39" t="s">
        <v>1739</v>
      </c>
      <c r="G889" s="39" t="s">
        <v>4853</v>
      </c>
      <c r="H889" s="39" t="s">
        <v>4502</v>
      </c>
      <c r="I889" s="40" t="n">
        <v>100</v>
      </c>
      <c r="J889" s="40" t="n">
        <v>0</v>
      </c>
      <c r="K889" s="39" t="s">
        <v>4503</v>
      </c>
      <c r="L889" s="41" t="n">
        <v>0</v>
      </c>
      <c r="M889" s="41" t="n">
        <v>17000</v>
      </c>
      <c r="O889" s="42" t="n">
        <f aca="false">M889/SUM($M$2:$M$2023)</f>
        <v>4.69648646798858E-005</v>
      </c>
      <c r="P889" s="43" t="n">
        <f aca="false">IFERROR(M889/I889,0)</f>
        <v>170</v>
      </c>
      <c r="Q889" s="17"/>
      <c r="R889" s="44" t="n">
        <f aca="false">I889-Q889</f>
        <v>100</v>
      </c>
      <c r="S889" s="43" t="n">
        <f aca="false">$AK889*R889</f>
        <v>17000</v>
      </c>
      <c r="U889" s="26" t="s">
        <v>259</v>
      </c>
      <c r="V889" s="26" t="s">
        <v>273</v>
      </c>
      <c r="W889" s="26" t="s">
        <v>262</v>
      </c>
      <c r="X889" s="26"/>
      <c r="Y889" s="26" t="s">
        <v>277</v>
      </c>
      <c r="Z889" s="27" t="s">
        <v>123</v>
      </c>
      <c r="AA889" s="26"/>
      <c r="AB889" s="26"/>
      <c r="AC889" s="26"/>
      <c r="AD889" s="26"/>
      <c r="AE889" s="26"/>
      <c r="AF889" s="26"/>
      <c r="AG889" s="26"/>
      <c r="AH889" s="45" t="n">
        <v>100</v>
      </c>
      <c r="AI889" s="45" t="n">
        <f aca="false">Q889</f>
        <v>0</v>
      </c>
      <c r="AJ889" s="45" t="n">
        <f aca="false">$AH889-$AI889</f>
        <v>100</v>
      </c>
      <c r="AK889" s="46" t="n">
        <v>170</v>
      </c>
      <c r="AL889" s="46" t="n">
        <f aca="false">$AJ889*$AK889</f>
        <v>17000</v>
      </c>
      <c r="AM889" s="46" t="n">
        <f aca="false">$AI889*$AK889</f>
        <v>0</v>
      </c>
      <c r="AN889" s="26"/>
      <c r="AO889" s="26"/>
    </row>
    <row r="890" customFormat="false" ht="12" hidden="false" customHeight="false" outlineLevel="0" collapsed="false">
      <c r="A890" s="39" t="s">
        <v>2080</v>
      </c>
      <c r="B890" s="39" t="s">
        <v>2081</v>
      </c>
      <c r="C890" s="39"/>
      <c r="D890" s="39" t="s">
        <v>4505</v>
      </c>
      <c r="E890" s="39" t="s">
        <v>274</v>
      </c>
      <c r="F890" s="39" t="s">
        <v>1739</v>
      </c>
      <c r="G890" s="39" t="s">
        <v>4854</v>
      </c>
      <c r="H890" s="39" t="s">
        <v>4502</v>
      </c>
      <c r="I890" s="40" t="n">
        <v>100</v>
      </c>
      <c r="J890" s="40" t="n">
        <v>0</v>
      </c>
      <c r="K890" s="39" t="s">
        <v>4503</v>
      </c>
      <c r="L890" s="41" t="n">
        <v>0</v>
      </c>
      <c r="M890" s="41" t="n">
        <v>84387.23</v>
      </c>
      <c r="O890" s="42" t="n">
        <f aca="false">M890/SUM($M$2:$M$2023)</f>
        <v>0.000233131461038847</v>
      </c>
      <c r="P890" s="43" t="n">
        <f aca="false">IFERROR(M890/I890,0)</f>
        <v>843.8723</v>
      </c>
      <c r="Q890" s="17"/>
      <c r="R890" s="44" t="n">
        <f aca="false">I890-Q890</f>
        <v>100</v>
      </c>
      <c r="S890" s="43" t="n">
        <f aca="false">$AK890*R890</f>
        <v>84387.2289156627</v>
      </c>
      <c r="U890" s="26" t="s">
        <v>259</v>
      </c>
      <c r="V890" s="26" t="s">
        <v>273</v>
      </c>
      <c r="W890" s="26" t="s">
        <v>262</v>
      </c>
      <c r="X890" s="24" t="s">
        <v>226</v>
      </c>
      <c r="Y890" s="26" t="s">
        <v>267</v>
      </c>
      <c r="Z890" s="25" t="s">
        <v>51</v>
      </c>
      <c r="AA890" s="26" t="s">
        <v>2082</v>
      </c>
      <c r="AB890" s="26" t="s">
        <v>2083</v>
      </c>
      <c r="AC890" s="26" t="s">
        <v>290</v>
      </c>
      <c r="AD890" s="26" t="s">
        <v>269</v>
      </c>
      <c r="AE890" s="26"/>
      <c r="AF890" s="26" t="s">
        <v>269</v>
      </c>
      <c r="AG890" s="26"/>
      <c r="AH890" s="45"/>
      <c r="AI890" s="45"/>
      <c r="AJ890" s="45"/>
      <c r="AK890" s="46" t="n">
        <v>843.872289156627</v>
      </c>
      <c r="AL890" s="46"/>
      <c r="AM890" s="46"/>
      <c r="AN890" s="26"/>
      <c r="AO890" s="26" t="s">
        <v>5577</v>
      </c>
    </row>
    <row r="891" customFormat="false" ht="12" hidden="false" customHeight="false" outlineLevel="0" collapsed="false">
      <c r="A891" s="39" t="s">
        <v>2463</v>
      </c>
      <c r="B891" s="39" t="s">
        <v>2464</v>
      </c>
      <c r="C891" s="39"/>
      <c r="D891" s="39" t="s">
        <v>4505</v>
      </c>
      <c r="E891" s="39" t="s">
        <v>274</v>
      </c>
      <c r="F891" s="39" t="s">
        <v>1739</v>
      </c>
      <c r="G891" s="39" t="s">
        <v>4852</v>
      </c>
      <c r="H891" s="39" t="s">
        <v>4502</v>
      </c>
      <c r="I891" s="40" t="n">
        <v>100</v>
      </c>
      <c r="J891" s="40" t="n">
        <v>0</v>
      </c>
      <c r="K891" s="39" t="s">
        <v>4503</v>
      </c>
      <c r="L891" s="41" t="n">
        <v>0</v>
      </c>
      <c r="M891" s="41" t="n">
        <v>189805.56</v>
      </c>
      <c r="O891" s="42" t="n">
        <f aca="false">M891/SUM($M$2:$M$2023)</f>
        <v>0.00052436426122882</v>
      </c>
      <c r="P891" s="43" t="n">
        <f aca="false">IFERROR(M891/I891,0)</f>
        <v>1898.0556</v>
      </c>
      <c r="Q891" s="17"/>
      <c r="R891" s="44" t="n">
        <f aca="false">I891-Q891</f>
        <v>100</v>
      </c>
      <c r="S891" s="43" t="n">
        <f aca="false">$AK891*R891</f>
        <v>189805.555555556</v>
      </c>
      <c r="U891" s="26" t="s">
        <v>259</v>
      </c>
      <c r="V891" s="26" t="s">
        <v>273</v>
      </c>
      <c r="W891" s="26" t="s">
        <v>262</v>
      </c>
      <c r="X891" s="26"/>
      <c r="Y891" s="26" t="s">
        <v>277</v>
      </c>
      <c r="Z891" s="27" t="s">
        <v>123</v>
      </c>
      <c r="AA891" s="26"/>
      <c r="AB891" s="26"/>
      <c r="AC891" s="26"/>
      <c r="AD891" s="26"/>
      <c r="AE891" s="26"/>
      <c r="AF891" s="26"/>
      <c r="AG891" s="26"/>
      <c r="AH891" s="45" t="n">
        <v>135</v>
      </c>
      <c r="AI891" s="45" t="n">
        <f aca="false">Q891</f>
        <v>0</v>
      </c>
      <c r="AJ891" s="45" t="n">
        <f aca="false">$AH891-$AI891</f>
        <v>135</v>
      </c>
      <c r="AK891" s="46" t="n">
        <v>1898.05555555556</v>
      </c>
      <c r="AL891" s="46" t="n">
        <f aca="false">$AJ891*$AK891</f>
        <v>256237.5</v>
      </c>
      <c r="AM891" s="46" t="n">
        <f aca="false">$AI891*$AK891</f>
        <v>0</v>
      </c>
      <c r="AN891" s="26"/>
      <c r="AO891" s="26" t="s">
        <v>1741</v>
      </c>
    </row>
    <row r="892" customFormat="false" ht="12" hidden="false" customHeight="false" outlineLevel="0" collapsed="false">
      <c r="A892" s="39" t="s">
        <v>2552</v>
      </c>
      <c r="B892" s="39" t="s">
        <v>2553</v>
      </c>
      <c r="C892" s="39" t="s">
        <v>5578</v>
      </c>
      <c r="D892" s="39" t="s">
        <v>4849</v>
      </c>
      <c r="E892" s="39" t="s">
        <v>274</v>
      </c>
      <c r="F892" s="39" t="s">
        <v>1739</v>
      </c>
      <c r="G892" s="39" t="s">
        <v>4853</v>
      </c>
      <c r="H892" s="39" t="s">
        <v>4502</v>
      </c>
      <c r="I892" s="40" t="n">
        <v>100</v>
      </c>
      <c r="J892" s="40" t="n">
        <v>0</v>
      </c>
      <c r="K892" s="39" t="s">
        <v>4503</v>
      </c>
      <c r="L892" s="41" t="n">
        <v>0</v>
      </c>
      <c r="M892" s="41" t="n">
        <v>650000</v>
      </c>
      <c r="O892" s="42" t="n">
        <f aca="false">M892/SUM($M$2:$M$2023)</f>
        <v>0.00179571541423093</v>
      </c>
      <c r="P892" s="43" t="n">
        <f aca="false">IFERROR(M892/I892,0)</f>
        <v>6500</v>
      </c>
      <c r="Q892" s="17"/>
      <c r="R892" s="44" t="n">
        <f aca="false">I892-Q892</f>
        <v>100</v>
      </c>
      <c r="S892" s="43" t="n">
        <f aca="false">$AK892*R892</f>
        <v>650000</v>
      </c>
      <c r="U892" s="26" t="s">
        <v>259</v>
      </c>
      <c r="V892" s="26" t="s">
        <v>273</v>
      </c>
      <c r="W892" s="26" t="s">
        <v>262</v>
      </c>
      <c r="X892" s="26"/>
      <c r="Y892" s="26" t="s">
        <v>277</v>
      </c>
      <c r="Z892" s="27" t="s">
        <v>123</v>
      </c>
      <c r="AA892" s="26"/>
      <c r="AB892" s="26"/>
      <c r="AC892" s="26"/>
      <c r="AD892" s="26"/>
      <c r="AE892" s="26"/>
      <c r="AF892" s="26"/>
      <c r="AG892" s="26"/>
      <c r="AH892" s="45" t="n">
        <v>100</v>
      </c>
      <c r="AI892" s="45" t="n">
        <f aca="false">Q892</f>
        <v>0</v>
      </c>
      <c r="AJ892" s="45" t="n">
        <f aca="false">$AH892-$AI892</f>
        <v>100</v>
      </c>
      <c r="AK892" s="46" t="n">
        <v>6500</v>
      </c>
      <c r="AL892" s="46" t="n">
        <f aca="false">$AJ892*$AK892</f>
        <v>650000</v>
      </c>
      <c r="AM892" s="46" t="n">
        <f aca="false">$AI892*$AK892</f>
        <v>0</v>
      </c>
      <c r="AN892" s="26"/>
      <c r="AO892" s="26"/>
    </row>
    <row r="893" customFormat="false" ht="12" hidden="false" customHeight="false" outlineLevel="0" collapsed="false">
      <c r="A893" s="39" t="s">
        <v>1084</v>
      </c>
      <c r="B893" s="39" t="s">
        <v>1085</v>
      </c>
      <c r="C893" s="39"/>
      <c r="D893" s="39" t="s">
        <v>4505</v>
      </c>
      <c r="E893" s="39" t="s">
        <v>274</v>
      </c>
      <c r="F893" s="39" t="s">
        <v>1739</v>
      </c>
      <c r="G893" s="39" t="s">
        <v>4854</v>
      </c>
      <c r="H893" s="39" t="s">
        <v>4502</v>
      </c>
      <c r="I893" s="40" t="n">
        <v>100</v>
      </c>
      <c r="J893" s="40" t="n">
        <v>0</v>
      </c>
      <c r="K893" s="39" t="s">
        <v>4503</v>
      </c>
      <c r="L893" s="41" t="n">
        <v>0</v>
      </c>
      <c r="M893" s="41" t="n">
        <v>1782</v>
      </c>
      <c r="O893" s="42" t="n">
        <f aca="false">M893/SUM($M$2:$M$2023)</f>
        <v>4.92302287409156E-006</v>
      </c>
      <c r="P893" s="43" t="n">
        <f aca="false">IFERROR(M893/I893,0)</f>
        <v>17.82</v>
      </c>
      <c r="Q893" s="17"/>
      <c r="R893" s="44" t="n">
        <f aca="false">I893-Q893</f>
        <v>100</v>
      </c>
      <c r="S893" s="43" t="n">
        <f aca="false">$AK893*R893</f>
        <v>1782</v>
      </c>
      <c r="U893" s="26" t="s">
        <v>259</v>
      </c>
      <c r="V893" s="26" t="s">
        <v>273</v>
      </c>
      <c r="W893" s="26" t="s">
        <v>262</v>
      </c>
      <c r="X893" s="26"/>
      <c r="Y893" s="26" t="s">
        <v>277</v>
      </c>
      <c r="Z893" s="27" t="s">
        <v>123</v>
      </c>
      <c r="AA893" s="26"/>
      <c r="AB893" s="26"/>
      <c r="AC893" s="26"/>
      <c r="AD893" s="26"/>
      <c r="AE893" s="26"/>
      <c r="AF893" s="26"/>
      <c r="AG893" s="26"/>
      <c r="AH893" s="45" t="n">
        <v>100</v>
      </c>
      <c r="AI893" s="45" t="n">
        <f aca="false">Q893</f>
        <v>0</v>
      </c>
      <c r="AJ893" s="45" t="n">
        <f aca="false">$AH893-$AI893</f>
        <v>100</v>
      </c>
      <c r="AK893" s="46" t="n">
        <v>17.82</v>
      </c>
      <c r="AL893" s="46" t="n">
        <f aca="false">$AJ893*$AK893</f>
        <v>1782</v>
      </c>
      <c r="AM893" s="46" t="n">
        <f aca="false">$AI893*$AK893</f>
        <v>0</v>
      </c>
      <c r="AN893" s="26"/>
      <c r="AO893" s="26"/>
    </row>
    <row r="894" customFormat="false" ht="12" hidden="false" customHeight="false" outlineLevel="0" collapsed="false">
      <c r="A894" s="39" t="s">
        <v>2554</v>
      </c>
      <c r="B894" s="39" t="s">
        <v>674</v>
      </c>
      <c r="C894" s="39"/>
      <c r="D894" s="39" t="s">
        <v>4505</v>
      </c>
      <c r="E894" s="39" t="s">
        <v>274</v>
      </c>
      <c r="F894" s="39" t="s">
        <v>1739</v>
      </c>
      <c r="G894" s="39" t="s">
        <v>4852</v>
      </c>
      <c r="H894" s="39" t="s">
        <v>4502</v>
      </c>
      <c r="I894" s="40" t="n">
        <v>100</v>
      </c>
      <c r="J894" s="40" t="n">
        <v>0</v>
      </c>
      <c r="K894" s="39" t="s">
        <v>4503</v>
      </c>
      <c r="L894" s="41" t="n">
        <v>0</v>
      </c>
      <c r="M894" s="41" t="n">
        <v>44367.93</v>
      </c>
      <c r="O894" s="42" t="n">
        <f aca="false">M894/SUM($M$2:$M$2023)</f>
        <v>0.000122572578151567</v>
      </c>
      <c r="P894" s="43" t="n">
        <f aca="false">IFERROR(M894/I894,0)</f>
        <v>443.6793</v>
      </c>
      <c r="Q894" s="17"/>
      <c r="R894" s="44" t="n">
        <f aca="false">I894-Q894</f>
        <v>100</v>
      </c>
      <c r="S894" s="43" t="n">
        <f aca="false">$AK894*R894</f>
        <v>44367.93</v>
      </c>
      <c r="U894" s="26" t="s">
        <v>259</v>
      </c>
      <c r="V894" s="26" t="s">
        <v>273</v>
      </c>
      <c r="W894" s="26" t="s">
        <v>262</v>
      </c>
      <c r="X894" s="26"/>
      <c r="Y894" s="26" t="s">
        <v>277</v>
      </c>
      <c r="Z894" s="27" t="s">
        <v>123</v>
      </c>
      <c r="AA894" s="26"/>
      <c r="AB894" s="26"/>
      <c r="AC894" s="26"/>
      <c r="AD894" s="26"/>
      <c r="AE894" s="26"/>
      <c r="AF894" s="26"/>
      <c r="AG894" s="26"/>
      <c r="AH894" s="45" t="n">
        <v>100</v>
      </c>
      <c r="AI894" s="45" t="n">
        <f aca="false">Q894</f>
        <v>0</v>
      </c>
      <c r="AJ894" s="45" t="n">
        <f aca="false">$AH894-$AI894</f>
        <v>100</v>
      </c>
      <c r="AK894" s="46" t="n">
        <v>443.6793</v>
      </c>
      <c r="AL894" s="46" t="n">
        <f aca="false">$AJ894*$AK894</f>
        <v>44367.93</v>
      </c>
      <c r="AM894" s="46" t="n">
        <f aca="false">$AI894*$AK894</f>
        <v>0</v>
      </c>
      <c r="AN894" s="26"/>
      <c r="AO894" s="26" t="s">
        <v>1741</v>
      </c>
    </row>
    <row r="895" customFormat="false" ht="12" hidden="false" customHeight="false" outlineLevel="0" collapsed="false">
      <c r="A895" s="39" t="s">
        <v>494</v>
      </c>
      <c r="B895" s="39" t="s">
        <v>495</v>
      </c>
      <c r="C895" s="39"/>
      <c r="D895" s="39" t="s">
        <v>4505</v>
      </c>
      <c r="E895" s="39" t="s">
        <v>274</v>
      </c>
      <c r="F895" s="39" t="s">
        <v>1739</v>
      </c>
      <c r="G895" s="39" t="s">
        <v>4852</v>
      </c>
      <c r="H895" s="39" t="s">
        <v>4502</v>
      </c>
      <c r="I895" s="40" t="n">
        <v>100</v>
      </c>
      <c r="J895" s="40" t="n">
        <v>0</v>
      </c>
      <c r="K895" s="39" t="s">
        <v>4503</v>
      </c>
      <c r="L895" s="41" t="n">
        <v>0</v>
      </c>
      <c r="M895" s="41" t="n">
        <v>20224.52</v>
      </c>
      <c r="O895" s="42" t="n">
        <f aca="false">M895/SUM($M$2:$M$2023)</f>
        <v>5.58730497068026E-005</v>
      </c>
      <c r="P895" s="43" t="n">
        <f aca="false">IFERROR(M895/I895,0)</f>
        <v>202.2452</v>
      </c>
      <c r="Q895" s="17" t="n">
        <v>44</v>
      </c>
      <c r="R895" s="44" t="n">
        <f aca="false">I895-Q895</f>
        <v>56</v>
      </c>
      <c r="S895" s="43" t="n">
        <f aca="false">$AK895*R895</f>
        <v>11325.7312</v>
      </c>
      <c r="U895" s="26" t="s">
        <v>259</v>
      </c>
      <c r="V895" s="26" t="s">
        <v>273</v>
      </c>
      <c r="W895" s="26" t="s">
        <v>262</v>
      </c>
      <c r="X895" s="24" t="s">
        <v>226</v>
      </c>
      <c r="Y895" s="26" t="s">
        <v>267</v>
      </c>
      <c r="Z895" s="25" t="s">
        <v>51</v>
      </c>
      <c r="AA895" s="26" t="s">
        <v>2555</v>
      </c>
      <c r="AB895" s="26" t="s">
        <v>2556</v>
      </c>
      <c r="AC895" s="26" t="s">
        <v>290</v>
      </c>
      <c r="AD895" s="26" t="s">
        <v>269</v>
      </c>
      <c r="AE895" s="26"/>
      <c r="AF895" s="26" t="s">
        <v>270</v>
      </c>
      <c r="AG895" s="26"/>
      <c r="AH895" s="45" t="n">
        <v>100</v>
      </c>
      <c r="AI895" s="45" t="n">
        <f aca="false">Q895</f>
        <v>44</v>
      </c>
      <c r="AJ895" s="45" t="n">
        <f aca="false">$AH895-$AI895</f>
        <v>56</v>
      </c>
      <c r="AK895" s="46" t="n">
        <v>202.2452</v>
      </c>
      <c r="AL895" s="46" t="n">
        <f aca="false">$AJ895*$AK895</f>
        <v>11325.7312</v>
      </c>
      <c r="AM895" s="46" t="n">
        <f aca="false">$AI895*$AK895</f>
        <v>8898.7888</v>
      </c>
      <c r="AN895" s="26"/>
      <c r="AO895" s="26" t="s">
        <v>2354</v>
      </c>
    </row>
    <row r="896" customFormat="false" ht="12" hidden="false" customHeight="false" outlineLevel="0" collapsed="false">
      <c r="A896" s="39" t="s">
        <v>2014</v>
      </c>
      <c r="B896" s="39" t="s">
        <v>2015</v>
      </c>
      <c r="C896" s="39" t="s">
        <v>5579</v>
      </c>
      <c r="D896" s="39" t="s">
        <v>4505</v>
      </c>
      <c r="E896" s="39" t="s">
        <v>261</v>
      </c>
      <c r="F896" s="39" t="s">
        <v>1739</v>
      </c>
      <c r="G896" s="39" t="s">
        <v>4853</v>
      </c>
      <c r="H896" s="39" t="s">
        <v>4502</v>
      </c>
      <c r="I896" s="40" t="n">
        <v>97</v>
      </c>
      <c r="J896" s="40" t="n">
        <v>0</v>
      </c>
      <c r="K896" s="39" t="s">
        <v>4503</v>
      </c>
      <c r="L896" s="41" t="n">
        <v>0</v>
      </c>
      <c r="M896" s="41" t="n">
        <v>91610.36</v>
      </c>
      <c r="O896" s="42" t="n">
        <f aca="false">M896/SUM($M$2:$M$2023)</f>
        <v>0.000253086362392684</v>
      </c>
      <c r="P896" s="43" t="n">
        <f aca="false">IFERROR(M896/I896,0)</f>
        <v>944.436701030928</v>
      </c>
      <c r="Q896" s="17"/>
      <c r="R896" s="44" t="n">
        <f aca="false">I896-Q896</f>
        <v>97</v>
      </c>
      <c r="S896" s="43" t="n">
        <f aca="false">$AK896*R896</f>
        <v>91610.3617873303</v>
      </c>
      <c r="U896" s="26" t="s">
        <v>259</v>
      </c>
      <c r="V896" s="26" t="s">
        <v>260</v>
      </c>
      <c r="W896" s="26" t="s">
        <v>262</v>
      </c>
      <c r="X896" s="24" t="s">
        <v>226</v>
      </c>
      <c r="Y896" s="26" t="s">
        <v>267</v>
      </c>
      <c r="Z896" s="25" t="s">
        <v>51</v>
      </c>
      <c r="AA896" s="26" t="s">
        <v>2016</v>
      </c>
      <c r="AB896" s="26" t="s">
        <v>2017</v>
      </c>
      <c r="AC896" s="26" t="s">
        <v>290</v>
      </c>
      <c r="AD896" s="26" t="s">
        <v>269</v>
      </c>
      <c r="AE896" s="26"/>
      <c r="AF896" s="26" t="s">
        <v>269</v>
      </c>
      <c r="AG896" s="26"/>
      <c r="AH896" s="45"/>
      <c r="AI896" s="45"/>
      <c r="AJ896" s="45"/>
      <c r="AK896" s="46" t="n">
        <v>944.436719457014</v>
      </c>
      <c r="AL896" s="46"/>
      <c r="AM896" s="46"/>
      <c r="AN896" s="26"/>
      <c r="AO896" s="26" t="s">
        <v>5298</v>
      </c>
    </row>
    <row r="897" customFormat="false" ht="12" hidden="false" customHeight="false" outlineLevel="0" collapsed="false">
      <c r="A897" s="39" t="s">
        <v>2557</v>
      </c>
      <c r="B897" s="39" t="s">
        <v>2558</v>
      </c>
      <c r="C897" s="39"/>
      <c r="D897" s="39" t="s">
        <v>4505</v>
      </c>
      <c r="E897" s="39" t="s">
        <v>274</v>
      </c>
      <c r="F897" s="39" t="s">
        <v>1739</v>
      </c>
      <c r="G897" s="39" t="s">
        <v>4852</v>
      </c>
      <c r="H897" s="39" t="s">
        <v>4502</v>
      </c>
      <c r="I897" s="40" t="n">
        <v>97</v>
      </c>
      <c r="J897" s="40" t="n">
        <v>0</v>
      </c>
      <c r="K897" s="39" t="s">
        <v>4503</v>
      </c>
      <c r="L897" s="41" t="n">
        <v>0</v>
      </c>
      <c r="M897" s="41" t="n">
        <v>175289.26</v>
      </c>
      <c r="O897" s="42" t="n">
        <f aca="false">M897/SUM($M$2:$M$2023)</f>
        <v>0.000484260963278666</v>
      </c>
      <c r="P897" s="43" t="n">
        <f aca="false">IFERROR(M897/I897,0)</f>
        <v>1807.10577319588</v>
      </c>
      <c r="Q897" s="17" t="n">
        <v>11</v>
      </c>
      <c r="R897" s="44" t="n">
        <f aca="false">I897-Q897</f>
        <v>86</v>
      </c>
      <c r="S897" s="43" t="n">
        <f aca="false">$AK897*R897</f>
        <v>155411.096494845</v>
      </c>
      <c r="U897" s="26" t="s">
        <v>259</v>
      </c>
      <c r="V897" s="26" t="s">
        <v>273</v>
      </c>
      <c r="W897" s="26" t="s">
        <v>262</v>
      </c>
      <c r="X897" s="29" t="s">
        <v>227</v>
      </c>
      <c r="Y897" s="26" t="s">
        <v>297</v>
      </c>
      <c r="Z897" s="25" t="s">
        <v>51</v>
      </c>
      <c r="AA897" s="26" t="s">
        <v>2559</v>
      </c>
      <c r="AB897" s="26" t="s">
        <v>2560</v>
      </c>
      <c r="AC897" s="26" t="s">
        <v>2561</v>
      </c>
      <c r="AD897" s="26" t="s">
        <v>269</v>
      </c>
      <c r="AE897" s="26"/>
      <c r="AF897" s="26" t="s">
        <v>270</v>
      </c>
      <c r="AG897" s="26" t="s">
        <v>2562</v>
      </c>
      <c r="AH897" s="45" t="n">
        <v>97</v>
      </c>
      <c r="AI897" s="45" t="n">
        <f aca="false">Q897</f>
        <v>11</v>
      </c>
      <c r="AJ897" s="45" t="n">
        <f aca="false">$AH897-$AI897</f>
        <v>86</v>
      </c>
      <c r="AK897" s="46" t="n">
        <v>1807.10577319588</v>
      </c>
      <c r="AL897" s="46" t="n">
        <f aca="false">$AJ897*$AK897</f>
        <v>155411.096494845</v>
      </c>
      <c r="AM897" s="46" t="n">
        <f aca="false">$AI897*$AK897</f>
        <v>19878.1635051546</v>
      </c>
      <c r="AN897" s="26"/>
      <c r="AO897" s="26" t="s">
        <v>1861</v>
      </c>
    </row>
    <row r="898" customFormat="false" ht="12" hidden="false" customHeight="false" outlineLevel="0" collapsed="false">
      <c r="A898" s="39" t="s">
        <v>2021</v>
      </c>
      <c r="B898" s="39" t="s">
        <v>2022</v>
      </c>
      <c r="C898" s="39" t="s">
        <v>5580</v>
      </c>
      <c r="D898" s="39" t="s">
        <v>4505</v>
      </c>
      <c r="E898" s="39" t="s">
        <v>261</v>
      </c>
      <c r="F898" s="39" t="s">
        <v>1739</v>
      </c>
      <c r="G898" s="39" t="s">
        <v>4853</v>
      </c>
      <c r="H898" s="39" t="s">
        <v>4502</v>
      </c>
      <c r="I898" s="40" t="n">
        <v>96</v>
      </c>
      <c r="J898" s="40" t="n">
        <v>0</v>
      </c>
      <c r="K898" s="39" t="s">
        <v>4503</v>
      </c>
      <c r="L898" s="41" t="n">
        <v>0</v>
      </c>
      <c r="M898" s="41" t="n">
        <v>365348.3</v>
      </c>
      <c r="O898" s="42" t="n">
        <f aca="false">M898/SUM($M$2:$M$2023)</f>
        <v>0.00100932549826625</v>
      </c>
      <c r="P898" s="43" t="n">
        <f aca="false">IFERROR(M898/I898,0)</f>
        <v>3805.71145833333</v>
      </c>
      <c r="Q898" s="17"/>
      <c r="R898" s="44" t="n">
        <f aca="false">I898-Q898</f>
        <v>96</v>
      </c>
      <c r="S898" s="43" t="n">
        <f aca="false">$AK898*R898</f>
        <v>365348.301481481</v>
      </c>
      <c r="U898" s="26" t="s">
        <v>259</v>
      </c>
      <c r="V898" s="26" t="s">
        <v>260</v>
      </c>
      <c r="W898" s="26" t="s">
        <v>262</v>
      </c>
      <c r="X898" s="26"/>
      <c r="Y898" s="26" t="s">
        <v>277</v>
      </c>
      <c r="Z898" s="27" t="s">
        <v>123</v>
      </c>
      <c r="AA898" s="26"/>
      <c r="AB898" s="26"/>
      <c r="AC898" s="26"/>
      <c r="AD898" s="26"/>
      <c r="AE898" s="26"/>
      <c r="AF898" s="26"/>
      <c r="AG898" s="26"/>
      <c r="AH898" s="45"/>
      <c r="AI898" s="45"/>
      <c r="AJ898" s="45"/>
      <c r="AK898" s="46" t="n">
        <v>3805.71147376543</v>
      </c>
      <c r="AL898" s="46"/>
      <c r="AM898" s="46"/>
      <c r="AN898" s="26"/>
      <c r="AO898" s="26" t="s">
        <v>2023</v>
      </c>
    </row>
    <row r="899" customFormat="false" ht="12" hidden="false" customHeight="false" outlineLevel="0" collapsed="false">
      <c r="A899" s="39" t="s">
        <v>2021</v>
      </c>
      <c r="B899" s="39" t="s">
        <v>2022</v>
      </c>
      <c r="C899" s="39" t="s">
        <v>5581</v>
      </c>
      <c r="D899" s="39" t="s">
        <v>4505</v>
      </c>
      <c r="E899" s="39" t="s">
        <v>261</v>
      </c>
      <c r="F899" s="39" t="s">
        <v>1739</v>
      </c>
      <c r="G899" s="39" t="s">
        <v>4853</v>
      </c>
      <c r="H899" s="39" t="s">
        <v>4502</v>
      </c>
      <c r="I899" s="40" t="n">
        <v>96</v>
      </c>
      <c r="J899" s="40" t="n">
        <v>0</v>
      </c>
      <c r="K899" s="39" t="s">
        <v>4503</v>
      </c>
      <c r="L899" s="41" t="n">
        <v>0</v>
      </c>
      <c r="M899" s="41" t="n">
        <v>365348.3</v>
      </c>
      <c r="O899" s="42" t="n">
        <f aca="false">M899/SUM($M$2:$M$2023)</f>
        <v>0.00100932549826625</v>
      </c>
      <c r="P899" s="43" t="n">
        <f aca="false">IFERROR(M899/I899,0)</f>
        <v>3805.71145833333</v>
      </c>
      <c r="Q899" s="17"/>
      <c r="R899" s="44" t="n">
        <f aca="false">I899-Q899</f>
        <v>96</v>
      </c>
      <c r="S899" s="43" t="n">
        <f aca="false">$AK899*R899</f>
        <v>365348.301481481</v>
      </c>
      <c r="U899" s="26" t="s">
        <v>259</v>
      </c>
      <c r="V899" s="26" t="s">
        <v>260</v>
      </c>
      <c r="W899" s="26" t="s">
        <v>262</v>
      </c>
      <c r="X899" s="26"/>
      <c r="Y899" s="26" t="s">
        <v>277</v>
      </c>
      <c r="Z899" s="27" t="s">
        <v>123</v>
      </c>
      <c r="AA899" s="26"/>
      <c r="AB899" s="26"/>
      <c r="AC899" s="26"/>
      <c r="AD899" s="26"/>
      <c r="AE899" s="26"/>
      <c r="AF899" s="26"/>
      <c r="AG899" s="26"/>
      <c r="AH899" s="45"/>
      <c r="AI899" s="45"/>
      <c r="AJ899" s="45"/>
      <c r="AK899" s="46" t="n">
        <v>3805.71147376543</v>
      </c>
      <c r="AL899" s="46"/>
      <c r="AM899" s="46"/>
      <c r="AN899" s="26"/>
      <c r="AO899" s="26" t="s">
        <v>2023</v>
      </c>
    </row>
    <row r="900" customFormat="false" ht="12" hidden="false" customHeight="false" outlineLevel="0" collapsed="false">
      <c r="A900" s="39" t="s">
        <v>2021</v>
      </c>
      <c r="B900" s="39" t="s">
        <v>2022</v>
      </c>
      <c r="C900" s="39" t="s">
        <v>5582</v>
      </c>
      <c r="D900" s="39" t="s">
        <v>4505</v>
      </c>
      <c r="E900" s="39" t="s">
        <v>261</v>
      </c>
      <c r="F900" s="39" t="s">
        <v>1739</v>
      </c>
      <c r="G900" s="39" t="s">
        <v>4853</v>
      </c>
      <c r="H900" s="39" t="s">
        <v>4502</v>
      </c>
      <c r="I900" s="40" t="n">
        <v>96</v>
      </c>
      <c r="J900" s="40" t="n">
        <v>0</v>
      </c>
      <c r="K900" s="39" t="s">
        <v>4503</v>
      </c>
      <c r="L900" s="41" t="n">
        <v>0</v>
      </c>
      <c r="M900" s="41" t="n">
        <v>365348.3</v>
      </c>
      <c r="O900" s="42" t="n">
        <f aca="false">M900/SUM($M$2:$M$2023)</f>
        <v>0.00100932549826625</v>
      </c>
      <c r="P900" s="43" t="n">
        <f aca="false">IFERROR(M900/I900,0)</f>
        <v>3805.71145833333</v>
      </c>
      <c r="Q900" s="17"/>
      <c r="R900" s="44" t="n">
        <f aca="false">I900-Q900</f>
        <v>96</v>
      </c>
      <c r="S900" s="43" t="n">
        <f aca="false">$AK900*R900</f>
        <v>365348.301481481</v>
      </c>
      <c r="U900" s="26" t="s">
        <v>259</v>
      </c>
      <c r="V900" s="26" t="s">
        <v>260</v>
      </c>
      <c r="W900" s="26" t="s">
        <v>262</v>
      </c>
      <c r="X900" s="26"/>
      <c r="Y900" s="26" t="s">
        <v>277</v>
      </c>
      <c r="Z900" s="27" t="s">
        <v>123</v>
      </c>
      <c r="AA900" s="26"/>
      <c r="AB900" s="26"/>
      <c r="AC900" s="26"/>
      <c r="AD900" s="26"/>
      <c r="AE900" s="26"/>
      <c r="AF900" s="26"/>
      <c r="AG900" s="26"/>
      <c r="AH900" s="45"/>
      <c r="AI900" s="45"/>
      <c r="AJ900" s="45"/>
      <c r="AK900" s="46" t="n">
        <v>3805.71147376543</v>
      </c>
      <c r="AL900" s="46"/>
      <c r="AM900" s="46"/>
      <c r="AN900" s="26"/>
      <c r="AO900" s="26" t="s">
        <v>2023</v>
      </c>
    </row>
    <row r="901" customFormat="false" ht="12" hidden="false" customHeight="false" outlineLevel="0" collapsed="false">
      <c r="A901" s="39" t="s">
        <v>2021</v>
      </c>
      <c r="B901" s="39" t="s">
        <v>2022</v>
      </c>
      <c r="C901" s="39" t="s">
        <v>5583</v>
      </c>
      <c r="D901" s="39" t="s">
        <v>4505</v>
      </c>
      <c r="E901" s="39" t="s">
        <v>261</v>
      </c>
      <c r="F901" s="39" t="s">
        <v>1739</v>
      </c>
      <c r="G901" s="39" t="s">
        <v>4853</v>
      </c>
      <c r="H901" s="39" t="s">
        <v>4502</v>
      </c>
      <c r="I901" s="40" t="n">
        <v>96</v>
      </c>
      <c r="J901" s="40" t="n">
        <v>0</v>
      </c>
      <c r="K901" s="39" t="s">
        <v>4503</v>
      </c>
      <c r="L901" s="41" t="n">
        <v>0</v>
      </c>
      <c r="M901" s="41" t="n">
        <v>365348.3</v>
      </c>
      <c r="O901" s="42" t="n">
        <f aca="false">M901/SUM($M$2:$M$2023)</f>
        <v>0.00100932549826625</v>
      </c>
      <c r="P901" s="43" t="n">
        <f aca="false">IFERROR(M901/I901,0)</f>
        <v>3805.71145833333</v>
      </c>
      <c r="Q901" s="17"/>
      <c r="R901" s="44" t="n">
        <f aca="false">I901-Q901</f>
        <v>96</v>
      </c>
      <c r="S901" s="43" t="n">
        <f aca="false">$AK901*R901</f>
        <v>365348.301481481</v>
      </c>
      <c r="U901" s="26" t="s">
        <v>259</v>
      </c>
      <c r="V901" s="26" t="s">
        <v>260</v>
      </c>
      <c r="W901" s="26" t="s">
        <v>262</v>
      </c>
      <c r="X901" s="26"/>
      <c r="Y901" s="26" t="s">
        <v>277</v>
      </c>
      <c r="Z901" s="27" t="s">
        <v>123</v>
      </c>
      <c r="AA901" s="26"/>
      <c r="AB901" s="26"/>
      <c r="AC901" s="26"/>
      <c r="AD901" s="26"/>
      <c r="AE901" s="26"/>
      <c r="AF901" s="26"/>
      <c r="AG901" s="26"/>
      <c r="AH901" s="45"/>
      <c r="AI901" s="45"/>
      <c r="AJ901" s="45"/>
      <c r="AK901" s="46" t="n">
        <v>3805.71147376543</v>
      </c>
      <c r="AL901" s="46"/>
      <c r="AM901" s="46"/>
      <c r="AN901" s="26"/>
      <c r="AO901" s="26" t="s">
        <v>2023</v>
      </c>
    </row>
    <row r="902" customFormat="false" ht="12" hidden="false" customHeight="false" outlineLevel="0" collapsed="false">
      <c r="A902" s="39" t="s">
        <v>952</v>
      </c>
      <c r="B902" s="39" t="s">
        <v>953</v>
      </c>
      <c r="C902" s="39"/>
      <c r="D902" s="39" t="s">
        <v>4505</v>
      </c>
      <c r="E902" s="39" t="s">
        <v>274</v>
      </c>
      <c r="F902" s="39" t="s">
        <v>1739</v>
      </c>
      <c r="G902" s="39" t="s">
        <v>4853</v>
      </c>
      <c r="H902" s="39" t="s">
        <v>4502</v>
      </c>
      <c r="I902" s="40" t="n">
        <v>95</v>
      </c>
      <c r="J902" s="40" t="n">
        <v>0</v>
      </c>
      <c r="K902" s="39" t="s">
        <v>4503</v>
      </c>
      <c r="L902" s="41" t="n">
        <v>0</v>
      </c>
      <c r="M902" s="41" t="n">
        <v>173856.8</v>
      </c>
      <c r="O902" s="42" t="n">
        <f aca="false">M902/SUM($M$2:$M$2023)</f>
        <v>0.000480303593275175</v>
      </c>
      <c r="P902" s="43" t="n">
        <f aca="false">IFERROR(M902/I902,0)</f>
        <v>1830.07157894737</v>
      </c>
      <c r="Q902" s="17"/>
      <c r="R902" s="44" t="n">
        <f aca="false">I902-Q902</f>
        <v>95</v>
      </c>
      <c r="S902" s="43" t="n">
        <f aca="false">$AK902*R902</f>
        <v>173856.800793651</v>
      </c>
      <c r="U902" s="26" t="s">
        <v>259</v>
      </c>
      <c r="V902" s="26" t="s">
        <v>273</v>
      </c>
      <c r="W902" s="26" t="s">
        <v>262</v>
      </c>
      <c r="X902" s="29" t="s">
        <v>227</v>
      </c>
      <c r="Y902" s="26" t="s">
        <v>297</v>
      </c>
      <c r="Z902" s="25" t="s">
        <v>51</v>
      </c>
      <c r="AA902" s="26" t="s">
        <v>2303</v>
      </c>
      <c r="AB902" s="26" t="s">
        <v>2304</v>
      </c>
      <c r="AC902" s="26" t="s">
        <v>956</v>
      </c>
      <c r="AD902" s="26" t="s">
        <v>270</v>
      </c>
      <c r="AE902" s="26" t="s">
        <v>2305</v>
      </c>
      <c r="AF902" s="26" t="s">
        <v>270</v>
      </c>
      <c r="AG902" s="26" t="s">
        <v>957</v>
      </c>
      <c r="AH902" s="45"/>
      <c r="AI902" s="45"/>
      <c r="AJ902" s="45"/>
      <c r="AK902" s="46" t="n">
        <v>1830.07158730159</v>
      </c>
      <c r="AL902" s="46"/>
      <c r="AM902" s="46"/>
      <c r="AN902" s="26"/>
      <c r="AO902" s="26" t="s">
        <v>5584</v>
      </c>
    </row>
    <row r="903" customFormat="false" ht="12" hidden="false" customHeight="false" outlineLevel="0" collapsed="false">
      <c r="A903" s="39" t="s">
        <v>1051</v>
      </c>
      <c r="B903" s="39" t="s">
        <v>1052</v>
      </c>
      <c r="C903" s="39" t="s">
        <v>3664</v>
      </c>
      <c r="D903" s="39" t="s">
        <v>4505</v>
      </c>
      <c r="E903" s="39" t="s">
        <v>261</v>
      </c>
      <c r="F903" s="39" t="s">
        <v>1739</v>
      </c>
      <c r="G903" s="39" t="s">
        <v>4853</v>
      </c>
      <c r="H903" s="39" t="s">
        <v>4502</v>
      </c>
      <c r="I903" s="40" t="n">
        <v>93</v>
      </c>
      <c r="J903" s="40" t="n">
        <v>0</v>
      </c>
      <c r="K903" s="39" t="s">
        <v>4503</v>
      </c>
      <c r="L903" s="41" t="n">
        <v>0</v>
      </c>
      <c r="M903" s="41" t="n">
        <v>18633.48</v>
      </c>
      <c r="O903" s="42" t="n">
        <f aca="false">M903/SUM($M$2:$M$2023)</f>
        <v>5.14775803950211E-005</v>
      </c>
      <c r="P903" s="43" t="n">
        <f aca="false">IFERROR(M903/I903,0)</f>
        <v>200.36</v>
      </c>
      <c r="Q903" s="17"/>
      <c r="R903" s="44" t="n">
        <f aca="false">I903-Q903</f>
        <v>93</v>
      </c>
      <c r="S903" s="43" t="n">
        <f aca="false">$AK903*R903</f>
        <v>18633.48</v>
      </c>
      <c r="U903" s="26" t="s">
        <v>259</v>
      </c>
      <c r="V903" s="26" t="s">
        <v>260</v>
      </c>
      <c r="W903" s="26" t="s">
        <v>262</v>
      </c>
      <c r="X903" s="26"/>
      <c r="Y903" s="26" t="s">
        <v>277</v>
      </c>
      <c r="Z903" s="27" t="s">
        <v>123</v>
      </c>
      <c r="AA903" s="26"/>
      <c r="AB903" s="26"/>
      <c r="AC903" s="26"/>
      <c r="AD903" s="26"/>
      <c r="AE903" s="26"/>
      <c r="AF903" s="26"/>
      <c r="AG903" s="26"/>
      <c r="AH903" s="45" t="n">
        <v>93</v>
      </c>
      <c r="AI903" s="45" t="n">
        <f aca="false">Q903</f>
        <v>0</v>
      </c>
      <c r="AJ903" s="45" t="n">
        <f aca="false">$AH903-$AI903</f>
        <v>93</v>
      </c>
      <c r="AK903" s="46" t="n">
        <v>200.36</v>
      </c>
      <c r="AL903" s="46" t="n">
        <f aca="false">$AJ903*$AK903</f>
        <v>18633.48</v>
      </c>
      <c r="AM903" s="46" t="n">
        <f aca="false">$AI903*$AK903</f>
        <v>0</v>
      </c>
      <c r="AN903" s="26"/>
      <c r="AO903" s="26"/>
    </row>
    <row r="904" customFormat="false" ht="12" hidden="false" customHeight="false" outlineLevel="0" collapsed="false">
      <c r="A904" s="39" t="s">
        <v>1508</v>
      </c>
      <c r="B904" s="39" t="s">
        <v>1509</v>
      </c>
      <c r="C904" s="39" t="s">
        <v>3542</v>
      </c>
      <c r="D904" s="39" t="s">
        <v>4505</v>
      </c>
      <c r="E904" s="39" t="s">
        <v>261</v>
      </c>
      <c r="F904" s="39" t="s">
        <v>1739</v>
      </c>
      <c r="G904" s="39" t="s">
        <v>4853</v>
      </c>
      <c r="H904" s="39" t="s">
        <v>4502</v>
      </c>
      <c r="I904" s="40" t="n">
        <v>91</v>
      </c>
      <c r="J904" s="40" t="n">
        <v>0</v>
      </c>
      <c r="K904" s="39" t="s">
        <v>4503</v>
      </c>
      <c r="L904" s="41" t="n">
        <v>0</v>
      </c>
      <c r="M904" s="41" t="n">
        <v>36302.88</v>
      </c>
      <c r="O904" s="42" t="n">
        <f aca="false">M904/SUM($M$2:$M$2023)</f>
        <v>0.000100291755687655</v>
      </c>
      <c r="P904" s="43" t="n">
        <f aca="false">IFERROR(M904/I904,0)</f>
        <v>398.932747252747</v>
      </c>
      <c r="Q904" s="17"/>
      <c r="R904" s="44" t="n">
        <f aca="false">I904-Q904</f>
        <v>91</v>
      </c>
      <c r="S904" s="43" t="n">
        <f aca="false">$AK904*R904</f>
        <v>36302.8852285319</v>
      </c>
      <c r="U904" s="26" t="s">
        <v>259</v>
      </c>
      <c r="V904" s="26" t="s">
        <v>260</v>
      </c>
      <c r="W904" s="26" t="s">
        <v>262</v>
      </c>
      <c r="X904" s="25" t="s">
        <v>228</v>
      </c>
      <c r="Y904" s="26" t="s">
        <v>282</v>
      </c>
      <c r="Z904" s="25" t="s">
        <v>51</v>
      </c>
      <c r="AA904" s="26" t="s">
        <v>1998</v>
      </c>
      <c r="AB904" s="26" t="s">
        <v>1999</v>
      </c>
      <c r="AC904" s="26" t="s">
        <v>1513</v>
      </c>
      <c r="AD904" s="26" t="s">
        <v>269</v>
      </c>
      <c r="AE904" s="26"/>
      <c r="AF904" s="26" t="s">
        <v>270</v>
      </c>
      <c r="AG904" s="26" t="s">
        <v>1515</v>
      </c>
      <c r="AH904" s="45"/>
      <c r="AI904" s="45"/>
      <c r="AJ904" s="45"/>
      <c r="AK904" s="46" t="n">
        <v>398.932804709141</v>
      </c>
      <c r="AL904" s="46"/>
      <c r="AM904" s="46"/>
      <c r="AN904" s="26"/>
      <c r="AO904" s="26" t="s">
        <v>5334</v>
      </c>
    </row>
    <row r="905" customFormat="false" ht="12" hidden="false" customHeight="false" outlineLevel="0" collapsed="false">
      <c r="A905" s="39" t="s">
        <v>1835</v>
      </c>
      <c r="B905" s="39" t="s">
        <v>1836</v>
      </c>
      <c r="C905" s="39" t="s">
        <v>5585</v>
      </c>
      <c r="D905" s="39" t="s">
        <v>4505</v>
      </c>
      <c r="E905" s="39" t="s">
        <v>261</v>
      </c>
      <c r="F905" s="39" t="s">
        <v>1739</v>
      </c>
      <c r="G905" s="39" t="s">
        <v>4853</v>
      </c>
      <c r="H905" s="39" t="s">
        <v>4502</v>
      </c>
      <c r="I905" s="40" t="n">
        <v>90</v>
      </c>
      <c r="J905" s="40" t="n">
        <v>0</v>
      </c>
      <c r="K905" s="39" t="s">
        <v>4503</v>
      </c>
      <c r="L905" s="41" t="n">
        <v>0</v>
      </c>
      <c r="M905" s="41" t="n">
        <v>14872.74</v>
      </c>
      <c r="O905" s="42" t="n">
        <f aca="false">M905/SUM($M$2:$M$2023)</f>
        <v>4.10880130305367E-005</v>
      </c>
      <c r="P905" s="43" t="n">
        <f aca="false">IFERROR(M905/I905,0)</f>
        <v>165.252666666667</v>
      </c>
      <c r="Q905" s="17"/>
      <c r="R905" s="44" t="n">
        <f aca="false">I905-Q905</f>
        <v>90</v>
      </c>
      <c r="S905" s="43" t="n">
        <f aca="false">$AK905*R905</f>
        <v>14872.7412801484</v>
      </c>
      <c r="U905" s="26" t="s">
        <v>259</v>
      </c>
      <c r="V905" s="26" t="s">
        <v>260</v>
      </c>
      <c r="W905" s="26" t="s">
        <v>262</v>
      </c>
      <c r="X905" s="26"/>
      <c r="Y905" s="26" t="s">
        <v>277</v>
      </c>
      <c r="Z905" s="27" t="s">
        <v>123</v>
      </c>
      <c r="AA905" s="26"/>
      <c r="AB905" s="26"/>
      <c r="AC905" s="26"/>
      <c r="AD905" s="26"/>
      <c r="AE905" s="26"/>
      <c r="AF905" s="26"/>
      <c r="AG905" s="26"/>
      <c r="AH905" s="45"/>
      <c r="AI905" s="45"/>
      <c r="AJ905" s="45"/>
      <c r="AK905" s="46" t="n">
        <v>165.252680890538</v>
      </c>
      <c r="AL905" s="46"/>
      <c r="AM905" s="46"/>
      <c r="AN905" s="26"/>
      <c r="AO905" s="26" t="s">
        <v>1837</v>
      </c>
    </row>
    <row r="906" customFormat="false" ht="12" hidden="false" customHeight="false" outlineLevel="0" collapsed="false">
      <c r="A906" s="39" t="s">
        <v>681</v>
      </c>
      <c r="B906" s="39" t="s">
        <v>682</v>
      </c>
      <c r="C906" s="39" t="s">
        <v>5586</v>
      </c>
      <c r="D906" s="39" t="s">
        <v>4505</v>
      </c>
      <c r="E906" s="39" t="s">
        <v>261</v>
      </c>
      <c r="F906" s="39" t="s">
        <v>1739</v>
      </c>
      <c r="G906" s="39" t="s">
        <v>4853</v>
      </c>
      <c r="H906" s="39" t="s">
        <v>4502</v>
      </c>
      <c r="I906" s="40" t="n">
        <v>90</v>
      </c>
      <c r="J906" s="40" t="n">
        <v>0</v>
      </c>
      <c r="K906" s="39" t="s">
        <v>4503</v>
      </c>
      <c r="L906" s="41" t="n">
        <v>0</v>
      </c>
      <c r="M906" s="41" t="n">
        <v>87900.59</v>
      </c>
      <c r="O906" s="42" t="n">
        <f aca="false">M906/SUM($M$2:$M$2023)</f>
        <v>0.000242837606743066</v>
      </c>
      <c r="P906" s="43" t="n">
        <f aca="false">IFERROR(M906/I906,0)</f>
        <v>976.673222222222</v>
      </c>
      <c r="Q906" s="17"/>
      <c r="R906" s="44" t="n">
        <f aca="false">I906-Q906</f>
        <v>90</v>
      </c>
      <c r="S906" s="43" t="n">
        <f aca="false">$AK906*R906</f>
        <v>87900.5874436574</v>
      </c>
      <c r="U906" s="26" t="s">
        <v>259</v>
      </c>
      <c r="V906" s="26" t="s">
        <v>260</v>
      </c>
      <c r="W906" s="26" t="s">
        <v>262</v>
      </c>
      <c r="X906" s="25" t="s">
        <v>228</v>
      </c>
      <c r="Y906" s="26" t="s">
        <v>282</v>
      </c>
      <c r="Z906" s="25" t="s">
        <v>51</v>
      </c>
      <c r="AA906" s="26" t="s">
        <v>1990</v>
      </c>
      <c r="AB906" s="26" t="s">
        <v>1991</v>
      </c>
      <c r="AC906" s="26" t="s">
        <v>685</v>
      </c>
      <c r="AD906" s="26" t="s">
        <v>269</v>
      </c>
      <c r="AE906" s="26"/>
      <c r="AF906" s="26" t="s">
        <v>270</v>
      </c>
      <c r="AG906" s="26" t="s">
        <v>686</v>
      </c>
      <c r="AH906" s="45"/>
      <c r="AI906" s="45"/>
      <c r="AJ906" s="45"/>
      <c r="AK906" s="46" t="n">
        <v>976.673193818416</v>
      </c>
      <c r="AL906" s="46"/>
      <c r="AM906" s="46"/>
      <c r="AN906" s="26"/>
      <c r="AO906" s="26" t="s">
        <v>5212</v>
      </c>
    </row>
    <row r="907" customFormat="false" ht="12" hidden="false" customHeight="false" outlineLevel="0" collapsed="false">
      <c r="A907" s="39" t="s">
        <v>453</v>
      </c>
      <c r="B907" s="39" t="s">
        <v>454</v>
      </c>
      <c r="C907" s="39" t="s">
        <v>5587</v>
      </c>
      <c r="D907" s="39" t="s">
        <v>4505</v>
      </c>
      <c r="E907" s="39" t="s">
        <v>261</v>
      </c>
      <c r="F907" s="39" t="s">
        <v>1739</v>
      </c>
      <c r="G907" s="39" t="s">
        <v>4853</v>
      </c>
      <c r="H907" s="39" t="s">
        <v>4502</v>
      </c>
      <c r="I907" s="40" t="n">
        <v>90</v>
      </c>
      <c r="J907" s="40" t="n">
        <v>0</v>
      </c>
      <c r="K907" s="39" t="s">
        <v>4503</v>
      </c>
      <c r="L907" s="41" t="n">
        <v>0</v>
      </c>
      <c r="M907" s="41" t="n">
        <v>140607.11</v>
      </c>
      <c r="O907" s="42" t="n">
        <f aca="false">M907/SUM($M$2:$M$2023)</f>
        <v>0.000388446699657636</v>
      </c>
      <c r="P907" s="43" t="n">
        <f aca="false">IFERROR(M907/I907,0)</f>
        <v>1562.30122222222</v>
      </c>
      <c r="Q907" s="17"/>
      <c r="R907" s="44" t="n">
        <f aca="false">I907-Q907</f>
        <v>90</v>
      </c>
      <c r="S907" s="43" t="n">
        <f aca="false">$AK907*R907</f>
        <v>140607.1141754</v>
      </c>
      <c r="U907" s="26" t="s">
        <v>259</v>
      </c>
      <c r="V907" s="26" t="s">
        <v>260</v>
      </c>
      <c r="W907" s="26" t="s">
        <v>262</v>
      </c>
      <c r="X907" s="29" t="s">
        <v>227</v>
      </c>
      <c r="Y907" s="26" t="s">
        <v>297</v>
      </c>
      <c r="Z907" s="25" t="s">
        <v>51</v>
      </c>
      <c r="AA907" s="26" t="s">
        <v>1971</v>
      </c>
      <c r="AB907" s="26" t="s">
        <v>1972</v>
      </c>
      <c r="AC907" s="26" t="s">
        <v>457</v>
      </c>
      <c r="AD907" s="26" t="s">
        <v>269</v>
      </c>
      <c r="AE907" s="26"/>
      <c r="AF907" s="26" t="s">
        <v>270</v>
      </c>
      <c r="AG907" s="26" t="s">
        <v>458</v>
      </c>
      <c r="AH907" s="45"/>
      <c r="AI907" s="45"/>
      <c r="AJ907" s="45"/>
      <c r="AK907" s="46" t="n">
        <v>1562.30126861555</v>
      </c>
      <c r="AL907" s="46"/>
      <c r="AM907" s="46"/>
      <c r="AN907" s="26"/>
      <c r="AO907" s="26" t="s">
        <v>5149</v>
      </c>
    </row>
    <row r="908" customFormat="false" ht="12" hidden="false" customHeight="false" outlineLevel="0" collapsed="false">
      <c r="A908" s="39" t="s">
        <v>905</v>
      </c>
      <c r="B908" s="39" t="s">
        <v>906</v>
      </c>
      <c r="C908" s="39" t="s">
        <v>1987</v>
      </c>
      <c r="D908" s="39" t="s">
        <v>4505</v>
      </c>
      <c r="E908" s="39" t="s">
        <v>261</v>
      </c>
      <c r="F908" s="39" t="s">
        <v>1739</v>
      </c>
      <c r="G908" s="39" t="s">
        <v>4854</v>
      </c>
      <c r="H908" s="39" t="s">
        <v>4502</v>
      </c>
      <c r="I908" s="40" t="n">
        <v>90</v>
      </c>
      <c r="J908" s="40" t="n">
        <v>0</v>
      </c>
      <c r="K908" s="39" t="s">
        <v>4503</v>
      </c>
      <c r="L908" s="41" t="n">
        <v>0</v>
      </c>
      <c r="M908" s="41" t="n">
        <v>19540.83</v>
      </c>
      <c r="O908" s="42" t="n">
        <f aca="false">M908/SUM($M$2:$M$2023)</f>
        <v>5.39842609813325E-005</v>
      </c>
      <c r="P908" s="43" t="n">
        <f aca="false">IFERROR(M908/I908,0)</f>
        <v>217.120333333333</v>
      </c>
      <c r="Q908" s="17"/>
      <c r="R908" s="44" t="n">
        <f aca="false">I908-Q908</f>
        <v>90</v>
      </c>
      <c r="S908" s="43" t="n">
        <f aca="false">$AK908*R908</f>
        <v>19540.8259073842</v>
      </c>
      <c r="U908" s="26" t="s">
        <v>259</v>
      </c>
      <c r="V908" s="26" t="s">
        <v>260</v>
      </c>
      <c r="W908" s="26" t="s">
        <v>262</v>
      </c>
      <c r="X908" s="24" t="s">
        <v>226</v>
      </c>
      <c r="Y908" s="26" t="s">
        <v>267</v>
      </c>
      <c r="Z908" s="25" t="s">
        <v>51</v>
      </c>
      <c r="AA908" s="26" t="s">
        <v>1983</v>
      </c>
      <c r="AB908" s="26" t="s">
        <v>1984</v>
      </c>
      <c r="AC908" s="26" t="s">
        <v>290</v>
      </c>
      <c r="AD908" s="26" t="s">
        <v>269</v>
      </c>
      <c r="AE908" s="26"/>
      <c r="AF908" s="26" t="s">
        <v>269</v>
      </c>
      <c r="AG908" s="26"/>
      <c r="AH908" s="45"/>
      <c r="AI908" s="45"/>
      <c r="AJ908" s="45"/>
      <c r="AK908" s="46" t="n">
        <v>217.120287859825</v>
      </c>
      <c r="AL908" s="46"/>
      <c r="AM908" s="46"/>
      <c r="AN908" s="26"/>
      <c r="AO908" s="26" t="s">
        <v>4946</v>
      </c>
    </row>
    <row r="909" customFormat="false" ht="12" hidden="false" customHeight="false" outlineLevel="0" collapsed="false">
      <c r="A909" s="39" t="s">
        <v>377</v>
      </c>
      <c r="B909" s="39" t="s">
        <v>378</v>
      </c>
      <c r="C909" s="39" t="s">
        <v>5588</v>
      </c>
      <c r="D909" s="39" t="s">
        <v>4505</v>
      </c>
      <c r="E909" s="39" t="s">
        <v>261</v>
      </c>
      <c r="F909" s="39" t="s">
        <v>1739</v>
      </c>
      <c r="G909" s="39" t="s">
        <v>4853</v>
      </c>
      <c r="H909" s="39" t="s">
        <v>4502</v>
      </c>
      <c r="I909" s="40" t="n">
        <v>90</v>
      </c>
      <c r="J909" s="40" t="n">
        <v>0</v>
      </c>
      <c r="K909" s="39" t="s">
        <v>4503</v>
      </c>
      <c r="L909" s="41" t="n">
        <v>0</v>
      </c>
      <c r="M909" s="41" t="n">
        <v>97351.71</v>
      </c>
      <c r="O909" s="42" t="n">
        <f aca="false">M909/SUM($M$2:$M$2023)</f>
        <v>0.000268947640382676</v>
      </c>
      <c r="P909" s="43" t="n">
        <f aca="false">IFERROR(M909/I909,0)</f>
        <v>1081.68566666667</v>
      </c>
      <c r="Q909" s="17"/>
      <c r="R909" s="44" t="n">
        <f aca="false">I909-Q909</f>
        <v>90</v>
      </c>
      <c r="S909" s="43" t="n">
        <f aca="false">$AK909*R909</f>
        <v>97351.7131374243</v>
      </c>
      <c r="U909" s="26" t="s">
        <v>259</v>
      </c>
      <c r="V909" s="26" t="s">
        <v>260</v>
      </c>
      <c r="W909" s="26" t="s">
        <v>262</v>
      </c>
      <c r="X909" s="29" t="s">
        <v>227</v>
      </c>
      <c r="Y909" s="26" t="s">
        <v>297</v>
      </c>
      <c r="Z909" s="25" t="s">
        <v>51</v>
      </c>
      <c r="AA909" s="26" t="s">
        <v>1877</v>
      </c>
      <c r="AB909" s="26" t="s">
        <v>1878</v>
      </c>
      <c r="AC909" s="26" t="s">
        <v>381</v>
      </c>
      <c r="AD909" s="26" t="s">
        <v>269</v>
      </c>
      <c r="AE909" s="26"/>
      <c r="AF909" s="26" t="s">
        <v>270</v>
      </c>
      <c r="AG909" s="26" t="s">
        <v>382</v>
      </c>
      <c r="AH909" s="45"/>
      <c r="AI909" s="45"/>
      <c r="AJ909" s="45"/>
      <c r="AK909" s="46" t="n">
        <v>1081.68570152694</v>
      </c>
      <c r="AL909" s="46"/>
      <c r="AM909" s="46"/>
      <c r="AN909" s="26"/>
      <c r="AO909" s="26" t="s">
        <v>5074</v>
      </c>
    </row>
    <row r="910" customFormat="false" ht="12" hidden="false" customHeight="false" outlineLevel="0" collapsed="false">
      <c r="A910" s="39" t="s">
        <v>2230</v>
      </c>
      <c r="B910" s="39" t="s">
        <v>2231</v>
      </c>
      <c r="C910" s="39" t="s">
        <v>5589</v>
      </c>
      <c r="D910" s="39" t="s">
        <v>4505</v>
      </c>
      <c r="E910" s="39" t="s">
        <v>261</v>
      </c>
      <c r="F910" s="39" t="s">
        <v>1739</v>
      </c>
      <c r="G910" s="39" t="s">
        <v>4853</v>
      </c>
      <c r="H910" s="39" t="s">
        <v>4502</v>
      </c>
      <c r="I910" s="40" t="n">
        <v>90</v>
      </c>
      <c r="J910" s="40" t="n">
        <v>0</v>
      </c>
      <c r="K910" s="39" t="s">
        <v>4503</v>
      </c>
      <c r="L910" s="41" t="n">
        <v>0</v>
      </c>
      <c r="M910" s="41" t="n">
        <v>666.04</v>
      </c>
      <c r="O910" s="42" t="n">
        <f aca="false">M910/SUM($M$2:$M$2023)</f>
        <v>1.84002814537595E-006</v>
      </c>
      <c r="P910" s="43" t="n">
        <f aca="false">IFERROR(M910/I910,0)</f>
        <v>7.40044444444444</v>
      </c>
      <c r="Q910" s="17"/>
      <c r="R910" s="44" t="n">
        <f aca="false">I910-Q910</f>
        <v>90</v>
      </c>
      <c r="S910" s="43" t="n">
        <f aca="false">$AK910*R910</f>
        <v>666.043043478261</v>
      </c>
      <c r="U910" s="26" t="s">
        <v>259</v>
      </c>
      <c r="V910" s="26" t="s">
        <v>260</v>
      </c>
      <c r="W910" s="26" t="s">
        <v>262</v>
      </c>
      <c r="X910" s="26"/>
      <c r="Y910" s="26" t="s">
        <v>277</v>
      </c>
      <c r="Z910" s="27" t="s">
        <v>123</v>
      </c>
      <c r="AA910" s="26"/>
      <c r="AB910" s="26"/>
      <c r="AC910" s="26"/>
      <c r="AD910" s="26"/>
      <c r="AE910" s="26"/>
      <c r="AF910" s="26"/>
      <c r="AG910" s="26"/>
      <c r="AH910" s="45"/>
      <c r="AI910" s="45"/>
      <c r="AJ910" s="45"/>
      <c r="AK910" s="46" t="n">
        <v>7.40047826086957</v>
      </c>
      <c r="AL910" s="46"/>
      <c r="AM910" s="46"/>
      <c r="AN910" s="26"/>
      <c r="AO910" s="26" t="s">
        <v>1741</v>
      </c>
    </row>
    <row r="911" customFormat="false" ht="12" hidden="false" customHeight="false" outlineLevel="0" collapsed="false">
      <c r="A911" s="39" t="s">
        <v>1961</v>
      </c>
      <c r="B911" s="39" t="s">
        <v>1962</v>
      </c>
      <c r="C911" s="39" t="s">
        <v>5590</v>
      </c>
      <c r="D911" s="39" t="s">
        <v>4505</v>
      </c>
      <c r="E911" s="39" t="s">
        <v>261</v>
      </c>
      <c r="F911" s="39" t="s">
        <v>1739</v>
      </c>
      <c r="G911" s="39" t="s">
        <v>4854</v>
      </c>
      <c r="H911" s="39" t="s">
        <v>4502</v>
      </c>
      <c r="I911" s="40" t="n">
        <v>90</v>
      </c>
      <c r="J911" s="40" t="n">
        <v>0</v>
      </c>
      <c r="K911" s="39" t="s">
        <v>4503</v>
      </c>
      <c r="L911" s="41" t="n">
        <v>0</v>
      </c>
      <c r="M911" s="41" t="n">
        <v>24566.44</v>
      </c>
      <c r="O911" s="42" t="n">
        <f aca="false">M911/SUM($M$2:$M$2023)</f>
        <v>6.78682076627373E-005</v>
      </c>
      <c r="P911" s="43" t="n">
        <f aca="false">IFERROR(M911/I911,0)</f>
        <v>272.960444444444</v>
      </c>
      <c r="Q911" s="17"/>
      <c r="R911" s="44" t="n">
        <f aca="false">I911-Q911</f>
        <v>90</v>
      </c>
      <c r="S911" s="43" t="n">
        <f aca="false">$AK911*R911</f>
        <v>24566.4366147664</v>
      </c>
      <c r="U911" s="26" t="s">
        <v>259</v>
      </c>
      <c r="V911" s="26" t="s">
        <v>260</v>
      </c>
      <c r="W911" s="26" t="s">
        <v>262</v>
      </c>
      <c r="X911" s="26"/>
      <c r="Y911" s="26" t="s">
        <v>277</v>
      </c>
      <c r="Z911" s="27" t="s">
        <v>123</v>
      </c>
      <c r="AA911" s="26"/>
      <c r="AB911" s="26"/>
      <c r="AC911" s="26"/>
      <c r="AD911" s="26"/>
      <c r="AE911" s="26"/>
      <c r="AF911" s="26"/>
      <c r="AG911" s="26"/>
      <c r="AH911" s="45"/>
      <c r="AI911" s="45"/>
      <c r="AJ911" s="45"/>
      <c r="AK911" s="46" t="n">
        <v>272.960406830738</v>
      </c>
      <c r="AL911" s="46"/>
      <c r="AM911" s="46"/>
      <c r="AN911" s="26"/>
      <c r="AO911" s="26" t="s">
        <v>1845</v>
      </c>
    </row>
    <row r="912" customFormat="false" ht="12" hidden="false" customHeight="false" outlineLevel="0" collapsed="false">
      <c r="A912" s="39" t="s">
        <v>2455</v>
      </c>
      <c r="B912" s="39" t="s">
        <v>2456</v>
      </c>
      <c r="C912" s="39" t="s">
        <v>5591</v>
      </c>
      <c r="D912" s="39" t="s">
        <v>4505</v>
      </c>
      <c r="E912" s="39" t="s">
        <v>261</v>
      </c>
      <c r="F912" s="39" t="s">
        <v>1739</v>
      </c>
      <c r="G912" s="39" t="s">
        <v>4853</v>
      </c>
      <c r="H912" s="39" t="s">
        <v>4502</v>
      </c>
      <c r="I912" s="40" t="n">
        <v>90</v>
      </c>
      <c r="J912" s="40" t="n">
        <v>0</v>
      </c>
      <c r="K912" s="39" t="s">
        <v>4503</v>
      </c>
      <c r="L912" s="41" t="n">
        <v>0</v>
      </c>
      <c r="M912" s="41" t="n">
        <v>2744.1</v>
      </c>
      <c r="O912" s="42" t="n">
        <f aca="false">M912/SUM($M$2:$M$2023)</f>
        <v>7.58095795106321E-006</v>
      </c>
      <c r="P912" s="43" t="n">
        <f aca="false">IFERROR(M912/I912,0)</f>
        <v>30.49</v>
      </c>
      <c r="Q912" s="17"/>
      <c r="R912" s="44" t="n">
        <f aca="false">I912-Q912</f>
        <v>90</v>
      </c>
      <c r="S912" s="43" t="n">
        <f aca="false">$AK912*R912</f>
        <v>2744.1</v>
      </c>
      <c r="U912" s="26" t="s">
        <v>259</v>
      </c>
      <c r="V912" s="26" t="s">
        <v>260</v>
      </c>
      <c r="W912" s="26" t="s">
        <v>262</v>
      </c>
      <c r="X912" s="26"/>
      <c r="Y912" s="26" t="s">
        <v>277</v>
      </c>
      <c r="Z912" s="27" t="s">
        <v>123</v>
      </c>
      <c r="AA912" s="26"/>
      <c r="AB912" s="26"/>
      <c r="AC912" s="26"/>
      <c r="AD912" s="26"/>
      <c r="AE912" s="26"/>
      <c r="AF912" s="26"/>
      <c r="AG912" s="26"/>
      <c r="AH912" s="45" t="n">
        <v>140</v>
      </c>
      <c r="AI912" s="45" t="n">
        <f aca="false">Q912</f>
        <v>0</v>
      </c>
      <c r="AJ912" s="45" t="n">
        <f aca="false">$AH912-$AI912</f>
        <v>140</v>
      </c>
      <c r="AK912" s="46" t="n">
        <v>30.49</v>
      </c>
      <c r="AL912" s="46" t="n">
        <f aca="false">$AJ912*$AK912</f>
        <v>4268.6</v>
      </c>
      <c r="AM912" s="46" t="n">
        <f aca="false">$AI912*$AK912</f>
        <v>0</v>
      </c>
      <c r="AN912" s="26"/>
      <c r="AO912" s="26" t="s">
        <v>1741</v>
      </c>
    </row>
    <row r="913" customFormat="false" ht="12" hidden="false" customHeight="false" outlineLevel="0" collapsed="false">
      <c r="A913" s="39" t="s">
        <v>2206</v>
      </c>
      <c r="B913" s="39" t="s">
        <v>2207</v>
      </c>
      <c r="C913" s="39" t="s">
        <v>5592</v>
      </c>
      <c r="D913" s="39" t="s">
        <v>4505</v>
      </c>
      <c r="E913" s="39" t="s">
        <v>261</v>
      </c>
      <c r="F913" s="39" t="s">
        <v>1739</v>
      </c>
      <c r="G913" s="39" t="s">
        <v>4853</v>
      </c>
      <c r="H913" s="39" t="s">
        <v>4502</v>
      </c>
      <c r="I913" s="40" t="n">
        <v>90</v>
      </c>
      <c r="J913" s="40" t="n">
        <v>0</v>
      </c>
      <c r="K913" s="39" t="s">
        <v>4503</v>
      </c>
      <c r="L913" s="41" t="n">
        <v>0</v>
      </c>
      <c r="M913" s="41" t="n">
        <v>59979.88</v>
      </c>
      <c r="O913" s="42" t="n">
        <f aca="false">M913/SUM($M$2:$M$2023)</f>
        <v>0.00016570276163034</v>
      </c>
      <c r="P913" s="43" t="n">
        <f aca="false">IFERROR(M913/I913,0)</f>
        <v>666.443111111111</v>
      </c>
      <c r="Q913" s="17"/>
      <c r="R913" s="44" t="n">
        <f aca="false">I913-Q913</f>
        <v>90</v>
      </c>
      <c r="S913" s="43" t="n">
        <f aca="false">$AK913*R913</f>
        <v>59979.8809145129</v>
      </c>
      <c r="U913" s="26" t="s">
        <v>259</v>
      </c>
      <c r="V913" s="26" t="s">
        <v>260</v>
      </c>
      <c r="W913" s="26" t="s">
        <v>262</v>
      </c>
      <c r="X913" s="26"/>
      <c r="Y913" s="26" t="s">
        <v>277</v>
      </c>
      <c r="Z913" s="27" t="s">
        <v>123</v>
      </c>
      <c r="AA913" s="26"/>
      <c r="AB913" s="26"/>
      <c r="AC913" s="26"/>
      <c r="AD913" s="26"/>
      <c r="AE913" s="26"/>
      <c r="AF913" s="26"/>
      <c r="AG913" s="26"/>
      <c r="AH913" s="45"/>
      <c r="AI913" s="45"/>
      <c r="AJ913" s="45"/>
      <c r="AK913" s="46" t="n">
        <v>666.443121272366</v>
      </c>
      <c r="AL913" s="46"/>
      <c r="AM913" s="46"/>
      <c r="AN913" s="26"/>
      <c r="AO913" s="26" t="s">
        <v>2177</v>
      </c>
    </row>
    <row r="914" customFormat="false" ht="12" hidden="false" customHeight="false" outlineLevel="0" collapsed="false">
      <c r="A914" s="39" t="s">
        <v>2241</v>
      </c>
      <c r="B914" s="39" t="s">
        <v>2242</v>
      </c>
      <c r="C914" s="39" t="s">
        <v>5593</v>
      </c>
      <c r="D914" s="39" t="s">
        <v>4505</v>
      </c>
      <c r="E914" s="39" t="s">
        <v>261</v>
      </c>
      <c r="F914" s="39" t="s">
        <v>1739</v>
      </c>
      <c r="G914" s="39" t="s">
        <v>4853</v>
      </c>
      <c r="H914" s="39" t="s">
        <v>4502</v>
      </c>
      <c r="I914" s="40" t="n">
        <v>90</v>
      </c>
      <c r="J914" s="40" t="n">
        <v>0</v>
      </c>
      <c r="K914" s="39" t="s">
        <v>4503</v>
      </c>
      <c r="L914" s="41" t="n">
        <v>0</v>
      </c>
      <c r="M914" s="41" t="n">
        <v>21947.21</v>
      </c>
      <c r="O914" s="42" t="n">
        <f aca="false">M914/SUM($M$2:$M$2023)</f>
        <v>6.06322204559433E-005</v>
      </c>
      <c r="P914" s="43" t="n">
        <f aca="false">IFERROR(M914/I914,0)</f>
        <v>243.857888888889</v>
      </c>
      <c r="Q914" s="17"/>
      <c r="R914" s="44" t="n">
        <f aca="false">I914-Q914</f>
        <v>90</v>
      </c>
      <c r="S914" s="43" t="n">
        <f aca="false">$AK914*R914</f>
        <v>21947.215862069</v>
      </c>
      <c r="U914" s="26" t="s">
        <v>259</v>
      </c>
      <c r="V914" s="26" t="s">
        <v>260</v>
      </c>
      <c r="W914" s="26" t="s">
        <v>262</v>
      </c>
      <c r="X914" s="26"/>
      <c r="Y914" s="26" t="s">
        <v>277</v>
      </c>
      <c r="Z914" s="27" t="s">
        <v>123</v>
      </c>
      <c r="AA914" s="26"/>
      <c r="AB914" s="26"/>
      <c r="AC914" s="26"/>
      <c r="AD914" s="26"/>
      <c r="AE914" s="26"/>
      <c r="AF914" s="26"/>
      <c r="AG914" s="26"/>
      <c r="AH914" s="45"/>
      <c r="AI914" s="45"/>
      <c r="AJ914" s="45"/>
      <c r="AK914" s="46" t="n">
        <v>243.857954022989</v>
      </c>
      <c r="AL914" s="46"/>
      <c r="AM914" s="46"/>
      <c r="AN914" s="26"/>
      <c r="AO914" s="26" t="s">
        <v>2190</v>
      </c>
    </row>
    <row r="915" customFormat="false" ht="12" hidden="false" customHeight="false" outlineLevel="0" collapsed="false">
      <c r="A915" s="39" t="s">
        <v>1424</v>
      </c>
      <c r="B915" s="39" t="s">
        <v>1425</v>
      </c>
      <c r="C915" s="39"/>
      <c r="D915" s="39" t="s">
        <v>4505</v>
      </c>
      <c r="E915" s="39" t="s">
        <v>274</v>
      </c>
      <c r="F915" s="39" t="s">
        <v>1739</v>
      </c>
      <c r="G915" s="39" t="s">
        <v>4852</v>
      </c>
      <c r="H915" s="39" t="s">
        <v>4502</v>
      </c>
      <c r="I915" s="40" t="n">
        <v>90</v>
      </c>
      <c r="J915" s="40" t="n">
        <v>0</v>
      </c>
      <c r="K915" s="39" t="s">
        <v>4503</v>
      </c>
      <c r="L915" s="41" t="n">
        <v>0</v>
      </c>
      <c r="M915" s="41" t="n">
        <v>691625.55</v>
      </c>
      <c r="O915" s="42" t="n">
        <f aca="false">M915/SUM($M$2:$M$2023)</f>
        <v>0.00191071178617068</v>
      </c>
      <c r="P915" s="43" t="n">
        <f aca="false">IFERROR(M915/I915,0)</f>
        <v>7684.72833333333</v>
      </c>
      <c r="Q915" s="17" t="n">
        <v>1</v>
      </c>
      <c r="R915" s="44" t="n">
        <f aca="false">I915-Q915</f>
        <v>89</v>
      </c>
      <c r="S915" s="43" t="n">
        <f aca="false">$AK915*R915</f>
        <v>683940.820709678</v>
      </c>
      <c r="U915" s="26" t="s">
        <v>259</v>
      </c>
      <c r="V915" s="26" t="s">
        <v>273</v>
      </c>
      <c r="W915" s="26" t="s">
        <v>262</v>
      </c>
      <c r="X915" s="24" t="s">
        <v>226</v>
      </c>
      <c r="Y915" s="26" t="s">
        <v>267</v>
      </c>
      <c r="Z915" s="25" t="s">
        <v>51</v>
      </c>
      <c r="AA915" s="26" t="s">
        <v>2429</v>
      </c>
      <c r="AB915" s="26" t="s">
        <v>2430</v>
      </c>
      <c r="AC915" s="26" t="s">
        <v>290</v>
      </c>
      <c r="AD915" s="26" t="s">
        <v>270</v>
      </c>
      <c r="AE915" s="26" t="s">
        <v>2432</v>
      </c>
      <c r="AF915" s="26" t="s">
        <v>270</v>
      </c>
      <c r="AG915" s="26"/>
      <c r="AH915" s="45" t="n">
        <v>155</v>
      </c>
      <c r="AI915" s="45" t="n">
        <f aca="false">Q915</f>
        <v>1</v>
      </c>
      <c r="AJ915" s="45" t="n">
        <f aca="false">$AH915-$AI915</f>
        <v>154</v>
      </c>
      <c r="AK915" s="46" t="n">
        <v>7684.72832258065</v>
      </c>
      <c r="AL915" s="46" t="n">
        <f aca="false">$AJ915*$AK915</f>
        <v>1183448.16167742</v>
      </c>
      <c r="AM915" s="46" t="n">
        <f aca="false">$AI915*$AK915</f>
        <v>7684.72832258065</v>
      </c>
      <c r="AN915" s="28" t="s">
        <v>2431</v>
      </c>
      <c r="AO915" s="26" t="s">
        <v>2433</v>
      </c>
    </row>
    <row r="916" customFormat="false" ht="12" hidden="false" customHeight="false" outlineLevel="0" collapsed="false">
      <c r="A916" s="39" t="s">
        <v>2570</v>
      </c>
      <c r="B916" s="39" t="s">
        <v>2571</v>
      </c>
      <c r="C916" s="39"/>
      <c r="D916" s="39" t="s">
        <v>4505</v>
      </c>
      <c r="E916" s="39" t="s">
        <v>274</v>
      </c>
      <c r="F916" s="39" t="s">
        <v>1739</v>
      </c>
      <c r="G916" s="39" t="s">
        <v>4852</v>
      </c>
      <c r="H916" s="39" t="s">
        <v>4502</v>
      </c>
      <c r="I916" s="40" t="n">
        <v>90</v>
      </c>
      <c r="J916" s="40" t="n">
        <v>0</v>
      </c>
      <c r="K916" s="39" t="s">
        <v>4503</v>
      </c>
      <c r="L916" s="41" t="n">
        <v>0</v>
      </c>
      <c r="M916" s="41" t="n">
        <v>19436</v>
      </c>
      <c r="O916" s="42" t="n">
        <f aca="false">M916/SUM($M$2:$M$2023)</f>
        <v>5.36946535246035E-005</v>
      </c>
      <c r="P916" s="43" t="n">
        <f aca="false">IFERROR(M916/I916,0)</f>
        <v>215.955555555556</v>
      </c>
      <c r="Q916" s="17"/>
      <c r="R916" s="44" t="n">
        <f aca="false">I916-Q916</f>
        <v>90</v>
      </c>
      <c r="S916" s="43" t="n">
        <f aca="false">$AK916*R916</f>
        <v>19436</v>
      </c>
      <c r="U916" s="26" t="s">
        <v>259</v>
      </c>
      <c r="V916" s="26" t="s">
        <v>273</v>
      </c>
      <c r="W916" s="26" t="s">
        <v>262</v>
      </c>
      <c r="X916" s="26"/>
      <c r="Y916" s="26" t="s">
        <v>277</v>
      </c>
      <c r="Z916" s="27" t="s">
        <v>123</v>
      </c>
      <c r="AA916" s="26"/>
      <c r="AB916" s="26"/>
      <c r="AC916" s="26"/>
      <c r="AD916" s="26"/>
      <c r="AE916" s="26"/>
      <c r="AF916" s="26"/>
      <c r="AG916" s="26"/>
      <c r="AH916" s="45" t="n">
        <v>90</v>
      </c>
      <c r="AI916" s="45" t="n">
        <f aca="false">Q916</f>
        <v>0</v>
      </c>
      <c r="AJ916" s="45" t="n">
        <f aca="false">$AH916-$AI916</f>
        <v>90</v>
      </c>
      <c r="AK916" s="46" t="n">
        <v>215.955555555556</v>
      </c>
      <c r="AL916" s="46" t="n">
        <f aca="false">$AJ916*$AK916</f>
        <v>19436</v>
      </c>
      <c r="AM916" s="46" t="n">
        <f aca="false">$AI916*$AK916</f>
        <v>0</v>
      </c>
      <c r="AN916" s="26"/>
      <c r="AO916" s="26"/>
    </row>
    <row r="917" customFormat="false" ht="12" hidden="false" customHeight="false" outlineLevel="0" collapsed="false">
      <c r="A917" s="39" t="s">
        <v>856</v>
      </c>
      <c r="B917" s="39" t="s">
        <v>857</v>
      </c>
      <c r="C917" s="39" t="s">
        <v>5594</v>
      </c>
      <c r="D917" s="39" t="s">
        <v>4505</v>
      </c>
      <c r="E917" s="39" t="s">
        <v>261</v>
      </c>
      <c r="F917" s="39" t="s">
        <v>1739</v>
      </c>
      <c r="G917" s="39" t="s">
        <v>4853</v>
      </c>
      <c r="H917" s="39" t="s">
        <v>4502</v>
      </c>
      <c r="I917" s="40" t="n">
        <v>84</v>
      </c>
      <c r="J917" s="40" t="n">
        <v>0</v>
      </c>
      <c r="K917" s="39" t="s">
        <v>4503</v>
      </c>
      <c r="L917" s="41" t="n">
        <v>0</v>
      </c>
      <c r="M917" s="41" t="n">
        <v>119842.83</v>
      </c>
      <c r="O917" s="42" t="n">
        <f aca="false">M917/SUM($M$2:$M$2023)</f>
        <v>0.000331082487870856</v>
      </c>
      <c r="P917" s="43" t="n">
        <f aca="false">IFERROR(M917/I917,0)</f>
        <v>1426.70035714286</v>
      </c>
      <c r="Q917" s="17"/>
      <c r="R917" s="44" t="n">
        <f aca="false">I917-Q917</f>
        <v>84</v>
      </c>
      <c r="S917" s="43" t="n">
        <f aca="false">$AK917*R917</f>
        <v>119842.832352132</v>
      </c>
      <c r="U917" s="26" t="s">
        <v>259</v>
      </c>
      <c r="V917" s="26" t="s">
        <v>260</v>
      </c>
      <c r="W917" s="26" t="s">
        <v>262</v>
      </c>
      <c r="X917" s="25" t="s">
        <v>228</v>
      </c>
      <c r="Y917" s="26" t="s">
        <v>282</v>
      </c>
      <c r="Z917" s="25" t="s">
        <v>51</v>
      </c>
      <c r="AA917" s="26" t="s">
        <v>2106</v>
      </c>
      <c r="AB917" s="26" t="s">
        <v>2107</v>
      </c>
      <c r="AC917" s="26" t="s">
        <v>860</v>
      </c>
      <c r="AD917" s="26" t="s">
        <v>269</v>
      </c>
      <c r="AE917" s="26"/>
      <c r="AF917" s="26" t="s">
        <v>270</v>
      </c>
      <c r="AG917" s="26" t="s">
        <v>861</v>
      </c>
      <c r="AH917" s="45"/>
      <c r="AI917" s="45"/>
      <c r="AJ917" s="45"/>
      <c r="AK917" s="46" t="n">
        <v>1426.70038514443</v>
      </c>
      <c r="AL917" s="46"/>
      <c r="AM917" s="46"/>
      <c r="AN917" s="26"/>
      <c r="AO917" s="26" t="s">
        <v>5354</v>
      </c>
    </row>
    <row r="918" customFormat="false" ht="12" hidden="false" customHeight="false" outlineLevel="0" collapsed="false">
      <c r="A918" s="39" t="s">
        <v>1010</v>
      </c>
      <c r="B918" s="39" t="s">
        <v>1011</v>
      </c>
      <c r="C918" s="39" t="s">
        <v>5595</v>
      </c>
      <c r="D918" s="39" t="s">
        <v>4505</v>
      </c>
      <c r="E918" s="39" t="s">
        <v>261</v>
      </c>
      <c r="F918" s="39" t="s">
        <v>1739</v>
      </c>
      <c r="G918" s="39" t="s">
        <v>4853</v>
      </c>
      <c r="H918" s="39" t="s">
        <v>4502</v>
      </c>
      <c r="I918" s="40" t="n">
        <v>84</v>
      </c>
      <c r="J918" s="40" t="n">
        <v>0</v>
      </c>
      <c r="K918" s="39" t="s">
        <v>4503</v>
      </c>
      <c r="L918" s="41" t="n">
        <v>0</v>
      </c>
      <c r="M918" s="41" t="n">
        <v>163800</v>
      </c>
      <c r="O918" s="42" t="n">
        <f aca="false">M918/SUM($M$2:$M$2023)</f>
        <v>0.000452520284386194</v>
      </c>
      <c r="P918" s="43" t="n">
        <f aca="false">IFERROR(M918/I918,0)</f>
        <v>1950</v>
      </c>
      <c r="Q918" s="17"/>
      <c r="R918" s="44" t="n">
        <f aca="false">I918-Q918</f>
        <v>84</v>
      </c>
      <c r="S918" s="43" t="n">
        <f aca="false">$AK918*R918</f>
        <v>163800</v>
      </c>
      <c r="U918" s="26" t="s">
        <v>259</v>
      </c>
      <c r="V918" s="26" t="s">
        <v>260</v>
      </c>
      <c r="W918" s="26" t="s">
        <v>262</v>
      </c>
      <c r="X918" s="26"/>
      <c r="Y918" s="26" t="s">
        <v>277</v>
      </c>
      <c r="Z918" s="27" t="s">
        <v>123</v>
      </c>
      <c r="AA918" s="26"/>
      <c r="AB918" s="26"/>
      <c r="AC918" s="26"/>
      <c r="AD918" s="26"/>
      <c r="AE918" s="26"/>
      <c r="AF918" s="26"/>
      <c r="AG918" s="26"/>
      <c r="AH918" s="45" t="n">
        <v>84</v>
      </c>
      <c r="AI918" s="45" t="n">
        <f aca="false">Q918</f>
        <v>0</v>
      </c>
      <c r="AJ918" s="45" t="n">
        <f aca="false">$AH918-$AI918</f>
        <v>84</v>
      </c>
      <c r="AK918" s="46" t="n">
        <v>1950</v>
      </c>
      <c r="AL918" s="46" t="n">
        <f aca="false">$AJ918*$AK918</f>
        <v>163800</v>
      </c>
      <c r="AM918" s="46" t="n">
        <f aca="false">$AI918*$AK918</f>
        <v>0</v>
      </c>
      <c r="AN918" s="26"/>
      <c r="AO918" s="26"/>
    </row>
    <row r="919" customFormat="false" ht="12" hidden="false" customHeight="false" outlineLevel="0" collapsed="false">
      <c r="A919" s="39" t="s">
        <v>2262</v>
      </c>
      <c r="B919" s="39" t="s">
        <v>2263</v>
      </c>
      <c r="C919" s="39" t="s">
        <v>5596</v>
      </c>
      <c r="D919" s="39" t="s">
        <v>4505</v>
      </c>
      <c r="E919" s="39" t="s">
        <v>261</v>
      </c>
      <c r="F919" s="39" t="s">
        <v>1739</v>
      </c>
      <c r="G919" s="39" t="s">
        <v>4853</v>
      </c>
      <c r="H919" s="39" t="s">
        <v>4502</v>
      </c>
      <c r="I919" s="40" t="n">
        <v>84</v>
      </c>
      <c r="J919" s="40" t="n">
        <v>0</v>
      </c>
      <c r="K919" s="39" t="s">
        <v>4503</v>
      </c>
      <c r="L919" s="41" t="n">
        <v>0</v>
      </c>
      <c r="M919" s="41" t="n">
        <v>3497.92</v>
      </c>
      <c r="O919" s="42" t="n">
        <f aca="false">M919/SUM($M$2:$M$2023)</f>
        <v>9.6634905565333E-006</v>
      </c>
      <c r="P919" s="43" t="n">
        <f aca="false">IFERROR(M919/I919,0)</f>
        <v>41.6419047619048</v>
      </c>
      <c r="Q919" s="17"/>
      <c r="R919" s="44" t="n">
        <f aca="false">I919-Q919</f>
        <v>84</v>
      </c>
      <c r="S919" s="43" t="n">
        <f aca="false">$AK919*R919</f>
        <v>3497.9175</v>
      </c>
      <c r="U919" s="26" t="s">
        <v>259</v>
      </c>
      <c r="V919" s="26" t="s">
        <v>260</v>
      </c>
      <c r="W919" s="26" t="s">
        <v>262</v>
      </c>
      <c r="X919" s="26"/>
      <c r="Y919" s="26" t="s">
        <v>277</v>
      </c>
      <c r="Z919" s="27" t="s">
        <v>123</v>
      </c>
      <c r="AA919" s="26"/>
      <c r="AB919" s="26"/>
      <c r="AC919" s="26"/>
      <c r="AD919" s="26"/>
      <c r="AE919" s="26"/>
      <c r="AF919" s="26"/>
      <c r="AG919" s="26"/>
      <c r="AH919" s="45"/>
      <c r="AI919" s="45"/>
      <c r="AJ919" s="45"/>
      <c r="AK919" s="46" t="n">
        <v>41.641875</v>
      </c>
      <c r="AL919" s="46"/>
      <c r="AM919" s="46"/>
      <c r="AN919" s="26"/>
      <c r="AO919" s="26" t="s">
        <v>1741</v>
      </c>
    </row>
    <row r="920" customFormat="false" ht="12" hidden="false" customHeight="false" outlineLevel="0" collapsed="false">
      <c r="A920" s="39" t="s">
        <v>2589</v>
      </c>
      <c r="B920" s="39" t="s">
        <v>2590</v>
      </c>
      <c r="C920" s="39" t="s">
        <v>5597</v>
      </c>
      <c r="D920" s="39" t="s">
        <v>4505</v>
      </c>
      <c r="E920" s="39" t="s">
        <v>261</v>
      </c>
      <c r="F920" s="39" t="s">
        <v>1739</v>
      </c>
      <c r="G920" s="39" t="s">
        <v>4853</v>
      </c>
      <c r="H920" s="39" t="s">
        <v>4502</v>
      </c>
      <c r="I920" s="40" t="n">
        <v>82</v>
      </c>
      <c r="J920" s="40" t="n">
        <v>0</v>
      </c>
      <c r="K920" s="39" t="s">
        <v>4503</v>
      </c>
      <c r="L920" s="41" t="n">
        <v>0</v>
      </c>
      <c r="M920" s="41" t="n">
        <v>5401.34</v>
      </c>
      <c r="O920" s="42" t="n">
        <f aca="false">M920/SUM($M$2:$M$2023)</f>
        <v>1.49219530700032E-005</v>
      </c>
      <c r="P920" s="43" t="n">
        <f aca="false">IFERROR(M920/I920,0)</f>
        <v>65.87</v>
      </c>
      <c r="Q920" s="17"/>
      <c r="R920" s="44" t="n">
        <f aca="false">I920-Q920</f>
        <v>82</v>
      </c>
      <c r="S920" s="43" t="n">
        <f aca="false">$AK920*R920</f>
        <v>5401.34</v>
      </c>
      <c r="U920" s="26" t="s">
        <v>259</v>
      </c>
      <c r="V920" s="26" t="s">
        <v>260</v>
      </c>
      <c r="W920" s="26" t="s">
        <v>262</v>
      </c>
      <c r="X920" s="26"/>
      <c r="Y920" s="26" t="s">
        <v>277</v>
      </c>
      <c r="Z920" s="27" t="s">
        <v>123</v>
      </c>
      <c r="AA920" s="26"/>
      <c r="AB920" s="26"/>
      <c r="AC920" s="26"/>
      <c r="AD920" s="26"/>
      <c r="AE920" s="26"/>
      <c r="AF920" s="26"/>
      <c r="AG920" s="26"/>
      <c r="AH920" s="45" t="n">
        <v>82</v>
      </c>
      <c r="AI920" s="45" t="n">
        <f aca="false">Q920</f>
        <v>0</v>
      </c>
      <c r="AJ920" s="45" t="n">
        <f aca="false">$AH920-$AI920</f>
        <v>82</v>
      </c>
      <c r="AK920" s="46" t="n">
        <v>65.87</v>
      </c>
      <c r="AL920" s="46" t="n">
        <f aca="false">$AJ920*$AK920</f>
        <v>5401.34</v>
      </c>
      <c r="AM920" s="46" t="n">
        <f aca="false">$AI920*$AK920</f>
        <v>0</v>
      </c>
      <c r="AN920" s="26"/>
      <c r="AO920" s="26"/>
    </row>
    <row r="921" customFormat="false" ht="12" hidden="false" customHeight="false" outlineLevel="0" collapsed="false">
      <c r="A921" s="39" t="s">
        <v>2512</v>
      </c>
      <c r="B921" s="39" t="s">
        <v>2513</v>
      </c>
      <c r="C921" s="39"/>
      <c r="D921" s="39" t="s">
        <v>4565</v>
      </c>
      <c r="E921" s="39" t="s">
        <v>611</v>
      </c>
      <c r="F921" s="39" t="s">
        <v>1739</v>
      </c>
      <c r="G921" s="39" t="s">
        <v>5355</v>
      </c>
      <c r="H921" s="39" t="s">
        <v>4502</v>
      </c>
      <c r="I921" s="40" t="n">
        <v>82</v>
      </c>
      <c r="J921" s="40" t="n">
        <v>0</v>
      </c>
      <c r="K921" s="39" t="s">
        <v>4503</v>
      </c>
      <c r="L921" s="41" t="n">
        <v>0</v>
      </c>
      <c r="M921" s="41" t="n">
        <v>1573671.92</v>
      </c>
      <c r="O921" s="42" t="n">
        <f aca="false">M921/SUM($M$2:$M$2023)</f>
        <v>0.00434748757490212</v>
      </c>
      <c r="P921" s="43" t="n">
        <f aca="false">IFERROR(M921/I921,0)</f>
        <v>19191.1209756098</v>
      </c>
      <c r="Q921" s="17"/>
      <c r="R921" s="44" t="n">
        <f aca="false">I921-Q921</f>
        <v>82</v>
      </c>
      <c r="S921" s="43" t="n">
        <f aca="false">$AK921*R921</f>
        <v>1573671.91735849</v>
      </c>
      <c r="U921" s="26" t="s">
        <v>259</v>
      </c>
      <c r="V921" s="26" t="s">
        <v>610</v>
      </c>
      <c r="W921" s="26" t="s">
        <v>612</v>
      </c>
      <c r="X921" s="26"/>
      <c r="Y921" s="26" t="s">
        <v>615</v>
      </c>
      <c r="Z921" s="27" t="s">
        <v>126</v>
      </c>
      <c r="AA921" s="26"/>
      <c r="AB921" s="26"/>
      <c r="AC921" s="26"/>
      <c r="AD921" s="26"/>
      <c r="AE921" s="26"/>
      <c r="AF921" s="26"/>
      <c r="AG921" s="26"/>
      <c r="AH921" s="45" t="n">
        <v>106</v>
      </c>
      <c r="AI921" s="45" t="n">
        <f aca="false">Q921</f>
        <v>0</v>
      </c>
      <c r="AJ921" s="45" t="n">
        <f aca="false">$AH921-$AI921</f>
        <v>106</v>
      </c>
      <c r="AK921" s="46" t="n">
        <v>19191.1209433962</v>
      </c>
      <c r="AL921" s="46" t="n">
        <f aca="false">$AJ921*$AK921</f>
        <v>2034258.82</v>
      </c>
      <c r="AM921" s="46" t="n">
        <f aca="false">$AI921*$AK921</f>
        <v>0</v>
      </c>
      <c r="AN921" s="26"/>
      <c r="AO921" s="26" t="s">
        <v>1741</v>
      </c>
    </row>
    <row r="922" customFormat="false" ht="12" hidden="false" customHeight="false" outlineLevel="0" collapsed="false">
      <c r="A922" s="39" t="s">
        <v>448</v>
      </c>
      <c r="B922" s="39" t="s">
        <v>449</v>
      </c>
      <c r="C922" s="39" t="s">
        <v>5598</v>
      </c>
      <c r="D922" s="39" t="s">
        <v>4505</v>
      </c>
      <c r="E922" s="39" t="s">
        <v>261</v>
      </c>
      <c r="F922" s="39" t="s">
        <v>1739</v>
      </c>
      <c r="G922" s="39" t="s">
        <v>4853</v>
      </c>
      <c r="H922" s="39" t="s">
        <v>4502</v>
      </c>
      <c r="I922" s="40" t="n">
        <v>80</v>
      </c>
      <c r="J922" s="40" t="n">
        <v>0</v>
      </c>
      <c r="K922" s="39" t="s">
        <v>4503</v>
      </c>
      <c r="L922" s="41" t="n">
        <v>0</v>
      </c>
      <c r="M922" s="41" t="n">
        <v>23978.12</v>
      </c>
      <c r="O922" s="42" t="n">
        <f aca="false">M922/SUM($M$2:$M$2023)</f>
        <v>6.62428918281214E-005</v>
      </c>
      <c r="P922" s="43" t="n">
        <f aca="false">IFERROR(M922/I922,0)</f>
        <v>299.7265</v>
      </c>
      <c r="Q922" s="17"/>
      <c r="R922" s="44" t="n">
        <f aca="false">I922-Q922</f>
        <v>80</v>
      </c>
      <c r="S922" s="43" t="n">
        <f aca="false">$AK922*R922</f>
        <v>23978.1222222222</v>
      </c>
      <c r="U922" s="26" t="s">
        <v>259</v>
      </c>
      <c r="V922" s="26" t="s">
        <v>260</v>
      </c>
      <c r="W922" s="26" t="s">
        <v>262</v>
      </c>
      <c r="X922" s="29" t="s">
        <v>227</v>
      </c>
      <c r="Y922" s="26" t="s">
        <v>297</v>
      </c>
      <c r="Z922" s="25" t="s">
        <v>51</v>
      </c>
      <c r="AA922" s="26" t="s">
        <v>1895</v>
      </c>
      <c r="AB922" s="26" t="s">
        <v>1896</v>
      </c>
      <c r="AC922" s="26" t="s">
        <v>1897</v>
      </c>
      <c r="AD922" s="26" t="s">
        <v>269</v>
      </c>
      <c r="AE922" s="26"/>
      <c r="AF922" s="26" t="s">
        <v>270</v>
      </c>
      <c r="AG922" s="26" t="s">
        <v>1898</v>
      </c>
      <c r="AH922" s="45"/>
      <c r="AI922" s="45"/>
      <c r="AJ922" s="45"/>
      <c r="AK922" s="46" t="n">
        <v>299.726527777778</v>
      </c>
      <c r="AL922" s="46"/>
      <c r="AM922" s="46"/>
      <c r="AN922" s="26"/>
      <c r="AO922" s="26" t="s">
        <v>5060</v>
      </c>
    </row>
    <row r="923" customFormat="false" ht="12" hidden="false" customHeight="false" outlineLevel="0" collapsed="false">
      <c r="A923" s="39" t="s">
        <v>1862</v>
      </c>
      <c r="B923" s="39" t="s">
        <v>1863</v>
      </c>
      <c r="C923" s="39" t="s">
        <v>5599</v>
      </c>
      <c r="D923" s="39" t="s">
        <v>4505</v>
      </c>
      <c r="E923" s="39" t="s">
        <v>261</v>
      </c>
      <c r="F923" s="39" t="s">
        <v>1739</v>
      </c>
      <c r="G923" s="39" t="s">
        <v>4853</v>
      </c>
      <c r="H923" s="39" t="s">
        <v>4502</v>
      </c>
      <c r="I923" s="40" t="n">
        <v>80</v>
      </c>
      <c r="J923" s="40" t="n">
        <v>0</v>
      </c>
      <c r="K923" s="39" t="s">
        <v>4503</v>
      </c>
      <c r="L923" s="41" t="n">
        <v>0</v>
      </c>
      <c r="M923" s="41" t="n">
        <v>7894.45</v>
      </c>
      <c r="O923" s="42" t="n">
        <f aca="false">M923/SUM($M$2:$M$2023)</f>
        <v>2.18095162336544E-005</v>
      </c>
      <c r="P923" s="43" t="n">
        <f aca="false">IFERROR(M923/I923,0)</f>
        <v>98.680625</v>
      </c>
      <c r="Q923" s="17"/>
      <c r="R923" s="44" t="n">
        <f aca="false">I923-Q923</f>
        <v>80</v>
      </c>
      <c r="S923" s="43" t="n">
        <f aca="false">$AK923*R923</f>
        <v>7894.45105517417</v>
      </c>
      <c r="U923" s="26" t="s">
        <v>259</v>
      </c>
      <c r="V923" s="26" t="s">
        <v>260</v>
      </c>
      <c r="W923" s="26" t="s">
        <v>262</v>
      </c>
      <c r="X923" s="25" t="s">
        <v>228</v>
      </c>
      <c r="Y923" s="26" t="s">
        <v>282</v>
      </c>
      <c r="Z923" s="25" t="s">
        <v>51</v>
      </c>
      <c r="AA923" s="26" t="s">
        <v>1864</v>
      </c>
      <c r="AB923" s="26" t="s">
        <v>1865</v>
      </c>
      <c r="AC923" s="26" t="s">
        <v>1866</v>
      </c>
      <c r="AD923" s="26" t="s">
        <v>269</v>
      </c>
      <c r="AE923" s="26"/>
      <c r="AF923" s="26" t="s">
        <v>270</v>
      </c>
      <c r="AG923" s="26" t="s">
        <v>1867</v>
      </c>
      <c r="AH923" s="45"/>
      <c r="AI923" s="45"/>
      <c r="AJ923" s="45"/>
      <c r="AK923" s="46" t="n">
        <v>98.6806381896771</v>
      </c>
      <c r="AL923" s="46"/>
      <c r="AM923" s="46"/>
      <c r="AN923" s="26"/>
      <c r="AO923" s="26" t="s">
        <v>4932</v>
      </c>
    </row>
    <row r="924" customFormat="false" ht="12" hidden="false" customHeight="false" outlineLevel="0" collapsed="false">
      <c r="A924" s="39" t="s">
        <v>1862</v>
      </c>
      <c r="B924" s="39" t="s">
        <v>1863</v>
      </c>
      <c r="C924" s="39" t="s">
        <v>5600</v>
      </c>
      <c r="D924" s="39" t="s">
        <v>4505</v>
      </c>
      <c r="E924" s="39" t="s">
        <v>261</v>
      </c>
      <c r="F924" s="39" t="s">
        <v>1739</v>
      </c>
      <c r="G924" s="39" t="s">
        <v>4853</v>
      </c>
      <c r="H924" s="39" t="s">
        <v>4502</v>
      </c>
      <c r="I924" s="40" t="n">
        <v>80</v>
      </c>
      <c r="J924" s="40" t="n">
        <v>0</v>
      </c>
      <c r="K924" s="39" t="s">
        <v>4503</v>
      </c>
      <c r="L924" s="41" t="n">
        <v>0</v>
      </c>
      <c r="M924" s="41" t="n">
        <v>7894.45</v>
      </c>
      <c r="O924" s="42" t="n">
        <f aca="false">M924/SUM($M$2:$M$2023)</f>
        <v>2.18095162336544E-005</v>
      </c>
      <c r="P924" s="43" t="n">
        <f aca="false">IFERROR(M924/I924,0)</f>
        <v>98.680625</v>
      </c>
      <c r="Q924" s="17"/>
      <c r="R924" s="44" t="n">
        <f aca="false">I924-Q924</f>
        <v>80</v>
      </c>
      <c r="S924" s="43" t="n">
        <f aca="false">$AK924*R924</f>
        <v>7894.45105517417</v>
      </c>
      <c r="U924" s="26" t="s">
        <v>259</v>
      </c>
      <c r="V924" s="26" t="s">
        <v>260</v>
      </c>
      <c r="W924" s="26" t="s">
        <v>262</v>
      </c>
      <c r="X924" s="25" t="s">
        <v>228</v>
      </c>
      <c r="Y924" s="26" t="s">
        <v>282</v>
      </c>
      <c r="Z924" s="25" t="s">
        <v>51</v>
      </c>
      <c r="AA924" s="26" t="s">
        <v>1864</v>
      </c>
      <c r="AB924" s="26" t="s">
        <v>1865</v>
      </c>
      <c r="AC924" s="26" t="s">
        <v>1866</v>
      </c>
      <c r="AD924" s="26" t="s">
        <v>269</v>
      </c>
      <c r="AE924" s="26"/>
      <c r="AF924" s="26" t="s">
        <v>270</v>
      </c>
      <c r="AG924" s="26" t="s">
        <v>1867</v>
      </c>
      <c r="AH924" s="45"/>
      <c r="AI924" s="45"/>
      <c r="AJ924" s="45"/>
      <c r="AK924" s="46" t="n">
        <v>98.6806381896771</v>
      </c>
      <c r="AL924" s="46"/>
      <c r="AM924" s="46"/>
      <c r="AN924" s="26"/>
      <c r="AO924" s="26" t="s">
        <v>4932</v>
      </c>
    </row>
    <row r="925" customFormat="false" ht="12" hidden="false" customHeight="false" outlineLevel="0" collapsed="false">
      <c r="A925" s="39" t="s">
        <v>263</v>
      </c>
      <c r="B925" s="39" t="s">
        <v>264</v>
      </c>
      <c r="C925" s="39" t="s">
        <v>5601</v>
      </c>
      <c r="D925" s="39" t="s">
        <v>4505</v>
      </c>
      <c r="E925" s="39" t="s">
        <v>261</v>
      </c>
      <c r="F925" s="39" t="s">
        <v>1739</v>
      </c>
      <c r="G925" s="39" t="s">
        <v>4853</v>
      </c>
      <c r="H925" s="39" t="s">
        <v>4502</v>
      </c>
      <c r="I925" s="40" t="n">
        <v>80</v>
      </c>
      <c r="J925" s="40" t="n">
        <v>0</v>
      </c>
      <c r="K925" s="39" t="s">
        <v>4503</v>
      </c>
      <c r="L925" s="41" t="n">
        <v>0</v>
      </c>
      <c r="M925" s="41" t="n">
        <v>11857.76</v>
      </c>
      <c r="O925" s="42" t="n">
        <f aca="false">M925/SUM($M$2:$M$2023)</f>
        <v>3.2758711400386E-005</v>
      </c>
      <c r="P925" s="43" t="n">
        <f aca="false">IFERROR(M925/I925,0)</f>
        <v>148.222</v>
      </c>
      <c r="Q925" s="17"/>
      <c r="R925" s="44" t="n">
        <f aca="false">I925-Q925</f>
        <v>80</v>
      </c>
      <c r="S925" s="43" t="n">
        <f aca="false">$AK925*R925</f>
        <v>11857.7583161834</v>
      </c>
      <c r="U925" s="26" t="s">
        <v>259</v>
      </c>
      <c r="V925" s="26" t="s">
        <v>260</v>
      </c>
      <c r="W925" s="26" t="s">
        <v>262</v>
      </c>
      <c r="X925" s="29" t="s">
        <v>227</v>
      </c>
      <c r="Y925" s="26" t="s">
        <v>297</v>
      </c>
      <c r="Z925" s="25" t="s">
        <v>51</v>
      </c>
      <c r="AA925" s="26" t="s">
        <v>1752</v>
      </c>
      <c r="AB925" s="26" t="s">
        <v>1753</v>
      </c>
      <c r="AC925" s="26" t="s">
        <v>268</v>
      </c>
      <c r="AD925" s="26" t="s">
        <v>269</v>
      </c>
      <c r="AE925" s="26"/>
      <c r="AF925" s="26" t="s">
        <v>270</v>
      </c>
      <c r="AG925" s="26" t="s">
        <v>271</v>
      </c>
      <c r="AH925" s="45"/>
      <c r="AI925" s="45"/>
      <c r="AJ925" s="45"/>
      <c r="AK925" s="46" t="n">
        <v>148.221978952292</v>
      </c>
      <c r="AL925" s="46"/>
      <c r="AM925" s="46"/>
      <c r="AN925" s="26"/>
      <c r="AO925" s="26" t="s">
        <v>4867</v>
      </c>
    </row>
    <row r="926" customFormat="false" ht="12" hidden="false" customHeight="false" outlineLevel="0" collapsed="false">
      <c r="A926" s="39" t="s">
        <v>2563</v>
      </c>
      <c r="B926" s="39" t="s">
        <v>2564</v>
      </c>
      <c r="C926" s="39" t="s">
        <v>5602</v>
      </c>
      <c r="D926" s="39" t="s">
        <v>4505</v>
      </c>
      <c r="E926" s="39" t="s">
        <v>261</v>
      </c>
      <c r="F926" s="39" t="s">
        <v>1739</v>
      </c>
      <c r="G926" s="39" t="s">
        <v>4853</v>
      </c>
      <c r="H926" s="39" t="s">
        <v>4502</v>
      </c>
      <c r="I926" s="40" t="n">
        <v>80</v>
      </c>
      <c r="J926" s="40" t="n">
        <v>0</v>
      </c>
      <c r="K926" s="39" t="s">
        <v>4503</v>
      </c>
      <c r="L926" s="41" t="n">
        <v>0</v>
      </c>
      <c r="M926" s="41" t="n">
        <v>551159.89</v>
      </c>
      <c r="O926" s="42" t="n">
        <f aca="false">M926/SUM($M$2:$M$2023)</f>
        <v>0.00152265586181357</v>
      </c>
      <c r="P926" s="43" t="n">
        <f aca="false">IFERROR(M926/I926,0)</f>
        <v>6889.498625</v>
      </c>
      <c r="Q926" s="17" t="n">
        <v>0</v>
      </c>
      <c r="R926" s="44" t="n">
        <f aca="false">I926-Q926</f>
        <v>80</v>
      </c>
      <c r="S926" s="43" t="n">
        <f aca="false">$AK926*R926</f>
        <v>551159.886956522</v>
      </c>
      <c r="U926" s="26" t="s">
        <v>259</v>
      </c>
      <c r="V926" s="26" t="s">
        <v>260</v>
      </c>
      <c r="W926" s="26" t="s">
        <v>262</v>
      </c>
      <c r="X926" s="24" t="s">
        <v>226</v>
      </c>
      <c r="Y926" s="26" t="s">
        <v>267</v>
      </c>
      <c r="Z926" s="25" t="s">
        <v>51</v>
      </c>
      <c r="AA926" s="26" t="s">
        <v>2565</v>
      </c>
      <c r="AB926" s="26" t="s">
        <v>2566</v>
      </c>
      <c r="AC926" s="26" t="s">
        <v>290</v>
      </c>
      <c r="AD926" s="26" t="s">
        <v>269</v>
      </c>
      <c r="AE926" s="26"/>
      <c r="AF926" s="26" t="s">
        <v>269</v>
      </c>
      <c r="AG926" s="26"/>
      <c r="AH926" s="45" t="n">
        <v>92</v>
      </c>
      <c r="AI926" s="45" t="n">
        <f aca="false">Q926</f>
        <v>0</v>
      </c>
      <c r="AJ926" s="45" t="n">
        <f aca="false">$AH926-$AI926</f>
        <v>92</v>
      </c>
      <c r="AK926" s="46" t="n">
        <v>6889.49858695652</v>
      </c>
      <c r="AL926" s="46" t="n">
        <f aca="false">$AJ926*$AK926</f>
        <v>633833.87</v>
      </c>
      <c r="AM926" s="46" t="n">
        <f aca="false">$AI926*$AK926</f>
        <v>0</v>
      </c>
      <c r="AN926" s="26"/>
      <c r="AO926" s="26" t="s">
        <v>2567</v>
      </c>
    </row>
    <row r="927" customFormat="false" ht="12" hidden="false" customHeight="false" outlineLevel="0" collapsed="false">
      <c r="A927" s="39" t="s">
        <v>2075</v>
      </c>
      <c r="B927" s="39" t="s">
        <v>2076</v>
      </c>
      <c r="C927" s="39" t="s">
        <v>5603</v>
      </c>
      <c r="D927" s="39" t="s">
        <v>4505</v>
      </c>
      <c r="E927" s="39" t="s">
        <v>261</v>
      </c>
      <c r="F927" s="39" t="s">
        <v>1739</v>
      </c>
      <c r="G927" s="39" t="s">
        <v>4853</v>
      </c>
      <c r="H927" s="39" t="s">
        <v>4502</v>
      </c>
      <c r="I927" s="40" t="n">
        <v>80</v>
      </c>
      <c r="J927" s="40" t="n">
        <v>0</v>
      </c>
      <c r="K927" s="39" t="s">
        <v>4503</v>
      </c>
      <c r="L927" s="41" t="n">
        <v>0</v>
      </c>
      <c r="M927" s="41" t="n">
        <v>22091.9</v>
      </c>
      <c r="O927" s="42" t="n">
        <f aca="false">M927/SUM($M$2:$M$2023)</f>
        <v>6.10319467071511E-005</v>
      </c>
      <c r="P927" s="43" t="n">
        <f aca="false">IFERROR(M927/I927,0)</f>
        <v>276.14875</v>
      </c>
      <c r="Q927" s="17"/>
      <c r="R927" s="44" t="n">
        <f aca="false">I927-Q927</f>
        <v>80</v>
      </c>
      <c r="S927" s="43" t="n">
        <f aca="false">$AK927*R927</f>
        <v>22091.904</v>
      </c>
      <c r="U927" s="26" t="s">
        <v>259</v>
      </c>
      <c r="V927" s="26" t="s">
        <v>260</v>
      </c>
      <c r="W927" s="26" t="s">
        <v>262</v>
      </c>
      <c r="X927" s="24" t="s">
        <v>226</v>
      </c>
      <c r="Y927" s="26" t="s">
        <v>267</v>
      </c>
      <c r="Z927" s="25" t="s">
        <v>51</v>
      </c>
      <c r="AA927" s="26" t="s">
        <v>2077</v>
      </c>
      <c r="AB927" s="26" t="s">
        <v>2078</v>
      </c>
      <c r="AC927" s="26" t="s">
        <v>290</v>
      </c>
      <c r="AD927" s="26" t="s">
        <v>269</v>
      </c>
      <c r="AE927" s="26"/>
      <c r="AF927" s="26" t="s">
        <v>269</v>
      </c>
      <c r="AG927" s="26"/>
      <c r="AH927" s="45"/>
      <c r="AI927" s="45"/>
      <c r="AJ927" s="45"/>
      <c r="AK927" s="46" t="n">
        <v>276.1488</v>
      </c>
      <c r="AL927" s="46"/>
      <c r="AM927" s="46"/>
      <c r="AN927" s="26"/>
      <c r="AO927" s="26" t="s">
        <v>5151</v>
      </c>
    </row>
    <row r="928" customFormat="false" ht="12" hidden="false" customHeight="false" outlineLevel="0" collapsed="false">
      <c r="A928" s="39" t="s">
        <v>2487</v>
      </c>
      <c r="B928" s="39" t="s">
        <v>2488</v>
      </c>
      <c r="C928" s="39"/>
      <c r="D928" s="39" t="s">
        <v>4505</v>
      </c>
      <c r="E928" s="39" t="s">
        <v>261</v>
      </c>
      <c r="F928" s="39" t="s">
        <v>1739</v>
      </c>
      <c r="G928" s="39" t="s">
        <v>4853</v>
      </c>
      <c r="H928" s="39" t="s">
        <v>4502</v>
      </c>
      <c r="I928" s="40" t="n">
        <v>80</v>
      </c>
      <c r="J928" s="40" t="n">
        <v>0</v>
      </c>
      <c r="K928" s="39" t="s">
        <v>4503</v>
      </c>
      <c r="L928" s="41" t="n">
        <v>0</v>
      </c>
      <c r="M928" s="41" t="n">
        <v>56543.02</v>
      </c>
      <c r="O928" s="42" t="n">
        <f aca="false">M928/SUM($M$2:$M$2023)</f>
        <v>0.000156207957817181</v>
      </c>
      <c r="P928" s="43" t="n">
        <f aca="false">IFERROR(M928/I928,0)</f>
        <v>706.78775</v>
      </c>
      <c r="Q928" s="17"/>
      <c r="R928" s="44" t="n">
        <f aca="false">I928-Q928</f>
        <v>80</v>
      </c>
      <c r="S928" s="43" t="n">
        <f aca="false">$AK928*R928</f>
        <v>56543.0214285714</v>
      </c>
      <c r="U928" s="26" t="s">
        <v>259</v>
      </c>
      <c r="V928" s="26" t="s">
        <v>260</v>
      </c>
      <c r="W928" s="26" t="s">
        <v>262</v>
      </c>
      <c r="X928" s="26"/>
      <c r="Y928" s="26" t="s">
        <v>277</v>
      </c>
      <c r="Z928" s="27" t="s">
        <v>123</v>
      </c>
      <c r="AA928" s="26"/>
      <c r="AB928" s="26"/>
      <c r="AC928" s="26"/>
      <c r="AD928" s="26"/>
      <c r="AE928" s="26"/>
      <c r="AF928" s="26"/>
      <c r="AG928" s="26"/>
      <c r="AH928" s="45" t="n">
        <v>112</v>
      </c>
      <c r="AI928" s="45" t="n">
        <f aca="false">Q928</f>
        <v>0</v>
      </c>
      <c r="AJ928" s="45" t="n">
        <f aca="false">$AH928-$AI928</f>
        <v>112</v>
      </c>
      <c r="AK928" s="46" t="n">
        <v>706.787767857143</v>
      </c>
      <c r="AL928" s="46" t="n">
        <f aca="false">$AJ928*$AK928</f>
        <v>79160.23</v>
      </c>
      <c r="AM928" s="46" t="n">
        <f aca="false">$AI928*$AK928</f>
        <v>0</v>
      </c>
      <c r="AN928" s="26"/>
      <c r="AO928" s="26" t="s">
        <v>1740</v>
      </c>
    </row>
    <row r="929" customFormat="false" ht="12" hidden="false" customHeight="false" outlineLevel="0" collapsed="false">
      <c r="A929" s="39" t="s">
        <v>2277</v>
      </c>
      <c r="B929" s="39" t="s">
        <v>2278</v>
      </c>
      <c r="C929" s="39" t="s">
        <v>5604</v>
      </c>
      <c r="D929" s="39" t="s">
        <v>4505</v>
      </c>
      <c r="E929" s="39" t="s">
        <v>261</v>
      </c>
      <c r="F929" s="39" t="s">
        <v>1739</v>
      </c>
      <c r="G929" s="39" t="s">
        <v>4853</v>
      </c>
      <c r="H929" s="39" t="s">
        <v>4502</v>
      </c>
      <c r="I929" s="40" t="n">
        <v>80</v>
      </c>
      <c r="J929" s="40" t="n">
        <v>0</v>
      </c>
      <c r="K929" s="39" t="s">
        <v>4503</v>
      </c>
      <c r="L929" s="41" t="n">
        <v>0</v>
      </c>
      <c r="M929" s="41" t="n">
        <v>1047.73</v>
      </c>
      <c r="O929" s="42" t="n">
        <f aca="false">M929/SUM($M$2:$M$2023)</f>
        <v>2.89449986300334E-006</v>
      </c>
      <c r="P929" s="43" t="n">
        <f aca="false">IFERROR(M929/I929,0)</f>
        <v>13.096625</v>
      </c>
      <c r="Q929" s="17"/>
      <c r="R929" s="44" t="n">
        <f aca="false">I929-Q929</f>
        <v>80</v>
      </c>
      <c r="S929" s="43" t="n">
        <f aca="false">$AK929*R929</f>
        <v>1047.73017751479</v>
      </c>
      <c r="U929" s="26" t="s">
        <v>259</v>
      </c>
      <c r="V929" s="26" t="s">
        <v>260</v>
      </c>
      <c r="W929" s="26" t="s">
        <v>262</v>
      </c>
      <c r="X929" s="24" t="s">
        <v>226</v>
      </c>
      <c r="Y929" s="26" t="s">
        <v>267</v>
      </c>
      <c r="Z929" s="25" t="s">
        <v>51</v>
      </c>
      <c r="AA929" s="26" t="s">
        <v>2279</v>
      </c>
      <c r="AB929" s="26" t="s">
        <v>2280</v>
      </c>
      <c r="AC929" s="26" t="s">
        <v>290</v>
      </c>
      <c r="AD929" s="26" t="s">
        <v>269</v>
      </c>
      <c r="AE929" s="26"/>
      <c r="AF929" s="26" t="s">
        <v>269</v>
      </c>
      <c r="AG929" s="26"/>
      <c r="AH929" s="45"/>
      <c r="AI929" s="45"/>
      <c r="AJ929" s="45"/>
      <c r="AK929" s="46" t="n">
        <v>13.0966272189349</v>
      </c>
      <c r="AL929" s="46"/>
      <c r="AM929" s="46"/>
      <c r="AN929" s="26"/>
      <c r="AO929" s="26" t="s">
        <v>5605</v>
      </c>
    </row>
    <row r="930" customFormat="false" ht="12" hidden="false" customHeight="false" outlineLevel="0" collapsed="false">
      <c r="A930" s="39" t="s">
        <v>278</v>
      </c>
      <c r="B930" s="39" t="s">
        <v>279</v>
      </c>
      <c r="C930" s="39" t="s">
        <v>5606</v>
      </c>
      <c r="D930" s="39" t="s">
        <v>4505</v>
      </c>
      <c r="E930" s="39" t="s">
        <v>261</v>
      </c>
      <c r="F930" s="39" t="s">
        <v>1739</v>
      </c>
      <c r="G930" s="39" t="s">
        <v>4853</v>
      </c>
      <c r="H930" s="39" t="s">
        <v>4502</v>
      </c>
      <c r="I930" s="40" t="n">
        <v>80</v>
      </c>
      <c r="J930" s="40" t="n">
        <v>0</v>
      </c>
      <c r="K930" s="39" t="s">
        <v>4503</v>
      </c>
      <c r="L930" s="41" t="n">
        <v>0</v>
      </c>
      <c r="M930" s="41" t="n">
        <v>8806.44</v>
      </c>
      <c r="O930" s="42" t="n">
        <f aca="false">M930/SUM($M$2:$M$2023)</f>
        <v>2.43290154653843E-005</v>
      </c>
      <c r="P930" s="43" t="n">
        <f aca="false">IFERROR(M930/I930,0)</f>
        <v>110.0805</v>
      </c>
      <c r="Q930" s="17"/>
      <c r="R930" s="44" t="n">
        <f aca="false">I930-Q930</f>
        <v>80</v>
      </c>
      <c r="S930" s="43" t="n">
        <f aca="false">$AK930*R930</f>
        <v>8806.43729456384</v>
      </c>
      <c r="U930" s="26" t="s">
        <v>259</v>
      </c>
      <c r="V930" s="26" t="s">
        <v>260</v>
      </c>
      <c r="W930" s="26" t="s">
        <v>262</v>
      </c>
      <c r="X930" s="25" t="s">
        <v>228</v>
      </c>
      <c r="Y930" s="26" t="s">
        <v>282</v>
      </c>
      <c r="Z930" s="25" t="s">
        <v>51</v>
      </c>
      <c r="AA930" s="26" t="s">
        <v>1814</v>
      </c>
      <c r="AB930" s="26" t="s">
        <v>1815</v>
      </c>
      <c r="AC930" s="26" t="s">
        <v>1816</v>
      </c>
      <c r="AD930" s="26" t="s">
        <v>269</v>
      </c>
      <c r="AE930" s="26"/>
      <c r="AF930" s="26" t="s">
        <v>270</v>
      </c>
      <c r="AG930" s="26" t="s">
        <v>284</v>
      </c>
      <c r="AH930" s="45"/>
      <c r="AI930" s="45"/>
      <c r="AJ930" s="45"/>
      <c r="AK930" s="46" t="n">
        <v>110.080466182048</v>
      </c>
      <c r="AL930" s="46"/>
      <c r="AM930" s="46"/>
      <c r="AN930" s="26"/>
      <c r="AO930" s="26" t="s">
        <v>4884</v>
      </c>
    </row>
    <row r="931" customFormat="false" ht="12" hidden="false" customHeight="false" outlineLevel="0" collapsed="false">
      <c r="A931" s="39" t="s">
        <v>1843</v>
      </c>
      <c r="B931" s="39" t="s">
        <v>1844</v>
      </c>
      <c r="C931" s="39" t="s">
        <v>5607</v>
      </c>
      <c r="D931" s="39" t="s">
        <v>4505</v>
      </c>
      <c r="E931" s="39" t="s">
        <v>261</v>
      </c>
      <c r="F931" s="39" t="s">
        <v>1739</v>
      </c>
      <c r="G931" s="39" t="s">
        <v>4853</v>
      </c>
      <c r="H931" s="39" t="s">
        <v>4502</v>
      </c>
      <c r="I931" s="40" t="n">
        <v>80</v>
      </c>
      <c r="J931" s="40" t="n">
        <v>0</v>
      </c>
      <c r="K931" s="39" t="s">
        <v>4503</v>
      </c>
      <c r="L931" s="41" t="n">
        <v>0</v>
      </c>
      <c r="M931" s="41" t="n">
        <v>8087.44</v>
      </c>
      <c r="O931" s="42" t="n">
        <f aca="false">M931/SUM($M$2:$M$2023)</f>
        <v>2.2342677953335E-005</v>
      </c>
      <c r="P931" s="43" t="n">
        <f aca="false">IFERROR(M931/I931,0)</f>
        <v>101.093</v>
      </c>
      <c r="Q931" s="17"/>
      <c r="R931" s="44" t="n">
        <f aca="false">I931-Q931</f>
        <v>80</v>
      </c>
      <c r="S931" s="43" t="n">
        <f aca="false">$AK931*R931</f>
        <v>8087.44319049639</v>
      </c>
      <c r="U931" s="26" t="s">
        <v>259</v>
      </c>
      <c r="V931" s="26" t="s">
        <v>260</v>
      </c>
      <c r="W931" s="26" t="s">
        <v>262</v>
      </c>
      <c r="X931" s="26"/>
      <c r="Y931" s="26" t="s">
        <v>277</v>
      </c>
      <c r="Z931" s="27" t="s">
        <v>123</v>
      </c>
      <c r="AA931" s="26"/>
      <c r="AB931" s="26"/>
      <c r="AC931" s="26"/>
      <c r="AD931" s="26"/>
      <c r="AE931" s="26"/>
      <c r="AF931" s="26"/>
      <c r="AG931" s="26"/>
      <c r="AH931" s="45"/>
      <c r="AI931" s="45"/>
      <c r="AJ931" s="45"/>
      <c r="AK931" s="46" t="n">
        <v>101.093039881205</v>
      </c>
      <c r="AL931" s="46"/>
      <c r="AM931" s="46"/>
      <c r="AN931" s="26"/>
      <c r="AO931" s="26" t="s">
        <v>1845</v>
      </c>
    </row>
    <row r="932" customFormat="false" ht="12" hidden="false" customHeight="false" outlineLevel="0" collapsed="false">
      <c r="A932" s="39" t="s">
        <v>2373</v>
      </c>
      <c r="B932" s="39" t="s">
        <v>2374</v>
      </c>
      <c r="C932" s="39" t="s">
        <v>4909</v>
      </c>
      <c r="D932" s="39" t="s">
        <v>4505</v>
      </c>
      <c r="E932" s="39" t="s">
        <v>261</v>
      </c>
      <c r="F932" s="39" t="s">
        <v>1739</v>
      </c>
      <c r="G932" s="39" t="s">
        <v>4853</v>
      </c>
      <c r="H932" s="39" t="s">
        <v>4502</v>
      </c>
      <c r="I932" s="40" t="n">
        <v>80</v>
      </c>
      <c r="J932" s="40" t="n">
        <v>0</v>
      </c>
      <c r="K932" s="39" t="s">
        <v>4503</v>
      </c>
      <c r="L932" s="41" t="n">
        <v>0</v>
      </c>
      <c r="M932" s="41" t="n">
        <v>10822.47</v>
      </c>
      <c r="O932" s="42" t="n">
        <f aca="false">M932/SUM($M$2:$M$2023)</f>
        <v>2.9898578767772E-005</v>
      </c>
      <c r="P932" s="43" t="n">
        <f aca="false">IFERROR(M932/I932,0)</f>
        <v>135.280875</v>
      </c>
      <c r="Q932" s="17"/>
      <c r="R932" s="44" t="n">
        <f aca="false">I932-Q932</f>
        <v>80</v>
      </c>
      <c r="S932" s="43" t="n">
        <f aca="false">$AK932*R932</f>
        <v>10822.4727272727</v>
      </c>
      <c r="U932" s="26" t="s">
        <v>259</v>
      </c>
      <c r="V932" s="26" t="s">
        <v>260</v>
      </c>
      <c r="W932" s="26" t="s">
        <v>262</v>
      </c>
      <c r="X932" s="26"/>
      <c r="Y932" s="26" t="s">
        <v>277</v>
      </c>
      <c r="Z932" s="27" t="s">
        <v>123</v>
      </c>
      <c r="AA932" s="26"/>
      <c r="AB932" s="26"/>
      <c r="AC932" s="26"/>
      <c r="AD932" s="26"/>
      <c r="AE932" s="26"/>
      <c r="AF932" s="26"/>
      <c r="AG932" s="26"/>
      <c r="AH932" s="45" t="n">
        <v>220</v>
      </c>
      <c r="AI932" s="45" t="n">
        <f aca="false">Q932</f>
        <v>0</v>
      </c>
      <c r="AJ932" s="45" t="n">
        <f aca="false">$AH932-$AI932</f>
        <v>220</v>
      </c>
      <c r="AK932" s="46" t="n">
        <v>135.280909090909</v>
      </c>
      <c r="AL932" s="46" t="n">
        <f aca="false">$AJ932*$AK932</f>
        <v>29761.8</v>
      </c>
      <c r="AM932" s="46" t="n">
        <f aca="false">$AI932*$AK932</f>
        <v>0</v>
      </c>
      <c r="AN932" s="26"/>
      <c r="AO932" s="26" t="s">
        <v>2147</v>
      </c>
    </row>
    <row r="933" customFormat="false" ht="12" hidden="false" customHeight="false" outlineLevel="0" collapsed="false">
      <c r="A933" s="39" t="s">
        <v>2373</v>
      </c>
      <c r="B933" s="39" t="s">
        <v>2374</v>
      </c>
      <c r="C933" s="39" t="s">
        <v>5608</v>
      </c>
      <c r="D933" s="39" t="s">
        <v>4505</v>
      </c>
      <c r="E933" s="39" t="s">
        <v>261</v>
      </c>
      <c r="F933" s="39" t="s">
        <v>1739</v>
      </c>
      <c r="G933" s="39" t="s">
        <v>4853</v>
      </c>
      <c r="H933" s="39" t="s">
        <v>4502</v>
      </c>
      <c r="I933" s="40" t="n">
        <v>80</v>
      </c>
      <c r="J933" s="40" t="n">
        <v>0</v>
      </c>
      <c r="K933" s="39" t="s">
        <v>4503</v>
      </c>
      <c r="L933" s="41" t="n">
        <v>0</v>
      </c>
      <c r="M933" s="41" t="n">
        <v>10822.47</v>
      </c>
      <c r="O933" s="42" t="n">
        <f aca="false">M933/SUM($M$2:$M$2023)</f>
        <v>2.9898578767772E-005</v>
      </c>
      <c r="P933" s="43" t="n">
        <f aca="false">IFERROR(M933/I933,0)</f>
        <v>135.280875</v>
      </c>
      <c r="Q933" s="17"/>
      <c r="R933" s="44" t="n">
        <f aca="false">I933-Q933</f>
        <v>80</v>
      </c>
      <c r="S933" s="43" t="n">
        <f aca="false">$AK933*R933</f>
        <v>10822.4727272727</v>
      </c>
      <c r="U933" s="26" t="s">
        <v>259</v>
      </c>
      <c r="V933" s="26" t="s">
        <v>260</v>
      </c>
      <c r="W933" s="26" t="s">
        <v>262</v>
      </c>
      <c r="X933" s="26"/>
      <c r="Y933" s="26" t="s">
        <v>277</v>
      </c>
      <c r="Z933" s="27" t="s">
        <v>123</v>
      </c>
      <c r="AA933" s="26"/>
      <c r="AB933" s="26"/>
      <c r="AC933" s="26"/>
      <c r="AD933" s="26"/>
      <c r="AE933" s="26"/>
      <c r="AF933" s="26"/>
      <c r="AG933" s="26"/>
      <c r="AH933" s="45"/>
      <c r="AI933" s="45"/>
      <c r="AJ933" s="45"/>
      <c r="AK933" s="46" t="n">
        <v>135.280909090909</v>
      </c>
      <c r="AL933" s="46"/>
      <c r="AM933" s="46"/>
      <c r="AN933" s="26"/>
      <c r="AO933" s="26" t="s">
        <v>2147</v>
      </c>
    </row>
    <row r="934" customFormat="false" ht="12" hidden="false" customHeight="false" outlineLevel="0" collapsed="false">
      <c r="A934" s="39" t="s">
        <v>2206</v>
      </c>
      <c r="B934" s="39" t="s">
        <v>2207</v>
      </c>
      <c r="C934" s="39" t="s">
        <v>5609</v>
      </c>
      <c r="D934" s="39" t="s">
        <v>4505</v>
      </c>
      <c r="E934" s="39" t="s">
        <v>261</v>
      </c>
      <c r="F934" s="39" t="s">
        <v>1739</v>
      </c>
      <c r="G934" s="39" t="s">
        <v>4853</v>
      </c>
      <c r="H934" s="39" t="s">
        <v>4502</v>
      </c>
      <c r="I934" s="40" t="n">
        <v>80</v>
      </c>
      <c r="J934" s="40" t="n">
        <v>0</v>
      </c>
      <c r="K934" s="39" t="s">
        <v>4503</v>
      </c>
      <c r="L934" s="41" t="n">
        <v>0</v>
      </c>
      <c r="M934" s="41" t="n">
        <v>53315.45</v>
      </c>
      <c r="O934" s="42" t="n">
        <f aca="false">M934/SUM($M$2:$M$2023)</f>
        <v>0.000147291346741013</v>
      </c>
      <c r="P934" s="43" t="n">
        <f aca="false">IFERROR(M934/I934,0)</f>
        <v>666.443125</v>
      </c>
      <c r="Q934" s="17"/>
      <c r="R934" s="44" t="n">
        <f aca="false">I934-Q934</f>
        <v>80</v>
      </c>
      <c r="S934" s="43" t="n">
        <f aca="false">$AK934*R934</f>
        <v>53315.4497017893</v>
      </c>
      <c r="U934" s="26" t="s">
        <v>259</v>
      </c>
      <c r="V934" s="26" t="s">
        <v>260</v>
      </c>
      <c r="W934" s="26" t="s">
        <v>262</v>
      </c>
      <c r="X934" s="26"/>
      <c r="Y934" s="26" t="s">
        <v>277</v>
      </c>
      <c r="Z934" s="27" t="s">
        <v>123</v>
      </c>
      <c r="AA934" s="26"/>
      <c r="AB934" s="26"/>
      <c r="AC934" s="26"/>
      <c r="AD934" s="26"/>
      <c r="AE934" s="26"/>
      <c r="AF934" s="26"/>
      <c r="AG934" s="26"/>
      <c r="AH934" s="45"/>
      <c r="AI934" s="45"/>
      <c r="AJ934" s="45"/>
      <c r="AK934" s="46" t="n">
        <v>666.443121272366</v>
      </c>
      <c r="AL934" s="46"/>
      <c r="AM934" s="46"/>
      <c r="AN934" s="26"/>
      <c r="AO934" s="26" t="s">
        <v>2177</v>
      </c>
    </row>
    <row r="935" customFormat="false" ht="12" hidden="false" customHeight="false" outlineLevel="0" collapsed="false">
      <c r="A935" s="39" t="s">
        <v>2239</v>
      </c>
      <c r="B935" s="39" t="s">
        <v>2240</v>
      </c>
      <c r="C935" s="39" t="s">
        <v>5610</v>
      </c>
      <c r="D935" s="39" t="s">
        <v>4505</v>
      </c>
      <c r="E935" s="39" t="s">
        <v>261</v>
      </c>
      <c r="F935" s="39" t="s">
        <v>1739</v>
      </c>
      <c r="G935" s="39" t="s">
        <v>4853</v>
      </c>
      <c r="H935" s="39" t="s">
        <v>4502</v>
      </c>
      <c r="I935" s="40" t="n">
        <v>80</v>
      </c>
      <c r="J935" s="40" t="n">
        <v>0</v>
      </c>
      <c r="K935" s="39" t="s">
        <v>4503</v>
      </c>
      <c r="L935" s="41" t="n">
        <v>0</v>
      </c>
      <c r="M935" s="41" t="n">
        <v>59357.43</v>
      </c>
      <c r="O935" s="42" t="n">
        <f aca="false">M935/SUM($M$2:$M$2023)</f>
        <v>0.000163983156923282</v>
      </c>
      <c r="P935" s="43" t="n">
        <f aca="false">IFERROR(M935/I935,0)</f>
        <v>741.967875</v>
      </c>
      <c r="Q935" s="17"/>
      <c r="R935" s="44" t="n">
        <f aca="false">I935-Q935</f>
        <v>80</v>
      </c>
      <c r="S935" s="43" t="n">
        <f aca="false">$AK935*R935</f>
        <v>59357.433409611</v>
      </c>
      <c r="U935" s="26" t="s">
        <v>259</v>
      </c>
      <c r="V935" s="26" t="s">
        <v>260</v>
      </c>
      <c r="W935" s="26" t="s">
        <v>262</v>
      </c>
      <c r="X935" s="26"/>
      <c r="Y935" s="26" t="s">
        <v>277</v>
      </c>
      <c r="Z935" s="27" t="s">
        <v>123</v>
      </c>
      <c r="AA935" s="26"/>
      <c r="AB935" s="26"/>
      <c r="AC935" s="26"/>
      <c r="AD935" s="26"/>
      <c r="AE935" s="26"/>
      <c r="AF935" s="26"/>
      <c r="AG935" s="26"/>
      <c r="AH935" s="45"/>
      <c r="AI935" s="45"/>
      <c r="AJ935" s="45"/>
      <c r="AK935" s="46" t="n">
        <v>741.967917620137</v>
      </c>
      <c r="AL935" s="46"/>
      <c r="AM935" s="46"/>
      <c r="AN935" s="26"/>
      <c r="AO935" s="26" t="s">
        <v>2190</v>
      </c>
    </row>
    <row r="936" customFormat="false" ht="12" hidden="false" customHeight="false" outlineLevel="0" collapsed="false">
      <c r="A936" s="39" t="s">
        <v>2600</v>
      </c>
      <c r="B936" s="39" t="s">
        <v>2601</v>
      </c>
      <c r="C936" s="39"/>
      <c r="D936" s="39" t="s">
        <v>4505</v>
      </c>
      <c r="E936" s="39" t="s">
        <v>274</v>
      </c>
      <c r="F936" s="39" t="s">
        <v>1739</v>
      </c>
      <c r="G936" s="39" t="s">
        <v>4852</v>
      </c>
      <c r="H936" s="39" t="s">
        <v>4502</v>
      </c>
      <c r="I936" s="40" t="n">
        <v>80</v>
      </c>
      <c r="J936" s="40" t="n">
        <v>0</v>
      </c>
      <c r="K936" s="39" t="s">
        <v>4503</v>
      </c>
      <c r="L936" s="41" t="n">
        <v>0</v>
      </c>
      <c r="M936" s="41" t="n">
        <v>31760</v>
      </c>
      <c r="O936" s="42" t="n">
        <f aca="false">M936/SUM($M$2:$M$2023)</f>
        <v>8.77414177784219E-005</v>
      </c>
      <c r="P936" s="43" t="n">
        <f aca="false">IFERROR(M936/I936,0)</f>
        <v>397</v>
      </c>
      <c r="Q936" s="17"/>
      <c r="R936" s="44" t="n">
        <f aca="false">I936-Q936</f>
        <v>80</v>
      </c>
      <c r="S936" s="43" t="n">
        <f aca="false">$AK936*R936</f>
        <v>31760</v>
      </c>
      <c r="U936" s="26" t="s">
        <v>259</v>
      </c>
      <c r="V936" s="26" t="s">
        <v>273</v>
      </c>
      <c r="W936" s="26" t="s">
        <v>262</v>
      </c>
      <c r="X936" s="26"/>
      <c r="Y936" s="26" t="s">
        <v>277</v>
      </c>
      <c r="Z936" s="27" t="s">
        <v>123</v>
      </c>
      <c r="AA936" s="26"/>
      <c r="AB936" s="26"/>
      <c r="AC936" s="26"/>
      <c r="AD936" s="26"/>
      <c r="AE936" s="26"/>
      <c r="AF936" s="26"/>
      <c r="AG936" s="26"/>
      <c r="AH936" s="45" t="n">
        <v>80</v>
      </c>
      <c r="AI936" s="45" t="n">
        <f aca="false">Q936</f>
        <v>0</v>
      </c>
      <c r="AJ936" s="45" t="n">
        <f aca="false">$AH936-$AI936</f>
        <v>80</v>
      </c>
      <c r="AK936" s="46" t="n">
        <v>397</v>
      </c>
      <c r="AL936" s="46" t="n">
        <f aca="false">$AJ936*$AK936</f>
        <v>31760</v>
      </c>
      <c r="AM936" s="46" t="n">
        <f aca="false">$AI936*$AK936</f>
        <v>0</v>
      </c>
      <c r="AN936" s="26"/>
      <c r="AO936" s="26"/>
    </row>
    <row r="937" customFormat="false" ht="12" hidden="false" customHeight="false" outlineLevel="0" collapsed="false">
      <c r="A937" s="39" t="s">
        <v>2602</v>
      </c>
      <c r="B937" s="39" t="s">
        <v>2603</v>
      </c>
      <c r="C937" s="39"/>
      <c r="D937" s="39" t="s">
        <v>4505</v>
      </c>
      <c r="E937" s="39" t="s">
        <v>274</v>
      </c>
      <c r="F937" s="39" t="s">
        <v>1739</v>
      </c>
      <c r="G937" s="39" t="s">
        <v>4852</v>
      </c>
      <c r="H937" s="39" t="s">
        <v>4502</v>
      </c>
      <c r="I937" s="40" t="n">
        <v>80</v>
      </c>
      <c r="J937" s="40" t="n">
        <v>0</v>
      </c>
      <c r="K937" s="39" t="s">
        <v>4503</v>
      </c>
      <c r="L937" s="41" t="n">
        <v>0</v>
      </c>
      <c r="M937" s="41" t="n">
        <v>0</v>
      </c>
      <c r="O937" s="42" t="n">
        <f aca="false">M937/SUM($M$2:$M$2023)</f>
        <v>0</v>
      </c>
      <c r="P937" s="43" t="n">
        <f aca="false">IFERROR(M937/I937,0)</f>
        <v>0</v>
      </c>
      <c r="Q937" s="17"/>
      <c r="R937" s="44" t="n">
        <f aca="false">I937-Q937</f>
        <v>80</v>
      </c>
      <c r="S937" s="43" t="n">
        <f aca="false">$AK937*R937</f>
        <v>0</v>
      </c>
      <c r="U937" s="26" t="s">
        <v>259</v>
      </c>
      <c r="V937" s="26" t="s">
        <v>273</v>
      </c>
      <c r="W937" s="26" t="s">
        <v>262</v>
      </c>
      <c r="X937" s="26"/>
      <c r="Y937" s="26" t="s">
        <v>277</v>
      </c>
      <c r="Z937" s="27" t="s">
        <v>123</v>
      </c>
      <c r="AA937" s="26"/>
      <c r="AB937" s="26"/>
      <c r="AC937" s="26"/>
      <c r="AD937" s="26"/>
      <c r="AE937" s="26"/>
      <c r="AF937" s="26"/>
      <c r="AG937" s="26"/>
      <c r="AH937" s="45" t="n">
        <v>80</v>
      </c>
      <c r="AI937" s="45" t="n">
        <f aca="false">Q937</f>
        <v>0</v>
      </c>
      <c r="AJ937" s="45" t="n">
        <f aca="false">$AH937-$AI937</f>
        <v>80</v>
      </c>
      <c r="AK937" s="46" t="n">
        <v>0</v>
      </c>
      <c r="AL937" s="46" t="n">
        <f aca="false">$AJ937*$AK937</f>
        <v>0</v>
      </c>
      <c r="AM937" s="46" t="n">
        <f aca="false">$AI937*$AK937</f>
        <v>0</v>
      </c>
      <c r="AN937" s="26"/>
      <c r="AO937" s="26"/>
    </row>
    <row r="938" customFormat="false" ht="12" hidden="false" customHeight="false" outlineLevel="0" collapsed="false">
      <c r="A938" s="39" t="s">
        <v>2606</v>
      </c>
      <c r="B938" s="39" t="s">
        <v>2607</v>
      </c>
      <c r="C938" s="39"/>
      <c r="D938" s="39" t="s">
        <v>4505</v>
      </c>
      <c r="E938" s="39" t="s">
        <v>274</v>
      </c>
      <c r="F938" s="39" t="s">
        <v>1739</v>
      </c>
      <c r="G938" s="39" t="s">
        <v>4854</v>
      </c>
      <c r="H938" s="39" t="s">
        <v>4502</v>
      </c>
      <c r="I938" s="40" t="n">
        <v>80</v>
      </c>
      <c r="J938" s="40" t="n">
        <v>0</v>
      </c>
      <c r="K938" s="39" t="s">
        <v>4503</v>
      </c>
      <c r="L938" s="41" t="n">
        <v>0</v>
      </c>
      <c r="M938" s="41" t="n">
        <v>357060</v>
      </c>
      <c r="O938" s="42" t="n">
        <f aca="false">M938/SUM($M$2:$M$2023)</f>
        <v>0.000986427916623531</v>
      </c>
      <c r="P938" s="43" t="n">
        <f aca="false">IFERROR(M938/I938,0)</f>
        <v>4463.25</v>
      </c>
      <c r="Q938" s="17"/>
      <c r="R938" s="44" t="n">
        <f aca="false">I938-Q938</f>
        <v>80</v>
      </c>
      <c r="S938" s="43" t="n">
        <f aca="false">$AK938*R938</f>
        <v>357060</v>
      </c>
      <c r="U938" s="26" t="s">
        <v>259</v>
      </c>
      <c r="V938" s="26" t="s">
        <v>273</v>
      </c>
      <c r="W938" s="26" t="s">
        <v>262</v>
      </c>
      <c r="X938" s="26"/>
      <c r="Y938" s="26" t="s">
        <v>277</v>
      </c>
      <c r="Z938" s="27" t="s">
        <v>123</v>
      </c>
      <c r="AA938" s="26"/>
      <c r="AB938" s="26"/>
      <c r="AC938" s="26"/>
      <c r="AD938" s="26"/>
      <c r="AE938" s="26"/>
      <c r="AF938" s="26"/>
      <c r="AG938" s="26"/>
      <c r="AH938" s="45" t="n">
        <v>80</v>
      </c>
      <c r="AI938" s="45" t="n">
        <f aca="false">Q938</f>
        <v>0</v>
      </c>
      <c r="AJ938" s="45" t="n">
        <f aca="false">$AH938-$AI938</f>
        <v>80</v>
      </c>
      <c r="AK938" s="46" t="n">
        <v>4463.25</v>
      </c>
      <c r="AL938" s="46" t="n">
        <f aca="false">$AJ938*$AK938</f>
        <v>357060</v>
      </c>
      <c r="AM938" s="46" t="n">
        <f aca="false">$AI938*$AK938</f>
        <v>0</v>
      </c>
      <c r="AN938" s="26"/>
      <c r="AO938" s="26"/>
    </row>
    <row r="939" customFormat="false" ht="12" hidden="false" customHeight="false" outlineLevel="0" collapsed="false">
      <c r="A939" s="39" t="s">
        <v>2085</v>
      </c>
      <c r="B939" s="39" t="s">
        <v>2086</v>
      </c>
      <c r="C939" s="39" t="s">
        <v>5611</v>
      </c>
      <c r="D939" s="39" t="s">
        <v>4505</v>
      </c>
      <c r="E939" s="39" t="s">
        <v>261</v>
      </c>
      <c r="F939" s="39" t="s">
        <v>1739</v>
      </c>
      <c r="G939" s="39" t="s">
        <v>4853</v>
      </c>
      <c r="H939" s="39" t="s">
        <v>4502</v>
      </c>
      <c r="I939" s="40" t="n">
        <v>78</v>
      </c>
      <c r="J939" s="40" t="n">
        <v>0</v>
      </c>
      <c r="K939" s="39" t="s">
        <v>4503</v>
      </c>
      <c r="L939" s="41" t="n">
        <v>0</v>
      </c>
      <c r="M939" s="41" t="n">
        <v>27591.02</v>
      </c>
      <c r="O939" s="42" t="n">
        <f aca="false">M939/SUM($M$2:$M$2023)</f>
        <v>7.62240306282366E-005</v>
      </c>
      <c r="P939" s="43" t="n">
        <f aca="false">IFERROR(M939/I939,0)</f>
        <v>353.731025641026</v>
      </c>
      <c r="Q939" s="17"/>
      <c r="R939" s="44" t="n">
        <f aca="false">I939-Q939</f>
        <v>78</v>
      </c>
      <c r="S939" s="43" t="n">
        <f aca="false">$AK939*R939</f>
        <v>27591.0228985507</v>
      </c>
      <c r="U939" s="26" t="s">
        <v>259</v>
      </c>
      <c r="V939" s="26" t="s">
        <v>260</v>
      </c>
      <c r="W939" s="26" t="s">
        <v>262</v>
      </c>
      <c r="X939" s="29" t="s">
        <v>227</v>
      </c>
      <c r="Y939" s="26" t="s">
        <v>297</v>
      </c>
      <c r="Z939" s="25" t="s">
        <v>51</v>
      </c>
      <c r="AA939" s="26" t="s">
        <v>2087</v>
      </c>
      <c r="AB939" s="26" t="s">
        <v>2088</v>
      </c>
      <c r="AC939" s="26" t="s">
        <v>290</v>
      </c>
      <c r="AD939" s="26" t="s">
        <v>269</v>
      </c>
      <c r="AE939" s="26"/>
      <c r="AF939" s="26" t="s">
        <v>269</v>
      </c>
      <c r="AG939" s="26"/>
      <c r="AH939" s="45"/>
      <c r="AI939" s="45"/>
      <c r="AJ939" s="45"/>
      <c r="AK939" s="46" t="n">
        <v>353.731062801932</v>
      </c>
      <c r="AL939" s="46"/>
      <c r="AM939" s="46"/>
      <c r="AN939" s="26"/>
      <c r="AO939" s="26" t="s">
        <v>5274</v>
      </c>
    </row>
    <row r="940" customFormat="false" ht="12" hidden="false" customHeight="false" outlineLevel="0" collapsed="false">
      <c r="A940" s="39" t="s">
        <v>2461</v>
      </c>
      <c r="B940" s="39" t="s">
        <v>2462</v>
      </c>
      <c r="C940" s="39" t="s">
        <v>5612</v>
      </c>
      <c r="D940" s="39" t="s">
        <v>4505</v>
      </c>
      <c r="E940" s="39" t="s">
        <v>261</v>
      </c>
      <c r="F940" s="39" t="s">
        <v>1739</v>
      </c>
      <c r="G940" s="39" t="s">
        <v>4853</v>
      </c>
      <c r="H940" s="39" t="s">
        <v>4502</v>
      </c>
      <c r="I940" s="40" t="n">
        <v>77</v>
      </c>
      <c r="J940" s="40" t="n">
        <v>0</v>
      </c>
      <c r="K940" s="39" t="s">
        <v>4503</v>
      </c>
      <c r="L940" s="41" t="n">
        <v>0</v>
      </c>
      <c r="M940" s="41" t="n">
        <v>8631.06</v>
      </c>
      <c r="O940" s="42" t="n">
        <f aca="false">M940/SUM($M$2:$M$2023)</f>
        <v>2.38445038202338E-005</v>
      </c>
      <c r="P940" s="43" t="n">
        <f aca="false">IFERROR(M940/I940,0)</f>
        <v>112.091688311688</v>
      </c>
      <c r="Q940" s="17"/>
      <c r="R940" s="44" t="n">
        <f aca="false">I940-Q940</f>
        <v>77</v>
      </c>
      <c r="S940" s="43" t="n">
        <f aca="false">$AK940*R940</f>
        <v>8631.05927007299</v>
      </c>
      <c r="U940" s="26" t="s">
        <v>259</v>
      </c>
      <c r="V940" s="26" t="s">
        <v>260</v>
      </c>
      <c r="W940" s="26" t="s">
        <v>262</v>
      </c>
      <c r="X940" s="26"/>
      <c r="Y940" s="26" t="s">
        <v>277</v>
      </c>
      <c r="Z940" s="27" t="s">
        <v>123</v>
      </c>
      <c r="AA940" s="26"/>
      <c r="AB940" s="26"/>
      <c r="AC940" s="26"/>
      <c r="AD940" s="26"/>
      <c r="AE940" s="26"/>
      <c r="AF940" s="26"/>
      <c r="AG940" s="26"/>
      <c r="AH940" s="45" t="n">
        <v>137</v>
      </c>
      <c r="AI940" s="45" t="n">
        <f aca="false">Q940</f>
        <v>0</v>
      </c>
      <c r="AJ940" s="45" t="n">
        <f aca="false">$AH940-$AI940</f>
        <v>137</v>
      </c>
      <c r="AK940" s="46" t="n">
        <v>112.091678832117</v>
      </c>
      <c r="AL940" s="46" t="n">
        <f aca="false">$AJ940*$AK940</f>
        <v>15356.56</v>
      </c>
      <c r="AM940" s="46" t="n">
        <f aca="false">$AI940*$AK940</f>
        <v>0</v>
      </c>
      <c r="AN940" s="26"/>
      <c r="AO940" s="26" t="s">
        <v>1740</v>
      </c>
    </row>
    <row r="941" customFormat="false" ht="12" hidden="false" customHeight="false" outlineLevel="0" collapsed="false">
      <c r="A941" s="39" t="s">
        <v>2014</v>
      </c>
      <c r="B941" s="39" t="s">
        <v>2015</v>
      </c>
      <c r="C941" s="39" t="s">
        <v>5613</v>
      </c>
      <c r="D941" s="39" t="s">
        <v>4505</v>
      </c>
      <c r="E941" s="39" t="s">
        <v>261</v>
      </c>
      <c r="F941" s="39" t="s">
        <v>1739</v>
      </c>
      <c r="G941" s="39" t="s">
        <v>4853</v>
      </c>
      <c r="H941" s="39" t="s">
        <v>4502</v>
      </c>
      <c r="I941" s="40" t="n">
        <v>77</v>
      </c>
      <c r="J941" s="40" t="n">
        <v>0</v>
      </c>
      <c r="K941" s="39" t="s">
        <v>4503</v>
      </c>
      <c r="L941" s="41" t="n">
        <v>0</v>
      </c>
      <c r="M941" s="41" t="n">
        <v>72721.63</v>
      </c>
      <c r="O941" s="42" t="n">
        <f aca="false">M941/SUM($M$2:$M$2023)</f>
        <v>0.00020090361836769</v>
      </c>
      <c r="P941" s="43" t="n">
        <f aca="false">IFERROR(M941/I941,0)</f>
        <v>944.436753246753</v>
      </c>
      <c r="Q941" s="17"/>
      <c r="R941" s="44" t="n">
        <f aca="false">I941-Q941</f>
        <v>77</v>
      </c>
      <c r="S941" s="43" t="n">
        <f aca="false">$AK941*R941</f>
        <v>72721.6273981901</v>
      </c>
      <c r="U941" s="26" t="s">
        <v>259</v>
      </c>
      <c r="V941" s="26" t="s">
        <v>260</v>
      </c>
      <c r="W941" s="26" t="s">
        <v>262</v>
      </c>
      <c r="X941" s="24" t="s">
        <v>226</v>
      </c>
      <c r="Y941" s="26" t="s">
        <v>267</v>
      </c>
      <c r="Z941" s="25" t="s">
        <v>51</v>
      </c>
      <c r="AA941" s="26" t="s">
        <v>2016</v>
      </c>
      <c r="AB941" s="26" t="s">
        <v>2017</v>
      </c>
      <c r="AC941" s="26" t="s">
        <v>290</v>
      </c>
      <c r="AD941" s="26" t="s">
        <v>269</v>
      </c>
      <c r="AE941" s="26"/>
      <c r="AF941" s="26" t="s">
        <v>269</v>
      </c>
      <c r="AG941" s="26"/>
      <c r="AH941" s="45"/>
      <c r="AI941" s="45"/>
      <c r="AJ941" s="45"/>
      <c r="AK941" s="46" t="n">
        <v>944.436719457014</v>
      </c>
      <c r="AL941" s="46"/>
      <c r="AM941" s="46"/>
      <c r="AN941" s="26"/>
      <c r="AO941" s="26" t="s">
        <v>5298</v>
      </c>
    </row>
    <row r="942" customFormat="false" ht="12" hidden="false" customHeight="false" outlineLevel="0" collapsed="false">
      <c r="A942" s="39" t="s">
        <v>2612</v>
      </c>
      <c r="B942" s="39" t="s">
        <v>2613</v>
      </c>
      <c r="C942" s="39"/>
      <c r="D942" s="39" t="s">
        <v>4505</v>
      </c>
      <c r="E942" s="39" t="s">
        <v>274</v>
      </c>
      <c r="F942" s="39" t="s">
        <v>1739</v>
      </c>
      <c r="G942" s="39" t="s">
        <v>4853</v>
      </c>
      <c r="H942" s="39" t="s">
        <v>4502</v>
      </c>
      <c r="I942" s="40" t="n">
        <v>77</v>
      </c>
      <c r="J942" s="40" t="n">
        <v>0</v>
      </c>
      <c r="K942" s="39" t="s">
        <v>4503</v>
      </c>
      <c r="L942" s="41" t="n">
        <v>0</v>
      </c>
      <c r="M942" s="41" t="n">
        <v>2886433.7</v>
      </c>
      <c r="O942" s="42" t="n">
        <f aca="false">M942/SUM($M$2:$M$2023)</f>
        <v>0.00797417459576248</v>
      </c>
      <c r="P942" s="43" t="n">
        <f aca="false">IFERROR(M942/I942,0)</f>
        <v>37486.151948052</v>
      </c>
      <c r="Q942" s="17"/>
      <c r="R942" s="44" t="n">
        <f aca="false">I942-Q942</f>
        <v>77</v>
      </c>
      <c r="S942" s="43" t="n">
        <f aca="false">$AK942*R942</f>
        <v>2886433.7</v>
      </c>
      <c r="U942" s="26" t="s">
        <v>259</v>
      </c>
      <c r="V942" s="26" t="s">
        <v>273</v>
      </c>
      <c r="W942" s="26" t="s">
        <v>262</v>
      </c>
      <c r="X942" s="26"/>
      <c r="Y942" s="26" t="s">
        <v>277</v>
      </c>
      <c r="Z942" s="27" t="s">
        <v>123</v>
      </c>
      <c r="AA942" s="26"/>
      <c r="AB942" s="26"/>
      <c r="AC942" s="26"/>
      <c r="AD942" s="26"/>
      <c r="AE942" s="26"/>
      <c r="AF942" s="26"/>
      <c r="AG942" s="26"/>
      <c r="AH942" s="45" t="n">
        <v>77</v>
      </c>
      <c r="AI942" s="45" t="n">
        <f aca="false">Q942</f>
        <v>0</v>
      </c>
      <c r="AJ942" s="45" t="n">
        <f aca="false">$AH942-$AI942</f>
        <v>77</v>
      </c>
      <c r="AK942" s="46" t="n">
        <v>37486.151948052</v>
      </c>
      <c r="AL942" s="46" t="n">
        <f aca="false">$AJ942*$AK942</f>
        <v>2886433.7</v>
      </c>
      <c r="AM942" s="46" t="n">
        <f aca="false">$AI942*$AK942</f>
        <v>0</v>
      </c>
      <c r="AN942" s="26"/>
      <c r="AO942" s="26"/>
    </row>
    <row r="943" customFormat="false" ht="12" hidden="false" customHeight="false" outlineLevel="0" collapsed="false">
      <c r="A943" s="39" t="s">
        <v>681</v>
      </c>
      <c r="B943" s="39" t="s">
        <v>682</v>
      </c>
      <c r="C943" s="39" t="s">
        <v>5614</v>
      </c>
      <c r="D943" s="39" t="s">
        <v>4505</v>
      </c>
      <c r="E943" s="39" t="s">
        <v>261</v>
      </c>
      <c r="F943" s="39" t="s">
        <v>1739</v>
      </c>
      <c r="G943" s="39" t="s">
        <v>4853</v>
      </c>
      <c r="H943" s="39" t="s">
        <v>4502</v>
      </c>
      <c r="I943" s="40" t="n">
        <v>76</v>
      </c>
      <c r="J943" s="40" t="n">
        <v>0</v>
      </c>
      <c r="K943" s="39" t="s">
        <v>4503</v>
      </c>
      <c r="L943" s="41" t="n">
        <v>0</v>
      </c>
      <c r="M943" s="41" t="n">
        <v>74227.16</v>
      </c>
      <c r="O943" s="42" t="n">
        <f aca="false">M943/SUM($M$2:$M$2023)</f>
        <v>0.000205062854410131</v>
      </c>
      <c r="P943" s="43" t="n">
        <f aca="false">IFERROR(M943/I943,0)</f>
        <v>976.673157894737</v>
      </c>
      <c r="Q943" s="17"/>
      <c r="R943" s="44" t="n">
        <f aca="false">I943-Q943</f>
        <v>76</v>
      </c>
      <c r="S943" s="43" t="n">
        <f aca="false">$AK943*R943</f>
        <v>74227.1627301996</v>
      </c>
      <c r="U943" s="26" t="s">
        <v>259</v>
      </c>
      <c r="V943" s="26" t="s">
        <v>260</v>
      </c>
      <c r="W943" s="26" t="s">
        <v>262</v>
      </c>
      <c r="X943" s="25" t="s">
        <v>228</v>
      </c>
      <c r="Y943" s="26" t="s">
        <v>282</v>
      </c>
      <c r="Z943" s="25" t="s">
        <v>51</v>
      </c>
      <c r="AA943" s="26" t="s">
        <v>1990</v>
      </c>
      <c r="AB943" s="26" t="s">
        <v>1991</v>
      </c>
      <c r="AC943" s="26" t="s">
        <v>685</v>
      </c>
      <c r="AD943" s="26" t="s">
        <v>269</v>
      </c>
      <c r="AE943" s="26"/>
      <c r="AF943" s="26" t="s">
        <v>270</v>
      </c>
      <c r="AG943" s="26" t="s">
        <v>686</v>
      </c>
      <c r="AH943" s="45"/>
      <c r="AI943" s="45"/>
      <c r="AJ943" s="45"/>
      <c r="AK943" s="46" t="n">
        <v>976.673193818416</v>
      </c>
      <c r="AL943" s="46"/>
      <c r="AM943" s="46"/>
      <c r="AN943" s="26"/>
      <c r="AO943" s="26" t="s">
        <v>5212</v>
      </c>
    </row>
    <row r="944" customFormat="false" ht="12" hidden="false" customHeight="false" outlineLevel="0" collapsed="false">
      <c r="A944" s="39" t="s">
        <v>681</v>
      </c>
      <c r="B944" s="39" t="s">
        <v>682</v>
      </c>
      <c r="C944" s="39" t="s">
        <v>5615</v>
      </c>
      <c r="D944" s="39" t="s">
        <v>4505</v>
      </c>
      <c r="E944" s="39" t="s">
        <v>261</v>
      </c>
      <c r="F944" s="39" t="s">
        <v>1739</v>
      </c>
      <c r="G944" s="39" t="s">
        <v>4853</v>
      </c>
      <c r="H944" s="39" t="s">
        <v>4502</v>
      </c>
      <c r="I944" s="40" t="n">
        <v>75</v>
      </c>
      <c r="J944" s="40" t="n">
        <v>0</v>
      </c>
      <c r="K944" s="39" t="s">
        <v>4503</v>
      </c>
      <c r="L944" s="41" t="n">
        <v>0</v>
      </c>
      <c r="M944" s="41" t="n">
        <v>73250.49</v>
      </c>
      <c r="O944" s="42" t="n">
        <f aca="false">M944/SUM($M$2:$M$2023)</f>
        <v>0.00020236466768149</v>
      </c>
      <c r="P944" s="43" t="n">
        <f aca="false">IFERROR(M944/I944,0)</f>
        <v>976.6732</v>
      </c>
      <c r="Q944" s="17"/>
      <c r="R944" s="44" t="n">
        <f aca="false">I944-Q944</f>
        <v>75</v>
      </c>
      <c r="S944" s="43" t="n">
        <f aca="false">$AK944*R944</f>
        <v>73250.4895363812</v>
      </c>
      <c r="U944" s="26" t="s">
        <v>259</v>
      </c>
      <c r="V944" s="26" t="s">
        <v>260</v>
      </c>
      <c r="W944" s="26" t="s">
        <v>262</v>
      </c>
      <c r="X944" s="25" t="s">
        <v>228</v>
      </c>
      <c r="Y944" s="26" t="s">
        <v>282</v>
      </c>
      <c r="Z944" s="25" t="s">
        <v>51</v>
      </c>
      <c r="AA944" s="26" t="s">
        <v>1990</v>
      </c>
      <c r="AB944" s="26" t="s">
        <v>1991</v>
      </c>
      <c r="AC944" s="26" t="s">
        <v>685</v>
      </c>
      <c r="AD944" s="26" t="s">
        <v>269</v>
      </c>
      <c r="AE944" s="26"/>
      <c r="AF944" s="26" t="s">
        <v>270</v>
      </c>
      <c r="AG944" s="26" t="s">
        <v>686</v>
      </c>
      <c r="AH944" s="45"/>
      <c r="AI944" s="45"/>
      <c r="AJ944" s="45"/>
      <c r="AK944" s="46" t="n">
        <v>976.673193818416</v>
      </c>
      <c r="AL944" s="46"/>
      <c r="AM944" s="46"/>
      <c r="AN944" s="26"/>
      <c r="AO944" s="26" t="s">
        <v>5212</v>
      </c>
    </row>
    <row r="945" customFormat="false" ht="12" hidden="false" customHeight="false" outlineLevel="0" collapsed="false">
      <c r="A945" s="39" t="s">
        <v>2123</v>
      </c>
      <c r="B945" s="39" t="s">
        <v>2124</v>
      </c>
      <c r="C945" s="39" t="s">
        <v>5616</v>
      </c>
      <c r="D945" s="39" t="s">
        <v>4505</v>
      </c>
      <c r="E945" s="39" t="s">
        <v>261</v>
      </c>
      <c r="F945" s="39" t="s">
        <v>1739</v>
      </c>
      <c r="G945" s="39" t="s">
        <v>4853</v>
      </c>
      <c r="H945" s="39" t="s">
        <v>4502</v>
      </c>
      <c r="I945" s="40" t="n">
        <v>75</v>
      </c>
      <c r="J945" s="40" t="n">
        <v>0</v>
      </c>
      <c r="K945" s="39" t="s">
        <v>4503</v>
      </c>
      <c r="L945" s="41" t="n">
        <v>0</v>
      </c>
      <c r="M945" s="41" t="n">
        <v>60653.43</v>
      </c>
      <c r="O945" s="42" t="n">
        <f aca="false">M945/SUM($M$2:$M$2023)</f>
        <v>0.000167563537195349</v>
      </c>
      <c r="P945" s="43" t="n">
        <f aca="false">IFERROR(M945/I945,0)</f>
        <v>808.7124</v>
      </c>
      <c r="Q945" s="17"/>
      <c r="R945" s="44" t="n">
        <f aca="false">I945-Q945</f>
        <v>75</v>
      </c>
      <c r="S945" s="43" t="n">
        <f aca="false">$AK945*R945</f>
        <v>60653.428057554</v>
      </c>
      <c r="U945" s="26" t="s">
        <v>259</v>
      </c>
      <c r="V945" s="26" t="s">
        <v>260</v>
      </c>
      <c r="W945" s="26" t="s">
        <v>262</v>
      </c>
      <c r="X945" s="29" t="s">
        <v>227</v>
      </c>
      <c r="Y945" s="26" t="s">
        <v>297</v>
      </c>
      <c r="Z945" s="25" t="s">
        <v>51</v>
      </c>
      <c r="AA945" s="26" t="s">
        <v>2125</v>
      </c>
      <c r="AB945" s="26" t="s">
        <v>2126</v>
      </c>
      <c r="AC945" s="26" t="s">
        <v>290</v>
      </c>
      <c r="AD945" s="26" t="s">
        <v>269</v>
      </c>
      <c r="AE945" s="26"/>
      <c r="AF945" s="26" t="s">
        <v>270</v>
      </c>
      <c r="AG945" s="26"/>
      <c r="AH945" s="45"/>
      <c r="AI945" s="45"/>
      <c r="AJ945" s="45"/>
      <c r="AK945" s="46" t="n">
        <v>808.71237410072</v>
      </c>
      <c r="AL945" s="46"/>
      <c r="AM945" s="46"/>
      <c r="AN945" s="26"/>
      <c r="AO945" s="26" t="s">
        <v>5551</v>
      </c>
    </row>
    <row r="946" customFormat="false" ht="12" hidden="false" customHeight="false" outlineLevel="0" collapsed="false">
      <c r="A946" s="39" t="s">
        <v>934</v>
      </c>
      <c r="B946" s="39" t="s">
        <v>935</v>
      </c>
      <c r="C946" s="39" t="s">
        <v>5617</v>
      </c>
      <c r="D946" s="39" t="s">
        <v>4505</v>
      </c>
      <c r="E946" s="39" t="s">
        <v>261</v>
      </c>
      <c r="F946" s="39" t="s">
        <v>1739</v>
      </c>
      <c r="G946" s="39" t="s">
        <v>4853</v>
      </c>
      <c r="H946" s="39" t="s">
        <v>4502</v>
      </c>
      <c r="I946" s="40" t="n">
        <v>74</v>
      </c>
      <c r="J946" s="40" t="n">
        <v>0</v>
      </c>
      <c r="K946" s="39" t="s">
        <v>4503</v>
      </c>
      <c r="L946" s="41" t="n">
        <v>0</v>
      </c>
      <c r="M946" s="41" t="n">
        <v>17943.38</v>
      </c>
      <c r="O946" s="42" t="n">
        <f aca="false">M946/SUM($M$2:$M$2023)</f>
        <v>4.95710831529276E-005</v>
      </c>
      <c r="P946" s="43" t="n">
        <f aca="false">IFERROR(M946/I946,0)</f>
        <v>242.478108108108</v>
      </c>
      <c r="Q946" s="17"/>
      <c r="R946" s="44" t="n">
        <f aca="false">I946-Q946</f>
        <v>74</v>
      </c>
      <c r="S946" s="43" t="n">
        <f aca="false">$AK946*R946</f>
        <v>17943.3794413408</v>
      </c>
      <c r="U946" s="26" t="s">
        <v>259</v>
      </c>
      <c r="V946" s="26" t="s">
        <v>260</v>
      </c>
      <c r="W946" s="26" t="s">
        <v>262</v>
      </c>
      <c r="X946" s="29" t="s">
        <v>227</v>
      </c>
      <c r="Y946" s="26" t="s">
        <v>297</v>
      </c>
      <c r="Z946" s="25" t="s">
        <v>51</v>
      </c>
      <c r="AA946" s="26" t="s">
        <v>2042</v>
      </c>
      <c r="AB946" s="26" t="s">
        <v>2043</v>
      </c>
      <c r="AC946" s="26" t="s">
        <v>2044</v>
      </c>
      <c r="AD946" s="26" t="s">
        <v>269</v>
      </c>
      <c r="AE946" s="26"/>
      <c r="AF946" s="26" t="s">
        <v>270</v>
      </c>
      <c r="AG946" s="26" t="s">
        <v>2045</v>
      </c>
      <c r="AH946" s="45"/>
      <c r="AI946" s="45"/>
      <c r="AJ946" s="45"/>
      <c r="AK946" s="46" t="n">
        <v>242.478100558659</v>
      </c>
      <c r="AL946" s="46"/>
      <c r="AM946" s="46"/>
      <c r="AN946" s="26"/>
      <c r="AO946" s="26" t="s">
        <v>5460</v>
      </c>
    </row>
    <row r="947" customFormat="false" ht="12" hidden="false" customHeight="false" outlineLevel="0" collapsed="false">
      <c r="A947" s="39" t="s">
        <v>790</v>
      </c>
      <c r="B947" s="39" t="s">
        <v>791</v>
      </c>
      <c r="C947" s="39" t="s">
        <v>5618</v>
      </c>
      <c r="D947" s="39" t="s">
        <v>4505</v>
      </c>
      <c r="E947" s="39" t="s">
        <v>261</v>
      </c>
      <c r="F947" s="39" t="s">
        <v>1739</v>
      </c>
      <c r="G947" s="39" t="s">
        <v>4853</v>
      </c>
      <c r="H947" s="39" t="s">
        <v>4502</v>
      </c>
      <c r="I947" s="40" t="n">
        <v>73</v>
      </c>
      <c r="J947" s="40" t="n">
        <v>0</v>
      </c>
      <c r="K947" s="39" t="s">
        <v>4503</v>
      </c>
      <c r="L947" s="41" t="n">
        <v>0</v>
      </c>
      <c r="M947" s="41" t="n">
        <v>22810.7</v>
      </c>
      <c r="O947" s="42" t="n">
        <f aca="false">M947/SUM($M$2:$M$2023)</f>
        <v>6.30177316913806E-005</v>
      </c>
      <c r="P947" s="43" t="n">
        <f aca="false">IFERROR(M947/I947,0)</f>
        <v>312.475342465753</v>
      </c>
      <c r="Q947" s="17"/>
      <c r="R947" s="44" t="n">
        <f aca="false">I947-Q947</f>
        <v>73</v>
      </c>
      <c r="S947" s="43" t="n">
        <f aca="false">$AK947*R947</f>
        <v>22810.6963823227</v>
      </c>
      <c r="U947" s="26" t="s">
        <v>259</v>
      </c>
      <c r="V947" s="26" t="s">
        <v>260</v>
      </c>
      <c r="W947" s="26" t="s">
        <v>262</v>
      </c>
      <c r="X947" s="29" t="s">
        <v>227</v>
      </c>
      <c r="Y947" s="26" t="s">
        <v>297</v>
      </c>
      <c r="Z947" s="25" t="s">
        <v>51</v>
      </c>
      <c r="AA947" s="26" t="s">
        <v>2057</v>
      </c>
      <c r="AB947" s="26" t="s">
        <v>2058</v>
      </c>
      <c r="AC947" s="26" t="s">
        <v>2059</v>
      </c>
      <c r="AD947" s="26" t="s">
        <v>269</v>
      </c>
      <c r="AE947" s="26"/>
      <c r="AF947" s="26" t="s">
        <v>270</v>
      </c>
      <c r="AG947" s="26" t="s">
        <v>2060</v>
      </c>
      <c r="AH947" s="45"/>
      <c r="AI947" s="45"/>
      <c r="AJ947" s="45"/>
      <c r="AK947" s="46" t="n">
        <v>312.47529290853</v>
      </c>
      <c r="AL947" s="46"/>
      <c r="AM947" s="46"/>
      <c r="AN947" s="26"/>
      <c r="AO947" s="26" t="s">
        <v>5512</v>
      </c>
    </row>
    <row r="948" customFormat="false" ht="12" hidden="false" customHeight="false" outlineLevel="0" collapsed="false">
      <c r="A948" s="39" t="s">
        <v>377</v>
      </c>
      <c r="B948" s="39" t="s">
        <v>378</v>
      </c>
      <c r="C948" s="39" t="s">
        <v>5619</v>
      </c>
      <c r="D948" s="39" t="s">
        <v>4505</v>
      </c>
      <c r="E948" s="39" t="s">
        <v>261</v>
      </c>
      <c r="F948" s="39" t="s">
        <v>1739</v>
      </c>
      <c r="G948" s="39" t="s">
        <v>4853</v>
      </c>
      <c r="H948" s="39" t="s">
        <v>4502</v>
      </c>
      <c r="I948" s="40" t="n">
        <v>72</v>
      </c>
      <c r="J948" s="40" t="n">
        <v>0</v>
      </c>
      <c r="K948" s="39" t="s">
        <v>4503</v>
      </c>
      <c r="L948" s="41" t="n">
        <v>0</v>
      </c>
      <c r="M948" s="41" t="n">
        <v>77881.37</v>
      </c>
      <c r="O948" s="42" t="n">
        <f aca="false">M948/SUM($M$2:$M$2023)</f>
        <v>0.000215158117831419</v>
      </c>
      <c r="P948" s="43" t="n">
        <f aca="false">IFERROR(M948/I948,0)</f>
        <v>1081.68569444444</v>
      </c>
      <c r="Q948" s="17"/>
      <c r="R948" s="44" t="n">
        <f aca="false">I948-Q948</f>
        <v>72</v>
      </c>
      <c r="S948" s="43" t="n">
        <f aca="false">$AK948*R948</f>
        <v>77881.3705099395</v>
      </c>
      <c r="U948" s="26" t="s">
        <v>259</v>
      </c>
      <c r="V948" s="26" t="s">
        <v>260</v>
      </c>
      <c r="W948" s="26" t="s">
        <v>262</v>
      </c>
      <c r="X948" s="29" t="s">
        <v>227</v>
      </c>
      <c r="Y948" s="26" t="s">
        <v>297</v>
      </c>
      <c r="Z948" s="25" t="s">
        <v>51</v>
      </c>
      <c r="AA948" s="26" t="s">
        <v>1877</v>
      </c>
      <c r="AB948" s="26" t="s">
        <v>1878</v>
      </c>
      <c r="AC948" s="26" t="s">
        <v>381</v>
      </c>
      <c r="AD948" s="26" t="s">
        <v>269</v>
      </c>
      <c r="AE948" s="26"/>
      <c r="AF948" s="26" t="s">
        <v>270</v>
      </c>
      <c r="AG948" s="26" t="s">
        <v>382</v>
      </c>
      <c r="AH948" s="45"/>
      <c r="AI948" s="45"/>
      <c r="AJ948" s="45"/>
      <c r="AK948" s="46" t="n">
        <v>1081.68570152694</v>
      </c>
      <c r="AL948" s="46"/>
      <c r="AM948" s="46"/>
      <c r="AN948" s="26"/>
      <c r="AO948" s="26" t="s">
        <v>5074</v>
      </c>
    </row>
    <row r="949" customFormat="false" ht="12" hidden="false" customHeight="false" outlineLevel="0" collapsed="false">
      <c r="A949" s="39" t="s">
        <v>2620</v>
      </c>
      <c r="B949" s="39" t="s">
        <v>2621</v>
      </c>
      <c r="C949" s="39"/>
      <c r="D949" s="39" t="s">
        <v>4505</v>
      </c>
      <c r="E949" s="39" t="s">
        <v>274</v>
      </c>
      <c r="F949" s="39" t="s">
        <v>1739</v>
      </c>
      <c r="G949" s="39" t="s">
        <v>4852</v>
      </c>
      <c r="H949" s="39" t="s">
        <v>4502</v>
      </c>
      <c r="I949" s="40" t="n">
        <v>72</v>
      </c>
      <c r="J949" s="40" t="n">
        <v>0</v>
      </c>
      <c r="K949" s="39" t="s">
        <v>4503</v>
      </c>
      <c r="L949" s="41" t="n">
        <v>0</v>
      </c>
      <c r="M949" s="41" t="n">
        <v>13608</v>
      </c>
      <c r="O949" s="42" t="n">
        <f aca="false">M949/SUM($M$2:$M$2023)</f>
        <v>3.75939928566992E-005</v>
      </c>
      <c r="P949" s="43" t="n">
        <f aca="false">IFERROR(M949/I949,0)</f>
        <v>189</v>
      </c>
      <c r="Q949" s="17"/>
      <c r="R949" s="44" t="n">
        <f aca="false">I949-Q949</f>
        <v>72</v>
      </c>
      <c r="S949" s="43" t="n">
        <f aca="false">$AK949*R949</f>
        <v>13608</v>
      </c>
      <c r="U949" s="26" t="s">
        <v>259</v>
      </c>
      <c r="V949" s="26" t="s">
        <v>273</v>
      </c>
      <c r="W949" s="26" t="s">
        <v>262</v>
      </c>
      <c r="X949" s="26"/>
      <c r="Y949" s="26" t="s">
        <v>277</v>
      </c>
      <c r="Z949" s="27" t="s">
        <v>123</v>
      </c>
      <c r="AA949" s="26"/>
      <c r="AB949" s="26"/>
      <c r="AC949" s="26"/>
      <c r="AD949" s="26"/>
      <c r="AE949" s="26"/>
      <c r="AF949" s="26"/>
      <c r="AG949" s="26"/>
      <c r="AH949" s="45" t="n">
        <v>72</v>
      </c>
      <c r="AI949" s="45" t="n">
        <f aca="false">Q949</f>
        <v>0</v>
      </c>
      <c r="AJ949" s="45" t="n">
        <f aca="false">$AH949-$AI949</f>
        <v>72</v>
      </c>
      <c r="AK949" s="46" t="n">
        <v>189</v>
      </c>
      <c r="AL949" s="46" t="n">
        <f aca="false">$AJ949*$AK949</f>
        <v>13608</v>
      </c>
      <c r="AM949" s="46" t="n">
        <f aca="false">$AI949*$AK949</f>
        <v>0</v>
      </c>
      <c r="AN949" s="26"/>
      <c r="AO949" s="26"/>
    </row>
    <row r="950" customFormat="false" ht="12" hidden="false" customHeight="false" outlineLevel="0" collapsed="false">
      <c r="A950" s="39" t="s">
        <v>2622</v>
      </c>
      <c r="B950" s="39" t="s">
        <v>2623</v>
      </c>
      <c r="C950" s="39"/>
      <c r="D950" s="39" t="s">
        <v>4505</v>
      </c>
      <c r="E950" s="39" t="s">
        <v>274</v>
      </c>
      <c r="F950" s="39" t="s">
        <v>1739</v>
      </c>
      <c r="G950" s="39" t="s">
        <v>4852</v>
      </c>
      <c r="H950" s="39" t="s">
        <v>4502</v>
      </c>
      <c r="I950" s="40" t="n">
        <v>72</v>
      </c>
      <c r="J950" s="40" t="n">
        <v>0</v>
      </c>
      <c r="K950" s="39" t="s">
        <v>4503</v>
      </c>
      <c r="L950" s="41" t="n">
        <v>0</v>
      </c>
      <c r="M950" s="41" t="n">
        <v>13608</v>
      </c>
      <c r="O950" s="42" t="n">
        <f aca="false">M950/SUM($M$2:$M$2023)</f>
        <v>3.75939928566992E-005</v>
      </c>
      <c r="P950" s="43" t="n">
        <f aca="false">IFERROR(M950/I950,0)</f>
        <v>189</v>
      </c>
      <c r="Q950" s="17"/>
      <c r="R950" s="44" t="n">
        <f aca="false">I950-Q950</f>
        <v>72</v>
      </c>
      <c r="S950" s="43" t="n">
        <f aca="false">$AK950*R950</f>
        <v>13608</v>
      </c>
      <c r="U950" s="26" t="s">
        <v>259</v>
      </c>
      <c r="V950" s="26" t="s">
        <v>273</v>
      </c>
      <c r="W950" s="26" t="s">
        <v>262</v>
      </c>
      <c r="X950" s="26"/>
      <c r="Y950" s="26" t="s">
        <v>277</v>
      </c>
      <c r="Z950" s="27" t="s">
        <v>123</v>
      </c>
      <c r="AA950" s="26"/>
      <c r="AB950" s="26"/>
      <c r="AC950" s="26"/>
      <c r="AD950" s="26"/>
      <c r="AE950" s="26"/>
      <c r="AF950" s="26"/>
      <c r="AG950" s="26"/>
      <c r="AH950" s="45" t="n">
        <v>72</v>
      </c>
      <c r="AI950" s="45" t="n">
        <f aca="false">Q950</f>
        <v>0</v>
      </c>
      <c r="AJ950" s="45" t="n">
        <f aca="false">$AH950-$AI950</f>
        <v>72</v>
      </c>
      <c r="AK950" s="46" t="n">
        <v>189</v>
      </c>
      <c r="AL950" s="46" t="n">
        <f aca="false">$AJ950*$AK950</f>
        <v>13608</v>
      </c>
      <c r="AM950" s="46" t="n">
        <f aca="false">$AI950*$AK950</f>
        <v>0</v>
      </c>
      <c r="AN950" s="26"/>
      <c r="AO950" s="26"/>
    </row>
    <row r="951" customFormat="false" ht="12" hidden="false" customHeight="false" outlineLevel="0" collapsed="false">
      <c r="A951" s="39" t="s">
        <v>1167</v>
      </c>
      <c r="B951" s="39" t="s">
        <v>1168</v>
      </c>
      <c r="C951" s="39"/>
      <c r="D951" s="39" t="s">
        <v>4565</v>
      </c>
      <c r="E951" s="39" t="s">
        <v>611</v>
      </c>
      <c r="F951" s="39" t="s">
        <v>1739</v>
      </c>
      <c r="G951" s="39" t="s">
        <v>5355</v>
      </c>
      <c r="H951" s="39" t="s">
        <v>4502</v>
      </c>
      <c r="I951" s="40" t="n">
        <v>71</v>
      </c>
      <c r="J951" s="40" t="n">
        <v>0</v>
      </c>
      <c r="K951" s="39" t="s">
        <v>4503</v>
      </c>
      <c r="L951" s="41" t="n">
        <v>0</v>
      </c>
      <c r="M951" s="41" t="n">
        <v>3576568.37</v>
      </c>
      <c r="O951" s="42" t="n">
        <f aca="false">M951/SUM($M$2:$M$2023)</f>
        <v>0.00988076761855351</v>
      </c>
      <c r="P951" s="43" t="n">
        <f aca="false">IFERROR(M951/I951,0)</f>
        <v>50374.2023943662</v>
      </c>
      <c r="Q951" s="17"/>
      <c r="R951" s="44" t="n">
        <f aca="false">I951-Q951</f>
        <v>71</v>
      </c>
      <c r="S951" s="43" t="n">
        <f aca="false">$AK951*R951</f>
        <v>3576568.37082707</v>
      </c>
      <c r="U951" s="26" t="s">
        <v>259</v>
      </c>
      <c r="V951" s="26" t="s">
        <v>610</v>
      </c>
      <c r="W951" s="26" t="s">
        <v>612</v>
      </c>
      <c r="X951" s="26"/>
      <c r="Y951" s="26" t="s">
        <v>615</v>
      </c>
      <c r="Z951" s="27" t="s">
        <v>126</v>
      </c>
      <c r="AA951" s="26"/>
      <c r="AB951" s="26"/>
      <c r="AC951" s="26"/>
      <c r="AD951" s="26"/>
      <c r="AE951" s="26"/>
      <c r="AF951" s="26"/>
      <c r="AG951" s="26"/>
      <c r="AH951" s="45" t="n">
        <v>133</v>
      </c>
      <c r="AI951" s="45" t="n">
        <f aca="false">Q951</f>
        <v>0</v>
      </c>
      <c r="AJ951" s="45" t="n">
        <f aca="false">$AH951-$AI951</f>
        <v>133</v>
      </c>
      <c r="AK951" s="46" t="n">
        <v>50374.202406015</v>
      </c>
      <c r="AL951" s="46" t="n">
        <f aca="false">$AJ951*$AK951</f>
        <v>6699768.92</v>
      </c>
      <c r="AM951" s="46" t="n">
        <f aca="false">$AI951*$AK951</f>
        <v>0</v>
      </c>
      <c r="AN951" s="26"/>
      <c r="AO951" s="26" t="s">
        <v>1741</v>
      </c>
    </row>
    <row r="952" customFormat="false" ht="12" hidden="false" customHeight="false" outlineLevel="0" collapsed="false">
      <c r="A952" s="39" t="s">
        <v>377</v>
      </c>
      <c r="B952" s="39" t="s">
        <v>378</v>
      </c>
      <c r="C952" s="39" t="s">
        <v>5620</v>
      </c>
      <c r="D952" s="39" t="s">
        <v>4505</v>
      </c>
      <c r="E952" s="39" t="s">
        <v>261</v>
      </c>
      <c r="F952" s="39" t="s">
        <v>1739</v>
      </c>
      <c r="G952" s="39" t="s">
        <v>4853</v>
      </c>
      <c r="H952" s="39" t="s">
        <v>4502</v>
      </c>
      <c r="I952" s="40" t="n">
        <v>70</v>
      </c>
      <c r="J952" s="40" t="n">
        <v>0</v>
      </c>
      <c r="K952" s="39" t="s">
        <v>4503</v>
      </c>
      <c r="L952" s="41" t="n">
        <v>0</v>
      </c>
      <c r="M952" s="41" t="n">
        <v>75718</v>
      </c>
      <c r="O952" s="42" t="n">
        <f aca="false">M952/SUM($M$2:$M$2023)</f>
        <v>0.000209181507284211</v>
      </c>
      <c r="P952" s="43" t="n">
        <f aca="false">IFERROR(M952/I952,0)</f>
        <v>1081.68571428571</v>
      </c>
      <c r="Q952" s="17"/>
      <c r="R952" s="44" t="n">
        <f aca="false">I952-Q952</f>
        <v>70</v>
      </c>
      <c r="S952" s="43" t="n">
        <f aca="false">$AK952*R952</f>
        <v>75717.9991068856</v>
      </c>
      <c r="U952" s="26" t="s">
        <v>259</v>
      </c>
      <c r="V952" s="26" t="s">
        <v>260</v>
      </c>
      <c r="W952" s="26" t="s">
        <v>262</v>
      </c>
      <c r="X952" s="29" t="s">
        <v>227</v>
      </c>
      <c r="Y952" s="26" t="s">
        <v>297</v>
      </c>
      <c r="Z952" s="25" t="s">
        <v>51</v>
      </c>
      <c r="AA952" s="26" t="s">
        <v>1877</v>
      </c>
      <c r="AB952" s="26" t="s">
        <v>1878</v>
      </c>
      <c r="AC952" s="26" t="s">
        <v>381</v>
      </c>
      <c r="AD952" s="26" t="s">
        <v>269</v>
      </c>
      <c r="AE952" s="26"/>
      <c r="AF952" s="26" t="s">
        <v>270</v>
      </c>
      <c r="AG952" s="26" t="s">
        <v>382</v>
      </c>
      <c r="AH952" s="45"/>
      <c r="AI952" s="45"/>
      <c r="AJ952" s="45"/>
      <c r="AK952" s="46" t="n">
        <v>1081.68570152694</v>
      </c>
      <c r="AL952" s="46"/>
      <c r="AM952" s="46"/>
      <c r="AN952" s="26"/>
      <c r="AO952" s="26" t="s">
        <v>5074</v>
      </c>
    </row>
    <row r="953" customFormat="false" ht="12" hidden="false" customHeight="false" outlineLevel="0" collapsed="false">
      <c r="A953" s="39" t="s">
        <v>2183</v>
      </c>
      <c r="B953" s="39" t="s">
        <v>2184</v>
      </c>
      <c r="C953" s="39" t="s">
        <v>3906</v>
      </c>
      <c r="D953" s="39" t="s">
        <v>4505</v>
      </c>
      <c r="E953" s="39" t="s">
        <v>261</v>
      </c>
      <c r="F953" s="39" t="s">
        <v>1739</v>
      </c>
      <c r="G953" s="39" t="s">
        <v>4853</v>
      </c>
      <c r="H953" s="39" t="s">
        <v>4502</v>
      </c>
      <c r="I953" s="40" t="n">
        <v>70</v>
      </c>
      <c r="J953" s="40" t="n">
        <v>0</v>
      </c>
      <c r="K953" s="39" t="s">
        <v>4503</v>
      </c>
      <c r="L953" s="41" t="n">
        <v>0</v>
      </c>
      <c r="M953" s="41" t="n">
        <v>79838.72</v>
      </c>
      <c r="O953" s="42" t="n">
        <f aca="false">M953/SUM($M$2:$M$2023)</f>
        <v>0.000220565569471488</v>
      </c>
      <c r="P953" s="43" t="n">
        <f aca="false">IFERROR(M953/I953,0)</f>
        <v>1140.55314285714</v>
      </c>
      <c r="Q953" s="17"/>
      <c r="R953" s="44" t="n">
        <f aca="false">I953-Q953</f>
        <v>70</v>
      </c>
      <c r="S953" s="43" t="n">
        <f aca="false">$AK953*R953</f>
        <v>79838.7166666667</v>
      </c>
      <c r="U953" s="26" t="s">
        <v>259</v>
      </c>
      <c r="V953" s="26" t="s">
        <v>260</v>
      </c>
      <c r="W953" s="26" t="s">
        <v>262</v>
      </c>
      <c r="X953" s="24" t="s">
        <v>226</v>
      </c>
      <c r="Y953" s="26" t="s">
        <v>267</v>
      </c>
      <c r="Z953" s="25" t="s">
        <v>51</v>
      </c>
      <c r="AA953" s="26" t="s">
        <v>2185</v>
      </c>
      <c r="AB953" s="26" t="s">
        <v>2186</v>
      </c>
      <c r="AC953" s="26" t="s">
        <v>290</v>
      </c>
      <c r="AD953" s="26" t="s">
        <v>269</v>
      </c>
      <c r="AE953" s="26"/>
      <c r="AF953" s="26" t="s">
        <v>270</v>
      </c>
      <c r="AG953" s="26"/>
      <c r="AH953" s="45"/>
      <c r="AI953" s="45"/>
      <c r="AJ953" s="45"/>
      <c r="AK953" s="46" t="n">
        <v>1140.5530952381</v>
      </c>
      <c r="AL953" s="46"/>
      <c r="AM953" s="46"/>
      <c r="AN953" s="26"/>
      <c r="AO953" s="26" t="s">
        <v>5621</v>
      </c>
    </row>
    <row r="954" customFormat="false" ht="12" hidden="false" customHeight="false" outlineLevel="0" collapsed="false">
      <c r="A954" s="39" t="s">
        <v>2628</v>
      </c>
      <c r="B954" s="39" t="s">
        <v>2629</v>
      </c>
      <c r="C954" s="39" t="s">
        <v>5622</v>
      </c>
      <c r="D954" s="39" t="s">
        <v>4505</v>
      </c>
      <c r="E954" s="39" t="s">
        <v>261</v>
      </c>
      <c r="F954" s="39" t="s">
        <v>1739</v>
      </c>
      <c r="G954" s="39" t="s">
        <v>4853</v>
      </c>
      <c r="H954" s="39" t="s">
        <v>4502</v>
      </c>
      <c r="I954" s="40" t="n">
        <v>70</v>
      </c>
      <c r="J954" s="40" t="n">
        <v>0</v>
      </c>
      <c r="K954" s="39" t="s">
        <v>4503</v>
      </c>
      <c r="L954" s="41" t="n">
        <v>0</v>
      </c>
      <c r="M954" s="41" t="n">
        <v>43540</v>
      </c>
      <c r="O954" s="42" t="n">
        <f aca="false">M954/SUM($M$2:$M$2023)</f>
        <v>0.000120285306362484</v>
      </c>
      <c r="P954" s="43" t="n">
        <f aca="false">IFERROR(M954/I954,0)</f>
        <v>622</v>
      </c>
      <c r="Q954" s="17"/>
      <c r="R954" s="44" t="n">
        <f aca="false">I954-Q954</f>
        <v>70</v>
      </c>
      <c r="S954" s="43" t="n">
        <f aca="false">$AK954*R954</f>
        <v>43540</v>
      </c>
      <c r="U954" s="26" t="s">
        <v>259</v>
      </c>
      <c r="V954" s="26" t="s">
        <v>260</v>
      </c>
      <c r="W954" s="26" t="s">
        <v>262</v>
      </c>
      <c r="X954" s="26"/>
      <c r="Y954" s="26" t="s">
        <v>277</v>
      </c>
      <c r="Z954" s="27" t="s">
        <v>123</v>
      </c>
      <c r="AA954" s="26"/>
      <c r="AB954" s="26"/>
      <c r="AC954" s="26"/>
      <c r="AD954" s="26"/>
      <c r="AE954" s="26"/>
      <c r="AF954" s="26"/>
      <c r="AG954" s="26"/>
      <c r="AH954" s="45" t="n">
        <v>70</v>
      </c>
      <c r="AI954" s="45" t="n">
        <f aca="false">Q954</f>
        <v>0</v>
      </c>
      <c r="AJ954" s="45" t="n">
        <f aca="false">$AH954-$AI954</f>
        <v>70</v>
      </c>
      <c r="AK954" s="46" t="n">
        <v>622</v>
      </c>
      <c r="AL954" s="46" t="n">
        <f aca="false">$AJ954*$AK954</f>
        <v>43540</v>
      </c>
      <c r="AM954" s="46" t="n">
        <f aca="false">$AI954*$AK954</f>
        <v>0</v>
      </c>
      <c r="AN954" s="26"/>
      <c r="AO954" s="26"/>
    </row>
    <row r="955" customFormat="false" ht="12" hidden="false" customHeight="false" outlineLevel="0" collapsed="false">
      <c r="A955" s="39" t="s">
        <v>420</v>
      </c>
      <c r="B955" s="39" t="s">
        <v>421</v>
      </c>
      <c r="C955" s="39" t="s">
        <v>5623</v>
      </c>
      <c r="D955" s="39" t="s">
        <v>4505</v>
      </c>
      <c r="E955" s="39" t="s">
        <v>261</v>
      </c>
      <c r="F955" s="39" t="s">
        <v>1739</v>
      </c>
      <c r="G955" s="39" t="s">
        <v>4853</v>
      </c>
      <c r="H955" s="39" t="s">
        <v>4502</v>
      </c>
      <c r="I955" s="40" t="n">
        <v>70</v>
      </c>
      <c r="J955" s="40" t="n">
        <v>0</v>
      </c>
      <c r="K955" s="39" t="s">
        <v>4503</v>
      </c>
      <c r="L955" s="41" t="n">
        <v>0</v>
      </c>
      <c r="M955" s="41" t="n">
        <v>13526.38</v>
      </c>
      <c r="O955" s="42" t="n">
        <f aca="false">M955/SUM($M$2:$M$2023)</f>
        <v>3.73685062534537E-005</v>
      </c>
      <c r="P955" s="43" t="n">
        <f aca="false">IFERROR(M955/I955,0)</f>
        <v>193.234</v>
      </c>
      <c r="Q955" s="17"/>
      <c r="R955" s="44" t="n">
        <f aca="false">I955-Q955</f>
        <v>70</v>
      </c>
      <c r="S955" s="43" t="n">
        <f aca="false">$AK955*R955</f>
        <v>13526.38</v>
      </c>
      <c r="U955" s="26" t="s">
        <v>259</v>
      </c>
      <c r="V955" s="26" t="s">
        <v>260</v>
      </c>
      <c r="W955" s="26" t="s">
        <v>262</v>
      </c>
      <c r="X955" s="26"/>
      <c r="Y955" s="26" t="s">
        <v>277</v>
      </c>
      <c r="Z955" s="27" t="s">
        <v>123</v>
      </c>
      <c r="AA955" s="26"/>
      <c r="AB955" s="26"/>
      <c r="AC955" s="26"/>
      <c r="AD955" s="26"/>
      <c r="AE955" s="26"/>
      <c r="AF955" s="26"/>
      <c r="AG955" s="26"/>
      <c r="AH955" s="45"/>
      <c r="AI955" s="45"/>
      <c r="AJ955" s="45"/>
      <c r="AK955" s="46" t="n">
        <v>193.234</v>
      </c>
      <c r="AL955" s="46"/>
      <c r="AM955" s="46"/>
      <c r="AN955" s="26"/>
      <c r="AO955" s="26" t="s">
        <v>2208</v>
      </c>
    </row>
    <row r="956" customFormat="false" ht="12" hidden="false" customHeight="false" outlineLevel="0" collapsed="false">
      <c r="A956" s="39" t="s">
        <v>1961</v>
      </c>
      <c r="B956" s="39" t="s">
        <v>1962</v>
      </c>
      <c r="C956" s="39" t="s">
        <v>5624</v>
      </c>
      <c r="D956" s="39" t="s">
        <v>4505</v>
      </c>
      <c r="E956" s="39" t="s">
        <v>261</v>
      </c>
      <c r="F956" s="39" t="s">
        <v>1739</v>
      </c>
      <c r="G956" s="39" t="s">
        <v>4853</v>
      </c>
      <c r="H956" s="39" t="s">
        <v>4502</v>
      </c>
      <c r="I956" s="40" t="n">
        <v>70</v>
      </c>
      <c r="J956" s="40" t="n">
        <v>0</v>
      </c>
      <c r="K956" s="39" t="s">
        <v>4503</v>
      </c>
      <c r="L956" s="41" t="n">
        <v>0</v>
      </c>
      <c r="M956" s="41" t="n">
        <v>19107.23</v>
      </c>
      <c r="O956" s="42" t="n">
        <f aca="false">M956/SUM($M$2:$M$2023)</f>
        <v>5.27863806680855E-005</v>
      </c>
      <c r="P956" s="43" t="n">
        <f aca="false">IFERROR(M956/I956,0)</f>
        <v>272.960428571429</v>
      </c>
      <c r="Q956" s="17"/>
      <c r="R956" s="44" t="n">
        <f aca="false">I956-Q956</f>
        <v>70</v>
      </c>
      <c r="S956" s="43" t="n">
        <f aca="false">$AK956*R956</f>
        <v>19107.2284781517</v>
      </c>
      <c r="U956" s="26" t="s">
        <v>259</v>
      </c>
      <c r="V956" s="26" t="s">
        <v>260</v>
      </c>
      <c r="W956" s="26" t="s">
        <v>262</v>
      </c>
      <c r="X956" s="26"/>
      <c r="Y956" s="26" t="s">
        <v>277</v>
      </c>
      <c r="Z956" s="27" t="s">
        <v>123</v>
      </c>
      <c r="AA956" s="26"/>
      <c r="AB956" s="26"/>
      <c r="AC956" s="26"/>
      <c r="AD956" s="26"/>
      <c r="AE956" s="26"/>
      <c r="AF956" s="26"/>
      <c r="AG956" s="26"/>
      <c r="AH956" s="45"/>
      <c r="AI956" s="45"/>
      <c r="AJ956" s="45"/>
      <c r="AK956" s="46" t="n">
        <v>272.960406830738</v>
      </c>
      <c r="AL956" s="46"/>
      <c r="AM956" s="46"/>
      <c r="AN956" s="26"/>
      <c r="AO956" s="26" t="s">
        <v>1845</v>
      </c>
    </row>
    <row r="957" customFormat="false" ht="12" hidden="false" customHeight="false" outlineLevel="0" collapsed="false">
      <c r="A957" s="39" t="s">
        <v>1508</v>
      </c>
      <c r="B957" s="39" t="s">
        <v>1509</v>
      </c>
      <c r="C957" s="39" t="s">
        <v>4332</v>
      </c>
      <c r="D957" s="39" t="s">
        <v>4505</v>
      </c>
      <c r="E957" s="39" t="s">
        <v>261</v>
      </c>
      <c r="F957" s="39" t="s">
        <v>1739</v>
      </c>
      <c r="G957" s="39" t="s">
        <v>4853</v>
      </c>
      <c r="H957" s="39" t="s">
        <v>4502</v>
      </c>
      <c r="I957" s="40" t="n">
        <v>70</v>
      </c>
      <c r="J957" s="40" t="n">
        <v>0</v>
      </c>
      <c r="K957" s="39" t="s">
        <v>4503</v>
      </c>
      <c r="L957" s="41" t="n">
        <v>0</v>
      </c>
      <c r="M957" s="41" t="n">
        <v>27925.3</v>
      </c>
      <c r="O957" s="42" t="n">
        <f aca="false">M957/SUM($M$2:$M$2023)</f>
        <v>7.71475256261891E-005</v>
      </c>
      <c r="P957" s="43" t="n">
        <f aca="false">IFERROR(M957/I957,0)</f>
        <v>398.932857142857</v>
      </c>
      <c r="Q957" s="17"/>
      <c r="R957" s="44" t="n">
        <f aca="false">I957-Q957</f>
        <v>70</v>
      </c>
      <c r="S957" s="43" t="n">
        <f aca="false">$AK957*R957</f>
        <v>27925.2963296399</v>
      </c>
      <c r="U957" s="26" t="s">
        <v>259</v>
      </c>
      <c r="V957" s="26" t="s">
        <v>260</v>
      </c>
      <c r="W957" s="26" t="s">
        <v>262</v>
      </c>
      <c r="X957" s="25" t="s">
        <v>228</v>
      </c>
      <c r="Y957" s="26" t="s">
        <v>282</v>
      </c>
      <c r="Z957" s="25" t="s">
        <v>51</v>
      </c>
      <c r="AA957" s="26" t="s">
        <v>1998</v>
      </c>
      <c r="AB957" s="26" t="s">
        <v>1999</v>
      </c>
      <c r="AC957" s="26" t="s">
        <v>1513</v>
      </c>
      <c r="AD957" s="26" t="s">
        <v>269</v>
      </c>
      <c r="AE957" s="26"/>
      <c r="AF957" s="26" t="s">
        <v>270</v>
      </c>
      <c r="AG957" s="26" t="s">
        <v>1515</v>
      </c>
      <c r="AH957" s="45"/>
      <c r="AI957" s="45"/>
      <c r="AJ957" s="45"/>
      <c r="AK957" s="46" t="n">
        <v>398.932804709141</v>
      </c>
      <c r="AL957" s="46"/>
      <c r="AM957" s="46"/>
      <c r="AN957" s="26"/>
      <c r="AO957" s="26" t="s">
        <v>5334</v>
      </c>
    </row>
    <row r="958" customFormat="false" ht="12" hidden="false" customHeight="false" outlineLevel="0" collapsed="false">
      <c r="A958" s="39" t="s">
        <v>1508</v>
      </c>
      <c r="B958" s="39" t="s">
        <v>1509</v>
      </c>
      <c r="C958" s="39" t="s">
        <v>5625</v>
      </c>
      <c r="D958" s="39" t="s">
        <v>4505</v>
      </c>
      <c r="E958" s="39" t="s">
        <v>261</v>
      </c>
      <c r="F958" s="39" t="s">
        <v>1739</v>
      </c>
      <c r="G958" s="39" t="s">
        <v>4853</v>
      </c>
      <c r="H958" s="39" t="s">
        <v>4502</v>
      </c>
      <c r="I958" s="40" t="n">
        <v>70</v>
      </c>
      <c r="J958" s="40" t="n">
        <v>0</v>
      </c>
      <c r="K958" s="39" t="s">
        <v>4503</v>
      </c>
      <c r="L958" s="41" t="n">
        <v>0</v>
      </c>
      <c r="M958" s="41" t="n">
        <v>27925.3</v>
      </c>
      <c r="O958" s="42" t="n">
        <f aca="false">M958/SUM($M$2:$M$2023)</f>
        <v>7.71475256261891E-005</v>
      </c>
      <c r="P958" s="43" t="n">
        <f aca="false">IFERROR(M958/I958,0)</f>
        <v>398.932857142857</v>
      </c>
      <c r="Q958" s="17"/>
      <c r="R958" s="44" t="n">
        <f aca="false">I958-Q958</f>
        <v>70</v>
      </c>
      <c r="S958" s="43" t="n">
        <f aca="false">$AK958*R958</f>
        <v>27925.2963296399</v>
      </c>
      <c r="U958" s="26" t="s">
        <v>259</v>
      </c>
      <c r="V958" s="26" t="s">
        <v>260</v>
      </c>
      <c r="W958" s="26" t="s">
        <v>262</v>
      </c>
      <c r="X958" s="25" t="s">
        <v>228</v>
      </c>
      <c r="Y958" s="26" t="s">
        <v>282</v>
      </c>
      <c r="Z958" s="25" t="s">
        <v>51</v>
      </c>
      <c r="AA958" s="26" t="s">
        <v>1998</v>
      </c>
      <c r="AB958" s="26" t="s">
        <v>1999</v>
      </c>
      <c r="AC958" s="26" t="s">
        <v>1513</v>
      </c>
      <c r="AD958" s="26" t="s">
        <v>269</v>
      </c>
      <c r="AE958" s="26"/>
      <c r="AF958" s="26" t="s">
        <v>270</v>
      </c>
      <c r="AG958" s="26" t="s">
        <v>1515</v>
      </c>
      <c r="AH958" s="45"/>
      <c r="AI958" s="45"/>
      <c r="AJ958" s="45"/>
      <c r="AK958" s="46" t="n">
        <v>398.932804709141</v>
      </c>
      <c r="AL958" s="46"/>
      <c r="AM958" s="46"/>
      <c r="AN958" s="26"/>
      <c r="AO958" s="26" t="s">
        <v>5334</v>
      </c>
    </row>
    <row r="959" customFormat="false" ht="12" hidden="false" customHeight="false" outlineLevel="0" collapsed="false">
      <c r="A959" s="39" t="s">
        <v>1508</v>
      </c>
      <c r="B959" s="39" t="s">
        <v>1509</v>
      </c>
      <c r="C959" s="39" t="s">
        <v>5626</v>
      </c>
      <c r="D959" s="39" t="s">
        <v>4505</v>
      </c>
      <c r="E959" s="39" t="s">
        <v>261</v>
      </c>
      <c r="F959" s="39" t="s">
        <v>1739</v>
      </c>
      <c r="G959" s="39" t="s">
        <v>4853</v>
      </c>
      <c r="H959" s="39" t="s">
        <v>4502</v>
      </c>
      <c r="I959" s="40" t="n">
        <v>70</v>
      </c>
      <c r="J959" s="40" t="n">
        <v>0</v>
      </c>
      <c r="K959" s="39" t="s">
        <v>4503</v>
      </c>
      <c r="L959" s="41" t="n">
        <v>0</v>
      </c>
      <c r="M959" s="41" t="n">
        <v>27925.3</v>
      </c>
      <c r="O959" s="42" t="n">
        <f aca="false">M959/SUM($M$2:$M$2023)</f>
        <v>7.71475256261891E-005</v>
      </c>
      <c r="P959" s="43" t="n">
        <f aca="false">IFERROR(M959/I959,0)</f>
        <v>398.932857142857</v>
      </c>
      <c r="Q959" s="17"/>
      <c r="R959" s="44" t="n">
        <f aca="false">I959-Q959</f>
        <v>70</v>
      </c>
      <c r="S959" s="43" t="n">
        <f aca="false">$AK959*R959</f>
        <v>27925.2963296399</v>
      </c>
      <c r="U959" s="26" t="s">
        <v>259</v>
      </c>
      <c r="V959" s="26" t="s">
        <v>260</v>
      </c>
      <c r="W959" s="26" t="s">
        <v>262</v>
      </c>
      <c r="X959" s="25" t="s">
        <v>228</v>
      </c>
      <c r="Y959" s="26" t="s">
        <v>282</v>
      </c>
      <c r="Z959" s="25" t="s">
        <v>51</v>
      </c>
      <c r="AA959" s="26" t="s">
        <v>1998</v>
      </c>
      <c r="AB959" s="26" t="s">
        <v>1999</v>
      </c>
      <c r="AC959" s="26" t="s">
        <v>1513</v>
      </c>
      <c r="AD959" s="26" t="s">
        <v>269</v>
      </c>
      <c r="AE959" s="26"/>
      <c r="AF959" s="26" t="s">
        <v>270</v>
      </c>
      <c r="AG959" s="26" t="s">
        <v>1515</v>
      </c>
      <c r="AH959" s="45"/>
      <c r="AI959" s="45"/>
      <c r="AJ959" s="45"/>
      <c r="AK959" s="46" t="n">
        <v>398.932804709141</v>
      </c>
      <c r="AL959" s="46"/>
      <c r="AM959" s="46"/>
      <c r="AN959" s="26"/>
      <c r="AO959" s="26" t="s">
        <v>5334</v>
      </c>
    </row>
    <row r="960" customFormat="false" ht="12" hidden="false" customHeight="false" outlineLevel="0" collapsed="false">
      <c r="A960" s="39" t="s">
        <v>1508</v>
      </c>
      <c r="B960" s="39" t="s">
        <v>1509</v>
      </c>
      <c r="C960" s="39" t="s">
        <v>5627</v>
      </c>
      <c r="D960" s="39" t="s">
        <v>4505</v>
      </c>
      <c r="E960" s="39" t="s">
        <v>261</v>
      </c>
      <c r="F960" s="39" t="s">
        <v>1739</v>
      </c>
      <c r="G960" s="39" t="s">
        <v>4853</v>
      </c>
      <c r="H960" s="39" t="s">
        <v>4502</v>
      </c>
      <c r="I960" s="40" t="n">
        <v>70</v>
      </c>
      <c r="J960" s="40" t="n">
        <v>0</v>
      </c>
      <c r="K960" s="39" t="s">
        <v>4503</v>
      </c>
      <c r="L960" s="41" t="n">
        <v>0</v>
      </c>
      <c r="M960" s="41" t="n">
        <v>27925.3</v>
      </c>
      <c r="O960" s="42" t="n">
        <f aca="false">M960/SUM($M$2:$M$2023)</f>
        <v>7.71475256261891E-005</v>
      </c>
      <c r="P960" s="43" t="n">
        <f aca="false">IFERROR(M960/I960,0)</f>
        <v>398.932857142857</v>
      </c>
      <c r="Q960" s="17"/>
      <c r="R960" s="44" t="n">
        <f aca="false">I960-Q960</f>
        <v>70</v>
      </c>
      <c r="S960" s="43" t="n">
        <f aca="false">$AK960*R960</f>
        <v>27925.2963296399</v>
      </c>
      <c r="U960" s="26" t="s">
        <v>259</v>
      </c>
      <c r="V960" s="26" t="s">
        <v>260</v>
      </c>
      <c r="W960" s="26" t="s">
        <v>262</v>
      </c>
      <c r="X960" s="25" t="s">
        <v>228</v>
      </c>
      <c r="Y960" s="26" t="s">
        <v>282</v>
      </c>
      <c r="Z960" s="25" t="s">
        <v>51</v>
      </c>
      <c r="AA960" s="26" t="s">
        <v>1998</v>
      </c>
      <c r="AB960" s="26" t="s">
        <v>1999</v>
      </c>
      <c r="AC960" s="26" t="s">
        <v>1513</v>
      </c>
      <c r="AD960" s="26" t="s">
        <v>269</v>
      </c>
      <c r="AE960" s="26"/>
      <c r="AF960" s="26" t="s">
        <v>270</v>
      </c>
      <c r="AG960" s="26" t="s">
        <v>1515</v>
      </c>
      <c r="AH960" s="45"/>
      <c r="AI960" s="45"/>
      <c r="AJ960" s="45"/>
      <c r="AK960" s="46" t="n">
        <v>398.932804709141</v>
      </c>
      <c r="AL960" s="46"/>
      <c r="AM960" s="46"/>
      <c r="AN960" s="26"/>
      <c r="AO960" s="26" t="s">
        <v>5334</v>
      </c>
    </row>
    <row r="961" customFormat="false" ht="12" hidden="false" customHeight="false" outlineLevel="0" collapsed="false">
      <c r="A961" s="39" t="s">
        <v>2239</v>
      </c>
      <c r="B961" s="39" t="s">
        <v>2240</v>
      </c>
      <c r="C961" s="39" t="s">
        <v>5628</v>
      </c>
      <c r="D961" s="39" t="s">
        <v>4505</v>
      </c>
      <c r="E961" s="39" t="s">
        <v>261</v>
      </c>
      <c r="F961" s="39" t="s">
        <v>1739</v>
      </c>
      <c r="G961" s="39" t="s">
        <v>4853</v>
      </c>
      <c r="H961" s="39" t="s">
        <v>4502</v>
      </c>
      <c r="I961" s="40" t="n">
        <v>70</v>
      </c>
      <c r="J961" s="40" t="n">
        <v>0</v>
      </c>
      <c r="K961" s="39" t="s">
        <v>4503</v>
      </c>
      <c r="L961" s="41" t="n">
        <v>0</v>
      </c>
      <c r="M961" s="41" t="n">
        <v>51937.75</v>
      </c>
      <c r="O961" s="42" t="n">
        <f aca="false">M961/SUM($M$2:$M$2023)</f>
        <v>0.000143485258854573</v>
      </c>
      <c r="P961" s="43" t="n">
        <f aca="false">IFERROR(M961/I961,0)</f>
        <v>741.967857142857</v>
      </c>
      <c r="Q961" s="17"/>
      <c r="R961" s="44" t="n">
        <f aca="false">I961-Q961</f>
        <v>70</v>
      </c>
      <c r="S961" s="43" t="n">
        <f aca="false">$AK961*R961</f>
        <v>51937.7542334096</v>
      </c>
      <c r="U961" s="26" t="s">
        <v>259</v>
      </c>
      <c r="V961" s="26" t="s">
        <v>260</v>
      </c>
      <c r="W961" s="26" t="s">
        <v>262</v>
      </c>
      <c r="X961" s="26"/>
      <c r="Y961" s="26" t="s">
        <v>277</v>
      </c>
      <c r="Z961" s="27" t="s">
        <v>123</v>
      </c>
      <c r="AA961" s="26"/>
      <c r="AB961" s="26"/>
      <c r="AC961" s="26"/>
      <c r="AD961" s="26"/>
      <c r="AE961" s="26"/>
      <c r="AF961" s="26"/>
      <c r="AG961" s="26"/>
      <c r="AH961" s="45"/>
      <c r="AI961" s="45"/>
      <c r="AJ961" s="45"/>
      <c r="AK961" s="46" t="n">
        <v>741.967917620137</v>
      </c>
      <c r="AL961" s="46"/>
      <c r="AM961" s="46"/>
      <c r="AN961" s="26"/>
      <c r="AO961" s="26" t="s">
        <v>2190</v>
      </c>
    </row>
    <row r="962" customFormat="false" ht="12" hidden="false" customHeight="false" outlineLevel="0" collapsed="false">
      <c r="A962" s="39" t="s">
        <v>2282</v>
      </c>
      <c r="B962" s="39" t="s">
        <v>2283</v>
      </c>
      <c r="C962" s="39" t="s">
        <v>5629</v>
      </c>
      <c r="D962" s="39" t="s">
        <v>4505</v>
      </c>
      <c r="E962" s="39" t="s">
        <v>261</v>
      </c>
      <c r="F962" s="39" t="s">
        <v>1739</v>
      </c>
      <c r="G962" s="39" t="s">
        <v>4853</v>
      </c>
      <c r="H962" s="39" t="s">
        <v>4502</v>
      </c>
      <c r="I962" s="40" t="n">
        <v>70</v>
      </c>
      <c r="J962" s="40" t="n">
        <v>0</v>
      </c>
      <c r="K962" s="39" t="s">
        <v>4503</v>
      </c>
      <c r="L962" s="41" t="n">
        <v>0</v>
      </c>
      <c r="M962" s="41" t="n">
        <v>232817.64</v>
      </c>
      <c r="O962" s="42" t="n">
        <f aca="false">M962/SUM($M$2:$M$2023)</f>
        <v>0.000643191115158257</v>
      </c>
      <c r="P962" s="43" t="n">
        <f aca="false">IFERROR(M962/I962,0)</f>
        <v>3325.96628571429</v>
      </c>
      <c r="Q962" s="17"/>
      <c r="R962" s="44" t="n">
        <f aca="false">I962-Q962</f>
        <v>70</v>
      </c>
      <c r="S962" s="43" t="n">
        <f aca="false">$AK962*R962</f>
        <v>232817.639053254</v>
      </c>
      <c r="U962" s="26" t="s">
        <v>259</v>
      </c>
      <c r="V962" s="26" t="s">
        <v>260</v>
      </c>
      <c r="W962" s="26" t="s">
        <v>262</v>
      </c>
      <c r="X962" s="29" t="s">
        <v>227</v>
      </c>
      <c r="Y962" s="26" t="s">
        <v>297</v>
      </c>
      <c r="Z962" s="25" t="s">
        <v>51</v>
      </c>
      <c r="AA962" s="26" t="s">
        <v>2284</v>
      </c>
      <c r="AB962" s="26" t="s">
        <v>2285</v>
      </c>
      <c r="AC962" s="26" t="s">
        <v>290</v>
      </c>
      <c r="AD962" s="26" t="s">
        <v>270</v>
      </c>
      <c r="AE962" s="26" t="s">
        <v>2286</v>
      </c>
      <c r="AF962" s="26" t="s">
        <v>270</v>
      </c>
      <c r="AG962" s="26" t="s">
        <v>2287</v>
      </c>
      <c r="AH962" s="45"/>
      <c r="AI962" s="45"/>
      <c r="AJ962" s="45"/>
      <c r="AK962" s="46" t="n">
        <v>3325.96627218935</v>
      </c>
      <c r="AL962" s="46"/>
      <c r="AM962" s="46"/>
      <c r="AN962" s="26"/>
      <c r="AO962" s="26" t="s">
        <v>5630</v>
      </c>
    </row>
    <row r="963" customFormat="false" ht="12" hidden="false" customHeight="false" outlineLevel="0" collapsed="false">
      <c r="A963" s="39" t="s">
        <v>2630</v>
      </c>
      <c r="B963" s="39" t="s">
        <v>2631</v>
      </c>
      <c r="C963" s="39"/>
      <c r="D963" s="39" t="s">
        <v>4505</v>
      </c>
      <c r="E963" s="39" t="s">
        <v>274</v>
      </c>
      <c r="F963" s="39" t="s">
        <v>1739</v>
      </c>
      <c r="G963" s="39" t="s">
        <v>4852</v>
      </c>
      <c r="H963" s="39" t="s">
        <v>4502</v>
      </c>
      <c r="I963" s="40" t="n">
        <v>70</v>
      </c>
      <c r="J963" s="40" t="n">
        <v>0</v>
      </c>
      <c r="K963" s="39" t="s">
        <v>4503</v>
      </c>
      <c r="L963" s="41" t="n">
        <v>0</v>
      </c>
      <c r="M963" s="41" t="n">
        <v>17838</v>
      </c>
      <c r="O963" s="42" t="n">
        <f aca="false">M963/SUM($M$2:$M$2023)</f>
        <v>4.92799562446943E-005</v>
      </c>
      <c r="P963" s="43" t="n">
        <f aca="false">IFERROR(M963/I963,0)</f>
        <v>254.828571428571</v>
      </c>
      <c r="Q963" s="17"/>
      <c r="R963" s="44" t="n">
        <f aca="false">I963-Q963</f>
        <v>70</v>
      </c>
      <c r="S963" s="43" t="n">
        <f aca="false">$AK963*R963</f>
        <v>17838</v>
      </c>
      <c r="U963" s="26" t="s">
        <v>259</v>
      </c>
      <c r="V963" s="26" t="s">
        <v>273</v>
      </c>
      <c r="W963" s="26" t="s">
        <v>262</v>
      </c>
      <c r="X963" s="26"/>
      <c r="Y963" s="26" t="s">
        <v>277</v>
      </c>
      <c r="Z963" s="27" t="s">
        <v>123</v>
      </c>
      <c r="AA963" s="26"/>
      <c r="AB963" s="26"/>
      <c r="AC963" s="26"/>
      <c r="AD963" s="26"/>
      <c r="AE963" s="26"/>
      <c r="AF963" s="26"/>
      <c r="AG963" s="26"/>
      <c r="AH963" s="45" t="n">
        <v>70</v>
      </c>
      <c r="AI963" s="45" t="n">
        <f aca="false">Q963</f>
        <v>0</v>
      </c>
      <c r="AJ963" s="45" t="n">
        <f aca="false">$AH963-$AI963</f>
        <v>70</v>
      </c>
      <c r="AK963" s="46" t="n">
        <v>254.828571428571</v>
      </c>
      <c r="AL963" s="46" t="n">
        <f aca="false">$AJ963*$AK963</f>
        <v>17838</v>
      </c>
      <c r="AM963" s="46" t="n">
        <f aca="false">$AI963*$AK963</f>
        <v>0</v>
      </c>
      <c r="AN963" s="26"/>
      <c r="AO963" s="26"/>
    </row>
    <row r="964" customFormat="false" ht="12" hidden="false" customHeight="false" outlineLevel="0" collapsed="false">
      <c r="A964" s="39" t="s">
        <v>2345</v>
      </c>
      <c r="B964" s="39" t="s">
        <v>2346</v>
      </c>
      <c r="C964" s="39"/>
      <c r="D964" s="39" t="s">
        <v>4505</v>
      </c>
      <c r="E964" s="39" t="s">
        <v>274</v>
      </c>
      <c r="F964" s="39" t="s">
        <v>1739</v>
      </c>
      <c r="G964" s="39" t="s">
        <v>4853</v>
      </c>
      <c r="H964" s="39" t="s">
        <v>4502</v>
      </c>
      <c r="I964" s="40" t="n">
        <v>70</v>
      </c>
      <c r="J964" s="40" t="n">
        <v>0</v>
      </c>
      <c r="K964" s="39" t="s">
        <v>4503</v>
      </c>
      <c r="L964" s="41" t="n">
        <v>0</v>
      </c>
      <c r="M964" s="41" t="n">
        <v>147933.33</v>
      </c>
      <c r="O964" s="42" t="n">
        <f aca="false">M964/SUM($M$2:$M$2023)</f>
        <v>0.00040868640147617</v>
      </c>
      <c r="P964" s="43" t="n">
        <f aca="false">IFERROR(M964/I964,0)</f>
        <v>2113.33328571429</v>
      </c>
      <c r="Q964" s="17"/>
      <c r="R964" s="44" t="n">
        <f aca="false">I964-Q964</f>
        <v>70</v>
      </c>
      <c r="S964" s="43" t="n">
        <f aca="false">$AK964*R964</f>
        <v>147933.333333333</v>
      </c>
      <c r="U964" s="26" t="s">
        <v>259</v>
      </c>
      <c r="V964" s="26" t="s">
        <v>273</v>
      </c>
      <c r="W964" s="26" t="s">
        <v>262</v>
      </c>
      <c r="X964" s="26"/>
      <c r="Y964" s="26" t="s">
        <v>277</v>
      </c>
      <c r="Z964" s="27" t="s">
        <v>123</v>
      </c>
      <c r="AA964" s="26"/>
      <c r="AB964" s="26"/>
      <c r="AC964" s="26"/>
      <c r="AD964" s="26"/>
      <c r="AE964" s="26"/>
      <c r="AF964" s="26"/>
      <c r="AG964" s="26"/>
      <c r="AH964" s="45"/>
      <c r="AI964" s="45"/>
      <c r="AJ964" s="45"/>
      <c r="AK964" s="46" t="n">
        <v>2113.33333333333</v>
      </c>
      <c r="AL964" s="46"/>
      <c r="AM964" s="46"/>
      <c r="AN964" s="26"/>
      <c r="AO964" s="26" t="s">
        <v>1741</v>
      </c>
    </row>
    <row r="965" customFormat="false" ht="12" hidden="false" customHeight="false" outlineLevel="0" collapsed="false">
      <c r="A965" s="39" t="s">
        <v>2632</v>
      </c>
      <c r="B965" s="39" t="s">
        <v>2633</v>
      </c>
      <c r="C965" s="39"/>
      <c r="D965" s="39" t="s">
        <v>4565</v>
      </c>
      <c r="E965" s="39" t="s">
        <v>611</v>
      </c>
      <c r="F965" s="39" t="s">
        <v>1739</v>
      </c>
      <c r="G965" s="39" t="s">
        <v>5355</v>
      </c>
      <c r="H965" s="39" t="s">
        <v>4502</v>
      </c>
      <c r="I965" s="40" t="n">
        <v>70</v>
      </c>
      <c r="J965" s="40" t="n">
        <v>0</v>
      </c>
      <c r="K965" s="39" t="s">
        <v>4503</v>
      </c>
      <c r="L965" s="41" t="n">
        <v>0</v>
      </c>
      <c r="M965" s="41" t="n">
        <v>2492273.7</v>
      </c>
      <c r="O965" s="42" t="n">
        <f aca="false">M965/SUM($M$2:$M$2023)</f>
        <v>0.00688525276857284</v>
      </c>
      <c r="P965" s="43" t="n">
        <f aca="false">IFERROR(M965/I965,0)</f>
        <v>35603.91</v>
      </c>
      <c r="Q965" s="17"/>
      <c r="R965" s="44" t="n">
        <f aca="false">I965-Q965</f>
        <v>70</v>
      </c>
      <c r="S965" s="43" t="n">
        <f aca="false">$AK965*R965</f>
        <v>2492273.7</v>
      </c>
      <c r="U965" s="26" t="s">
        <v>259</v>
      </c>
      <c r="V965" s="26" t="s">
        <v>610</v>
      </c>
      <c r="W965" s="26" t="s">
        <v>612</v>
      </c>
      <c r="X965" s="26"/>
      <c r="Y965" s="26" t="s">
        <v>615</v>
      </c>
      <c r="Z965" s="27" t="s">
        <v>126</v>
      </c>
      <c r="AA965" s="26"/>
      <c r="AB965" s="26"/>
      <c r="AC965" s="26"/>
      <c r="AD965" s="26"/>
      <c r="AE965" s="26"/>
      <c r="AF965" s="26"/>
      <c r="AG965" s="26"/>
      <c r="AH965" s="45" t="n">
        <v>70</v>
      </c>
      <c r="AI965" s="45" t="n">
        <f aca="false">Q965</f>
        <v>0</v>
      </c>
      <c r="AJ965" s="45" t="n">
        <f aca="false">$AH965-$AI965</f>
        <v>70</v>
      </c>
      <c r="AK965" s="46" t="n">
        <v>35603.91</v>
      </c>
      <c r="AL965" s="46" t="n">
        <f aca="false">$AJ965*$AK965</f>
        <v>2492273.7</v>
      </c>
      <c r="AM965" s="46" t="n">
        <f aca="false">$AI965*$AK965</f>
        <v>0</v>
      </c>
      <c r="AN965" s="26"/>
      <c r="AO965" s="26"/>
    </row>
    <row r="966" customFormat="false" ht="12" hidden="false" customHeight="false" outlineLevel="0" collapsed="false">
      <c r="A966" s="39" t="s">
        <v>1327</v>
      </c>
      <c r="B966" s="39" t="s">
        <v>1328</v>
      </c>
      <c r="C966" s="39"/>
      <c r="D966" s="39" t="s">
        <v>4565</v>
      </c>
      <c r="E966" s="39" t="s">
        <v>611</v>
      </c>
      <c r="F966" s="39" t="s">
        <v>1739</v>
      </c>
      <c r="G966" s="39" t="s">
        <v>4854</v>
      </c>
      <c r="H966" s="39" t="s">
        <v>4502</v>
      </c>
      <c r="I966" s="40" t="n">
        <v>70</v>
      </c>
      <c r="J966" s="40" t="n">
        <v>0</v>
      </c>
      <c r="K966" s="39" t="s">
        <v>4503</v>
      </c>
      <c r="L966" s="41" t="n">
        <v>0</v>
      </c>
      <c r="M966" s="41" t="n">
        <v>3504733.09</v>
      </c>
      <c r="O966" s="42" t="n">
        <f aca="false">M966/SUM($M$2:$M$2023)</f>
        <v>0.00968231266535106</v>
      </c>
      <c r="P966" s="43" t="n">
        <f aca="false">IFERROR(M966/I966,0)</f>
        <v>50067.6155714286</v>
      </c>
      <c r="Q966" s="17"/>
      <c r="R966" s="44" t="n">
        <f aca="false">I966-Q966</f>
        <v>70</v>
      </c>
      <c r="S966" s="43" t="n">
        <f aca="false">$AK966*R966</f>
        <v>3504733.08888889</v>
      </c>
      <c r="U966" s="26" t="s">
        <v>259</v>
      </c>
      <c r="V966" s="26" t="s">
        <v>610</v>
      </c>
      <c r="W966" s="26" t="s">
        <v>612</v>
      </c>
      <c r="X966" s="26"/>
      <c r="Y966" s="26" t="s">
        <v>615</v>
      </c>
      <c r="Z966" s="27" t="s">
        <v>126</v>
      </c>
      <c r="AA966" s="26"/>
      <c r="AB966" s="26"/>
      <c r="AC966" s="26"/>
      <c r="AD966" s="26"/>
      <c r="AE966" s="26"/>
      <c r="AF966" s="26"/>
      <c r="AG966" s="26"/>
      <c r="AH966" s="45" t="n">
        <v>117</v>
      </c>
      <c r="AI966" s="45" t="n">
        <f aca="false">Q966</f>
        <v>0</v>
      </c>
      <c r="AJ966" s="45" t="n">
        <f aca="false">$AH966-$AI966</f>
        <v>117</v>
      </c>
      <c r="AK966" s="46" t="n">
        <v>50067.6155555556</v>
      </c>
      <c r="AL966" s="46" t="n">
        <f aca="false">$AJ966*$AK966</f>
        <v>5857911.02</v>
      </c>
      <c r="AM966" s="46" t="n">
        <f aca="false">$AI966*$AK966</f>
        <v>0</v>
      </c>
      <c r="AN966" s="26"/>
      <c r="AO966" s="26" t="s">
        <v>1741</v>
      </c>
    </row>
    <row r="967" customFormat="false" ht="12" hidden="false" customHeight="false" outlineLevel="0" collapsed="false">
      <c r="A967" s="39" t="s">
        <v>2634</v>
      </c>
      <c r="B967" s="39" t="s">
        <v>2635</v>
      </c>
      <c r="C967" s="39"/>
      <c r="D967" s="39" t="s">
        <v>4565</v>
      </c>
      <c r="E967" s="39" t="s">
        <v>611</v>
      </c>
      <c r="F967" s="39" t="s">
        <v>1739</v>
      </c>
      <c r="G967" s="39" t="s">
        <v>4854</v>
      </c>
      <c r="H967" s="39" t="s">
        <v>4502</v>
      </c>
      <c r="I967" s="40" t="n">
        <v>70</v>
      </c>
      <c r="J967" s="40" t="n">
        <v>0</v>
      </c>
      <c r="K967" s="39" t="s">
        <v>4503</v>
      </c>
      <c r="L967" s="41" t="n">
        <v>0</v>
      </c>
      <c r="M967" s="41" t="n">
        <v>1365000</v>
      </c>
      <c r="O967" s="42" t="n">
        <f aca="false">M967/SUM($M$2:$M$2023)</f>
        <v>0.00377100236988495</v>
      </c>
      <c r="P967" s="43" t="n">
        <f aca="false">IFERROR(M967/I967,0)</f>
        <v>19500</v>
      </c>
      <c r="Q967" s="17"/>
      <c r="R967" s="44" t="n">
        <f aca="false">I967-Q967</f>
        <v>70</v>
      </c>
      <c r="S967" s="43" t="n">
        <f aca="false">$AK967*R967</f>
        <v>1365000</v>
      </c>
      <c r="U967" s="26" t="s">
        <v>259</v>
      </c>
      <c r="V967" s="26" t="s">
        <v>610</v>
      </c>
      <c r="W967" s="26" t="s">
        <v>612</v>
      </c>
      <c r="X967" s="26"/>
      <c r="Y967" s="26" t="s">
        <v>615</v>
      </c>
      <c r="Z967" s="27" t="s">
        <v>126</v>
      </c>
      <c r="AA967" s="26"/>
      <c r="AB967" s="26"/>
      <c r="AC967" s="26"/>
      <c r="AD967" s="26"/>
      <c r="AE967" s="26"/>
      <c r="AF967" s="26"/>
      <c r="AG967" s="26"/>
      <c r="AH967" s="45" t="n">
        <v>70</v>
      </c>
      <c r="AI967" s="45" t="n">
        <f aca="false">Q967</f>
        <v>0</v>
      </c>
      <c r="AJ967" s="45" t="n">
        <f aca="false">$AH967-$AI967</f>
        <v>70</v>
      </c>
      <c r="AK967" s="46" t="n">
        <v>19500</v>
      </c>
      <c r="AL967" s="46" t="n">
        <f aca="false">$AJ967*$AK967</f>
        <v>1365000</v>
      </c>
      <c r="AM967" s="46" t="n">
        <f aca="false">$AI967*$AK967</f>
        <v>0</v>
      </c>
      <c r="AN967" s="26"/>
      <c r="AO967" s="26"/>
    </row>
    <row r="968" customFormat="false" ht="12" hidden="false" customHeight="false" outlineLevel="0" collapsed="false">
      <c r="A968" s="39" t="s">
        <v>928</v>
      </c>
      <c r="B968" s="39" t="s">
        <v>929</v>
      </c>
      <c r="C968" s="39" t="s">
        <v>5631</v>
      </c>
      <c r="D968" s="39" t="s">
        <v>4505</v>
      </c>
      <c r="E968" s="39" t="s">
        <v>261</v>
      </c>
      <c r="F968" s="39" t="s">
        <v>1739</v>
      </c>
      <c r="G968" s="39" t="s">
        <v>4853</v>
      </c>
      <c r="H968" s="39" t="s">
        <v>4502</v>
      </c>
      <c r="I968" s="40" t="n">
        <v>68</v>
      </c>
      <c r="J968" s="40" t="n">
        <v>0</v>
      </c>
      <c r="K968" s="39" t="s">
        <v>4503</v>
      </c>
      <c r="L968" s="41" t="n">
        <v>0</v>
      </c>
      <c r="M968" s="41" t="n">
        <v>54543.58</v>
      </c>
      <c r="O968" s="42" t="n">
        <f aca="false">M968/SUM($M$2:$M$2023)</f>
        <v>0.000150684226697443</v>
      </c>
      <c r="P968" s="43" t="n">
        <f aca="false">IFERROR(M968/I968,0)</f>
        <v>802.111470588235</v>
      </c>
      <c r="Q968" s="17"/>
      <c r="R968" s="44" t="n">
        <f aca="false">I968-Q968</f>
        <v>68</v>
      </c>
      <c r="S968" s="43" t="n">
        <f aca="false">$AK968*R968</f>
        <v>54543.5788724036</v>
      </c>
      <c r="U968" s="26" t="s">
        <v>259</v>
      </c>
      <c r="V968" s="26" t="s">
        <v>260</v>
      </c>
      <c r="W968" s="26" t="s">
        <v>262</v>
      </c>
      <c r="X968" s="26"/>
      <c r="Y968" s="26" t="s">
        <v>277</v>
      </c>
      <c r="Z968" s="27" t="s">
        <v>123</v>
      </c>
      <c r="AA968" s="26"/>
      <c r="AB968" s="26"/>
      <c r="AC968" s="26"/>
      <c r="AD968" s="26"/>
      <c r="AE968" s="26"/>
      <c r="AF968" s="26"/>
      <c r="AG968" s="26"/>
      <c r="AH968" s="45"/>
      <c r="AI968" s="45"/>
      <c r="AJ968" s="45"/>
      <c r="AK968" s="46" t="n">
        <v>802.111454005935</v>
      </c>
      <c r="AL968" s="46"/>
      <c r="AM968" s="46"/>
      <c r="AN968" s="26"/>
      <c r="AO968" s="26" t="s">
        <v>2190</v>
      </c>
    </row>
    <row r="969" customFormat="false" ht="12" hidden="false" customHeight="false" outlineLevel="0" collapsed="false">
      <c r="A969" s="39" t="s">
        <v>1094</v>
      </c>
      <c r="B969" s="39" t="s">
        <v>1095</v>
      </c>
      <c r="C969" s="39"/>
      <c r="D969" s="39" t="s">
        <v>4565</v>
      </c>
      <c r="E969" s="39" t="s">
        <v>611</v>
      </c>
      <c r="F969" s="39" t="s">
        <v>1739</v>
      </c>
      <c r="G969" s="39" t="s">
        <v>5355</v>
      </c>
      <c r="H969" s="39" t="s">
        <v>4502</v>
      </c>
      <c r="I969" s="40" t="n">
        <v>67</v>
      </c>
      <c r="J969" s="40" t="n">
        <v>0</v>
      </c>
      <c r="K969" s="39" t="s">
        <v>4503</v>
      </c>
      <c r="L969" s="41" t="n">
        <v>0</v>
      </c>
      <c r="M969" s="41" t="n">
        <v>1413380.77</v>
      </c>
      <c r="O969" s="42" t="n">
        <f aca="false">M969/SUM($M$2:$M$2023)</f>
        <v>0.00390466097671781</v>
      </c>
      <c r="P969" s="43" t="n">
        <f aca="false">IFERROR(M969/I969,0)</f>
        <v>21095.2353731343</v>
      </c>
      <c r="Q969" s="17"/>
      <c r="R969" s="44" t="n">
        <f aca="false">I969-Q969</f>
        <v>67</v>
      </c>
      <c r="S969" s="43" t="n">
        <f aca="false">$AK969*R969</f>
        <v>1413380.7695122</v>
      </c>
      <c r="U969" s="26" t="s">
        <v>259</v>
      </c>
      <c r="V969" s="26" t="s">
        <v>610</v>
      </c>
      <c r="W969" s="26" t="s">
        <v>612</v>
      </c>
      <c r="X969" s="26"/>
      <c r="Y969" s="26" t="s">
        <v>615</v>
      </c>
      <c r="Z969" s="27" t="s">
        <v>126</v>
      </c>
      <c r="AA969" s="26"/>
      <c r="AB969" s="26"/>
      <c r="AC969" s="26"/>
      <c r="AD969" s="26"/>
      <c r="AE969" s="26"/>
      <c r="AF969" s="26"/>
      <c r="AG969" s="26"/>
      <c r="AH969" s="45" t="n">
        <v>123</v>
      </c>
      <c r="AI969" s="45" t="n">
        <f aca="false">Q969</f>
        <v>0</v>
      </c>
      <c r="AJ969" s="45" t="n">
        <f aca="false">$AH969-$AI969</f>
        <v>123</v>
      </c>
      <c r="AK969" s="46" t="n">
        <v>21095.2353658537</v>
      </c>
      <c r="AL969" s="46" t="n">
        <f aca="false">$AJ969*$AK969</f>
        <v>2594713.95</v>
      </c>
      <c r="AM969" s="46" t="n">
        <f aca="false">$AI969*$AK969</f>
        <v>0</v>
      </c>
      <c r="AN969" s="26"/>
      <c r="AO969" s="26" t="s">
        <v>1741</v>
      </c>
    </row>
    <row r="970" customFormat="false" ht="12" hidden="false" customHeight="false" outlineLevel="0" collapsed="false">
      <c r="A970" s="39" t="s">
        <v>1424</v>
      </c>
      <c r="B970" s="39" t="s">
        <v>1425</v>
      </c>
      <c r="C970" s="39"/>
      <c r="D970" s="39" t="s">
        <v>4505</v>
      </c>
      <c r="E970" s="39" t="s">
        <v>274</v>
      </c>
      <c r="F970" s="39" t="s">
        <v>1739</v>
      </c>
      <c r="G970" s="39" t="s">
        <v>4853</v>
      </c>
      <c r="H970" s="39" t="s">
        <v>4502</v>
      </c>
      <c r="I970" s="40" t="n">
        <v>65</v>
      </c>
      <c r="J970" s="40" t="n">
        <v>0</v>
      </c>
      <c r="K970" s="39" t="s">
        <v>4503</v>
      </c>
      <c r="L970" s="41" t="n">
        <v>0</v>
      </c>
      <c r="M970" s="41" t="n">
        <v>499507.34</v>
      </c>
      <c r="O970" s="42" t="n">
        <f aca="false">M970/SUM($M$2:$M$2023)</f>
        <v>0.00137995850762998</v>
      </c>
      <c r="P970" s="43" t="n">
        <f aca="false">IFERROR(M970/I970,0)</f>
        <v>7684.72830769231</v>
      </c>
      <c r="Q970" s="17"/>
      <c r="R970" s="44" t="n">
        <f aca="false">I970-Q970</f>
        <v>65</v>
      </c>
      <c r="S970" s="43" t="n">
        <f aca="false">$AK970*R970</f>
        <v>499507.340967742</v>
      </c>
      <c r="U970" s="26" t="s">
        <v>259</v>
      </c>
      <c r="V970" s="26" t="s">
        <v>273</v>
      </c>
      <c r="W970" s="26" t="s">
        <v>262</v>
      </c>
      <c r="X970" s="24" t="s">
        <v>226</v>
      </c>
      <c r="Y970" s="26" t="s">
        <v>267</v>
      </c>
      <c r="Z970" s="25" t="s">
        <v>51</v>
      </c>
      <c r="AA970" s="26" t="s">
        <v>2429</v>
      </c>
      <c r="AB970" s="26" t="s">
        <v>2430</v>
      </c>
      <c r="AC970" s="26" t="s">
        <v>290</v>
      </c>
      <c r="AD970" s="26" t="s">
        <v>270</v>
      </c>
      <c r="AE970" s="26" t="s">
        <v>2432</v>
      </c>
      <c r="AF970" s="26" t="s">
        <v>270</v>
      </c>
      <c r="AG970" s="26"/>
      <c r="AH970" s="45"/>
      <c r="AI970" s="45"/>
      <c r="AJ970" s="45"/>
      <c r="AK970" s="46" t="n">
        <v>7684.72832258065</v>
      </c>
      <c r="AL970" s="46"/>
      <c r="AM970" s="46"/>
      <c r="AN970" s="26"/>
      <c r="AO970" s="26" t="s">
        <v>5632</v>
      </c>
    </row>
    <row r="971" customFormat="false" ht="12" hidden="false" customHeight="false" outlineLevel="0" collapsed="false">
      <c r="A971" s="39" t="s">
        <v>2416</v>
      </c>
      <c r="B971" s="39" t="s">
        <v>2417</v>
      </c>
      <c r="C971" s="39"/>
      <c r="D971" s="39" t="s">
        <v>4505</v>
      </c>
      <c r="E971" s="39" t="s">
        <v>274</v>
      </c>
      <c r="F971" s="39" t="s">
        <v>1739</v>
      </c>
      <c r="G971" s="39" t="s">
        <v>4852</v>
      </c>
      <c r="H971" s="39" t="s">
        <v>4502</v>
      </c>
      <c r="I971" s="40" t="n">
        <v>65</v>
      </c>
      <c r="J971" s="40" t="n">
        <v>0</v>
      </c>
      <c r="K971" s="39" t="s">
        <v>4503</v>
      </c>
      <c r="L971" s="41" t="n">
        <v>0</v>
      </c>
      <c r="M971" s="41" t="n">
        <v>217989.5</v>
      </c>
      <c r="O971" s="42" t="n">
        <f aca="false">M971/SUM($M$2:$M$2023)</f>
        <v>0.000602226315831527</v>
      </c>
      <c r="P971" s="43" t="n">
        <f aca="false">IFERROR(M971/I971,0)</f>
        <v>3353.68461538462</v>
      </c>
      <c r="Q971" s="17"/>
      <c r="R971" s="44" t="n">
        <f aca="false">I971-Q971</f>
        <v>65</v>
      </c>
      <c r="S971" s="43" t="n">
        <f aca="false">$AK971*R971</f>
        <v>217989.500857143</v>
      </c>
      <c r="U971" s="26" t="s">
        <v>259</v>
      </c>
      <c r="V971" s="26" t="s">
        <v>273</v>
      </c>
      <c r="W971" s="26" t="s">
        <v>262</v>
      </c>
      <c r="X971" s="24" t="s">
        <v>226</v>
      </c>
      <c r="Y971" s="26" t="s">
        <v>267</v>
      </c>
      <c r="Z971" s="25" t="s">
        <v>51</v>
      </c>
      <c r="AA971" s="26" t="s">
        <v>2418</v>
      </c>
      <c r="AB971" s="26" t="s">
        <v>2417</v>
      </c>
      <c r="AC971" s="26" t="s">
        <v>2419</v>
      </c>
      <c r="AD971" s="26" t="s">
        <v>269</v>
      </c>
      <c r="AE971" s="26"/>
      <c r="AF971" s="26" t="s">
        <v>270</v>
      </c>
      <c r="AG971" s="26" t="s">
        <v>1720</v>
      </c>
      <c r="AH971" s="45"/>
      <c r="AI971" s="45"/>
      <c r="AJ971" s="45"/>
      <c r="AK971" s="46" t="n">
        <v>3353.68462857143</v>
      </c>
      <c r="AL971" s="46"/>
      <c r="AM971" s="46"/>
      <c r="AN971" s="26"/>
      <c r="AO971" s="26" t="s">
        <v>5633</v>
      </c>
    </row>
    <row r="972" customFormat="false" ht="12" hidden="false" customHeight="false" outlineLevel="0" collapsed="false">
      <c r="A972" s="39" t="s">
        <v>1106</v>
      </c>
      <c r="B972" s="39" t="s">
        <v>1107</v>
      </c>
      <c r="C972" s="39"/>
      <c r="D972" s="39" t="s">
        <v>4565</v>
      </c>
      <c r="E972" s="39" t="s">
        <v>611</v>
      </c>
      <c r="F972" s="39" t="s">
        <v>1739</v>
      </c>
      <c r="G972" s="39" t="s">
        <v>5355</v>
      </c>
      <c r="H972" s="39" t="s">
        <v>4502</v>
      </c>
      <c r="I972" s="40" t="n">
        <v>65</v>
      </c>
      <c r="J972" s="40" t="n">
        <v>0</v>
      </c>
      <c r="K972" s="39" t="s">
        <v>4503</v>
      </c>
      <c r="L972" s="41" t="n">
        <v>0</v>
      </c>
      <c r="M972" s="41" t="n">
        <v>1291623.3</v>
      </c>
      <c r="O972" s="42" t="n">
        <f aca="false">M972/SUM($M$2:$M$2023)</f>
        <v>0.0035682890295228</v>
      </c>
      <c r="P972" s="43" t="n">
        <f aca="false">IFERROR(M972/I972,0)</f>
        <v>19871.1276923077</v>
      </c>
      <c r="Q972" s="17"/>
      <c r="R972" s="44" t="n">
        <f aca="false">I972-Q972</f>
        <v>65</v>
      </c>
      <c r="S972" s="43" t="n">
        <f aca="false">$AK972*R972</f>
        <v>1291623.30393258</v>
      </c>
      <c r="U972" s="26" t="s">
        <v>259</v>
      </c>
      <c r="V972" s="26" t="s">
        <v>610</v>
      </c>
      <c r="W972" s="26" t="s">
        <v>612</v>
      </c>
      <c r="X972" s="26"/>
      <c r="Y972" s="26" t="s">
        <v>615</v>
      </c>
      <c r="Z972" s="27" t="s">
        <v>126</v>
      </c>
      <c r="AA972" s="26"/>
      <c r="AB972" s="26"/>
      <c r="AC972" s="26"/>
      <c r="AD972" s="26"/>
      <c r="AE972" s="26"/>
      <c r="AF972" s="26"/>
      <c r="AG972" s="26"/>
      <c r="AH972" s="45" t="n">
        <v>89</v>
      </c>
      <c r="AI972" s="45" t="n">
        <f aca="false">Q972</f>
        <v>0</v>
      </c>
      <c r="AJ972" s="45" t="n">
        <f aca="false">$AH972-$AI972</f>
        <v>89</v>
      </c>
      <c r="AK972" s="46" t="n">
        <v>19871.127752809</v>
      </c>
      <c r="AL972" s="46" t="n">
        <f aca="false">$AJ972*$AK972</f>
        <v>1768530.37</v>
      </c>
      <c r="AM972" s="46" t="n">
        <f aca="false">$AI972*$AK972</f>
        <v>0</v>
      </c>
      <c r="AN972" s="26"/>
      <c r="AO972" s="26" t="s">
        <v>1741</v>
      </c>
    </row>
    <row r="973" customFormat="false" ht="12" hidden="false" customHeight="false" outlineLevel="0" collapsed="false">
      <c r="A973" s="39" t="s">
        <v>2646</v>
      </c>
      <c r="B973" s="39" t="s">
        <v>2647</v>
      </c>
      <c r="C973" s="39"/>
      <c r="D973" s="39" t="s">
        <v>4565</v>
      </c>
      <c r="E973" s="39" t="s">
        <v>611</v>
      </c>
      <c r="F973" s="39" t="s">
        <v>1739</v>
      </c>
      <c r="G973" s="39" t="s">
        <v>5355</v>
      </c>
      <c r="H973" s="39" t="s">
        <v>4502</v>
      </c>
      <c r="I973" s="40" t="n">
        <v>65</v>
      </c>
      <c r="J973" s="40" t="n">
        <v>0</v>
      </c>
      <c r="K973" s="39" t="s">
        <v>4503</v>
      </c>
      <c r="L973" s="41" t="n">
        <v>0</v>
      </c>
      <c r="M973" s="41" t="n">
        <v>4563000</v>
      </c>
      <c r="O973" s="42" t="n">
        <f aca="false">M973/SUM($M$2:$M$2023)</f>
        <v>0.0126059222079011</v>
      </c>
      <c r="P973" s="43" t="n">
        <f aca="false">IFERROR(M973/I973,0)</f>
        <v>70200</v>
      </c>
      <c r="Q973" s="17"/>
      <c r="R973" s="44" t="n">
        <f aca="false">I973-Q973</f>
        <v>65</v>
      </c>
      <c r="S973" s="43" t="n">
        <f aca="false">$AK973*R973</f>
        <v>4563000</v>
      </c>
      <c r="U973" s="26" t="s">
        <v>259</v>
      </c>
      <c r="V973" s="26" t="s">
        <v>610</v>
      </c>
      <c r="W973" s="26" t="s">
        <v>612</v>
      </c>
      <c r="X973" s="26"/>
      <c r="Y973" s="26" t="s">
        <v>615</v>
      </c>
      <c r="Z973" s="27" t="s">
        <v>126</v>
      </c>
      <c r="AA973" s="26"/>
      <c r="AB973" s="26"/>
      <c r="AC973" s="26"/>
      <c r="AD973" s="26"/>
      <c r="AE973" s="26"/>
      <c r="AF973" s="26"/>
      <c r="AG973" s="26"/>
      <c r="AH973" s="45" t="n">
        <v>65</v>
      </c>
      <c r="AI973" s="45" t="n">
        <f aca="false">Q973</f>
        <v>0</v>
      </c>
      <c r="AJ973" s="45" t="n">
        <f aca="false">$AH973-$AI973</f>
        <v>65</v>
      </c>
      <c r="AK973" s="46" t="n">
        <v>70200</v>
      </c>
      <c r="AL973" s="46" t="n">
        <f aca="false">$AJ973*$AK973</f>
        <v>4563000</v>
      </c>
      <c r="AM973" s="46" t="n">
        <f aca="false">$AI973*$AK973</f>
        <v>0</v>
      </c>
      <c r="AN973" s="26"/>
      <c r="AO973" s="26"/>
    </row>
    <row r="974" customFormat="false" ht="12" hidden="false" customHeight="false" outlineLevel="0" collapsed="false">
      <c r="A974" s="39" t="s">
        <v>1403</v>
      </c>
      <c r="B974" s="39" t="s">
        <v>1404</v>
      </c>
      <c r="C974" s="39" t="s">
        <v>78</v>
      </c>
      <c r="D974" s="39" t="s">
        <v>4505</v>
      </c>
      <c r="E974" s="39" t="s">
        <v>261</v>
      </c>
      <c r="F974" s="39" t="s">
        <v>1739</v>
      </c>
      <c r="G974" s="39" t="s">
        <v>4853</v>
      </c>
      <c r="H974" s="39" t="s">
        <v>4502</v>
      </c>
      <c r="I974" s="40" t="n">
        <v>64</v>
      </c>
      <c r="J974" s="40" t="n">
        <v>0</v>
      </c>
      <c r="K974" s="39" t="s">
        <v>4503</v>
      </c>
      <c r="L974" s="41" t="n">
        <v>0</v>
      </c>
      <c r="M974" s="41" t="n">
        <v>46133.76</v>
      </c>
      <c r="O974" s="42" t="n">
        <f aca="false">M974/SUM($M$2:$M$2023)</f>
        <v>0.000127450929151431</v>
      </c>
      <c r="P974" s="43" t="n">
        <f aca="false">IFERROR(M974/I974,0)</f>
        <v>720.84</v>
      </c>
      <c r="Q974" s="17"/>
      <c r="R974" s="44" t="n">
        <f aca="false">I974-Q974</f>
        <v>64</v>
      </c>
      <c r="S974" s="43" t="n">
        <f aca="false">$AK974*R974</f>
        <v>46133.76</v>
      </c>
      <c r="U974" s="26" t="s">
        <v>259</v>
      </c>
      <c r="V974" s="26" t="s">
        <v>260</v>
      </c>
      <c r="W974" s="26" t="s">
        <v>262</v>
      </c>
      <c r="X974" s="26"/>
      <c r="Y974" s="26" t="s">
        <v>277</v>
      </c>
      <c r="Z974" s="27" t="s">
        <v>123</v>
      </c>
      <c r="AA974" s="26"/>
      <c r="AB974" s="26"/>
      <c r="AC974" s="26"/>
      <c r="AD974" s="26"/>
      <c r="AE974" s="26"/>
      <c r="AF974" s="26"/>
      <c r="AG974" s="26"/>
      <c r="AH974" s="45" t="n">
        <v>64</v>
      </c>
      <c r="AI974" s="45" t="n">
        <f aca="false">Q974</f>
        <v>0</v>
      </c>
      <c r="AJ974" s="45" t="n">
        <f aca="false">$AH974-$AI974</f>
        <v>64</v>
      </c>
      <c r="AK974" s="46" t="n">
        <v>720.84</v>
      </c>
      <c r="AL974" s="46" t="n">
        <f aca="false">$AJ974*$AK974</f>
        <v>46133.76</v>
      </c>
      <c r="AM974" s="46" t="n">
        <f aca="false">$AI974*$AK974</f>
        <v>0</v>
      </c>
      <c r="AN974" s="26"/>
      <c r="AO974" s="26"/>
    </row>
    <row r="975" customFormat="false" ht="12" hidden="false" customHeight="false" outlineLevel="0" collapsed="false">
      <c r="A975" s="39" t="s">
        <v>1167</v>
      </c>
      <c r="B975" s="39" t="s">
        <v>1168</v>
      </c>
      <c r="C975" s="39"/>
      <c r="D975" s="39" t="s">
        <v>4565</v>
      </c>
      <c r="E975" s="39" t="s">
        <v>611</v>
      </c>
      <c r="F975" s="39" t="s">
        <v>1739</v>
      </c>
      <c r="G975" s="39" t="s">
        <v>4854</v>
      </c>
      <c r="H975" s="39" t="s">
        <v>4502</v>
      </c>
      <c r="I975" s="40" t="n">
        <v>62</v>
      </c>
      <c r="J975" s="40" t="n">
        <v>0</v>
      </c>
      <c r="K975" s="39" t="s">
        <v>4503</v>
      </c>
      <c r="L975" s="41" t="n">
        <v>0</v>
      </c>
      <c r="M975" s="41" t="n">
        <v>3123200.55</v>
      </c>
      <c r="O975" s="42" t="n">
        <f aca="false">M975/SUM($M$2:$M$2023)</f>
        <v>0.00862827595287617</v>
      </c>
      <c r="P975" s="43" t="n">
        <f aca="false">IFERROR(M975/I975,0)</f>
        <v>50374.2024193548</v>
      </c>
      <c r="Q975" s="17"/>
      <c r="R975" s="44" t="n">
        <f aca="false">I975-Q975</f>
        <v>62</v>
      </c>
      <c r="S975" s="43" t="n">
        <f aca="false">$AK975*R975</f>
        <v>3123200.54917293</v>
      </c>
      <c r="U975" s="26" t="s">
        <v>259</v>
      </c>
      <c r="V975" s="26" t="s">
        <v>610</v>
      </c>
      <c r="W975" s="26" t="s">
        <v>612</v>
      </c>
      <c r="X975" s="26"/>
      <c r="Y975" s="26" t="s">
        <v>615</v>
      </c>
      <c r="Z975" s="27" t="s">
        <v>126</v>
      </c>
      <c r="AA975" s="26"/>
      <c r="AB975" s="26"/>
      <c r="AC975" s="26"/>
      <c r="AD975" s="26"/>
      <c r="AE975" s="26"/>
      <c r="AF975" s="26"/>
      <c r="AG975" s="26"/>
      <c r="AH975" s="45"/>
      <c r="AI975" s="45"/>
      <c r="AJ975" s="45"/>
      <c r="AK975" s="46" t="n">
        <v>50374.202406015</v>
      </c>
      <c r="AL975" s="46"/>
      <c r="AM975" s="46"/>
      <c r="AN975" s="26"/>
      <c r="AO975" s="26" t="s">
        <v>1741</v>
      </c>
    </row>
    <row r="976" customFormat="false" ht="12" hidden="false" customHeight="false" outlineLevel="0" collapsed="false">
      <c r="A976" s="39" t="s">
        <v>2650</v>
      </c>
      <c r="B976" s="39" t="s">
        <v>2651</v>
      </c>
      <c r="C976" s="39"/>
      <c r="D976" s="39" t="s">
        <v>4565</v>
      </c>
      <c r="E976" s="39" t="s">
        <v>611</v>
      </c>
      <c r="F976" s="39" t="s">
        <v>1739</v>
      </c>
      <c r="G976" s="39" t="s">
        <v>5355</v>
      </c>
      <c r="H976" s="39" t="s">
        <v>4502</v>
      </c>
      <c r="I976" s="40" t="n">
        <v>61</v>
      </c>
      <c r="J976" s="40" t="n">
        <v>0</v>
      </c>
      <c r="K976" s="39" t="s">
        <v>4503</v>
      </c>
      <c r="L976" s="41" t="n">
        <v>0</v>
      </c>
      <c r="M976" s="41" t="n">
        <v>4345848.7</v>
      </c>
      <c r="O976" s="42" t="n">
        <f aca="false">M976/SUM($M$2:$M$2023)</f>
        <v>0.0120060115361622</v>
      </c>
      <c r="P976" s="43" t="n">
        <f aca="false">IFERROR(M976/I976,0)</f>
        <v>71243.4213114754</v>
      </c>
      <c r="Q976" s="17"/>
      <c r="R976" s="44" t="n">
        <f aca="false">I976-Q976</f>
        <v>61</v>
      </c>
      <c r="S976" s="43" t="n">
        <f aca="false">$AK976*R976</f>
        <v>4345848.7</v>
      </c>
      <c r="U976" s="26" t="s">
        <v>259</v>
      </c>
      <c r="V976" s="26" t="s">
        <v>610</v>
      </c>
      <c r="W976" s="26" t="s">
        <v>612</v>
      </c>
      <c r="X976" s="26"/>
      <c r="Y976" s="26" t="s">
        <v>615</v>
      </c>
      <c r="Z976" s="27" t="s">
        <v>126</v>
      </c>
      <c r="AA976" s="26"/>
      <c r="AB976" s="26"/>
      <c r="AC976" s="26"/>
      <c r="AD976" s="26"/>
      <c r="AE976" s="26"/>
      <c r="AF976" s="26"/>
      <c r="AG976" s="26"/>
      <c r="AH976" s="45" t="n">
        <v>61</v>
      </c>
      <c r="AI976" s="45" t="n">
        <f aca="false">Q976</f>
        <v>0</v>
      </c>
      <c r="AJ976" s="45" t="n">
        <f aca="false">$AH976-$AI976</f>
        <v>61</v>
      </c>
      <c r="AK976" s="46" t="n">
        <v>71243.4213114754</v>
      </c>
      <c r="AL976" s="46" t="n">
        <f aca="false">$AJ976*$AK976</f>
        <v>4345848.7</v>
      </c>
      <c r="AM976" s="46" t="n">
        <f aca="false">$AI976*$AK976</f>
        <v>0</v>
      </c>
      <c r="AN976" s="26"/>
      <c r="AO976" s="26"/>
    </row>
    <row r="977" customFormat="false" ht="12" hidden="false" customHeight="false" outlineLevel="0" collapsed="false">
      <c r="A977" s="39" t="s">
        <v>681</v>
      </c>
      <c r="B977" s="39" t="s">
        <v>682</v>
      </c>
      <c r="C977" s="39" t="s">
        <v>5634</v>
      </c>
      <c r="D977" s="39" t="s">
        <v>4505</v>
      </c>
      <c r="E977" s="39" t="s">
        <v>261</v>
      </c>
      <c r="F977" s="39" t="s">
        <v>1739</v>
      </c>
      <c r="G977" s="39" t="s">
        <v>4853</v>
      </c>
      <c r="H977" s="39" t="s">
        <v>4502</v>
      </c>
      <c r="I977" s="40" t="n">
        <v>60</v>
      </c>
      <c r="J977" s="40" t="n">
        <v>0</v>
      </c>
      <c r="K977" s="39" t="s">
        <v>4503</v>
      </c>
      <c r="L977" s="41" t="n">
        <v>0</v>
      </c>
      <c r="M977" s="41" t="n">
        <v>58600.39</v>
      </c>
      <c r="O977" s="42" t="n">
        <f aca="false">M977/SUM($M$2:$M$2023)</f>
        <v>0.000161891728619914</v>
      </c>
      <c r="P977" s="43" t="n">
        <f aca="false">IFERROR(M977/I977,0)</f>
        <v>976.673166666667</v>
      </c>
      <c r="Q977" s="17"/>
      <c r="R977" s="44" t="n">
        <f aca="false">I977-Q977</f>
        <v>60</v>
      </c>
      <c r="S977" s="43" t="n">
        <f aca="false">$AK977*R977</f>
        <v>58600.3916291049</v>
      </c>
      <c r="U977" s="26" t="s">
        <v>259</v>
      </c>
      <c r="V977" s="26" t="s">
        <v>260</v>
      </c>
      <c r="W977" s="26" t="s">
        <v>262</v>
      </c>
      <c r="X977" s="25" t="s">
        <v>228</v>
      </c>
      <c r="Y977" s="26" t="s">
        <v>282</v>
      </c>
      <c r="Z977" s="25" t="s">
        <v>51</v>
      </c>
      <c r="AA977" s="26" t="s">
        <v>1990</v>
      </c>
      <c r="AB977" s="26" t="s">
        <v>1991</v>
      </c>
      <c r="AC977" s="26" t="s">
        <v>685</v>
      </c>
      <c r="AD977" s="26" t="s">
        <v>269</v>
      </c>
      <c r="AE977" s="26"/>
      <c r="AF977" s="26" t="s">
        <v>270</v>
      </c>
      <c r="AG977" s="26" t="s">
        <v>686</v>
      </c>
      <c r="AH977" s="45"/>
      <c r="AI977" s="45"/>
      <c r="AJ977" s="45"/>
      <c r="AK977" s="46" t="n">
        <v>976.673193818416</v>
      </c>
      <c r="AL977" s="46"/>
      <c r="AM977" s="46"/>
      <c r="AN977" s="26"/>
      <c r="AO977" s="26" t="s">
        <v>5212</v>
      </c>
    </row>
    <row r="978" customFormat="false" ht="12" hidden="false" customHeight="false" outlineLevel="0" collapsed="false">
      <c r="A978" s="39" t="s">
        <v>681</v>
      </c>
      <c r="B978" s="39" t="s">
        <v>682</v>
      </c>
      <c r="C978" s="39" t="s">
        <v>5635</v>
      </c>
      <c r="D978" s="39" t="s">
        <v>4505</v>
      </c>
      <c r="E978" s="39" t="s">
        <v>261</v>
      </c>
      <c r="F978" s="39" t="s">
        <v>1739</v>
      </c>
      <c r="G978" s="39" t="s">
        <v>4853</v>
      </c>
      <c r="H978" s="39" t="s">
        <v>4502</v>
      </c>
      <c r="I978" s="40" t="n">
        <v>60</v>
      </c>
      <c r="J978" s="40" t="n">
        <v>0</v>
      </c>
      <c r="K978" s="39" t="s">
        <v>4503</v>
      </c>
      <c r="L978" s="41" t="n">
        <v>0</v>
      </c>
      <c r="M978" s="41" t="n">
        <v>58600.39</v>
      </c>
      <c r="O978" s="42" t="n">
        <f aca="false">M978/SUM($M$2:$M$2023)</f>
        <v>0.000161891728619914</v>
      </c>
      <c r="P978" s="43" t="n">
        <f aca="false">IFERROR(M978/I978,0)</f>
        <v>976.673166666667</v>
      </c>
      <c r="Q978" s="17"/>
      <c r="R978" s="44" t="n">
        <f aca="false">I978-Q978</f>
        <v>60</v>
      </c>
      <c r="S978" s="43" t="n">
        <f aca="false">$AK978*R978</f>
        <v>58600.3916291049</v>
      </c>
      <c r="U978" s="26" t="s">
        <v>259</v>
      </c>
      <c r="V978" s="26" t="s">
        <v>260</v>
      </c>
      <c r="W978" s="26" t="s">
        <v>262</v>
      </c>
      <c r="X978" s="25" t="s">
        <v>228</v>
      </c>
      <c r="Y978" s="26" t="s">
        <v>282</v>
      </c>
      <c r="Z978" s="25" t="s">
        <v>51</v>
      </c>
      <c r="AA978" s="26" t="s">
        <v>1990</v>
      </c>
      <c r="AB978" s="26" t="s">
        <v>1991</v>
      </c>
      <c r="AC978" s="26" t="s">
        <v>685</v>
      </c>
      <c r="AD978" s="26" t="s">
        <v>269</v>
      </c>
      <c r="AE978" s="26"/>
      <c r="AF978" s="26" t="s">
        <v>270</v>
      </c>
      <c r="AG978" s="26" t="s">
        <v>686</v>
      </c>
      <c r="AH978" s="45"/>
      <c r="AI978" s="45"/>
      <c r="AJ978" s="45"/>
      <c r="AK978" s="46" t="n">
        <v>976.673193818416</v>
      </c>
      <c r="AL978" s="46"/>
      <c r="AM978" s="46"/>
      <c r="AN978" s="26"/>
      <c r="AO978" s="26" t="s">
        <v>5212</v>
      </c>
    </row>
    <row r="979" customFormat="false" ht="12" hidden="false" customHeight="false" outlineLevel="0" collapsed="false">
      <c r="A979" s="39" t="s">
        <v>453</v>
      </c>
      <c r="B979" s="39" t="s">
        <v>454</v>
      </c>
      <c r="C979" s="39" t="s">
        <v>3395</v>
      </c>
      <c r="D979" s="39" t="s">
        <v>4505</v>
      </c>
      <c r="E979" s="39" t="s">
        <v>261</v>
      </c>
      <c r="F979" s="39" t="s">
        <v>1739</v>
      </c>
      <c r="G979" s="39" t="s">
        <v>4853</v>
      </c>
      <c r="H979" s="39" t="s">
        <v>4502</v>
      </c>
      <c r="I979" s="40" t="n">
        <v>60</v>
      </c>
      <c r="J979" s="40" t="n">
        <v>0</v>
      </c>
      <c r="K979" s="39" t="s">
        <v>4503</v>
      </c>
      <c r="L979" s="41" t="n">
        <v>0</v>
      </c>
      <c r="M979" s="41" t="n">
        <v>93738.08</v>
      </c>
      <c r="O979" s="42" t="n">
        <f aca="false">M979/SUM($M$2:$M$2023)</f>
        <v>0.000258964484856018</v>
      </c>
      <c r="P979" s="43" t="n">
        <f aca="false">IFERROR(M979/I979,0)</f>
        <v>1562.30133333333</v>
      </c>
      <c r="Q979" s="17"/>
      <c r="R979" s="44" t="n">
        <f aca="false">I979-Q979</f>
        <v>60</v>
      </c>
      <c r="S979" s="43" t="n">
        <f aca="false">$AK979*R979</f>
        <v>93738.0761169332</v>
      </c>
      <c r="U979" s="26" t="s">
        <v>259</v>
      </c>
      <c r="V979" s="26" t="s">
        <v>260</v>
      </c>
      <c r="W979" s="26" t="s">
        <v>262</v>
      </c>
      <c r="X979" s="29" t="s">
        <v>227</v>
      </c>
      <c r="Y979" s="26" t="s">
        <v>297</v>
      </c>
      <c r="Z979" s="25" t="s">
        <v>51</v>
      </c>
      <c r="AA979" s="26" t="s">
        <v>1971</v>
      </c>
      <c r="AB979" s="26" t="s">
        <v>1972</v>
      </c>
      <c r="AC979" s="26" t="s">
        <v>457</v>
      </c>
      <c r="AD979" s="26" t="s">
        <v>269</v>
      </c>
      <c r="AE979" s="26"/>
      <c r="AF979" s="26" t="s">
        <v>270</v>
      </c>
      <c r="AG979" s="26" t="s">
        <v>458</v>
      </c>
      <c r="AH979" s="45"/>
      <c r="AI979" s="45"/>
      <c r="AJ979" s="45"/>
      <c r="AK979" s="46" t="n">
        <v>1562.30126861555</v>
      </c>
      <c r="AL979" s="46"/>
      <c r="AM979" s="46"/>
      <c r="AN979" s="26"/>
      <c r="AO979" s="26" t="s">
        <v>5149</v>
      </c>
    </row>
    <row r="980" customFormat="false" ht="12" hidden="false" customHeight="false" outlineLevel="0" collapsed="false">
      <c r="A980" s="39" t="s">
        <v>2652</v>
      </c>
      <c r="B980" s="39" t="s">
        <v>2653</v>
      </c>
      <c r="C980" s="39" t="s">
        <v>2518</v>
      </c>
      <c r="D980" s="39" t="s">
        <v>4505</v>
      </c>
      <c r="E980" s="39" t="s">
        <v>261</v>
      </c>
      <c r="F980" s="39" t="s">
        <v>1739</v>
      </c>
      <c r="G980" s="39" t="s">
        <v>4853</v>
      </c>
      <c r="H980" s="39" t="s">
        <v>4502</v>
      </c>
      <c r="I980" s="40" t="n">
        <v>60</v>
      </c>
      <c r="J980" s="40" t="n">
        <v>0</v>
      </c>
      <c r="K980" s="39" t="s">
        <v>4503</v>
      </c>
      <c r="L980" s="41" t="n">
        <v>0</v>
      </c>
      <c r="M980" s="41" t="n">
        <v>9516</v>
      </c>
      <c r="O980" s="42" t="n">
        <f aca="false">M980/SUM($M$2:$M$2023)</f>
        <v>2.62892736643408E-005</v>
      </c>
      <c r="P980" s="43" t="n">
        <f aca="false">IFERROR(M980/I980,0)</f>
        <v>158.6</v>
      </c>
      <c r="Q980" s="17"/>
      <c r="R980" s="44" t="n">
        <f aca="false">I980-Q980</f>
        <v>60</v>
      </c>
      <c r="S980" s="43" t="n">
        <f aca="false">$AK980*R980</f>
        <v>9516</v>
      </c>
      <c r="U980" s="26" t="s">
        <v>259</v>
      </c>
      <c r="V980" s="26" t="s">
        <v>260</v>
      </c>
      <c r="W980" s="26" t="s">
        <v>262</v>
      </c>
      <c r="X980" s="26"/>
      <c r="Y980" s="26" t="s">
        <v>277</v>
      </c>
      <c r="Z980" s="27" t="s">
        <v>123</v>
      </c>
      <c r="AA980" s="26"/>
      <c r="AB980" s="26"/>
      <c r="AC980" s="26"/>
      <c r="AD980" s="26"/>
      <c r="AE980" s="26"/>
      <c r="AF980" s="26"/>
      <c r="AG980" s="26"/>
      <c r="AH980" s="45" t="n">
        <v>60</v>
      </c>
      <c r="AI980" s="45" t="n">
        <f aca="false">Q980</f>
        <v>0</v>
      </c>
      <c r="AJ980" s="45" t="n">
        <f aca="false">$AH980-$AI980</f>
        <v>60</v>
      </c>
      <c r="AK980" s="46" t="n">
        <v>158.6</v>
      </c>
      <c r="AL980" s="46" t="n">
        <f aca="false">$AJ980*$AK980</f>
        <v>9516</v>
      </c>
      <c r="AM980" s="46" t="n">
        <f aca="false">$AI980*$AK980</f>
        <v>0</v>
      </c>
      <c r="AN980" s="26"/>
      <c r="AO980" s="26" t="s">
        <v>1741</v>
      </c>
    </row>
    <row r="981" customFormat="false" ht="12" hidden="false" customHeight="false" outlineLevel="0" collapsed="false">
      <c r="A981" s="39" t="s">
        <v>856</v>
      </c>
      <c r="B981" s="39" t="s">
        <v>857</v>
      </c>
      <c r="C981" s="39" t="s">
        <v>5636</v>
      </c>
      <c r="D981" s="39" t="s">
        <v>4505</v>
      </c>
      <c r="E981" s="39" t="s">
        <v>261</v>
      </c>
      <c r="F981" s="39" t="s">
        <v>1739</v>
      </c>
      <c r="G981" s="39" t="s">
        <v>4853</v>
      </c>
      <c r="H981" s="39" t="s">
        <v>4502</v>
      </c>
      <c r="I981" s="40" t="n">
        <v>60</v>
      </c>
      <c r="J981" s="40" t="n">
        <v>0</v>
      </c>
      <c r="K981" s="39" t="s">
        <v>4503</v>
      </c>
      <c r="L981" s="41" t="n">
        <v>0</v>
      </c>
      <c r="M981" s="41" t="n">
        <v>85602.02</v>
      </c>
      <c r="O981" s="42" t="n">
        <f aca="false">M981/SUM($M$2:$M$2023)</f>
        <v>0.000236487487389699</v>
      </c>
      <c r="P981" s="43" t="n">
        <f aca="false">IFERROR(M981/I981,0)</f>
        <v>1426.70033333333</v>
      </c>
      <c r="Q981" s="17"/>
      <c r="R981" s="44" t="n">
        <f aca="false">I981-Q981</f>
        <v>60</v>
      </c>
      <c r="S981" s="43" t="n">
        <f aca="false">$AK981*R981</f>
        <v>85602.0231086657</v>
      </c>
      <c r="U981" s="26" t="s">
        <v>259</v>
      </c>
      <c r="V981" s="26" t="s">
        <v>260</v>
      </c>
      <c r="W981" s="26" t="s">
        <v>262</v>
      </c>
      <c r="X981" s="25" t="s">
        <v>228</v>
      </c>
      <c r="Y981" s="26" t="s">
        <v>282</v>
      </c>
      <c r="Z981" s="25" t="s">
        <v>51</v>
      </c>
      <c r="AA981" s="26" t="s">
        <v>2106</v>
      </c>
      <c r="AB981" s="26" t="s">
        <v>2107</v>
      </c>
      <c r="AC981" s="26" t="s">
        <v>860</v>
      </c>
      <c r="AD981" s="26" t="s">
        <v>269</v>
      </c>
      <c r="AE981" s="26"/>
      <c r="AF981" s="26" t="s">
        <v>270</v>
      </c>
      <c r="AG981" s="26" t="s">
        <v>861</v>
      </c>
      <c r="AH981" s="45"/>
      <c r="AI981" s="45"/>
      <c r="AJ981" s="45"/>
      <c r="AK981" s="46" t="n">
        <v>1426.70038514443</v>
      </c>
      <c r="AL981" s="46"/>
      <c r="AM981" s="46"/>
      <c r="AN981" s="26"/>
      <c r="AO981" s="26" t="s">
        <v>5354</v>
      </c>
    </row>
    <row r="982" customFormat="false" ht="12" hidden="false" customHeight="false" outlineLevel="0" collapsed="false">
      <c r="A982" s="39" t="s">
        <v>856</v>
      </c>
      <c r="B982" s="39" t="s">
        <v>857</v>
      </c>
      <c r="C982" s="39" t="s">
        <v>5637</v>
      </c>
      <c r="D982" s="39" t="s">
        <v>4505</v>
      </c>
      <c r="E982" s="39" t="s">
        <v>261</v>
      </c>
      <c r="F982" s="39" t="s">
        <v>1739</v>
      </c>
      <c r="G982" s="39" t="s">
        <v>4853</v>
      </c>
      <c r="H982" s="39" t="s">
        <v>4502</v>
      </c>
      <c r="I982" s="40" t="n">
        <v>60</v>
      </c>
      <c r="J982" s="40" t="n">
        <v>0</v>
      </c>
      <c r="K982" s="39" t="s">
        <v>4503</v>
      </c>
      <c r="L982" s="41" t="n">
        <v>0</v>
      </c>
      <c r="M982" s="41" t="n">
        <v>85602.02</v>
      </c>
      <c r="O982" s="42" t="n">
        <f aca="false">M982/SUM($M$2:$M$2023)</f>
        <v>0.000236487487389699</v>
      </c>
      <c r="P982" s="43" t="n">
        <f aca="false">IFERROR(M982/I982,0)</f>
        <v>1426.70033333333</v>
      </c>
      <c r="Q982" s="17"/>
      <c r="R982" s="44" t="n">
        <f aca="false">I982-Q982</f>
        <v>60</v>
      </c>
      <c r="S982" s="43" t="n">
        <f aca="false">$AK982*R982</f>
        <v>85602.0231086657</v>
      </c>
      <c r="U982" s="26" t="s">
        <v>259</v>
      </c>
      <c r="V982" s="26" t="s">
        <v>260</v>
      </c>
      <c r="W982" s="26" t="s">
        <v>262</v>
      </c>
      <c r="X982" s="25" t="s">
        <v>228</v>
      </c>
      <c r="Y982" s="26" t="s">
        <v>282</v>
      </c>
      <c r="Z982" s="25" t="s">
        <v>51</v>
      </c>
      <c r="AA982" s="26" t="s">
        <v>2106</v>
      </c>
      <c r="AB982" s="26" t="s">
        <v>2107</v>
      </c>
      <c r="AC982" s="26" t="s">
        <v>860</v>
      </c>
      <c r="AD982" s="26" t="s">
        <v>269</v>
      </c>
      <c r="AE982" s="26"/>
      <c r="AF982" s="26" t="s">
        <v>270</v>
      </c>
      <c r="AG982" s="26" t="s">
        <v>861</v>
      </c>
      <c r="AH982" s="45"/>
      <c r="AI982" s="45"/>
      <c r="AJ982" s="45"/>
      <c r="AK982" s="46" t="n">
        <v>1426.70038514443</v>
      </c>
      <c r="AL982" s="46"/>
      <c r="AM982" s="46"/>
      <c r="AN982" s="26"/>
      <c r="AO982" s="26" t="s">
        <v>5354</v>
      </c>
    </row>
    <row r="983" customFormat="false" ht="12" hidden="false" customHeight="false" outlineLevel="0" collapsed="false">
      <c r="A983" s="39" t="s">
        <v>2461</v>
      </c>
      <c r="B983" s="39" t="s">
        <v>2462</v>
      </c>
      <c r="C983" s="39" t="s">
        <v>5638</v>
      </c>
      <c r="D983" s="39" t="s">
        <v>4505</v>
      </c>
      <c r="E983" s="39" t="s">
        <v>261</v>
      </c>
      <c r="F983" s="39" t="s">
        <v>1739</v>
      </c>
      <c r="G983" s="39" t="s">
        <v>4853</v>
      </c>
      <c r="H983" s="39" t="s">
        <v>4502</v>
      </c>
      <c r="I983" s="40" t="n">
        <v>60</v>
      </c>
      <c r="J983" s="40" t="n">
        <v>0</v>
      </c>
      <c r="K983" s="39" t="s">
        <v>4503</v>
      </c>
      <c r="L983" s="41" t="n">
        <v>0</v>
      </c>
      <c r="M983" s="41" t="n">
        <v>6725.5</v>
      </c>
      <c r="O983" s="42" t="n">
        <f aca="false">M983/SUM($M$2:$M$2023)</f>
        <v>1.85801292590925E-005</v>
      </c>
      <c r="P983" s="43" t="n">
        <f aca="false">IFERROR(M983/I983,0)</f>
        <v>112.091666666667</v>
      </c>
      <c r="Q983" s="17"/>
      <c r="R983" s="44" t="n">
        <f aca="false">I983-Q983</f>
        <v>60</v>
      </c>
      <c r="S983" s="43" t="n">
        <f aca="false">$AK983*R983</f>
        <v>6725.50072992701</v>
      </c>
      <c r="U983" s="26" t="s">
        <v>259</v>
      </c>
      <c r="V983" s="26" t="s">
        <v>260</v>
      </c>
      <c r="W983" s="26" t="s">
        <v>262</v>
      </c>
      <c r="X983" s="26"/>
      <c r="Y983" s="26" t="s">
        <v>277</v>
      </c>
      <c r="Z983" s="27" t="s">
        <v>123</v>
      </c>
      <c r="AA983" s="26"/>
      <c r="AB983" s="26"/>
      <c r="AC983" s="26"/>
      <c r="AD983" s="26"/>
      <c r="AE983" s="26"/>
      <c r="AF983" s="26"/>
      <c r="AG983" s="26"/>
      <c r="AH983" s="45"/>
      <c r="AI983" s="45"/>
      <c r="AJ983" s="45"/>
      <c r="AK983" s="46" t="n">
        <v>112.091678832117</v>
      </c>
      <c r="AL983" s="46"/>
      <c r="AM983" s="46"/>
      <c r="AN983" s="26"/>
      <c r="AO983" s="26" t="s">
        <v>1740</v>
      </c>
    </row>
    <row r="984" customFormat="false" ht="12" hidden="false" customHeight="false" outlineLevel="0" collapsed="false">
      <c r="A984" s="39" t="s">
        <v>2183</v>
      </c>
      <c r="B984" s="39" t="s">
        <v>2184</v>
      </c>
      <c r="C984" s="39" t="s">
        <v>5639</v>
      </c>
      <c r="D984" s="39" t="s">
        <v>4505</v>
      </c>
      <c r="E984" s="39" t="s">
        <v>261</v>
      </c>
      <c r="F984" s="39" t="s">
        <v>1739</v>
      </c>
      <c r="G984" s="39" t="s">
        <v>4853</v>
      </c>
      <c r="H984" s="39" t="s">
        <v>4502</v>
      </c>
      <c r="I984" s="40" t="n">
        <v>60</v>
      </c>
      <c r="J984" s="40" t="n">
        <v>0</v>
      </c>
      <c r="K984" s="39" t="s">
        <v>4503</v>
      </c>
      <c r="L984" s="41" t="n">
        <v>0</v>
      </c>
      <c r="M984" s="41" t="n">
        <v>68433.19</v>
      </c>
      <c r="O984" s="42" t="n">
        <f aca="false">M984/SUM($M$2:$M$2023)</f>
        <v>0.00018905620635076</v>
      </c>
      <c r="P984" s="43" t="n">
        <f aca="false">IFERROR(M984/I984,0)</f>
        <v>1140.55316666667</v>
      </c>
      <c r="Q984" s="17"/>
      <c r="R984" s="44" t="n">
        <f aca="false">I984-Q984</f>
        <v>60</v>
      </c>
      <c r="S984" s="43" t="n">
        <f aca="false">$AK984*R984</f>
        <v>68433.1857142857</v>
      </c>
      <c r="U984" s="26" t="s">
        <v>259</v>
      </c>
      <c r="V984" s="26" t="s">
        <v>260</v>
      </c>
      <c r="W984" s="26" t="s">
        <v>262</v>
      </c>
      <c r="X984" s="24" t="s">
        <v>226</v>
      </c>
      <c r="Y984" s="26" t="s">
        <v>267</v>
      </c>
      <c r="Z984" s="25" t="s">
        <v>51</v>
      </c>
      <c r="AA984" s="26" t="s">
        <v>2185</v>
      </c>
      <c r="AB984" s="26" t="s">
        <v>2186</v>
      </c>
      <c r="AC984" s="26" t="s">
        <v>290</v>
      </c>
      <c r="AD984" s="26" t="s">
        <v>269</v>
      </c>
      <c r="AE984" s="26"/>
      <c r="AF984" s="26" t="s">
        <v>270</v>
      </c>
      <c r="AG984" s="26"/>
      <c r="AH984" s="45"/>
      <c r="AI984" s="45"/>
      <c r="AJ984" s="45"/>
      <c r="AK984" s="46" t="n">
        <v>1140.5530952381</v>
      </c>
      <c r="AL984" s="46"/>
      <c r="AM984" s="46"/>
      <c r="AN984" s="26"/>
      <c r="AO984" s="26" t="s">
        <v>5621</v>
      </c>
    </row>
    <row r="985" customFormat="false" ht="12" hidden="false" customHeight="false" outlineLevel="0" collapsed="false">
      <c r="A985" s="39" t="s">
        <v>2183</v>
      </c>
      <c r="B985" s="39" t="s">
        <v>2184</v>
      </c>
      <c r="C985" s="39" t="s">
        <v>5640</v>
      </c>
      <c r="D985" s="39" t="s">
        <v>4505</v>
      </c>
      <c r="E985" s="39" t="s">
        <v>261</v>
      </c>
      <c r="F985" s="39" t="s">
        <v>1739</v>
      </c>
      <c r="G985" s="39" t="s">
        <v>4853</v>
      </c>
      <c r="H985" s="39" t="s">
        <v>4502</v>
      </c>
      <c r="I985" s="40" t="n">
        <v>60</v>
      </c>
      <c r="J985" s="40" t="n">
        <v>0</v>
      </c>
      <c r="K985" s="39" t="s">
        <v>4503</v>
      </c>
      <c r="L985" s="41" t="n">
        <v>0</v>
      </c>
      <c r="M985" s="41" t="n">
        <v>68433.19</v>
      </c>
      <c r="O985" s="42" t="n">
        <f aca="false">M985/SUM($M$2:$M$2023)</f>
        <v>0.00018905620635076</v>
      </c>
      <c r="P985" s="43" t="n">
        <f aca="false">IFERROR(M985/I985,0)</f>
        <v>1140.55316666667</v>
      </c>
      <c r="Q985" s="17"/>
      <c r="R985" s="44" t="n">
        <f aca="false">I985-Q985</f>
        <v>60</v>
      </c>
      <c r="S985" s="43" t="n">
        <f aca="false">$AK985*R985</f>
        <v>68433.1857142857</v>
      </c>
      <c r="U985" s="26" t="s">
        <v>259</v>
      </c>
      <c r="V985" s="26" t="s">
        <v>260</v>
      </c>
      <c r="W985" s="26" t="s">
        <v>262</v>
      </c>
      <c r="X985" s="24" t="s">
        <v>226</v>
      </c>
      <c r="Y985" s="26" t="s">
        <v>267</v>
      </c>
      <c r="Z985" s="25" t="s">
        <v>51</v>
      </c>
      <c r="AA985" s="26" t="s">
        <v>2185</v>
      </c>
      <c r="AB985" s="26" t="s">
        <v>2186</v>
      </c>
      <c r="AC985" s="26" t="s">
        <v>290</v>
      </c>
      <c r="AD985" s="26" t="s">
        <v>269</v>
      </c>
      <c r="AE985" s="26"/>
      <c r="AF985" s="26" t="s">
        <v>270</v>
      </c>
      <c r="AG985" s="26"/>
      <c r="AH985" s="45"/>
      <c r="AI985" s="45"/>
      <c r="AJ985" s="45"/>
      <c r="AK985" s="46" t="n">
        <v>1140.5530952381</v>
      </c>
      <c r="AL985" s="46"/>
      <c r="AM985" s="46"/>
      <c r="AN985" s="26"/>
      <c r="AO985" s="26" t="s">
        <v>5621</v>
      </c>
    </row>
    <row r="986" customFormat="false" ht="12" hidden="false" customHeight="false" outlineLevel="0" collapsed="false">
      <c r="A986" s="39" t="s">
        <v>698</v>
      </c>
      <c r="B986" s="39" t="s">
        <v>699</v>
      </c>
      <c r="C986" s="39" t="s">
        <v>5641</v>
      </c>
      <c r="D986" s="39" t="s">
        <v>4505</v>
      </c>
      <c r="E986" s="39" t="s">
        <v>261</v>
      </c>
      <c r="F986" s="39" t="s">
        <v>1739</v>
      </c>
      <c r="G986" s="39" t="s">
        <v>4853</v>
      </c>
      <c r="H986" s="39" t="s">
        <v>4502</v>
      </c>
      <c r="I986" s="40" t="n">
        <v>60</v>
      </c>
      <c r="J986" s="40" t="n">
        <v>0</v>
      </c>
      <c r="K986" s="39" t="s">
        <v>4503</v>
      </c>
      <c r="L986" s="41" t="n">
        <v>0</v>
      </c>
      <c r="M986" s="41" t="n">
        <v>31201.14</v>
      </c>
      <c r="O986" s="42" t="n">
        <f aca="false">M986/SUM($M$2:$M$2023)</f>
        <v>8.61974892916572E-005</v>
      </c>
      <c r="P986" s="43" t="n">
        <f aca="false">IFERROR(M986/I986,0)</f>
        <v>520.019</v>
      </c>
      <c r="Q986" s="17"/>
      <c r="R986" s="44" t="n">
        <f aca="false">I986-Q986</f>
        <v>60</v>
      </c>
      <c r="S986" s="43" t="n">
        <f aca="false">$AK986*R986</f>
        <v>31201.1383018868</v>
      </c>
      <c r="U986" s="26" t="s">
        <v>259</v>
      </c>
      <c r="V986" s="26" t="s">
        <v>260</v>
      </c>
      <c r="W986" s="26" t="s">
        <v>262</v>
      </c>
      <c r="X986" s="25" t="s">
        <v>228</v>
      </c>
      <c r="Y986" s="26" t="s">
        <v>282</v>
      </c>
      <c r="Z986" s="25" t="s">
        <v>51</v>
      </c>
      <c r="AA986" s="26" t="s">
        <v>2046</v>
      </c>
      <c r="AB986" s="26" t="s">
        <v>2047</v>
      </c>
      <c r="AC986" s="26" t="s">
        <v>702</v>
      </c>
      <c r="AD986" s="26" t="s">
        <v>269</v>
      </c>
      <c r="AE986" s="26"/>
      <c r="AF986" s="26" t="s">
        <v>270</v>
      </c>
      <c r="AG986" s="26" t="s">
        <v>703</v>
      </c>
      <c r="AH986" s="45"/>
      <c r="AI986" s="45"/>
      <c r="AJ986" s="45"/>
      <c r="AK986" s="46" t="n">
        <v>520.018971698113</v>
      </c>
      <c r="AL986" s="46"/>
      <c r="AM986" s="46"/>
      <c r="AN986" s="26"/>
      <c r="AO986" s="26" t="s">
        <v>5244</v>
      </c>
    </row>
    <row r="987" customFormat="false" ht="12" hidden="false" customHeight="false" outlineLevel="0" collapsed="false">
      <c r="A987" s="39" t="s">
        <v>328</v>
      </c>
      <c r="B987" s="39" t="s">
        <v>329</v>
      </c>
      <c r="C987" s="39" t="s">
        <v>5642</v>
      </c>
      <c r="D987" s="39" t="s">
        <v>4505</v>
      </c>
      <c r="E987" s="39" t="s">
        <v>261</v>
      </c>
      <c r="F987" s="39" t="s">
        <v>1739</v>
      </c>
      <c r="G987" s="39" t="s">
        <v>4853</v>
      </c>
      <c r="H987" s="39" t="s">
        <v>4502</v>
      </c>
      <c r="I987" s="40" t="n">
        <v>60</v>
      </c>
      <c r="J987" s="40" t="n">
        <v>0</v>
      </c>
      <c r="K987" s="39" t="s">
        <v>4503</v>
      </c>
      <c r="L987" s="41" t="n">
        <v>0</v>
      </c>
      <c r="M987" s="41" t="n">
        <v>3540.47</v>
      </c>
      <c r="O987" s="42" t="n">
        <f aca="false">M987/SUM($M$2:$M$2023)</f>
        <v>9.78104085018796E-006</v>
      </c>
      <c r="P987" s="43" t="n">
        <f aca="false">IFERROR(M987/I987,0)</f>
        <v>59.0078333333333</v>
      </c>
      <c r="Q987" s="17"/>
      <c r="R987" s="44" t="n">
        <f aca="false">I987-Q987</f>
        <v>60</v>
      </c>
      <c r="S987" s="43" t="n">
        <f aca="false">$AK987*R987</f>
        <v>3540.46793997272</v>
      </c>
      <c r="U987" s="26" t="s">
        <v>259</v>
      </c>
      <c r="V987" s="26" t="s">
        <v>260</v>
      </c>
      <c r="W987" s="26" t="s">
        <v>262</v>
      </c>
      <c r="X987" s="24" t="s">
        <v>226</v>
      </c>
      <c r="Y987" s="26" t="s">
        <v>267</v>
      </c>
      <c r="Z987" s="25" t="s">
        <v>51</v>
      </c>
      <c r="AA987" s="26" t="s">
        <v>1788</v>
      </c>
      <c r="AB987" s="26" t="s">
        <v>1789</v>
      </c>
      <c r="AC987" s="26" t="s">
        <v>1791</v>
      </c>
      <c r="AD987" s="26" t="s">
        <v>269</v>
      </c>
      <c r="AE987" s="26"/>
      <c r="AF987" s="26" t="s">
        <v>270</v>
      </c>
      <c r="AG987" s="26" t="s">
        <v>333</v>
      </c>
      <c r="AH987" s="45"/>
      <c r="AI987" s="45"/>
      <c r="AJ987" s="45"/>
      <c r="AK987" s="46" t="n">
        <v>59.0077989995453</v>
      </c>
      <c r="AL987" s="46"/>
      <c r="AM987" s="46"/>
      <c r="AN987" s="26"/>
      <c r="AO987" s="26" t="s">
        <v>4872</v>
      </c>
    </row>
    <row r="988" customFormat="false" ht="12" hidden="false" customHeight="false" outlineLevel="0" collapsed="false">
      <c r="A988" s="39" t="s">
        <v>1563</v>
      </c>
      <c r="B988" s="39" t="s">
        <v>1564</v>
      </c>
      <c r="C988" s="39" t="s">
        <v>5643</v>
      </c>
      <c r="D988" s="39" t="s">
        <v>4505</v>
      </c>
      <c r="E988" s="39" t="s">
        <v>261</v>
      </c>
      <c r="F988" s="39" t="s">
        <v>1739</v>
      </c>
      <c r="G988" s="39" t="s">
        <v>4853</v>
      </c>
      <c r="H988" s="39" t="s">
        <v>4502</v>
      </c>
      <c r="I988" s="40" t="n">
        <v>60</v>
      </c>
      <c r="J988" s="40" t="n">
        <v>0</v>
      </c>
      <c r="K988" s="39" t="s">
        <v>4503</v>
      </c>
      <c r="L988" s="41" t="n">
        <v>0</v>
      </c>
      <c r="M988" s="41" t="n">
        <v>1532318.25</v>
      </c>
      <c r="O988" s="42" t="n">
        <f aca="false">M988/SUM($M$2:$M$2023)</f>
        <v>0.00423324230928055</v>
      </c>
      <c r="P988" s="43" t="n">
        <f aca="false">IFERROR(M988/I988,0)</f>
        <v>25538.6375</v>
      </c>
      <c r="Q988" s="17"/>
      <c r="R988" s="44" t="n">
        <f aca="false">I988-Q988</f>
        <v>60</v>
      </c>
      <c r="S988" s="43" t="n">
        <f aca="false">$AK988*R988</f>
        <v>1532318.25</v>
      </c>
      <c r="U988" s="26" t="s">
        <v>259</v>
      </c>
      <c r="V988" s="26" t="s">
        <v>260</v>
      </c>
      <c r="W988" s="26" t="s">
        <v>262</v>
      </c>
      <c r="X988" s="26"/>
      <c r="Y988" s="26" t="s">
        <v>277</v>
      </c>
      <c r="Z988" s="27" t="s">
        <v>123</v>
      </c>
      <c r="AA988" s="26"/>
      <c r="AB988" s="26"/>
      <c r="AC988" s="26"/>
      <c r="AD988" s="26"/>
      <c r="AE988" s="26"/>
      <c r="AF988" s="26"/>
      <c r="AG988" s="26"/>
      <c r="AH988" s="45" t="n">
        <v>80</v>
      </c>
      <c r="AI988" s="45" t="n">
        <f aca="false">Q988</f>
        <v>0</v>
      </c>
      <c r="AJ988" s="45" t="n">
        <f aca="false">$AH988-$AI988</f>
        <v>80</v>
      </c>
      <c r="AK988" s="46" t="n">
        <v>25538.6375</v>
      </c>
      <c r="AL988" s="46" t="n">
        <f aca="false">$AJ988*$AK988</f>
        <v>2043091</v>
      </c>
      <c r="AM988" s="46" t="n">
        <f aca="false">$AI988*$AK988</f>
        <v>0</v>
      </c>
      <c r="AN988" s="26"/>
      <c r="AO988" s="26" t="s">
        <v>1741</v>
      </c>
    </row>
    <row r="989" customFormat="false" ht="12" hidden="false" customHeight="false" outlineLevel="0" collapsed="false">
      <c r="A989" s="39" t="s">
        <v>778</v>
      </c>
      <c r="B989" s="39" t="s">
        <v>779</v>
      </c>
      <c r="C989" s="39" t="s">
        <v>5644</v>
      </c>
      <c r="D989" s="39" t="s">
        <v>4505</v>
      </c>
      <c r="E989" s="39" t="s">
        <v>261</v>
      </c>
      <c r="F989" s="39" t="s">
        <v>1739</v>
      </c>
      <c r="G989" s="39" t="s">
        <v>4853</v>
      </c>
      <c r="H989" s="39" t="s">
        <v>4502</v>
      </c>
      <c r="I989" s="40" t="n">
        <v>60</v>
      </c>
      <c r="J989" s="40" t="n">
        <v>0</v>
      </c>
      <c r="K989" s="39" t="s">
        <v>4503</v>
      </c>
      <c r="L989" s="41" t="n">
        <v>0</v>
      </c>
      <c r="M989" s="41" t="n">
        <v>1468.24</v>
      </c>
      <c r="O989" s="42" t="n">
        <f aca="false">M989/SUM($M$2:$M$2023)</f>
        <v>4.0562172304468E-006</v>
      </c>
      <c r="P989" s="43" t="n">
        <f aca="false">IFERROR(M989/I989,0)</f>
        <v>24.4706666666667</v>
      </c>
      <c r="Q989" s="17"/>
      <c r="R989" s="44" t="n">
        <f aca="false">I989-Q989</f>
        <v>60</v>
      </c>
      <c r="S989" s="43" t="n">
        <f aca="false">$AK989*R989</f>
        <v>1468.23918053777</v>
      </c>
      <c r="U989" s="26" t="s">
        <v>259</v>
      </c>
      <c r="V989" s="26" t="s">
        <v>260</v>
      </c>
      <c r="W989" s="26" t="s">
        <v>262</v>
      </c>
      <c r="X989" s="24" t="s">
        <v>226</v>
      </c>
      <c r="Y989" s="26" t="s">
        <v>267</v>
      </c>
      <c r="Z989" s="25" t="s">
        <v>51</v>
      </c>
      <c r="AA989" s="26" t="s">
        <v>1987</v>
      </c>
      <c r="AB989" s="26" t="s">
        <v>1988</v>
      </c>
      <c r="AC989" s="26" t="s">
        <v>290</v>
      </c>
      <c r="AD989" s="26" t="s">
        <v>269</v>
      </c>
      <c r="AE989" s="26"/>
      <c r="AF989" s="26" t="s">
        <v>270</v>
      </c>
      <c r="AG989" s="26" t="s">
        <v>564</v>
      </c>
      <c r="AH989" s="45"/>
      <c r="AI989" s="45"/>
      <c r="AJ989" s="45"/>
      <c r="AK989" s="46" t="n">
        <v>24.4706530089629</v>
      </c>
      <c r="AL989" s="46"/>
      <c r="AM989" s="46"/>
      <c r="AN989" s="26"/>
      <c r="AO989" s="26" t="s">
        <v>4997</v>
      </c>
    </row>
    <row r="990" customFormat="false" ht="12" hidden="false" customHeight="false" outlineLevel="0" collapsed="false">
      <c r="A990" s="39" t="s">
        <v>778</v>
      </c>
      <c r="B990" s="39" t="s">
        <v>779</v>
      </c>
      <c r="C990" s="39" t="s">
        <v>5645</v>
      </c>
      <c r="D990" s="39" t="s">
        <v>4505</v>
      </c>
      <c r="E990" s="39" t="s">
        <v>261</v>
      </c>
      <c r="F990" s="39" t="s">
        <v>1739</v>
      </c>
      <c r="G990" s="39" t="s">
        <v>4853</v>
      </c>
      <c r="H990" s="39" t="s">
        <v>4502</v>
      </c>
      <c r="I990" s="40" t="n">
        <v>60</v>
      </c>
      <c r="J990" s="40" t="n">
        <v>0</v>
      </c>
      <c r="K990" s="39" t="s">
        <v>4503</v>
      </c>
      <c r="L990" s="41" t="n">
        <v>0</v>
      </c>
      <c r="M990" s="41" t="n">
        <v>1468.24</v>
      </c>
      <c r="O990" s="42" t="n">
        <f aca="false">M990/SUM($M$2:$M$2023)</f>
        <v>4.0562172304468E-006</v>
      </c>
      <c r="P990" s="43" t="n">
        <f aca="false">IFERROR(M990/I990,0)</f>
        <v>24.4706666666667</v>
      </c>
      <c r="Q990" s="17"/>
      <c r="R990" s="44" t="n">
        <f aca="false">I990-Q990</f>
        <v>60</v>
      </c>
      <c r="S990" s="43" t="n">
        <f aca="false">$AK990*R990</f>
        <v>1468.23918053777</v>
      </c>
      <c r="U990" s="26" t="s">
        <v>259</v>
      </c>
      <c r="V990" s="26" t="s">
        <v>260</v>
      </c>
      <c r="W990" s="26" t="s">
        <v>262</v>
      </c>
      <c r="X990" s="24" t="s">
        <v>226</v>
      </c>
      <c r="Y990" s="26" t="s">
        <v>267</v>
      </c>
      <c r="Z990" s="25" t="s">
        <v>51</v>
      </c>
      <c r="AA990" s="26" t="s">
        <v>1987</v>
      </c>
      <c r="AB990" s="26" t="s">
        <v>1988</v>
      </c>
      <c r="AC990" s="26" t="s">
        <v>290</v>
      </c>
      <c r="AD990" s="26" t="s">
        <v>269</v>
      </c>
      <c r="AE990" s="26"/>
      <c r="AF990" s="26" t="s">
        <v>270</v>
      </c>
      <c r="AG990" s="26" t="s">
        <v>564</v>
      </c>
      <c r="AH990" s="45"/>
      <c r="AI990" s="45"/>
      <c r="AJ990" s="45"/>
      <c r="AK990" s="46" t="n">
        <v>24.4706530089629</v>
      </c>
      <c r="AL990" s="46"/>
      <c r="AM990" s="46"/>
      <c r="AN990" s="26"/>
      <c r="AO990" s="26" t="s">
        <v>4997</v>
      </c>
    </row>
    <row r="991" customFormat="false" ht="12" hidden="false" customHeight="false" outlineLevel="0" collapsed="false">
      <c r="A991" s="39" t="s">
        <v>602</v>
      </c>
      <c r="B991" s="39" t="s">
        <v>603</v>
      </c>
      <c r="C991" s="39" t="s">
        <v>5646</v>
      </c>
      <c r="D991" s="39" t="s">
        <v>4505</v>
      </c>
      <c r="E991" s="39" t="s">
        <v>261</v>
      </c>
      <c r="F991" s="39" t="s">
        <v>1739</v>
      </c>
      <c r="G991" s="39" t="s">
        <v>4853</v>
      </c>
      <c r="H991" s="39" t="s">
        <v>4502</v>
      </c>
      <c r="I991" s="40" t="n">
        <v>60</v>
      </c>
      <c r="J991" s="40" t="n">
        <v>0</v>
      </c>
      <c r="K991" s="39" t="s">
        <v>4503</v>
      </c>
      <c r="L991" s="41" t="n">
        <v>0</v>
      </c>
      <c r="M991" s="41" t="n">
        <v>7263.39</v>
      </c>
      <c r="O991" s="42" t="n">
        <f aca="false">M991/SUM($M$2:$M$2023)</f>
        <v>2.0066125203955E-005</v>
      </c>
      <c r="P991" s="43" t="n">
        <f aca="false">IFERROR(M991/I991,0)</f>
        <v>121.0565</v>
      </c>
      <c r="Q991" s="17"/>
      <c r="R991" s="44" t="n">
        <f aca="false">I991-Q991</f>
        <v>60</v>
      </c>
      <c r="S991" s="43" t="n">
        <f aca="false">$AK991*R991</f>
        <v>7263.39319148936</v>
      </c>
      <c r="U991" s="26" t="s">
        <v>259</v>
      </c>
      <c r="V991" s="26" t="s">
        <v>260</v>
      </c>
      <c r="W991" s="26" t="s">
        <v>262</v>
      </c>
      <c r="X991" s="24" t="s">
        <v>226</v>
      </c>
      <c r="Y991" s="26" t="s">
        <v>267</v>
      </c>
      <c r="Z991" s="25" t="s">
        <v>51</v>
      </c>
      <c r="AA991" s="26" t="s">
        <v>1840</v>
      </c>
      <c r="AB991" s="26" t="s">
        <v>1841</v>
      </c>
      <c r="AC991" s="26" t="s">
        <v>1067</v>
      </c>
      <c r="AD991" s="26" t="s">
        <v>269</v>
      </c>
      <c r="AE991" s="26"/>
      <c r="AF991" s="26" t="s">
        <v>270</v>
      </c>
      <c r="AG991" s="26" t="s">
        <v>1069</v>
      </c>
      <c r="AH991" s="45"/>
      <c r="AI991" s="45"/>
      <c r="AJ991" s="45"/>
      <c r="AK991" s="46" t="n">
        <v>121.056553191489</v>
      </c>
      <c r="AL991" s="46"/>
      <c r="AM991" s="46"/>
      <c r="AN991" s="26"/>
      <c r="AO991" s="26" t="s">
        <v>4913</v>
      </c>
    </row>
    <row r="992" customFormat="false" ht="12" hidden="false" customHeight="false" outlineLevel="0" collapsed="false">
      <c r="A992" s="39" t="s">
        <v>598</v>
      </c>
      <c r="B992" s="39" t="s">
        <v>599</v>
      </c>
      <c r="C992" s="39" t="s">
        <v>5647</v>
      </c>
      <c r="D992" s="39" t="s">
        <v>4505</v>
      </c>
      <c r="E992" s="39" t="s">
        <v>261</v>
      </c>
      <c r="F992" s="39" t="s">
        <v>1739</v>
      </c>
      <c r="G992" s="39" t="s">
        <v>4853</v>
      </c>
      <c r="H992" s="39" t="s">
        <v>4502</v>
      </c>
      <c r="I992" s="40" t="n">
        <v>60</v>
      </c>
      <c r="J992" s="40" t="n">
        <v>0</v>
      </c>
      <c r="K992" s="39" t="s">
        <v>4503</v>
      </c>
      <c r="L992" s="41" t="n">
        <v>0</v>
      </c>
      <c r="M992" s="41" t="n">
        <v>1007.83</v>
      </c>
      <c r="O992" s="42" t="n">
        <f aca="false">M992/SUM($M$2:$M$2023)</f>
        <v>2.78427056296055E-006</v>
      </c>
      <c r="P992" s="43" t="n">
        <f aca="false">IFERROR(M992/I992,0)</f>
        <v>16.7971666666667</v>
      </c>
      <c r="Q992" s="17"/>
      <c r="R992" s="44" t="n">
        <f aca="false">I992-Q992</f>
        <v>60</v>
      </c>
      <c r="S992" s="43" t="n">
        <f aca="false">$AK992*R992</f>
        <v>1007.82740740741</v>
      </c>
      <c r="U992" s="26" t="s">
        <v>259</v>
      </c>
      <c r="V992" s="26" t="s">
        <v>260</v>
      </c>
      <c r="W992" s="26" t="s">
        <v>262</v>
      </c>
      <c r="X992" s="25" t="s">
        <v>228</v>
      </c>
      <c r="Y992" s="26" t="s">
        <v>282</v>
      </c>
      <c r="Z992" s="25" t="s">
        <v>51</v>
      </c>
      <c r="AA992" s="26" t="s">
        <v>2090</v>
      </c>
      <c r="AB992" s="26" t="s">
        <v>2091</v>
      </c>
      <c r="AC992" s="26" t="s">
        <v>290</v>
      </c>
      <c r="AD992" s="26" t="s">
        <v>269</v>
      </c>
      <c r="AE992" s="26"/>
      <c r="AF992" s="26" t="s">
        <v>269</v>
      </c>
      <c r="AG992" s="26"/>
      <c r="AH992" s="45"/>
      <c r="AI992" s="45"/>
      <c r="AJ992" s="45"/>
      <c r="AK992" s="46" t="n">
        <v>16.7971234567901</v>
      </c>
      <c r="AL992" s="46"/>
      <c r="AM992" s="46"/>
      <c r="AN992" s="26"/>
      <c r="AO992" s="26" t="s">
        <v>5104</v>
      </c>
    </row>
    <row r="993" customFormat="false" ht="12" hidden="false" customHeight="false" outlineLevel="0" collapsed="false">
      <c r="A993" s="39" t="s">
        <v>2654</v>
      </c>
      <c r="B993" s="39" t="s">
        <v>2655</v>
      </c>
      <c r="C993" s="39" t="s">
        <v>5594</v>
      </c>
      <c r="D993" s="39" t="s">
        <v>4505</v>
      </c>
      <c r="E993" s="39" t="s">
        <v>261</v>
      </c>
      <c r="F993" s="39" t="s">
        <v>1739</v>
      </c>
      <c r="G993" s="39" t="s">
        <v>4852</v>
      </c>
      <c r="H993" s="39" t="s">
        <v>4502</v>
      </c>
      <c r="I993" s="40" t="n">
        <v>60</v>
      </c>
      <c r="J993" s="40" t="n">
        <v>0</v>
      </c>
      <c r="K993" s="39" t="s">
        <v>4503</v>
      </c>
      <c r="L993" s="41" t="n">
        <v>0</v>
      </c>
      <c r="M993" s="41" t="n">
        <v>239160</v>
      </c>
      <c r="O993" s="42" t="n">
        <f aca="false">M993/SUM($M$2:$M$2023)</f>
        <v>0.000660712766873029</v>
      </c>
      <c r="P993" s="43" t="n">
        <f aca="false">IFERROR(M993/I993,0)</f>
        <v>3986</v>
      </c>
      <c r="Q993" s="17"/>
      <c r="R993" s="44" t="n">
        <f aca="false">I993-Q993</f>
        <v>60</v>
      </c>
      <c r="S993" s="43" t="n">
        <f aca="false">$AK993*R993</f>
        <v>239160</v>
      </c>
      <c r="U993" s="26" t="s">
        <v>259</v>
      </c>
      <c r="V993" s="26" t="s">
        <v>260</v>
      </c>
      <c r="W993" s="26" t="s">
        <v>262</v>
      </c>
      <c r="X993" s="26"/>
      <c r="Y993" s="26" t="s">
        <v>277</v>
      </c>
      <c r="Z993" s="27" t="s">
        <v>123</v>
      </c>
      <c r="AA993" s="26"/>
      <c r="AB993" s="26"/>
      <c r="AC993" s="26"/>
      <c r="AD993" s="26"/>
      <c r="AE993" s="26"/>
      <c r="AF993" s="26"/>
      <c r="AG993" s="26"/>
      <c r="AH993" s="45" t="n">
        <v>60</v>
      </c>
      <c r="AI993" s="45" t="n">
        <f aca="false">Q993</f>
        <v>0</v>
      </c>
      <c r="AJ993" s="45" t="n">
        <f aca="false">$AH993-$AI993</f>
        <v>60</v>
      </c>
      <c r="AK993" s="46" t="n">
        <v>3986</v>
      </c>
      <c r="AL993" s="46" t="n">
        <f aca="false">$AJ993*$AK993</f>
        <v>239160</v>
      </c>
      <c r="AM993" s="46" t="n">
        <f aca="false">$AI993*$AK993</f>
        <v>0</v>
      </c>
      <c r="AN993" s="26"/>
      <c r="AO993" s="26"/>
    </row>
    <row r="994" customFormat="false" ht="12" hidden="false" customHeight="false" outlineLevel="0" collapsed="false">
      <c r="A994" s="39" t="s">
        <v>1291</v>
      </c>
      <c r="B994" s="39" t="s">
        <v>1292</v>
      </c>
      <c r="C994" s="39" t="s">
        <v>5648</v>
      </c>
      <c r="D994" s="39" t="s">
        <v>4505</v>
      </c>
      <c r="E994" s="39" t="s">
        <v>261</v>
      </c>
      <c r="F994" s="39" t="s">
        <v>1739</v>
      </c>
      <c r="G994" s="39" t="s">
        <v>4853</v>
      </c>
      <c r="H994" s="39" t="s">
        <v>4502</v>
      </c>
      <c r="I994" s="40" t="n">
        <v>60</v>
      </c>
      <c r="J994" s="40" t="n">
        <v>0</v>
      </c>
      <c r="K994" s="39" t="s">
        <v>4503</v>
      </c>
      <c r="L994" s="41" t="n">
        <v>0</v>
      </c>
      <c r="M994" s="41" t="n">
        <v>26208.67</v>
      </c>
      <c r="O994" s="42" t="n">
        <f aca="false">M994/SUM($M$2:$M$2023)</f>
        <v>7.24050964699872E-005</v>
      </c>
      <c r="P994" s="43" t="n">
        <f aca="false">IFERROR(M994/I994,0)</f>
        <v>436.811166666667</v>
      </c>
      <c r="Q994" s="17"/>
      <c r="R994" s="44" t="n">
        <f aca="false">I994-Q994</f>
        <v>60</v>
      </c>
      <c r="S994" s="43" t="n">
        <f aca="false">$AK994*R994</f>
        <v>26208.6730337079</v>
      </c>
      <c r="U994" s="26" t="s">
        <v>259</v>
      </c>
      <c r="V994" s="26" t="s">
        <v>260</v>
      </c>
      <c r="W994" s="26" t="s">
        <v>262</v>
      </c>
      <c r="X994" s="26"/>
      <c r="Y994" s="26" t="s">
        <v>277</v>
      </c>
      <c r="Z994" s="27" t="s">
        <v>123</v>
      </c>
      <c r="AA994" s="26"/>
      <c r="AB994" s="26"/>
      <c r="AC994" s="26"/>
      <c r="AD994" s="26"/>
      <c r="AE994" s="26"/>
      <c r="AF994" s="26"/>
      <c r="AG994" s="26"/>
      <c r="AH994" s="45"/>
      <c r="AI994" s="45"/>
      <c r="AJ994" s="45"/>
      <c r="AK994" s="46" t="n">
        <v>436.811217228464</v>
      </c>
      <c r="AL994" s="46"/>
      <c r="AM994" s="46"/>
      <c r="AN994" s="26"/>
      <c r="AO994" s="26" t="s">
        <v>2066</v>
      </c>
    </row>
    <row r="995" customFormat="false" ht="12" hidden="false" customHeight="false" outlineLevel="0" collapsed="false">
      <c r="A995" s="39" t="s">
        <v>1502</v>
      </c>
      <c r="B995" s="39" t="s">
        <v>1503</v>
      </c>
      <c r="C995" s="39" t="s">
        <v>5649</v>
      </c>
      <c r="D995" s="39" t="s">
        <v>4505</v>
      </c>
      <c r="E995" s="39" t="s">
        <v>261</v>
      </c>
      <c r="F995" s="39" t="s">
        <v>1739</v>
      </c>
      <c r="G995" s="39" t="s">
        <v>4853</v>
      </c>
      <c r="H995" s="39" t="s">
        <v>4502</v>
      </c>
      <c r="I995" s="40" t="n">
        <v>60</v>
      </c>
      <c r="J995" s="40" t="n">
        <v>0</v>
      </c>
      <c r="K995" s="39" t="s">
        <v>4503</v>
      </c>
      <c r="L995" s="41" t="n">
        <v>0</v>
      </c>
      <c r="M995" s="41" t="n">
        <v>7904.05</v>
      </c>
      <c r="O995" s="42" t="n">
        <f aca="false">M995/SUM($M$2:$M$2023)</f>
        <v>2.1836037569003E-005</v>
      </c>
      <c r="P995" s="43" t="n">
        <f aca="false">IFERROR(M995/I995,0)</f>
        <v>131.734166666667</v>
      </c>
      <c r="Q995" s="17"/>
      <c r="R995" s="44" t="n">
        <f aca="false">I995-Q995</f>
        <v>60</v>
      </c>
      <c r="S995" s="43" t="n">
        <f aca="false">$AK995*R995</f>
        <v>7904.04993281376</v>
      </c>
      <c r="U995" s="26" t="s">
        <v>259</v>
      </c>
      <c r="V995" s="26" t="s">
        <v>260</v>
      </c>
      <c r="W995" s="26" t="s">
        <v>262</v>
      </c>
      <c r="X995" s="26"/>
      <c r="Y995" s="26" t="s">
        <v>277</v>
      </c>
      <c r="Z995" s="27" t="s">
        <v>123</v>
      </c>
      <c r="AA995" s="26"/>
      <c r="AB995" s="26"/>
      <c r="AC995" s="26"/>
      <c r="AD995" s="26"/>
      <c r="AE995" s="26"/>
      <c r="AF995" s="26"/>
      <c r="AG995" s="26"/>
      <c r="AH995" s="45"/>
      <c r="AI995" s="45"/>
      <c r="AJ995" s="45"/>
      <c r="AK995" s="46" t="n">
        <v>131.734165546896</v>
      </c>
      <c r="AL995" s="46"/>
      <c r="AM995" s="46"/>
      <c r="AN995" s="26"/>
      <c r="AO995" s="26" t="s">
        <v>1823</v>
      </c>
    </row>
    <row r="996" customFormat="false" ht="12" hidden="false" customHeight="false" outlineLevel="0" collapsed="false">
      <c r="A996" s="39" t="s">
        <v>1171</v>
      </c>
      <c r="B996" s="39" t="s">
        <v>1172</v>
      </c>
      <c r="C996" s="39" t="s">
        <v>5650</v>
      </c>
      <c r="D996" s="39" t="s">
        <v>4505</v>
      </c>
      <c r="E996" s="39" t="s">
        <v>261</v>
      </c>
      <c r="F996" s="39" t="s">
        <v>1739</v>
      </c>
      <c r="G996" s="39" t="s">
        <v>4853</v>
      </c>
      <c r="H996" s="39" t="s">
        <v>4502</v>
      </c>
      <c r="I996" s="40" t="n">
        <v>60</v>
      </c>
      <c r="J996" s="40" t="n">
        <v>0</v>
      </c>
      <c r="K996" s="39" t="s">
        <v>4503</v>
      </c>
      <c r="L996" s="41" t="n">
        <v>0</v>
      </c>
      <c r="M996" s="41" t="n">
        <v>79800</v>
      </c>
      <c r="O996" s="42" t="n">
        <f aca="false">M996/SUM($M$2:$M$2023)</f>
        <v>0.000220458600085582</v>
      </c>
      <c r="P996" s="43" t="n">
        <f aca="false">IFERROR(M996/I996,0)</f>
        <v>1330</v>
      </c>
      <c r="Q996" s="17"/>
      <c r="R996" s="44" t="n">
        <f aca="false">I996-Q996</f>
        <v>60</v>
      </c>
      <c r="S996" s="43" t="n">
        <f aca="false">$AK996*R996</f>
        <v>79800</v>
      </c>
      <c r="U996" s="26" t="s">
        <v>259</v>
      </c>
      <c r="V996" s="26" t="s">
        <v>260</v>
      </c>
      <c r="W996" s="26" t="s">
        <v>262</v>
      </c>
      <c r="X996" s="26"/>
      <c r="Y996" s="26" t="s">
        <v>277</v>
      </c>
      <c r="Z996" s="27" t="s">
        <v>123</v>
      </c>
      <c r="AA996" s="26"/>
      <c r="AB996" s="26"/>
      <c r="AC996" s="26"/>
      <c r="AD996" s="26"/>
      <c r="AE996" s="26"/>
      <c r="AF996" s="26"/>
      <c r="AG996" s="26"/>
      <c r="AH996" s="45" t="n">
        <v>60</v>
      </c>
      <c r="AI996" s="45" t="n">
        <f aca="false">Q996</f>
        <v>0</v>
      </c>
      <c r="AJ996" s="45" t="n">
        <f aca="false">$AH996-$AI996</f>
        <v>60</v>
      </c>
      <c r="AK996" s="46" t="n">
        <v>1330</v>
      </c>
      <c r="AL996" s="46" t="n">
        <f aca="false">$AJ996*$AK996</f>
        <v>79800</v>
      </c>
      <c r="AM996" s="46" t="n">
        <f aca="false">$AI996*$AK996</f>
        <v>0</v>
      </c>
      <c r="AN996" s="26"/>
      <c r="AO996" s="26"/>
    </row>
    <row r="997" customFormat="false" ht="12" hidden="false" customHeight="false" outlineLevel="0" collapsed="false">
      <c r="A997" s="39" t="s">
        <v>966</v>
      </c>
      <c r="B997" s="39" t="s">
        <v>967</v>
      </c>
      <c r="C997" s="39" t="s">
        <v>5651</v>
      </c>
      <c r="D997" s="39" t="s">
        <v>4505</v>
      </c>
      <c r="E997" s="39" t="s">
        <v>261</v>
      </c>
      <c r="F997" s="39" t="s">
        <v>1739</v>
      </c>
      <c r="G997" s="39" t="s">
        <v>4852</v>
      </c>
      <c r="H997" s="39" t="s">
        <v>4502</v>
      </c>
      <c r="I997" s="40" t="n">
        <v>60</v>
      </c>
      <c r="J997" s="40" t="n">
        <v>0</v>
      </c>
      <c r="K997" s="39" t="s">
        <v>4503</v>
      </c>
      <c r="L997" s="41" t="n">
        <v>0</v>
      </c>
      <c r="M997" s="41" t="n">
        <v>10714.56</v>
      </c>
      <c r="O997" s="42" t="n">
        <f aca="false">M997/SUM($M$2:$M$2023)</f>
        <v>2.96004623826187E-005</v>
      </c>
      <c r="P997" s="43" t="n">
        <f aca="false">IFERROR(M997/I997,0)</f>
        <v>178.576</v>
      </c>
      <c r="Q997" s="17"/>
      <c r="R997" s="44" t="n">
        <f aca="false">I997-Q997</f>
        <v>60</v>
      </c>
      <c r="S997" s="43" t="n">
        <f aca="false">$AK997*R997</f>
        <v>10714.5625</v>
      </c>
      <c r="U997" s="26" t="s">
        <v>259</v>
      </c>
      <c r="V997" s="26" t="s">
        <v>260</v>
      </c>
      <c r="W997" s="26" t="s">
        <v>262</v>
      </c>
      <c r="X997" s="26"/>
      <c r="Y997" s="26" t="s">
        <v>277</v>
      </c>
      <c r="Z997" s="27" t="s">
        <v>123</v>
      </c>
      <c r="AA997" s="26"/>
      <c r="AB997" s="26"/>
      <c r="AC997" s="26"/>
      <c r="AD997" s="26"/>
      <c r="AE997" s="26"/>
      <c r="AF997" s="26"/>
      <c r="AG997" s="26"/>
      <c r="AH997" s="45" t="n">
        <v>96</v>
      </c>
      <c r="AI997" s="45" t="n">
        <f aca="false">Q997</f>
        <v>0</v>
      </c>
      <c r="AJ997" s="45" t="n">
        <f aca="false">$AH997-$AI997</f>
        <v>96</v>
      </c>
      <c r="AK997" s="46" t="n">
        <v>178.576041666667</v>
      </c>
      <c r="AL997" s="46" t="n">
        <f aca="false">$AJ997*$AK997</f>
        <v>17143.3</v>
      </c>
      <c r="AM997" s="46" t="n">
        <f aca="false">$AI997*$AK997</f>
        <v>0</v>
      </c>
      <c r="AN997" s="26"/>
      <c r="AO997" s="26" t="s">
        <v>2147</v>
      </c>
    </row>
    <row r="998" customFormat="false" ht="12" hidden="false" customHeight="false" outlineLevel="0" collapsed="false">
      <c r="A998" s="39" t="s">
        <v>2640</v>
      </c>
      <c r="B998" s="39" t="s">
        <v>2641</v>
      </c>
      <c r="C998" s="39" t="s">
        <v>5652</v>
      </c>
      <c r="D998" s="39" t="s">
        <v>4505</v>
      </c>
      <c r="E998" s="39" t="s">
        <v>261</v>
      </c>
      <c r="F998" s="39" t="s">
        <v>1739</v>
      </c>
      <c r="G998" s="39" t="s">
        <v>4853</v>
      </c>
      <c r="H998" s="39" t="s">
        <v>4502</v>
      </c>
      <c r="I998" s="40" t="n">
        <v>60</v>
      </c>
      <c r="J998" s="40" t="n">
        <v>0</v>
      </c>
      <c r="K998" s="39" t="s">
        <v>4503</v>
      </c>
      <c r="L998" s="41" t="n">
        <v>0</v>
      </c>
      <c r="M998" s="41" t="n">
        <v>57321.82</v>
      </c>
      <c r="O998" s="42" t="n">
        <f aca="false">M998/SUM($M$2:$M$2023)</f>
        <v>0.000158359501147339</v>
      </c>
      <c r="P998" s="43" t="n">
        <f aca="false">IFERROR(M998/I998,0)</f>
        <v>955.363666666667</v>
      </c>
      <c r="Q998" s="17"/>
      <c r="R998" s="44" t="n">
        <f aca="false">I998-Q998</f>
        <v>60</v>
      </c>
      <c r="S998" s="43" t="n">
        <f aca="false">$AK998*R998</f>
        <v>57321.8181818182</v>
      </c>
      <c r="U998" s="26" t="s">
        <v>259</v>
      </c>
      <c r="V998" s="26" t="s">
        <v>260</v>
      </c>
      <c r="W998" s="26" t="s">
        <v>262</v>
      </c>
      <c r="X998" s="26"/>
      <c r="Y998" s="26" t="s">
        <v>277</v>
      </c>
      <c r="Z998" s="27" t="s">
        <v>123</v>
      </c>
      <c r="AA998" s="26"/>
      <c r="AB998" s="26"/>
      <c r="AC998" s="26"/>
      <c r="AD998" s="26"/>
      <c r="AE998" s="26"/>
      <c r="AF998" s="26"/>
      <c r="AG998" s="26"/>
      <c r="AH998" s="45" t="n">
        <v>66</v>
      </c>
      <c r="AI998" s="45" t="n">
        <f aca="false">Q998</f>
        <v>0</v>
      </c>
      <c r="AJ998" s="45" t="n">
        <f aca="false">$AH998-$AI998</f>
        <v>66</v>
      </c>
      <c r="AK998" s="46" t="n">
        <v>955.363636363636</v>
      </c>
      <c r="AL998" s="46" t="n">
        <f aca="false">$AJ998*$AK998</f>
        <v>63054</v>
      </c>
      <c r="AM998" s="46" t="n">
        <f aca="false">$AI998*$AK998</f>
        <v>0</v>
      </c>
      <c r="AN998" s="26"/>
      <c r="AO998" s="26" t="s">
        <v>1741</v>
      </c>
    </row>
    <row r="999" customFormat="false" ht="12" hidden="false" customHeight="false" outlineLevel="0" collapsed="false">
      <c r="A999" s="39" t="s">
        <v>2277</v>
      </c>
      <c r="B999" s="39" t="s">
        <v>2278</v>
      </c>
      <c r="C999" s="39" t="s">
        <v>3787</v>
      </c>
      <c r="D999" s="39" t="s">
        <v>4505</v>
      </c>
      <c r="E999" s="39" t="s">
        <v>261</v>
      </c>
      <c r="F999" s="39" t="s">
        <v>1739</v>
      </c>
      <c r="G999" s="39" t="s">
        <v>4853</v>
      </c>
      <c r="H999" s="39" t="s">
        <v>4502</v>
      </c>
      <c r="I999" s="40" t="n">
        <v>60</v>
      </c>
      <c r="J999" s="40" t="n">
        <v>0</v>
      </c>
      <c r="K999" s="39" t="s">
        <v>4503</v>
      </c>
      <c r="L999" s="41" t="n">
        <v>0</v>
      </c>
      <c r="M999" s="41" t="n">
        <v>785.8</v>
      </c>
      <c r="O999" s="42" t="n">
        <f aca="false">M999/SUM($M$2:$M$2023)</f>
        <v>2.17088180385025E-006</v>
      </c>
      <c r="P999" s="43" t="n">
        <f aca="false">IFERROR(M999/I999,0)</f>
        <v>13.0966666666667</v>
      </c>
      <c r="Q999" s="17"/>
      <c r="R999" s="44" t="n">
        <f aca="false">I999-Q999</f>
        <v>60</v>
      </c>
      <c r="S999" s="43" t="n">
        <f aca="false">$AK999*R999</f>
        <v>785.797633136095</v>
      </c>
      <c r="U999" s="26" t="s">
        <v>259</v>
      </c>
      <c r="V999" s="26" t="s">
        <v>260</v>
      </c>
      <c r="W999" s="26" t="s">
        <v>262</v>
      </c>
      <c r="X999" s="24" t="s">
        <v>226</v>
      </c>
      <c r="Y999" s="26" t="s">
        <v>267</v>
      </c>
      <c r="Z999" s="25" t="s">
        <v>51</v>
      </c>
      <c r="AA999" s="26" t="s">
        <v>2279</v>
      </c>
      <c r="AB999" s="26" t="s">
        <v>2280</v>
      </c>
      <c r="AC999" s="26" t="s">
        <v>290</v>
      </c>
      <c r="AD999" s="26" t="s">
        <v>269</v>
      </c>
      <c r="AE999" s="26"/>
      <c r="AF999" s="26" t="s">
        <v>269</v>
      </c>
      <c r="AG999" s="26"/>
      <c r="AH999" s="45"/>
      <c r="AI999" s="45"/>
      <c r="AJ999" s="45"/>
      <c r="AK999" s="46" t="n">
        <v>13.0966272189349</v>
      </c>
      <c r="AL999" s="46"/>
      <c r="AM999" s="46"/>
      <c r="AN999" s="26"/>
      <c r="AO999" s="26" t="s">
        <v>5605</v>
      </c>
    </row>
    <row r="1000" customFormat="false" ht="12" hidden="false" customHeight="false" outlineLevel="0" collapsed="false">
      <c r="A1000" s="39" t="s">
        <v>864</v>
      </c>
      <c r="B1000" s="39" t="s">
        <v>865</v>
      </c>
      <c r="C1000" s="39" t="s">
        <v>5653</v>
      </c>
      <c r="D1000" s="39" t="s">
        <v>4505</v>
      </c>
      <c r="E1000" s="39" t="s">
        <v>261</v>
      </c>
      <c r="F1000" s="39" t="s">
        <v>1739</v>
      </c>
      <c r="G1000" s="39" t="s">
        <v>4853</v>
      </c>
      <c r="H1000" s="39" t="s">
        <v>4502</v>
      </c>
      <c r="I1000" s="40" t="n">
        <v>60</v>
      </c>
      <c r="J1000" s="40" t="n">
        <v>0</v>
      </c>
      <c r="K1000" s="39" t="s">
        <v>4503</v>
      </c>
      <c r="L1000" s="41" t="n">
        <v>0</v>
      </c>
      <c r="M1000" s="41" t="n">
        <v>457178.53</v>
      </c>
      <c r="O1000" s="42" t="n">
        <f aca="false">M1000/SUM($M$2:$M$2023)</f>
        <v>0.00126301928211759</v>
      </c>
      <c r="P1000" s="43" t="n">
        <f aca="false">IFERROR(M1000/I1000,0)</f>
        <v>7619.64216666667</v>
      </c>
      <c r="Q1000" s="17" t="n">
        <v>71</v>
      </c>
      <c r="R1000" s="44" t="n">
        <f aca="false">I1000-Q1000</f>
        <v>-11</v>
      </c>
      <c r="S1000" s="43" t="n">
        <f aca="false">$AK1000*R1000</f>
        <v>-83816.0641388889</v>
      </c>
      <c r="U1000" s="26" t="s">
        <v>259</v>
      </c>
      <c r="V1000" s="26" t="s">
        <v>260</v>
      </c>
      <c r="W1000" s="26" t="s">
        <v>262</v>
      </c>
      <c r="X1000" s="25" t="s">
        <v>228</v>
      </c>
      <c r="Y1000" s="26" t="s">
        <v>282</v>
      </c>
      <c r="Z1000" s="25" t="s">
        <v>51</v>
      </c>
      <c r="AA1000" s="26" t="s">
        <v>2266</v>
      </c>
      <c r="AB1000" s="26" t="s">
        <v>2267</v>
      </c>
      <c r="AC1000" s="26" t="s">
        <v>2268</v>
      </c>
      <c r="AD1000" s="26" t="s">
        <v>269</v>
      </c>
      <c r="AE1000" s="26"/>
      <c r="AF1000" s="26" t="s">
        <v>270</v>
      </c>
      <c r="AG1000" s="26" t="s">
        <v>869</v>
      </c>
      <c r="AH1000" s="45" t="n">
        <v>360</v>
      </c>
      <c r="AI1000" s="45" t="n">
        <f aca="false">Q1000</f>
        <v>71</v>
      </c>
      <c r="AJ1000" s="45" t="n">
        <f aca="false">$AH1000-$AI1000</f>
        <v>289</v>
      </c>
      <c r="AK1000" s="46" t="n">
        <v>7619.64219444444</v>
      </c>
      <c r="AL1000" s="46" t="n">
        <f aca="false">$AJ1000*$AK1000</f>
        <v>2202076.59419444</v>
      </c>
      <c r="AM1000" s="46" t="n">
        <f aca="false">$AI1000*$AK1000</f>
        <v>540994.595805556</v>
      </c>
      <c r="AN1000" s="26"/>
      <c r="AO1000" s="26" t="s">
        <v>2269</v>
      </c>
    </row>
    <row r="1001" customFormat="false" ht="12" hidden="false" customHeight="false" outlineLevel="0" collapsed="false">
      <c r="A1001" s="39" t="s">
        <v>864</v>
      </c>
      <c r="B1001" s="39" t="s">
        <v>865</v>
      </c>
      <c r="C1001" s="39" t="s">
        <v>5654</v>
      </c>
      <c r="D1001" s="39" t="s">
        <v>4505</v>
      </c>
      <c r="E1001" s="39" t="s">
        <v>261</v>
      </c>
      <c r="F1001" s="39" t="s">
        <v>1739</v>
      </c>
      <c r="G1001" s="39" t="s">
        <v>4853</v>
      </c>
      <c r="H1001" s="39" t="s">
        <v>4502</v>
      </c>
      <c r="I1001" s="40" t="n">
        <v>60</v>
      </c>
      <c r="J1001" s="40" t="n">
        <v>0</v>
      </c>
      <c r="K1001" s="39" t="s">
        <v>4503</v>
      </c>
      <c r="L1001" s="41" t="n">
        <v>0</v>
      </c>
      <c r="M1001" s="41" t="n">
        <v>457178.53</v>
      </c>
      <c r="O1001" s="42" t="n">
        <f aca="false">M1001/SUM($M$2:$M$2023)</f>
        <v>0.00126301928211759</v>
      </c>
      <c r="P1001" s="43" t="n">
        <f aca="false">IFERROR(M1001/I1001,0)</f>
        <v>7619.64216666667</v>
      </c>
      <c r="Q1001" s="17"/>
      <c r="R1001" s="44" t="n">
        <f aca="false">I1001-Q1001</f>
        <v>60</v>
      </c>
      <c r="S1001" s="43" t="n">
        <f aca="false">$AK1001*R1001</f>
        <v>457178.531666667</v>
      </c>
      <c r="U1001" s="26" t="s">
        <v>259</v>
      </c>
      <c r="V1001" s="26" t="s">
        <v>260</v>
      </c>
      <c r="W1001" s="26" t="s">
        <v>262</v>
      </c>
      <c r="X1001" s="25" t="s">
        <v>228</v>
      </c>
      <c r="Y1001" s="26" t="s">
        <v>282</v>
      </c>
      <c r="Z1001" s="25" t="s">
        <v>51</v>
      </c>
      <c r="AA1001" s="26" t="s">
        <v>2266</v>
      </c>
      <c r="AB1001" s="26" t="s">
        <v>2267</v>
      </c>
      <c r="AC1001" s="26" t="s">
        <v>2268</v>
      </c>
      <c r="AD1001" s="26" t="s">
        <v>269</v>
      </c>
      <c r="AE1001" s="26"/>
      <c r="AF1001" s="26" t="s">
        <v>270</v>
      </c>
      <c r="AG1001" s="26" t="s">
        <v>869</v>
      </c>
      <c r="AH1001" s="45"/>
      <c r="AI1001" s="45"/>
      <c r="AJ1001" s="45"/>
      <c r="AK1001" s="46" t="n">
        <v>7619.64219444444</v>
      </c>
      <c r="AL1001" s="46"/>
      <c r="AM1001" s="46"/>
      <c r="AN1001" s="26"/>
      <c r="AO1001" s="26" t="s">
        <v>5655</v>
      </c>
    </row>
    <row r="1002" customFormat="false" ht="12" hidden="false" customHeight="false" outlineLevel="0" collapsed="false">
      <c r="A1002" s="39" t="s">
        <v>498</v>
      </c>
      <c r="B1002" s="39" t="s">
        <v>499</v>
      </c>
      <c r="C1002" s="39" t="s">
        <v>5656</v>
      </c>
      <c r="D1002" s="39" t="s">
        <v>4505</v>
      </c>
      <c r="E1002" s="39" t="s">
        <v>261</v>
      </c>
      <c r="F1002" s="39" t="s">
        <v>1739</v>
      </c>
      <c r="G1002" s="39" t="s">
        <v>4854</v>
      </c>
      <c r="H1002" s="39" t="s">
        <v>4502</v>
      </c>
      <c r="I1002" s="40" t="n">
        <v>60</v>
      </c>
      <c r="J1002" s="40" t="n">
        <v>0</v>
      </c>
      <c r="K1002" s="39" t="s">
        <v>4503</v>
      </c>
      <c r="L1002" s="41" t="n">
        <v>0</v>
      </c>
      <c r="M1002" s="41" t="n">
        <v>687.37</v>
      </c>
      <c r="O1002" s="42" t="n">
        <f aca="false">M1002/SUM($M$2:$M$2023)</f>
        <v>1.89895523735371E-006</v>
      </c>
      <c r="P1002" s="43" t="n">
        <f aca="false">IFERROR(M1002/I1002,0)</f>
        <v>11.4561666666667</v>
      </c>
      <c r="Q1002" s="17"/>
      <c r="R1002" s="44" t="n">
        <f aca="false">I1002-Q1002</f>
        <v>60</v>
      </c>
      <c r="S1002" s="43" t="n">
        <f aca="false">$AK1002*R1002</f>
        <v>687.366666666667</v>
      </c>
      <c r="U1002" s="26" t="s">
        <v>259</v>
      </c>
      <c r="V1002" s="26" t="s">
        <v>260</v>
      </c>
      <c r="W1002" s="26" t="s">
        <v>262</v>
      </c>
      <c r="X1002" s="26"/>
      <c r="Y1002" s="26" t="s">
        <v>277</v>
      </c>
      <c r="Z1002" s="27" t="s">
        <v>123</v>
      </c>
      <c r="AA1002" s="26"/>
      <c r="AB1002" s="26"/>
      <c r="AC1002" s="26"/>
      <c r="AD1002" s="26"/>
      <c r="AE1002" s="26"/>
      <c r="AF1002" s="26"/>
      <c r="AG1002" s="26"/>
      <c r="AH1002" s="45"/>
      <c r="AI1002" s="45"/>
      <c r="AJ1002" s="45"/>
      <c r="AK1002" s="46" t="n">
        <v>11.4561111111111</v>
      </c>
      <c r="AL1002" s="46"/>
      <c r="AM1002" s="46"/>
      <c r="AN1002" s="26"/>
      <c r="AO1002" s="26" t="s">
        <v>2208</v>
      </c>
    </row>
    <row r="1003" customFormat="false" ht="12" hidden="false" customHeight="false" outlineLevel="0" collapsed="false">
      <c r="A1003" s="39" t="s">
        <v>498</v>
      </c>
      <c r="B1003" s="39" t="s">
        <v>499</v>
      </c>
      <c r="C1003" s="39" t="s">
        <v>2116</v>
      </c>
      <c r="D1003" s="39" t="s">
        <v>4505</v>
      </c>
      <c r="E1003" s="39" t="s">
        <v>261</v>
      </c>
      <c r="F1003" s="39" t="s">
        <v>1739</v>
      </c>
      <c r="G1003" s="39" t="s">
        <v>4854</v>
      </c>
      <c r="H1003" s="39" t="s">
        <v>4502</v>
      </c>
      <c r="I1003" s="40" t="n">
        <v>60</v>
      </c>
      <c r="J1003" s="40" t="n">
        <v>0</v>
      </c>
      <c r="K1003" s="39" t="s">
        <v>4503</v>
      </c>
      <c r="L1003" s="41" t="n">
        <v>0</v>
      </c>
      <c r="M1003" s="41" t="n">
        <v>687.37</v>
      </c>
      <c r="O1003" s="42" t="n">
        <f aca="false">M1003/SUM($M$2:$M$2023)</f>
        <v>1.89895523735371E-006</v>
      </c>
      <c r="P1003" s="43" t="n">
        <f aca="false">IFERROR(M1003/I1003,0)</f>
        <v>11.4561666666667</v>
      </c>
      <c r="Q1003" s="17"/>
      <c r="R1003" s="44" t="n">
        <f aca="false">I1003-Q1003</f>
        <v>60</v>
      </c>
      <c r="S1003" s="43" t="n">
        <f aca="false">$AK1003*R1003</f>
        <v>687.366666666667</v>
      </c>
      <c r="U1003" s="26" t="s">
        <v>259</v>
      </c>
      <c r="V1003" s="26" t="s">
        <v>260</v>
      </c>
      <c r="W1003" s="26" t="s">
        <v>262</v>
      </c>
      <c r="X1003" s="26"/>
      <c r="Y1003" s="26" t="s">
        <v>277</v>
      </c>
      <c r="Z1003" s="27" t="s">
        <v>123</v>
      </c>
      <c r="AA1003" s="26"/>
      <c r="AB1003" s="26"/>
      <c r="AC1003" s="26"/>
      <c r="AD1003" s="26"/>
      <c r="AE1003" s="26"/>
      <c r="AF1003" s="26"/>
      <c r="AG1003" s="26"/>
      <c r="AH1003" s="45"/>
      <c r="AI1003" s="45"/>
      <c r="AJ1003" s="45"/>
      <c r="AK1003" s="46" t="n">
        <v>11.4561111111111</v>
      </c>
      <c r="AL1003" s="46"/>
      <c r="AM1003" s="46"/>
      <c r="AN1003" s="26"/>
      <c r="AO1003" s="26" t="s">
        <v>2208</v>
      </c>
    </row>
    <row r="1004" customFormat="false" ht="12" hidden="false" customHeight="false" outlineLevel="0" collapsed="false">
      <c r="A1004" s="39" t="s">
        <v>498</v>
      </c>
      <c r="B1004" s="39" t="s">
        <v>499</v>
      </c>
      <c r="C1004" s="39" t="s">
        <v>5657</v>
      </c>
      <c r="D1004" s="39" t="s">
        <v>4505</v>
      </c>
      <c r="E1004" s="39" t="s">
        <v>261</v>
      </c>
      <c r="F1004" s="39" t="s">
        <v>1739</v>
      </c>
      <c r="G1004" s="39" t="s">
        <v>4853</v>
      </c>
      <c r="H1004" s="39" t="s">
        <v>4502</v>
      </c>
      <c r="I1004" s="40" t="n">
        <v>60</v>
      </c>
      <c r="J1004" s="40" t="n">
        <v>0</v>
      </c>
      <c r="K1004" s="39" t="s">
        <v>4503</v>
      </c>
      <c r="L1004" s="41" t="n">
        <v>0</v>
      </c>
      <c r="M1004" s="41" t="n">
        <v>687.37</v>
      </c>
      <c r="O1004" s="42" t="n">
        <f aca="false">M1004/SUM($M$2:$M$2023)</f>
        <v>1.89895523735371E-006</v>
      </c>
      <c r="P1004" s="43" t="n">
        <f aca="false">IFERROR(M1004/I1004,0)</f>
        <v>11.4561666666667</v>
      </c>
      <c r="Q1004" s="17"/>
      <c r="R1004" s="44" t="n">
        <f aca="false">I1004-Q1004</f>
        <v>60</v>
      </c>
      <c r="S1004" s="43" t="n">
        <f aca="false">$AK1004*R1004</f>
        <v>687.366666666667</v>
      </c>
      <c r="U1004" s="26" t="s">
        <v>259</v>
      </c>
      <c r="V1004" s="26" t="s">
        <v>260</v>
      </c>
      <c r="W1004" s="26" t="s">
        <v>262</v>
      </c>
      <c r="X1004" s="26"/>
      <c r="Y1004" s="26" t="s">
        <v>277</v>
      </c>
      <c r="Z1004" s="27" t="s">
        <v>123</v>
      </c>
      <c r="AA1004" s="26"/>
      <c r="AB1004" s="26"/>
      <c r="AC1004" s="26"/>
      <c r="AD1004" s="26"/>
      <c r="AE1004" s="26"/>
      <c r="AF1004" s="26"/>
      <c r="AG1004" s="26"/>
      <c r="AH1004" s="45"/>
      <c r="AI1004" s="45"/>
      <c r="AJ1004" s="45"/>
      <c r="AK1004" s="46" t="n">
        <v>11.4561111111111</v>
      </c>
      <c r="AL1004" s="46"/>
      <c r="AM1004" s="46"/>
      <c r="AN1004" s="26"/>
      <c r="AO1004" s="26" t="s">
        <v>2208</v>
      </c>
    </row>
    <row r="1005" customFormat="false" ht="12" hidden="false" customHeight="false" outlineLevel="0" collapsed="false">
      <c r="A1005" s="39" t="s">
        <v>871</v>
      </c>
      <c r="B1005" s="39" t="s">
        <v>872</v>
      </c>
      <c r="C1005" s="39" t="s">
        <v>5658</v>
      </c>
      <c r="D1005" s="39" t="s">
        <v>4505</v>
      </c>
      <c r="E1005" s="39" t="s">
        <v>261</v>
      </c>
      <c r="F1005" s="39" t="s">
        <v>1739</v>
      </c>
      <c r="G1005" s="39" t="s">
        <v>4854</v>
      </c>
      <c r="H1005" s="39" t="s">
        <v>4502</v>
      </c>
      <c r="I1005" s="40" t="n">
        <v>60</v>
      </c>
      <c r="J1005" s="40" t="n">
        <v>0</v>
      </c>
      <c r="K1005" s="39" t="s">
        <v>4503</v>
      </c>
      <c r="L1005" s="41" t="n">
        <v>0</v>
      </c>
      <c r="M1005" s="41" t="n">
        <v>2465.63</v>
      </c>
      <c r="O1005" s="42" t="n">
        <f aca="false">M1005/SUM($M$2:$M$2023)</f>
        <v>6.8116458412157E-006</v>
      </c>
      <c r="P1005" s="43" t="n">
        <f aca="false">IFERROR(M1005/I1005,0)</f>
        <v>41.0938333333333</v>
      </c>
      <c r="Q1005" s="17"/>
      <c r="R1005" s="44" t="n">
        <f aca="false">I1005-Q1005</f>
        <v>60</v>
      </c>
      <c r="S1005" s="43" t="n">
        <f aca="false">$AK1005*R1005</f>
        <v>2465.62875</v>
      </c>
      <c r="U1005" s="26" t="s">
        <v>259</v>
      </c>
      <c r="V1005" s="26" t="s">
        <v>260</v>
      </c>
      <c r="W1005" s="26" t="s">
        <v>262</v>
      </c>
      <c r="X1005" s="26"/>
      <c r="Y1005" s="26" t="s">
        <v>277</v>
      </c>
      <c r="Z1005" s="27" t="s">
        <v>123</v>
      </c>
      <c r="AA1005" s="26"/>
      <c r="AB1005" s="26"/>
      <c r="AC1005" s="26"/>
      <c r="AD1005" s="26"/>
      <c r="AE1005" s="26"/>
      <c r="AF1005" s="26"/>
      <c r="AG1005" s="26"/>
      <c r="AH1005" s="45"/>
      <c r="AI1005" s="45"/>
      <c r="AJ1005" s="45"/>
      <c r="AK1005" s="46" t="n">
        <v>41.0938125</v>
      </c>
      <c r="AL1005" s="46"/>
      <c r="AM1005" s="46"/>
      <c r="AN1005" s="26"/>
      <c r="AO1005" s="26" t="s">
        <v>1741</v>
      </c>
    </row>
    <row r="1006" customFormat="false" ht="12" hidden="false" customHeight="false" outlineLevel="0" collapsed="false">
      <c r="A1006" s="39" t="s">
        <v>2206</v>
      </c>
      <c r="B1006" s="39" t="s">
        <v>2207</v>
      </c>
      <c r="C1006" s="39" t="s">
        <v>5659</v>
      </c>
      <c r="D1006" s="39" t="s">
        <v>4505</v>
      </c>
      <c r="E1006" s="39" t="s">
        <v>261</v>
      </c>
      <c r="F1006" s="39" t="s">
        <v>1739</v>
      </c>
      <c r="G1006" s="39" t="s">
        <v>4853</v>
      </c>
      <c r="H1006" s="39" t="s">
        <v>4502</v>
      </c>
      <c r="I1006" s="40" t="n">
        <v>60</v>
      </c>
      <c r="J1006" s="40" t="n">
        <v>0</v>
      </c>
      <c r="K1006" s="39" t="s">
        <v>4503</v>
      </c>
      <c r="L1006" s="41" t="n">
        <v>0</v>
      </c>
      <c r="M1006" s="41" t="n">
        <v>39986.59</v>
      </c>
      <c r="O1006" s="42" t="n">
        <f aca="false">M1006/SUM($M$2:$M$2023)</f>
        <v>0.000110468516962357</v>
      </c>
      <c r="P1006" s="43" t="n">
        <f aca="false">IFERROR(M1006/I1006,0)</f>
        <v>666.443166666667</v>
      </c>
      <c r="Q1006" s="17"/>
      <c r="R1006" s="44" t="n">
        <f aca="false">I1006-Q1006</f>
        <v>60</v>
      </c>
      <c r="S1006" s="43" t="n">
        <f aca="false">$AK1006*R1006</f>
        <v>39986.587276342</v>
      </c>
      <c r="U1006" s="26" t="s">
        <v>259</v>
      </c>
      <c r="V1006" s="26" t="s">
        <v>260</v>
      </c>
      <c r="W1006" s="26" t="s">
        <v>262</v>
      </c>
      <c r="X1006" s="26"/>
      <c r="Y1006" s="26" t="s">
        <v>277</v>
      </c>
      <c r="Z1006" s="27" t="s">
        <v>123</v>
      </c>
      <c r="AA1006" s="26"/>
      <c r="AB1006" s="26"/>
      <c r="AC1006" s="26"/>
      <c r="AD1006" s="26"/>
      <c r="AE1006" s="26"/>
      <c r="AF1006" s="26"/>
      <c r="AG1006" s="26"/>
      <c r="AH1006" s="45"/>
      <c r="AI1006" s="45"/>
      <c r="AJ1006" s="45"/>
      <c r="AK1006" s="46" t="n">
        <v>666.443121272366</v>
      </c>
      <c r="AL1006" s="46"/>
      <c r="AM1006" s="46"/>
      <c r="AN1006" s="26"/>
      <c r="AO1006" s="26" t="s">
        <v>2177</v>
      </c>
    </row>
    <row r="1007" customFormat="false" ht="12" hidden="false" customHeight="false" outlineLevel="0" collapsed="false">
      <c r="A1007" s="39" t="s">
        <v>2241</v>
      </c>
      <c r="B1007" s="39" t="s">
        <v>2242</v>
      </c>
      <c r="C1007" s="39" t="s">
        <v>78</v>
      </c>
      <c r="D1007" s="39" t="s">
        <v>4505</v>
      </c>
      <c r="E1007" s="39" t="s">
        <v>261</v>
      </c>
      <c r="F1007" s="39" t="s">
        <v>1739</v>
      </c>
      <c r="G1007" s="39" t="s">
        <v>4853</v>
      </c>
      <c r="H1007" s="39" t="s">
        <v>4502</v>
      </c>
      <c r="I1007" s="40" t="n">
        <v>60</v>
      </c>
      <c r="J1007" s="40" t="n">
        <v>0</v>
      </c>
      <c r="K1007" s="39" t="s">
        <v>4503</v>
      </c>
      <c r="L1007" s="41" t="n">
        <v>0</v>
      </c>
      <c r="M1007" s="41" t="n">
        <v>14631.48</v>
      </c>
      <c r="O1007" s="42" t="n">
        <f aca="false">M1007/SUM($M$2:$M$2023)</f>
        <v>4.04214987215562E-005</v>
      </c>
      <c r="P1007" s="43" t="n">
        <f aca="false">IFERROR(M1007/I1007,0)</f>
        <v>243.858</v>
      </c>
      <c r="Q1007" s="17"/>
      <c r="R1007" s="44" t="n">
        <f aca="false">I1007-Q1007</f>
        <v>60</v>
      </c>
      <c r="S1007" s="43" t="n">
        <f aca="false">$AK1007*R1007</f>
        <v>14631.4772413793</v>
      </c>
      <c r="U1007" s="26" t="s">
        <v>259</v>
      </c>
      <c r="V1007" s="26" t="s">
        <v>260</v>
      </c>
      <c r="W1007" s="26" t="s">
        <v>262</v>
      </c>
      <c r="X1007" s="26"/>
      <c r="Y1007" s="26" t="s">
        <v>277</v>
      </c>
      <c r="Z1007" s="27" t="s">
        <v>123</v>
      </c>
      <c r="AA1007" s="26"/>
      <c r="AB1007" s="26"/>
      <c r="AC1007" s="26"/>
      <c r="AD1007" s="26"/>
      <c r="AE1007" s="26"/>
      <c r="AF1007" s="26"/>
      <c r="AG1007" s="26"/>
      <c r="AH1007" s="45"/>
      <c r="AI1007" s="45"/>
      <c r="AJ1007" s="45"/>
      <c r="AK1007" s="46" t="n">
        <v>243.857954022989</v>
      </c>
      <c r="AL1007" s="46"/>
      <c r="AM1007" s="46"/>
      <c r="AN1007" s="26"/>
      <c r="AO1007" s="26" t="s">
        <v>2190</v>
      </c>
    </row>
    <row r="1008" customFormat="false" ht="12" hidden="false" customHeight="false" outlineLevel="0" collapsed="false">
      <c r="A1008" s="39" t="s">
        <v>2241</v>
      </c>
      <c r="B1008" s="39" t="s">
        <v>2242</v>
      </c>
      <c r="C1008" s="39" t="s">
        <v>5660</v>
      </c>
      <c r="D1008" s="39" t="s">
        <v>4505</v>
      </c>
      <c r="E1008" s="39" t="s">
        <v>261</v>
      </c>
      <c r="F1008" s="39" t="s">
        <v>1739</v>
      </c>
      <c r="G1008" s="39" t="s">
        <v>4853</v>
      </c>
      <c r="H1008" s="39" t="s">
        <v>4502</v>
      </c>
      <c r="I1008" s="40" t="n">
        <v>60</v>
      </c>
      <c r="J1008" s="40" t="n">
        <v>0</v>
      </c>
      <c r="K1008" s="39" t="s">
        <v>4503</v>
      </c>
      <c r="L1008" s="41" t="n">
        <v>0</v>
      </c>
      <c r="M1008" s="41" t="n">
        <v>14631.48</v>
      </c>
      <c r="O1008" s="42" t="n">
        <f aca="false">M1008/SUM($M$2:$M$2023)</f>
        <v>4.04214987215562E-005</v>
      </c>
      <c r="P1008" s="43" t="n">
        <f aca="false">IFERROR(M1008/I1008,0)</f>
        <v>243.858</v>
      </c>
      <c r="Q1008" s="17"/>
      <c r="R1008" s="44" t="n">
        <f aca="false">I1008-Q1008</f>
        <v>60</v>
      </c>
      <c r="S1008" s="43" t="n">
        <f aca="false">$AK1008*R1008</f>
        <v>14631.4772413793</v>
      </c>
      <c r="U1008" s="26" t="s">
        <v>259</v>
      </c>
      <c r="V1008" s="26" t="s">
        <v>260</v>
      </c>
      <c r="W1008" s="26" t="s">
        <v>262</v>
      </c>
      <c r="X1008" s="26"/>
      <c r="Y1008" s="26" t="s">
        <v>277</v>
      </c>
      <c r="Z1008" s="27" t="s">
        <v>123</v>
      </c>
      <c r="AA1008" s="26"/>
      <c r="AB1008" s="26"/>
      <c r="AC1008" s="26"/>
      <c r="AD1008" s="26"/>
      <c r="AE1008" s="26"/>
      <c r="AF1008" s="26"/>
      <c r="AG1008" s="26"/>
      <c r="AH1008" s="45"/>
      <c r="AI1008" s="45"/>
      <c r="AJ1008" s="45"/>
      <c r="AK1008" s="46" t="n">
        <v>243.857954022989</v>
      </c>
      <c r="AL1008" s="46"/>
      <c r="AM1008" s="46"/>
      <c r="AN1008" s="26"/>
      <c r="AO1008" s="26" t="s">
        <v>2190</v>
      </c>
    </row>
    <row r="1009" customFormat="false" ht="12" hidden="false" customHeight="false" outlineLevel="0" collapsed="false">
      <c r="A1009" s="39" t="s">
        <v>2241</v>
      </c>
      <c r="B1009" s="39" t="s">
        <v>2242</v>
      </c>
      <c r="C1009" s="39" t="s">
        <v>5661</v>
      </c>
      <c r="D1009" s="39" t="s">
        <v>4505</v>
      </c>
      <c r="E1009" s="39" t="s">
        <v>261</v>
      </c>
      <c r="F1009" s="39" t="s">
        <v>1739</v>
      </c>
      <c r="G1009" s="39" t="s">
        <v>4853</v>
      </c>
      <c r="H1009" s="39" t="s">
        <v>4502</v>
      </c>
      <c r="I1009" s="40" t="n">
        <v>60</v>
      </c>
      <c r="J1009" s="40" t="n">
        <v>0</v>
      </c>
      <c r="K1009" s="39" t="s">
        <v>4503</v>
      </c>
      <c r="L1009" s="41" t="n">
        <v>0</v>
      </c>
      <c r="M1009" s="41" t="n">
        <v>14631.48</v>
      </c>
      <c r="O1009" s="42" t="n">
        <f aca="false">M1009/SUM($M$2:$M$2023)</f>
        <v>4.04214987215562E-005</v>
      </c>
      <c r="P1009" s="43" t="n">
        <f aca="false">IFERROR(M1009/I1009,0)</f>
        <v>243.858</v>
      </c>
      <c r="Q1009" s="17"/>
      <c r="R1009" s="44" t="n">
        <f aca="false">I1009-Q1009</f>
        <v>60</v>
      </c>
      <c r="S1009" s="43" t="n">
        <f aca="false">$AK1009*R1009</f>
        <v>14631.4772413793</v>
      </c>
      <c r="U1009" s="26" t="s">
        <v>259</v>
      </c>
      <c r="V1009" s="26" t="s">
        <v>260</v>
      </c>
      <c r="W1009" s="26" t="s">
        <v>262</v>
      </c>
      <c r="X1009" s="26"/>
      <c r="Y1009" s="26" t="s">
        <v>277</v>
      </c>
      <c r="Z1009" s="27" t="s">
        <v>123</v>
      </c>
      <c r="AA1009" s="26"/>
      <c r="AB1009" s="26"/>
      <c r="AC1009" s="26"/>
      <c r="AD1009" s="26"/>
      <c r="AE1009" s="26"/>
      <c r="AF1009" s="26"/>
      <c r="AG1009" s="26"/>
      <c r="AH1009" s="45"/>
      <c r="AI1009" s="45"/>
      <c r="AJ1009" s="45"/>
      <c r="AK1009" s="46" t="n">
        <v>243.857954022989</v>
      </c>
      <c r="AL1009" s="46"/>
      <c r="AM1009" s="46"/>
      <c r="AN1009" s="26"/>
      <c r="AO1009" s="26" t="s">
        <v>2190</v>
      </c>
    </row>
    <row r="1010" customFormat="false" ht="12" hidden="false" customHeight="false" outlineLevel="0" collapsed="false">
      <c r="A1010" s="39" t="s">
        <v>308</v>
      </c>
      <c r="B1010" s="39" t="s">
        <v>309</v>
      </c>
      <c r="C1010" s="39"/>
      <c r="D1010" s="39" t="s">
        <v>4505</v>
      </c>
      <c r="E1010" s="39" t="s">
        <v>274</v>
      </c>
      <c r="F1010" s="39" t="s">
        <v>1739</v>
      </c>
      <c r="G1010" s="39" t="s">
        <v>4853</v>
      </c>
      <c r="H1010" s="39" t="s">
        <v>4502</v>
      </c>
      <c r="I1010" s="40" t="n">
        <v>60</v>
      </c>
      <c r="J1010" s="40" t="n">
        <v>0</v>
      </c>
      <c r="K1010" s="39" t="s">
        <v>4503</v>
      </c>
      <c r="L1010" s="41" t="n">
        <v>0</v>
      </c>
      <c r="M1010" s="41" t="n">
        <v>956</v>
      </c>
      <c r="O1010" s="42" t="n">
        <f aca="false">M1010/SUM($M$2:$M$2023)</f>
        <v>2.64108297846887E-006</v>
      </c>
      <c r="P1010" s="43" t="n">
        <f aca="false">IFERROR(M1010/I1010,0)</f>
        <v>15.9333333333333</v>
      </c>
      <c r="Q1010" s="17"/>
      <c r="R1010" s="44" t="n">
        <f aca="false">I1010-Q1010</f>
        <v>60</v>
      </c>
      <c r="S1010" s="43" t="n">
        <f aca="false">$AK1010*R1010</f>
        <v>955.999301075269</v>
      </c>
      <c r="U1010" s="26" t="s">
        <v>259</v>
      </c>
      <c r="V1010" s="26" t="s">
        <v>273</v>
      </c>
      <c r="W1010" s="26" t="s">
        <v>262</v>
      </c>
      <c r="X1010" s="25" t="s">
        <v>228</v>
      </c>
      <c r="Y1010" s="26" t="s">
        <v>282</v>
      </c>
      <c r="Z1010" s="25" t="s">
        <v>51</v>
      </c>
      <c r="AA1010" s="26" t="s">
        <v>1785</v>
      </c>
      <c r="AB1010" s="26" t="s">
        <v>1786</v>
      </c>
      <c r="AC1010" s="26" t="s">
        <v>290</v>
      </c>
      <c r="AD1010" s="26" t="s">
        <v>269</v>
      </c>
      <c r="AE1010" s="26"/>
      <c r="AF1010" s="26" t="s">
        <v>269</v>
      </c>
      <c r="AG1010" s="26"/>
      <c r="AH1010" s="45"/>
      <c r="AI1010" s="45"/>
      <c r="AJ1010" s="45"/>
      <c r="AK1010" s="46" t="n">
        <v>15.9333216845878</v>
      </c>
      <c r="AL1010" s="46"/>
      <c r="AM1010" s="46"/>
      <c r="AN1010" s="26"/>
      <c r="AO1010" s="26" t="s">
        <v>5662</v>
      </c>
    </row>
    <row r="1011" customFormat="false" ht="12" hidden="false" customHeight="false" outlineLevel="0" collapsed="false">
      <c r="A1011" s="39" t="s">
        <v>2296</v>
      </c>
      <c r="B1011" s="39" t="s">
        <v>2297</v>
      </c>
      <c r="C1011" s="39"/>
      <c r="D1011" s="39" t="s">
        <v>4505</v>
      </c>
      <c r="E1011" s="39" t="s">
        <v>274</v>
      </c>
      <c r="F1011" s="39" t="s">
        <v>1739</v>
      </c>
      <c r="G1011" s="39" t="s">
        <v>4853</v>
      </c>
      <c r="H1011" s="39" t="s">
        <v>4502</v>
      </c>
      <c r="I1011" s="40" t="n">
        <v>60</v>
      </c>
      <c r="J1011" s="40" t="n">
        <v>0</v>
      </c>
      <c r="K1011" s="39" t="s">
        <v>4503</v>
      </c>
      <c r="L1011" s="41" t="n">
        <v>0</v>
      </c>
      <c r="M1011" s="41" t="n">
        <v>17117.62</v>
      </c>
      <c r="O1011" s="42" t="n">
        <f aca="false">M1011/SUM($M$2:$M$2023)</f>
        <v>4.72898062906886E-005</v>
      </c>
      <c r="P1011" s="43" t="n">
        <f aca="false">IFERROR(M1011/I1011,0)</f>
        <v>285.293666666667</v>
      </c>
      <c r="Q1011" s="17"/>
      <c r="R1011" s="44" t="n">
        <f aca="false">I1011-Q1011</f>
        <v>60</v>
      </c>
      <c r="S1011" s="43" t="n">
        <f aca="false">$AK1011*R1011</f>
        <v>17117.6175</v>
      </c>
      <c r="U1011" s="26" t="s">
        <v>259</v>
      </c>
      <c r="V1011" s="26" t="s">
        <v>273</v>
      </c>
      <c r="W1011" s="26" t="s">
        <v>262</v>
      </c>
      <c r="X1011" s="26"/>
      <c r="Y1011" s="26" t="s">
        <v>277</v>
      </c>
      <c r="Z1011" s="27" t="s">
        <v>123</v>
      </c>
      <c r="AA1011" s="26"/>
      <c r="AB1011" s="26"/>
      <c r="AC1011" s="26"/>
      <c r="AD1011" s="26"/>
      <c r="AE1011" s="26"/>
      <c r="AF1011" s="26"/>
      <c r="AG1011" s="26"/>
      <c r="AH1011" s="45"/>
      <c r="AI1011" s="45"/>
      <c r="AJ1011" s="45"/>
      <c r="AK1011" s="46" t="n">
        <v>285.293625</v>
      </c>
      <c r="AL1011" s="46"/>
      <c r="AM1011" s="46"/>
      <c r="AN1011" s="26"/>
      <c r="AO1011" s="26" t="s">
        <v>1741</v>
      </c>
    </row>
    <row r="1012" customFormat="false" ht="12" hidden="false" customHeight="false" outlineLevel="0" collapsed="false">
      <c r="A1012" s="39" t="s">
        <v>1490</v>
      </c>
      <c r="B1012" s="39" t="s">
        <v>1491</v>
      </c>
      <c r="C1012" s="39"/>
      <c r="D1012" s="39" t="s">
        <v>4565</v>
      </c>
      <c r="E1012" s="39" t="s">
        <v>611</v>
      </c>
      <c r="F1012" s="39" t="s">
        <v>1739</v>
      </c>
      <c r="G1012" s="39" t="s">
        <v>5355</v>
      </c>
      <c r="H1012" s="39" t="s">
        <v>4502</v>
      </c>
      <c r="I1012" s="40" t="n">
        <v>60</v>
      </c>
      <c r="J1012" s="40" t="n">
        <v>0</v>
      </c>
      <c r="K1012" s="39" t="s">
        <v>4503</v>
      </c>
      <c r="L1012" s="41" t="n">
        <v>0</v>
      </c>
      <c r="M1012" s="41" t="n">
        <v>952503.9</v>
      </c>
      <c r="O1012" s="42" t="n">
        <f aca="false">M1012/SUM($M$2:$M$2023)</f>
        <v>0.0026314245159155</v>
      </c>
      <c r="P1012" s="43" t="n">
        <f aca="false">IFERROR(M1012/I1012,0)</f>
        <v>15875.065</v>
      </c>
      <c r="Q1012" s="17"/>
      <c r="R1012" s="44" t="n">
        <f aca="false">I1012-Q1012</f>
        <v>60</v>
      </c>
      <c r="S1012" s="43" t="n">
        <f aca="false">$AK1012*R1012</f>
        <v>952503.9</v>
      </c>
      <c r="U1012" s="26" t="s">
        <v>259</v>
      </c>
      <c r="V1012" s="26" t="s">
        <v>610</v>
      </c>
      <c r="W1012" s="26" t="s">
        <v>612</v>
      </c>
      <c r="X1012" s="26"/>
      <c r="Y1012" s="26" t="s">
        <v>615</v>
      </c>
      <c r="Z1012" s="27" t="s">
        <v>126</v>
      </c>
      <c r="AA1012" s="26"/>
      <c r="AB1012" s="26"/>
      <c r="AC1012" s="26"/>
      <c r="AD1012" s="26"/>
      <c r="AE1012" s="26"/>
      <c r="AF1012" s="26"/>
      <c r="AG1012" s="26"/>
      <c r="AH1012" s="45" t="n">
        <v>60</v>
      </c>
      <c r="AI1012" s="45" t="n">
        <f aca="false">Q1012</f>
        <v>0</v>
      </c>
      <c r="AJ1012" s="45" t="n">
        <f aca="false">$AH1012-$AI1012</f>
        <v>60</v>
      </c>
      <c r="AK1012" s="46" t="n">
        <v>15875.065</v>
      </c>
      <c r="AL1012" s="46" t="n">
        <f aca="false">$AJ1012*$AK1012</f>
        <v>952503.9</v>
      </c>
      <c r="AM1012" s="46" t="n">
        <f aca="false">$AI1012*$AK1012</f>
        <v>0</v>
      </c>
      <c r="AN1012" s="26"/>
      <c r="AO1012" s="26"/>
    </row>
    <row r="1013" customFormat="false" ht="12" hidden="false" customHeight="false" outlineLevel="0" collapsed="false">
      <c r="A1013" s="39" t="s">
        <v>2608</v>
      </c>
      <c r="B1013" s="39" t="s">
        <v>2609</v>
      </c>
      <c r="C1013" s="39" t="s">
        <v>5663</v>
      </c>
      <c r="D1013" s="39" t="s">
        <v>4505</v>
      </c>
      <c r="E1013" s="39" t="s">
        <v>261</v>
      </c>
      <c r="F1013" s="39" t="s">
        <v>1739</v>
      </c>
      <c r="G1013" s="39" t="s">
        <v>4853</v>
      </c>
      <c r="H1013" s="39" t="s">
        <v>4502</v>
      </c>
      <c r="I1013" s="40" t="n">
        <v>59</v>
      </c>
      <c r="J1013" s="40" t="n">
        <v>0</v>
      </c>
      <c r="K1013" s="39" t="s">
        <v>4503</v>
      </c>
      <c r="L1013" s="41" t="n">
        <v>0</v>
      </c>
      <c r="M1013" s="41" t="n">
        <v>54394.22</v>
      </c>
      <c r="O1013" s="42" t="n">
        <f aca="false">M1013/SUM($M$2:$M$2023)</f>
        <v>0.000150271598921643</v>
      </c>
      <c r="P1013" s="43" t="n">
        <f aca="false">IFERROR(M1013/I1013,0)</f>
        <v>921.93593220339</v>
      </c>
      <c r="Q1013" s="17"/>
      <c r="R1013" s="44" t="n">
        <f aca="false">I1013-Q1013</f>
        <v>59</v>
      </c>
      <c r="S1013" s="43" t="n">
        <f aca="false">$AK1013*R1013</f>
        <v>54394.2210126582</v>
      </c>
      <c r="U1013" s="26" t="s">
        <v>259</v>
      </c>
      <c r="V1013" s="26" t="s">
        <v>260</v>
      </c>
      <c r="W1013" s="26" t="s">
        <v>262</v>
      </c>
      <c r="X1013" s="26"/>
      <c r="Y1013" s="26" t="s">
        <v>277</v>
      </c>
      <c r="Z1013" s="27" t="s">
        <v>123</v>
      </c>
      <c r="AA1013" s="26"/>
      <c r="AB1013" s="26"/>
      <c r="AC1013" s="26"/>
      <c r="AD1013" s="26"/>
      <c r="AE1013" s="26"/>
      <c r="AF1013" s="26"/>
      <c r="AG1013" s="26"/>
      <c r="AH1013" s="45" t="n">
        <v>79</v>
      </c>
      <c r="AI1013" s="45" t="n">
        <f aca="false">Q1013</f>
        <v>0</v>
      </c>
      <c r="AJ1013" s="45" t="n">
        <f aca="false">$AH1013-$AI1013</f>
        <v>79</v>
      </c>
      <c r="AK1013" s="46" t="n">
        <v>921.935949367089</v>
      </c>
      <c r="AL1013" s="46" t="n">
        <f aca="false">$AJ1013*$AK1013</f>
        <v>72832.94</v>
      </c>
      <c r="AM1013" s="46" t="n">
        <f aca="false">$AI1013*$AK1013</f>
        <v>0</v>
      </c>
      <c r="AN1013" s="26"/>
      <c r="AO1013" s="26" t="s">
        <v>1741</v>
      </c>
    </row>
    <row r="1014" customFormat="false" ht="12" hidden="false" customHeight="false" outlineLevel="0" collapsed="false">
      <c r="A1014" s="39" t="s">
        <v>1329</v>
      </c>
      <c r="B1014" s="39" t="s">
        <v>1330</v>
      </c>
      <c r="C1014" s="39"/>
      <c r="D1014" s="39" t="s">
        <v>4565</v>
      </c>
      <c r="E1014" s="39" t="s">
        <v>611</v>
      </c>
      <c r="F1014" s="39" t="s">
        <v>1739</v>
      </c>
      <c r="G1014" s="39" t="s">
        <v>4854</v>
      </c>
      <c r="H1014" s="39" t="s">
        <v>4502</v>
      </c>
      <c r="I1014" s="40" t="n">
        <v>59</v>
      </c>
      <c r="J1014" s="40" t="n">
        <v>0</v>
      </c>
      <c r="K1014" s="39" t="s">
        <v>4503</v>
      </c>
      <c r="L1014" s="41" t="n">
        <v>0</v>
      </c>
      <c r="M1014" s="41" t="n">
        <v>2873430.86</v>
      </c>
      <c r="O1014" s="42" t="n">
        <f aca="false">M1014/SUM($M$2:$M$2023)</f>
        <v>0.00793825244158282</v>
      </c>
      <c r="P1014" s="43" t="n">
        <f aca="false">IFERROR(M1014/I1014,0)</f>
        <v>48702.2179661017</v>
      </c>
      <c r="Q1014" s="17"/>
      <c r="R1014" s="44" t="n">
        <f aca="false">I1014-Q1014</f>
        <v>59</v>
      </c>
      <c r="S1014" s="43" t="n">
        <f aca="false">$AK1014*R1014</f>
        <v>2873430.8632967</v>
      </c>
      <c r="U1014" s="26" t="s">
        <v>259</v>
      </c>
      <c r="V1014" s="26" t="s">
        <v>610</v>
      </c>
      <c r="W1014" s="26" t="s">
        <v>612</v>
      </c>
      <c r="X1014" s="26"/>
      <c r="Y1014" s="26" t="s">
        <v>615</v>
      </c>
      <c r="Z1014" s="27" t="s">
        <v>126</v>
      </c>
      <c r="AA1014" s="26"/>
      <c r="AB1014" s="26"/>
      <c r="AC1014" s="26"/>
      <c r="AD1014" s="26"/>
      <c r="AE1014" s="26"/>
      <c r="AF1014" s="26"/>
      <c r="AG1014" s="26"/>
      <c r="AH1014" s="45" t="n">
        <v>91</v>
      </c>
      <c r="AI1014" s="45" t="n">
        <f aca="false">Q1014</f>
        <v>0</v>
      </c>
      <c r="AJ1014" s="45" t="n">
        <f aca="false">$AH1014-$AI1014</f>
        <v>91</v>
      </c>
      <c r="AK1014" s="46" t="n">
        <v>48702.218021978</v>
      </c>
      <c r="AL1014" s="46" t="n">
        <f aca="false">$AJ1014*$AK1014</f>
        <v>4431901.84</v>
      </c>
      <c r="AM1014" s="46" t="n">
        <f aca="false">$AI1014*$AK1014</f>
        <v>0</v>
      </c>
      <c r="AN1014" s="26"/>
      <c r="AO1014" s="26" t="s">
        <v>1741</v>
      </c>
    </row>
    <row r="1015" customFormat="false" ht="12" hidden="false" customHeight="false" outlineLevel="0" collapsed="false">
      <c r="A1015" s="39" t="s">
        <v>2642</v>
      </c>
      <c r="B1015" s="39" t="s">
        <v>2643</v>
      </c>
      <c r="C1015" s="39"/>
      <c r="D1015" s="39" t="s">
        <v>4565</v>
      </c>
      <c r="E1015" s="39" t="s">
        <v>611</v>
      </c>
      <c r="F1015" s="39" t="s">
        <v>1739</v>
      </c>
      <c r="G1015" s="39" t="s">
        <v>5355</v>
      </c>
      <c r="H1015" s="39" t="s">
        <v>4502</v>
      </c>
      <c r="I1015" s="40" t="n">
        <v>58</v>
      </c>
      <c r="J1015" s="40" t="n">
        <v>0</v>
      </c>
      <c r="K1015" s="39" t="s">
        <v>4503</v>
      </c>
      <c r="L1015" s="41" t="n">
        <v>0</v>
      </c>
      <c r="M1015" s="41" t="n">
        <v>1049348.07</v>
      </c>
      <c r="O1015" s="42" t="n">
        <f aca="false">M1015/SUM($M$2:$M$2023)</f>
        <v>0.00289897000644996</v>
      </c>
      <c r="P1015" s="43" t="n">
        <f aca="false">IFERROR(M1015/I1015,0)</f>
        <v>18092.2081034483</v>
      </c>
      <c r="Q1015" s="17"/>
      <c r="R1015" s="44" t="n">
        <f aca="false">I1015-Q1015</f>
        <v>58</v>
      </c>
      <c r="S1015" s="43" t="n">
        <f aca="false">$AK1015*R1015</f>
        <v>1049348.06575758</v>
      </c>
      <c r="U1015" s="26" t="s">
        <v>259</v>
      </c>
      <c r="V1015" s="26" t="s">
        <v>610</v>
      </c>
      <c r="W1015" s="26" t="s">
        <v>612</v>
      </c>
      <c r="X1015" s="26"/>
      <c r="Y1015" s="26" t="s">
        <v>615</v>
      </c>
      <c r="Z1015" s="27" t="s">
        <v>126</v>
      </c>
      <c r="AA1015" s="26"/>
      <c r="AB1015" s="26"/>
      <c r="AC1015" s="26"/>
      <c r="AD1015" s="26"/>
      <c r="AE1015" s="26"/>
      <c r="AF1015" s="26"/>
      <c r="AG1015" s="26"/>
      <c r="AH1015" s="45" t="n">
        <v>66</v>
      </c>
      <c r="AI1015" s="45" t="n">
        <f aca="false">Q1015</f>
        <v>0</v>
      </c>
      <c r="AJ1015" s="45" t="n">
        <f aca="false">$AH1015-$AI1015</f>
        <v>66</v>
      </c>
      <c r="AK1015" s="46" t="n">
        <v>18092.208030303</v>
      </c>
      <c r="AL1015" s="46" t="n">
        <f aca="false">$AJ1015*$AK1015</f>
        <v>1194085.73</v>
      </c>
      <c r="AM1015" s="46" t="n">
        <f aca="false">$AI1015*$AK1015</f>
        <v>0</v>
      </c>
      <c r="AN1015" s="26"/>
      <c r="AO1015" s="26" t="s">
        <v>1741</v>
      </c>
    </row>
    <row r="1016" customFormat="false" ht="12" hidden="false" customHeight="false" outlineLevel="0" collapsed="false">
      <c r="A1016" s="39" t="s">
        <v>2648</v>
      </c>
      <c r="B1016" s="39" t="s">
        <v>2649</v>
      </c>
      <c r="C1016" s="39"/>
      <c r="D1016" s="39" t="s">
        <v>4565</v>
      </c>
      <c r="E1016" s="39" t="s">
        <v>611</v>
      </c>
      <c r="F1016" s="39" t="s">
        <v>1739</v>
      </c>
      <c r="G1016" s="39" t="s">
        <v>5355</v>
      </c>
      <c r="H1016" s="39" t="s">
        <v>4502</v>
      </c>
      <c r="I1016" s="40" t="n">
        <v>58</v>
      </c>
      <c r="J1016" s="40" t="n">
        <v>0</v>
      </c>
      <c r="K1016" s="39" t="s">
        <v>4503</v>
      </c>
      <c r="L1016" s="41" t="n">
        <v>0</v>
      </c>
      <c r="M1016" s="41" t="n">
        <v>1069663.72</v>
      </c>
      <c r="O1016" s="42" t="n">
        <f aca="false">M1016/SUM($M$2:$M$2023)</f>
        <v>0.00295509481545784</v>
      </c>
      <c r="P1016" s="43" t="n">
        <f aca="false">IFERROR(M1016/I1016,0)</f>
        <v>18442.4779310345</v>
      </c>
      <c r="Q1016" s="17"/>
      <c r="R1016" s="44" t="n">
        <f aca="false">I1016-Q1016</f>
        <v>58</v>
      </c>
      <c r="S1016" s="43" t="n">
        <f aca="false">$AK1016*R1016</f>
        <v>1069663.7183871</v>
      </c>
      <c r="U1016" s="26" t="s">
        <v>259</v>
      </c>
      <c r="V1016" s="26" t="s">
        <v>610</v>
      </c>
      <c r="W1016" s="26" t="s">
        <v>612</v>
      </c>
      <c r="X1016" s="26"/>
      <c r="Y1016" s="26" t="s">
        <v>615</v>
      </c>
      <c r="Z1016" s="27" t="s">
        <v>126</v>
      </c>
      <c r="AA1016" s="26"/>
      <c r="AB1016" s="26"/>
      <c r="AC1016" s="26"/>
      <c r="AD1016" s="26"/>
      <c r="AE1016" s="26"/>
      <c r="AF1016" s="26"/>
      <c r="AG1016" s="26"/>
      <c r="AH1016" s="45" t="n">
        <v>62</v>
      </c>
      <c r="AI1016" s="45" t="n">
        <f aca="false">Q1016</f>
        <v>0</v>
      </c>
      <c r="AJ1016" s="45" t="n">
        <f aca="false">$AH1016-$AI1016</f>
        <v>62</v>
      </c>
      <c r="AK1016" s="46" t="n">
        <v>18442.4779032258</v>
      </c>
      <c r="AL1016" s="46" t="n">
        <f aca="false">$AJ1016*$AK1016</f>
        <v>1143433.63</v>
      </c>
      <c r="AM1016" s="46" t="n">
        <f aca="false">$AI1016*$AK1016</f>
        <v>0</v>
      </c>
      <c r="AN1016" s="26"/>
      <c r="AO1016" s="26" t="s">
        <v>1741</v>
      </c>
    </row>
    <row r="1017" customFormat="false" ht="12" hidden="false" customHeight="false" outlineLevel="0" collapsed="false">
      <c r="A1017" s="39" t="s">
        <v>2644</v>
      </c>
      <c r="B1017" s="39" t="s">
        <v>2645</v>
      </c>
      <c r="C1017" s="39"/>
      <c r="D1017" s="39" t="s">
        <v>4565</v>
      </c>
      <c r="E1017" s="39" t="s">
        <v>611</v>
      </c>
      <c r="F1017" s="39" t="s">
        <v>1739</v>
      </c>
      <c r="G1017" s="39" t="s">
        <v>4854</v>
      </c>
      <c r="H1017" s="39" t="s">
        <v>4502</v>
      </c>
      <c r="I1017" s="40" t="n">
        <v>57</v>
      </c>
      <c r="J1017" s="40" t="n">
        <v>0</v>
      </c>
      <c r="K1017" s="39" t="s">
        <v>4503</v>
      </c>
      <c r="L1017" s="41" t="n">
        <v>0</v>
      </c>
      <c r="M1017" s="41" t="n">
        <v>1545252.62</v>
      </c>
      <c r="O1017" s="42" t="n">
        <f aca="false">M1017/SUM($M$2:$M$2023)</f>
        <v>0.00426897530556112</v>
      </c>
      <c r="P1017" s="43" t="n">
        <f aca="false">IFERROR(M1017/I1017,0)</f>
        <v>27109.6950877193</v>
      </c>
      <c r="Q1017" s="17"/>
      <c r="R1017" s="44" t="n">
        <f aca="false">I1017-Q1017</f>
        <v>57</v>
      </c>
      <c r="S1017" s="43" t="n">
        <f aca="false">$AK1017*R1017</f>
        <v>1545252.62363636</v>
      </c>
      <c r="U1017" s="26" t="s">
        <v>259</v>
      </c>
      <c r="V1017" s="26" t="s">
        <v>610</v>
      </c>
      <c r="W1017" s="26" t="s">
        <v>612</v>
      </c>
      <c r="X1017" s="26"/>
      <c r="Y1017" s="26" t="s">
        <v>615</v>
      </c>
      <c r="Z1017" s="27" t="s">
        <v>126</v>
      </c>
      <c r="AA1017" s="26"/>
      <c r="AB1017" s="26"/>
      <c r="AC1017" s="26"/>
      <c r="AD1017" s="26"/>
      <c r="AE1017" s="26"/>
      <c r="AF1017" s="26"/>
      <c r="AG1017" s="26"/>
      <c r="AH1017" s="45" t="n">
        <v>66</v>
      </c>
      <c r="AI1017" s="45" t="n">
        <f aca="false">Q1017</f>
        <v>0</v>
      </c>
      <c r="AJ1017" s="45" t="n">
        <f aca="false">$AH1017-$AI1017</f>
        <v>66</v>
      </c>
      <c r="AK1017" s="46" t="n">
        <v>27109.6951515152</v>
      </c>
      <c r="AL1017" s="46" t="n">
        <f aca="false">$AJ1017*$AK1017</f>
        <v>1789239.88</v>
      </c>
      <c r="AM1017" s="46" t="n">
        <f aca="false">$AI1017*$AK1017</f>
        <v>0</v>
      </c>
      <c r="AN1017" s="26"/>
      <c r="AO1017" s="26" t="s">
        <v>1741</v>
      </c>
    </row>
    <row r="1018" customFormat="false" ht="12" hidden="false" customHeight="false" outlineLevel="0" collapsed="false">
      <c r="A1018" s="39" t="s">
        <v>1508</v>
      </c>
      <c r="B1018" s="39" t="s">
        <v>1509</v>
      </c>
      <c r="C1018" s="39" t="s">
        <v>5664</v>
      </c>
      <c r="D1018" s="39" t="s">
        <v>4505</v>
      </c>
      <c r="E1018" s="39" t="s">
        <v>261</v>
      </c>
      <c r="F1018" s="39" t="s">
        <v>1739</v>
      </c>
      <c r="G1018" s="39" t="s">
        <v>4853</v>
      </c>
      <c r="H1018" s="39" t="s">
        <v>4502</v>
      </c>
      <c r="I1018" s="40" t="n">
        <v>56</v>
      </c>
      <c r="J1018" s="40" t="n">
        <v>0</v>
      </c>
      <c r="K1018" s="39" t="s">
        <v>4503</v>
      </c>
      <c r="L1018" s="41" t="n">
        <v>0</v>
      </c>
      <c r="M1018" s="41" t="n">
        <v>22340.24</v>
      </c>
      <c r="O1018" s="42" t="n">
        <f aca="false">M1018/SUM($M$2:$M$2023)</f>
        <v>6.17180205009513E-005</v>
      </c>
      <c r="P1018" s="43" t="n">
        <f aca="false">IFERROR(M1018/I1018,0)</f>
        <v>398.932857142857</v>
      </c>
      <c r="Q1018" s="17"/>
      <c r="R1018" s="44" t="n">
        <f aca="false">I1018-Q1018</f>
        <v>56</v>
      </c>
      <c r="S1018" s="43" t="n">
        <f aca="false">$AK1018*R1018</f>
        <v>22340.2370637119</v>
      </c>
      <c r="U1018" s="26" t="s">
        <v>259</v>
      </c>
      <c r="V1018" s="26" t="s">
        <v>260</v>
      </c>
      <c r="W1018" s="26" t="s">
        <v>262</v>
      </c>
      <c r="X1018" s="25" t="s">
        <v>228</v>
      </c>
      <c r="Y1018" s="26" t="s">
        <v>282</v>
      </c>
      <c r="Z1018" s="25" t="s">
        <v>51</v>
      </c>
      <c r="AA1018" s="26" t="s">
        <v>1998</v>
      </c>
      <c r="AB1018" s="26" t="s">
        <v>1999</v>
      </c>
      <c r="AC1018" s="26" t="s">
        <v>1513</v>
      </c>
      <c r="AD1018" s="26" t="s">
        <v>269</v>
      </c>
      <c r="AE1018" s="26"/>
      <c r="AF1018" s="26" t="s">
        <v>270</v>
      </c>
      <c r="AG1018" s="26" t="s">
        <v>1515</v>
      </c>
      <c r="AH1018" s="45"/>
      <c r="AI1018" s="45"/>
      <c r="AJ1018" s="45"/>
      <c r="AK1018" s="46" t="n">
        <v>398.932804709141</v>
      </c>
      <c r="AL1018" s="46"/>
      <c r="AM1018" s="46"/>
      <c r="AN1018" s="26"/>
      <c r="AO1018" s="26" t="s">
        <v>5334</v>
      </c>
    </row>
    <row r="1019" customFormat="false" ht="12" hidden="false" customHeight="false" outlineLevel="0" collapsed="false">
      <c r="A1019" s="39" t="s">
        <v>1094</v>
      </c>
      <c r="B1019" s="39" t="s">
        <v>1095</v>
      </c>
      <c r="C1019" s="39"/>
      <c r="D1019" s="39" t="s">
        <v>4565</v>
      </c>
      <c r="E1019" s="39" t="s">
        <v>611</v>
      </c>
      <c r="F1019" s="39" t="s">
        <v>1739</v>
      </c>
      <c r="G1019" s="39" t="s">
        <v>4854</v>
      </c>
      <c r="H1019" s="39" t="s">
        <v>4502</v>
      </c>
      <c r="I1019" s="40" t="n">
        <v>56</v>
      </c>
      <c r="J1019" s="40" t="n">
        <v>0</v>
      </c>
      <c r="K1019" s="39" t="s">
        <v>4503</v>
      </c>
      <c r="L1019" s="41" t="n">
        <v>0</v>
      </c>
      <c r="M1019" s="41" t="n">
        <v>1181333.18</v>
      </c>
      <c r="O1019" s="42" t="n">
        <f aca="false">M1019/SUM($M$2:$M$2023)</f>
        <v>0.0032635972317976</v>
      </c>
      <c r="P1019" s="43" t="n">
        <f aca="false">IFERROR(M1019/I1019,0)</f>
        <v>21095.2353571429</v>
      </c>
      <c r="Q1019" s="17"/>
      <c r="R1019" s="44" t="n">
        <f aca="false">I1019-Q1019</f>
        <v>56</v>
      </c>
      <c r="S1019" s="43" t="n">
        <f aca="false">$AK1019*R1019</f>
        <v>1181333.18048781</v>
      </c>
      <c r="U1019" s="26" t="s">
        <v>259</v>
      </c>
      <c r="V1019" s="26" t="s">
        <v>610</v>
      </c>
      <c r="W1019" s="26" t="s">
        <v>612</v>
      </c>
      <c r="X1019" s="26"/>
      <c r="Y1019" s="26" t="s">
        <v>615</v>
      </c>
      <c r="Z1019" s="27" t="s">
        <v>126</v>
      </c>
      <c r="AA1019" s="26"/>
      <c r="AB1019" s="26"/>
      <c r="AC1019" s="26"/>
      <c r="AD1019" s="26"/>
      <c r="AE1019" s="26"/>
      <c r="AF1019" s="26"/>
      <c r="AG1019" s="26"/>
      <c r="AH1019" s="45"/>
      <c r="AI1019" s="45"/>
      <c r="AJ1019" s="45"/>
      <c r="AK1019" s="46" t="n">
        <v>21095.2353658537</v>
      </c>
      <c r="AL1019" s="46"/>
      <c r="AM1019" s="46"/>
      <c r="AN1019" s="26"/>
      <c r="AO1019" s="26" t="s">
        <v>1741</v>
      </c>
    </row>
    <row r="1020" customFormat="false" ht="12" hidden="false" customHeight="false" outlineLevel="0" collapsed="false">
      <c r="A1020" s="39" t="s">
        <v>2666</v>
      </c>
      <c r="B1020" s="39" t="s">
        <v>2667</v>
      </c>
      <c r="C1020" s="39"/>
      <c r="D1020" s="39" t="s">
        <v>4505</v>
      </c>
      <c r="E1020" s="39" t="s">
        <v>261</v>
      </c>
      <c r="F1020" s="39" t="s">
        <v>1739</v>
      </c>
      <c r="G1020" s="39" t="s">
        <v>4853</v>
      </c>
      <c r="H1020" s="39" t="s">
        <v>4502</v>
      </c>
      <c r="I1020" s="40" t="n">
        <v>55</v>
      </c>
      <c r="J1020" s="40" t="n">
        <v>0</v>
      </c>
      <c r="K1020" s="39" t="s">
        <v>4503</v>
      </c>
      <c r="L1020" s="41" t="n">
        <v>0</v>
      </c>
      <c r="M1020" s="41" t="n">
        <v>253724.55</v>
      </c>
      <c r="O1020" s="42" t="n">
        <f aca="false">M1020/SUM($M$2:$M$2023)</f>
        <v>0.000700949362159701</v>
      </c>
      <c r="P1020" s="43" t="n">
        <f aca="false">IFERROR(M1020/I1020,0)</f>
        <v>4613.17363636364</v>
      </c>
      <c r="Q1020" s="17"/>
      <c r="R1020" s="44" t="n">
        <f aca="false">I1020-Q1020</f>
        <v>55</v>
      </c>
      <c r="S1020" s="43" t="n">
        <f aca="false">$AK1020*R1020</f>
        <v>253724.55</v>
      </c>
      <c r="U1020" s="26" t="s">
        <v>259</v>
      </c>
      <c r="V1020" s="26" t="s">
        <v>260</v>
      </c>
      <c r="W1020" s="26" t="s">
        <v>262</v>
      </c>
      <c r="X1020" s="26"/>
      <c r="Y1020" s="26" t="s">
        <v>277</v>
      </c>
      <c r="Z1020" s="27" t="s">
        <v>123</v>
      </c>
      <c r="AA1020" s="26"/>
      <c r="AB1020" s="26"/>
      <c r="AC1020" s="26"/>
      <c r="AD1020" s="26"/>
      <c r="AE1020" s="26"/>
      <c r="AF1020" s="26"/>
      <c r="AG1020" s="26"/>
      <c r="AH1020" s="45" t="n">
        <v>55</v>
      </c>
      <c r="AI1020" s="45" t="n">
        <f aca="false">Q1020</f>
        <v>0</v>
      </c>
      <c r="AJ1020" s="45" t="n">
        <f aca="false">$AH1020-$AI1020</f>
        <v>55</v>
      </c>
      <c r="AK1020" s="46" t="n">
        <v>4613.17363636364</v>
      </c>
      <c r="AL1020" s="46" t="n">
        <f aca="false">$AJ1020*$AK1020</f>
        <v>253724.55</v>
      </c>
      <c r="AM1020" s="46" t="n">
        <f aca="false">$AI1020*$AK1020</f>
        <v>0</v>
      </c>
      <c r="AN1020" s="26"/>
      <c r="AO1020" s="26" t="s">
        <v>1741</v>
      </c>
    </row>
    <row r="1021" customFormat="false" ht="12" hidden="false" customHeight="false" outlineLevel="0" collapsed="false">
      <c r="A1021" s="39" t="s">
        <v>1151</v>
      </c>
      <c r="B1021" s="39" t="s">
        <v>1152</v>
      </c>
      <c r="C1021" s="39"/>
      <c r="D1021" s="39" t="s">
        <v>4505</v>
      </c>
      <c r="E1021" s="39" t="s">
        <v>274</v>
      </c>
      <c r="F1021" s="39" t="s">
        <v>1739</v>
      </c>
      <c r="G1021" s="39" t="s">
        <v>4853</v>
      </c>
      <c r="H1021" s="39" t="s">
        <v>4502</v>
      </c>
      <c r="I1021" s="40" t="n">
        <v>55</v>
      </c>
      <c r="J1021" s="40" t="n">
        <v>0</v>
      </c>
      <c r="K1021" s="39" t="s">
        <v>4503</v>
      </c>
      <c r="L1021" s="41" t="n">
        <v>0</v>
      </c>
      <c r="M1021" s="41" t="n">
        <v>303442.68</v>
      </c>
      <c r="O1021" s="42" t="n">
        <f aca="false">M1021/SUM($M$2:$M$2023)</f>
        <v>0.000838302612017758</v>
      </c>
      <c r="P1021" s="43" t="n">
        <f aca="false">IFERROR(M1021/I1021,0)</f>
        <v>5517.13963636364</v>
      </c>
      <c r="Q1021" s="17" t="n">
        <v>38</v>
      </c>
      <c r="R1021" s="44" t="n">
        <f aca="false">I1021-Q1021</f>
        <v>17</v>
      </c>
      <c r="S1021" s="43" t="n">
        <f aca="false">$AK1021*R1021</f>
        <v>93791.3736448598</v>
      </c>
      <c r="U1021" s="26" t="s">
        <v>259</v>
      </c>
      <c r="V1021" s="26" t="s">
        <v>273</v>
      </c>
      <c r="W1021" s="26" t="s">
        <v>262</v>
      </c>
      <c r="X1021" s="29" t="s">
        <v>227</v>
      </c>
      <c r="Y1021" s="26" t="s">
        <v>297</v>
      </c>
      <c r="Z1021" s="25" t="s">
        <v>51</v>
      </c>
      <c r="AA1021" s="26" t="s">
        <v>2505</v>
      </c>
      <c r="AB1021" s="26" t="s">
        <v>2506</v>
      </c>
      <c r="AC1021" s="26" t="s">
        <v>290</v>
      </c>
      <c r="AD1021" s="26" t="s">
        <v>270</v>
      </c>
      <c r="AE1021" s="26" t="s">
        <v>2507</v>
      </c>
      <c r="AF1021" s="26" t="s">
        <v>269</v>
      </c>
      <c r="AG1021" s="26"/>
      <c r="AH1021" s="45" t="n">
        <v>107</v>
      </c>
      <c r="AI1021" s="45" t="n">
        <f aca="false">Q1021</f>
        <v>38</v>
      </c>
      <c r="AJ1021" s="45" t="n">
        <f aca="false">$AH1021-$AI1021</f>
        <v>69</v>
      </c>
      <c r="AK1021" s="46" t="n">
        <v>5517.13962616822</v>
      </c>
      <c r="AL1021" s="46" t="n">
        <f aca="false">$AJ1021*$AK1021</f>
        <v>380682.634205607</v>
      </c>
      <c r="AM1021" s="46" t="n">
        <f aca="false">$AI1021*$AK1021</f>
        <v>209651.305794393</v>
      </c>
      <c r="AN1021" s="26"/>
      <c r="AO1021" s="26" t="s">
        <v>2508</v>
      </c>
    </row>
    <row r="1022" customFormat="false" ht="12" hidden="false" customHeight="false" outlineLevel="0" collapsed="false">
      <c r="A1022" s="39" t="s">
        <v>905</v>
      </c>
      <c r="B1022" s="39" t="s">
        <v>906</v>
      </c>
      <c r="C1022" s="39" t="s">
        <v>5665</v>
      </c>
      <c r="D1022" s="39" t="s">
        <v>4505</v>
      </c>
      <c r="E1022" s="39" t="s">
        <v>261</v>
      </c>
      <c r="F1022" s="39" t="s">
        <v>1739</v>
      </c>
      <c r="G1022" s="39" t="s">
        <v>4853</v>
      </c>
      <c r="H1022" s="39" t="s">
        <v>4502</v>
      </c>
      <c r="I1022" s="40" t="n">
        <v>54</v>
      </c>
      <c r="J1022" s="40" t="n">
        <v>0</v>
      </c>
      <c r="K1022" s="39" t="s">
        <v>4503</v>
      </c>
      <c r="L1022" s="41" t="n">
        <v>0</v>
      </c>
      <c r="M1022" s="41" t="n">
        <v>11724.5</v>
      </c>
      <c r="O1022" s="42" t="n">
        <f aca="false">M1022/SUM($M$2:$M$2023)</f>
        <v>3.23905621140777E-005</v>
      </c>
      <c r="P1022" s="43" t="n">
        <f aca="false">IFERROR(M1022/I1022,0)</f>
        <v>217.12037037037</v>
      </c>
      <c r="Q1022" s="17"/>
      <c r="R1022" s="44" t="n">
        <f aca="false">I1022-Q1022</f>
        <v>54</v>
      </c>
      <c r="S1022" s="43" t="n">
        <f aca="false">$AK1022*R1022</f>
        <v>11724.4955444305</v>
      </c>
      <c r="U1022" s="26" t="s">
        <v>259</v>
      </c>
      <c r="V1022" s="26" t="s">
        <v>260</v>
      </c>
      <c r="W1022" s="26" t="s">
        <v>262</v>
      </c>
      <c r="X1022" s="24" t="s">
        <v>226</v>
      </c>
      <c r="Y1022" s="26" t="s">
        <v>267</v>
      </c>
      <c r="Z1022" s="25" t="s">
        <v>51</v>
      </c>
      <c r="AA1022" s="26" t="s">
        <v>1983</v>
      </c>
      <c r="AB1022" s="26" t="s">
        <v>1984</v>
      </c>
      <c r="AC1022" s="26" t="s">
        <v>290</v>
      </c>
      <c r="AD1022" s="26" t="s">
        <v>269</v>
      </c>
      <c r="AE1022" s="26"/>
      <c r="AF1022" s="26" t="s">
        <v>269</v>
      </c>
      <c r="AG1022" s="26"/>
      <c r="AH1022" s="45"/>
      <c r="AI1022" s="45"/>
      <c r="AJ1022" s="45"/>
      <c r="AK1022" s="46" t="n">
        <v>217.120287859825</v>
      </c>
      <c r="AL1022" s="46"/>
      <c r="AM1022" s="46"/>
      <c r="AN1022" s="26"/>
      <c r="AO1022" s="26" t="s">
        <v>4946</v>
      </c>
    </row>
    <row r="1023" customFormat="false" ht="12" hidden="false" customHeight="false" outlineLevel="0" collapsed="false">
      <c r="A1023" s="39" t="s">
        <v>377</v>
      </c>
      <c r="B1023" s="39" t="s">
        <v>378</v>
      </c>
      <c r="C1023" s="39" t="s">
        <v>5666</v>
      </c>
      <c r="D1023" s="39" t="s">
        <v>4505</v>
      </c>
      <c r="E1023" s="39" t="s">
        <v>261</v>
      </c>
      <c r="F1023" s="39" t="s">
        <v>1739</v>
      </c>
      <c r="G1023" s="39" t="s">
        <v>4853</v>
      </c>
      <c r="H1023" s="39" t="s">
        <v>4502</v>
      </c>
      <c r="I1023" s="40" t="n">
        <v>54</v>
      </c>
      <c r="J1023" s="40" t="n">
        <v>0</v>
      </c>
      <c r="K1023" s="39" t="s">
        <v>4503</v>
      </c>
      <c r="L1023" s="41" t="n">
        <v>0</v>
      </c>
      <c r="M1023" s="41" t="n">
        <v>58411.03</v>
      </c>
      <c r="O1023" s="42" t="n">
        <f aca="false">M1023/SUM($M$2:$M$2023)</f>
        <v>0.000161368595280162</v>
      </c>
      <c r="P1023" s="43" t="n">
        <f aca="false">IFERROR(M1023/I1023,0)</f>
        <v>1081.68574074074</v>
      </c>
      <c r="Q1023" s="17"/>
      <c r="R1023" s="44" t="n">
        <f aca="false">I1023-Q1023</f>
        <v>54</v>
      </c>
      <c r="S1023" s="43" t="n">
        <f aca="false">$AK1023*R1023</f>
        <v>58411.0278824546</v>
      </c>
      <c r="U1023" s="26" t="s">
        <v>259</v>
      </c>
      <c r="V1023" s="26" t="s">
        <v>260</v>
      </c>
      <c r="W1023" s="26" t="s">
        <v>262</v>
      </c>
      <c r="X1023" s="29" t="s">
        <v>227</v>
      </c>
      <c r="Y1023" s="26" t="s">
        <v>297</v>
      </c>
      <c r="Z1023" s="25" t="s">
        <v>51</v>
      </c>
      <c r="AA1023" s="26" t="s">
        <v>1877</v>
      </c>
      <c r="AB1023" s="26" t="s">
        <v>1878</v>
      </c>
      <c r="AC1023" s="26" t="s">
        <v>381</v>
      </c>
      <c r="AD1023" s="26" t="s">
        <v>269</v>
      </c>
      <c r="AE1023" s="26"/>
      <c r="AF1023" s="26" t="s">
        <v>270</v>
      </c>
      <c r="AG1023" s="26" t="s">
        <v>382</v>
      </c>
      <c r="AH1023" s="45"/>
      <c r="AI1023" s="45"/>
      <c r="AJ1023" s="45"/>
      <c r="AK1023" s="46" t="n">
        <v>1081.68570152694</v>
      </c>
      <c r="AL1023" s="46"/>
      <c r="AM1023" s="46"/>
      <c r="AN1023" s="26"/>
      <c r="AO1023" s="26" t="s">
        <v>5074</v>
      </c>
    </row>
    <row r="1024" customFormat="false" ht="12" hidden="false" customHeight="false" outlineLevel="0" collapsed="false">
      <c r="A1024" s="39" t="s">
        <v>1377</v>
      </c>
      <c r="B1024" s="39" t="s">
        <v>1378</v>
      </c>
      <c r="C1024" s="39"/>
      <c r="D1024" s="39" t="s">
        <v>4565</v>
      </c>
      <c r="E1024" s="39" t="s">
        <v>611</v>
      </c>
      <c r="F1024" s="39" t="s">
        <v>1739</v>
      </c>
      <c r="G1024" s="39" t="s">
        <v>5355</v>
      </c>
      <c r="H1024" s="39" t="s">
        <v>4502</v>
      </c>
      <c r="I1024" s="40" t="n">
        <v>54</v>
      </c>
      <c r="J1024" s="40" t="n">
        <v>0</v>
      </c>
      <c r="K1024" s="39" t="s">
        <v>4503</v>
      </c>
      <c r="L1024" s="41" t="n">
        <v>0</v>
      </c>
      <c r="M1024" s="41" t="n">
        <v>2673645.57</v>
      </c>
      <c r="O1024" s="42" t="n">
        <f aca="false">M1024/SUM($M$2:$M$2023)</f>
        <v>0.00738631778806036</v>
      </c>
      <c r="P1024" s="43" t="n">
        <f aca="false">IFERROR(M1024/I1024,0)</f>
        <v>49511.955</v>
      </c>
      <c r="Q1024" s="17"/>
      <c r="R1024" s="44" t="n">
        <f aca="false">I1024-Q1024</f>
        <v>54</v>
      </c>
      <c r="S1024" s="43" t="n">
        <f aca="false">$AK1024*R1024</f>
        <v>2673645.56703297</v>
      </c>
      <c r="U1024" s="26" t="s">
        <v>259</v>
      </c>
      <c r="V1024" s="26" t="s">
        <v>610</v>
      </c>
      <c r="W1024" s="26" t="s">
        <v>612</v>
      </c>
      <c r="X1024" s="26"/>
      <c r="Y1024" s="26" t="s">
        <v>615</v>
      </c>
      <c r="Z1024" s="27" t="s">
        <v>126</v>
      </c>
      <c r="AA1024" s="26"/>
      <c r="AB1024" s="26"/>
      <c r="AC1024" s="26"/>
      <c r="AD1024" s="26"/>
      <c r="AE1024" s="26"/>
      <c r="AF1024" s="26"/>
      <c r="AG1024" s="26"/>
      <c r="AH1024" s="45" t="n">
        <v>91</v>
      </c>
      <c r="AI1024" s="45" t="n">
        <f aca="false">Q1024</f>
        <v>0</v>
      </c>
      <c r="AJ1024" s="45" t="n">
        <f aca="false">$AH1024-$AI1024</f>
        <v>91</v>
      </c>
      <c r="AK1024" s="46" t="n">
        <v>49511.954945055</v>
      </c>
      <c r="AL1024" s="46" t="n">
        <f aca="false">$AJ1024*$AK1024</f>
        <v>4505587.9</v>
      </c>
      <c r="AM1024" s="46" t="n">
        <f aca="false">$AI1024*$AK1024</f>
        <v>0</v>
      </c>
      <c r="AN1024" s="26"/>
      <c r="AO1024" s="26" t="s">
        <v>1741</v>
      </c>
    </row>
    <row r="1025" customFormat="false" ht="12" hidden="false" customHeight="false" outlineLevel="0" collapsed="false">
      <c r="A1025" s="39" t="s">
        <v>1385</v>
      </c>
      <c r="B1025" s="39" t="s">
        <v>1386</v>
      </c>
      <c r="C1025" s="39"/>
      <c r="D1025" s="39" t="s">
        <v>4565</v>
      </c>
      <c r="E1025" s="39" t="s">
        <v>611</v>
      </c>
      <c r="F1025" s="39" t="s">
        <v>1739</v>
      </c>
      <c r="G1025" s="39" t="s">
        <v>5355</v>
      </c>
      <c r="H1025" s="39" t="s">
        <v>4502</v>
      </c>
      <c r="I1025" s="40" t="n">
        <v>54</v>
      </c>
      <c r="J1025" s="40" t="n">
        <v>0</v>
      </c>
      <c r="K1025" s="39" t="s">
        <v>4503</v>
      </c>
      <c r="L1025" s="41" t="n">
        <v>0</v>
      </c>
      <c r="M1025" s="41" t="n">
        <v>1022220</v>
      </c>
      <c r="O1025" s="42" t="n">
        <f aca="false">M1025/SUM($M$2:$M$2023)</f>
        <v>0.00282402493959252</v>
      </c>
      <c r="P1025" s="43" t="n">
        <f aca="false">IFERROR(M1025/I1025,0)</f>
        <v>18930</v>
      </c>
      <c r="Q1025" s="17"/>
      <c r="R1025" s="44" t="n">
        <f aca="false">I1025-Q1025</f>
        <v>54</v>
      </c>
      <c r="S1025" s="43" t="n">
        <f aca="false">$AK1025*R1025</f>
        <v>1022220</v>
      </c>
      <c r="U1025" s="26" t="s">
        <v>259</v>
      </c>
      <c r="V1025" s="26" t="s">
        <v>610</v>
      </c>
      <c r="W1025" s="26" t="s">
        <v>612</v>
      </c>
      <c r="X1025" s="26"/>
      <c r="Y1025" s="26" t="s">
        <v>615</v>
      </c>
      <c r="Z1025" s="27" t="s">
        <v>126</v>
      </c>
      <c r="AA1025" s="26"/>
      <c r="AB1025" s="26"/>
      <c r="AC1025" s="26"/>
      <c r="AD1025" s="26"/>
      <c r="AE1025" s="26"/>
      <c r="AF1025" s="26"/>
      <c r="AG1025" s="26"/>
      <c r="AH1025" s="45" t="n">
        <v>54</v>
      </c>
      <c r="AI1025" s="45" t="n">
        <f aca="false">Q1025</f>
        <v>0</v>
      </c>
      <c r="AJ1025" s="45" t="n">
        <f aca="false">$AH1025-$AI1025</f>
        <v>54</v>
      </c>
      <c r="AK1025" s="46" t="n">
        <v>18930</v>
      </c>
      <c r="AL1025" s="46" t="n">
        <f aca="false">$AJ1025*$AK1025</f>
        <v>1022220</v>
      </c>
      <c r="AM1025" s="46" t="n">
        <f aca="false">$AI1025*$AK1025</f>
        <v>0</v>
      </c>
      <c r="AN1025" s="26"/>
      <c r="AO1025" s="26"/>
    </row>
    <row r="1026" customFormat="false" ht="12" hidden="false" customHeight="false" outlineLevel="0" collapsed="false">
      <c r="A1026" s="39" t="s">
        <v>1253</v>
      </c>
      <c r="B1026" s="39" t="s">
        <v>1254</v>
      </c>
      <c r="C1026" s="39"/>
      <c r="D1026" s="39" t="s">
        <v>4505</v>
      </c>
      <c r="E1026" s="39" t="s">
        <v>274</v>
      </c>
      <c r="F1026" s="39" t="s">
        <v>1739</v>
      </c>
      <c r="G1026" s="39" t="s">
        <v>4852</v>
      </c>
      <c r="H1026" s="39" t="s">
        <v>4502</v>
      </c>
      <c r="I1026" s="40" t="n">
        <v>53</v>
      </c>
      <c r="J1026" s="40" t="n">
        <v>0</v>
      </c>
      <c r="K1026" s="39" t="s">
        <v>4503</v>
      </c>
      <c r="L1026" s="41" t="n">
        <v>0</v>
      </c>
      <c r="M1026" s="41" t="n">
        <v>777278.59</v>
      </c>
      <c r="O1026" s="42" t="n">
        <f aca="false">M1026/SUM($M$2:$M$2023)</f>
        <v>0.0021473402234072</v>
      </c>
      <c r="P1026" s="43" t="n">
        <f aca="false">IFERROR(M1026/I1026,0)</f>
        <v>14665.6337735849</v>
      </c>
      <c r="Q1026" s="17" t="n">
        <v>0</v>
      </c>
      <c r="R1026" s="44" t="n">
        <f aca="false">I1026-Q1026</f>
        <v>53</v>
      </c>
      <c r="S1026" s="43" t="n">
        <f aca="false">$AK1026*R1026</f>
        <v>777278.587951807</v>
      </c>
      <c r="U1026" s="26" t="s">
        <v>259</v>
      </c>
      <c r="V1026" s="26" t="s">
        <v>273</v>
      </c>
      <c r="W1026" s="26" t="s">
        <v>262</v>
      </c>
      <c r="X1026" s="29" t="s">
        <v>227</v>
      </c>
      <c r="Y1026" s="26" t="s">
        <v>297</v>
      </c>
      <c r="Z1026" s="25" t="s">
        <v>51</v>
      </c>
      <c r="AA1026" s="26" t="s">
        <v>2584</v>
      </c>
      <c r="AB1026" s="26" t="s">
        <v>2585</v>
      </c>
      <c r="AC1026" s="26" t="s">
        <v>2586</v>
      </c>
      <c r="AD1026" s="26" t="s">
        <v>269</v>
      </c>
      <c r="AE1026" s="26"/>
      <c r="AF1026" s="26" t="s">
        <v>270</v>
      </c>
      <c r="AG1026" s="26" t="s">
        <v>2587</v>
      </c>
      <c r="AH1026" s="45" t="n">
        <v>83</v>
      </c>
      <c r="AI1026" s="45" t="n">
        <f aca="false">Q1026</f>
        <v>0</v>
      </c>
      <c r="AJ1026" s="45" t="n">
        <f aca="false">$AH1026-$AI1026</f>
        <v>83</v>
      </c>
      <c r="AK1026" s="46" t="n">
        <v>14665.6337349398</v>
      </c>
      <c r="AL1026" s="46" t="n">
        <f aca="false">$AJ1026*$AK1026</f>
        <v>1217247.6</v>
      </c>
      <c r="AM1026" s="46" t="n">
        <f aca="false">$AI1026*$AK1026</f>
        <v>0</v>
      </c>
      <c r="AN1026" s="26"/>
      <c r="AO1026" s="26" t="s">
        <v>2588</v>
      </c>
    </row>
    <row r="1027" customFormat="false" ht="12" hidden="false" customHeight="false" outlineLevel="0" collapsed="false">
      <c r="A1027" s="39" t="s">
        <v>2664</v>
      </c>
      <c r="B1027" s="39" t="s">
        <v>2665</v>
      </c>
      <c r="C1027" s="39"/>
      <c r="D1027" s="39" t="s">
        <v>4565</v>
      </c>
      <c r="E1027" s="39" t="s">
        <v>611</v>
      </c>
      <c r="F1027" s="39" t="s">
        <v>1739</v>
      </c>
      <c r="G1027" s="39" t="s">
        <v>4854</v>
      </c>
      <c r="H1027" s="39" t="s">
        <v>4502</v>
      </c>
      <c r="I1027" s="40" t="n">
        <v>53</v>
      </c>
      <c r="J1027" s="40" t="n">
        <v>0</v>
      </c>
      <c r="K1027" s="39" t="s">
        <v>4503</v>
      </c>
      <c r="L1027" s="41" t="n">
        <v>0</v>
      </c>
      <c r="M1027" s="41" t="n">
        <v>948700</v>
      </c>
      <c r="O1027" s="42" t="n">
        <f aca="false">M1027/SUM($M$2:$M$2023)</f>
        <v>0.00262091571304751</v>
      </c>
      <c r="P1027" s="43" t="n">
        <f aca="false">IFERROR(M1027/I1027,0)</f>
        <v>17900</v>
      </c>
      <c r="Q1027" s="17"/>
      <c r="R1027" s="44" t="n">
        <f aca="false">I1027-Q1027</f>
        <v>53</v>
      </c>
      <c r="S1027" s="43" t="n">
        <f aca="false">$AK1027*R1027</f>
        <v>948700</v>
      </c>
      <c r="U1027" s="26" t="s">
        <v>259</v>
      </c>
      <c r="V1027" s="26" t="s">
        <v>610</v>
      </c>
      <c r="W1027" s="26" t="s">
        <v>612</v>
      </c>
      <c r="X1027" s="26"/>
      <c r="Y1027" s="26" t="s">
        <v>615</v>
      </c>
      <c r="Z1027" s="27" t="s">
        <v>126</v>
      </c>
      <c r="AA1027" s="26"/>
      <c r="AB1027" s="26"/>
      <c r="AC1027" s="26"/>
      <c r="AD1027" s="26"/>
      <c r="AE1027" s="26"/>
      <c r="AF1027" s="26"/>
      <c r="AG1027" s="26"/>
      <c r="AH1027" s="45" t="n">
        <v>56</v>
      </c>
      <c r="AI1027" s="45" t="n">
        <f aca="false">Q1027</f>
        <v>0</v>
      </c>
      <c r="AJ1027" s="45" t="n">
        <f aca="false">$AH1027-$AI1027</f>
        <v>56</v>
      </c>
      <c r="AK1027" s="46" t="n">
        <v>17900</v>
      </c>
      <c r="AL1027" s="46" t="n">
        <f aca="false">$AJ1027*$AK1027</f>
        <v>1002400</v>
      </c>
      <c r="AM1027" s="46" t="n">
        <f aca="false">$AI1027*$AK1027</f>
        <v>0</v>
      </c>
      <c r="AN1027" s="26"/>
      <c r="AO1027" s="26" t="s">
        <v>1741</v>
      </c>
    </row>
    <row r="1028" customFormat="false" ht="12" hidden="false" customHeight="false" outlineLevel="0" collapsed="false">
      <c r="A1028" s="39" t="s">
        <v>1450</v>
      </c>
      <c r="B1028" s="39" t="s">
        <v>1451</v>
      </c>
      <c r="C1028" s="39"/>
      <c r="D1028" s="39" t="s">
        <v>4565</v>
      </c>
      <c r="E1028" s="39" t="s">
        <v>611</v>
      </c>
      <c r="F1028" s="39" t="s">
        <v>1739</v>
      </c>
      <c r="G1028" s="39" t="s">
        <v>5355</v>
      </c>
      <c r="H1028" s="39" t="s">
        <v>4502</v>
      </c>
      <c r="I1028" s="40" t="n">
        <v>53</v>
      </c>
      <c r="J1028" s="40" t="n">
        <v>0</v>
      </c>
      <c r="K1028" s="39" t="s">
        <v>4503</v>
      </c>
      <c r="L1028" s="41" t="n">
        <v>0</v>
      </c>
      <c r="M1028" s="41" t="n">
        <v>729981.47</v>
      </c>
      <c r="O1028" s="42" t="n">
        <f aca="false">M1028/SUM($M$2:$M$2023)</f>
        <v>0.00201667535043377</v>
      </c>
      <c r="P1028" s="43" t="n">
        <f aca="false">IFERROR(M1028/I1028,0)</f>
        <v>13773.2352830189</v>
      </c>
      <c r="Q1028" s="17"/>
      <c r="R1028" s="44" t="n">
        <f aca="false">I1028-Q1028</f>
        <v>53</v>
      </c>
      <c r="S1028" s="43" t="n">
        <f aca="false">$AK1028*R1028</f>
        <v>729981.47</v>
      </c>
      <c r="U1028" s="26" t="s">
        <v>259</v>
      </c>
      <c r="V1028" s="26" t="s">
        <v>610</v>
      </c>
      <c r="W1028" s="26" t="s">
        <v>612</v>
      </c>
      <c r="X1028" s="26"/>
      <c r="Y1028" s="26" t="s">
        <v>615</v>
      </c>
      <c r="Z1028" s="27" t="s">
        <v>126</v>
      </c>
      <c r="AA1028" s="26"/>
      <c r="AB1028" s="26"/>
      <c r="AC1028" s="26"/>
      <c r="AD1028" s="26"/>
      <c r="AE1028" s="26"/>
      <c r="AF1028" s="26"/>
      <c r="AG1028" s="26"/>
      <c r="AH1028" s="45" t="n">
        <v>53</v>
      </c>
      <c r="AI1028" s="45" t="n">
        <f aca="false">Q1028</f>
        <v>0</v>
      </c>
      <c r="AJ1028" s="45" t="n">
        <f aca="false">$AH1028-$AI1028</f>
        <v>53</v>
      </c>
      <c r="AK1028" s="46" t="n">
        <v>13773.2352830189</v>
      </c>
      <c r="AL1028" s="46" t="n">
        <f aca="false">$AJ1028*$AK1028</f>
        <v>729981.47</v>
      </c>
      <c r="AM1028" s="46" t="n">
        <f aca="false">$AI1028*$AK1028</f>
        <v>0</v>
      </c>
      <c r="AN1028" s="26"/>
      <c r="AO1028" s="26"/>
    </row>
    <row r="1029" customFormat="false" ht="12" hidden="false" customHeight="false" outlineLevel="0" collapsed="false">
      <c r="A1029" s="39" t="s">
        <v>1151</v>
      </c>
      <c r="B1029" s="39" t="s">
        <v>1152</v>
      </c>
      <c r="C1029" s="39"/>
      <c r="D1029" s="39" t="s">
        <v>4505</v>
      </c>
      <c r="E1029" s="39" t="s">
        <v>274</v>
      </c>
      <c r="F1029" s="39" t="s">
        <v>1739</v>
      </c>
      <c r="G1029" s="39" t="s">
        <v>4852</v>
      </c>
      <c r="H1029" s="39" t="s">
        <v>4502</v>
      </c>
      <c r="I1029" s="40" t="n">
        <v>52</v>
      </c>
      <c r="J1029" s="40" t="n">
        <v>0</v>
      </c>
      <c r="K1029" s="39" t="s">
        <v>4503</v>
      </c>
      <c r="L1029" s="41" t="n">
        <v>0</v>
      </c>
      <c r="M1029" s="41" t="n">
        <v>286891.26</v>
      </c>
      <c r="O1029" s="42" t="n">
        <f aca="false">M1029/SUM($M$2:$M$2023)</f>
        <v>0.00079257701198482</v>
      </c>
      <c r="P1029" s="43" t="n">
        <f aca="false">IFERROR(M1029/I1029,0)</f>
        <v>5517.13961538462</v>
      </c>
      <c r="Q1029" s="17"/>
      <c r="R1029" s="44" t="n">
        <f aca="false">I1029-Q1029</f>
        <v>52</v>
      </c>
      <c r="S1029" s="43" t="n">
        <f aca="false">$AK1029*R1029</f>
        <v>286891.260560748</v>
      </c>
      <c r="U1029" s="26" t="s">
        <v>259</v>
      </c>
      <c r="V1029" s="26" t="s">
        <v>273</v>
      </c>
      <c r="W1029" s="26" t="s">
        <v>262</v>
      </c>
      <c r="X1029" s="29" t="s">
        <v>227</v>
      </c>
      <c r="Y1029" s="26" t="s">
        <v>297</v>
      </c>
      <c r="Z1029" s="25" t="s">
        <v>51</v>
      </c>
      <c r="AA1029" s="26" t="s">
        <v>2505</v>
      </c>
      <c r="AB1029" s="26" t="s">
        <v>2506</v>
      </c>
      <c r="AC1029" s="26" t="s">
        <v>290</v>
      </c>
      <c r="AD1029" s="26" t="s">
        <v>270</v>
      </c>
      <c r="AE1029" s="26" t="s">
        <v>2507</v>
      </c>
      <c r="AF1029" s="26" t="s">
        <v>269</v>
      </c>
      <c r="AG1029" s="26"/>
      <c r="AH1029" s="45"/>
      <c r="AI1029" s="45"/>
      <c r="AJ1029" s="45"/>
      <c r="AK1029" s="46" t="n">
        <v>5517.13962616822</v>
      </c>
      <c r="AL1029" s="46"/>
      <c r="AM1029" s="46"/>
      <c r="AN1029" s="26"/>
      <c r="AO1029" s="26" t="s">
        <v>5667</v>
      </c>
    </row>
    <row r="1030" customFormat="false" ht="12" hidden="false" customHeight="false" outlineLevel="0" collapsed="false">
      <c r="A1030" s="39" t="s">
        <v>1216</v>
      </c>
      <c r="B1030" s="39" t="s">
        <v>1217</v>
      </c>
      <c r="C1030" s="39"/>
      <c r="D1030" s="39" t="s">
        <v>4505</v>
      </c>
      <c r="E1030" s="39" t="s">
        <v>274</v>
      </c>
      <c r="F1030" s="39" t="s">
        <v>1739</v>
      </c>
      <c r="G1030" s="39" t="s">
        <v>4852</v>
      </c>
      <c r="H1030" s="39" t="s">
        <v>4502</v>
      </c>
      <c r="I1030" s="40" t="n">
        <v>52</v>
      </c>
      <c r="J1030" s="40" t="n">
        <v>0</v>
      </c>
      <c r="K1030" s="39" t="s">
        <v>4503</v>
      </c>
      <c r="L1030" s="41" t="n">
        <v>0</v>
      </c>
      <c r="M1030" s="41" t="n">
        <v>277950.94</v>
      </c>
      <c r="O1030" s="42" t="n">
        <f aca="false">M1030/SUM($M$2:$M$2023)</f>
        <v>0.000767878134396886</v>
      </c>
      <c r="P1030" s="43" t="n">
        <f aca="false">IFERROR(M1030/I1030,0)</f>
        <v>5345.21038461539</v>
      </c>
      <c r="Q1030" s="17"/>
      <c r="R1030" s="44" t="n">
        <f aca="false">I1030-Q1030</f>
        <v>52</v>
      </c>
      <c r="S1030" s="43" t="n">
        <f aca="false">$AK1030*R1030</f>
        <v>277950.94025974</v>
      </c>
      <c r="U1030" s="26" t="s">
        <v>259</v>
      </c>
      <c r="V1030" s="26" t="s">
        <v>273</v>
      </c>
      <c r="W1030" s="26" t="s">
        <v>262</v>
      </c>
      <c r="X1030" s="26"/>
      <c r="Y1030" s="26" t="s">
        <v>277</v>
      </c>
      <c r="Z1030" s="27" t="s">
        <v>123</v>
      </c>
      <c r="AA1030" s="26"/>
      <c r="AB1030" s="26"/>
      <c r="AC1030" s="26"/>
      <c r="AD1030" s="26"/>
      <c r="AE1030" s="26"/>
      <c r="AF1030" s="26"/>
      <c r="AG1030" s="26"/>
      <c r="AH1030" s="45" t="n">
        <v>77</v>
      </c>
      <c r="AI1030" s="45" t="n">
        <f aca="false">Q1030</f>
        <v>0</v>
      </c>
      <c r="AJ1030" s="45" t="n">
        <f aca="false">$AH1030-$AI1030</f>
        <v>77</v>
      </c>
      <c r="AK1030" s="46" t="n">
        <v>5345.21038961039</v>
      </c>
      <c r="AL1030" s="46" t="n">
        <f aca="false">$AJ1030*$AK1030</f>
        <v>411581.2</v>
      </c>
      <c r="AM1030" s="46" t="n">
        <f aca="false">$AI1030*$AK1030</f>
        <v>0</v>
      </c>
      <c r="AN1030" s="26"/>
      <c r="AO1030" s="26" t="s">
        <v>1741</v>
      </c>
    </row>
    <row r="1031" customFormat="false" ht="12" hidden="false" customHeight="false" outlineLevel="0" collapsed="false">
      <c r="A1031" s="39" t="s">
        <v>2636</v>
      </c>
      <c r="B1031" s="39" t="s">
        <v>2637</v>
      </c>
      <c r="C1031" s="39"/>
      <c r="D1031" s="39" t="s">
        <v>4565</v>
      </c>
      <c r="E1031" s="39" t="s">
        <v>611</v>
      </c>
      <c r="F1031" s="39" t="s">
        <v>1739</v>
      </c>
      <c r="G1031" s="39" t="s">
        <v>5355</v>
      </c>
      <c r="H1031" s="39" t="s">
        <v>4502</v>
      </c>
      <c r="I1031" s="40" t="n">
        <v>51</v>
      </c>
      <c r="J1031" s="40" t="n">
        <v>0</v>
      </c>
      <c r="K1031" s="39" t="s">
        <v>4503</v>
      </c>
      <c r="L1031" s="41" t="n">
        <v>0</v>
      </c>
      <c r="M1031" s="41" t="n">
        <v>972441.1</v>
      </c>
      <c r="O1031" s="42" t="n">
        <f aca="false">M1031/SUM($M$2:$M$2023)</f>
        <v>0.00268650380415643</v>
      </c>
      <c r="P1031" s="43" t="n">
        <f aca="false">IFERROR(M1031/I1031,0)</f>
        <v>19067.4725490196</v>
      </c>
      <c r="Q1031" s="17"/>
      <c r="R1031" s="44" t="n">
        <f aca="false">I1031-Q1031</f>
        <v>51</v>
      </c>
      <c r="S1031" s="43" t="n">
        <f aca="false">$AK1031*R1031</f>
        <v>972441.099402985</v>
      </c>
      <c r="U1031" s="26" t="s">
        <v>259</v>
      </c>
      <c r="V1031" s="26" t="s">
        <v>610</v>
      </c>
      <c r="W1031" s="26" t="s">
        <v>612</v>
      </c>
      <c r="X1031" s="26"/>
      <c r="Y1031" s="26" t="s">
        <v>615</v>
      </c>
      <c r="Z1031" s="27" t="s">
        <v>126</v>
      </c>
      <c r="AA1031" s="26"/>
      <c r="AB1031" s="26"/>
      <c r="AC1031" s="26"/>
      <c r="AD1031" s="26"/>
      <c r="AE1031" s="26"/>
      <c r="AF1031" s="26"/>
      <c r="AG1031" s="26"/>
      <c r="AH1031" s="45" t="n">
        <v>67</v>
      </c>
      <c r="AI1031" s="45" t="n">
        <f aca="false">Q1031</f>
        <v>0</v>
      </c>
      <c r="AJ1031" s="45" t="n">
        <f aca="false">$AH1031-$AI1031</f>
        <v>67</v>
      </c>
      <c r="AK1031" s="46" t="n">
        <v>19067.4725373134</v>
      </c>
      <c r="AL1031" s="46" t="n">
        <f aca="false">$AJ1031*$AK1031</f>
        <v>1277520.66</v>
      </c>
      <c r="AM1031" s="46" t="n">
        <f aca="false">$AI1031*$AK1031</f>
        <v>0</v>
      </c>
      <c r="AN1031" s="26"/>
      <c r="AO1031" s="26" t="s">
        <v>1741</v>
      </c>
    </row>
    <row r="1032" customFormat="false" ht="12" hidden="false" customHeight="false" outlineLevel="0" collapsed="false">
      <c r="A1032" s="39" t="s">
        <v>1341</v>
      </c>
      <c r="B1032" s="39" t="s">
        <v>1342</v>
      </c>
      <c r="C1032" s="39"/>
      <c r="D1032" s="39" t="s">
        <v>4565</v>
      </c>
      <c r="E1032" s="39" t="s">
        <v>611</v>
      </c>
      <c r="F1032" s="39" t="s">
        <v>1739</v>
      </c>
      <c r="G1032" s="39" t="s">
        <v>5355</v>
      </c>
      <c r="H1032" s="39" t="s">
        <v>4502</v>
      </c>
      <c r="I1032" s="40" t="n">
        <v>51</v>
      </c>
      <c r="J1032" s="40" t="n">
        <v>0</v>
      </c>
      <c r="K1032" s="39" t="s">
        <v>4503</v>
      </c>
      <c r="L1032" s="41" t="n">
        <v>0</v>
      </c>
      <c r="M1032" s="41" t="n">
        <v>690804.82</v>
      </c>
      <c r="O1032" s="42" t="n">
        <f aca="false">M1032/SUM($M$2:$M$2023)</f>
        <v>0.00190844440538311</v>
      </c>
      <c r="P1032" s="43" t="n">
        <f aca="false">IFERROR(M1032/I1032,0)</f>
        <v>13545.1925490196</v>
      </c>
      <c r="Q1032" s="17"/>
      <c r="R1032" s="44" t="n">
        <f aca="false">I1032-Q1032</f>
        <v>51</v>
      </c>
      <c r="S1032" s="43" t="n">
        <f aca="false">$AK1032*R1032</f>
        <v>690804.82</v>
      </c>
      <c r="U1032" s="26" t="s">
        <v>259</v>
      </c>
      <c r="V1032" s="26" t="s">
        <v>610</v>
      </c>
      <c r="W1032" s="26" t="s">
        <v>612</v>
      </c>
      <c r="X1032" s="26"/>
      <c r="Y1032" s="26" t="s">
        <v>615</v>
      </c>
      <c r="Z1032" s="27" t="s">
        <v>126</v>
      </c>
      <c r="AA1032" s="26"/>
      <c r="AB1032" s="26"/>
      <c r="AC1032" s="26"/>
      <c r="AD1032" s="26"/>
      <c r="AE1032" s="26"/>
      <c r="AF1032" s="26"/>
      <c r="AG1032" s="26"/>
      <c r="AH1032" s="45" t="n">
        <v>51</v>
      </c>
      <c r="AI1032" s="45" t="n">
        <f aca="false">Q1032</f>
        <v>0</v>
      </c>
      <c r="AJ1032" s="45" t="n">
        <f aca="false">$AH1032-$AI1032</f>
        <v>51</v>
      </c>
      <c r="AK1032" s="46" t="n">
        <v>13545.1925490196</v>
      </c>
      <c r="AL1032" s="46" t="n">
        <f aca="false">$AJ1032*$AK1032</f>
        <v>690804.82</v>
      </c>
      <c r="AM1032" s="46" t="n">
        <f aca="false">$AI1032*$AK1032</f>
        <v>0</v>
      </c>
      <c r="AN1032" s="26"/>
      <c r="AO1032" s="26"/>
    </row>
    <row r="1033" customFormat="false" ht="12" hidden="false" customHeight="false" outlineLevel="0" collapsed="false">
      <c r="A1033" s="39" t="s">
        <v>692</v>
      </c>
      <c r="B1033" s="39" t="s">
        <v>693</v>
      </c>
      <c r="C1033" s="39" t="s">
        <v>5668</v>
      </c>
      <c r="D1033" s="39" t="s">
        <v>4505</v>
      </c>
      <c r="E1033" s="39" t="s">
        <v>261</v>
      </c>
      <c r="F1033" s="39" t="s">
        <v>1739</v>
      </c>
      <c r="G1033" s="39" t="s">
        <v>4853</v>
      </c>
      <c r="H1033" s="39" t="s">
        <v>4502</v>
      </c>
      <c r="I1033" s="40" t="n">
        <v>50</v>
      </c>
      <c r="J1033" s="40" t="n">
        <v>0</v>
      </c>
      <c r="K1033" s="39" t="s">
        <v>4503</v>
      </c>
      <c r="L1033" s="41" t="n">
        <v>0</v>
      </c>
      <c r="M1033" s="41" t="n">
        <v>14367.8</v>
      </c>
      <c r="O1033" s="42" t="n">
        <f aca="false">M1033/SUM($M$2:$M$2023)</f>
        <v>3.96930460439802E-005</v>
      </c>
      <c r="P1033" s="43" t="n">
        <f aca="false">IFERROR(M1033/I1033,0)</f>
        <v>287.356</v>
      </c>
      <c r="Q1033" s="17"/>
      <c r="R1033" s="44" t="n">
        <f aca="false">I1033-Q1033</f>
        <v>50</v>
      </c>
      <c r="S1033" s="43" t="n">
        <f aca="false">$AK1033*R1033</f>
        <v>14367.7984967788</v>
      </c>
      <c r="U1033" s="26" t="s">
        <v>259</v>
      </c>
      <c r="V1033" s="26" t="s">
        <v>260</v>
      </c>
      <c r="W1033" s="26" t="s">
        <v>262</v>
      </c>
      <c r="X1033" s="25" t="s">
        <v>228</v>
      </c>
      <c r="Y1033" s="26" t="s">
        <v>282</v>
      </c>
      <c r="Z1033" s="25" t="s">
        <v>51</v>
      </c>
      <c r="AA1033" s="26" t="s">
        <v>1827</v>
      </c>
      <c r="AB1033" s="26" t="s">
        <v>1828</v>
      </c>
      <c r="AC1033" s="26" t="s">
        <v>1829</v>
      </c>
      <c r="AD1033" s="26" t="s">
        <v>269</v>
      </c>
      <c r="AE1033" s="26"/>
      <c r="AF1033" s="26" t="s">
        <v>270</v>
      </c>
      <c r="AG1033" s="26" t="s">
        <v>697</v>
      </c>
      <c r="AH1033" s="45"/>
      <c r="AI1033" s="45"/>
      <c r="AJ1033" s="45"/>
      <c r="AK1033" s="46" t="n">
        <v>287.355969935576</v>
      </c>
      <c r="AL1033" s="46"/>
      <c r="AM1033" s="46"/>
      <c r="AN1033" s="26"/>
      <c r="AO1033" s="26" t="s">
        <v>5004</v>
      </c>
    </row>
    <row r="1034" customFormat="false" ht="12" hidden="false" customHeight="false" outlineLevel="0" collapsed="false">
      <c r="A1034" s="39" t="s">
        <v>850</v>
      </c>
      <c r="B1034" s="39" t="s">
        <v>851</v>
      </c>
      <c r="C1034" s="39" t="s">
        <v>5669</v>
      </c>
      <c r="D1034" s="39" t="s">
        <v>4505</v>
      </c>
      <c r="E1034" s="39" t="s">
        <v>261</v>
      </c>
      <c r="F1034" s="39" t="s">
        <v>1739</v>
      </c>
      <c r="G1034" s="39" t="s">
        <v>4853</v>
      </c>
      <c r="H1034" s="39" t="s">
        <v>4502</v>
      </c>
      <c r="I1034" s="40" t="n">
        <v>50</v>
      </c>
      <c r="J1034" s="40" t="n">
        <v>0</v>
      </c>
      <c r="K1034" s="39" t="s">
        <v>4503</v>
      </c>
      <c r="L1034" s="41" t="n">
        <v>0</v>
      </c>
      <c r="M1034" s="41" t="n">
        <v>47361.01</v>
      </c>
      <c r="O1034" s="42" t="n">
        <f aca="false">M1034/SUM($M$2:$M$2023)</f>
        <v>0.000130841377985454</v>
      </c>
      <c r="P1034" s="43" t="n">
        <f aca="false">IFERROR(M1034/I1034,0)</f>
        <v>947.2202</v>
      </c>
      <c r="Q1034" s="17"/>
      <c r="R1034" s="44" t="n">
        <f aca="false">I1034-Q1034</f>
        <v>50</v>
      </c>
      <c r="S1034" s="43" t="n">
        <f aca="false">$AK1034*R1034</f>
        <v>47361.0050636574</v>
      </c>
      <c r="U1034" s="26" t="s">
        <v>259</v>
      </c>
      <c r="V1034" s="26" t="s">
        <v>260</v>
      </c>
      <c r="W1034" s="26" t="s">
        <v>262</v>
      </c>
      <c r="X1034" s="29" t="s">
        <v>227</v>
      </c>
      <c r="Y1034" s="26" t="s">
        <v>297</v>
      </c>
      <c r="Z1034" s="25" t="s">
        <v>51</v>
      </c>
      <c r="AA1034" s="26" t="s">
        <v>1880</v>
      </c>
      <c r="AB1034" s="26" t="s">
        <v>1881</v>
      </c>
      <c r="AC1034" s="26" t="s">
        <v>854</v>
      </c>
      <c r="AD1034" s="26" t="s">
        <v>269</v>
      </c>
      <c r="AE1034" s="26"/>
      <c r="AF1034" s="26" t="s">
        <v>270</v>
      </c>
      <c r="AG1034" s="26" t="s">
        <v>855</v>
      </c>
      <c r="AH1034" s="45"/>
      <c r="AI1034" s="45"/>
      <c r="AJ1034" s="45"/>
      <c r="AK1034" s="46" t="n">
        <v>947.220101273147</v>
      </c>
      <c r="AL1034" s="46"/>
      <c r="AM1034" s="46"/>
      <c r="AN1034" s="26"/>
      <c r="AO1034" s="26" t="s">
        <v>5048</v>
      </c>
    </row>
    <row r="1035" customFormat="false" ht="12" hidden="false" customHeight="false" outlineLevel="0" collapsed="false">
      <c r="A1035" s="39" t="s">
        <v>1922</v>
      </c>
      <c r="B1035" s="39" t="s">
        <v>1923</v>
      </c>
      <c r="C1035" s="39" t="s">
        <v>5670</v>
      </c>
      <c r="D1035" s="39" t="s">
        <v>4505</v>
      </c>
      <c r="E1035" s="39" t="s">
        <v>261</v>
      </c>
      <c r="F1035" s="39" t="s">
        <v>1739</v>
      </c>
      <c r="G1035" s="39" t="s">
        <v>4853</v>
      </c>
      <c r="H1035" s="39" t="s">
        <v>4502</v>
      </c>
      <c r="I1035" s="40" t="n">
        <v>50</v>
      </c>
      <c r="J1035" s="40" t="n">
        <v>0</v>
      </c>
      <c r="K1035" s="39" t="s">
        <v>4503</v>
      </c>
      <c r="L1035" s="41" t="n">
        <v>0</v>
      </c>
      <c r="M1035" s="41" t="n">
        <v>14383.57</v>
      </c>
      <c r="O1035" s="42" t="n">
        <f aca="false">M1035/SUM($M$2:$M$2023)</f>
        <v>3.97366128625685E-005</v>
      </c>
      <c r="P1035" s="43" t="n">
        <f aca="false">IFERROR(M1035/I1035,0)</f>
        <v>287.6714</v>
      </c>
      <c r="Q1035" s="17"/>
      <c r="R1035" s="44" t="n">
        <f aca="false">I1035-Q1035</f>
        <v>50</v>
      </c>
      <c r="S1035" s="43" t="n">
        <f aca="false">$AK1035*R1035</f>
        <v>14383.5739622642</v>
      </c>
      <c r="U1035" s="26" t="s">
        <v>259</v>
      </c>
      <c r="V1035" s="26" t="s">
        <v>260</v>
      </c>
      <c r="W1035" s="26" t="s">
        <v>262</v>
      </c>
      <c r="X1035" s="24" t="s">
        <v>226</v>
      </c>
      <c r="Y1035" s="26" t="s">
        <v>267</v>
      </c>
      <c r="Z1035" s="25" t="s">
        <v>51</v>
      </c>
      <c r="AA1035" s="26" t="s">
        <v>1924</v>
      </c>
      <c r="AB1035" s="26" t="s">
        <v>521</v>
      </c>
      <c r="AC1035" s="26" t="s">
        <v>290</v>
      </c>
      <c r="AD1035" s="26" t="s">
        <v>269</v>
      </c>
      <c r="AE1035" s="26"/>
      <c r="AF1035" s="26" t="s">
        <v>270</v>
      </c>
      <c r="AG1035" s="26" t="s">
        <v>525</v>
      </c>
      <c r="AH1035" s="45"/>
      <c r="AI1035" s="45"/>
      <c r="AJ1035" s="45"/>
      <c r="AK1035" s="46" t="n">
        <v>287.671479245283</v>
      </c>
      <c r="AL1035" s="46"/>
      <c r="AM1035" s="46"/>
      <c r="AN1035" s="26"/>
      <c r="AO1035" s="26" t="s">
        <v>5190</v>
      </c>
    </row>
    <row r="1036" customFormat="false" ht="12" hidden="false" customHeight="false" outlineLevel="0" collapsed="false">
      <c r="A1036" s="39" t="s">
        <v>968</v>
      </c>
      <c r="B1036" s="39" t="s">
        <v>969</v>
      </c>
      <c r="C1036" s="39" t="s">
        <v>5671</v>
      </c>
      <c r="D1036" s="39" t="s">
        <v>4505</v>
      </c>
      <c r="E1036" s="39" t="s">
        <v>261</v>
      </c>
      <c r="F1036" s="39" t="s">
        <v>1739</v>
      </c>
      <c r="G1036" s="39" t="s">
        <v>4853</v>
      </c>
      <c r="H1036" s="39" t="s">
        <v>4502</v>
      </c>
      <c r="I1036" s="40" t="n">
        <v>50</v>
      </c>
      <c r="J1036" s="40" t="n">
        <v>0</v>
      </c>
      <c r="K1036" s="39" t="s">
        <v>4503</v>
      </c>
      <c r="L1036" s="41" t="n">
        <v>0</v>
      </c>
      <c r="M1036" s="41" t="n">
        <v>108739.19</v>
      </c>
      <c r="O1036" s="42" t="n">
        <f aca="false">M1036/SUM($M$2:$M$2023)</f>
        <v>0.00030040713786767</v>
      </c>
      <c r="P1036" s="43" t="n">
        <f aca="false">IFERROR(M1036/I1036,0)</f>
        <v>2174.7838</v>
      </c>
      <c r="Q1036" s="17"/>
      <c r="R1036" s="44" t="n">
        <f aca="false">I1036-Q1036</f>
        <v>50</v>
      </c>
      <c r="S1036" s="43" t="n">
        <f aca="false">$AK1036*R1036</f>
        <v>108739.189054726</v>
      </c>
      <c r="U1036" s="26" t="s">
        <v>259</v>
      </c>
      <c r="V1036" s="26" t="s">
        <v>260</v>
      </c>
      <c r="W1036" s="26" t="s">
        <v>262</v>
      </c>
      <c r="X1036" s="24" t="s">
        <v>226</v>
      </c>
      <c r="Y1036" s="26" t="s">
        <v>267</v>
      </c>
      <c r="Z1036" s="25" t="s">
        <v>51</v>
      </c>
      <c r="AA1036" s="26" t="s">
        <v>1956</v>
      </c>
      <c r="AB1036" s="26" t="s">
        <v>1957</v>
      </c>
      <c r="AC1036" s="26" t="s">
        <v>972</v>
      </c>
      <c r="AD1036" s="26" t="s">
        <v>269</v>
      </c>
      <c r="AE1036" s="26"/>
      <c r="AF1036" s="26" t="s">
        <v>270</v>
      </c>
      <c r="AG1036" s="26" t="s">
        <v>973</v>
      </c>
      <c r="AH1036" s="45"/>
      <c r="AI1036" s="45"/>
      <c r="AJ1036" s="45"/>
      <c r="AK1036" s="46" t="n">
        <v>2174.78378109453</v>
      </c>
      <c r="AL1036" s="46"/>
      <c r="AM1036" s="46"/>
      <c r="AN1036" s="26"/>
      <c r="AO1036" s="26" t="s">
        <v>5195</v>
      </c>
    </row>
    <row r="1037" customFormat="false" ht="12" hidden="false" customHeight="false" outlineLevel="0" collapsed="false">
      <c r="A1037" s="39" t="s">
        <v>1498</v>
      </c>
      <c r="B1037" s="39" t="s">
        <v>1499</v>
      </c>
      <c r="C1037" s="39" t="s">
        <v>5672</v>
      </c>
      <c r="D1037" s="39" t="s">
        <v>4505</v>
      </c>
      <c r="E1037" s="39" t="s">
        <v>261</v>
      </c>
      <c r="F1037" s="39" t="s">
        <v>1739</v>
      </c>
      <c r="G1037" s="39" t="s">
        <v>4853</v>
      </c>
      <c r="H1037" s="39" t="s">
        <v>4502</v>
      </c>
      <c r="I1037" s="40" t="n">
        <v>50</v>
      </c>
      <c r="J1037" s="40" t="n">
        <v>0</v>
      </c>
      <c r="K1037" s="39" t="s">
        <v>4503</v>
      </c>
      <c r="L1037" s="41" t="n">
        <v>0</v>
      </c>
      <c r="M1037" s="41" t="n">
        <v>84927.77</v>
      </c>
      <c r="O1037" s="42" t="n">
        <f aca="false">M1037/SUM($M$2:$M$2023)</f>
        <v>0.000234624777977321</v>
      </c>
      <c r="P1037" s="43" t="n">
        <f aca="false">IFERROR(M1037/I1037,0)</f>
        <v>1698.5554</v>
      </c>
      <c r="Q1037" s="17" t="n">
        <v>17</v>
      </c>
      <c r="R1037" s="44" t="n">
        <f aca="false">I1037-Q1037</f>
        <v>33</v>
      </c>
      <c r="S1037" s="43" t="n">
        <f aca="false">$AK1037*R1037</f>
        <v>56052.3291428572</v>
      </c>
      <c r="U1037" s="26" t="s">
        <v>259</v>
      </c>
      <c r="V1037" s="26" t="s">
        <v>260</v>
      </c>
      <c r="W1037" s="26" t="s">
        <v>262</v>
      </c>
      <c r="X1037" s="29" t="s">
        <v>227</v>
      </c>
      <c r="Y1037" s="26" t="s">
        <v>297</v>
      </c>
      <c r="Z1037" s="25" t="s">
        <v>51</v>
      </c>
      <c r="AA1037" s="26" t="s">
        <v>2452</v>
      </c>
      <c r="AB1037" s="26" t="s">
        <v>2453</v>
      </c>
      <c r="AC1037" s="26" t="s">
        <v>290</v>
      </c>
      <c r="AD1037" s="26" t="s">
        <v>269</v>
      </c>
      <c r="AE1037" s="26"/>
      <c r="AF1037" s="26" t="s">
        <v>269</v>
      </c>
      <c r="AG1037" s="26"/>
      <c r="AH1037" s="45" t="n">
        <v>140</v>
      </c>
      <c r="AI1037" s="45" t="n">
        <f aca="false">Q1037</f>
        <v>17</v>
      </c>
      <c r="AJ1037" s="45" t="n">
        <f aca="false">$AH1037-$AI1037</f>
        <v>123</v>
      </c>
      <c r="AK1037" s="46" t="n">
        <v>1698.55542857143</v>
      </c>
      <c r="AL1037" s="46" t="n">
        <f aca="false">$AJ1037*$AK1037</f>
        <v>208922.317714286</v>
      </c>
      <c r="AM1037" s="46" t="n">
        <f aca="false">$AI1037*$AK1037</f>
        <v>28875.4422857143</v>
      </c>
      <c r="AN1037" s="26"/>
      <c r="AO1037" s="26" t="s">
        <v>2454</v>
      </c>
    </row>
    <row r="1038" customFormat="false" ht="12" hidden="false" customHeight="false" outlineLevel="0" collapsed="false">
      <c r="A1038" s="39" t="s">
        <v>1498</v>
      </c>
      <c r="B1038" s="39" t="s">
        <v>1499</v>
      </c>
      <c r="C1038" s="39" t="s">
        <v>5673</v>
      </c>
      <c r="D1038" s="39" t="s">
        <v>4505</v>
      </c>
      <c r="E1038" s="39" t="s">
        <v>261</v>
      </c>
      <c r="F1038" s="39" t="s">
        <v>1739</v>
      </c>
      <c r="G1038" s="39" t="s">
        <v>4853</v>
      </c>
      <c r="H1038" s="39" t="s">
        <v>4502</v>
      </c>
      <c r="I1038" s="40" t="n">
        <v>50</v>
      </c>
      <c r="J1038" s="40" t="n">
        <v>0</v>
      </c>
      <c r="K1038" s="39" t="s">
        <v>4503</v>
      </c>
      <c r="L1038" s="41" t="n">
        <v>0</v>
      </c>
      <c r="M1038" s="41" t="n">
        <v>84927.77</v>
      </c>
      <c r="O1038" s="42" t="n">
        <f aca="false">M1038/SUM($M$2:$M$2023)</f>
        <v>0.000234624777977321</v>
      </c>
      <c r="P1038" s="43" t="n">
        <f aca="false">IFERROR(M1038/I1038,0)</f>
        <v>1698.5554</v>
      </c>
      <c r="Q1038" s="17"/>
      <c r="R1038" s="44" t="n">
        <f aca="false">I1038-Q1038</f>
        <v>50</v>
      </c>
      <c r="S1038" s="43" t="n">
        <f aca="false">$AK1038*R1038</f>
        <v>84927.7714285715</v>
      </c>
      <c r="U1038" s="26" t="s">
        <v>259</v>
      </c>
      <c r="V1038" s="26" t="s">
        <v>260</v>
      </c>
      <c r="W1038" s="26" t="s">
        <v>262</v>
      </c>
      <c r="X1038" s="29" t="s">
        <v>227</v>
      </c>
      <c r="Y1038" s="26" t="s">
        <v>297</v>
      </c>
      <c r="Z1038" s="25" t="s">
        <v>51</v>
      </c>
      <c r="AA1038" s="26" t="s">
        <v>2452</v>
      </c>
      <c r="AB1038" s="26" t="s">
        <v>2453</v>
      </c>
      <c r="AC1038" s="26" t="s">
        <v>290</v>
      </c>
      <c r="AD1038" s="26" t="s">
        <v>269</v>
      </c>
      <c r="AE1038" s="26"/>
      <c r="AF1038" s="26" t="s">
        <v>269</v>
      </c>
      <c r="AG1038" s="26"/>
      <c r="AH1038" s="45"/>
      <c r="AI1038" s="45"/>
      <c r="AJ1038" s="45"/>
      <c r="AK1038" s="46" t="n">
        <v>1698.55542857143</v>
      </c>
      <c r="AL1038" s="46"/>
      <c r="AM1038" s="46"/>
      <c r="AN1038" s="26"/>
      <c r="AO1038" s="26" t="s">
        <v>5674</v>
      </c>
    </row>
    <row r="1039" customFormat="false" ht="12" hidden="false" customHeight="false" outlineLevel="0" collapsed="false">
      <c r="A1039" s="39" t="s">
        <v>681</v>
      </c>
      <c r="B1039" s="39" t="s">
        <v>682</v>
      </c>
      <c r="C1039" s="39" t="s">
        <v>78</v>
      </c>
      <c r="D1039" s="39" t="s">
        <v>4505</v>
      </c>
      <c r="E1039" s="39" t="s">
        <v>261</v>
      </c>
      <c r="F1039" s="39" t="s">
        <v>1739</v>
      </c>
      <c r="G1039" s="39" t="s">
        <v>4852</v>
      </c>
      <c r="H1039" s="39" t="s">
        <v>4502</v>
      </c>
      <c r="I1039" s="40" t="n">
        <v>50</v>
      </c>
      <c r="J1039" s="40" t="n">
        <v>0</v>
      </c>
      <c r="K1039" s="39" t="s">
        <v>4503</v>
      </c>
      <c r="L1039" s="41" t="n">
        <v>0</v>
      </c>
      <c r="M1039" s="41" t="n">
        <v>48833.66</v>
      </c>
      <c r="O1039" s="42" t="n">
        <f aca="false">M1039/SUM($M$2:$M$2023)</f>
        <v>0.000134909778454327</v>
      </c>
      <c r="P1039" s="43" t="n">
        <f aca="false">IFERROR(M1039/I1039,0)</f>
        <v>976.6732</v>
      </c>
      <c r="Q1039" s="17"/>
      <c r="R1039" s="44" t="n">
        <f aca="false">I1039-Q1039</f>
        <v>50</v>
      </c>
      <c r="S1039" s="43" t="n">
        <f aca="false">$AK1039*R1039</f>
        <v>48833.6596909208</v>
      </c>
      <c r="U1039" s="26" t="s">
        <v>259</v>
      </c>
      <c r="V1039" s="26" t="s">
        <v>260</v>
      </c>
      <c r="W1039" s="26" t="s">
        <v>262</v>
      </c>
      <c r="X1039" s="25" t="s">
        <v>228</v>
      </c>
      <c r="Y1039" s="26" t="s">
        <v>282</v>
      </c>
      <c r="Z1039" s="25" t="s">
        <v>51</v>
      </c>
      <c r="AA1039" s="26" t="s">
        <v>1990</v>
      </c>
      <c r="AB1039" s="26" t="s">
        <v>1991</v>
      </c>
      <c r="AC1039" s="26" t="s">
        <v>685</v>
      </c>
      <c r="AD1039" s="26" t="s">
        <v>269</v>
      </c>
      <c r="AE1039" s="26"/>
      <c r="AF1039" s="26" t="s">
        <v>270</v>
      </c>
      <c r="AG1039" s="26" t="s">
        <v>686</v>
      </c>
      <c r="AH1039" s="45"/>
      <c r="AI1039" s="45"/>
      <c r="AJ1039" s="45"/>
      <c r="AK1039" s="46" t="n">
        <v>976.673193818416</v>
      </c>
      <c r="AL1039" s="46"/>
      <c r="AM1039" s="46"/>
      <c r="AN1039" s="26"/>
      <c r="AO1039" s="26" t="s">
        <v>5212</v>
      </c>
    </row>
    <row r="1040" customFormat="false" ht="12" hidden="false" customHeight="false" outlineLevel="0" collapsed="false">
      <c r="A1040" s="39" t="s">
        <v>2243</v>
      </c>
      <c r="B1040" s="39" t="s">
        <v>2244</v>
      </c>
      <c r="C1040" s="39" t="s">
        <v>5445</v>
      </c>
      <c r="D1040" s="39" t="s">
        <v>4505</v>
      </c>
      <c r="E1040" s="39" t="s">
        <v>261</v>
      </c>
      <c r="F1040" s="39" t="s">
        <v>1739</v>
      </c>
      <c r="G1040" s="39" t="s">
        <v>4852</v>
      </c>
      <c r="H1040" s="39" t="s">
        <v>4502</v>
      </c>
      <c r="I1040" s="40" t="n">
        <v>50</v>
      </c>
      <c r="J1040" s="40" t="n">
        <v>0</v>
      </c>
      <c r="K1040" s="39" t="s">
        <v>4503</v>
      </c>
      <c r="L1040" s="41" t="n">
        <v>0</v>
      </c>
      <c r="M1040" s="41" t="n">
        <v>470130.78</v>
      </c>
      <c r="O1040" s="42" t="n">
        <f aca="false">M1040/SUM($M$2:$M$2023)</f>
        <v>0.00129880167438524</v>
      </c>
      <c r="P1040" s="43" t="n">
        <f aca="false">IFERROR(M1040/I1040,0)</f>
        <v>9402.6156</v>
      </c>
      <c r="Q1040" s="17"/>
      <c r="R1040" s="44" t="n">
        <f aca="false">I1040-Q1040</f>
        <v>50</v>
      </c>
      <c r="S1040" s="43" t="n">
        <f aca="false">$AK1040*R1040</f>
        <v>470130.776102088</v>
      </c>
      <c r="U1040" s="26" t="s">
        <v>259</v>
      </c>
      <c r="V1040" s="26" t="s">
        <v>260</v>
      </c>
      <c r="W1040" s="26" t="s">
        <v>262</v>
      </c>
      <c r="X1040" s="26"/>
      <c r="Y1040" s="26" t="s">
        <v>277</v>
      </c>
      <c r="Z1040" s="27" t="s">
        <v>123</v>
      </c>
      <c r="AA1040" s="26"/>
      <c r="AB1040" s="26"/>
      <c r="AC1040" s="26"/>
      <c r="AD1040" s="26"/>
      <c r="AE1040" s="26"/>
      <c r="AF1040" s="26"/>
      <c r="AG1040" s="26"/>
      <c r="AH1040" s="45"/>
      <c r="AI1040" s="45"/>
      <c r="AJ1040" s="45"/>
      <c r="AK1040" s="46" t="n">
        <v>9402.61552204177</v>
      </c>
      <c r="AL1040" s="46"/>
      <c r="AM1040" s="46"/>
      <c r="AN1040" s="26"/>
      <c r="AO1040" s="26" t="s">
        <v>1837</v>
      </c>
    </row>
    <row r="1041" customFormat="false" ht="12" hidden="false" customHeight="false" outlineLevel="0" collapsed="false">
      <c r="A1041" s="39" t="s">
        <v>928</v>
      </c>
      <c r="B1041" s="39" t="s">
        <v>929</v>
      </c>
      <c r="C1041" s="39" t="s">
        <v>5675</v>
      </c>
      <c r="D1041" s="39" t="s">
        <v>4505</v>
      </c>
      <c r="E1041" s="39" t="s">
        <v>261</v>
      </c>
      <c r="F1041" s="39" t="s">
        <v>1739</v>
      </c>
      <c r="G1041" s="39" t="s">
        <v>4853</v>
      </c>
      <c r="H1041" s="39" t="s">
        <v>4502</v>
      </c>
      <c r="I1041" s="40" t="n">
        <v>50</v>
      </c>
      <c r="J1041" s="40" t="n">
        <v>0</v>
      </c>
      <c r="K1041" s="39" t="s">
        <v>4503</v>
      </c>
      <c r="L1041" s="41" t="n">
        <v>0</v>
      </c>
      <c r="M1041" s="41" t="n">
        <v>40105.57</v>
      </c>
      <c r="O1041" s="42" t="n">
        <f aca="false">M1041/SUM($M$2:$M$2023)</f>
        <v>0.000110797215762335</v>
      </c>
      <c r="P1041" s="43" t="n">
        <f aca="false">IFERROR(M1041/I1041,0)</f>
        <v>802.1114</v>
      </c>
      <c r="Q1041" s="17"/>
      <c r="R1041" s="44" t="n">
        <f aca="false">I1041-Q1041</f>
        <v>50</v>
      </c>
      <c r="S1041" s="43" t="n">
        <f aca="false">$AK1041*R1041</f>
        <v>40105.5727002967</v>
      </c>
      <c r="U1041" s="26" t="s">
        <v>259</v>
      </c>
      <c r="V1041" s="26" t="s">
        <v>260</v>
      </c>
      <c r="W1041" s="26" t="s">
        <v>262</v>
      </c>
      <c r="X1041" s="26"/>
      <c r="Y1041" s="26" t="s">
        <v>277</v>
      </c>
      <c r="Z1041" s="27" t="s">
        <v>123</v>
      </c>
      <c r="AA1041" s="26"/>
      <c r="AB1041" s="26"/>
      <c r="AC1041" s="26"/>
      <c r="AD1041" s="26"/>
      <c r="AE1041" s="26"/>
      <c r="AF1041" s="26"/>
      <c r="AG1041" s="26"/>
      <c r="AH1041" s="45"/>
      <c r="AI1041" s="45"/>
      <c r="AJ1041" s="45"/>
      <c r="AK1041" s="46" t="n">
        <v>802.111454005935</v>
      </c>
      <c r="AL1041" s="46"/>
      <c r="AM1041" s="46"/>
      <c r="AN1041" s="26"/>
      <c r="AO1041" s="26" t="s">
        <v>2190</v>
      </c>
    </row>
    <row r="1042" customFormat="false" ht="12" hidden="false" customHeight="false" outlineLevel="0" collapsed="false">
      <c r="A1042" s="39" t="s">
        <v>928</v>
      </c>
      <c r="B1042" s="39" t="s">
        <v>929</v>
      </c>
      <c r="C1042" s="39" t="s">
        <v>5676</v>
      </c>
      <c r="D1042" s="39" t="s">
        <v>4505</v>
      </c>
      <c r="E1042" s="39" t="s">
        <v>261</v>
      </c>
      <c r="F1042" s="39" t="s">
        <v>1739</v>
      </c>
      <c r="G1042" s="39" t="s">
        <v>4853</v>
      </c>
      <c r="H1042" s="39" t="s">
        <v>4502</v>
      </c>
      <c r="I1042" s="40" t="n">
        <v>50</v>
      </c>
      <c r="J1042" s="40" t="n">
        <v>0</v>
      </c>
      <c r="K1042" s="39" t="s">
        <v>4503</v>
      </c>
      <c r="L1042" s="41" t="n">
        <v>0</v>
      </c>
      <c r="M1042" s="41" t="n">
        <v>40105.57</v>
      </c>
      <c r="O1042" s="42" t="n">
        <f aca="false">M1042/SUM($M$2:$M$2023)</f>
        <v>0.000110797215762335</v>
      </c>
      <c r="P1042" s="43" t="n">
        <f aca="false">IFERROR(M1042/I1042,0)</f>
        <v>802.1114</v>
      </c>
      <c r="Q1042" s="17"/>
      <c r="R1042" s="44" t="n">
        <f aca="false">I1042-Q1042</f>
        <v>50</v>
      </c>
      <c r="S1042" s="43" t="n">
        <f aca="false">$AK1042*R1042</f>
        <v>40105.5727002967</v>
      </c>
      <c r="U1042" s="26" t="s">
        <v>259</v>
      </c>
      <c r="V1042" s="26" t="s">
        <v>260</v>
      </c>
      <c r="W1042" s="26" t="s">
        <v>262</v>
      </c>
      <c r="X1042" s="26"/>
      <c r="Y1042" s="26" t="s">
        <v>277</v>
      </c>
      <c r="Z1042" s="27" t="s">
        <v>123</v>
      </c>
      <c r="AA1042" s="26"/>
      <c r="AB1042" s="26"/>
      <c r="AC1042" s="26"/>
      <c r="AD1042" s="26"/>
      <c r="AE1042" s="26"/>
      <c r="AF1042" s="26"/>
      <c r="AG1042" s="26"/>
      <c r="AH1042" s="45"/>
      <c r="AI1042" s="45"/>
      <c r="AJ1042" s="45"/>
      <c r="AK1042" s="46" t="n">
        <v>802.111454005935</v>
      </c>
      <c r="AL1042" s="46"/>
      <c r="AM1042" s="46"/>
      <c r="AN1042" s="26"/>
      <c r="AO1042" s="26" t="s">
        <v>2190</v>
      </c>
    </row>
    <row r="1043" customFormat="false" ht="12" hidden="false" customHeight="false" outlineLevel="0" collapsed="false">
      <c r="A1043" s="39" t="s">
        <v>905</v>
      </c>
      <c r="B1043" s="39" t="s">
        <v>906</v>
      </c>
      <c r="C1043" s="39" t="s">
        <v>5677</v>
      </c>
      <c r="D1043" s="39" t="s">
        <v>4505</v>
      </c>
      <c r="E1043" s="39" t="s">
        <v>261</v>
      </c>
      <c r="F1043" s="39" t="s">
        <v>1739</v>
      </c>
      <c r="G1043" s="39" t="s">
        <v>4853</v>
      </c>
      <c r="H1043" s="39" t="s">
        <v>4502</v>
      </c>
      <c r="I1043" s="40" t="n">
        <v>50</v>
      </c>
      <c r="J1043" s="40" t="n">
        <v>0</v>
      </c>
      <c r="K1043" s="39" t="s">
        <v>4503</v>
      </c>
      <c r="L1043" s="41" t="n">
        <v>0</v>
      </c>
      <c r="M1043" s="41" t="n">
        <v>10856.01</v>
      </c>
      <c r="O1043" s="42" t="n">
        <f aca="false">M1043/SUM($M$2:$M$2023)</f>
        <v>2.99912376831463E-005</v>
      </c>
      <c r="P1043" s="43" t="n">
        <f aca="false">IFERROR(M1043/I1043,0)</f>
        <v>217.1202</v>
      </c>
      <c r="Q1043" s="17"/>
      <c r="R1043" s="44" t="n">
        <f aca="false">I1043-Q1043</f>
        <v>50</v>
      </c>
      <c r="S1043" s="43" t="n">
        <f aca="false">$AK1043*R1043</f>
        <v>10856.0143929912</v>
      </c>
      <c r="U1043" s="26" t="s">
        <v>259</v>
      </c>
      <c r="V1043" s="26" t="s">
        <v>260</v>
      </c>
      <c r="W1043" s="26" t="s">
        <v>262</v>
      </c>
      <c r="X1043" s="24" t="s">
        <v>226</v>
      </c>
      <c r="Y1043" s="26" t="s">
        <v>267</v>
      </c>
      <c r="Z1043" s="25" t="s">
        <v>51</v>
      </c>
      <c r="AA1043" s="26" t="s">
        <v>1983</v>
      </c>
      <c r="AB1043" s="26" t="s">
        <v>1984</v>
      </c>
      <c r="AC1043" s="26" t="s">
        <v>290</v>
      </c>
      <c r="AD1043" s="26" t="s">
        <v>269</v>
      </c>
      <c r="AE1043" s="26"/>
      <c r="AF1043" s="26" t="s">
        <v>269</v>
      </c>
      <c r="AG1043" s="26"/>
      <c r="AH1043" s="45"/>
      <c r="AI1043" s="45"/>
      <c r="AJ1043" s="45"/>
      <c r="AK1043" s="46" t="n">
        <v>217.120287859825</v>
      </c>
      <c r="AL1043" s="46"/>
      <c r="AM1043" s="46"/>
      <c r="AN1043" s="26"/>
      <c r="AO1043" s="26" t="s">
        <v>4946</v>
      </c>
    </row>
    <row r="1044" customFormat="false" ht="12" hidden="false" customHeight="false" outlineLevel="0" collapsed="false">
      <c r="A1044" s="39" t="s">
        <v>2675</v>
      </c>
      <c r="B1044" s="39" t="s">
        <v>2676</v>
      </c>
      <c r="C1044" s="39" t="s">
        <v>5678</v>
      </c>
      <c r="D1044" s="39" t="s">
        <v>4505</v>
      </c>
      <c r="E1044" s="39" t="s">
        <v>261</v>
      </c>
      <c r="F1044" s="39" t="s">
        <v>1739</v>
      </c>
      <c r="G1044" s="39" t="s">
        <v>4853</v>
      </c>
      <c r="H1044" s="39" t="s">
        <v>4502</v>
      </c>
      <c r="I1044" s="40" t="n">
        <v>50</v>
      </c>
      <c r="J1044" s="40" t="n">
        <v>0</v>
      </c>
      <c r="K1044" s="39" t="s">
        <v>4503</v>
      </c>
      <c r="L1044" s="41" t="n">
        <v>0</v>
      </c>
      <c r="M1044" s="41" t="n">
        <v>10000</v>
      </c>
      <c r="O1044" s="42" t="n">
        <f aca="false">M1044/SUM($M$2:$M$2023)</f>
        <v>2.76263909881681E-005</v>
      </c>
      <c r="P1044" s="43" t="n">
        <f aca="false">IFERROR(M1044/I1044,0)</f>
        <v>200</v>
      </c>
      <c r="Q1044" s="17"/>
      <c r="R1044" s="44" t="n">
        <f aca="false">I1044-Q1044</f>
        <v>50</v>
      </c>
      <c r="S1044" s="43" t="n">
        <f aca="false">$AK1044*R1044</f>
        <v>10000</v>
      </c>
      <c r="U1044" s="26" t="s">
        <v>259</v>
      </c>
      <c r="V1044" s="26" t="s">
        <v>260</v>
      </c>
      <c r="W1044" s="26" t="s">
        <v>262</v>
      </c>
      <c r="X1044" s="26"/>
      <c r="Y1044" s="26" t="s">
        <v>277</v>
      </c>
      <c r="Z1044" s="27" t="s">
        <v>123</v>
      </c>
      <c r="AA1044" s="26"/>
      <c r="AB1044" s="26"/>
      <c r="AC1044" s="26"/>
      <c r="AD1044" s="26"/>
      <c r="AE1044" s="26"/>
      <c r="AF1044" s="26"/>
      <c r="AG1044" s="26"/>
      <c r="AH1044" s="45" t="n">
        <v>50</v>
      </c>
      <c r="AI1044" s="45" t="n">
        <f aca="false">Q1044</f>
        <v>0</v>
      </c>
      <c r="AJ1044" s="45" t="n">
        <f aca="false">$AH1044-$AI1044</f>
        <v>50</v>
      </c>
      <c r="AK1044" s="46" t="n">
        <v>200</v>
      </c>
      <c r="AL1044" s="46" t="n">
        <f aca="false">$AJ1044*$AK1044</f>
        <v>10000</v>
      </c>
      <c r="AM1044" s="46" t="n">
        <f aca="false">$AI1044*$AK1044</f>
        <v>0</v>
      </c>
      <c r="AN1044" s="26"/>
      <c r="AO1044" s="26"/>
    </row>
    <row r="1045" customFormat="false" ht="12" hidden="false" customHeight="false" outlineLevel="0" collapsed="false">
      <c r="A1045" s="39" t="s">
        <v>2138</v>
      </c>
      <c r="B1045" s="39" t="s">
        <v>2139</v>
      </c>
      <c r="C1045" s="39" t="s">
        <v>5615</v>
      </c>
      <c r="D1045" s="39" t="s">
        <v>4505</v>
      </c>
      <c r="E1045" s="39" t="s">
        <v>261</v>
      </c>
      <c r="F1045" s="39" t="s">
        <v>1739</v>
      </c>
      <c r="G1045" s="39" t="s">
        <v>4853</v>
      </c>
      <c r="H1045" s="39" t="s">
        <v>4502</v>
      </c>
      <c r="I1045" s="40" t="n">
        <v>50</v>
      </c>
      <c r="J1045" s="40" t="n">
        <v>0</v>
      </c>
      <c r="K1045" s="39" t="s">
        <v>4503</v>
      </c>
      <c r="L1045" s="41" t="n">
        <v>0</v>
      </c>
      <c r="M1045" s="41" t="n">
        <v>16475.61</v>
      </c>
      <c r="O1045" s="42" t="n">
        <f aca="false">M1045/SUM($M$2:$M$2023)</f>
        <v>4.55161643628572E-005</v>
      </c>
      <c r="P1045" s="43" t="n">
        <f aca="false">IFERROR(M1045/I1045,0)</f>
        <v>329.5122</v>
      </c>
      <c r="Q1045" s="17"/>
      <c r="R1045" s="44" t="n">
        <f aca="false">I1045-Q1045</f>
        <v>50</v>
      </c>
      <c r="S1045" s="43" t="n">
        <f aca="false">$AK1045*R1045</f>
        <v>16475.611521418</v>
      </c>
      <c r="U1045" s="26" t="s">
        <v>259</v>
      </c>
      <c r="V1045" s="26" t="s">
        <v>260</v>
      </c>
      <c r="W1045" s="26" t="s">
        <v>262</v>
      </c>
      <c r="X1045" s="24" t="s">
        <v>226</v>
      </c>
      <c r="Y1045" s="26" t="s">
        <v>267</v>
      </c>
      <c r="Z1045" s="25" t="s">
        <v>51</v>
      </c>
      <c r="AA1045" s="26" t="s">
        <v>2140</v>
      </c>
      <c r="AB1045" s="26" t="s">
        <v>2141</v>
      </c>
      <c r="AC1045" s="26" t="s">
        <v>2142</v>
      </c>
      <c r="AD1045" s="26" t="s">
        <v>269</v>
      </c>
      <c r="AE1045" s="26"/>
      <c r="AF1045" s="26" t="s">
        <v>270</v>
      </c>
      <c r="AG1045" s="26" t="s">
        <v>2143</v>
      </c>
      <c r="AH1045" s="45"/>
      <c r="AI1045" s="45"/>
      <c r="AJ1045" s="45"/>
      <c r="AK1045" s="46" t="n">
        <v>329.51223042836</v>
      </c>
      <c r="AL1045" s="46"/>
      <c r="AM1045" s="46"/>
      <c r="AN1045" s="26"/>
      <c r="AO1045" s="26" t="s">
        <v>5233</v>
      </c>
    </row>
    <row r="1046" customFormat="false" ht="12" hidden="false" customHeight="false" outlineLevel="0" collapsed="false">
      <c r="A1046" s="39" t="s">
        <v>1032</v>
      </c>
      <c r="B1046" s="39" t="s">
        <v>1033</v>
      </c>
      <c r="C1046" s="39" t="s">
        <v>5679</v>
      </c>
      <c r="D1046" s="39" t="s">
        <v>4505</v>
      </c>
      <c r="E1046" s="39" t="s">
        <v>261</v>
      </c>
      <c r="F1046" s="39" t="s">
        <v>1739</v>
      </c>
      <c r="G1046" s="39" t="s">
        <v>4853</v>
      </c>
      <c r="H1046" s="39" t="s">
        <v>4502</v>
      </c>
      <c r="I1046" s="40" t="n">
        <v>50</v>
      </c>
      <c r="J1046" s="40" t="n">
        <v>0</v>
      </c>
      <c r="K1046" s="39" t="s">
        <v>4503</v>
      </c>
      <c r="L1046" s="41" t="n">
        <v>0</v>
      </c>
      <c r="M1046" s="41" t="n">
        <v>181500.38</v>
      </c>
      <c r="O1046" s="42" t="n">
        <f aca="false">M1046/SUM($M$2:$M$2023)</f>
        <v>0.000501420046238109</v>
      </c>
      <c r="P1046" s="43" t="n">
        <f aca="false">IFERROR(M1046/I1046,0)</f>
        <v>3630.0076</v>
      </c>
      <c r="Q1046" s="17"/>
      <c r="R1046" s="44" t="n">
        <f aca="false">I1046-Q1046</f>
        <v>50</v>
      </c>
      <c r="S1046" s="43" t="n">
        <f aca="false">$AK1046*R1046</f>
        <v>181500.379049676</v>
      </c>
      <c r="U1046" s="26" t="s">
        <v>259</v>
      </c>
      <c r="V1046" s="26" t="s">
        <v>260</v>
      </c>
      <c r="W1046" s="26" t="s">
        <v>262</v>
      </c>
      <c r="X1046" s="29" t="s">
        <v>227</v>
      </c>
      <c r="Y1046" s="26" t="s">
        <v>297</v>
      </c>
      <c r="Z1046" s="25" t="s">
        <v>51</v>
      </c>
      <c r="AA1046" s="26" t="s">
        <v>2227</v>
      </c>
      <c r="AB1046" s="26" t="s">
        <v>2228</v>
      </c>
      <c r="AC1046" s="26" t="s">
        <v>1036</v>
      </c>
      <c r="AD1046" s="26" t="s">
        <v>269</v>
      </c>
      <c r="AE1046" s="26"/>
      <c r="AF1046" s="26" t="s">
        <v>270</v>
      </c>
      <c r="AG1046" s="26" t="s">
        <v>1037</v>
      </c>
      <c r="AH1046" s="45"/>
      <c r="AI1046" s="45"/>
      <c r="AJ1046" s="45"/>
      <c r="AK1046" s="46" t="n">
        <v>3630.00758099352</v>
      </c>
      <c r="AL1046" s="46"/>
      <c r="AM1046" s="46"/>
      <c r="AN1046" s="26"/>
      <c r="AO1046" s="26" t="s">
        <v>5680</v>
      </c>
    </row>
    <row r="1047" customFormat="false" ht="12" hidden="false" customHeight="false" outlineLevel="0" collapsed="false">
      <c r="A1047" s="39" t="s">
        <v>1032</v>
      </c>
      <c r="B1047" s="39" t="s">
        <v>1033</v>
      </c>
      <c r="C1047" s="39" t="s">
        <v>2593</v>
      </c>
      <c r="D1047" s="39" t="s">
        <v>4505</v>
      </c>
      <c r="E1047" s="39" t="s">
        <v>261</v>
      </c>
      <c r="F1047" s="39" t="s">
        <v>1739</v>
      </c>
      <c r="G1047" s="39" t="s">
        <v>4853</v>
      </c>
      <c r="H1047" s="39" t="s">
        <v>4502</v>
      </c>
      <c r="I1047" s="40" t="n">
        <v>50</v>
      </c>
      <c r="J1047" s="40" t="n">
        <v>0</v>
      </c>
      <c r="K1047" s="39" t="s">
        <v>4503</v>
      </c>
      <c r="L1047" s="41" t="n">
        <v>0</v>
      </c>
      <c r="M1047" s="41" t="n">
        <v>181500.38</v>
      </c>
      <c r="O1047" s="42" t="n">
        <f aca="false">M1047/SUM($M$2:$M$2023)</f>
        <v>0.000501420046238109</v>
      </c>
      <c r="P1047" s="43" t="n">
        <f aca="false">IFERROR(M1047/I1047,0)</f>
        <v>3630.0076</v>
      </c>
      <c r="Q1047" s="17"/>
      <c r="R1047" s="44" t="n">
        <f aca="false">I1047-Q1047</f>
        <v>50</v>
      </c>
      <c r="S1047" s="43" t="n">
        <f aca="false">$AK1047*R1047</f>
        <v>181500.379049676</v>
      </c>
      <c r="U1047" s="26" t="s">
        <v>259</v>
      </c>
      <c r="V1047" s="26" t="s">
        <v>260</v>
      </c>
      <c r="W1047" s="26" t="s">
        <v>262</v>
      </c>
      <c r="X1047" s="29" t="s">
        <v>227</v>
      </c>
      <c r="Y1047" s="26" t="s">
        <v>297</v>
      </c>
      <c r="Z1047" s="25" t="s">
        <v>51</v>
      </c>
      <c r="AA1047" s="26" t="s">
        <v>2227</v>
      </c>
      <c r="AB1047" s="26" t="s">
        <v>2228</v>
      </c>
      <c r="AC1047" s="26" t="s">
        <v>1036</v>
      </c>
      <c r="AD1047" s="26" t="s">
        <v>269</v>
      </c>
      <c r="AE1047" s="26"/>
      <c r="AF1047" s="26" t="s">
        <v>270</v>
      </c>
      <c r="AG1047" s="26" t="s">
        <v>1037</v>
      </c>
      <c r="AH1047" s="45"/>
      <c r="AI1047" s="45"/>
      <c r="AJ1047" s="45"/>
      <c r="AK1047" s="46" t="n">
        <v>3630.00758099352</v>
      </c>
      <c r="AL1047" s="46"/>
      <c r="AM1047" s="46"/>
      <c r="AN1047" s="26"/>
      <c r="AO1047" s="26" t="s">
        <v>5680</v>
      </c>
    </row>
    <row r="1048" customFormat="false" ht="12" hidden="false" customHeight="false" outlineLevel="0" collapsed="false">
      <c r="A1048" s="39" t="s">
        <v>1032</v>
      </c>
      <c r="B1048" s="39" t="s">
        <v>1033</v>
      </c>
      <c r="C1048" s="39" t="s">
        <v>3479</v>
      </c>
      <c r="D1048" s="39" t="s">
        <v>4505</v>
      </c>
      <c r="E1048" s="39" t="s">
        <v>261</v>
      </c>
      <c r="F1048" s="39" t="s">
        <v>1739</v>
      </c>
      <c r="G1048" s="39" t="s">
        <v>4853</v>
      </c>
      <c r="H1048" s="39" t="s">
        <v>4502</v>
      </c>
      <c r="I1048" s="40" t="n">
        <v>50</v>
      </c>
      <c r="J1048" s="40" t="n">
        <v>0</v>
      </c>
      <c r="K1048" s="39" t="s">
        <v>4503</v>
      </c>
      <c r="L1048" s="41" t="n">
        <v>0</v>
      </c>
      <c r="M1048" s="41" t="n">
        <v>181500.38</v>
      </c>
      <c r="O1048" s="42" t="n">
        <f aca="false">M1048/SUM($M$2:$M$2023)</f>
        <v>0.000501420046238109</v>
      </c>
      <c r="P1048" s="43" t="n">
        <f aca="false">IFERROR(M1048/I1048,0)</f>
        <v>3630.0076</v>
      </c>
      <c r="Q1048" s="17"/>
      <c r="R1048" s="44" t="n">
        <f aca="false">I1048-Q1048</f>
        <v>50</v>
      </c>
      <c r="S1048" s="43" t="n">
        <f aca="false">$AK1048*R1048</f>
        <v>181500.379049676</v>
      </c>
      <c r="U1048" s="26" t="s">
        <v>259</v>
      </c>
      <c r="V1048" s="26" t="s">
        <v>260</v>
      </c>
      <c r="W1048" s="26" t="s">
        <v>262</v>
      </c>
      <c r="X1048" s="29" t="s">
        <v>227</v>
      </c>
      <c r="Y1048" s="26" t="s">
        <v>297</v>
      </c>
      <c r="Z1048" s="25" t="s">
        <v>51</v>
      </c>
      <c r="AA1048" s="26" t="s">
        <v>2227</v>
      </c>
      <c r="AB1048" s="26" t="s">
        <v>2228</v>
      </c>
      <c r="AC1048" s="26" t="s">
        <v>1036</v>
      </c>
      <c r="AD1048" s="26" t="s">
        <v>269</v>
      </c>
      <c r="AE1048" s="26"/>
      <c r="AF1048" s="26" t="s">
        <v>270</v>
      </c>
      <c r="AG1048" s="26" t="s">
        <v>1037</v>
      </c>
      <c r="AH1048" s="45"/>
      <c r="AI1048" s="45"/>
      <c r="AJ1048" s="45"/>
      <c r="AK1048" s="46" t="n">
        <v>3630.00758099352</v>
      </c>
      <c r="AL1048" s="46"/>
      <c r="AM1048" s="46"/>
      <c r="AN1048" s="26"/>
      <c r="AO1048" s="26" t="s">
        <v>5680</v>
      </c>
    </row>
    <row r="1049" customFormat="false" ht="12" hidden="false" customHeight="false" outlineLevel="0" collapsed="false">
      <c r="A1049" s="39" t="s">
        <v>377</v>
      </c>
      <c r="B1049" s="39" t="s">
        <v>378</v>
      </c>
      <c r="C1049" s="39" t="s">
        <v>5681</v>
      </c>
      <c r="D1049" s="39" t="s">
        <v>4505</v>
      </c>
      <c r="E1049" s="39" t="s">
        <v>261</v>
      </c>
      <c r="F1049" s="39" t="s">
        <v>1739</v>
      </c>
      <c r="G1049" s="39" t="s">
        <v>4853</v>
      </c>
      <c r="H1049" s="39" t="s">
        <v>4502</v>
      </c>
      <c r="I1049" s="40" t="n">
        <v>50</v>
      </c>
      <c r="J1049" s="40" t="n">
        <v>0</v>
      </c>
      <c r="K1049" s="39" t="s">
        <v>4503</v>
      </c>
      <c r="L1049" s="41" t="n">
        <v>0</v>
      </c>
      <c r="M1049" s="41" t="n">
        <v>54084.29</v>
      </c>
      <c r="O1049" s="42" t="n">
        <f aca="false">M1049/SUM($M$2:$M$2023)</f>
        <v>0.000149415374185747</v>
      </c>
      <c r="P1049" s="43" t="n">
        <f aca="false">IFERROR(M1049/I1049,0)</f>
        <v>1081.6858</v>
      </c>
      <c r="Q1049" s="17"/>
      <c r="R1049" s="44" t="n">
        <f aca="false">I1049-Q1049</f>
        <v>50</v>
      </c>
      <c r="S1049" s="43" t="n">
        <f aca="false">$AK1049*R1049</f>
        <v>54084.2850763469</v>
      </c>
      <c r="U1049" s="26" t="s">
        <v>259</v>
      </c>
      <c r="V1049" s="26" t="s">
        <v>260</v>
      </c>
      <c r="W1049" s="26" t="s">
        <v>262</v>
      </c>
      <c r="X1049" s="29" t="s">
        <v>227</v>
      </c>
      <c r="Y1049" s="26" t="s">
        <v>297</v>
      </c>
      <c r="Z1049" s="25" t="s">
        <v>51</v>
      </c>
      <c r="AA1049" s="26" t="s">
        <v>1877</v>
      </c>
      <c r="AB1049" s="26" t="s">
        <v>1878</v>
      </c>
      <c r="AC1049" s="26" t="s">
        <v>381</v>
      </c>
      <c r="AD1049" s="26" t="s">
        <v>269</v>
      </c>
      <c r="AE1049" s="26"/>
      <c r="AF1049" s="26" t="s">
        <v>270</v>
      </c>
      <c r="AG1049" s="26" t="s">
        <v>382</v>
      </c>
      <c r="AH1049" s="45"/>
      <c r="AI1049" s="45"/>
      <c r="AJ1049" s="45"/>
      <c r="AK1049" s="46" t="n">
        <v>1081.68570152694</v>
      </c>
      <c r="AL1049" s="46"/>
      <c r="AM1049" s="46"/>
      <c r="AN1049" s="26"/>
      <c r="AO1049" s="26" t="s">
        <v>5074</v>
      </c>
    </row>
    <row r="1050" customFormat="false" ht="12" hidden="false" customHeight="false" outlineLevel="0" collapsed="false">
      <c r="A1050" s="39" t="s">
        <v>2183</v>
      </c>
      <c r="B1050" s="39" t="s">
        <v>2184</v>
      </c>
      <c r="C1050" s="39" t="s">
        <v>3334</v>
      </c>
      <c r="D1050" s="39" t="s">
        <v>4505</v>
      </c>
      <c r="E1050" s="39" t="s">
        <v>261</v>
      </c>
      <c r="F1050" s="39" t="s">
        <v>1739</v>
      </c>
      <c r="G1050" s="39" t="s">
        <v>4853</v>
      </c>
      <c r="H1050" s="39" t="s">
        <v>4502</v>
      </c>
      <c r="I1050" s="40" t="n">
        <v>50</v>
      </c>
      <c r="J1050" s="40" t="n">
        <v>0</v>
      </c>
      <c r="K1050" s="39" t="s">
        <v>4503</v>
      </c>
      <c r="L1050" s="41" t="n">
        <v>0</v>
      </c>
      <c r="M1050" s="41" t="n">
        <v>57027.65</v>
      </c>
      <c r="O1050" s="42" t="n">
        <f aca="false">M1050/SUM($M$2:$M$2023)</f>
        <v>0.000157546815603641</v>
      </c>
      <c r="P1050" s="43" t="n">
        <f aca="false">IFERROR(M1050/I1050,0)</f>
        <v>1140.553</v>
      </c>
      <c r="Q1050" s="17"/>
      <c r="R1050" s="44" t="n">
        <f aca="false">I1050-Q1050</f>
        <v>50</v>
      </c>
      <c r="S1050" s="43" t="n">
        <f aca="false">$AK1050*R1050</f>
        <v>57027.6547619048</v>
      </c>
      <c r="U1050" s="26" t="s">
        <v>259</v>
      </c>
      <c r="V1050" s="26" t="s">
        <v>260</v>
      </c>
      <c r="W1050" s="26" t="s">
        <v>262</v>
      </c>
      <c r="X1050" s="24" t="s">
        <v>226</v>
      </c>
      <c r="Y1050" s="26" t="s">
        <v>267</v>
      </c>
      <c r="Z1050" s="25" t="s">
        <v>51</v>
      </c>
      <c r="AA1050" s="26" t="s">
        <v>2185</v>
      </c>
      <c r="AB1050" s="26" t="s">
        <v>2186</v>
      </c>
      <c r="AC1050" s="26" t="s">
        <v>290</v>
      </c>
      <c r="AD1050" s="26" t="s">
        <v>269</v>
      </c>
      <c r="AE1050" s="26"/>
      <c r="AF1050" s="26" t="s">
        <v>270</v>
      </c>
      <c r="AG1050" s="26"/>
      <c r="AH1050" s="45"/>
      <c r="AI1050" s="45"/>
      <c r="AJ1050" s="45"/>
      <c r="AK1050" s="46" t="n">
        <v>1140.5530952381</v>
      </c>
      <c r="AL1050" s="46"/>
      <c r="AM1050" s="46"/>
      <c r="AN1050" s="26"/>
      <c r="AO1050" s="26" t="s">
        <v>5621</v>
      </c>
    </row>
    <row r="1051" customFormat="false" ht="12" hidden="false" customHeight="false" outlineLevel="0" collapsed="false">
      <c r="A1051" s="39" t="s">
        <v>2183</v>
      </c>
      <c r="B1051" s="39" t="s">
        <v>2184</v>
      </c>
      <c r="C1051" s="39" t="s">
        <v>5682</v>
      </c>
      <c r="D1051" s="39" t="s">
        <v>4505</v>
      </c>
      <c r="E1051" s="39" t="s">
        <v>261</v>
      </c>
      <c r="F1051" s="39" t="s">
        <v>1739</v>
      </c>
      <c r="G1051" s="39" t="s">
        <v>4853</v>
      </c>
      <c r="H1051" s="39" t="s">
        <v>4502</v>
      </c>
      <c r="I1051" s="40" t="n">
        <v>50</v>
      </c>
      <c r="J1051" s="40" t="n">
        <v>0</v>
      </c>
      <c r="K1051" s="39" t="s">
        <v>4503</v>
      </c>
      <c r="L1051" s="41" t="n">
        <v>0</v>
      </c>
      <c r="M1051" s="41" t="n">
        <v>57027.65</v>
      </c>
      <c r="O1051" s="42" t="n">
        <f aca="false">M1051/SUM($M$2:$M$2023)</f>
        <v>0.000157546815603641</v>
      </c>
      <c r="P1051" s="43" t="n">
        <f aca="false">IFERROR(M1051/I1051,0)</f>
        <v>1140.553</v>
      </c>
      <c r="Q1051" s="17"/>
      <c r="R1051" s="44" t="n">
        <f aca="false">I1051-Q1051</f>
        <v>50</v>
      </c>
      <c r="S1051" s="43" t="n">
        <f aca="false">$AK1051*R1051</f>
        <v>57027.6547619048</v>
      </c>
      <c r="U1051" s="26" t="s">
        <v>259</v>
      </c>
      <c r="V1051" s="26" t="s">
        <v>260</v>
      </c>
      <c r="W1051" s="26" t="s">
        <v>262</v>
      </c>
      <c r="X1051" s="24" t="s">
        <v>226</v>
      </c>
      <c r="Y1051" s="26" t="s">
        <v>267</v>
      </c>
      <c r="Z1051" s="25" t="s">
        <v>51</v>
      </c>
      <c r="AA1051" s="26" t="s">
        <v>2185</v>
      </c>
      <c r="AB1051" s="26" t="s">
        <v>2186</v>
      </c>
      <c r="AC1051" s="26" t="s">
        <v>290</v>
      </c>
      <c r="AD1051" s="26" t="s">
        <v>269</v>
      </c>
      <c r="AE1051" s="26"/>
      <c r="AF1051" s="26" t="s">
        <v>270</v>
      </c>
      <c r="AG1051" s="26"/>
      <c r="AH1051" s="45"/>
      <c r="AI1051" s="45"/>
      <c r="AJ1051" s="45"/>
      <c r="AK1051" s="46" t="n">
        <v>1140.5530952381</v>
      </c>
      <c r="AL1051" s="46"/>
      <c r="AM1051" s="46"/>
      <c r="AN1051" s="26"/>
      <c r="AO1051" s="26" t="s">
        <v>5621</v>
      </c>
    </row>
    <row r="1052" customFormat="false" ht="12" hidden="false" customHeight="false" outlineLevel="0" collapsed="false">
      <c r="A1052" s="39" t="s">
        <v>661</v>
      </c>
      <c r="B1052" s="39" t="s">
        <v>662</v>
      </c>
      <c r="C1052" s="39" t="s">
        <v>5683</v>
      </c>
      <c r="D1052" s="39" t="s">
        <v>4505</v>
      </c>
      <c r="E1052" s="39" t="s">
        <v>261</v>
      </c>
      <c r="F1052" s="39" t="s">
        <v>1739</v>
      </c>
      <c r="G1052" s="39" t="s">
        <v>4853</v>
      </c>
      <c r="H1052" s="39" t="s">
        <v>4502</v>
      </c>
      <c r="I1052" s="40" t="n">
        <v>50</v>
      </c>
      <c r="J1052" s="40" t="n">
        <v>0</v>
      </c>
      <c r="K1052" s="39" t="s">
        <v>4503</v>
      </c>
      <c r="L1052" s="41" t="n">
        <v>0</v>
      </c>
      <c r="M1052" s="41" t="n">
        <v>11278.35</v>
      </c>
      <c r="O1052" s="42" t="n">
        <f aca="false">M1052/SUM($M$2:$M$2023)</f>
        <v>3.11580106801406E-005</v>
      </c>
      <c r="P1052" s="43" t="n">
        <f aca="false">IFERROR(M1052/I1052,0)</f>
        <v>225.567</v>
      </c>
      <c r="Q1052" s="17"/>
      <c r="R1052" s="44" t="n">
        <f aca="false">I1052-Q1052</f>
        <v>50</v>
      </c>
      <c r="S1052" s="43" t="n">
        <f aca="false">$AK1052*R1052</f>
        <v>11278.3481651376</v>
      </c>
      <c r="U1052" s="26" t="s">
        <v>259</v>
      </c>
      <c r="V1052" s="26" t="s">
        <v>260</v>
      </c>
      <c r="W1052" s="26" t="s">
        <v>262</v>
      </c>
      <c r="X1052" s="29" t="s">
        <v>227</v>
      </c>
      <c r="Y1052" s="26" t="s">
        <v>297</v>
      </c>
      <c r="Z1052" s="25" t="s">
        <v>51</v>
      </c>
      <c r="AA1052" s="26" t="s">
        <v>1884</v>
      </c>
      <c r="AB1052" s="26" t="s">
        <v>1885</v>
      </c>
      <c r="AC1052" s="26" t="s">
        <v>1886</v>
      </c>
      <c r="AD1052" s="26" t="s">
        <v>269</v>
      </c>
      <c r="AE1052" s="26"/>
      <c r="AF1052" s="26" t="s">
        <v>270</v>
      </c>
      <c r="AG1052" s="26" t="s">
        <v>1887</v>
      </c>
      <c r="AH1052" s="45"/>
      <c r="AI1052" s="45"/>
      <c r="AJ1052" s="45"/>
      <c r="AK1052" s="46" t="n">
        <v>225.566963302752</v>
      </c>
      <c r="AL1052" s="46"/>
      <c r="AM1052" s="46"/>
      <c r="AN1052" s="26"/>
      <c r="AO1052" s="26" t="s">
        <v>5086</v>
      </c>
    </row>
    <row r="1053" customFormat="false" ht="12" hidden="false" customHeight="false" outlineLevel="0" collapsed="false">
      <c r="A1053" s="39" t="s">
        <v>2007</v>
      </c>
      <c r="B1053" s="39" t="s">
        <v>2008</v>
      </c>
      <c r="C1053" s="39" t="s">
        <v>5684</v>
      </c>
      <c r="D1053" s="39" t="s">
        <v>4505</v>
      </c>
      <c r="E1053" s="39" t="s">
        <v>261</v>
      </c>
      <c r="F1053" s="39" t="s">
        <v>1739</v>
      </c>
      <c r="G1053" s="39" t="s">
        <v>4853</v>
      </c>
      <c r="H1053" s="39" t="s">
        <v>4502</v>
      </c>
      <c r="I1053" s="40" t="n">
        <v>50</v>
      </c>
      <c r="J1053" s="40" t="n">
        <v>0</v>
      </c>
      <c r="K1053" s="39" t="s">
        <v>4503</v>
      </c>
      <c r="L1053" s="41" t="n">
        <v>0</v>
      </c>
      <c r="M1053" s="41" t="n">
        <v>17925.97</v>
      </c>
      <c r="O1053" s="42" t="n">
        <f aca="false">M1053/SUM($M$2:$M$2023)</f>
        <v>4.95229856062172E-005</v>
      </c>
      <c r="P1053" s="43" t="n">
        <f aca="false">IFERROR(M1053/I1053,0)</f>
        <v>358.5194</v>
      </c>
      <c r="Q1053" s="17"/>
      <c r="R1053" s="44" t="n">
        <f aca="false">I1053-Q1053</f>
        <v>50</v>
      </c>
      <c r="S1053" s="43" t="n">
        <f aca="false">$AK1053*R1053</f>
        <v>17925.9738181818</v>
      </c>
      <c r="U1053" s="26" t="s">
        <v>259</v>
      </c>
      <c r="V1053" s="26" t="s">
        <v>260</v>
      </c>
      <c r="W1053" s="26" t="s">
        <v>262</v>
      </c>
      <c r="X1053" s="29" t="s">
        <v>227</v>
      </c>
      <c r="Y1053" s="26" t="s">
        <v>297</v>
      </c>
      <c r="Z1053" s="25" t="s">
        <v>51</v>
      </c>
      <c r="AA1053" s="26" t="s">
        <v>2009</v>
      </c>
      <c r="AB1053" s="26" t="s">
        <v>2010</v>
      </c>
      <c r="AC1053" s="26" t="s">
        <v>2011</v>
      </c>
      <c r="AD1053" s="26" t="s">
        <v>269</v>
      </c>
      <c r="AE1053" s="26"/>
      <c r="AF1053" s="26" t="s">
        <v>270</v>
      </c>
      <c r="AG1053" s="26" t="s">
        <v>2012</v>
      </c>
      <c r="AH1053" s="45"/>
      <c r="AI1053" s="45"/>
      <c r="AJ1053" s="45"/>
      <c r="AK1053" s="46" t="n">
        <v>358.519476363636</v>
      </c>
      <c r="AL1053" s="46"/>
      <c r="AM1053" s="46"/>
      <c r="AN1053" s="26"/>
      <c r="AO1053" s="26" t="s">
        <v>5094</v>
      </c>
    </row>
    <row r="1054" customFormat="false" ht="12" hidden="false" customHeight="false" outlineLevel="0" collapsed="false">
      <c r="A1054" s="39" t="s">
        <v>350</v>
      </c>
      <c r="B1054" s="39" t="s">
        <v>351</v>
      </c>
      <c r="C1054" s="39" t="s">
        <v>4527</v>
      </c>
      <c r="D1054" s="39" t="s">
        <v>4505</v>
      </c>
      <c r="E1054" s="39" t="s">
        <v>261</v>
      </c>
      <c r="F1054" s="39" t="s">
        <v>1739</v>
      </c>
      <c r="G1054" s="39" t="s">
        <v>4853</v>
      </c>
      <c r="H1054" s="39" t="s">
        <v>4502</v>
      </c>
      <c r="I1054" s="40" t="n">
        <v>50</v>
      </c>
      <c r="J1054" s="40" t="n">
        <v>0</v>
      </c>
      <c r="K1054" s="39" t="s">
        <v>4503</v>
      </c>
      <c r="L1054" s="41" t="n">
        <v>0</v>
      </c>
      <c r="M1054" s="41" t="n">
        <v>13006.13</v>
      </c>
      <c r="O1054" s="42" t="n">
        <f aca="false">M1054/SUM($M$2:$M$2023)</f>
        <v>3.59312432622943E-005</v>
      </c>
      <c r="P1054" s="43" t="n">
        <f aca="false">IFERROR(M1054/I1054,0)</f>
        <v>260.1226</v>
      </c>
      <c r="Q1054" s="17"/>
      <c r="R1054" s="44" t="n">
        <f aca="false">I1054-Q1054</f>
        <v>50</v>
      </c>
      <c r="S1054" s="43" t="n">
        <f aca="false">$AK1054*R1054</f>
        <v>13006.1292857143</v>
      </c>
      <c r="U1054" s="26" t="s">
        <v>259</v>
      </c>
      <c r="V1054" s="26" t="s">
        <v>260</v>
      </c>
      <c r="W1054" s="26" t="s">
        <v>262</v>
      </c>
      <c r="X1054" s="29" t="s">
        <v>227</v>
      </c>
      <c r="Y1054" s="26" t="s">
        <v>297</v>
      </c>
      <c r="Z1054" s="25" t="s">
        <v>51</v>
      </c>
      <c r="AA1054" s="26" t="s">
        <v>1824</v>
      </c>
      <c r="AB1054" s="26" t="s">
        <v>1825</v>
      </c>
      <c r="AC1054" s="26" t="s">
        <v>290</v>
      </c>
      <c r="AD1054" s="26" t="s">
        <v>269</v>
      </c>
      <c r="AE1054" s="26"/>
      <c r="AF1054" s="26" t="s">
        <v>270</v>
      </c>
      <c r="AG1054" s="26"/>
      <c r="AH1054" s="45"/>
      <c r="AI1054" s="45"/>
      <c r="AJ1054" s="45"/>
      <c r="AK1054" s="46" t="n">
        <v>260.122585714286</v>
      </c>
      <c r="AL1054" s="46"/>
      <c r="AM1054" s="46"/>
      <c r="AN1054" s="26"/>
      <c r="AO1054" s="26" t="s">
        <v>5017</v>
      </c>
    </row>
    <row r="1055" customFormat="false" ht="12" hidden="false" customHeight="false" outlineLevel="0" collapsed="false">
      <c r="A1055" s="39" t="s">
        <v>2289</v>
      </c>
      <c r="B1055" s="39" t="s">
        <v>2290</v>
      </c>
      <c r="C1055" s="39" t="s">
        <v>5685</v>
      </c>
      <c r="D1055" s="39" t="s">
        <v>4505</v>
      </c>
      <c r="E1055" s="39" t="s">
        <v>261</v>
      </c>
      <c r="F1055" s="39" t="s">
        <v>1739</v>
      </c>
      <c r="G1055" s="39" t="s">
        <v>4853</v>
      </c>
      <c r="H1055" s="39" t="s">
        <v>4502</v>
      </c>
      <c r="I1055" s="40" t="n">
        <v>50</v>
      </c>
      <c r="J1055" s="40" t="n">
        <v>0</v>
      </c>
      <c r="K1055" s="39" t="s">
        <v>4503</v>
      </c>
      <c r="L1055" s="41" t="n">
        <v>0</v>
      </c>
      <c r="M1055" s="41" t="n">
        <v>110827.37</v>
      </c>
      <c r="O1055" s="42" t="n">
        <f aca="false">M1055/SUM($M$2:$M$2023)</f>
        <v>0.000306176025581037</v>
      </c>
      <c r="P1055" s="43" t="n">
        <f aca="false">IFERROR(M1055/I1055,0)</f>
        <v>2216.5474</v>
      </c>
      <c r="Q1055" s="17" t="n">
        <v>12</v>
      </c>
      <c r="R1055" s="44" t="n">
        <f aca="false">I1055-Q1055</f>
        <v>38</v>
      </c>
      <c r="S1055" s="43" t="n">
        <f aca="false">$AK1055*R1055</f>
        <v>84228.7982769231</v>
      </c>
      <c r="U1055" s="26" t="s">
        <v>259</v>
      </c>
      <c r="V1055" s="26" t="s">
        <v>260</v>
      </c>
      <c r="W1055" s="26" t="s">
        <v>262</v>
      </c>
      <c r="X1055" s="29" t="s">
        <v>227</v>
      </c>
      <c r="Y1055" s="26" t="s">
        <v>297</v>
      </c>
      <c r="Z1055" s="25" t="s">
        <v>51</v>
      </c>
      <c r="AA1055" s="26" t="s">
        <v>2291</v>
      </c>
      <c r="AB1055" s="26" t="s">
        <v>2292</v>
      </c>
      <c r="AC1055" s="26" t="s">
        <v>290</v>
      </c>
      <c r="AD1055" s="26" t="s">
        <v>269</v>
      </c>
      <c r="AE1055" s="26"/>
      <c r="AF1055" s="26" t="s">
        <v>269</v>
      </c>
      <c r="AG1055" s="26"/>
      <c r="AH1055" s="45" t="n">
        <v>325</v>
      </c>
      <c r="AI1055" s="45" t="n">
        <f aca="false">Q1055</f>
        <v>12</v>
      </c>
      <c r="AJ1055" s="45" t="n">
        <f aca="false">$AH1055-$AI1055</f>
        <v>313</v>
      </c>
      <c r="AK1055" s="46" t="n">
        <v>2216.54732307692</v>
      </c>
      <c r="AL1055" s="46" t="n">
        <f aca="false">$AJ1055*$AK1055</f>
        <v>693779.312123077</v>
      </c>
      <c r="AM1055" s="46" t="n">
        <f aca="false">$AI1055*$AK1055</f>
        <v>26598.5678769231</v>
      </c>
      <c r="AN1055" s="26"/>
      <c r="AO1055" s="26" t="s">
        <v>2293</v>
      </c>
    </row>
    <row r="1056" customFormat="false" ht="12" hidden="false" customHeight="false" outlineLevel="0" collapsed="false">
      <c r="A1056" s="39" t="s">
        <v>2289</v>
      </c>
      <c r="B1056" s="39" t="s">
        <v>2290</v>
      </c>
      <c r="C1056" s="39" t="s">
        <v>5686</v>
      </c>
      <c r="D1056" s="39" t="s">
        <v>4505</v>
      </c>
      <c r="E1056" s="39" t="s">
        <v>261</v>
      </c>
      <c r="F1056" s="39" t="s">
        <v>1739</v>
      </c>
      <c r="G1056" s="39" t="s">
        <v>4853</v>
      </c>
      <c r="H1056" s="39" t="s">
        <v>4502</v>
      </c>
      <c r="I1056" s="40" t="n">
        <v>50</v>
      </c>
      <c r="J1056" s="40" t="n">
        <v>0</v>
      </c>
      <c r="K1056" s="39" t="s">
        <v>4503</v>
      </c>
      <c r="L1056" s="41" t="n">
        <v>0</v>
      </c>
      <c r="M1056" s="41" t="n">
        <v>110827.37</v>
      </c>
      <c r="O1056" s="42" t="n">
        <f aca="false">M1056/SUM($M$2:$M$2023)</f>
        <v>0.000306176025581037</v>
      </c>
      <c r="P1056" s="43" t="n">
        <f aca="false">IFERROR(M1056/I1056,0)</f>
        <v>2216.5474</v>
      </c>
      <c r="Q1056" s="17"/>
      <c r="R1056" s="44" t="n">
        <f aca="false">I1056-Q1056</f>
        <v>50</v>
      </c>
      <c r="S1056" s="43" t="n">
        <f aca="false">$AK1056*R1056</f>
        <v>110827.366153846</v>
      </c>
      <c r="U1056" s="26" t="s">
        <v>259</v>
      </c>
      <c r="V1056" s="26" t="s">
        <v>260</v>
      </c>
      <c r="W1056" s="26" t="s">
        <v>262</v>
      </c>
      <c r="X1056" s="29" t="s">
        <v>227</v>
      </c>
      <c r="Y1056" s="26" t="s">
        <v>297</v>
      </c>
      <c r="Z1056" s="25" t="s">
        <v>51</v>
      </c>
      <c r="AA1056" s="26" t="s">
        <v>2291</v>
      </c>
      <c r="AB1056" s="26" t="s">
        <v>2292</v>
      </c>
      <c r="AC1056" s="26" t="s">
        <v>290</v>
      </c>
      <c r="AD1056" s="26" t="s">
        <v>269</v>
      </c>
      <c r="AE1056" s="26"/>
      <c r="AF1056" s="26" t="s">
        <v>269</v>
      </c>
      <c r="AG1056" s="26"/>
      <c r="AH1056" s="45"/>
      <c r="AI1056" s="45"/>
      <c r="AJ1056" s="45"/>
      <c r="AK1056" s="46" t="n">
        <v>2216.54732307692</v>
      </c>
      <c r="AL1056" s="46"/>
      <c r="AM1056" s="46"/>
      <c r="AN1056" s="26"/>
      <c r="AO1056" s="26" t="s">
        <v>5687</v>
      </c>
    </row>
    <row r="1057" customFormat="false" ht="12" hidden="false" customHeight="false" outlineLevel="0" collapsed="false">
      <c r="A1057" s="39" t="s">
        <v>263</v>
      </c>
      <c r="B1057" s="39" t="s">
        <v>264</v>
      </c>
      <c r="C1057" s="39" t="s">
        <v>5688</v>
      </c>
      <c r="D1057" s="39" t="s">
        <v>4505</v>
      </c>
      <c r="E1057" s="39" t="s">
        <v>261</v>
      </c>
      <c r="F1057" s="39" t="s">
        <v>1739</v>
      </c>
      <c r="G1057" s="39" t="s">
        <v>4853</v>
      </c>
      <c r="H1057" s="39" t="s">
        <v>4502</v>
      </c>
      <c r="I1057" s="40" t="n">
        <v>50</v>
      </c>
      <c r="J1057" s="40" t="n">
        <v>0</v>
      </c>
      <c r="K1057" s="39" t="s">
        <v>4503</v>
      </c>
      <c r="L1057" s="41" t="n">
        <v>0</v>
      </c>
      <c r="M1057" s="41" t="n">
        <v>7411.1</v>
      </c>
      <c r="O1057" s="42" t="n">
        <f aca="false">M1057/SUM($M$2:$M$2023)</f>
        <v>2.04741946252413E-005</v>
      </c>
      <c r="P1057" s="43" t="n">
        <f aca="false">IFERROR(M1057/I1057,0)</f>
        <v>148.222</v>
      </c>
      <c r="Q1057" s="17"/>
      <c r="R1057" s="44" t="n">
        <f aca="false">I1057-Q1057</f>
        <v>50</v>
      </c>
      <c r="S1057" s="43" t="n">
        <f aca="false">$AK1057*R1057</f>
        <v>7411.09894761459</v>
      </c>
      <c r="U1057" s="26" t="s">
        <v>259</v>
      </c>
      <c r="V1057" s="26" t="s">
        <v>260</v>
      </c>
      <c r="W1057" s="26" t="s">
        <v>262</v>
      </c>
      <c r="X1057" s="29" t="s">
        <v>227</v>
      </c>
      <c r="Y1057" s="26" t="s">
        <v>297</v>
      </c>
      <c r="Z1057" s="25" t="s">
        <v>51</v>
      </c>
      <c r="AA1057" s="26" t="s">
        <v>1752</v>
      </c>
      <c r="AB1057" s="26" t="s">
        <v>1753</v>
      </c>
      <c r="AC1057" s="26" t="s">
        <v>268</v>
      </c>
      <c r="AD1057" s="26" t="s">
        <v>269</v>
      </c>
      <c r="AE1057" s="26"/>
      <c r="AF1057" s="26" t="s">
        <v>270</v>
      </c>
      <c r="AG1057" s="26" t="s">
        <v>271</v>
      </c>
      <c r="AH1057" s="45"/>
      <c r="AI1057" s="45"/>
      <c r="AJ1057" s="45"/>
      <c r="AK1057" s="46" t="n">
        <v>148.221978952292</v>
      </c>
      <c r="AL1057" s="46"/>
      <c r="AM1057" s="46"/>
      <c r="AN1057" s="26"/>
      <c r="AO1057" s="26" t="s">
        <v>4867</v>
      </c>
    </row>
    <row r="1058" customFormat="false" ht="12" hidden="false" customHeight="false" outlineLevel="0" collapsed="false">
      <c r="A1058" s="39" t="s">
        <v>263</v>
      </c>
      <c r="B1058" s="39" t="s">
        <v>264</v>
      </c>
      <c r="C1058" s="39" t="s">
        <v>5689</v>
      </c>
      <c r="D1058" s="39" t="s">
        <v>4505</v>
      </c>
      <c r="E1058" s="39" t="s">
        <v>261</v>
      </c>
      <c r="F1058" s="39" t="s">
        <v>1739</v>
      </c>
      <c r="G1058" s="39" t="s">
        <v>4853</v>
      </c>
      <c r="H1058" s="39" t="s">
        <v>4502</v>
      </c>
      <c r="I1058" s="40" t="n">
        <v>50</v>
      </c>
      <c r="J1058" s="40" t="n">
        <v>0</v>
      </c>
      <c r="K1058" s="39" t="s">
        <v>4503</v>
      </c>
      <c r="L1058" s="41" t="n">
        <v>0</v>
      </c>
      <c r="M1058" s="41" t="n">
        <v>7411.1</v>
      </c>
      <c r="O1058" s="42" t="n">
        <f aca="false">M1058/SUM($M$2:$M$2023)</f>
        <v>2.04741946252413E-005</v>
      </c>
      <c r="P1058" s="43" t="n">
        <f aca="false">IFERROR(M1058/I1058,0)</f>
        <v>148.222</v>
      </c>
      <c r="Q1058" s="17"/>
      <c r="R1058" s="44" t="n">
        <f aca="false">I1058-Q1058</f>
        <v>50</v>
      </c>
      <c r="S1058" s="43" t="n">
        <f aca="false">$AK1058*R1058</f>
        <v>7411.09894761459</v>
      </c>
      <c r="U1058" s="26" t="s">
        <v>259</v>
      </c>
      <c r="V1058" s="26" t="s">
        <v>260</v>
      </c>
      <c r="W1058" s="26" t="s">
        <v>262</v>
      </c>
      <c r="X1058" s="29" t="s">
        <v>227</v>
      </c>
      <c r="Y1058" s="26" t="s">
        <v>297</v>
      </c>
      <c r="Z1058" s="25" t="s">
        <v>51</v>
      </c>
      <c r="AA1058" s="26" t="s">
        <v>1752</v>
      </c>
      <c r="AB1058" s="26" t="s">
        <v>1753</v>
      </c>
      <c r="AC1058" s="26" t="s">
        <v>268</v>
      </c>
      <c r="AD1058" s="26" t="s">
        <v>269</v>
      </c>
      <c r="AE1058" s="26"/>
      <c r="AF1058" s="26" t="s">
        <v>270</v>
      </c>
      <c r="AG1058" s="26" t="s">
        <v>271</v>
      </c>
      <c r="AH1058" s="45"/>
      <c r="AI1058" s="45"/>
      <c r="AJ1058" s="45"/>
      <c r="AK1058" s="46" t="n">
        <v>148.221978952292</v>
      </c>
      <c r="AL1058" s="46"/>
      <c r="AM1058" s="46"/>
      <c r="AN1058" s="26"/>
      <c r="AO1058" s="26" t="s">
        <v>4867</v>
      </c>
    </row>
    <row r="1059" customFormat="false" ht="12" hidden="false" customHeight="false" outlineLevel="0" collapsed="false">
      <c r="A1059" s="39" t="s">
        <v>263</v>
      </c>
      <c r="B1059" s="39" t="s">
        <v>264</v>
      </c>
      <c r="C1059" s="39" t="s">
        <v>5690</v>
      </c>
      <c r="D1059" s="39" t="s">
        <v>4505</v>
      </c>
      <c r="E1059" s="39" t="s">
        <v>261</v>
      </c>
      <c r="F1059" s="39" t="s">
        <v>1739</v>
      </c>
      <c r="G1059" s="39" t="s">
        <v>4853</v>
      </c>
      <c r="H1059" s="39" t="s">
        <v>4502</v>
      </c>
      <c r="I1059" s="40" t="n">
        <v>50</v>
      </c>
      <c r="J1059" s="40" t="n">
        <v>0</v>
      </c>
      <c r="K1059" s="39" t="s">
        <v>4503</v>
      </c>
      <c r="L1059" s="41" t="n">
        <v>0</v>
      </c>
      <c r="M1059" s="41" t="n">
        <v>7411.1</v>
      </c>
      <c r="O1059" s="42" t="n">
        <f aca="false">M1059/SUM($M$2:$M$2023)</f>
        <v>2.04741946252413E-005</v>
      </c>
      <c r="P1059" s="43" t="n">
        <f aca="false">IFERROR(M1059/I1059,0)</f>
        <v>148.222</v>
      </c>
      <c r="Q1059" s="17"/>
      <c r="R1059" s="44" t="n">
        <f aca="false">I1059-Q1059</f>
        <v>50</v>
      </c>
      <c r="S1059" s="43" t="n">
        <f aca="false">$AK1059*R1059</f>
        <v>7411.09894761459</v>
      </c>
      <c r="U1059" s="26" t="s">
        <v>259</v>
      </c>
      <c r="V1059" s="26" t="s">
        <v>260</v>
      </c>
      <c r="W1059" s="26" t="s">
        <v>262</v>
      </c>
      <c r="X1059" s="29" t="s">
        <v>227</v>
      </c>
      <c r="Y1059" s="26" t="s">
        <v>297</v>
      </c>
      <c r="Z1059" s="25" t="s">
        <v>51</v>
      </c>
      <c r="AA1059" s="26" t="s">
        <v>1752</v>
      </c>
      <c r="AB1059" s="26" t="s">
        <v>1753</v>
      </c>
      <c r="AC1059" s="26" t="s">
        <v>268</v>
      </c>
      <c r="AD1059" s="26" t="s">
        <v>269</v>
      </c>
      <c r="AE1059" s="26"/>
      <c r="AF1059" s="26" t="s">
        <v>270</v>
      </c>
      <c r="AG1059" s="26" t="s">
        <v>271</v>
      </c>
      <c r="AH1059" s="45"/>
      <c r="AI1059" s="45"/>
      <c r="AJ1059" s="45"/>
      <c r="AK1059" s="46" t="n">
        <v>148.221978952292</v>
      </c>
      <c r="AL1059" s="46"/>
      <c r="AM1059" s="46"/>
      <c r="AN1059" s="26"/>
      <c r="AO1059" s="26" t="s">
        <v>4867</v>
      </c>
    </row>
    <row r="1060" customFormat="false" ht="12" hidden="false" customHeight="false" outlineLevel="0" collapsed="false">
      <c r="A1060" s="39" t="s">
        <v>602</v>
      </c>
      <c r="B1060" s="39" t="s">
        <v>603</v>
      </c>
      <c r="C1060" s="39" t="s">
        <v>5691</v>
      </c>
      <c r="D1060" s="39" t="s">
        <v>4505</v>
      </c>
      <c r="E1060" s="39" t="s">
        <v>261</v>
      </c>
      <c r="F1060" s="39" t="s">
        <v>1739</v>
      </c>
      <c r="G1060" s="39" t="s">
        <v>4853</v>
      </c>
      <c r="H1060" s="39" t="s">
        <v>4502</v>
      </c>
      <c r="I1060" s="40" t="n">
        <v>50</v>
      </c>
      <c r="J1060" s="40" t="n">
        <v>0</v>
      </c>
      <c r="K1060" s="39" t="s">
        <v>4503</v>
      </c>
      <c r="L1060" s="41" t="n">
        <v>0</v>
      </c>
      <c r="M1060" s="41" t="n">
        <v>6052.83</v>
      </c>
      <c r="O1060" s="42" t="n">
        <f aca="false">M1060/SUM($M$2:$M$2023)</f>
        <v>1.67217848164914E-005</v>
      </c>
      <c r="P1060" s="43" t="n">
        <f aca="false">IFERROR(M1060/I1060,0)</f>
        <v>121.0566</v>
      </c>
      <c r="Q1060" s="17"/>
      <c r="R1060" s="44" t="n">
        <f aca="false">I1060-Q1060</f>
        <v>50</v>
      </c>
      <c r="S1060" s="43" t="n">
        <f aca="false">$AK1060*R1060</f>
        <v>6052.82765957447</v>
      </c>
      <c r="U1060" s="26" t="s">
        <v>259</v>
      </c>
      <c r="V1060" s="26" t="s">
        <v>260</v>
      </c>
      <c r="W1060" s="26" t="s">
        <v>262</v>
      </c>
      <c r="X1060" s="24" t="s">
        <v>226</v>
      </c>
      <c r="Y1060" s="26" t="s">
        <v>267</v>
      </c>
      <c r="Z1060" s="25" t="s">
        <v>51</v>
      </c>
      <c r="AA1060" s="26" t="s">
        <v>1840</v>
      </c>
      <c r="AB1060" s="26" t="s">
        <v>1841</v>
      </c>
      <c r="AC1060" s="26" t="s">
        <v>1067</v>
      </c>
      <c r="AD1060" s="26" t="s">
        <v>269</v>
      </c>
      <c r="AE1060" s="26"/>
      <c r="AF1060" s="26" t="s">
        <v>270</v>
      </c>
      <c r="AG1060" s="26" t="s">
        <v>1069</v>
      </c>
      <c r="AH1060" s="45"/>
      <c r="AI1060" s="45"/>
      <c r="AJ1060" s="45"/>
      <c r="AK1060" s="46" t="n">
        <v>121.056553191489</v>
      </c>
      <c r="AL1060" s="46"/>
      <c r="AM1060" s="46"/>
      <c r="AN1060" s="26"/>
      <c r="AO1060" s="26" t="s">
        <v>4913</v>
      </c>
    </row>
    <row r="1061" customFormat="false" ht="12" hidden="false" customHeight="false" outlineLevel="0" collapsed="false">
      <c r="A1061" s="39" t="s">
        <v>1169</v>
      </c>
      <c r="B1061" s="39" t="s">
        <v>1170</v>
      </c>
      <c r="C1061" s="39" t="s">
        <v>5692</v>
      </c>
      <c r="D1061" s="39" t="s">
        <v>4505</v>
      </c>
      <c r="E1061" s="39" t="s">
        <v>261</v>
      </c>
      <c r="F1061" s="39" t="s">
        <v>1739</v>
      </c>
      <c r="G1061" s="39" t="s">
        <v>4852</v>
      </c>
      <c r="H1061" s="39" t="s">
        <v>4502</v>
      </c>
      <c r="I1061" s="40" t="n">
        <v>50</v>
      </c>
      <c r="J1061" s="40" t="n">
        <v>0</v>
      </c>
      <c r="K1061" s="39" t="s">
        <v>4503</v>
      </c>
      <c r="L1061" s="41" t="n">
        <v>0</v>
      </c>
      <c r="M1061" s="41" t="n">
        <v>59421.71</v>
      </c>
      <c r="O1061" s="42" t="n">
        <f aca="false">M1061/SUM($M$2:$M$2023)</f>
        <v>0.000164160739364554</v>
      </c>
      <c r="P1061" s="43" t="n">
        <f aca="false">IFERROR(M1061/I1061,0)</f>
        <v>1188.4342</v>
      </c>
      <c r="Q1061" s="17" t="n">
        <v>0</v>
      </c>
      <c r="R1061" s="44" t="n">
        <f aca="false">I1061-Q1061</f>
        <v>50</v>
      </c>
      <c r="S1061" s="43" t="n">
        <f aca="false">$AK1061*R1061</f>
        <v>59421.7028301886</v>
      </c>
      <c r="U1061" s="26" t="s">
        <v>259</v>
      </c>
      <c r="V1061" s="26" t="s">
        <v>260</v>
      </c>
      <c r="W1061" s="26" t="s">
        <v>262</v>
      </c>
      <c r="X1061" s="29" t="s">
        <v>227</v>
      </c>
      <c r="Y1061" s="26" t="s">
        <v>297</v>
      </c>
      <c r="Z1061" s="25" t="s">
        <v>51</v>
      </c>
      <c r="AA1061" s="26" t="s">
        <v>2509</v>
      </c>
      <c r="AB1061" s="26" t="s">
        <v>2510</v>
      </c>
      <c r="AC1061" s="26" t="s">
        <v>290</v>
      </c>
      <c r="AD1061" s="26" t="s">
        <v>269</v>
      </c>
      <c r="AE1061" s="26"/>
      <c r="AF1061" s="26" t="s">
        <v>269</v>
      </c>
      <c r="AG1061" s="26"/>
      <c r="AH1061" s="45" t="n">
        <v>106</v>
      </c>
      <c r="AI1061" s="45" t="n">
        <f aca="false">Q1061</f>
        <v>0</v>
      </c>
      <c r="AJ1061" s="45" t="n">
        <f aca="false">$AH1061-$AI1061</f>
        <v>106</v>
      </c>
      <c r="AK1061" s="46" t="n">
        <v>1188.43405660377</v>
      </c>
      <c r="AL1061" s="46" t="n">
        <f aca="false">$AJ1061*$AK1061</f>
        <v>125974.01</v>
      </c>
      <c r="AM1061" s="46" t="n">
        <f aca="false">$AI1061*$AK1061</f>
        <v>0</v>
      </c>
      <c r="AN1061" s="26"/>
      <c r="AO1061" s="26" t="s">
        <v>2511</v>
      </c>
    </row>
    <row r="1062" customFormat="false" ht="12" hidden="false" customHeight="false" outlineLevel="0" collapsed="false">
      <c r="A1062" s="39" t="s">
        <v>2085</v>
      </c>
      <c r="B1062" s="39" t="s">
        <v>2086</v>
      </c>
      <c r="C1062" s="39" t="s">
        <v>5693</v>
      </c>
      <c r="D1062" s="39" t="s">
        <v>4505</v>
      </c>
      <c r="E1062" s="39" t="s">
        <v>261</v>
      </c>
      <c r="F1062" s="39" t="s">
        <v>1739</v>
      </c>
      <c r="G1062" s="39" t="s">
        <v>4853</v>
      </c>
      <c r="H1062" s="39" t="s">
        <v>4502</v>
      </c>
      <c r="I1062" s="40" t="n">
        <v>50</v>
      </c>
      <c r="J1062" s="40" t="n">
        <v>0</v>
      </c>
      <c r="K1062" s="39" t="s">
        <v>4503</v>
      </c>
      <c r="L1062" s="41" t="n">
        <v>0</v>
      </c>
      <c r="M1062" s="41" t="n">
        <v>17686.55</v>
      </c>
      <c r="O1062" s="42" t="n">
        <f aca="false">M1062/SUM($M$2:$M$2023)</f>
        <v>4.88615545531785E-005</v>
      </c>
      <c r="P1062" s="43" t="n">
        <f aca="false">IFERROR(M1062/I1062,0)</f>
        <v>353.731</v>
      </c>
      <c r="Q1062" s="17"/>
      <c r="R1062" s="44" t="n">
        <f aca="false">I1062-Q1062</f>
        <v>50</v>
      </c>
      <c r="S1062" s="43" t="n">
        <f aca="false">$AK1062*R1062</f>
        <v>17686.5531400966</v>
      </c>
      <c r="U1062" s="26" t="s">
        <v>259</v>
      </c>
      <c r="V1062" s="26" t="s">
        <v>260</v>
      </c>
      <c r="W1062" s="26" t="s">
        <v>262</v>
      </c>
      <c r="X1062" s="29" t="s">
        <v>227</v>
      </c>
      <c r="Y1062" s="26" t="s">
        <v>297</v>
      </c>
      <c r="Z1062" s="25" t="s">
        <v>51</v>
      </c>
      <c r="AA1062" s="26" t="s">
        <v>2087</v>
      </c>
      <c r="AB1062" s="26" t="s">
        <v>2088</v>
      </c>
      <c r="AC1062" s="26" t="s">
        <v>290</v>
      </c>
      <c r="AD1062" s="26" t="s">
        <v>269</v>
      </c>
      <c r="AE1062" s="26"/>
      <c r="AF1062" s="26" t="s">
        <v>269</v>
      </c>
      <c r="AG1062" s="26"/>
      <c r="AH1062" s="45"/>
      <c r="AI1062" s="45"/>
      <c r="AJ1062" s="45"/>
      <c r="AK1062" s="46" t="n">
        <v>353.731062801932</v>
      </c>
      <c r="AL1062" s="46"/>
      <c r="AM1062" s="46"/>
      <c r="AN1062" s="26"/>
      <c r="AO1062" s="26" t="s">
        <v>5274</v>
      </c>
    </row>
    <row r="1063" customFormat="false" ht="12" hidden="false" customHeight="false" outlineLevel="0" collapsed="false">
      <c r="A1063" s="39" t="s">
        <v>2021</v>
      </c>
      <c r="B1063" s="39" t="s">
        <v>2022</v>
      </c>
      <c r="C1063" s="39" t="s">
        <v>5694</v>
      </c>
      <c r="D1063" s="39" t="s">
        <v>4505</v>
      </c>
      <c r="E1063" s="39" t="s">
        <v>261</v>
      </c>
      <c r="F1063" s="39" t="s">
        <v>1739</v>
      </c>
      <c r="G1063" s="39" t="s">
        <v>4853</v>
      </c>
      <c r="H1063" s="39" t="s">
        <v>4502</v>
      </c>
      <c r="I1063" s="40" t="n">
        <v>50</v>
      </c>
      <c r="J1063" s="40" t="n">
        <v>0</v>
      </c>
      <c r="K1063" s="39" t="s">
        <v>4503</v>
      </c>
      <c r="L1063" s="41" t="n">
        <v>0</v>
      </c>
      <c r="M1063" s="41" t="n">
        <v>190285.57</v>
      </c>
      <c r="O1063" s="42" t="n">
        <f aca="false">M1063/SUM($M$2:$M$2023)</f>
        <v>0.000525690355622643</v>
      </c>
      <c r="P1063" s="43" t="n">
        <f aca="false">IFERROR(M1063/I1063,0)</f>
        <v>3805.7114</v>
      </c>
      <c r="Q1063" s="17"/>
      <c r="R1063" s="44" t="n">
        <f aca="false">I1063-Q1063</f>
        <v>50</v>
      </c>
      <c r="S1063" s="43" t="n">
        <f aca="false">$AK1063*R1063</f>
        <v>190285.573688272</v>
      </c>
      <c r="U1063" s="26" t="s">
        <v>259</v>
      </c>
      <c r="V1063" s="26" t="s">
        <v>260</v>
      </c>
      <c r="W1063" s="26" t="s">
        <v>262</v>
      </c>
      <c r="X1063" s="26"/>
      <c r="Y1063" s="26" t="s">
        <v>277</v>
      </c>
      <c r="Z1063" s="27" t="s">
        <v>123</v>
      </c>
      <c r="AA1063" s="26"/>
      <c r="AB1063" s="26"/>
      <c r="AC1063" s="26"/>
      <c r="AD1063" s="26"/>
      <c r="AE1063" s="26"/>
      <c r="AF1063" s="26"/>
      <c r="AG1063" s="26"/>
      <c r="AH1063" s="45"/>
      <c r="AI1063" s="45"/>
      <c r="AJ1063" s="45"/>
      <c r="AK1063" s="46" t="n">
        <v>3805.71147376543</v>
      </c>
      <c r="AL1063" s="46"/>
      <c r="AM1063" s="46"/>
      <c r="AN1063" s="26"/>
      <c r="AO1063" s="26" t="s">
        <v>2023</v>
      </c>
    </row>
    <row r="1064" customFormat="false" ht="12" hidden="false" customHeight="false" outlineLevel="0" collapsed="false">
      <c r="A1064" s="39" t="s">
        <v>1291</v>
      </c>
      <c r="B1064" s="39" t="s">
        <v>1292</v>
      </c>
      <c r="C1064" s="39" t="s">
        <v>5695</v>
      </c>
      <c r="D1064" s="39" t="s">
        <v>4505</v>
      </c>
      <c r="E1064" s="39" t="s">
        <v>261</v>
      </c>
      <c r="F1064" s="39" t="s">
        <v>1739</v>
      </c>
      <c r="G1064" s="39" t="s">
        <v>4853</v>
      </c>
      <c r="H1064" s="39" t="s">
        <v>4502</v>
      </c>
      <c r="I1064" s="40" t="n">
        <v>50</v>
      </c>
      <c r="J1064" s="40" t="n">
        <v>0</v>
      </c>
      <c r="K1064" s="39" t="s">
        <v>4503</v>
      </c>
      <c r="L1064" s="41" t="n">
        <v>0</v>
      </c>
      <c r="M1064" s="41" t="n">
        <v>21840.56</v>
      </c>
      <c r="O1064" s="42" t="n">
        <f aca="false">M1064/SUM($M$2:$M$2023)</f>
        <v>6.03375849960545E-005</v>
      </c>
      <c r="P1064" s="43" t="n">
        <f aca="false">IFERROR(M1064/I1064,0)</f>
        <v>436.8112</v>
      </c>
      <c r="Q1064" s="17"/>
      <c r="R1064" s="44" t="n">
        <f aca="false">I1064-Q1064</f>
        <v>50</v>
      </c>
      <c r="S1064" s="43" t="n">
        <f aca="false">$AK1064*R1064</f>
        <v>21840.5608614232</v>
      </c>
      <c r="U1064" s="26" t="s">
        <v>259</v>
      </c>
      <c r="V1064" s="26" t="s">
        <v>260</v>
      </c>
      <c r="W1064" s="26" t="s">
        <v>262</v>
      </c>
      <c r="X1064" s="26"/>
      <c r="Y1064" s="26" t="s">
        <v>277</v>
      </c>
      <c r="Z1064" s="27" t="s">
        <v>123</v>
      </c>
      <c r="AA1064" s="26"/>
      <c r="AB1064" s="26"/>
      <c r="AC1064" s="26"/>
      <c r="AD1064" s="26"/>
      <c r="AE1064" s="26"/>
      <c r="AF1064" s="26"/>
      <c r="AG1064" s="26"/>
      <c r="AH1064" s="45"/>
      <c r="AI1064" s="45"/>
      <c r="AJ1064" s="45"/>
      <c r="AK1064" s="46" t="n">
        <v>436.811217228464</v>
      </c>
      <c r="AL1064" s="46"/>
      <c r="AM1064" s="46"/>
      <c r="AN1064" s="26"/>
      <c r="AO1064" s="26" t="s">
        <v>2066</v>
      </c>
    </row>
    <row r="1065" customFormat="false" ht="12" hidden="false" customHeight="false" outlineLevel="0" collapsed="false">
      <c r="A1065" s="39" t="s">
        <v>2681</v>
      </c>
      <c r="B1065" s="39" t="s">
        <v>2682</v>
      </c>
      <c r="C1065" s="39" t="s">
        <v>5696</v>
      </c>
      <c r="D1065" s="39" t="s">
        <v>4505</v>
      </c>
      <c r="E1065" s="39" t="s">
        <v>261</v>
      </c>
      <c r="F1065" s="39" t="s">
        <v>1739</v>
      </c>
      <c r="G1065" s="39" t="s">
        <v>4853</v>
      </c>
      <c r="H1065" s="39" t="s">
        <v>4502</v>
      </c>
      <c r="I1065" s="40" t="n">
        <v>50</v>
      </c>
      <c r="J1065" s="40" t="n">
        <v>0</v>
      </c>
      <c r="K1065" s="39" t="s">
        <v>4503</v>
      </c>
      <c r="L1065" s="41" t="n">
        <v>0</v>
      </c>
      <c r="M1065" s="41" t="n">
        <v>338928.57</v>
      </c>
      <c r="O1065" s="42" t="n">
        <f aca="false">M1065/SUM($M$2:$M$2023)</f>
        <v>0.000936337319188071</v>
      </c>
      <c r="P1065" s="43" t="n">
        <f aca="false">IFERROR(M1065/I1065,0)</f>
        <v>6778.5714</v>
      </c>
      <c r="Q1065" s="17"/>
      <c r="R1065" s="44" t="n">
        <f aca="false">I1065-Q1065</f>
        <v>50</v>
      </c>
      <c r="S1065" s="43" t="n">
        <f aca="false">$AK1065*R1065</f>
        <v>338928.57</v>
      </c>
      <c r="U1065" s="26" t="s">
        <v>259</v>
      </c>
      <c r="V1065" s="26" t="s">
        <v>260</v>
      </c>
      <c r="W1065" s="26" t="s">
        <v>262</v>
      </c>
      <c r="X1065" s="26"/>
      <c r="Y1065" s="26" t="s">
        <v>277</v>
      </c>
      <c r="Z1065" s="27" t="s">
        <v>123</v>
      </c>
      <c r="AA1065" s="26"/>
      <c r="AB1065" s="26"/>
      <c r="AC1065" s="26"/>
      <c r="AD1065" s="26"/>
      <c r="AE1065" s="26"/>
      <c r="AF1065" s="26"/>
      <c r="AG1065" s="26"/>
      <c r="AH1065" s="45" t="n">
        <v>50</v>
      </c>
      <c r="AI1065" s="45" t="n">
        <f aca="false">Q1065</f>
        <v>0</v>
      </c>
      <c r="AJ1065" s="45" t="n">
        <f aca="false">$AH1065-$AI1065</f>
        <v>50</v>
      </c>
      <c r="AK1065" s="46" t="n">
        <v>6778.5714</v>
      </c>
      <c r="AL1065" s="46" t="n">
        <f aca="false">$AJ1065*$AK1065</f>
        <v>338928.57</v>
      </c>
      <c r="AM1065" s="46" t="n">
        <f aca="false">$AI1065*$AK1065</f>
        <v>0</v>
      </c>
      <c r="AN1065" s="26"/>
      <c r="AO1065" s="26" t="s">
        <v>1741</v>
      </c>
    </row>
    <row r="1066" customFormat="false" ht="12" hidden="false" customHeight="false" outlineLevel="0" collapsed="false">
      <c r="A1066" s="39" t="s">
        <v>1502</v>
      </c>
      <c r="B1066" s="39" t="s">
        <v>1503</v>
      </c>
      <c r="C1066" s="39" t="s">
        <v>5697</v>
      </c>
      <c r="D1066" s="39" t="s">
        <v>4505</v>
      </c>
      <c r="E1066" s="39" t="s">
        <v>261</v>
      </c>
      <c r="F1066" s="39" t="s">
        <v>1739</v>
      </c>
      <c r="G1066" s="39" t="s">
        <v>4853</v>
      </c>
      <c r="H1066" s="39" t="s">
        <v>4502</v>
      </c>
      <c r="I1066" s="40" t="n">
        <v>50</v>
      </c>
      <c r="J1066" s="40" t="n">
        <v>0</v>
      </c>
      <c r="K1066" s="39" t="s">
        <v>4503</v>
      </c>
      <c r="L1066" s="41" t="n">
        <v>0</v>
      </c>
      <c r="M1066" s="41" t="n">
        <v>6586.71</v>
      </c>
      <c r="O1066" s="42" t="n">
        <f aca="false">M1066/SUM($M$2:$M$2023)</f>
        <v>1.81967025785677E-005</v>
      </c>
      <c r="P1066" s="43" t="n">
        <f aca="false">IFERROR(M1066/I1066,0)</f>
        <v>131.7342</v>
      </c>
      <c r="Q1066" s="17"/>
      <c r="R1066" s="44" t="n">
        <f aca="false">I1066-Q1066</f>
        <v>50</v>
      </c>
      <c r="S1066" s="43" t="n">
        <f aca="false">$AK1066*R1066</f>
        <v>6586.7082773448</v>
      </c>
      <c r="U1066" s="26" t="s">
        <v>259</v>
      </c>
      <c r="V1066" s="26" t="s">
        <v>260</v>
      </c>
      <c r="W1066" s="26" t="s">
        <v>262</v>
      </c>
      <c r="X1066" s="26"/>
      <c r="Y1066" s="26" t="s">
        <v>277</v>
      </c>
      <c r="Z1066" s="27" t="s">
        <v>123</v>
      </c>
      <c r="AA1066" s="26"/>
      <c r="AB1066" s="26"/>
      <c r="AC1066" s="26"/>
      <c r="AD1066" s="26"/>
      <c r="AE1066" s="26"/>
      <c r="AF1066" s="26"/>
      <c r="AG1066" s="26"/>
      <c r="AH1066" s="45"/>
      <c r="AI1066" s="45"/>
      <c r="AJ1066" s="45"/>
      <c r="AK1066" s="46" t="n">
        <v>131.734165546896</v>
      </c>
      <c r="AL1066" s="46"/>
      <c r="AM1066" s="46"/>
      <c r="AN1066" s="26"/>
      <c r="AO1066" s="26" t="s">
        <v>1823</v>
      </c>
    </row>
    <row r="1067" customFormat="false" ht="12" hidden="false" customHeight="false" outlineLevel="0" collapsed="false">
      <c r="A1067" s="39" t="s">
        <v>2408</v>
      </c>
      <c r="B1067" s="39" t="s">
        <v>2409</v>
      </c>
      <c r="C1067" s="39" t="s">
        <v>5698</v>
      </c>
      <c r="D1067" s="39" t="s">
        <v>4505</v>
      </c>
      <c r="E1067" s="39" t="s">
        <v>261</v>
      </c>
      <c r="F1067" s="39" t="s">
        <v>1739</v>
      </c>
      <c r="G1067" s="39" t="s">
        <v>4853</v>
      </c>
      <c r="H1067" s="39" t="s">
        <v>4502</v>
      </c>
      <c r="I1067" s="40" t="n">
        <v>50</v>
      </c>
      <c r="J1067" s="40" t="n">
        <v>0</v>
      </c>
      <c r="K1067" s="39" t="s">
        <v>4503</v>
      </c>
      <c r="L1067" s="41" t="n">
        <v>0</v>
      </c>
      <c r="M1067" s="41" t="n">
        <v>124774.54</v>
      </c>
      <c r="O1067" s="42" t="n">
        <f aca="false">M1067/SUM($M$2:$M$2023)</f>
        <v>0.000344707022740882</v>
      </c>
      <c r="P1067" s="43" t="n">
        <f aca="false">IFERROR(M1067/I1067,0)</f>
        <v>2495.4908</v>
      </c>
      <c r="Q1067" s="17"/>
      <c r="R1067" s="44" t="n">
        <f aca="false">I1067-Q1067</f>
        <v>50</v>
      </c>
      <c r="S1067" s="43" t="n">
        <f aca="false">$AK1067*R1067</f>
        <v>124774.536649215</v>
      </c>
      <c r="U1067" s="26" t="s">
        <v>259</v>
      </c>
      <c r="V1067" s="26" t="s">
        <v>260</v>
      </c>
      <c r="W1067" s="26" t="s">
        <v>262</v>
      </c>
      <c r="X1067" s="26"/>
      <c r="Y1067" s="26" t="s">
        <v>277</v>
      </c>
      <c r="Z1067" s="27" t="s">
        <v>123</v>
      </c>
      <c r="AA1067" s="26"/>
      <c r="AB1067" s="26"/>
      <c r="AC1067" s="26"/>
      <c r="AD1067" s="26"/>
      <c r="AE1067" s="26"/>
      <c r="AF1067" s="26"/>
      <c r="AG1067" s="26"/>
      <c r="AH1067" s="45" t="n">
        <v>191</v>
      </c>
      <c r="AI1067" s="45" t="n">
        <f aca="false">Q1067</f>
        <v>0</v>
      </c>
      <c r="AJ1067" s="45" t="n">
        <f aca="false">$AH1067-$AI1067</f>
        <v>191</v>
      </c>
      <c r="AK1067" s="46" t="n">
        <v>2495.49073298429</v>
      </c>
      <c r="AL1067" s="46" t="n">
        <f aca="false">$AJ1067*$AK1067</f>
        <v>476638.73</v>
      </c>
      <c r="AM1067" s="46" t="n">
        <f aca="false">$AI1067*$AK1067</f>
        <v>0</v>
      </c>
      <c r="AN1067" s="26"/>
      <c r="AO1067" s="26" t="s">
        <v>2410</v>
      </c>
    </row>
    <row r="1068" customFormat="false" ht="12" hidden="false" customHeight="false" outlineLevel="0" collapsed="false">
      <c r="A1068" s="39" t="s">
        <v>1233</v>
      </c>
      <c r="B1068" s="39" t="s">
        <v>1234</v>
      </c>
      <c r="C1068" s="39" t="s">
        <v>5699</v>
      </c>
      <c r="D1068" s="39" t="s">
        <v>4505</v>
      </c>
      <c r="E1068" s="39" t="s">
        <v>261</v>
      </c>
      <c r="F1068" s="39" t="s">
        <v>1739</v>
      </c>
      <c r="G1068" s="39" t="s">
        <v>4853</v>
      </c>
      <c r="H1068" s="39" t="s">
        <v>4502</v>
      </c>
      <c r="I1068" s="40" t="n">
        <v>50</v>
      </c>
      <c r="J1068" s="40" t="n">
        <v>0</v>
      </c>
      <c r="K1068" s="39" t="s">
        <v>4503</v>
      </c>
      <c r="L1068" s="41" t="n">
        <v>0</v>
      </c>
      <c r="M1068" s="41" t="n">
        <v>74877.25</v>
      </c>
      <c r="O1068" s="42" t="n">
        <f aca="false">M1068/SUM($M$2:$M$2023)</f>
        <v>0.000206858818461881</v>
      </c>
      <c r="P1068" s="43" t="n">
        <f aca="false">IFERROR(M1068/I1068,0)</f>
        <v>1497.545</v>
      </c>
      <c r="Q1068" s="17"/>
      <c r="R1068" s="44" t="n">
        <f aca="false">I1068-Q1068</f>
        <v>50</v>
      </c>
      <c r="S1068" s="43" t="n">
        <f aca="false">$AK1068*R1068</f>
        <v>74877.2522401434</v>
      </c>
      <c r="U1068" s="26" t="s">
        <v>259</v>
      </c>
      <c r="V1068" s="26" t="s">
        <v>260</v>
      </c>
      <c r="W1068" s="26" t="s">
        <v>262</v>
      </c>
      <c r="X1068" s="29" t="s">
        <v>227</v>
      </c>
      <c r="Y1068" s="26" t="s">
        <v>297</v>
      </c>
      <c r="Z1068" s="25" t="s">
        <v>51</v>
      </c>
      <c r="AA1068" s="26" t="s">
        <v>2028</v>
      </c>
      <c r="AB1068" s="26" t="s">
        <v>2029</v>
      </c>
      <c r="AC1068" s="26" t="s">
        <v>1237</v>
      </c>
      <c r="AD1068" s="26" t="s">
        <v>269</v>
      </c>
      <c r="AE1068" s="26"/>
      <c r="AF1068" s="26" t="s">
        <v>270</v>
      </c>
      <c r="AG1068" s="26" t="s">
        <v>1238</v>
      </c>
      <c r="AH1068" s="45"/>
      <c r="AI1068" s="45"/>
      <c r="AJ1068" s="45"/>
      <c r="AK1068" s="46" t="n">
        <v>1497.54504480287</v>
      </c>
      <c r="AL1068" s="46"/>
      <c r="AM1068" s="46"/>
      <c r="AN1068" s="26"/>
      <c r="AO1068" s="26" t="s">
        <v>5315</v>
      </c>
    </row>
    <row r="1069" customFormat="false" ht="12" hidden="false" customHeight="false" outlineLevel="0" collapsed="false">
      <c r="A1069" s="39" t="s">
        <v>1233</v>
      </c>
      <c r="B1069" s="39" t="s">
        <v>1234</v>
      </c>
      <c r="C1069" s="39" t="s">
        <v>5700</v>
      </c>
      <c r="D1069" s="39" t="s">
        <v>4505</v>
      </c>
      <c r="E1069" s="39" t="s">
        <v>261</v>
      </c>
      <c r="F1069" s="39" t="s">
        <v>1739</v>
      </c>
      <c r="G1069" s="39" t="s">
        <v>4853</v>
      </c>
      <c r="H1069" s="39" t="s">
        <v>4502</v>
      </c>
      <c r="I1069" s="40" t="n">
        <v>50</v>
      </c>
      <c r="J1069" s="40" t="n">
        <v>0</v>
      </c>
      <c r="K1069" s="39" t="s">
        <v>4503</v>
      </c>
      <c r="L1069" s="41" t="n">
        <v>0</v>
      </c>
      <c r="M1069" s="41" t="n">
        <v>74877.25</v>
      </c>
      <c r="O1069" s="42" t="n">
        <f aca="false">M1069/SUM($M$2:$M$2023)</f>
        <v>0.000206858818461881</v>
      </c>
      <c r="P1069" s="43" t="n">
        <f aca="false">IFERROR(M1069/I1069,0)</f>
        <v>1497.545</v>
      </c>
      <c r="Q1069" s="17"/>
      <c r="R1069" s="44" t="n">
        <f aca="false">I1069-Q1069</f>
        <v>50</v>
      </c>
      <c r="S1069" s="43" t="n">
        <f aca="false">$AK1069*R1069</f>
        <v>74877.2522401434</v>
      </c>
      <c r="U1069" s="26" t="s">
        <v>259</v>
      </c>
      <c r="V1069" s="26" t="s">
        <v>260</v>
      </c>
      <c r="W1069" s="26" t="s">
        <v>262</v>
      </c>
      <c r="X1069" s="29" t="s">
        <v>227</v>
      </c>
      <c r="Y1069" s="26" t="s">
        <v>297</v>
      </c>
      <c r="Z1069" s="25" t="s">
        <v>51</v>
      </c>
      <c r="AA1069" s="26" t="s">
        <v>2028</v>
      </c>
      <c r="AB1069" s="26" t="s">
        <v>2029</v>
      </c>
      <c r="AC1069" s="26" t="s">
        <v>1237</v>
      </c>
      <c r="AD1069" s="26" t="s">
        <v>269</v>
      </c>
      <c r="AE1069" s="26"/>
      <c r="AF1069" s="26" t="s">
        <v>270</v>
      </c>
      <c r="AG1069" s="26" t="s">
        <v>1238</v>
      </c>
      <c r="AH1069" s="45"/>
      <c r="AI1069" s="45"/>
      <c r="AJ1069" s="45"/>
      <c r="AK1069" s="46" t="n">
        <v>1497.54504480287</v>
      </c>
      <c r="AL1069" s="46"/>
      <c r="AM1069" s="46"/>
      <c r="AN1069" s="26"/>
      <c r="AO1069" s="26" t="s">
        <v>5315</v>
      </c>
    </row>
    <row r="1070" customFormat="false" ht="12" hidden="false" customHeight="false" outlineLevel="0" collapsed="false">
      <c r="A1070" s="39" t="s">
        <v>1233</v>
      </c>
      <c r="B1070" s="39" t="s">
        <v>1234</v>
      </c>
      <c r="C1070" s="39" t="s">
        <v>5701</v>
      </c>
      <c r="D1070" s="39" t="s">
        <v>4505</v>
      </c>
      <c r="E1070" s="39" t="s">
        <v>261</v>
      </c>
      <c r="F1070" s="39" t="s">
        <v>1739</v>
      </c>
      <c r="G1070" s="39" t="s">
        <v>4853</v>
      </c>
      <c r="H1070" s="39" t="s">
        <v>4502</v>
      </c>
      <c r="I1070" s="40" t="n">
        <v>50</v>
      </c>
      <c r="J1070" s="40" t="n">
        <v>0</v>
      </c>
      <c r="K1070" s="39" t="s">
        <v>4503</v>
      </c>
      <c r="L1070" s="41" t="n">
        <v>0</v>
      </c>
      <c r="M1070" s="41" t="n">
        <v>74877.25</v>
      </c>
      <c r="O1070" s="42" t="n">
        <f aca="false">M1070/SUM($M$2:$M$2023)</f>
        <v>0.000206858818461881</v>
      </c>
      <c r="P1070" s="43" t="n">
        <f aca="false">IFERROR(M1070/I1070,0)</f>
        <v>1497.545</v>
      </c>
      <c r="Q1070" s="17"/>
      <c r="R1070" s="44" t="n">
        <f aca="false">I1070-Q1070</f>
        <v>50</v>
      </c>
      <c r="S1070" s="43" t="n">
        <f aca="false">$AK1070*R1070</f>
        <v>74877.2522401434</v>
      </c>
      <c r="U1070" s="26" t="s">
        <v>259</v>
      </c>
      <c r="V1070" s="26" t="s">
        <v>260</v>
      </c>
      <c r="W1070" s="26" t="s">
        <v>262</v>
      </c>
      <c r="X1070" s="29" t="s">
        <v>227</v>
      </c>
      <c r="Y1070" s="26" t="s">
        <v>297</v>
      </c>
      <c r="Z1070" s="25" t="s">
        <v>51</v>
      </c>
      <c r="AA1070" s="26" t="s">
        <v>2028</v>
      </c>
      <c r="AB1070" s="26" t="s">
        <v>2029</v>
      </c>
      <c r="AC1070" s="26" t="s">
        <v>1237</v>
      </c>
      <c r="AD1070" s="26" t="s">
        <v>269</v>
      </c>
      <c r="AE1070" s="26"/>
      <c r="AF1070" s="26" t="s">
        <v>270</v>
      </c>
      <c r="AG1070" s="26" t="s">
        <v>1238</v>
      </c>
      <c r="AH1070" s="45"/>
      <c r="AI1070" s="45"/>
      <c r="AJ1070" s="45"/>
      <c r="AK1070" s="46" t="n">
        <v>1497.54504480287</v>
      </c>
      <c r="AL1070" s="46"/>
      <c r="AM1070" s="46"/>
      <c r="AN1070" s="26"/>
      <c r="AO1070" s="26" t="s">
        <v>5315</v>
      </c>
    </row>
    <row r="1071" customFormat="false" ht="12" hidden="false" customHeight="false" outlineLevel="0" collapsed="false">
      <c r="A1071" s="39" t="s">
        <v>1233</v>
      </c>
      <c r="B1071" s="39" t="s">
        <v>1234</v>
      </c>
      <c r="C1071" s="39" t="s">
        <v>5702</v>
      </c>
      <c r="D1071" s="39" t="s">
        <v>4505</v>
      </c>
      <c r="E1071" s="39" t="s">
        <v>261</v>
      </c>
      <c r="F1071" s="39" t="s">
        <v>1739</v>
      </c>
      <c r="G1071" s="39" t="s">
        <v>4853</v>
      </c>
      <c r="H1071" s="39" t="s">
        <v>4502</v>
      </c>
      <c r="I1071" s="40" t="n">
        <v>50</v>
      </c>
      <c r="J1071" s="40" t="n">
        <v>0</v>
      </c>
      <c r="K1071" s="39" t="s">
        <v>4503</v>
      </c>
      <c r="L1071" s="41" t="n">
        <v>0</v>
      </c>
      <c r="M1071" s="41" t="n">
        <v>74877.25</v>
      </c>
      <c r="O1071" s="42" t="n">
        <f aca="false">M1071/SUM($M$2:$M$2023)</f>
        <v>0.000206858818461881</v>
      </c>
      <c r="P1071" s="43" t="n">
        <f aca="false">IFERROR(M1071/I1071,0)</f>
        <v>1497.545</v>
      </c>
      <c r="Q1071" s="17"/>
      <c r="R1071" s="44" t="n">
        <f aca="false">I1071-Q1071</f>
        <v>50</v>
      </c>
      <c r="S1071" s="43" t="n">
        <f aca="false">$AK1071*R1071</f>
        <v>74877.2522401434</v>
      </c>
      <c r="U1071" s="26" t="s">
        <v>259</v>
      </c>
      <c r="V1071" s="26" t="s">
        <v>260</v>
      </c>
      <c r="W1071" s="26" t="s">
        <v>262</v>
      </c>
      <c r="X1071" s="29" t="s">
        <v>227</v>
      </c>
      <c r="Y1071" s="26" t="s">
        <v>297</v>
      </c>
      <c r="Z1071" s="25" t="s">
        <v>51</v>
      </c>
      <c r="AA1071" s="26" t="s">
        <v>2028</v>
      </c>
      <c r="AB1071" s="26" t="s">
        <v>2029</v>
      </c>
      <c r="AC1071" s="26" t="s">
        <v>1237</v>
      </c>
      <c r="AD1071" s="26" t="s">
        <v>269</v>
      </c>
      <c r="AE1071" s="26"/>
      <c r="AF1071" s="26" t="s">
        <v>270</v>
      </c>
      <c r="AG1071" s="26" t="s">
        <v>1238</v>
      </c>
      <c r="AH1071" s="45"/>
      <c r="AI1071" s="45"/>
      <c r="AJ1071" s="45"/>
      <c r="AK1071" s="46" t="n">
        <v>1497.54504480287</v>
      </c>
      <c r="AL1071" s="46"/>
      <c r="AM1071" s="46"/>
      <c r="AN1071" s="26"/>
      <c r="AO1071" s="26" t="s">
        <v>5315</v>
      </c>
    </row>
    <row r="1072" customFormat="false" ht="12" hidden="false" customHeight="false" outlineLevel="0" collapsed="false">
      <c r="A1072" s="39" t="s">
        <v>1233</v>
      </c>
      <c r="B1072" s="39" t="s">
        <v>1234</v>
      </c>
      <c r="C1072" s="39" t="s">
        <v>5703</v>
      </c>
      <c r="D1072" s="39" t="s">
        <v>4505</v>
      </c>
      <c r="E1072" s="39" t="s">
        <v>261</v>
      </c>
      <c r="F1072" s="39" t="s">
        <v>1739</v>
      </c>
      <c r="G1072" s="39" t="s">
        <v>4853</v>
      </c>
      <c r="H1072" s="39" t="s">
        <v>4502</v>
      </c>
      <c r="I1072" s="40" t="n">
        <v>50</v>
      </c>
      <c r="J1072" s="40" t="n">
        <v>0</v>
      </c>
      <c r="K1072" s="39" t="s">
        <v>4503</v>
      </c>
      <c r="L1072" s="41" t="n">
        <v>0</v>
      </c>
      <c r="M1072" s="41" t="n">
        <v>74877.25</v>
      </c>
      <c r="O1072" s="42" t="n">
        <f aca="false">M1072/SUM($M$2:$M$2023)</f>
        <v>0.000206858818461881</v>
      </c>
      <c r="P1072" s="43" t="n">
        <f aca="false">IFERROR(M1072/I1072,0)</f>
        <v>1497.545</v>
      </c>
      <c r="Q1072" s="17"/>
      <c r="R1072" s="44" t="n">
        <f aca="false">I1072-Q1072</f>
        <v>50</v>
      </c>
      <c r="S1072" s="43" t="n">
        <f aca="false">$AK1072*R1072</f>
        <v>74877.2522401434</v>
      </c>
      <c r="U1072" s="26" t="s">
        <v>259</v>
      </c>
      <c r="V1072" s="26" t="s">
        <v>260</v>
      </c>
      <c r="W1072" s="26" t="s">
        <v>262</v>
      </c>
      <c r="X1072" s="29" t="s">
        <v>227</v>
      </c>
      <c r="Y1072" s="26" t="s">
        <v>297</v>
      </c>
      <c r="Z1072" s="25" t="s">
        <v>51</v>
      </c>
      <c r="AA1072" s="26" t="s">
        <v>2028</v>
      </c>
      <c r="AB1072" s="26" t="s">
        <v>2029</v>
      </c>
      <c r="AC1072" s="26" t="s">
        <v>1237</v>
      </c>
      <c r="AD1072" s="26" t="s">
        <v>269</v>
      </c>
      <c r="AE1072" s="26"/>
      <c r="AF1072" s="26" t="s">
        <v>270</v>
      </c>
      <c r="AG1072" s="26" t="s">
        <v>1238</v>
      </c>
      <c r="AH1072" s="45"/>
      <c r="AI1072" s="45"/>
      <c r="AJ1072" s="45"/>
      <c r="AK1072" s="46" t="n">
        <v>1497.54504480287</v>
      </c>
      <c r="AL1072" s="46"/>
      <c r="AM1072" s="46"/>
      <c r="AN1072" s="26"/>
      <c r="AO1072" s="26" t="s">
        <v>5315</v>
      </c>
    </row>
    <row r="1073" customFormat="false" ht="12" hidden="false" customHeight="false" outlineLevel="0" collapsed="false">
      <c r="A1073" s="39" t="s">
        <v>1233</v>
      </c>
      <c r="B1073" s="39" t="s">
        <v>1234</v>
      </c>
      <c r="C1073" s="39" t="s">
        <v>5704</v>
      </c>
      <c r="D1073" s="39" t="s">
        <v>4505</v>
      </c>
      <c r="E1073" s="39" t="s">
        <v>261</v>
      </c>
      <c r="F1073" s="39" t="s">
        <v>1739</v>
      </c>
      <c r="G1073" s="39" t="s">
        <v>4853</v>
      </c>
      <c r="H1073" s="39" t="s">
        <v>4502</v>
      </c>
      <c r="I1073" s="40" t="n">
        <v>50</v>
      </c>
      <c r="J1073" s="40" t="n">
        <v>0</v>
      </c>
      <c r="K1073" s="39" t="s">
        <v>4503</v>
      </c>
      <c r="L1073" s="41" t="n">
        <v>0</v>
      </c>
      <c r="M1073" s="41" t="n">
        <v>74877.25</v>
      </c>
      <c r="O1073" s="42" t="n">
        <f aca="false">M1073/SUM($M$2:$M$2023)</f>
        <v>0.000206858818461881</v>
      </c>
      <c r="P1073" s="43" t="n">
        <f aca="false">IFERROR(M1073/I1073,0)</f>
        <v>1497.545</v>
      </c>
      <c r="Q1073" s="17"/>
      <c r="R1073" s="44" t="n">
        <f aca="false">I1073-Q1073</f>
        <v>50</v>
      </c>
      <c r="S1073" s="43" t="n">
        <f aca="false">$AK1073*R1073</f>
        <v>74877.2522401434</v>
      </c>
      <c r="U1073" s="26" t="s">
        <v>259</v>
      </c>
      <c r="V1073" s="26" t="s">
        <v>260</v>
      </c>
      <c r="W1073" s="26" t="s">
        <v>262</v>
      </c>
      <c r="X1073" s="29" t="s">
        <v>227</v>
      </c>
      <c r="Y1073" s="26" t="s">
        <v>297</v>
      </c>
      <c r="Z1073" s="25" t="s">
        <v>51</v>
      </c>
      <c r="AA1073" s="26" t="s">
        <v>2028</v>
      </c>
      <c r="AB1073" s="26" t="s">
        <v>2029</v>
      </c>
      <c r="AC1073" s="26" t="s">
        <v>1237</v>
      </c>
      <c r="AD1073" s="26" t="s">
        <v>269</v>
      </c>
      <c r="AE1073" s="26"/>
      <c r="AF1073" s="26" t="s">
        <v>270</v>
      </c>
      <c r="AG1073" s="26" t="s">
        <v>1238</v>
      </c>
      <c r="AH1073" s="45"/>
      <c r="AI1073" s="45"/>
      <c r="AJ1073" s="45"/>
      <c r="AK1073" s="46" t="n">
        <v>1497.54504480287</v>
      </c>
      <c r="AL1073" s="46"/>
      <c r="AM1073" s="46"/>
      <c r="AN1073" s="26"/>
      <c r="AO1073" s="26" t="s">
        <v>5315</v>
      </c>
    </row>
    <row r="1074" customFormat="false" ht="12" hidden="false" customHeight="false" outlineLevel="0" collapsed="false">
      <c r="A1074" s="39" t="s">
        <v>2234</v>
      </c>
      <c r="B1074" s="39" t="s">
        <v>2235</v>
      </c>
      <c r="C1074" s="39" t="s">
        <v>5296</v>
      </c>
      <c r="D1074" s="39" t="s">
        <v>4505</v>
      </c>
      <c r="E1074" s="39" t="s">
        <v>261</v>
      </c>
      <c r="F1074" s="39" t="s">
        <v>1739</v>
      </c>
      <c r="G1074" s="39" t="s">
        <v>4853</v>
      </c>
      <c r="H1074" s="39" t="s">
        <v>4502</v>
      </c>
      <c r="I1074" s="40" t="n">
        <v>50</v>
      </c>
      <c r="J1074" s="40" t="n">
        <v>0</v>
      </c>
      <c r="K1074" s="39" t="s">
        <v>4503</v>
      </c>
      <c r="L1074" s="41" t="n">
        <v>0</v>
      </c>
      <c r="M1074" s="41" t="n">
        <v>30708.67</v>
      </c>
      <c r="O1074" s="42" t="n">
        <f aca="false">M1074/SUM($M$2:$M$2023)</f>
        <v>8.48369724146628E-005</v>
      </c>
      <c r="P1074" s="43" t="n">
        <f aca="false">IFERROR(M1074/I1074,0)</f>
        <v>614.1734</v>
      </c>
      <c r="Q1074" s="17"/>
      <c r="R1074" s="44" t="n">
        <f aca="false">I1074-Q1074</f>
        <v>50</v>
      </c>
      <c r="S1074" s="43" t="n">
        <f aca="false">$AK1074*R1074</f>
        <v>30708.6666666667</v>
      </c>
      <c r="U1074" s="26" t="s">
        <v>259</v>
      </c>
      <c r="V1074" s="26" t="s">
        <v>260</v>
      </c>
      <c r="W1074" s="26" t="s">
        <v>262</v>
      </c>
      <c r="X1074" s="29" t="s">
        <v>227</v>
      </c>
      <c r="Y1074" s="26" t="s">
        <v>297</v>
      </c>
      <c r="Z1074" s="25" t="s">
        <v>51</v>
      </c>
      <c r="AA1074" s="26" t="s">
        <v>2236</v>
      </c>
      <c r="AB1074" s="26" t="s">
        <v>2237</v>
      </c>
      <c r="AC1074" s="26" t="s">
        <v>290</v>
      </c>
      <c r="AD1074" s="26" t="s">
        <v>269</v>
      </c>
      <c r="AE1074" s="26"/>
      <c r="AF1074" s="26" t="s">
        <v>269</v>
      </c>
      <c r="AG1074" s="26"/>
      <c r="AH1074" s="45"/>
      <c r="AI1074" s="45"/>
      <c r="AJ1074" s="45"/>
      <c r="AK1074" s="46" t="n">
        <v>614.173333333333</v>
      </c>
      <c r="AL1074" s="46"/>
      <c r="AM1074" s="46"/>
      <c r="AN1074" s="26"/>
      <c r="AO1074" s="26" t="s">
        <v>5548</v>
      </c>
    </row>
    <row r="1075" customFormat="false" ht="12" hidden="false" customHeight="false" outlineLevel="0" collapsed="false">
      <c r="A1075" s="39" t="s">
        <v>2234</v>
      </c>
      <c r="B1075" s="39" t="s">
        <v>2235</v>
      </c>
      <c r="C1075" s="39" t="s">
        <v>5705</v>
      </c>
      <c r="D1075" s="39" t="s">
        <v>4505</v>
      </c>
      <c r="E1075" s="39" t="s">
        <v>261</v>
      </c>
      <c r="F1075" s="39" t="s">
        <v>1739</v>
      </c>
      <c r="G1075" s="39" t="s">
        <v>4853</v>
      </c>
      <c r="H1075" s="39" t="s">
        <v>4502</v>
      </c>
      <c r="I1075" s="40" t="n">
        <v>50</v>
      </c>
      <c r="J1075" s="40" t="n">
        <v>0</v>
      </c>
      <c r="K1075" s="39" t="s">
        <v>4503</v>
      </c>
      <c r="L1075" s="41" t="n">
        <v>0</v>
      </c>
      <c r="M1075" s="41" t="n">
        <v>30708.67</v>
      </c>
      <c r="O1075" s="42" t="n">
        <f aca="false">M1075/SUM($M$2:$M$2023)</f>
        <v>8.48369724146628E-005</v>
      </c>
      <c r="P1075" s="43" t="n">
        <f aca="false">IFERROR(M1075/I1075,0)</f>
        <v>614.1734</v>
      </c>
      <c r="Q1075" s="17"/>
      <c r="R1075" s="44" t="n">
        <f aca="false">I1075-Q1075</f>
        <v>50</v>
      </c>
      <c r="S1075" s="43" t="n">
        <f aca="false">$AK1075*R1075</f>
        <v>30708.6666666667</v>
      </c>
      <c r="U1075" s="26" t="s">
        <v>259</v>
      </c>
      <c r="V1075" s="26" t="s">
        <v>260</v>
      </c>
      <c r="W1075" s="26" t="s">
        <v>262</v>
      </c>
      <c r="X1075" s="29" t="s">
        <v>227</v>
      </c>
      <c r="Y1075" s="26" t="s">
        <v>297</v>
      </c>
      <c r="Z1075" s="25" t="s">
        <v>51</v>
      </c>
      <c r="AA1075" s="26" t="s">
        <v>2236</v>
      </c>
      <c r="AB1075" s="26" t="s">
        <v>2237</v>
      </c>
      <c r="AC1075" s="26" t="s">
        <v>290</v>
      </c>
      <c r="AD1075" s="26" t="s">
        <v>269</v>
      </c>
      <c r="AE1075" s="26"/>
      <c r="AF1075" s="26" t="s">
        <v>269</v>
      </c>
      <c r="AG1075" s="26"/>
      <c r="AH1075" s="45"/>
      <c r="AI1075" s="45"/>
      <c r="AJ1075" s="45"/>
      <c r="AK1075" s="46" t="n">
        <v>614.173333333333</v>
      </c>
      <c r="AL1075" s="46"/>
      <c r="AM1075" s="46"/>
      <c r="AN1075" s="26"/>
      <c r="AO1075" s="26" t="s">
        <v>5548</v>
      </c>
    </row>
    <row r="1076" customFormat="false" ht="12" hidden="false" customHeight="false" outlineLevel="0" collapsed="false">
      <c r="A1076" s="39" t="s">
        <v>2234</v>
      </c>
      <c r="B1076" s="39" t="s">
        <v>2235</v>
      </c>
      <c r="C1076" s="39" t="s">
        <v>5706</v>
      </c>
      <c r="D1076" s="39" t="s">
        <v>4505</v>
      </c>
      <c r="E1076" s="39" t="s">
        <v>261</v>
      </c>
      <c r="F1076" s="39" t="s">
        <v>1739</v>
      </c>
      <c r="G1076" s="39" t="s">
        <v>4853</v>
      </c>
      <c r="H1076" s="39" t="s">
        <v>4502</v>
      </c>
      <c r="I1076" s="40" t="n">
        <v>50</v>
      </c>
      <c r="J1076" s="40" t="n">
        <v>0</v>
      </c>
      <c r="K1076" s="39" t="s">
        <v>4503</v>
      </c>
      <c r="L1076" s="41" t="n">
        <v>0</v>
      </c>
      <c r="M1076" s="41" t="n">
        <v>30708.67</v>
      </c>
      <c r="O1076" s="42" t="n">
        <f aca="false">M1076/SUM($M$2:$M$2023)</f>
        <v>8.48369724146628E-005</v>
      </c>
      <c r="P1076" s="43" t="n">
        <f aca="false">IFERROR(M1076/I1076,0)</f>
        <v>614.1734</v>
      </c>
      <c r="Q1076" s="17"/>
      <c r="R1076" s="44" t="n">
        <f aca="false">I1076-Q1076</f>
        <v>50</v>
      </c>
      <c r="S1076" s="43" t="n">
        <f aca="false">$AK1076*R1076</f>
        <v>30708.6666666667</v>
      </c>
      <c r="U1076" s="26" t="s">
        <v>259</v>
      </c>
      <c r="V1076" s="26" t="s">
        <v>260</v>
      </c>
      <c r="W1076" s="26" t="s">
        <v>262</v>
      </c>
      <c r="X1076" s="29" t="s">
        <v>227</v>
      </c>
      <c r="Y1076" s="26" t="s">
        <v>297</v>
      </c>
      <c r="Z1076" s="25" t="s">
        <v>51</v>
      </c>
      <c r="AA1076" s="26" t="s">
        <v>2236</v>
      </c>
      <c r="AB1076" s="26" t="s">
        <v>2237</v>
      </c>
      <c r="AC1076" s="26" t="s">
        <v>290</v>
      </c>
      <c r="AD1076" s="26" t="s">
        <v>269</v>
      </c>
      <c r="AE1076" s="26"/>
      <c r="AF1076" s="26" t="s">
        <v>269</v>
      </c>
      <c r="AG1076" s="26"/>
      <c r="AH1076" s="45"/>
      <c r="AI1076" s="45"/>
      <c r="AJ1076" s="45"/>
      <c r="AK1076" s="46" t="n">
        <v>614.173333333333</v>
      </c>
      <c r="AL1076" s="46"/>
      <c r="AM1076" s="46"/>
      <c r="AN1076" s="26"/>
      <c r="AO1076" s="26" t="s">
        <v>5548</v>
      </c>
    </row>
    <row r="1077" customFormat="false" ht="12" hidden="false" customHeight="false" outlineLevel="0" collapsed="false">
      <c r="A1077" s="39" t="s">
        <v>2123</v>
      </c>
      <c r="B1077" s="39" t="s">
        <v>2124</v>
      </c>
      <c r="C1077" s="39" t="s">
        <v>78</v>
      </c>
      <c r="D1077" s="39" t="s">
        <v>4505</v>
      </c>
      <c r="E1077" s="39" t="s">
        <v>261</v>
      </c>
      <c r="F1077" s="39" t="s">
        <v>1739</v>
      </c>
      <c r="G1077" s="39" t="s">
        <v>4853</v>
      </c>
      <c r="H1077" s="39" t="s">
        <v>4502</v>
      </c>
      <c r="I1077" s="40" t="n">
        <v>50</v>
      </c>
      <c r="J1077" s="40" t="n">
        <v>0</v>
      </c>
      <c r="K1077" s="39" t="s">
        <v>4503</v>
      </c>
      <c r="L1077" s="41" t="n">
        <v>0</v>
      </c>
      <c r="M1077" s="41" t="n">
        <v>40435.62</v>
      </c>
      <c r="O1077" s="42" t="n">
        <f aca="false">M1077/SUM($M$2:$M$2023)</f>
        <v>0.000111709024796899</v>
      </c>
      <c r="P1077" s="43" t="n">
        <f aca="false">IFERROR(M1077/I1077,0)</f>
        <v>808.7124</v>
      </c>
      <c r="Q1077" s="17"/>
      <c r="R1077" s="44" t="n">
        <f aca="false">I1077-Q1077</f>
        <v>50</v>
      </c>
      <c r="S1077" s="43" t="n">
        <f aca="false">$AK1077*R1077</f>
        <v>40435.618705036</v>
      </c>
      <c r="U1077" s="26" t="s">
        <v>259</v>
      </c>
      <c r="V1077" s="26" t="s">
        <v>260</v>
      </c>
      <c r="W1077" s="26" t="s">
        <v>262</v>
      </c>
      <c r="X1077" s="29" t="s">
        <v>227</v>
      </c>
      <c r="Y1077" s="26" t="s">
        <v>297</v>
      </c>
      <c r="Z1077" s="25" t="s">
        <v>51</v>
      </c>
      <c r="AA1077" s="26" t="s">
        <v>2125</v>
      </c>
      <c r="AB1077" s="26" t="s">
        <v>2126</v>
      </c>
      <c r="AC1077" s="26" t="s">
        <v>290</v>
      </c>
      <c r="AD1077" s="26" t="s">
        <v>269</v>
      </c>
      <c r="AE1077" s="26"/>
      <c r="AF1077" s="26" t="s">
        <v>270</v>
      </c>
      <c r="AG1077" s="26"/>
      <c r="AH1077" s="45"/>
      <c r="AI1077" s="45"/>
      <c r="AJ1077" s="45"/>
      <c r="AK1077" s="46" t="n">
        <v>808.71237410072</v>
      </c>
      <c r="AL1077" s="46"/>
      <c r="AM1077" s="46"/>
      <c r="AN1077" s="26"/>
      <c r="AO1077" s="26" t="s">
        <v>5551</v>
      </c>
    </row>
    <row r="1078" customFormat="false" ht="12" hidden="false" customHeight="false" outlineLevel="0" collapsed="false">
      <c r="A1078" s="39" t="s">
        <v>2123</v>
      </c>
      <c r="B1078" s="39" t="s">
        <v>2124</v>
      </c>
      <c r="C1078" s="39" t="s">
        <v>5707</v>
      </c>
      <c r="D1078" s="39" t="s">
        <v>4505</v>
      </c>
      <c r="E1078" s="39" t="s">
        <v>261</v>
      </c>
      <c r="F1078" s="39" t="s">
        <v>1739</v>
      </c>
      <c r="G1078" s="39" t="s">
        <v>4853</v>
      </c>
      <c r="H1078" s="39" t="s">
        <v>4502</v>
      </c>
      <c r="I1078" s="40" t="n">
        <v>50</v>
      </c>
      <c r="J1078" s="40" t="n">
        <v>0</v>
      </c>
      <c r="K1078" s="39" t="s">
        <v>4503</v>
      </c>
      <c r="L1078" s="41" t="n">
        <v>0</v>
      </c>
      <c r="M1078" s="41" t="n">
        <v>40435.62</v>
      </c>
      <c r="O1078" s="42" t="n">
        <f aca="false">M1078/SUM($M$2:$M$2023)</f>
        <v>0.000111709024796899</v>
      </c>
      <c r="P1078" s="43" t="n">
        <f aca="false">IFERROR(M1078/I1078,0)</f>
        <v>808.7124</v>
      </c>
      <c r="Q1078" s="17"/>
      <c r="R1078" s="44" t="n">
        <f aca="false">I1078-Q1078</f>
        <v>50</v>
      </c>
      <c r="S1078" s="43" t="n">
        <f aca="false">$AK1078*R1078</f>
        <v>40435.618705036</v>
      </c>
      <c r="U1078" s="26" t="s">
        <v>259</v>
      </c>
      <c r="V1078" s="26" t="s">
        <v>260</v>
      </c>
      <c r="W1078" s="26" t="s">
        <v>262</v>
      </c>
      <c r="X1078" s="29" t="s">
        <v>227</v>
      </c>
      <c r="Y1078" s="26" t="s">
        <v>297</v>
      </c>
      <c r="Z1078" s="25" t="s">
        <v>51</v>
      </c>
      <c r="AA1078" s="26" t="s">
        <v>2125</v>
      </c>
      <c r="AB1078" s="26" t="s">
        <v>2126</v>
      </c>
      <c r="AC1078" s="26" t="s">
        <v>290</v>
      </c>
      <c r="AD1078" s="26" t="s">
        <v>269</v>
      </c>
      <c r="AE1078" s="26"/>
      <c r="AF1078" s="26" t="s">
        <v>270</v>
      </c>
      <c r="AG1078" s="26"/>
      <c r="AH1078" s="45"/>
      <c r="AI1078" s="45"/>
      <c r="AJ1078" s="45"/>
      <c r="AK1078" s="46" t="n">
        <v>808.71237410072</v>
      </c>
      <c r="AL1078" s="46"/>
      <c r="AM1078" s="46"/>
      <c r="AN1078" s="26"/>
      <c r="AO1078" s="26" t="s">
        <v>5551</v>
      </c>
    </row>
    <row r="1079" customFormat="false" ht="12" hidden="false" customHeight="false" outlineLevel="0" collapsed="false">
      <c r="A1079" s="39" t="s">
        <v>2123</v>
      </c>
      <c r="B1079" s="39" t="s">
        <v>2124</v>
      </c>
      <c r="C1079" s="39" t="s">
        <v>5708</v>
      </c>
      <c r="D1079" s="39" t="s">
        <v>4505</v>
      </c>
      <c r="E1079" s="39" t="s">
        <v>261</v>
      </c>
      <c r="F1079" s="39" t="s">
        <v>1739</v>
      </c>
      <c r="G1079" s="39" t="s">
        <v>4853</v>
      </c>
      <c r="H1079" s="39" t="s">
        <v>4502</v>
      </c>
      <c r="I1079" s="40" t="n">
        <v>50</v>
      </c>
      <c r="J1079" s="40" t="n">
        <v>0</v>
      </c>
      <c r="K1079" s="39" t="s">
        <v>4503</v>
      </c>
      <c r="L1079" s="41" t="n">
        <v>0</v>
      </c>
      <c r="M1079" s="41" t="n">
        <v>40435.62</v>
      </c>
      <c r="O1079" s="42" t="n">
        <f aca="false">M1079/SUM($M$2:$M$2023)</f>
        <v>0.000111709024796899</v>
      </c>
      <c r="P1079" s="43" t="n">
        <f aca="false">IFERROR(M1079/I1079,0)</f>
        <v>808.7124</v>
      </c>
      <c r="Q1079" s="17"/>
      <c r="R1079" s="44" t="n">
        <f aca="false">I1079-Q1079</f>
        <v>50</v>
      </c>
      <c r="S1079" s="43" t="n">
        <f aca="false">$AK1079*R1079</f>
        <v>40435.618705036</v>
      </c>
      <c r="U1079" s="26" t="s">
        <v>259</v>
      </c>
      <c r="V1079" s="26" t="s">
        <v>260</v>
      </c>
      <c r="W1079" s="26" t="s">
        <v>262</v>
      </c>
      <c r="X1079" s="29" t="s">
        <v>227</v>
      </c>
      <c r="Y1079" s="26" t="s">
        <v>297</v>
      </c>
      <c r="Z1079" s="25" t="s">
        <v>51</v>
      </c>
      <c r="AA1079" s="26" t="s">
        <v>2125</v>
      </c>
      <c r="AB1079" s="26" t="s">
        <v>2126</v>
      </c>
      <c r="AC1079" s="26" t="s">
        <v>290</v>
      </c>
      <c r="AD1079" s="26" t="s">
        <v>269</v>
      </c>
      <c r="AE1079" s="26"/>
      <c r="AF1079" s="26" t="s">
        <v>270</v>
      </c>
      <c r="AG1079" s="26"/>
      <c r="AH1079" s="45"/>
      <c r="AI1079" s="45"/>
      <c r="AJ1079" s="45"/>
      <c r="AK1079" s="46" t="n">
        <v>808.71237410072</v>
      </c>
      <c r="AL1079" s="46"/>
      <c r="AM1079" s="46"/>
      <c r="AN1079" s="26"/>
      <c r="AO1079" s="26" t="s">
        <v>5551</v>
      </c>
    </row>
    <row r="1080" customFormat="false" ht="12" hidden="false" customHeight="false" outlineLevel="0" collapsed="false">
      <c r="A1080" s="39" t="s">
        <v>2123</v>
      </c>
      <c r="B1080" s="39" t="s">
        <v>2124</v>
      </c>
      <c r="C1080" s="39" t="s">
        <v>5709</v>
      </c>
      <c r="D1080" s="39" t="s">
        <v>4505</v>
      </c>
      <c r="E1080" s="39" t="s">
        <v>261</v>
      </c>
      <c r="F1080" s="39" t="s">
        <v>1739</v>
      </c>
      <c r="G1080" s="39" t="s">
        <v>4853</v>
      </c>
      <c r="H1080" s="39" t="s">
        <v>4502</v>
      </c>
      <c r="I1080" s="40" t="n">
        <v>50</v>
      </c>
      <c r="J1080" s="40" t="n">
        <v>0</v>
      </c>
      <c r="K1080" s="39" t="s">
        <v>4503</v>
      </c>
      <c r="L1080" s="41" t="n">
        <v>0</v>
      </c>
      <c r="M1080" s="41" t="n">
        <v>40435.62</v>
      </c>
      <c r="O1080" s="42" t="n">
        <f aca="false">M1080/SUM($M$2:$M$2023)</f>
        <v>0.000111709024796899</v>
      </c>
      <c r="P1080" s="43" t="n">
        <f aca="false">IFERROR(M1080/I1080,0)</f>
        <v>808.7124</v>
      </c>
      <c r="Q1080" s="17"/>
      <c r="R1080" s="44" t="n">
        <f aca="false">I1080-Q1080</f>
        <v>50</v>
      </c>
      <c r="S1080" s="43" t="n">
        <f aca="false">$AK1080*R1080</f>
        <v>40435.618705036</v>
      </c>
      <c r="U1080" s="26" t="s">
        <v>259</v>
      </c>
      <c r="V1080" s="26" t="s">
        <v>260</v>
      </c>
      <c r="W1080" s="26" t="s">
        <v>262</v>
      </c>
      <c r="X1080" s="29" t="s">
        <v>227</v>
      </c>
      <c r="Y1080" s="26" t="s">
        <v>297</v>
      </c>
      <c r="Z1080" s="25" t="s">
        <v>51</v>
      </c>
      <c r="AA1080" s="26" t="s">
        <v>2125</v>
      </c>
      <c r="AB1080" s="26" t="s">
        <v>2126</v>
      </c>
      <c r="AC1080" s="26" t="s">
        <v>290</v>
      </c>
      <c r="AD1080" s="26" t="s">
        <v>269</v>
      </c>
      <c r="AE1080" s="26"/>
      <c r="AF1080" s="26" t="s">
        <v>270</v>
      </c>
      <c r="AG1080" s="26"/>
      <c r="AH1080" s="45"/>
      <c r="AI1080" s="45"/>
      <c r="AJ1080" s="45"/>
      <c r="AK1080" s="46" t="n">
        <v>808.71237410072</v>
      </c>
      <c r="AL1080" s="46"/>
      <c r="AM1080" s="46"/>
      <c r="AN1080" s="26"/>
      <c r="AO1080" s="26" t="s">
        <v>5551</v>
      </c>
    </row>
    <row r="1081" customFormat="false" ht="12" hidden="false" customHeight="false" outlineLevel="0" collapsed="false">
      <c r="A1081" s="39" t="s">
        <v>2326</v>
      </c>
      <c r="B1081" s="39" t="s">
        <v>2327</v>
      </c>
      <c r="C1081" s="39" t="s">
        <v>3539</v>
      </c>
      <c r="D1081" s="39" t="s">
        <v>4505</v>
      </c>
      <c r="E1081" s="39" t="s">
        <v>261</v>
      </c>
      <c r="F1081" s="39" t="s">
        <v>1739</v>
      </c>
      <c r="G1081" s="39" t="s">
        <v>4853</v>
      </c>
      <c r="H1081" s="39" t="s">
        <v>4502</v>
      </c>
      <c r="I1081" s="40" t="n">
        <v>50</v>
      </c>
      <c r="J1081" s="40" t="n">
        <v>0</v>
      </c>
      <c r="K1081" s="39" t="s">
        <v>4503</v>
      </c>
      <c r="L1081" s="41" t="n">
        <v>0</v>
      </c>
      <c r="M1081" s="41" t="n">
        <v>127013.45</v>
      </c>
      <c r="O1081" s="42" t="n">
        <f aca="false">M1081/SUM($M$2:$M$2023)</f>
        <v>0.000350892323045614</v>
      </c>
      <c r="P1081" s="43" t="n">
        <f aca="false">IFERROR(M1081/I1081,0)</f>
        <v>2540.269</v>
      </c>
      <c r="Q1081" s="17" t="n">
        <v>27</v>
      </c>
      <c r="R1081" s="44" t="n">
        <f aca="false">I1081-Q1081</f>
        <v>23</v>
      </c>
      <c r="S1081" s="43" t="n">
        <f aca="false">$AK1081*R1081</f>
        <v>58426.1856183746</v>
      </c>
      <c r="U1081" s="26" t="s">
        <v>259</v>
      </c>
      <c r="V1081" s="26" t="s">
        <v>260</v>
      </c>
      <c r="W1081" s="26" t="s">
        <v>262</v>
      </c>
      <c r="X1081" s="24" t="s">
        <v>226</v>
      </c>
      <c r="Y1081" s="26" t="s">
        <v>267</v>
      </c>
      <c r="Z1081" s="25" t="s">
        <v>51</v>
      </c>
      <c r="AA1081" s="26" t="s">
        <v>2328</v>
      </c>
      <c r="AB1081" s="26" t="s">
        <v>2329</v>
      </c>
      <c r="AC1081" s="26" t="s">
        <v>290</v>
      </c>
      <c r="AD1081" s="26" t="s">
        <v>269</v>
      </c>
      <c r="AE1081" s="26"/>
      <c r="AF1081" s="26" t="s">
        <v>269</v>
      </c>
      <c r="AG1081" s="26"/>
      <c r="AH1081" s="45" t="n">
        <v>283</v>
      </c>
      <c r="AI1081" s="45" t="n">
        <f aca="false">Q1081</f>
        <v>27</v>
      </c>
      <c r="AJ1081" s="45" t="n">
        <f aca="false">$AH1081-$AI1081</f>
        <v>256</v>
      </c>
      <c r="AK1081" s="46" t="n">
        <v>2540.26893992933</v>
      </c>
      <c r="AL1081" s="46" t="n">
        <f aca="false">$AJ1081*$AK1081</f>
        <v>650308.848621908</v>
      </c>
      <c r="AM1081" s="46" t="n">
        <f aca="false">$AI1081*$AK1081</f>
        <v>68587.2613780919</v>
      </c>
      <c r="AN1081" s="26"/>
      <c r="AO1081" s="26" t="s">
        <v>2330</v>
      </c>
    </row>
    <row r="1082" customFormat="false" ht="12" hidden="false" customHeight="false" outlineLevel="0" collapsed="false">
      <c r="A1082" s="39" t="s">
        <v>2363</v>
      </c>
      <c r="B1082" s="39" t="s">
        <v>2364</v>
      </c>
      <c r="C1082" s="39" t="s">
        <v>5710</v>
      </c>
      <c r="D1082" s="39" t="s">
        <v>4505</v>
      </c>
      <c r="E1082" s="39" t="s">
        <v>261</v>
      </c>
      <c r="F1082" s="39" t="s">
        <v>1739</v>
      </c>
      <c r="G1082" s="39" t="s">
        <v>4853</v>
      </c>
      <c r="H1082" s="39" t="s">
        <v>4502</v>
      </c>
      <c r="I1082" s="40" t="n">
        <v>50</v>
      </c>
      <c r="J1082" s="40" t="n">
        <v>0</v>
      </c>
      <c r="K1082" s="39" t="s">
        <v>4503</v>
      </c>
      <c r="L1082" s="41" t="n">
        <v>0</v>
      </c>
      <c r="M1082" s="41" t="n">
        <v>71490.92</v>
      </c>
      <c r="O1082" s="42" t="n">
        <f aca="false">M1082/SUM($M$2:$M$2023)</f>
        <v>0.000197503610802385</v>
      </c>
      <c r="P1082" s="43" t="n">
        <f aca="false">IFERROR(M1082/I1082,0)</f>
        <v>1429.8184</v>
      </c>
      <c r="Q1082" s="17"/>
      <c r="R1082" s="44" t="n">
        <f aca="false">I1082-Q1082</f>
        <v>50</v>
      </c>
      <c r="S1082" s="43" t="n">
        <f aca="false">$AK1082*R1082</f>
        <v>71490.922907489</v>
      </c>
      <c r="U1082" s="26" t="s">
        <v>259</v>
      </c>
      <c r="V1082" s="26" t="s">
        <v>260</v>
      </c>
      <c r="W1082" s="26" t="s">
        <v>262</v>
      </c>
      <c r="X1082" s="24" t="s">
        <v>226</v>
      </c>
      <c r="Y1082" s="26" t="s">
        <v>267</v>
      </c>
      <c r="Z1082" s="25" t="s">
        <v>51</v>
      </c>
      <c r="AA1082" s="26" t="s">
        <v>2365</v>
      </c>
      <c r="AB1082" s="26" t="s">
        <v>2366</v>
      </c>
      <c r="AC1082" s="26" t="s">
        <v>290</v>
      </c>
      <c r="AD1082" s="26" t="s">
        <v>269</v>
      </c>
      <c r="AE1082" s="26"/>
      <c r="AF1082" s="26" t="s">
        <v>269</v>
      </c>
      <c r="AG1082" s="26"/>
      <c r="AH1082" s="45"/>
      <c r="AI1082" s="45"/>
      <c r="AJ1082" s="45"/>
      <c r="AK1082" s="46" t="n">
        <v>1429.81845814978</v>
      </c>
      <c r="AL1082" s="46"/>
      <c r="AM1082" s="46"/>
      <c r="AN1082" s="26"/>
      <c r="AO1082" s="26" t="s">
        <v>5711</v>
      </c>
    </row>
    <row r="1083" customFormat="false" ht="12" hidden="false" customHeight="false" outlineLevel="0" collapsed="false">
      <c r="A1083" s="39" t="s">
        <v>1053</v>
      </c>
      <c r="B1083" s="39" t="s">
        <v>1054</v>
      </c>
      <c r="C1083" s="39" t="s">
        <v>5712</v>
      </c>
      <c r="D1083" s="39" t="s">
        <v>4505</v>
      </c>
      <c r="E1083" s="39" t="s">
        <v>261</v>
      </c>
      <c r="F1083" s="39" t="s">
        <v>1739</v>
      </c>
      <c r="G1083" s="39" t="s">
        <v>4853</v>
      </c>
      <c r="H1083" s="39" t="s">
        <v>4502</v>
      </c>
      <c r="I1083" s="40" t="n">
        <v>50</v>
      </c>
      <c r="J1083" s="40" t="n">
        <v>0</v>
      </c>
      <c r="K1083" s="39" t="s">
        <v>4503</v>
      </c>
      <c r="L1083" s="41" t="n">
        <v>0</v>
      </c>
      <c r="M1083" s="41" t="n">
        <v>320234.75</v>
      </c>
      <c r="O1083" s="42" t="n">
        <f aca="false">M1083/SUM($M$2:$M$2023)</f>
        <v>0.000884693041149827</v>
      </c>
      <c r="P1083" s="43" t="n">
        <f aca="false">IFERROR(M1083/I1083,0)</f>
        <v>6404.695</v>
      </c>
      <c r="Q1083" s="17" t="n">
        <v>0</v>
      </c>
      <c r="R1083" s="44" t="n">
        <f aca="false">I1083-Q1083</f>
        <v>50</v>
      </c>
      <c r="S1083" s="43" t="n">
        <f aca="false">$AK1083*R1083</f>
        <v>320234.76146789</v>
      </c>
      <c r="U1083" s="26" t="s">
        <v>259</v>
      </c>
      <c r="V1083" s="26" t="s">
        <v>260</v>
      </c>
      <c r="W1083" s="26" t="s">
        <v>262</v>
      </c>
      <c r="X1083" s="25" t="s">
        <v>228</v>
      </c>
      <c r="Y1083" s="26" t="s">
        <v>282</v>
      </c>
      <c r="Z1083" s="25" t="s">
        <v>51</v>
      </c>
      <c r="AA1083" s="26" t="s">
        <v>2501</v>
      </c>
      <c r="AB1083" s="26" t="s">
        <v>2502</v>
      </c>
      <c r="AC1083" s="26" t="s">
        <v>290</v>
      </c>
      <c r="AD1083" s="26" t="s">
        <v>269</v>
      </c>
      <c r="AE1083" s="26"/>
      <c r="AF1083" s="26" t="s">
        <v>270</v>
      </c>
      <c r="AG1083" s="26" t="s">
        <v>2503</v>
      </c>
      <c r="AH1083" s="45" t="n">
        <v>109</v>
      </c>
      <c r="AI1083" s="45" t="n">
        <f aca="false">Q1083</f>
        <v>0</v>
      </c>
      <c r="AJ1083" s="45" t="n">
        <f aca="false">$AH1083-$AI1083</f>
        <v>109</v>
      </c>
      <c r="AK1083" s="46" t="n">
        <v>6404.6952293578</v>
      </c>
      <c r="AL1083" s="46" t="n">
        <f aca="false">$AJ1083*$AK1083</f>
        <v>698111.78</v>
      </c>
      <c r="AM1083" s="46" t="n">
        <f aca="false">$AI1083*$AK1083</f>
        <v>0</v>
      </c>
      <c r="AN1083" s="26"/>
      <c r="AO1083" s="26" t="s">
        <v>2504</v>
      </c>
    </row>
    <row r="1084" customFormat="false" ht="12" hidden="false" customHeight="false" outlineLevel="0" collapsed="false">
      <c r="A1084" s="39" t="s">
        <v>2170</v>
      </c>
      <c r="B1084" s="39" t="s">
        <v>2171</v>
      </c>
      <c r="C1084" s="39" t="s">
        <v>5713</v>
      </c>
      <c r="D1084" s="39" t="s">
        <v>4505</v>
      </c>
      <c r="E1084" s="39" t="s">
        <v>261</v>
      </c>
      <c r="F1084" s="39" t="s">
        <v>1739</v>
      </c>
      <c r="G1084" s="39" t="s">
        <v>4853</v>
      </c>
      <c r="H1084" s="39" t="s">
        <v>4502</v>
      </c>
      <c r="I1084" s="40" t="n">
        <v>50</v>
      </c>
      <c r="J1084" s="40" t="n">
        <v>0</v>
      </c>
      <c r="K1084" s="39" t="s">
        <v>4503</v>
      </c>
      <c r="L1084" s="41" t="n">
        <v>0</v>
      </c>
      <c r="M1084" s="41" t="n">
        <v>22531</v>
      </c>
      <c r="O1084" s="42" t="n">
        <f aca="false">M1084/SUM($M$2:$M$2023)</f>
        <v>6.22450215354416E-005</v>
      </c>
      <c r="P1084" s="43" t="n">
        <f aca="false">IFERROR(M1084/I1084,0)</f>
        <v>450.62</v>
      </c>
      <c r="Q1084" s="17"/>
      <c r="R1084" s="44" t="n">
        <f aca="false">I1084-Q1084</f>
        <v>50</v>
      </c>
      <c r="S1084" s="43" t="n">
        <f aca="false">$AK1084*R1084</f>
        <v>22531</v>
      </c>
      <c r="U1084" s="26" t="s">
        <v>259</v>
      </c>
      <c r="V1084" s="26" t="s">
        <v>260</v>
      </c>
      <c r="W1084" s="26" t="s">
        <v>262</v>
      </c>
      <c r="X1084" s="25" t="s">
        <v>228</v>
      </c>
      <c r="Y1084" s="26" t="s">
        <v>282</v>
      </c>
      <c r="Z1084" s="25" t="s">
        <v>51</v>
      </c>
      <c r="AA1084" s="26" t="s">
        <v>2172</v>
      </c>
      <c r="AB1084" s="26" t="s">
        <v>2173</v>
      </c>
      <c r="AC1084" s="26" t="s">
        <v>2174</v>
      </c>
      <c r="AD1084" s="26" t="s">
        <v>269</v>
      </c>
      <c r="AE1084" s="26"/>
      <c r="AF1084" s="26" t="s">
        <v>270</v>
      </c>
      <c r="AG1084" s="26" t="s">
        <v>2175</v>
      </c>
      <c r="AH1084" s="45"/>
      <c r="AI1084" s="45"/>
      <c r="AJ1084" s="45"/>
      <c r="AK1084" s="46" t="n">
        <v>450.62</v>
      </c>
      <c r="AL1084" s="46"/>
      <c r="AM1084" s="46"/>
      <c r="AN1084" s="26"/>
      <c r="AO1084" s="26" t="s">
        <v>5558</v>
      </c>
    </row>
    <row r="1085" customFormat="false" ht="12" hidden="false" customHeight="false" outlineLevel="0" collapsed="false">
      <c r="A1085" s="39" t="s">
        <v>2232</v>
      </c>
      <c r="B1085" s="39" t="s">
        <v>2233</v>
      </c>
      <c r="C1085" s="39" t="s">
        <v>5714</v>
      </c>
      <c r="D1085" s="39" t="s">
        <v>4505</v>
      </c>
      <c r="E1085" s="39" t="s">
        <v>261</v>
      </c>
      <c r="F1085" s="39" t="s">
        <v>1739</v>
      </c>
      <c r="G1085" s="39" t="s">
        <v>4853</v>
      </c>
      <c r="H1085" s="39" t="s">
        <v>4502</v>
      </c>
      <c r="I1085" s="40" t="n">
        <v>50</v>
      </c>
      <c r="J1085" s="40" t="n">
        <v>0</v>
      </c>
      <c r="K1085" s="39" t="s">
        <v>4503</v>
      </c>
      <c r="L1085" s="41" t="n">
        <v>0</v>
      </c>
      <c r="M1085" s="41" t="n">
        <v>520021.34</v>
      </c>
      <c r="O1085" s="42" t="n">
        <f aca="false">M1085/SUM($M$2:$M$2023)</f>
        <v>0.00143663128610311</v>
      </c>
      <c r="P1085" s="43" t="n">
        <f aca="false">IFERROR(M1085/I1085,0)</f>
        <v>10400.4268</v>
      </c>
      <c r="Q1085" s="17"/>
      <c r="R1085" s="44" t="n">
        <f aca="false">I1085-Q1085</f>
        <v>50</v>
      </c>
      <c r="S1085" s="43" t="n">
        <f aca="false">$AK1085*R1085</f>
        <v>520021.345394737</v>
      </c>
      <c r="U1085" s="26" t="s">
        <v>259</v>
      </c>
      <c r="V1085" s="26" t="s">
        <v>260</v>
      </c>
      <c r="W1085" s="26" t="s">
        <v>262</v>
      </c>
      <c r="X1085" s="26"/>
      <c r="Y1085" s="26" t="s">
        <v>277</v>
      </c>
      <c r="Z1085" s="27" t="s">
        <v>123</v>
      </c>
      <c r="AA1085" s="26"/>
      <c r="AB1085" s="26"/>
      <c r="AC1085" s="26"/>
      <c r="AD1085" s="26"/>
      <c r="AE1085" s="26"/>
      <c r="AF1085" s="26"/>
      <c r="AG1085" s="26"/>
      <c r="AH1085" s="45"/>
      <c r="AI1085" s="45"/>
      <c r="AJ1085" s="45"/>
      <c r="AK1085" s="46" t="n">
        <v>10400.4269078947</v>
      </c>
      <c r="AL1085" s="46"/>
      <c r="AM1085" s="46"/>
      <c r="AN1085" s="26"/>
      <c r="AO1085" s="26" t="s">
        <v>2023</v>
      </c>
    </row>
    <row r="1086" customFormat="false" ht="12" hidden="false" customHeight="false" outlineLevel="0" collapsed="false">
      <c r="A1086" s="39" t="s">
        <v>2455</v>
      </c>
      <c r="B1086" s="39" t="s">
        <v>2456</v>
      </c>
      <c r="C1086" s="39" t="s">
        <v>5715</v>
      </c>
      <c r="D1086" s="39" t="s">
        <v>4505</v>
      </c>
      <c r="E1086" s="39" t="s">
        <v>261</v>
      </c>
      <c r="F1086" s="39" t="s">
        <v>1739</v>
      </c>
      <c r="G1086" s="39" t="s">
        <v>4853</v>
      </c>
      <c r="H1086" s="39" t="s">
        <v>4502</v>
      </c>
      <c r="I1086" s="40" t="n">
        <v>50</v>
      </c>
      <c r="J1086" s="40" t="n">
        <v>0</v>
      </c>
      <c r="K1086" s="39" t="s">
        <v>4503</v>
      </c>
      <c r="L1086" s="41" t="n">
        <v>0</v>
      </c>
      <c r="M1086" s="41" t="n">
        <v>1524.5</v>
      </c>
      <c r="O1086" s="42" t="n">
        <f aca="false">M1086/SUM($M$2:$M$2023)</f>
        <v>4.21164330614623E-006</v>
      </c>
      <c r="P1086" s="43" t="n">
        <f aca="false">IFERROR(M1086/I1086,0)</f>
        <v>30.49</v>
      </c>
      <c r="Q1086" s="17"/>
      <c r="R1086" s="44" t="n">
        <f aca="false">I1086-Q1086</f>
        <v>50</v>
      </c>
      <c r="S1086" s="43" t="n">
        <f aca="false">$AK1086*R1086</f>
        <v>1524.5</v>
      </c>
      <c r="U1086" s="26" t="s">
        <v>259</v>
      </c>
      <c r="V1086" s="26" t="s">
        <v>260</v>
      </c>
      <c r="W1086" s="26" t="s">
        <v>262</v>
      </c>
      <c r="X1086" s="26"/>
      <c r="Y1086" s="26" t="s">
        <v>277</v>
      </c>
      <c r="Z1086" s="27" t="s">
        <v>123</v>
      </c>
      <c r="AA1086" s="26"/>
      <c r="AB1086" s="26"/>
      <c r="AC1086" s="26"/>
      <c r="AD1086" s="26"/>
      <c r="AE1086" s="26"/>
      <c r="AF1086" s="26"/>
      <c r="AG1086" s="26"/>
      <c r="AH1086" s="45"/>
      <c r="AI1086" s="45"/>
      <c r="AJ1086" s="45"/>
      <c r="AK1086" s="46" t="n">
        <v>30.49</v>
      </c>
      <c r="AL1086" s="46"/>
      <c r="AM1086" s="46"/>
      <c r="AN1086" s="26"/>
      <c r="AO1086" s="26" t="s">
        <v>1741</v>
      </c>
    </row>
    <row r="1087" customFormat="false" ht="12" hidden="false" customHeight="false" outlineLevel="0" collapsed="false">
      <c r="A1087" s="39" t="s">
        <v>2036</v>
      </c>
      <c r="B1087" s="39" t="s">
        <v>2037</v>
      </c>
      <c r="C1087" s="39" t="s">
        <v>5716</v>
      </c>
      <c r="D1087" s="39" t="s">
        <v>4505</v>
      </c>
      <c r="E1087" s="39" t="s">
        <v>261</v>
      </c>
      <c r="F1087" s="39" t="s">
        <v>1739</v>
      </c>
      <c r="G1087" s="39" t="s">
        <v>4853</v>
      </c>
      <c r="H1087" s="39" t="s">
        <v>4502</v>
      </c>
      <c r="I1087" s="40" t="n">
        <v>50</v>
      </c>
      <c r="J1087" s="40" t="n">
        <v>0</v>
      </c>
      <c r="K1087" s="39" t="s">
        <v>4503</v>
      </c>
      <c r="L1087" s="41" t="n">
        <v>0</v>
      </c>
      <c r="M1087" s="41" t="n">
        <v>8856.12</v>
      </c>
      <c r="O1087" s="42" t="n">
        <f aca="false">M1087/SUM($M$2:$M$2023)</f>
        <v>2.44662633758135E-005</v>
      </c>
      <c r="P1087" s="43" t="n">
        <f aca="false">IFERROR(M1087/I1087,0)</f>
        <v>177.1224</v>
      </c>
      <c r="Q1087" s="17"/>
      <c r="R1087" s="44" t="n">
        <f aca="false">I1087-Q1087</f>
        <v>50</v>
      </c>
      <c r="S1087" s="43" t="n">
        <f aca="false">$AK1087*R1087</f>
        <v>8856.11863636364</v>
      </c>
      <c r="U1087" s="26" t="s">
        <v>259</v>
      </c>
      <c r="V1087" s="26" t="s">
        <v>260</v>
      </c>
      <c r="W1087" s="26" t="s">
        <v>262</v>
      </c>
      <c r="X1087" s="25" t="s">
        <v>228</v>
      </c>
      <c r="Y1087" s="26" t="s">
        <v>282</v>
      </c>
      <c r="Z1087" s="25" t="s">
        <v>51</v>
      </c>
      <c r="AA1087" s="26" t="s">
        <v>2038</v>
      </c>
      <c r="AB1087" s="26" t="s">
        <v>2039</v>
      </c>
      <c r="AC1087" s="26" t="s">
        <v>290</v>
      </c>
      <c r="AD1087" s="26" t="s">
        <v>270</v>
      </c>
      <c r="AE1087" s="26" t="s">
        <v>2040</v>
      </c>
      <c r="AF1087" s="26" t="s">
        <v>270</v>
      </c>
      <c r="AG1087" s="26" t="s">
        <v>878</v>
      </c>
      <c r="AH1087" s="45"/>
      <c r="AI1087" s="45"/>
      <c r="AJ1087" s="45"/>
      <c r="AK1087" s="46" t="n">
        <v>177.122372727273</v>
      </c>
      <c r="AL1087" s="46"/>
      <c r="AM1087" s="46"/>
      <c r="AN1087" s="26"/>
      <c r="AO1087" s="26" t="s">
        <v>5301</v>
      </c>
    </row>
    <row r="1088" customFormat="false" ht="12" hidden="false" customHeight="false" outlineLevel="0" collapsed="false">
      <c r="A1088" s="39" t="s">
        <v>2036</v>
      </c>
      <c r="B1088" s="39" t="s">
        <v>2037</v>
      </c>
      <c r="C1088" s="39" t="s">
        <v>5717</v>
      </c>
      <c r="D1088" s="39" t="s">
        <v>4505</v>
      </c>
      <c r="E1088" s="39" t="s">
        <v>261</v>
      </c>
      <c r="F1088" s="39" t="s">
        <v>1739</v>
      </c>
      <c r="G1088" s="39" t="s">
        <v>4853</v>
      </c>
      <c r="H1088" s="39" t="s">
        <v>4502</v>
      </c>
      <c r="I1088" s="40" t="n">
        <v>50</v>
      </c>
      <c r="J1088" s="40" t="n">
        <v>0</v>
      </c>
      <c r="K1088" s="39" t="s">
        <v>4503</v>
      </c>
      <c r="L1088" s="41" t="n">
        <v>0</v>
      </c>
      <c r="M1088" s="41" t="n">
        <v>8856.12</v>
      </c>
      <c r="O1088" s="42" t="n">
        <f aca="false">M1088/SUM($M$2:$M$2023)</f>
        <v>2.44662633758135E-005</v>
      </c>
      <c r="P1088" s="43" t="n">
        <f aca="false">IFERROR(M1088/I1088,0)</f>
        <v>177.1224</v>
      </c>
      <c r="Q1088" s="17"/>
      <c r="R1088" s="44" t="n">
        <f aca="false">I1088-Q1088</f>
        <v>50</v>
      </c>
      <c r="S1088" s="43" t="n">
        <f aca="false">$AK1088*R1088</f>
        <v>8856.11863636364</v>
      </c>
      <c r="U1088" s="26" t="s">
        <v>259</v>
      </c>
      <c r="V1088" s="26" t="s">
        <v>260</v>
      </c>
      <c r="W1088" s="26" t="s">
        <v>262</v>
      </c>
      <c r="X1088" s="25" t="s">
        <v>228</v>
      </c>
      <c r="Y1088" s="26" t="s">
        <v>282</v>
      </c>
      <c r="Z1088" s="25" t="s">
        <v>51</v>
      </c>
      <c r="AA1088" s="26" t="s">
        <v>2038</v>
      </c>
      <c r="AB1088" s="26" t="s">
        <v>2039</v>
      </c>
      <c r="AC1088" s="26" t="s">
        <v>290</v>
      </c>
      <c r="AD1088" s="26" t="s">
        <v>270</v>
      </c>
      <c r="AE1088" s="26" t="s">
        <v>2040</v>
      </c>
      <c r="AF1088" s="26" t="s">
        <v>270</v>
      </c>
      <c r="AG1088" s="26" t="s">
        <v>878</v>
      </c>
      <c r="AH1088" s="45"/>
      <c r="AI1088" s="45"/>
      <c r="AJ1088" s="45"/>
      <c r="AK1088" s="46" t="n">
        <v>177.122372727273</v>
      </c>
      <c r="AL1088" s="46"/>
      <c r="AM1088" s="46"/>
      <c r="AN1088" s="26"/>
      <c r="AO1088" s="26" t="s">
        <v>5301</v>
      </c>
    </row>
    <row r="1089" customFormat="false" ht="12" hidden="false" customHeight="false" outlineLevel="0" collapsed="false">
      <c r="A1089" s="39" t="s">
        <v>2062</v>
      </c>
      <c r="B1089" s="39" t="s">
        <v>2063</v>
      </c>
      <c r="C1089" s="39" t="s">
        <v>5718</v>
      </c>
      <c r="D1089" s="39" t="s">
        <v>4505</v>
      </c>
      <c r="E1089" s="39" t="s">
        <v>261</v>
      </c>
      <c r="F1089" s="39" t="s">
        <v>1739</v>
      </c>
      <c r="G1089" s="39" t="s">
        <v>4853</v>
      </c>
      <c r="H1089" s="39" t="s">
        <v>4502</v>
      </c>
      <c r="I1089" s="40" t="n">
        <v>50</v>
      </c>
      <c r="J1089" s="40" t="n">
        <v>0</v>
      </c>
      <c r="K1089" s="39" t="s">
        <v>4503</v>
      </c>
      <c r="L1089" s="41" t="n">
        <v>0</v>
      </c>
      <c r="M1089" s="41" t="n">
        <v>219084</v>
      </c>
      <c r="O1089" s="42" t="n">
        <f aca="false">M1089/SUM($M$2:$M$2023)</f>
        <v>0.000605250024325182</v>
      </c>
      <c r="P1089" s="43" t="n">
        <f aca="false">IFERROR(M1089/I1089,0)</f>
        <v>4381.68</v>
      </c>
      <c r="Q1089" s="17"/>
      <c r="R1089" s="44" t="n">
        <f aca="false">I1089-Q1089</f>
        <v>50</v>
      </c>
      <c r="S1089" s="43" t="n">
        <f aca="false">$AK1089*R1089</f>
        <v>219084.000516529</v>
      </c>
      <c r="U1089" s="26" t="s">
        <v>259</v>
      </c>
      <c r="V1089" s="26" t="s">
        <v>260</v>
      </c>
      <c r="W1089" s="26" t="s">
        <v>262</v>
      </c>
      <c r="X1089" s="26"/>
      <c r="Y1089" s="26" t="s">
        <v>277</v>
      </c>
      <c r="Z1089" s="27" t="s">
        <v>123</v>
      </c>
      <c r="AA1089" s="26"/>
      <c r="AB1089" s="26"/>
      <c r="AC1089" s="26"/>
      <c r="AD1089" s="26"/>
      <c r="AE1089" s="26"/>
      <c r="AF1089" s="26"/>
      <c r="AG1089" s="26"/>
      <c r="AH1089" s="45"/>
      <c r="AI1089" s="45"/>
      <c r="AJ1089" s="45"/>
      <c r="AK1089" s="46" t="n">
        <v>4381.68001033058</v>
      </c>
      <c r="AL1089" s="46"/>
      <c r="AM1089" s="46"/>
      <c r="AN1089" s="26"/>
      <c r="AO1089" s="26" t="s">
        <v>1820</v>
      </c>
    </row>
    <row r="1090" customFormat="false" ht="12" hidden="false" customHeight="false" outlineLevel="0" collapsed="false">
      <c r="A1090" s="39" t="s">
        <v>2062</v>
      </c>
      <c r="B1090" s="39" t="s">
        <v>2063</v>
      </c>
      <c r="C1090" s="39" t="s">
        <v>5719</v>
      </c>
      <c r="D1090" s="39" t="s">
        <v>4505</v>
      </c>
      <c r="E1090" s="39" t="s">
        <v>261</v>
      </c>
      <c r="F1090" s="39" t="s">
        <v>1739</v>
      </c>
      <c r="G1090" s="39" t="s">
        <v>4853</v>
      </c>
      <c r="H1090" s="39" t="s">
        <v>4502</v>
      </c>
      <c r="I1090" s="40" t="n">
        <v>50</v>
      </c>
      <c r="J1090" s="40" t="n">
        <v>0</v>
      </c>
      <c r="K1090" s="39" t="s">
        <v>4503</v>
      </c>
      <c r="L1090" s="41" t="n">
        <v>0</v>
      </c>
      <c r="M1090" s="41" t="n">
        <v>219084</v>
      </c>
      <c r="O1090" s="42" t="n">
        <f aca="false">M1090/SUM($M$2:$M$2023)</f>
        <v>0.000605250024325182</v>
      </c>
      <c r="P1090" s="43" t="n">
        <f aca="false">IFERROR(M1090/I1090,0)</f>
        <v>4381.68</v>
      </c>
      <c r="Q1090" s="17"/>
      <c r="R1090" s="44" t="n">
        <f aca="false">I1090-Q1090</f>
        <v>50</v>
      </c>
      <c r="S1090" s="43" t="n">
        <f aca="false">$AK1090*R1090</f>
        <v>219084.000516529</v>
      </c>
      <c r="U1090" s="26" t="s">
        <v>259</v>
      </c>
      <c r="V1090" s="26" t="s">
        <v>260</v>
      </c>
      <c r="W1090" s="26" t="s">
        <v>262</v>
      </c>
      <c r="X1090" s="26"/>
      <c r="Y1090" s="26" t="s">
        <v>277</v>
      </c>
      <c r="Z1090" s="27" t="s">
        <v>123</v>
      </c>
      <c r="AA1090" s="26"/>
      <c r="AB1090" s="26"/>
      <c r="AC1090" s="26"/>
      <c r="AD1090" s="26"/>
      <c r="AE1090" s="26"/>
      <c r="AF1090" s="26"/>
      <c r="AG1090" s="26"/>
      <c r="AH1090" s="45"/>
      <c r="AI1090" s="45"/>
      <c r="AJ1090" s="45"/>
      <c r="AK1090" s="46" t="n">
        <v>4381.68001033058</v>
      </c>
      <c r="AL1090" s="46"/>
      <c r="AM1090" s="46"/>
      <c r="AN1090" s="26"/>
      <c r="AO1090" s="26" t="s">
        <v>1820</v>
      </c>
    </row>
    <row r="1091" customFormat="false" ht="12" hidden="false" customHeight="false" outlineLevel="0" collapsed="false">
      <c r="A1091" s="39" t="s">
        <v>2591</v>
      </c>
      <c r="B1091" s="39" t="s">
        <v>2592</v>
      </c>
      <c r="C1091" s="39" t="s">
        <v>5720</v>
      </c>
      <c r="D1091" s="39" t="s">
        <v>4505</v>
      </c>
      <c r="E1091" s="39" t="s">
        <v>261</v>
      </c>
      <c r="F1091" s="39" t="s">
        <v>1739</v>
      </c>
      <c r="G1091" s="39" t="s">
        <v>4853</v>
      </c>
      <c r="H1091" s="39" t="s">
        <v>4502</v>
      </c>
      <c r="I1091" s="40" t="n">
        <v>50</v>
      </c>
      <c r="J1091" s="40" t="n">
        <v>0</v>
      </c>
      <c r="K1091" s="39" t="s">
        <v>4503</v>
      </c>
      <c r="L1091" s="41" t="n">
        <v>0</v>
      </c>
      <c r="M1091" s="41" t="n">
        <v>351068.85</v>
      </c>
      <c r="O1091" s="42" t="n">
        <f aca="false">M1091/SUM($M$2:$M$2023)</f>
        <v>0.000969876531386654</v>
      </c>
      <c r="P1091" s="43" t="n">
        <f aca="false">IFERROR(M1091/I1091,0)</f>
        <v>7021.377</v>
      </c>
      <c r="Q1091" s="17" t="n">
        <v>220</v>
      </c>
      <c r="R1091" s="44" t="n">
        <f aca="false">I1091-Q1091</f>
        <v>-170</v>
      </c>
      <c r="S1091" s="43" t="n">
        <f aca="false">$AK1091*R1091</f>
        <v>-1193634.10243902</v>
      </c>
      <c r="U1091" s="26" t="s">
        <v>259</v>
      </c>
      <c r="V1091" s="26" t="s">
        <v>260</v>
      </c>
      <c r="W1091" s="26" t="s">
        <v>262</v>
      </c>
      <c r="X1091" s="29" t="s">
        <v>227</v>
      </c>
      <c r="Y1091" s="26" t="s">
        <v>297</v>
      </c>
      <c r="Z1091" s="24" t="s">
        <v>54</v>
      </c>
      <c r="AA1091" s="26" t="s">
        <v>2593</v>
      </c>
      <c r="AB1091" s="26" t="s">
        <v>2594</v>
      </c>
      <c r="AC1091" s="26" t="s">
        <v>290</v>
      </c>
      <c r="AD1091" s="26" t="s">
        <v>269</v>
      </c>
      <c r="AE1091" s="26"/>
      <c r="AF1091" s="26" t="s">
        <v>269</v>
      </c>
      <c r="AG1091" s="26"/>
      <c r="AH1091" s="45" t="n">
        <v>82</v>
      </c>
      <c r="AI1091" s="45" t="n">
        <f aca="false">Q1091</f>
        <v>220</v>
      </c>
      <c r="AJ1091" s="45" t="n">
        <f aca="false">$AH1091-$AI1091</f>
        <v>-138</v>
      </c>
      <c r="AK1091" s="46" t="n">
        <v>7021.37707317073</v>
      </c>
      <c r="AL1091" s="46" t="n">
        <f aca="false">$AJ1091*$AK1091</f>
        <v>-968950.036097561</v>
      </c>
      <c r="AM1091" s="46" t="n">
        <f aca="false">$AI1091*$AK1091</f>
        <v>1544702.95609756</v>
      </c>
      <c r="AN1091" s="26"/>
      <c r="AO1091" s="26" t="s">
        <v>2595</v>
      </c>
    </row>
    <row r="1092" customFormat="false" ht="12" hidden="false" customHeight="false" outlineLevel="0" collapsed="false">
      <c r="A1092" s="39" t="s">
        <v>2436</v>
      </c>
      <c r="B1092" s="39" t="s">
        <v>2437</v>
      </c>
      <c r="C1092" s="39" t="s">
        <v>5721</v>
      </c>
      <c r="D1092" s="39" t="s">
        <v>4505</v>
      </c>
      <c r="E1092" s="39" t="s">
        <v>261</v>
      </c>
      <c r="F1092" s="39" t="s">
        <v>1739</v>
      </c>
      <c r="G1092" s="39" t="s">
        <v>4853</v>
      </c>
      <c r="H1092" s="39" t="s">
        <v>4502</v>
      </c>
      <c r="I1092" s="40" t="n">
        <v>50</v>
      </c>
      <c r="J1092" s="40" t="n">
        <v>0</v>
      </c>
      <c r="K1092" s="39" t="s">
        <v>4503</v>
      </c>
      <c r="L1092" s="41" t="n">
        <v>0</v>
      </c>
      <c r="M1092" s="41" t="n">
        <v>1171735.1</v>
      </c>
      <c r="O1092" s="42" t="n">
        <f aca="false">M1092/SUM($M$2:$M$2023)</f>
        <v>0.00323708120071603</v>
      </c>
      <c r="P1092" s="43" t="n">
        <f aca="false">IFERROR(M1092/I1092,0)</f>
        <v>23434.702</v>
      </c>
      <c r="Q1092" s="17"/>
      <c r="R1092" s="44" t="n">
        <f aca="false">I1092-Q1092</f>
        <v>50</v>
      </c>
      <c r="S1092" s="43" t="n">
        <f aca="false">$AK1092*R1092</f>
        <v>1171735.09666667</v>
      </c>
      <c r="U1092" s="26" t="s">
        <v>259</v>
      </c>
      <c r="V1092" s="26" t="s">
        <v>260</v>
      </c>
      <c r="W1092" s="26" t="s">
        <v>262</v>
      </c>
      <c r="X1092" s="26"/>
      <c r="Y1092" s="26" t="s">
        <v>277</v>
      </c>
      <c r="Z1092" s="27" t="s">
        <v>123</v>
      </c>
      <c r="AA1092" s="26"/>
      <c r="AB1092" s="26"/>
      <c r="AC1092" s="26"/>
      <c r="AD1092" s="26"/>
      <c r="AE1092" s="26"/>
      <c r="AF1092" s="26"/>
      <c r="AG1092" s="26"/>
      <c r="AH1092" s="45" t="n">
        <v>150</v>
      </c>
      <c r="AI1092" s="45" t="n">
        <f aca="false">Q1092</f>
        <v>0</v>
      </c>
      <c r="AJ1092" s="45" t="n">
        <f aca="false">$AH1092-$AI1092</f>
        <v>150</v>
      </c>
      <c r="AK1092" s="46" t="n">
        <v>23434.7019333333</v>
      </c>
      <c r="AL1092" s="46" t="n">
        <f aca="false">$AJ1092*$AK1092</f>
        <v>3515205.29</v>
      </c>
      <c r="AM1092" s="46" t="n">
        <f aca="false">$AI1092*$AK1092</f>
        <v>0</v>
      </c>
      <c r="AN1092" s="26"/>
      <c r="AO1092" s="26" t="s">
        <v>2177</v>
      </c>
    </row>
    <row r="1093" customFormat="false" ht="12" hidden="false" customHeight="false" outlineLevel="0" collapsed="false">
      <c r="A1093" s="39" t="s">
        <v>864</v>
      </c>
      <c r="B1093" s="39" t="s">
        <v>865</v>
      </c>
      <c r="C1093" s="39" t="s">
        <v>5722</v>
      </c>
      <c r="D1093" s="39" t="s">
        <v>4505</v>
      </c>
      <c r="E1093" s="39" t="s">
        <v>261</v>
      </c>
      <c r="F1093" s="39" t="s">
        <v>1739</v>
      </c>
      <c r="G1093" s="39" t="s">
        <v>4854</v>
      </c>
      <c r="H1093" s="39" t="s">
        <v>4502</v>
      </c>
      <c r="I1093" s="40" t="n">
        <v>50</v>
      </c>
      <c r="J1093" s="40" t="n">
        <v>0</v>
      </c>
      <c r="K1093" s="39" t="s">
        <v>4503</v>
      </c>
      <c r="L1093" s="41" t="n">
        <v>0</v>
      </c>
      <c r="M1093" s="41" t="n">
        <v>380982.11</v>
      </c>
      <c r="O1093" s="42" t="n">
        <f aca="false">M1093/SUM($M$2:$M$2023)</f>
        <v>0.00105251607303573</v>
      </c>
      <c r="P1093" s="43" t="n">
        <f aca="false">IFERROR(M1093/I1093,0)</f>
        <v>7619.6422</v>
      </c>
      <c r="Q1093" s="17"/>
      <c r="R1093" s="44" t="n">
        <f aca="false">I1093-Q1093</f>
        <v>50</v>
      </c>
      <c r="S1093" s="43" t="n">
        <f aca="false">$AK1093*R1093</f>
        <v>380982.109722222</v>
      </c>
      <c r="U1093" s="26" t="s">
        <v>259</v>
      </c>
      <c r="V1093" s="26" t="s">
        <v>260</v>
      </c>
      <c r="W1093" s="26" t="s">
        <v>262</v>
      </c>
      <c r="X1093" s="25" t="s">
        <v>228</v>
      </c>
      <c r="Y1093" s="26" t="s">
        <v>282</v>
      </c>
      <c r="Z1093" s="25" t="s">
        <v>51</v>
      </c>
      <c r="AA1093" s="26" t="s">
        <v>2266</v>
      </c>
      <c r="AB1093" s="26" t="s">
        <v>2267</v>
      </c>
      <c r="AC1093" s="26" t="s">
        <v>2268</v>
      </c>
      <c r="AD1093" s="26" t="s">
        <v>269</v>
      </c>
      <c r="AE1093" s="26"/>
      <c r="AF1093" s="26" t="s">
        <v>270</v>
      </c>
      <c r="AG1093" s="26" t="s">
        <v>869</v>
      </c>
      <c r="AH1093" s="45"/>
      <c r="AI1093" s="45"/>
      <c r="AJ1093" s="45"/>
      <c r="AK1093" s="46" t="n">
        <v>7619.64219444444</v>
      </c>
      <c r="AL1093" s="46"/>
      <c r="AM1093" s="46"/>
      <c r="AN1093" s="26"/>
      <c r="AO1093" s="26" t="s">
        <v>5655</v>
      </c>
    </row>
    <row r="1094" customFormat="false" ht="12" hidden="false" customHeight="false" outlineLevel="0" collapsed="false">
      <c r="A1094" s="39" t="s">
        <v>864</v>
      </c>
      <c r="B1094" s="39" t="s">
        <v>865</v>
      </c>
      <c r="C1094" s="39" t="s">
        <v>5723</v>
      </c>
      <c r="D1094" s="39" t="s">
        <v>4505</v>
      </c>
      <c r="E1094" s="39" t="s">
        <v>261</v>
      </c>
      <c r="F1094" s="39" t="s">
        <v>1739</v>
      </c>
      <c r="G1094" s="39" t="s">
        <v>4853</v>
      </c>
      <c r="H1094" s="39" t="s">
        <v>4502</v>
      </c>
      <c r="I1094" s="40" t="n">
        <v>50</v>
      </c>
      <c r="J1094" s="40" t="n">
        <v>0</v>
      </c>
      <c r="K1094" s="39" t="s">
        <v>4503</v>
      </c>
      <c r="L1094" s="41" t="n">
        <v>0</v>
      </c>
      <c r="M1094" s="41" t="n">
        <v>380982.11</v>
      </c>
      <c r="O1094" s="42" t="n">
        <f aca="false">M1094/SUM($M$2:$M$2023)</f>
        <v>0.00105251607303573</v>
      </c>
      <c r="P1094" s="43" t="n">
        <f aca="false">IFERROR(M1094/I1094,0)</f>
        <v>7619.6422</v>
      </c>
      <c r="Q1094" s="17"/>
      <c r="R1094" s="44" t="n">
        <f aca="false">I1094-Q1094</f>
        <v>50</v>
      </c>
      <c r="S1094" s="43" t="n">
        <f aca="false">$AK1094*R1094</f>
        <v>380982.109722222</v>
      </c>
      <c r="U1094" s="26" t="s">
        <v>259</v>
      </c>
      <c r="V1094" s="26" t="s">
        <v>260</v>
      </c>
      <c r="W1094" s="26" t="s">
        <v>262</v>
      </c>
      <c r="X1094" s="25" t="s">
        <v>228</v>
      </c>
      <c r="Y1094" s="26" t="s">
        <v>282</v>
      </c>
      <c r="Z1094" s="25" t="s">
        <v>51</v>
      </c>
      <c r="AA1094" s="26" t="s">
        <v>2266</v>
      </c>
      <c r="AB1094" s="26" t="s">
        <v>2267</v>
      </c>
      <c r="AC1094" s="26" t="s">
        <v>2268</v>
      </c>
      <c r="AD1094" s="26" t="s">
        <v>269</v>
      </c>
      <c r="AE1094" s="26"/>
      <c r="AF1094" s="26" t="s">
        <v>270</v>
      </c>
      <c r="AG1094" s="26" t="s">
        <v>869</v>
      </c>
      <c r="AH1094" s="45"/>
      <c r="AI1094" s="45"/>
      <c r="AJ1094" s="45"/>
      <c r="AK1094" s="46" t="n">
        <v>7619.64219444444</v>
      </c>
      <c r="AL1094" s="46"/>
      <c r="AM1094" s="46"/>
      <c r="AN1094" s="26"/>
      <c r="AO1094" s="26" t="s">
        <v>5655</v>
      </c>
    </row>
    <row r="1095" customFormat="false" ht="12" hidden="false" customHeight="false" outlineLevel="0" collapsed="false">
      <c r="A1095" s="39" t="s">
        <v>864</v>
      </c>
      <c r="B1095" s="39" t="s">
        <v>865</v>
      </c>
      <c r="C1095" s="39" t="s">
        <v>78</v>
      </c>
      <c r="D1095" s="39" t="s">
        <v>4505</v>
      </c>
      <c r="E1095" s="39" t="s">
        <v>261</v>
      </c>
      <c r="F1095" s="39" t="s">
        <v>1739</v>
      </c>
      <c r="G1095" s="39" t="s">
        <v>4853</v>
      </c>
      <c r="H1095" s="39" t="s">
        <v>4502</v>
      </c>
      <c r="I1095" s="40" t="n">
        <v>50</v>
      </c>
      <c r="J1095" s="40" t="n">
        <v>0</v>
      </c>
      <c r="K1095" s="39" t="s">
        <v>4503</v>
      </c>
      <c r="L1095" s="41" t="n">
        <v>0</v>
      </c>
      <c r="M1095" s="41" t="n">
        <v>380982.11</v>
      </c>
      <c r="O1095" s="42" t="n">
        <f aca="false">M1095/SUM($M$2:$M$2023)</f>
        <v>0.00105251607303573</v>
      </c>
      <c r="P1095" s="43" t="n">
        <f aca="false">IFERROR(M1095/I1095,0)</f>
        <v>7619.6422</v>
      </c>
      <c r="Q1095" s="17"/>
      <c r="R1095" s="44" t="n">
        <f aca="false">I1095-Q1095</f>
        <v>50</v>
      </c>
      <c r="S1095" s="43" t="n">
        <f aca="false">$AK1095*R1095</f>
        <v>380982.109722222</v>
      </c>
      <c r="U1095" s="26" t="s">
        <v>259</v>
      </c>
      <c r="V1095" s="26" t="s">
        <v>260</v>
      </c>
      <c r="W1095" s="26" t="s">
        <v>262</v>
      </c>
      <c r="X1095" s="25" t="s">
        <v>228</v>
      </c>
      <c r="Y1095" s="26" t="s">
        <v>282</v>
      </c>
      <c r="Z1095" s="25" t="s">
        <v>51</v>
      </c>
      <c r="AA1095" s="26" t="s">
        <v>2266</v>
      </c>
      <c r="AB1095" s="26" t="s">
        <v>2267</v>
      </c>
      <c r="AC1095" s="26" t="s">
        <v>2268</v>
      </c>
      <c r="AD1095" s="26" t="s">
        <v>269</v>
      </c>
      <c r="AE1095" s="26"/>
      <c r="AF1095" s="26" t="s">
        <v>270</v>
      </c>
      <c r="AG1095" s="26" t="s">
        <v>869</v>
      </c>
      <c r="AH1095" s="45"/>
      <c r="AI1095" s="45"/>
      <c r="AJ1095" s="45"/>
      <c r="AK1095" s="46" t="n">
        <v>7619.64219444444</v>
      </c>
      <c r="AL1095" s="46"/>
      <c r="AM1095" s="46"/>
      <c r="AN1095" s="26"/>
      <c r="AO1095" s="26" t="s">
        <v>5655</v>
      </c>
    </row>
    <row r="1096" customFormat="false" ht="12" hidden="false" customHeight="false" outlineLevel="0" collapsed="false">
      <c r="A1096" s="39" t="s">
        <v>864</v>
      </c>
      <c r="B1096" s="39" t="s">
        <v>865</v>
      </c>
      <c r="C1096" s="39" t="s">
        <v>5724</v>
      </c>
      <c r="D1096" s="39" t="s">
        <v>4505</v>
      </c>
      <c r="E1096" s="39" t="s">
        <v>261</v>
      </c>
      <c r="F1096" s="39" t="s">
        <v>1739</v>
      </c>
      <c r="G1096" s="39" t="s">
        <v>4853</v>
      </c>
      <c r="H1096" s="39" t="s">
        <v>4502</v>
      </c>
      <c r="I1096" s="40" t="n">
        <v>50</v>
      </c>
      <c r="J1096" s="40" t="n">
        <v>0</v>
      </c>
      <c r="K1096" s="39" t="s">
        <v>4503</v>
      </c>
      <c r="L1096" s="41" t="n">
        <v>0</v>
      </c>
      <c r="M1096" s="41" t="n">
        <v>380982.11</v>
      </c>
      <c r="O1096" s="42" t="n">
        <f aca="false">M1096/SUM($M$2:$M$2023)</f>
        <v>0.00105251607303573</v>
      </c>
      <c r="P1096" s="43" t="n">
        <f aca="false">IFERROR(M1096/I1096,0)</f>
        <v>7619.6422</v>
      </c>
      <c r="Q1096" s="17"/>
      <c r="R1096" s="44" t="n">
        <f aca="false">I1096-Q1096</f>
        <v>50</v>
      </c>
      <c r="S1096" s="43" t="n">
        <f aca="false">$AK1096*R1096</f>
        <v>380982.109722222</v>
      </c>
      <c r="U1096" s="26" t="s">
        <v>259</v>
      </c>
      <c r="V1096" s="26" t="s">
        <v>260</v>
      </c>
      <c r="W1096" s="26" t="s">
        <v>262</v>
      </c>
      <c r="X1096" s="25" t="s">
        <v>228</v>
      </c>
      <c r="Y1096" s="26" t="s">
        <v>282</v>
      </c>
      <c r="Z1096" s="25" t="s">
        <v>51</v>
      </c>
      <c r="AA1096" s="26" t="s">
        <v>2266</v>
      </c>
      <c r="AB1096" s="26" t="s">
        <v>2267</v>
      </c>
      <c r="AC1096" s="26" t="s">
        <v>2268</v>
      </c>
      <c r="AD1096" s="26" t="s">
        <v>269</v>
      </c>
      <c r="AE1096" s="26"/>
      <c r="AF1096" s="26" t="s">
        <v>270</v>
      </c>
      <c r="AG1096" s="26" t="s">
        <v>869</v>
      </c>
      <c r="AH1096" s="45"/>
      <c r="AI1096" s="45"/>
      <c r="AJ1096" s="45"/>
      <c r="AK1096" s="46" t="n">
        <v>7619.64219444444</v>
      </c>
      <c r="AL1096" s="46"/>
      <c r="AM1096" s="46"/>
      <c r="AN1096" s="26"/>
      <c r="AO1096" s="26" t="s">
        <v>5655</v>
      </c>
    </row>
    <row r="1097" customFormat="false" ht="12" hidden="false" customHeight="false" outlineLevel="0" collapsed="false">
      <c r="A1097" s="39" t="s">
        <v>2683</v>
      </c>
      <c r="B1097" s="39" t="s">
        <v>2684</v>
      </c>
      <c r="C1097" s="39" t="s">
        <v>78</v>
      </c>
      <c r="D1097" s="39" t="s">
        <v>4505</v>
      </c>
      <c r="E1097" s="39" t="s">
        <v>261</v>
      </c>
      <c r="F1097" s="39" t="s">
        <v>1739</v>
      </c>
      <c r="G1097" s="39" t="s">
        <v>4853</v>
      </c>
      <c r="H1097" s="39" t="s">
        <v>4502</v>
      </c>
      <c r="I1097" s="40" t="n">
        <v>50</v>
      </c>
      <c r="J1097" s="40" t="n">
        <v>0</v>
      </c>
      <c r="K1097" s="39" t="s">
        <v>4503</v>
      </c>
      <c r="L1097" s="41" t="n">
        <v>0</v>
      </c>
      <c r="M1097" s="41" t="n">
        <v>11457.5</v>
      </c>
      <c r="O1097" s="42" t="n">
        <f aca="false">M1097/SUM($M$2:$M$2023)</f>
        <v>3.16529374746936E-005</v>
      </c>
      <c r="P1097" s="43" t="n">
        <f aca="false">IFERROR(M1097/I1097,0)</f>
        <v>229.15</v>
      </c>
      <c r="Q1097" s="17"/>
      <c r="R1097" s="44" t="n">
        <f aca="false">I1097-Q1097</f>
        <v>50</v>
      </c>
      <c r="S1097" s="43" t="n">
        <f aca="false">$AK1097*R1097</f>
        <v>11457.5</v>
      </c>
      <c r="U1097" s="26" t="s">
        <v>259</v>
      </c>
      <c r="V1097" s="26" t="s">
        <v>260</v>
      </c>
      <c r="W1097" s="26" t="s">
        <v>262</v>
      </c>
      <c r="X1097" s="26"/>
      <c r="Y1097" s="26" t="s">
        <v>277</v>
      </c>
      <c r="Z1097" s="27" t="s">
        <v>123</v>
      </c>
      <c r="AA1097" s="26"/>
      <c r="AB1097" s="26"/>
      <c r="AC1097" s="26"/>
      <c r="AD1097" s="26"/>
      <c r="AE1097" s="26"/>
      <c r="AF1097" s="26"/>
      <c r="AG1097" s="26"/>
      <c r="AH1097" s="45" t="n">
        <v>50</v>
      </c>
      <c r="AI1097" s="45" t="n">
        <f aca="false">Q1097</f>
        <v>0</v>
      </c>
      <c r="AJ1097" s="45" t="n">
        <f aca="false">$AH1097-$AI1097</f>
        <v>50</v>
      </c>
      <c r="AK1097" s="46" t="n">
        <v>229.15</v>
      </c>
      <c r="AL1097" s="46" t="n">
        <f aca="false">$AJ1097*$AK1097</f>
        <v>11457.5</v>
      </c>
      <c r="AM1097" s="46" t="n">
        <f aca="false">$AI1097*$AK1097</f>
        <v>0</v>
      </c>
      <c r="AN1097" s="26"/>
      <c r="AO1097" s="26"/>
    </row>
    <row r="1098" customFormat="false" ht="12" hidden="false" customHeight="false" outlineLevel="0" collapsed="false">
      <c r="A1098" s="39" t="s">
        <v>2206</v>
      </c>
      <c r="B1098" s="39" t="s">
        <v>2207</v>
      </c>
      <c r="C1098" s="39" t="s">
        <v>5725</v>
      </c>
      <c r="D1098" s="39" t="s">
        <v>4505</v>
      </c>
      <c r="E1098" s="39" t="s">
        <v>261</v>
      </c>
      <c r="F1098" s="39" t="s">
        <v>1739</v>
      </c>
      <c r="G1098" s="39" t="s">
        <v>4853</v>
      </c>
      <c r="H1098" s="39" t="s">
        <v>4502</v>
      </c>
      <c r="I1098" s="40" t="n">
        <v>50</v>
      </c>
      <c r="J1098" s="40" t="n">
        <v>0</v>
      </c>
      <c r="K1098" s="39" t="s">
        <v>4503</v>
      </c>
      <c r="L1098" s="41" t="n">
        <v>0</v>
      </c>
      <c r="M1098" s="41" t="n">
        <v>33322.16</v>
      </c>
      <c r="O1098" s="42" t="n">
        <f aca="false">M1098/SUM($M$2:$M$2023)</f>
        <v>9.20571020730296E-005</v>
      </c>
      <c r="P1098" s="43" t="n">
        <f aca="false">IFERROR(M1098/I1098,0)</f>
        <v>666.4432</v>
      </c>
      <c r="Q1098" s="17"/>
      <c r="R1098" s="44" t="n">
        <f aca="false">I1098-Q1098</f>
        <v>50</v>
      </c>
      <c r="S1098" s="43" t="n">
        <f aca="false">$AK1098*R1098</f>
        <v>33322.1560636183</v>
      </c>
      <c r="U1098" s="26" t="s">
        <v>259</v>
      </c>
      <c r="V1098" s="26" t="s">
        <v>260</v>
      </c>
      <c r="W1098" s="26" t="s">
        <v>262</v>
      </c>
      <c r="X1098" s="26"/>
      <c r="Y1098" s="26" t="s">
        <v>277</v>
      </c>
      <c r="Z1098" s="27" t="s">
        <v>123</v>
      </c>
      <c r="AA1098" s="26"/>
      <c r="AB1098" s="26"/>
      <c r="AC1098" s="26"/>
      <c r="AD1098" s="26"/>
      <c r="AE1098" s="26"/>
      <c r="AF1098" s="26"/>
      <c r="AG1098" s="26"/>
      <c r="AH1098" s="45"/>
      <c r="AI1098" s="45"/>
      <c r="AJ1098" s="45"/>
      <c r="AK1098" s="46" t="n">
        <v>666.443121272366</v>
      </c>
      <c r="AL1098" s="46"/>
      <c r="AM1098" s="46"/>
      <c r="AN1098" s="26"/>
      <c r="AO1098" s="26" t="s">
        <v>2177</v>
      </c>
    </row>
    <row r="1099" customFormat="false" ht="12" hidden="false" customHeight="false" outlineLevel="0" collapsed="false">
      <c r="A1099" s="39" t="s">
        <v>926</v>
      </c>
      <c r="B1099" s="39" t="s">
        <v>927</v>
      </c>
      <c r="C1099" s="39"/>
      <c r="D1099" s="39" t="s">
        <v>4505</v>
      </c>
      <c r="E1099" s="39" t="s">
        <v>274</v>
      </c>
      <c r="F1099" s="39" t="s">
        <v>1739</v>
      </c>
      <c r="G1099" s="39" t="s">
        <v>4853</v>
      </c>
      <c r="H1099" s="39" t="s">
        <v>4502</v>
      </c>
      <c r="I1099" s="40" t="n">
        <v>50</v>
      </c>
      <c r="J1099" s="40" t="n">
        <v>0</v>
      </c>
      <c r="K1099" s="39" t="s">
        <v>4503</v>
      </c>
      <c r="L1099" s="41" t="n">
        <v>0</v>
      </c>
      <c r="M1099" s="41" t="n">
        <v>22740.91</v>
      </c>
      <c r="O1099" s="42" t="n">
        <f aca="false">M1099/SUM($M$2:$M$2023)</f>
        <v>6.28249271086742E-005</v>
      </c>
      <c r="P1099" s="43" t="n">
        <f aca="false">IFERROR(M1099/I1099,0)</f>
        <v>454.8182</v>
      </c>
      <c r="Q1099" s="17"/>
      <c r="R1099" s="44" t="n">
        <f aca="false">I1099-Q1099</f>
        <v>50</v>
      </c>
      <c r="S1099" s="43" t="n">
        <f aca="false">$AK1099*R1099</f>
        <v>22740.9090909091</v>
      </c>
      <c r="U1099" s="26" t="s">
        <v>259</v>
      </c>
      <c r="V1099" s="26" t="s">
        <v>273</v>
      </c>
      <c r="W1099" s="26" t="s">
        <v>262</v>
      </c>
      <c r="X1099" s="26"/>
      <c r="Y1099" s="26" t="s">
        <v>277</v>
      </c>
      <c r="Z1099" s="27" t="s">
        <v>123</v>
      </c>
      <c r="AA1099" s="26"/>
      <c r="AB1099" s="26"/>
      <c r="AC1099" s="26"/>
      <c r="AD1099" s="26"/>
      <c r="AE1099" s="26"/>
      <c r="AF1099" s="26"/>
      <c r="AG1099" s="26"/>
      <c r="AH1099" s="45"/>
      <c r="AI1099" s="45"/>
      <c r="AJ1099" s="45"/>
      <c r="AK1099" s="46" t="n">
        <v>454.818181818182</v>
      </c>
      <c r="AL1099" s="46"/>
      <c r="AM1099" s="46"/>
      <c r="AN1099" s="26"/>
      <c r="AO1099" s="26" t="s">
        <v>1741</v>
      </c>
    </row>
    <row r="1100" customFormat="false" ht="12" hidden="false" customHeight="false" outlineLevel="0" collapsed="false">
      <c r="A1100" s="39" t="s">
        <v>492</v>
      </c>
      <c r="B1100" s="39" t="s">
        <v>493</v>
      </c>
      <c r="C1100" s="39"/>
      <c r="D1100" s="39" t="s">
        <v>4505</v>
      </c>
      <c r="E1100" s="39" t="s">
        <v>274</v>
      </c>
      <c r="F1100" s="39" t="s">
        <v>1739</v>
      </c>
      <c r="G1100" s="39" t="s">
        <v>4853</v>
      </c>
      <c r="H1100" s="39" t="s">
        <v>4502</v>
      </c>
      <c r="I1100" s="40" t="n">
        <v>50</v>
      </c>
      <c r="J1100" s="40" t="n">
        <v>0</v>
      </c>
      <c r="K1100" s="39" t="s">
        <v>4503</v>
      </c>
      <c r="L1100" s="41" t="n">
        <v>0</v>
      </c>
      <c r="M1100" s="41" t="n">
        <v>17462.33</v>
      </c>
      <c r="O1100" s="42" t="n">
        <f aca="false">M1100/SUM($M$2:$M$2023)</f>
        <v>4.82421156144418E-005</v>
      </c>
      <c r="P1100" s="43" t="n">
        <f aca="false">IFERROR(M1100/I1100,0)</f>
        <v>349.2466</v>
      </c>
      <c r="Q1100" s="17"/>
      <c r="R1100" s="44" t="n">
        <f aca="false">I1100-Q1100</f>
        <v>50</v>
      </c>
      <c r="S1100" s="43" t="n">
        <f aca="false">$AK1100*R1100</f>
        <v>17462.331</v>
      </c>
      <c r="U1100" s="26" t="s">
        <v>259</v>
      </c>
      <c r="V1100" s="26" t="s">
        <v>273</v>
      </c>
      <c r="W1100" s="26" t="s">
        <v>262</v>
      </c>
      <c r="X1100" s="24" t="s">
        <v>226</v>
      </c>
      <c r="Y1100" s="26" t="s">
        <v>267</v>
      </c>
      <c r="Z1100" s="25" t="s">
        <v>51</v>
      </c>
      <c r="AA1100" s="26" t="s">
        <v>2209</v>
      </c>
      <c r="AB1100" s="26" t="s">
        <v>2210</v>
      </c>
      <c r="AC1100" s="26" t="s">
        <v>2211</v>
      </c>
      <c r="AD1100" s="26" t="s">
        <v>269</v>
      </c>
      <c r="AE1100" s="26"/>
      <c r="AF1100" s="26" t="s">
        <v>270</v>
      </c>
      <c r="AG1100" s="26" t="s">
        <v>2212</v>
      </c>
      <c r="AH1100" s="45"/>
      <c r="AI1100" s="45"/>
      <c r="AJ1100" s="45"/>
      <c r="AK1100" s="46" t="n">
        <v>349.24662</v>
      </c>
      <c r="AL1100" s="46"/>
      <c r="AM1100" s="46"/>
      <c r="AN1100" s="26"/>
      <c r="AO1100" s="26" t="s">
        <v>5726</v>
      </c>
    </row>
    <row r="1101" customFormat="false" ht="12" hidden="false" customHeight="false" outlineLevel="0" collapsed="false">
      <c r="A1101" s="39" t="s">
        <v>2568</v>
      </c>
      <c r="B1101" s="39" t="s">
        <v>2569</v>
      </c>
      <c r="C1101" s="39"/>
      <c r="D1101" s="39" t="s">
        <v>4505</v>
      </c>
      <c r="E1101" s="39" t="s">
        <v>274</v>
      </c>
      <c r="F1101" s="39" t="s">
        <v>1739</v>
      </c>
      <c r="G1101" s="39" t="s">
        <v>4852</v>
      </c>
      <c r="H1101" s="39" t="s">
        <v>4502</v>
      </c>
      <c r="I1101" s="40" t="n">
        <v>50</v>
      </c>
      <c r="J1101" s="40" t="n">
        <v>0</v>
      </c>
      <c r="K1101" s="39" t="s">
        <v>4503</v>
      </c>
      <c r="L1101" s="41" t="n">
        <v>0</v>
      </c>
      <c r="M1101" s="41" t="n">
        <v>17430.22</v>
      </c>
      <c r="O1101" s="42" t="n">
        <f aca="false">M1101/SUM($M$2:$M$2023)</f>
        <v>4.81534072729788E-005</v>
      </c>
      <c r="P1101" s="43" t="n">
        <f aca="false">IFERROR(M1101/I1101,0)</f>
        <v>348.6044</v>
      </c>
      <c r="Q1101" s="17"/>
      <c r="R1101" s="44" t="n">
        <f aca="false">I1101-Q1101</f>
        <v>50</v>
      </c>
      <c r="S1101" s="43" t="n">
        <f aca="false">$AK1101*R1101</f>
        <v>17430.2222222222</v>
      </c>
      <c r="U1101" s="26" t="s">
        <v>259</v>
      </c>
      <c r="V1101" s="26" t="s">
        <v>273</v>
      </c>
      <c r="W1101" s="26" t="s">
        <v>262</v>
      </c>
      <c r="X1101" s="26"/>
      <c r="Y1101" s="26" t="s">
        <v>277</v>
      </c>
      <c r="Z1101" s="27" t="s">
        <v>123</v>
      </c>
      <c r="AA1101" s="26"/>
      <c r="AB1101" s="26"/>
      <c r="AC1101" s="26"/>
      <c r="AD1101" s="26"/>
      <c r="AE1101" s="26"/>
      <c r="AF1101" s="26"/>
      <c r="AG1101" s="26"/>
      <c r="AH1101" s="45" t="n">
        <v>90</v>
      </c>
      <c r="AI1101" s="45" t="n">
        <f aca="false">Q1101</f>
        <v>0</v>
      </c>
      <c r="AJ1101" s="45" t="n">
        <f aca="false">$AH1101-$AI1101</f>
        <v>90</v>
      </c>
      <c r="AK1101" s="46" t="n">
        <v>348.604444444445</v>
      </c>
      <c r="AL1101" s="46" t="n">
        <f aca="false">$AJ1101*$AK1101</f>
        <v>31374.4</v>
      </c>
      <c r="AM1101" s="46" t="n">
        <f aca="false">$AI1101*$AK1101</f>
        <v>0</v>
      </c>
      <c r="AN1101" s="26"/>
      <c r="AO1101" s="26" t="s">
        <v>1741</v>
      </c>
    </row>
    <row r="1102" customFormat="false" ht="12" hidden="false" customHeight="false" outlineLevel="0" collapsed="false">
      <c r="A1102" s="39" t="s">
        <v>2685</v>
      </c>
      <c r="B1102" s="39" t="s">
        <v>2686</v>
      </c>
      <c r="C1102" s="39"/>
      <c r="D1102" s="39" t="s">
        <v>4505</v>
      </c>
      <c r="E1102" s="39" t="s">
        <v>274</v>
      </c>
      <c r="F1102" s="39" t="s">
        <v>1739</v>
      </c>
      <c r="G1102" s="39" t="s">
        <v>4852</v>
      </c>
      <c r="H1102" s="39" t="s">
        <v>4502</v>
      </c>
      <c r="I1102" s="40" t="n">
        <v>50</v>
      </c>
      <c r="J1102" s="40" t="n">
        <v>0</v>
      </c>
      <c r="K1102" s="39" t="s">
        <v>4503</v>
      </c>
      <c r="L1102" s="41" t="n">
        <v>0</v>
      </c>
      <c r="M1102" s="41" t="n">
        <v>11136</v>
      </c>
      <c r="O1102" s="42" t="n">
        <f aca="false">M1102/SUM($M$2:$M$2023)</f>
        <v>3.0764749004424E-005</v>
      </c>
      <c r="P1102" s="43" t="n">
        <f aca="false">IFERROR(M1102/I1102,0)</f>
        <v>222.72</v>
      </c>
      <c r="Q1102" s="17"/>
      <c r="R1102" s="44" t="n">
        <f aca="false">I1102-Q1102</f>
        <v>50</v>
      </c>
      <c r="S1102" s="43" t="n">
        <f aca="false">$AK1102*R1102</f>
        <v>11136</v>
      </c>
      <c r="U1102" s="26" t="s">
        <v>259</v>
      </c>
      <c r="V1102" s="26" t="s">
        <v>273</v>
      </c>
      <c r="W1102" s="26" t="s">
        <v>262</v>
      </c>
      <c r="X1102" s="26"/>
      <c r="Y1102" s="26" t="s">
        <v>277</v>
      </c>
      <c r="Z1102" s="27" t="s">
        <v>123</v>
      </c>
      <c r="AA1102" s="26"/>
      <c r="AB1102" s="26"/>
      <c r="AC1102" s="26"/>
      <c r="AD1102" s="26"/>
      <c r="AE1102" s="26"/>
      <c r="AF1102" s="26"/>
      <c r="AG1102" s="26"/>
      <c r="AH1102" s="45" t="n">
        <v>50</v>
      </c>
      <c r="AI1102" s="45" t="n">
        <f aca="false">Q1102</f>
        <v>0</v>
      </c>
      <c r="AJ1102" s="45" t="n">
        <f aca="false">$AH1102-$AI1102</f>
        <v>50</v>
      </c>
      <c r="AK1102" s="46" t="n">
        <v>222.72</v>
      </c>
      <c r="AL1102" s="46" t="n">
        <f aca="false">$AJ1102*$AK1102</f>
        <v>11136</v>
      </c>
      <c r="AM1102" s="46" t="n">
        <f aca="false">$AI1102*$AK1102</f>
        <v>0</v>
      </c>
      <c r="AN1102" s="26"/>
      <c r="AO1102" s="26"/>
    </row>
    <row r="1103" customFormat="false" ht="12" hidden="false" customHeight="false" outlineLevel="0" collapsed="false">
      <c r="A1103" s="39" t="s">
        <v>2687</v>
      </c>
      <c r="B1103" s="39" t="s">
        <v>2688</v>
      </c>
      <c r="C1103" s="39"/>
      <c r="D1103" s="39" t="s">
        <v>4505</v>
      </c>
      <c r="E1103" s="39" t="s">
        <v>274</v>
      </c>
      <c r="F1103" s="39" t="s">
        <v>1739</v>
      </c>
      <c r="G1103" s="39" t="s">
        <v>4852</v>
      </c>
      <c r="H1103" s="39" t="s">
        <v>4502</v>
      </c>
      <c r="I1103" s="40" t="n">
        <v>50</v>
      </c>
      <c r="J1103" s="40" t="n">
        <v>0</v>
      </c>
      <c r="K1103" s="39" t="s">
        <v>4503</v>
      </c>
      <c r="L1103" s="41" t="n">
        <v>0</v>
      </c>
      <c r="M1103" s="41" t="n">
        <v>2771</v>
      </c>
      <c r="O1103" s="42" t="n">
        <f aca="false">M1103/SUM($M$2:$M$2023)</f>
        <v>7.65527294282138E-006</v>
      </c>
      <c r="P1103" s="43" t="n">
        <f aca="false">IFERROR(M1103/I1103,0)</f>
        <v>55.42</v>
      </c>
      <c r="Q1103" s="17"/>
      <c r="R1103" s="44" t="n">
        <f aca="false">I1103-Q1103</f>
        <v>50</v>
      </c>
      <c r="S1103" s="43" t="n">
        <f aca="false">$AK1103*R1103</f>
        <v>2771</v>
      </c>
      <c r="U1103" s="26" t="s">
        <v>259</v>
      </c>
      <c r="V1103" s="26" t="s">
        <v>273</v>
      </c>
      <c r="W1103" s="26" t="s">
        <v>262</v>
      </c>
      <c r="X1103" s="26"/>
      <c r="Y1103" s="26" t="s">
        <v>277</v>
      </c>
      <c r="Z1103" s="27" t="s">
        <v>123</v>
      </c>
      <c r="AA1103" s="26"/>
      <c r="AB1103" s="26"/>
      <c r="AC1103" s="26"/>
      <c r="AD1103" s="26"/>
      <c r="AE1103" s="26"/>
      <c r="AF1103" s="26"/>
      <c r="AG1103" s="26"/>
      <c r="AH1103" s="45" t="n">
        <v>50</v>
      </c>
      <c r="AI1103" s="45" t="n">
        <f aca="false">Q1103</f>
        <v>0</v>
      </c>
      <c r="AJ1103" s="45" t="n">
        <f aca="false">$AH1103-$AI1103</f>
        <v>50</v>
      </c>
      <c r="AK1103" s="46" t="n">
        <v>55.42</v>
      </c>
      <c r="AL1103" s="46" t="n">
        <f aca="false">$AJ1103*$AK1103</f>
        <v>2771</v>
      </c>
      <c r="AM1103" s="46" t="n">
        <f aca="false">$AI1103*$AK1103</f>
        <v>0</v>
      </c>
      <c r="AN1103" s="26"/>
      <c r="AO1103" s="26"/>
    </row>
    <row r="1104" customFormat="false" ht="12" hidden="false" customHeight="false" outlineLevel="0" collapsed="false">
      <c r="A1104" s="39" t="s">
        <v>2689</v>
      </c>
      <c r="B1104" s="39" t="s">
        <v>2690</v>
      </c>
      <c r="C1104" s="39"/>
      <c r="D1104" s="39" t="s">
        <v>4505</v>
      </c>
      <c r="E1104" s="39" t="s">
        <v>274</v>
      </c>
      <c r="F1104" s="39" t="s">
        <v>1739</v>
      </c>
      <c r="G1104" s="39" t="s">
        <v>4852</v>
      </c>
      <c r="H1104" s="39" t="s">
        <v>4502</v>
      </c>
      <c r="I1104" s="40" t="n">
        <v>50</v>
      </c>
      <c r="J1104" s="40" t="n">
        <v>0</v>
      </c>
      <c r="K1104" s="39" t="s">
        <v>4503</v>
      </c>
      <c r="L1104" s="41" t="n">
        <v>0</v>
      </c>
      <c r="M1104" s="41" t="n">
        <v>17815.5</v>
      </c>
      <c r="O1104" s="42" t="n">
        <f aca="false">M1104/SUM($M$2:$M$2023)</f>
        <v>4.92177968649709E-005</v>
      </c>
      <c r="P1104" s="43" t="n">
        <f aca="false">IFERROR(M1104/I1104,0)</f>
        <v>356.31</v>
      </c>
      <c r="Q1104" s="17"/>
      <c r="R1104" s="44" t="n">
        <f aca="false">I1104-Q1104</f>
        <v>50</v>
      </c>
      <c r="S1104" s="43" t="n">
        <f aca="false">$AK1104*R1104</f>
        <v>17815.5</v>
      </c>
      <c r="U1104" s="26" t="s">
        <v>259</v>
      </c>
      <c r="V1104" s="26" t="s">
        <v>273</v>
      </c>
      <c r="W1104" s="26" t="s">
        <v>262</v>
      </c>
      <c r="X1104" s="26"/>
      <c r="Y1104" s="26" t="s">
        <v>277</v>
      </c>
      <c r="Z1104" s="27" t="s">
        <v>123</v>
      </c>
      <c r="AA1104" s="26"/>
      <c r="AB1104" s="26"/>
      <c r="AC1104" s="26"/>
      <c r="AD1104" s="26"/>
      <c r="AE1104" s="26"/>
      <c r="AF1104" s="26"/>
      <c r="AG1104" s="26"/>
      <c r="AH1104" s="45" t="n">
        <v>50</v>
      </c>
      <c r="AI1104" s="45" t="n">
        <f aca="false">Q1104</f>
        <v>0</v>
      </c>
      <c r="AJ1104" s="45" t="n">
        <f aca="false">$AH1104-$AI1104</f>
        <v>50</v>
      </c>
      <c r="AK1104" s="46" t="n">
        <v>356.31</v>
      </c>
      <c r="AL1104" s="46" t="n">
        <f aca="false">$AJ1104*$AK1104</f>
        <v>17815.5</v>
      </c>
      <c r="AM1104" s="46" t="n">
        <f aca="false">$AI1104*$AK1104</f>
        <v>0</v>
      </c>
      <c r="AN1104" s="26"/>
      <c r="AO1104" s="26"/>
    </row>
    <row r="1105" customFormat="false" ht="12" hidden="false" customHeight="false" outlineLevel="0" collapsed="false">
      <c r="A1105" s="39" t="s">
        <v>2402</v>
      </c>
      <c r="B1105" s="39" t="s">
        <v>2403</v>
      </c>
      <c r="C1105" s="39"/>
      <c r="D1105" s="39" t="s">
        <v>4505</v>
      </c>
      <c r="E1105" s="39" t="s">
        <v>274</v>
      </c>
      <c r="F1105" s="39" t="s">
        <v>1739</v>
      </c>
      <c r="G1105" s="39" t="s">
        <v>4853</v>
      </c>
      <c r="H1105" s="39" t="s">
        <v>4502</v>
      </c>
      <c r="I1105" s="40" t="n">
        <v>50</v>
      </c>
      <c r="J1105" s="40" t="n">
        <v>0</v>
      </c>
      <c r="K1105" s="39" t="s">
        <v>4503</v>
      </c>
      <c r="L1105" s="41" t="n">
        <v>0</v>
      </c>
      <c r="M1105" s="41" t="n">
        <v>9510.75</v>
      </c>
      <c r="O1105" s="42" t="n">
        <f aca="false">M1105/SUM($M$2:$M$2023)</f>
        <v>2.6274769809072E-005</v>
      </c>
      <c r="P1105" s="43" t="n">
        <f aca="false">IFERROR(M1105/I1105,0)</f>
        <v>190.215</v>
      </c>
      <c r="Q1105" s="17"/>
      <c r="R1105" s="44" t="n">
        <f aca="false">I1105-Q1105</f>
        <v>50</v>
      </c>
      <c r="S1105" s="43" t="n">
        <f aca="false">$AK1105*R1105</f>
        <v>9510.75</v>
      </c>
      <c r="U1105" s="26" t="s">
        <v>259</v>
      </c>
      <c r="V1105" s="26" t="s">
        <v>273</v>
      </c>
      <c r="W1105" s="26" t="s">
        <v>262</v>
      </c>
      <c r="X1105" s="26"/>
      <c r="Y1105" s="26" t="s">
        <v>277</v>
      </c>
      <c r="Z1105" s="27" t="s">
        <v>123</v>
      </c>
      <c r="AA1105" s="26"/>
      <c r="AB1105" s="26"/>
      <c r="AC1105" s="26"/>
      <c r="AD1105" s="26"/>
      <c r="AE1105" s="26"/>
      <c r="AF1105" s="26"/>
      <c r="AG1105" s="26"/>
      <c r="AH1105" s="45"/>
      <c r="AI1105" s="45"/>
      <c r="AJ1105" s="45"/>
      <c r="AK1105" s="46" t="n">
        <v>190.215</v>
      </c>
      <c r="AL1105" s="46"/>
      <c r="AM1105" s="46"/>
      <c r="AN1105" s="26"/>
      <c r="AO1105" s="26" t="s">
        <v>1741</v>
      </c>
    </row>
    <row r="1106" customFormat="false" ht="12" hidden="false" customHeight="false" outlineLevel="0" collapsed="false">
      <c r="A1106" s="39" t="s">
        <v>2691</v>
      </c>
      <c r="B1106" s="39" t="s">
        <v>2692</v>
      </c>
      <c r="C1106" s="39"/>
      <c r="D1106" s="39" t="s">
        <v>4505</v>
      </c>
      <c r="E1106" s="39" t="s">
        <v>274</v>
      </c>
      <c r="F1106" s="39" t="s">
        <v>1739</v>
      </c>
      <c r="G1106" s="39" t="s">
        <v>4852</v>
      </c>
      <c r="H1106" s="39" t="s">
        <v>4502</v>
      </c>
      <c r="I1106" s="40" t="n">
        <v>50</v>
      </c>
      <c r="J1106" s="40" t="n">
        <v>0</v>
      </c>
      <c r="K1106" s="39" t="s">
        <v>4503</v>
      </c>
      <c r="L1106" s="41" t="n">
        <v>0</v>
      </c>
      <c r="M1106" s="41" t="n">
        <v>2851</v>
      </c>
      <c r="O1106" s="42" t="n">
        <f aca="false">M1106/SUM($M$2:$M$2023)</f>
        <v>7.87628407072673E-006</v>
      </c>
      <c r="P1106" s="43" t="n">
        <f aca="false">IFERROR(M1106/I1106,0)</f>
        <v>57.02</v>
      </c>
      <c r="Q1106" s="17"/>
      <c r="R1106" s="44" t="n">
        <f aca="false">I1106-Q1106</f>
        <v>50</v>
      </c>
      <c r="S1106" s="43" t="n">
        <f aca="false">$AK1106*R1106</f>
        <v>2851</v>
      </c>
      <c r="U1106" s="26" t="s">
        <v>259</v>
      </c>
      <c r="V1106" s="26" t="s">
        <v>273</v>
      </c>
      <c r="W1106" s="26" t="s">
        <v>262</v>
      </c>
      <c r="X1106" s="26"/>
      <c r="Y1106" s="26" t="s">
        <v>277</v>
      </c>
      <c r="Z1106" s="27" t="s">
        <v>123</v>
      </c>
      <c r="AA1106" s="26"/>
      <c r="AB1106" s="26"/>
      <c r="AC1106" s="26"/>
      <c r="AD1106" s="26"/>
      <c r="AE1106" s="26"/>
      <c r="AF1106" s="26"/>
      <c r="AG1106" s="26"/>
      <c r="AH1106" s="45" t="n">
        <v>50</v>
      </c>
      <c r="AI1106" s="45" t="n">
        <f aca="false">Q1106</f>
        <v>0</v>
      </c>
      <c r="AJ1106" s="45" t="n">
        <f aca="false">$AH1106-$AI1106</f>
        <v>50</v>
      </c>
      <c r="AK1106" s="46" t="n">
        <v>57.02</v>
      </c>
      <c r="AL1106" s="46" t="n">
        <f aca="false">$AJ1106*$AK1106</f>
        <v>2851</v>
      </c>
      <c r="AM1106" s="46" t="n">
        <f aca="false">$AI1106*$AK1106</f>
        <v>0</v>
      </c>
      <c r="AN1106" s="26"/>
      <c r="AO1106" s="26" t="s">
        <v>1741</v>
      </c>
    </row>
    <row r="1107" customFormat="false" ht="12" hidden="false" customHeight="false" outlineLevel="0" collapsed="false">
      <c r="A1107" s="39" t="s">
        <v>2693</v>
      </c>
      <c r="B1107" s="39" t="s">
        <v>2694</v>
      </c>
      <c r="C1107" s="39"/>
      <c r="D1107" s="39" t="s">
        <v>4505</v>
      </c>
      <c r="E1107" s="39" t="s">
        <v>274</v>
      </c>
      <c r="F1107" s="39" t="s">
        <v>1739</v>
      </c>
      <c r="G1107" s="39" t="s">
        <v>4853</v>
      </c>
      <c r="H1107" s="39" t="s">
        <v>4502</v>
      </c>
      <c r="I1107" s="40" t="n">
        <v>50</v>
      </c>
      <c r="J1107" s="40" t="n">
        <v>0</v>
      </c>
      <c r="K1107" s="39" t="s">
        <v>4503</v>
      </c>
      <c r="L1107" s="41" t="n">
        <v>0</v>
      </c>
      <c r="M1107" s="41" t="n">
        <v>40000</v>
      </c>
      <c r="O1107" s="42" t="n">
        <f aca="false">M1107/SUM($M$2:$M$2023)</f>
        <v>0.000110505563952672</v>
      </c>
      <c r="P1107" s="43" t="n">
        <f aca="false">IFERROR(M1107/I1107,0)</f>
        <v>800</v>
      </c>
      <c r="Q1107" s="17"/>
      <c r="R1107" s="44" t="n">
        <f aca="false">I1107-Q1107</f>
        <v>50</v>
      </c>
      <c r="S1107" s="43" t="n">
        <f aca="false">$AK1107*R1107</f>
        <v>40000</v>
      </c>
      <c r="U1107" s="26" t="s">
        <v>259</v>
      </c>
      <c r="V1107" s="26" t="s">
        <v>273</v>
      </c>
      <c r="W1107" s="26" t="s">
        <v>262</v>
      </c>
      <c r="X1107" s="26"/>
      <c r="Y1107" s="26" t="s">
        <v>277</v>
      </c>
      <c r="Z1107" s="27" t="s">
        <v>123</v>
      </c>
      <c r="AA1107" s="26"/>
      <c r="AB1107" s="26"/>
      <c r="AC1107" s="26"/>
      <c r="AD1107" s="26"/>
      <c r="AE1107" s="26"/>
      <c r="AF1107" s="26"/>
      <c r="AG1107" s="26"/>
      <c r="AH1107" s="45" t="n">
        <v>50</v>
      </c>
      <c r="AI1107" s="45" t="n">
        <f aca="false">Q1107</f>
        <v>0</v>
      </c>
      <c r="AJ1107" s="45" t="n">
        <f aca="false">$AH1107-$AI1107</f>
        <v>50</v>
      </c>
      <c r="AK1107" s="46" t="n">
        <v>800</v>
      </c>
      <c r="AL1107" s="46" t="n">
        <f aca="false">$AJ1107*$AK1107</f>
        <v>40000</v>
      </c>
      <c r="AM1107" s="46" t="n">
        <f aca="false">$AI1107*$AK1107</f>
        <v>0</v>
      </c>
      <c r="AN1107" s="26"/>
      <c r="AO1107" s="26"/>
    </row>
    <row r="1108" customFormat="false" ht="12" hidden="false" customHeight="false" outlineLevel="0" collapsed="false">
      <c r="A1108" s="39" t="s">
        <v>2442</v>
      </c>
      <c r="B1108" s="39" t="s">
        <v>2195</v>
      </c>
      <c r="C1108" s="39"/>
      <c r="D1108" s="39" t="s">
        <v>4505</v>
      </c>
      <c r="E1108" s="39" t="s">
        <v>274</v>
      </c>
      <c r="F1108" s="39" t="s">
        <v>1739</v>
      </c>
      <c r="G1108" s="39" t="s">
        <v>4852</v>
      </c>
      <c r="H1108" s="39" t="s">
        <v>4502</v>
      </c>
      <c r="I1108" s="40" t="n">
        <v>50</v>
      </c>
      <c r="J1108" s="40" t="n">
        <v>0</v>
      </c>
      <c r="K1108" s="39" t="s">
        <v>4503</v>
      </c>
      <c r="L1108" s="41" t="n">
        <v>0</v>
      </c>
      <c r="M1108" s="41" t="n">
        <v>9000.17</v>
      </c>
      <c r="O1108" s="42" t="n">
        <f aca="false">M1108/SUM($M$2:$M$2023)</f>
        <v>2.48642215379981E-005</v>
      </c>
      <c r="P1108" s="43" t="n">
        <f aca="false">IFERROR(M1108/I1108,0)</f>
        <v>180.0034</v>
      </c>
      <c r="Q1108" s="17"/>
      <c r="R1108" s="44" t="n">
        <f aca="false">I1108-Q1108</f>
        <v>50</v>
      </c>
      <c r="S1108" s="43" t="n">
        <f aca="false">$AK1108*R1108</f>
        <v>9000.16666666666</v>
      </c>
      <c r="U1108" s="26" t="s">
        <v>259</v>
      </c>
      <c r="V1108" s="26" t="s">
        <v>273</v>
      </c>
      <c r="W1108" s="26" t="s">
        <v>262</v>
      </c>
      <c r="X1108" s="26"/>
      <c r="Y1108" s="26" t="s">
        <v>277</v>
      </c>
      <c r="Z1108" s="27" t="s">
        <v>123</v>
      </c>
      <c r="AA1108" s="26"/>
      <c r="AB1108" s="26"/>
      <c r="AC1108" s="26"/>
      <c r="AD1108" s="26"/>
      <c r="AE1108" s="26"/>
      <c r="AF1108" s="26"/>
      <c r="AG1108" s="26"/>
      <c r="AH1108" s="45"/>
      <c r="AI1108" s="45"/>
      <c r="AJ1108" s="45"/>
      <c r="AK1108" s="46" t="n">
        <v>180.003333333333</v>
      </c>
      <c r="AL1108" s="46"/>
      <c r="AM1108" s="46"/>
      <c r="AN1108" s="26"/>
      <c r="AO1108" s="26" t="s">
        <v>1741</v>
      </c>
    </row>
    <row r="1109" customFormat="false" ht="12" hidden="false" customHeight="false" outlineLevel="0" collapsed="false">
      <c r="A1109" s="39" t="s">
        <v>2695</v>
      </c>
      <c r="B1109" s="39" t="s">
        <v>2696</v>
      </c>
      <c r="C1109" s="39"/>
      <c r="D1109" s="39" t="s">
        <v>4505</v>
      </c>
      <c r="E1109" s="39" t="s">
        <v>274</v>
      </c>
      <c r="F1109" s="39" t="s">
        <v>1739</v>
      </c>
      <c r="G1109" s="39" t="s">
        <v>4852</v>
      </c>
      <c r="H1109" s="39" t="s">
        <v>4502</v>
      </c>
      <c r="I1109" s="40" t="n">
        <v>50</v>
      </c>
      <c r="J1109" s="40" t="n">
        <v>0</v>
      </c>
      <c r="K1109" s="39" t="s">
        <v>4503</v>
      </c>
      <c r="L1109" s="41" t="n">
        <v>0</v>
      </c>
      <c r="M1109" s="41" t="n">
        <v>829</v>
      </c>
      <c r="O1109" s="42" t="n">
        <f aca="false">M1109/SUM($M$2:$M$2023)</f>
        <v>2.29022781291914E-006</v>
      </c>
      <c r="P1109" s="43" t="n">
        <f aca="false">IFERROR(M1109/I1109,0)</f>
        <v>16.58</v>
      </c>
      <c r="Q1109" s="17"/>
      <c r="R1109" s="44" t="n">
        <f aca="false">I1109-Q1109</f>
        <v>50</v>
      </c>
      <c r="S1109" s="43" t="n">
        <f aca="false">$AK1109*R1109</f>
        <v>829</v>
      </c>
      <c r="U1109" s="26" t="s">
        <v>259</v>
      </c>
      <c r="V1109" s="26" t="s">
        <v>273</v>
      </c>
      <c r="W1109" s="26" t="s">
        <v>262</v>
      </c>
      <c r="X1109" s="26"/>
      <c r="Y1109" s="26" t="s">
        <v>277</v>
      </c>
      <c r="Z1109" s="27" t="s">
        <v>123</v>
      </c>
      <c r="AA1109" s="26"/>
      <c r="AB1109" s="26"/>
      <c r="AC1109" s="26"/>
      <c r="AD1109" s="26"/>
      <c r="AE1109" s="26"/>
      <c r="AF1109" s="26"/>
      <c r="AG1109" s="26"/>
      <c r="AH1109" s="45" t="n">
        <v>50</v>
      </c>
      <c r="AI1109" s="45" t="n">
        <f aca="false">Q1109</f>
        <v>0</v>
      </c>
      <c r="AJ1109" s="45" t="n">
        <f aca="false">$AH1109-$AI1109</f>
        <v>50</v>
      </c>
      <c r="AK1109" s="46" t="n">
        <v>16.58</v>
      </c>
      <c r="AL1109" s="46" t="n">
        <f aca="false">$AJ1109*$AK1109</f>
        <v>829</v>
      </c>
      <c r="AM1109" s="46" t="n">
        <f aca="false">$AI1109*$AK1109</f>
        <v>0</v>
      </c>
      <c r="AN1109" s="26"/>
      <c r="AO1109" s="26"/>
    </row>
    <row r="1110" customFormat="false" ht="12" hidden="false" customHeight="false" outlineLevel="0" collapsed="false">
      <c r="A1110" s="39" t="s">
        <v>2697</v>
      </c>
      <c r="B1110" s="39" t="s">
        <v>2698</v>
      </c>
      <c r="C1110" s="39"/>
      <c r="D1110" s="39" t="s">
        <v>4505</v>
      </c>
      <c r="E1110" s="39" t="s">
        <v>274</v>
      </c>
      <c r="F1110" s="39" t="s">
        <v>1739</v>
      </c>
      <c r="G1110" s="39" t="s">
        <v>4852</v>
      </c>
      <c r="H1110" s="39" t="s">
        <v>4502</v>
      </c>
      <c r="I1110" s="40" t="n">
        <v>50</v>
      </c>
      <c r="J1110" s="40" t="n">
        <v>0</v>
      </c>
      <c r="K1110" s="39" t="s">
        <v>4503</v>
      </c>
      <c r="L1110" s="41" t="n">
        <v>0</v>
      </c>
      <c r="M1110" s="41" t="n">
        <v>1100</v>
      </c>
      <c r="O1110" s="42" t="n">
        <f aca="false">M1110/SUM($M$2:$M$2023)</f>
        <v>3.03890300869849E-006</v>
      </c>
      <c r="P1110" s="43" t="n">
        <f aca="false">IFERROR(M1110/I1110,0)</f>
        <v>22</v>
      </c>
      <c r="Q1110" s="17"/>
      <c r="R1110" s="44" t="n">
        <f aca="false">I1110-Q1110</f>
        <v>50</v>
      </c>
      <c r="S1110" s="43" t="n">
        <f aca="false">$AK1110*R1110</f>
        <v>1100</v>
      </c>
      <c r="U1110" s="26" t="s">
        <v>259</v>
      </c>
      <c r="V1110" s="26" t="s">
        <v>273</v>
      </c>
      <c r="W1110" s="26" t="s">
        <v>262</v>
      </c>
      <c r="X1110" s="26"/>
      <c r="Y1110" s="26" t="s">
        <v>277</v>
      </c>
      <c r="Z1110" s="27" t="s">
        <v>123</v>
      </c>
      <c r="AA1110" s="26"/>
      <c r="AB1110" s="26"/>
      <c r="AC1110" s="26"/>
      <c r="AD1110" s="26"/>
      <c r="AE1110" s="26"/>
      <c r="AF1110" s="26"/>
      <c r="AG1110" s="26"/>
      <c r="AH1110" s="45" t="n">
        <v>50</v>
      </c>
      <c r="AI1110" s="45" t="n">
        <f aca="false">Q1110</f>
        <v>0</v>
      </c>
      <c r="AJ1110" s="45" t="n">
        <f aca="false">$AH1110-$AI1110</f>
        <v>50</v>
      </c>
      <c r="AK1110" s="46" t="n">
        <v>22</v>
      </c>
      <c r="AL1110" s="46" t="n">
        <f aca="false">$AJ1110*$AK1110</f>
        <v>1100</v>
      </c>
      <c r="AM1110" s="46" t="n">
        <f aca="false">$AI1110*$AK1110</f>
        <v>0</v>
      </c>
      <c r="AN1110" s="26"/>
      <c r="AO1110" s="26"/>
    </row>
    <row r="1111" customFormat="false" ht="12" hidden="false" customHeight="false" outlineLevel="0" collapsed="false">
      <c r="A1111" s="39" t="s">
        <v>2699</v>
      </c>
      <c r="B1111" s="39" t="s">
        <v>2700</v>
      </c>
      <c r="C1111" s="39"/>
      <c r="D1111" s="39" t="s">
        <v>4505</v>
      </c>
      <c r="E1111" s="39" t="s">
        <v>274</v>
      </c>
      <c r="F1111" s="39" t="s">
        <v>1739</v>
      </c>
      <c r="G1111" s="39" t="s">
        <v>4852</v>
      </c>
      <c r="H1111" s="39" t="s">
        <v>4502</v>
      </c>
      <c r="I1111" s="40" t="n">
        <v>50</v>
      </c>
      <c r="J1111" s="40" t="n">
        <v>0</v>
      </c>
      <c r="K1111" s="39" t="s">
        <v>4503</v>
      </c>
      <c r="L1111" s="41" t="n">
        <v>0</v>
      </c>
      <c r="M1111" s="41" t="n">
        <v>1100</v>
      </c>
      <c r="O1111" s="42" t="n">
        <f aca="false">M1111/SUM($M$2:$M$2023)</f>
        <v>3.03890300869849E-006</v>
      </c>
      <c r="P1111" s="43" t="n">
        <f aca="false">IFERROR(M1111/I1111,0)</f>
        <v>22</v>
      </c>
      <c r="Q1111" s="17"/>
      <c r="R1111" s="44" t="n">
        <f aca="false">I1111-Q1111</f>
        <v>50</v>
      </c>
      <c r="S1111" s="43" t="n">
        <f aca="false">$AK1111*R1111</f>
        <v>1100</v>
      </c>
      <c r="U1111" s="26" t="s">
        <v>259</v>
      </c>
      <c r="V1111" s="26" t="s">
        <v>273</v>
      </c>
      <c r="W1111" s="26" t="s">
        <v>262</v>
      </c>
      <c r="X1111" s="26"/>
      <c r="Y1111" s="26" t="s">
        <v>277</v>
      </c>
      <c r="Z1111" s="27" t="s">
        <v>123</v>
      </c>
      <c r="AA1111" s="26"/>
      <c r="AB1111" s="26"/>
      <c r="AC1111" s="26"/>
      <c r="AD1111" s="26"/>
      <c r="AE1111" s="26"/>
      <c r="AF1111" s="26"/>
      <c r="AG1111" s="26"/>
      <c r="AH1111" s="45" t="n">
        <v>50</v>
      </c>
      <c r="AI1111" s="45" t="n">
        <f aca="false">Q1111</f>
        <v>0</v>
      </c>
      <c r="AJ1111" s="45" t="n">
        <f aca="false">$AH1111-$AI1111</f>
        <v>50</v>
      </c>
      <c r="AK1111" s="46" t="n">
        <v>22</v>
      </c>
      <c r="AL1111" s="46" t="n">
        <f aca="false">$AJ1111*$AK1111</f>
        <v>1100</v>
      </c>
      <c r="AM1111" s="46" t="n">
        <f aca="false">$AI1111*$AK1111</f>
        <v>0</v>
      </c>
      <c r="AN1111" s="26"/>
      <c r="AO1111" s="26"/>
    </row>
    <row r="1112" customFormat="false" ht="12" hidden="false" customHeight="false" outlineLevel="0" collapsed="false">
      <c r="A1112" s="39" t="s">
        <v>2701</v>
      </c>
      <c r="B1112" s="39" t="s">
        <v>2702</v>
      </c>
      <c r="C1112" s="39"/>
      <c r="D1112" s="39" t="s">
        <v>4505</v>
      </c>
      <c r="E1112" s="39" t="s">
        <v>274</v>
      </c>
      <c r="F1112" s="39" t="s">
        <v>1739</v>
      </c>
      <c r="G1112" s="39" t="s">
        <v>4854</v>
      </c>
      <c r="H1112" s="39" t="s">
        <v>4502</v>
      </c>
      <c r="I1112" s="40" t="n">
        <v>50</v>
      </c>
      <c r="J1112" s="40" t="n">
        <v>0</v>
      </c>
      <c r="K1112" s="39" t="s">
        <v>4503</v>
      </c>
      <c r="L1112" s="41" t="n">
        <v>0</v>
      </c>
      <c r="M1112" s="41" t="n">
        <v>2085</v>
      </c>
      <c r="O1112" s="42" t="n">
        <f aca="false">M1112/SUM($M$2:$M$2023)</f>
        <v>5.76010252103305E-006</v>
      </c>
      <c r="P1112" s="43" t="n">
        <f aca="false">IFERROR(M1112/I1112,0)</f>
        <v>41.7</v>
      </c>
      <c r="Q1112" s="17"/>
      <c r="R1112" s="44" t="n">
        <f aca="false">I1112-Q1112</f>
        <v>50</v>
      </c>
      <c r="S1112" s="43" t="n">
        <f aca="false">$AK1112*R1112</f>
        <v>2085</v>
      </c>
      <c r="U1112" s="26" t="s">
        <v>259</v>
      </c>
      <c r="V1112" s="26" t="s">
        <v>273</v>
      </c>
      <c r="W1112" s="26" t="s">
        <v>262</v>
      </c>
      <c r="X1112" s="26"/>
      <c r="Y1112" s="26" t="s">
        <v>277</v>
      </c>
      <c r="Z1112" s="27" t="s">
        <v>123</v>
      </c>
      <c r="AA1112" s="26"/>
      <c r="AB1112" s="26"/>
      <c r="AC1112" s="26"/>
      <c r="AD1112" s="26"/>
      <c r="AE1112" s="26"/>
      <c r="AF1112" s="26"/>
      <c r="AG1112" s="26"/>
      <c r="AH1112" s="45" t="n">
        <v>50</v>
      </c>
      <c r="AI1112" s="45" t="n">
        <f aca="false">Q1112</f>
        <v>0</v>
      </c>
      <c r="AJ1112" s="45" t="n">
        <f aca="false">$AH1112-$AI1112</f>
        <v>50</v>
      </c>
      <c r="AK1112" s="46" t="n">
        <v>41.7</v>
      </c>
      <c r="AL1112" s="46" t="n">
        <f aca="false">$AJ1112*$AK1112</f>
        <v>2085</v>
      </c>
      <c r="AM1112" s="46" t="n">
        <f aca="false">$AI1112*$AK1112</f>
        <v>0</v>
      </c>
      <c r="AN1112" s="26"/>
      <c r="AO1112" s="26"/>
    </row>
    <row r="1113" customFormat="false" ht="12" hidden="false" customHeight="false" outlineLevel="0" collapsed="false">
      <c r="A1113" s="39" t="s">
        <v>2703</v>
      </c>
      <c r="B1113" s="39" t="s">
        <v>2704</v>
      </c>
      <c r="C1113" s="39"/>
      <c r="D1113" s="39" t="s">
        <v>4505</v>
      </c>
      <c r="E1113" s="39" t="s">
        <v>274</v>
      </c>
      <c r="F1113" s="39" t="s">
        <v>1739</v>
      </c>
      <c r="G1113" s="39" t="s">
        <v>4852</v>
      </c>
      <c r="H1113" s="39" t="s">
        <v>4502</v>
      </c>
      <c r="I1113" s="40" t="n">
        <v>50</v>
      </c>
      <c r="J1113" s="40" t="n">
        <v>0</v>
      </c>
      <c r="K1113" s="39" t="s">
        <v>4503</v>
      </c>
      <c r="L1113" s="41" t="n">
        <v>0</v>
      </c>
      <c r="M1113" s="41" t="n">
        <v>190825</v>
      </c>
      <c r="O1113" s="42" t="n">
        <f aca="false">M1113/SUM($M$2:$M$2023)</f>
        <v>0.000527180606031718</v>
      </c>
      <c r="P1113" s="43" t="n">
        <f aca="false">IFERROR(M1113/I1113,0)</f>
        <v>3816.5</v>
      </c>
      <c r="Q1113" s="17"/>
      <c r="R1113" s="44" t="n">
        <f aca="false">I1113-Q1113</f>
        <v>50</v>
      </c>
      <c r="S1113" s="43" t="n">
        <f aca="false">$AK1113*R1113</f>
        <v>190825</v>
      </c>
      <c r="U1113" s="26" t="s">
        <v>259</v>
      </c>
      <c r="V1113" s="26" t="s">
        <v>273</v>
      </c>
      <c r="W1113" s="26" t="s">
        <v>262</v>
      </c>
      <c r="X1113" s="26"/>
      <c r="Y1113" s="26" t="s">
        <v>277</v>
      </c>
      <c r="Z1113" s="27" t="s">
        <v>123</v>
      </c>
      <c r="AA1113" s="26"/>
      <c r="AB1113" s="26"/>
      <c r="AC1113" s="26"/>
      <c r="AD1113" s="26"/>
      <c r="AE1113" s="26"/>
      <c r="AF1113" s="26"/>
      <c r="AG1113" s="26"/>
      <c r="AH1113" s="45" t="n">
        <v>50</v>
      </c>
      <c r="AI1113" s="45" t="n">
        <f aca="false">Q1113</f>
        <v>0</v>
      </c>
      <c r="AJ1113" s="45" t="n">
        <f aca="false">$AH1113-$AI1113</f>
        <v>50</v>
      </c>
      <c r="AK1113" s="46" t="n">
        <v>3816.5</v>
      </c>
      <c r="AL1113" s="46" t="n">
        <f aca="false">$AJ1113*$AK1113</f>
        <v>190825</v>
      </c>
      <c r="AM1113" s="46" t="n">
        <f aca="false">$AI1113*$AK1113</f>
        <v>0</v>
      </c>
      <c r="AN1113" s="26"/>
      <c r="AO1113" s="26"/>
    </row>
    <row r="1114" customFormat="false" ht="12" hidden="false" customHeight="false" outlineLevel="0" collapsed="false">
      <c r="A1114" s="39" t="s">
        <v>1208</v>
      </c>
      <c r="B1114" s="39" t="s">
        <v>1209</v>
      </c>
      <c r="C1114" s="39"/>
      <c r="D1114" s="39" t="s">
        <v>4505</v>
      </c>
      <c r="E1114" s="39" t="s">
        <v>274</v>
      </c>
      <c r="F1114" s="39" t="s">
        <v>1739</v>
      </c>
      <c r="G1114" s="39" t="s">
        <v>4852</v>
      </c>
      <c r="H1114" s="39" t="s">
        <v>4502</v>
      </c>
      <c r="I1114" s="40" t="n">
        <v>50</v>
      </c>
      <c r="J1114" s="40" t="n">
        <v>0</v>
      </c>
      <c r="K1114" s="39" t="s">
        <v>4503</v>
      </c>
      <c r="L1114" s="41" t="n">
        <v>0</v>
      </c>
      <c r="M1114" s="41" t="n">
        <v>6897</v>
      </c>
      <c r="O1114" s="42" t="n">
        <f aca="false">M1114/SUM($M$2:$M$2023)</f>
        <v>1.90539218645395E-005</v>
      </c>
      <c r="P1114" s="43" t="n">
        <f aca="false">IFERROR(M1114/I1114,0)</f>
        <v>137.94</v>
      </c>
      <c r="Q1114" s="17"/>
      <c r="R1114" s="44" t="n">
        <f aca="false">I1114-Q1114</f>
        <v>50</v>
      </c>
      <c r="S1114" s="43" t="n">
        <f aca="false">$AK1114*R1114</f>
        <v>6897</v>
      </c>
      <c r="U1114" s="26" t="s">
        <v>259</v>
      </c>
      <c r="V1114" s="26" t="s">
        <v>273</v>
      </c>
      <c r="W1114" s="26" t="s">
        <v>262</v>
      </c>
      <c r="X1114" s="26"/>
      <c r="Y1114" s="26" t="s">
        <v>277</v>
      </c>
      <c r="Z1114" s="27" t="s">
        <v>123</v>
      </c>
      <c r="AA1114" s="26"/>
      <c r="AB1114" s="26"/>
      <c r="AC1114" s="26"/>
      <c r="AD1114" s="26"/>
      <c r="AE1114" s="26"/>
      <c r="AF1114" s="26"/>
      <c r="AG1114" s="26"/>
      <c r="AH1114" s="45" t="n">
        <v>50</v>
      </c>
      <c r="AI1114" s="45" t="n">
        <f aca="false">Q1114</f>
        <v>0</v>
      </c>
      <c r="AJ1114" s="45" t="n">
        <f aca="false">$AH1114-$AI1114</f>
        <v>50</v>
      </c>
      <c r="AK1114" s="46" t="n">
        <v>137.94</v>
      </c>
      <c r="AL1114" s="46" t="n">
        <f aca="false">$AJ1114*$AK1114</f>
        <v>6897</v>
      </c>
      <c r="AM1114" s="46" t="n">
        <f aca="false">$AI1114*$AK1114</f>
        <v>0</v>
      </c>
      <c r="AN1114" s="26"/>
      <c r="AO1114" s="26"/>
    </row>
    <row r="1115" customFormat="false" ht="12" hidden="false" customHeight="false" outlineLevel="0" collapsed="false">
      <c r="A1115" s="39" t="s">
        <v>2656</v>
      </c>
      <c r="B1115" s="39" t="s">
        <v>2657</v>
      </c>
      <c r="C1115" s="39"/>
      <c r="D1115" s="39" t="s">
        <v>4505</v>
      </c>
      <c r="E1115" s="39" t="s">
        <v>274</v>
      </c>
      <c r="F1115" s="39" t="s">
        <v>1739</v>
      </c>
      <c r="G1115" s="39" t="s">
        <v>4854</v>
      </c>
      <c r="H1115" s="39" t="s">
        <v>4502</v>
      </c>
      <c r="I1115" s="40" t="n">
        <v>50</v>
      </c>
      <c r="J1115" s="40" t="n">
        <v>0</v>
      </c>
      <c r="K1115" s="39" t="s">
        <v>4503</v>
      </c>
      <c r="L1115" s="41" t="n">
        <v>0</v>
      </c>
      <c r="M1115" s="41" t="n">
        <v>296458.33</v>
      </c>
      <c r="O1115" s="42" t="n">
        <f aca="false">M1115/SUM($M$2:$M$2023)</f>
        <v>0.000819007373627937</v>
      </c>
      <c r="P1115" s="43" t="n">
        <f aca="false">IFERROR(M1115/I1115,0)</f>
        <v>5929.1666</v>
      </c>
      <c r="Q1115" s="17" t="n">
        <v>4</v>
      </c>
      <c r="R1115" s="44" t="n">
        <f aca="false">I1115-Q1115</f>
        <v>46</v>
      </c>
      <c r="S1115" s="43" t="n">
        <f aca="false">$AK1115*R1115</f>
        <v>272741.666666667</v>
      </c>
      <c r="U1115" s="26" t="s">
        <v>259</v>
      </c>
      <c r="V1115" s="26" t="s">
        <v>273</v>
      </c>
      <c r="W1115" s="26" t="s">
        <v>262</v>
      </c>
      <c r="X1115" s="24" t="s">
        <v>226</v>
      </c>
      <c r="Y1115" s="26" t="s">
        <v>267</v>
      </c>
      <c r="Z1115" s="25" t="s">
        <v>51</v>
      </c>
      <c r="AA1115" s="26" t="s">
        <v>2213</v>
      </c>
      <c r="AB1115" s="26" t="s">
        <v>2658</v>
      </c>
      <c r="AC1115" s="26" t="s">
        <v>290</v>
      </c>
      <c r="AD1115" s="26" t="s">
        <v>269</v>
      </c>
      <c r="AE1115" s="26"/>
      <c r="AF1115" s="26" t="s">
        <v>269</v>
      </c>
      <c r="AG1115" s="26"/>
      <c r="AH1115" s="45" t="n">
        <v>60</v>
      </c>
      <c r="AI1115" s="45" t="n">
        <f aca="false">Q1115</f>
        <v>4</v>
      </c>
      <c r="AJ1115" s="45" t="n">
        <f aca="false">$AH1115-$AI1115</f>
        <v>56</v>
      </c>
      <c r="AK1115" s="46" t="n">
        <v>5929.16666666667</v>
      </c>
      <c r="AL1115" s="46" t="n">
        <f aca="false">$AJ1115*$AK1115</f>
        <v>332033.333333333</v>
      </c>
      <c r="AM1115" s="46" t="n">
        <f aca="false">$AI1115*$AK1115</f>
        <v>23716.6666666667</v>
      </c>
      <c r="AN1115" s="26"/>
      <c r="AO1115" s="26" t="s">
        <v>2659</v>
      </c>
    </row>
    <row r="1116" customFormat="false" ht="12" hidden="false" customHeight="false" outlineLevel="0" collapsed="false">
      <c r="A1116" s="39" t="s">
        <v>2705</v>
      </c>
      <c r="B1116" s="39" t="s">
        <v>2706</v>
      </c>
      <c r="C1116" s="39"/>
      <c r="D1116" s="39" t="s">
        <v>4565</v>
      </c>
      <c r="E1116" s="39" t="s">
        <v>611</v>
      </c>
      <c r="F1116" s="39" t="s">
        <v>1739</v>
      </c>
      <c r="G1116" s="39" t="s">
        <v>5727</v>
      </c>
      <c r="H1116" s="39" t="s">
        <v>4502</v>
      </c>
      <c r="I1116" s="40" t="n">
        <v>50</v>
      </c>
      <c r="J1116" s="40" t="n">
        <v>0</v>
      </c>
      <c r="K1116" s="39" t="s">
        <v>4503</v>
      </c>
      <c r="L1116" s="41" t="n">
        <v>0</v>
      </c>
      <c r="M1116" s="41" t="n">
        <v>995000</v>
      </c>
      <c r="O1116" s="42" t="n">
        <f aca="false">M1116/SUM($M$2:$M$2023)</f>
        <v>0.00274882590332273</v>
      </c>
      <c r="P1116" s="43" t="n">
        <f aca="false">IFERROR(M1116/I1116,0)</f>
        <v>19900</v>
      </c>
      <c r="Q1116" s="17"/>
      <c r="R1116" s="44" t="n">
        <f aca="false">I1116-Q1116</f>
        <v>50</v>
      </c>
      <c r="S1116" s="43" t="n">
        <f aca="false">$AK1116*R1116</f>
        <v>995000</v>
      </c>
      <c r="U1116" s="26" t="s">
        <v>259</v>
      </c>
      <c r="V1116" s="26" t="s">
        <v>610</v>
      </c>
      <c r="W1116" s="26" t="s">
        <v>612</v>
      </c>
      <c r="X1116" s="26"/>
      <c r="Y1116" s="26" t="s">
        <v>615</v>
      </c>
      <c r="Z1116" s="27" t="s">
        <v>126</v>
      </c>
      <c r="AA1116" s="26"/>
      <c r="AB1116" s="26"/>
      <c r="AC1116" s="26"/>
      <c r="AD1116" s="26"/>
      <c r="AE1116" s="26"/>
      <c r="AF1116" s="26"/>
      <c r="AG1116" s="26"/>
      <c r="AH1116" s="45" t="n">
        <v>50</v>
      </c>
      <c r="AI1116" s="45" t="n">
        <f aca="false">Q1116</f>
        <v>0</v>
      </c>
      <c r="AJ1116" s="45" t="n">
        <f aca="false">$AH1116-$AI1116</f>
        <v>50</v>
      </c>
      <c r="AK1116" s="46" t="n">
        <v>19900</v>
      </c>
      <c r="AL1116" s="46" t="n">
        <f aca="false">$AJ1116*$AK1116</f>
        <v>995000</v>
      </c>
      <c r="AM1116" s="46" t="n">
        <f aca="false">$AI1116*$AK1116</f>
        <v>0</v>
      </c>
      <c r="AN1116" s="26"/>
      <c r="AO1116" s="26"/>
    </row>
    <row r="1117" customFormat="false" ht="12" hidden="false" customHeight="false" outlineLevel="0" collapsed="false">
      <c r="A1117" s="39" t="s">
        <v>1488</v>
      </c>
      <c r="B1117" s="39" t="s">
        <v>1489</v>
      </c>
      <c r="C1117" s="39"/>
      <c r="D1117" s="39" t="s">
        <v>4565</v>
      </c>
      <c r="E1117" s="39" t="s">
        <v>611</v>
      </c>
      <c r="F1117" s="39" t="s">
        <v>1739</v>
      </c>
      <c r="G1117" s="39" t="s">
        <v>5355</v>
      </c>
      <c r="H1117" s="39" t="s">
        <v>4502</v>
      </c>
      <c r="I1117" s="40" t="n">
        <v>50</v>
      </c>
      <c r="J1117" s="40" t="n">
        <v>0</v>
      </c>
      <c r="K1117" s="39" t="s">
        <v>4503</v>
      </c>
      <c r="L1117" s="41" t="n">
        <v>0</v>
      </c>
      <c r="M1117" s="41" t="n">
        <v>946500</v>
      </c>
      <c r="O1117" s="42" t="n">
        <f aca="false">M1117/SUM($M$2:$M$2023)</f>
        <v>0.00261483790703011</v>
      </c>
      <c r="P1117" s="43" t="n">
        <f aca="false">IFERROR(M1117/I1117,0)</f>
        <v>18930</v>
      </c>
      <c r="Q1117" s="17"/>
      <c r="R1117" s="44" t="n">
        <f aca="false">I1117-Q1117</f>
        <v>50</v>
      </c>
      <c r="S1117" s="43" t="n">
        <f aca="false">$AK1117*R1117</f>
        <v>946500</v>
      </c>
      <c r="U1117" s="26" t="s">
        <v>259</v>
      </c>
      <c r="V1117" s="26" t="s">
        <v>610</v>
      </c>
      <c r="W1117" s="26" t="s">
        <v>612</v>
      </c>
      <c r="X1117" s="26"/>
      <c r="Y1117" s="26" t="s">
        <v>615</v>
      </c>
      <c r="Z1117" s="27" t="s">
        <v>126</v>
      </c>
      <c r="AA1117" s="26"/>
      <c r="AB1117" s="26"/>
      <c r="AC1117" s="26"/>
      <c r="AD1117" s="26"/>
      <c r="AE1117" s="26"/>
      <c r="AF1117" s="26"/>
      <c r="AG1117" s="26"/>
      <c r="AH1117" s="45" t="n">
        <v>50</v>
      </c>
      <c r="AI1117" s="45" t="n">
        <f aca="false">Q1117</f>
        <v>0</v>
      </c>
      <c r="AJ1117" s="45" t="n">
        <f aca="false">$AH1117-$AI1117</f>
        <v>50</v>
      </c>
      <c r="AK1117" s="46" t="n">
        <v>18930</v>
      </c>
      <c r="AL1117" s="46" t="n">
        <f aca="false">$AJ1117*$AK1117</f>
        <v>946500</v>
      </c>
      <c r="AM1117" s="46" t="n">
        <f aca="false">$AI1117*$AK1117</f>
        <v>0</v>
      </c>
      <c r="AN1117" s="26"/>
      <c r="AO1117" s="26"/>
    </row>
    <row r="1118" customFormat="false" ht="12" hidden="false" customHeight="false" outlineLevel="0" collapsed="false">
      <c r="A1118" s="39" t="s">
        <v>681</v>
      </c>
      <c r="B1118" s="39" t="s">
        <v>682</v>
      </c>
      <c r="C1118" s="39" t="s">
        <v>5728</v>
      </c>
      <c r="D1118" s="39" t="s">
        <v>4505</v>
      </c>
      <c r="E1118" s="39" t="s">
        <v>261</v>
      </c>
      <c r="F1118" s="39" t="s">
        <v>1739</v>
      </c>
      <c r="G1118" s="39" t="s">
        <v>4853</v>
      </c>
      <c r="H1118" s="39" t="s">
        <v>4502</v>
      </c>
      <c r="I1118" s="40" t="n">
        <v>48</v>
      </c>
      <c r="J1118" s="40" t="n">
        <v>0</v>
      </c>
      <c r="K1118" s="39" t="s">
        <v>4503</v>
      </c>
      <c r="L1118" s="41" t="n">
        <v>0</v>
      </c>
      <c r="M1118" s="41" t="n">
        <v>46880.31</v>
      </c>
      <c r="O1118" s="42" t="n">
        <f aca="false">M1118/SUM($M$2:$M$2023)</f>
        <v>0.000129513377370653</v>
      </c>
      <c r="P1118" s="43" t="n">
        <f aca="false">IFERROR(M1118/I1118,0)</f>
        <v>976.673125</v>
      </c>
      <c r="Q1118" s="17"/>
      <c r="R1118" s="44" t="n">
        <f aca="false">I1118-Q1118</f>
        <v>48</v>
      </c>
      <c r="S1118" s="43" t="n">
        <f aca="false">$AK1118*R1118</f>
        <v>46880.313303284</v>
      </c>
      <c r="U1118" s="26" t="s">
        <v>259</v>
      </c>
      <c r="V1118" s="26" t="s">
        <v>260</v>
      </c>
      <c r="W1118" s="26" t="s">
        <v>262</v>
      </c>
      <c r="X1118" s="25" t="s">
        <v>228</v>
      </c>
      <c r="Y1118" s="26" t="s">
        <v>282</v>
      </c>
      <c r="Z1118" s="25" t="s">
        <v>51</v>
      </c>
      <c r="AA1118" s="26" t="s">
        <v>1990</v>
      </c>
      <c r="AB1118" s="26" t="s">
        <v>1991</v>
      </c>
      <c r="AC1118" s="26" t="s">
        <v>685</v>
      </c>
      <c r="AD1118" s="26" t="s">
        <v>269</v>
      </c>
      <c r="AE1118" s="26"/>
      <c r="AF1118" s="26" t="s">
        <v>270</v>
      </c>
      <c r="AG1118" s="26" t="s">
        <v>686</v>
      </c>
      <c r="AH1118" s="45"/>
      <c r="AI1118" s="45"/>
      <c r="AJ1118" s="45"/>
      <c r="AK1118" s="46" t="n">
        <v>976.673193818416</v>
      </c>
      <c r="AL1118" s="46"/>
      <c r="AM1118" s="46"/>
      <c r="AN1118" s="26"/>
      <c r="AO1118" s="26" t="s">
        <v>5212</v>
      </c>
    </row>
    <row r="1119" customFormat="false" ht="12" hidden="false" customHeight="false" outlineLevel="0" collapsed="false">
      <c r="A1119" s="39" t="s">
        <v>2243</v>
      </c>
      <c r="B1119" s="39" t="s">
        <v>2244</v>
      </c>
      <c r="C1119" s="39" t="s">
        <v>5729</v>
      </c>
      <c r="D1119" s="39" t="s">
        <v>4505</v>
      </c>
      <c r="E1119" s="39" t="s">
        <v>261</v>
      </c>
      <c r="F1119" s="39" t="s">
        <v>1739</v>
      </c>
      <c r="G1119" s="39" t="s">
        <v>4853</v>
      </c>
      <c r="H1119" s="39" t="s">
        <v>4502</v>
      </c>
      <c r="I1119" s="40" t="n">
        <v>48</v>
      </c>
      <c r="J1119" s="40" t="n">
        <v>0</v>
      </c>
      <c r="K1119" s="39" t="s">
        <v>4503</v>
      </c>
      <c r="L1119" s="41" t="n">
        <v>0</v>
      </c>
      <c r="M1119" s="41" t="n">
        <v>451325.54</v>
      </c>
      <c r="O1119" s="42" t="n">
        <f aca="false">M1119/SUM($M$2:$M$2023)</f>
        <v>0.00124684958309861</v>
      </c>
      <c r="P1119" s="43" t="n">
        <f aca="false">IFERROR(M1119/I1119,0)</f>
        <v>9402.61541666667</v>
      </c>
      <c r="Q1119" s="17"/>
      <c r="R1119" s="44" t="n">
        <f aca="false">I1119-Q1119</f>
        <v>48</v>
      </c>
      <c r="S1119" s="43" t="n">
        <f aca="false">$AK1119*R1119</f>
        <v>451325.545058005</v>
      </c>
      <c r="U1119" s="26" t="s">
        <v>259</v>
      </c>
      <c r="V1119" s="26" t="s">
        <v>260</v>
      </c>
      <c r="W1119" s="26" t="s">
        <v>262</v>
      </c>
      <c r="X1119" s="26"/>
      <c r="Y1119" s="26" t="s">
        <v>277</v>
      </c>
      <c r="Z1119" s="27" t="s">
        <v>123</v>
      </c>
      <c r="AA1119" s="26"/>
      <c r="AB1119" s="26"/>
      <c r="AC1119" s="26"/>
      <c r="AD1119" s="26"/>
      <c r="AE1119" s="26"/>
      <c r="AF1119" s="26"/>
      <c r="AG1119" s="26"/>
      <c r="AH1119" s="45"/>
      <c r="AI1119" s="45"/>
      <c r="AJ1119" s="45"/>
      <c r="AK1119" s="46" t="n">
        <v>9402.61552204177</v>
      </c>
      <c r="AL1119" s="46"/>
      <c r="AM1119" s="46"/>
      <c r="AN1119" s="26"/>
      <c r="AO1119" s="26" t="s">
        <v>1837</v>
      </c>
    </row>
    <row r="1120" customFormat="false" ht="12" hidden="false" customHeight="false" outlineLevel="0" collapsed="false">
      <c r="A1120" s="39" t="s">
        <v>2243</v>
      </c>
      <c r="B1120" s="39" t="s">
        <v>2244</v>
      </c>
      <c r="C1120" s="39" t="s">
        <v>5730</v>
      </c>
      <c r="D1120" s="39" t="s">
        <v>4505</v>
      </c>
      <c r="E1120" s="39" t="s">
        <v>261</v>
      </c>
      <c r="F1120" s="39" t="s">
        <v>1739</v>
      </c>
      <c r="G1120" s="39" t="s">
        <v>4852</v>
      </c>
      <c r="H1120" s="39" t="s">
        <v>4502</v>
      </c>
      <c r="I1120" s="40" t="n">
        <v>48</v>
      </c>
      <c r="J1120" s="40" t="n">
        <v>0</v>
      </c>
      <c r="K1120" s="39" t="s">
        <v>4503</v>
      </c>
      <c r="L1120" s="41" t="n">
        <v>0</v>
      </c>
      <c r="M1120" s="41" t="n">
        <v>451325.54</v>
      </c>
      <c r="O1120" s="42" t="n">
        <f aca="false">M1120/SUM($M$2:$M$2023)</f>
        <v>0.00124684958309861</v>
      </c>
      <c r="P1120" s="43" t="n">
        <f aca="false">IFERROR(M1120/I1120,0)</f>
        <v>9402.61541666667</v>
      </c>
      <c r="Q1120" s="17"/>
      <c r="R1120" s="44" t="n">
        <f aca="false">I1120-Q1120</f>
        <v>48</v>
      </c>
      <c r="S1120" s="43" t="n">
        <f aca="false">$AK1120*R1120</f>
        <v>451325.545058005</v>
      </c>
      <c r="U1120" s="26" t="s">
        <v>259</v>
      </c>
      <c r="V1120" s="26" t="s">
        <v>260</v>
      </c>
      <c r="W1120" s="26" t="s">
        <v>262</v>
      </c>
      <c r="X1120" s="26"/>
      <c r="Y1120" s="26" t="s">
        <v>277</v>
      </c>
      <c r="Z1120" s="27" t="s">
        <v>123</v>
      </c>
      <c r="AA1120" s="26"/>
      <c r="AB1120" s="26"/>
      <c r="AC1120" s="26"/>
      <c r="AD1120" s="26"/>
      <c r="AE1120" s="26"/>
      <c r="AF1120" s="26"/>
      <c r="AG1120" s="26"/>
      <c r="AH1120" s="45"/>
      <c r="AI1120" s="45"/>
      <c r="AJ1120" s="45"/>
      <c r="AK1120" s="46" t="n">
        <v>9402.61552204177</v>
      </c>
      <c r="AL1120" s="46"/>
      <c r="AM1120" s="46"/>
      <c r="AN1120" s="26"/>
      <c r="AO1120" s="26" t="s">
        <v>1837</v>
      </c>
    </row>
    <row r="1121" customFormat="false" ht="12" hidden="false" customHeight="false" outlineLevel="0" collapsed="false">
      <c r="A1121" s="39" t="s">
        <v>2289</v>
      </c>
      <c r="B1121" s="39" t="s">
        <v>2290</v>
      </c>
      <c r="C1121" s="39" t="s">
        <v>5731</v>
      </c>
      <c r="D1121" s="39" t="s">
        <v>4505</v>
      </c>
      <c r="E1121" s="39" t="s">
        <v>261</v>
      </c>
      <c r="F1121" s="39" t="s">
        <v>1739</v>
      </c>
      <c r="G1121" s="39" t="s">
        <v>4853</v>
      </c>
      <c r="H1121" s="39" t="s">
        <v>4502</v>
      </c>
      <c r="I1121" s="40" t="n">
        <v>48</v>
      </c>
      <c r="J1121" s="40" t="n">
        <v>0</v>
      </c>
      <c r="K1121" s="39" t="s">
        <v>4503</v>
      </c>
      <c r="L1121" s="41" t="n">
        <v>0</v>
      </c>
      <c r="M1121" s="41" t="n">
        <v>106394.27</v>
      </c>
      <c r="O1121" s="42" t="n">
        <f aca="false">M1121/SUM($M$2:$M$2023)</f>
        <v>0.000293928970192073</v>
      </c>
      <c r="P1121" s="43" t="n">
        <f aca="false">IFERROR(M1121/I1121,0)</f>
        <v>2216.54729166667</v>
      </c>
      <c r="Q1121" s="17"/>
      <c r="R1121" s="44" t="n">
        <f aca="false">I1121-Q1121</f>
        <v>48</v>
      </c>
      <c r="S1121" s="43" t="n">
        <f aca="false">$AK1121*R1121</f>
        <v>106394.271507692</v>
      </c>
      <c r="U1121" s="26" t="s">
        <v>259</v>
      </c>
      <c r="V1121" s="26" t="s">
        <v>260</v>
      </c>
      <c r="W1121" s="26" t="s">
        <v>262</v>
      </c>
      <c r="X1121" s="29" t="s">
        <v>227</v>
      </c>
      <c r="Y1121" s="26" t="s">
        <v>297</v>
      </c>
      <c r="Z1121" s="25" t="s">
        <v>51</v>
      </c>
      <c r="AA1121" s="26" t="s">
        <v>2291</v>
      </c>
      <c r="AB1121" s="26" t="s">
        <v>2292</v>
      </c>
      <c r="AC1121" s="26" t="s">
        <v>290</v>
      </c>
      <c r="AD1121" s="26" t="s">
        <v>269</v>
      </c>
      <c r="AE1121" s="26"/>
      <c r="AF1121" s="26" t="s">
        <v>269</v>
      </c>
      <c r="AG1121" s="26"/>
      <c r="AH1121" s="45"/>
      <c r="AI1121" s="45"/>
      <c r="AJ1121" s="45"/>
      <c r="AK1121" s="46" t="n">
        <v>2216.54732307692</v>
      </c>
      <c r="AL1121" s="46"/>
      <c r="AM1121" s="46"/>
      <c r="AN1121" s="26"/>
      <c r="AO1121" s="26" t="s">
        <v>5687</v>
      </c>
    </row>
    <row r="1122" customFormat="false" ht="12" hidden="false" customHeight="false" outlineLevel="0" collapsed="false">
      <c r="A1122" s="39" t="s">
        <v>2679</v>
      </c>
      <c r="B1122" s="39" t="s">
        <v>2680</v>
      </c>
      <c r="C1122" s="39" t="s">
        <v>5732</v>
      </c>
      <c r="D1122" s="39" t="s">
        <v>4505</v>
      </c>
      <c r="E1122" s="39" t="s">
        <v>261</v>
      </c>
      <c r="F1122" s="39" t="s">
        <v>1739</v>
      </c>
      <c r="G1122" s="39" t="s">
        <v>4853</v>
      </c>
      <c r="H1122" s="39" t="s">
        <v>4502</v>
      </c>
      <c r="I1122" s="40" t="n">
        <v>48</v>
      </c>
      <c r="J1122" s="40" t="n">
        <v>0</v>
      </c>
      <c r="K1122" s="39" t="s">
        <v>4503</v>
      </c>
      <c r="L1122" s="41" t="n">
        <v>0</v>
      </c>
      <c r="M1122" s="41" t="n">
        <v>78784.17</v>
      </c>
      <c r="O1122" s="42" t="n">
        <f aca="false">M1122/SUM($M$2:$M$2023)</f>
        <v>0.00021765222840983</v>
      </c>
      <c r="P1122" s="43" t="n">
        <f aca="false">IFERROR(M1122/I1122,0)</f>
        <v>1641.336875</v>
      </c>
      <c r="Q1122" s="17"/>
      <c r="R1122" s="44" t="n">
        <f aca="false">I1122-Q1122</f>
        <v>48</v>
      </c>
      <c r="S1122" s="43" t="n">
        <f aca="false">$AK1122*R1122</f>
        <v>78784.1664</v>
      </c>
      <c r="U1122" s="26" t="s">
        <v>259</v>
      </c>
      <c r="V1122" s="26" t="s">
        <v>260</v>
      </c>
      <c r="W1122" s="26" t="s">
        <v>262</v>
      </c>
      <c r="X1122" s="26"/>
      <c r="Y1122" s="26" t="s">
        <v>277</v>
      </c>
      <c r="Z1122" s="27" t="s">
        <v>123</v>
      </c>
      <c r="AA1122" s="26"/>
      <c r="AB1122" s="26"/>
      <c r="AC1122" s="26"/>
      <c r="AD1122" s="26"/>
      <c r="AE1122" s="26"/>
      <c r="AF1122" s="26"/>
      <c r="AG1122" s="26"/>
      <c r="AH1122" s="45" t="n">
        <v>50</v>
      </c>
      <c r="AI1122" s="45" t="n">
        <f aca="false">Q1122</f>
        <v>0</v>
      </c>
      <c r="AJ1122" s="45" t="n">
        <f aca="false">$AH1122-$AI1122</f>
        <v>50</v>
      </c>
      <c r="AK1122" s="46" t="n">
        <v>1641.3368</v>
      </c>
      <c r="AL1122" s="46" t="n">
        <f aca="false">$AJ1122*$AK1122</f>
        <v>82066.84</v>
      </c>
      <c r="AM1122" s="46" t="n">
        <f aca="false">$AI1122*$AK1122</f>
        <v>0</v>
      </c>
      <c r="AN1122" s="26"/>
      <c r="AO1122" s="26" t="s">
        <v>1741</v>
      </c>
    </row>
    <row r="1123" customFormat="false" ht="12" hidden="false" customHeight="false" outlineLevel="0" collapsed="false">
      <c r="A1123" s="39" t="s">
        <v>2021</v>
      </c>
      <c r="B1123" s="39" t="s">
        <v>2022</v>
      </c>
      <c r="C1123" s="39" t="s">
        <v>5733</v>
      </c>
      <c r="D1123" s="39" t="s">
        <v>4505</v>
      </c>
      <c r="E1123" s="39" t="s">
        <v>261</v>
      </c>
      <c r="F1123" s="39" t="s">
        <v>1739</v>
      </c>
      <c r="G1123" s="39" t="s">
        <v>4853</v>
      </c>
      <c r="H1123" s="39" t="s">
        <v>4502</v>
      </c>
      <c r="I1123" s="40" t="n">
        <v>48</v>
      </c>
      <c r="J1123" s="40" t="n">
        <v>0</v>
      </c>
      <c r="K1123" s="39" t="s">
        <v>4503</v>
      </c>
      <c r="L1123" s="41" t="n">
        <v>0</v>
      </c>
      <c r="M1123" s="41" t="n">
        <v>182674.15</v>
      </c>
      <c r="O1123" s="42" t="n">
        <f aca="false">M1123/SUM($M$2:$M$2023)</f>
        <v>0.000504662749133127</v>
      </c>
      <c r="P1123" s="43" t="n">
        <f aca="false">IFERROR(M1123/I1123,0)</f>
        <v>3805.71145833333</v>
      </c>
      <c r="Q1123" s="17"/>
      <c r="R1123" s="44" t="n">
        <f aca="false">I1123-Q1123</f>
        <v>48</v>
      </c>
      <c r="S1123" s="43" t="n">
        <f aca="false">$AK1123*R1123</f>
        <v>182674.150740741</v>
      </c>
      <c r="U1123" s="26" t="s">
        <v>259</v>
      </c>
      <c r="V1123" s="26" t="s">
        <v>260</v>
      </c>
      <c r="W1123" s="26" t="s">
        <v>262</v>
      </c>
      <c r="X1123" s="26"/>
      <c r="Y1123" s="26" t="s">
        <v>277</v>
      </c>
      <c r="Z1123" s="27" t="s">
        <v>123</v>
      </c>
      <c r="AA1123" s="26"/>
      <c r="AB1123" s="26"/>
      <c r="AC1123" s="26"/>
      <c r="AD1123" s="26"/>
      <c r="AE1123" s="26"/>
      <c r="AF1123" s="26"/>
      <c r="AG1123" s="26"/>
      <c r="AH1123" s="45"/>
      <c r="AI1123" s="45"/>
      <c r="AJ1123" s="45"/>
      <c r="AK1123" s="46" t="n">
        <v>3805.71147376543</v>
      </c>
      <c r="AL1123" s="46"/>
      <c r="AM1123" s="46"/>
      <c r="AN1123" s="26"/>
      <c r="AO1123" s="26" t="s">
        <v>2023</v>
      </c>
    </row>
    <row r="1124" customFormat="false" ht="12" hidden="false" customHeight="false" outlineLevel="0" collapsed="false">
      <c r="A1124" s="39" t="s">
        <v>2021</v>
      </c>
      <c r="B1124" s="39" t="s">
        <v>2022</v>
      </c>
      <c r="C1124" s="39" t="s">
        <v>5734</v>
      </c>
      <c r="D1124" s="39" t="s">
        <v>4505</v>
      </c>
      <c r="E1124" s="39" t="s">
        <v>261</v>
      </c>
      <c r="F1124" s="39" t="s">
        <v>1739</v>
      </c>
      <c r="G1124" s="39" t="s">
        <v>4853</v>
      </c>
      <c r="H1124" s="39" t="s">
        <v>4502</v>
      </c>
      <c r="I1124" s="40" t="n">
        <v>48</v>
      </c>
      <c r="J1124" s="40" t="n">
        <v>0</v>
      </c>
      <c r="K1124" s="39" t="s">
        <v>4503</v>
      </c>
      <c r="L1124" s="41" t="n">
        <v>0</v>
      </c>
      <c r="M1124" s="41" t="n">
        <v>182674.15</v>
      </c>
      <c r="O1124" s="42" t="n">
        <f aca="false">M1124/SUM($M$2:$M$2023)</f>
        <v>0.000504662749133127</v>
      </c>
      <c r="P1124" s="43" t="n">
        <f aca="false">IFERROR(M1124/I1124,0)</f>
        <v>3805.71145833333</v>
      </c>
      <c r="Q1124" s="17"/>
      <c r="R1124" s="44" t="n">
        <f aca="false">I1124-Q1124</f>
        <v>48</v>
      </c>
      <c r="S1124" s="43" t="n">
        <f aca="false">$AK1124*R1124</f>
        <v>182674.150740741</v>
      </c>
      <c r="U1124" s="26" t="s">
        <v>259</v>
      </c>
      <c r="V1124" s="26" t="s">
        <v>260</v>
      </c>
      <c r="W1124" s="26" t="s">
        <v>262</v>
      </c>
      <c r="X1124" s="26"/>
      <c r="Y1124" s="26" t="s">
        <v>277</v>
      </c>
      <c r="Z1124" s="27" t="s">
        <v>123</v>
      </c>
      <c r="AA1124" s="26"/>
      <c r="AB1124" s="26"/>
      <c r="AC1124" s="26"/>
      <c r="AD1124" s="26"/>
      <c r="AE1124" s="26"/>
      <c r="AF1124" s="26"/>
      <c r="AG1124" s="26"/>
      <c r="AH1124" s="45"/>
      <c r="AI1124" s="45"/>
      <c r="AJ1124" s="45"/>
      <c r="AK1124" s="46" t="n">
        <v>3805.71147376543</v>
      </c>
      <c r="AL1124" s="46"/>
      <c r="AM1124" s="46"/>
      <c r="AN1124" s="26"/>
      <c r="AO1124" s="26" t="s">
        <v>2023</v>
      </c>
    </row>
    <row r="1125" customFormat="false" ht="12" hidden="false" customHeight="false" outlineLevel="0" collapsed="false">
      <c r="A1125" s="39" t="s">
        <v>2021</v>
      </c>
      <c r="B1125" s="39" t="s">
        <v>2022</v>
      </c>
      <c r="C1125" s="39" t="s">
        <v>5735</v>
      </c>
      <c r="D1125" s="39" t="s">
        <v>4505</v>
      </c>
      <c r="E1125" s="39" t="s">
        <v>261</v>
      </c>
      <c r="F1125" s="39" t="s">
        <v>1739</v>
      </c>
      <c r="G1125" s="39" t="s">
        <v>4853</v>
      </c>
      <c r="H1125" s="39" t="s">
        <v>4502</v>
      </c>
      <c r="I1125" s="40" t="n">
        <v>48</v>
      </c>
      <c r="J1125" s="40" t="n">
        <v>0</v>
      </c>
      <c r="K1125" s="39" t="s">
        <v>4503</v>
      </c>
      <c r="L1125" s="41" t="n">
        <v>0</v>
      </c>
      <c r="M1125" s="41" t="n">
        <v>182674.15</v>
      </c>
      <c r="O1125" s="42" t="n">
        <f aca="false">M1125/SUM($M$2:$M$2023)</f>
        <v>0.000504662749133127</v>
      </c>
      <c r="P1125" s="43" t="n">
        <f aca="false">IFERROR(M1125/I1125,0)</f>
        <v>3805.71145833333</v>
      </c>
      <c r="Q1125" s="17"/>
      <c r="R1125" s="44" t="n">
        <f aca="false">I1125-Q1125</f>
        <v>48</v>
      </c>
      <c r="S1125" s="43" t="n">
        <f aca="false">$AK1125*R1125</f>
        <v>182674.150740741</v>
      </c>
      <c r="U1125" s="26" t="s">
        <v>259</v>
      </c>
      <c r="V1125" s="26" t="s">
        <v>260</v>
      </c>
      <c r="W1125" s="26" t="s">
        <v>262</v>
      </c>
      <c r="X1125" s="26"/>
      <c r="Y1125" s="26" t="s">
        <v>277</v>
      </c>
      <c r="Z1125" s="27" t="s">
        <v>123</v>
      </c>
      <c r="AA1125" s="26"/>
      <c r="AB1125" s="26"/>
      <c r="AC1125" s="26"/>
      <c r="AD1125" s="26"/>
      <c r="AE1125" s="26"/>
      <c r="AF1125" s="26"/>
      <c r="AG1125" s="26"/>
      <c r="AH1125" s="45"/>
      <c r="AI1125" s="45"/>
      <c r="AJ1125" s="45"/>
      <c r="AK1125" s="46" t="n">
        <v>3805.71147376543</v>
      </c>
      <c r="AL1125" s="46"/>
      <c r="AM1125" s="46"/>
      <c r="AN1125" s="26"/>
      <c r="AO1125" s="26" t="s">
        <v>2023</v>
      </c>
    </row>
    <row r="1126" customFormat="false" ht="12" hidden="false" customHeight="false" outlineLevel="0" collapsed="false">
      <c r="A1126" s="39" t="s">
        <v>1405</v>
      </c>
      <c r="B1126" s="39" t="s">
        <v>1406</v>
      </c>
      <c r="C1126" s="39" t="s">
        <v>78</v>
      </c>
      <c r="D1126" s="39" t="s">
        <v>4505</v>
      </c>
      <c r="E1126" s="39" t="s">
        <v>261</v>
      </c>
      <c r="F1126" s="39" t="s">
        <v>1739</v>
      </c>
      <c r="G1126" s="39" t="s">
        <v>4853</v>
      </c>
      <c r="H1126" s="39" t="s">
        <v>4502</v>
      </c>
      <c r="I1126" s="40" t="n">
        <v>48</v>
      </c>
      <c r="J1126" s="40" t="n">
        <v>0</v>
      </c>
      <c r="K1126" s="39" t="s">
        <v>4503</v>
      </c>
      <c r="L1126" s="41" t="n">
        <v>0</v>
      </c>
      <c r="M1126" s="41" t="n">
        <v>12225.16</v>
      </c>
      <c r="O1126" s="42" t="n">
        <f aca="false">M1126/SUM($M$2:$M$2023)</f>
        <v>3.37737050052913E-005</v>
      </c>
      <c r="P1126" s="43" t="n">
        <f aca="false">IFERROR(M1126/I1126,0)</f>
        <v>254.690833333333</v>
      </c>
      <c r="Q1126" s="17"/>
      <c r="R1126" s="44" t="n">
        <f aca="false">I1126-Q1126</f>
        <v>48</v>
      </c>
      <c r="S1126" s="43" t="n">
        <f aca="false">$AK1126*R1126</f>
        <v>12225.1585031493</v>
      </c>
      <c r="U1126" s="26" t="s">
        <v>259</v>
      </c>
      <c r="V1126" s="26" t="s">
        <v>260</v>
      </c>
      <c r="W1126" s="26" t="s">
        <v>262</v>
      </c>
      <c r="X1126" s="29" t="s">
        <v>227</v>
      </c>
      <c r="Y1126" s="26" t="s">
        <v>297</v>
      </c>
      <c r="Z1126" s="25" t="s">
        <v>51</v>
      </c>
      <c r="AA1126" s="26" t="s">
        <v>1831</v>
      </c>
      <c r="AB1126" s="26" t="s">
        <v>1832</v>
      </c>
      <c r="AC1126" s="26" t="s">
        <v>290</v>
      </c>
      <c r="AD1126" s="26" t="s">
        <v>270</v>
      </c>
      <c r="AE1126" s="26" t="s">
        <v>1833</v>
      </c>
      <c r="AF1126" s="26" t="s">
        <v>270</v>
      </c>
      <c r="AG1126" s="26"/>
      <c r="AH1126" s="45"/>
      <c r="AI1126" s="45"/>
      <c r="AJ1126" s="45"/>
      <c r="AK1126" s="46" t="n">
        <v>254.690802148944</v>
      </c>
      <c r="AL1126" s="46"/>
      <c r="AM1126" s="46"/>
      <c r="AN1126" s="26"/>
      <c r="AO1126" s="26" t="s">
        <v>4921</v>
      </c>
    </row>
    <row r="1127" customFormat="false" ht="12" hidden="false" customHeight="false" outlineLevel="0" collapsed="false">
      <c r="A1127" s="39" t="s">
        <v>1405</v>
      </c>
      <c r="B1127" s="39" t="s">
        <v>1406</v>
      </c>
      <c r="C1127" s="39" t="s">
        <v>5736</v>
      </c>
      <c r="D1127" s="39" t="s">
        <v>4505</v>
      </c>
      <c r="E1127" s="39" t="s">
        <v>261</v>
      </c>
      <c r="F1127" s="39" t="s">
        <v>1739</v>
      </c>
      <c r="G1127" s="39" t="s">
        <v>4853</v>
      </c>
      <c r="H1127" s="39" t="s">
        <v>4502</v>
      </c>
      <c r="I1127" s="40" t="n">
        <v>48</v>
      </c>
      <c r="J1127" s="40" t="n">
        <v>0</v>
      </c>
      <c r="K1127" s="39" t="s">
        <v>4503</v>
      </c>
      <c r="L1127" s="41" t="n">
        <v>0</v>
      </c>
      <c r="M1127" s="41" t="n">
        <v>12225.16</v>
      </c>
      <c r="O1127" s="42" t="n">
        <f aca="false">M1127/SUM($M$2:$M$2023)</f>
        <v>3.37737050052913E-005</v>
      </c>
      <c r="P1127" s="43" t="n">
        <f aca="false">IFERROR(M1127/I1127,0)</f>
        <v>254.690833333333</v>
      </c>
      <c r="Q1127" s="17"/>
      <c r="R1127" s="44" t="n">
        <f aca="false">I1127-Q1127</f>
        <v>48</v>
      </c>
      <c r="S1127" s="43" t="n">
        <f aca="false">$AK1127*R1127</f>
        <v>12225.1585031493</v>
      </c>
      <c r="U1127" s="26" t="s">
        <v>259</v>
      </c>
      <c r="V1127" s="26" t="s">
        <v>260</v>
      </c>
      <c r="W1127" s="26" t="s">
        <v>262</v>
      </c>
      <c r="X1127" s="29" t="s">
        <v>227</v>
      </c>
      <c r="Y1127" s="26" t="s">
        <v>297</v>
      </c>
      <c r="Z1127" s="25" t="s">
        <v>51</v>
      </c>
      <c r="AA1127" s="26" t="s">
        <v>1831</v>
      </c>
      <c r="AB1127" s="26" t="s">
        <v>1832</v>
      </c>
      <c r="AC1127" s="26" t="s">
        <v>290</v>
      </c>
      <c r="AD1127" s="26" t="s">
        <v>270</v>
      </c>
      <c r="AE1127" s="26" t="s">
        <v>1833</v>
      </c>
      <c r="AF1127" s="26" t="s">
        <v>270</v>
      </c>
      <c r="AG1127" s="26"/>
      <c r="AH1127" s="45"/>
      <c r="AI1127" s="45"/>
      <c r="AJ1127" s="45"/>
      <c r="AK1127" s="46" t="n">
        <v>254.690802148944</v>
      </c>
      <c r="AL1127" s="46"/>
      <c r="AM1127" s="46"/>
      <c r="AN1127" s="26"/>
      <c r="AO1127" s="26" t="s">
        <v>4921</v>
      </c>
    </row>
    <row r="1128" customFormat="false" ht="12" hidden="false" customHeight="false" outlineLevel="0" collapsed="false">
      <c r="A1128" s="39" t="s">
        <v>1405</v>
      </c>
      <c r="B1128" s="39" t="s">
        <v>1406</v>
      </c>
      <c r="C1128" s="39" t="s">
        <v>5737</v>
      </c>
      <c r="D1128" s="39" t="s">
        <v>4505</v>
      </c>
      <c r="E1128" s="39" t="s">
        <v>261</v>
      </c>
      <c r="F1128" s="39" t="s">
        <v>1739</v>
      </c>
      <c r="G1128" s="39" t="s">
        <v>4853</v>
      </c>
      <c r="H1128" s="39" t="s">
        <v>4502</v>
      </c>
      <c r="I1128" s="40" t="n">
        <v>48</v>
      </c>
      <c r="J1128" s="40" t="n">
        <v>0</v>
      </c>
      <c r="K1128" s="39" t="s">
        <v>4503</v>
      </c>
      <c r="L1128" s="41" t="n">
        <v>0</v>
      </c>
      <c r="M1128" s="41" t="n">
        <v>12225.16</v>
      </c>
      <c r="O1128" s="42" t="n">
        <f aca="false">M1128/SUM($M$2:$M$2023)</f>
        <v>3.37737050052913E-005</v>
      </c>
      <c r="P1128" s="43" t="n">
        <f aca="false">IFERROR(M1128/I1128,0)</f>
        <v>254.690833333333</v>
      </c>
      <c r="Q1128" s="17"/>
      <c r="R1128" s="44" t="n">
        <f aca="false">I1128-Q1128</f>
        <v>48</v>
      </c>
      <c r="S1128" s="43" t="n">
        <f aca="false">$AK1128*R1128</f>
        <v>12225.1585031493</v>
      </c>
      <c r="U1128" s="26" t="s">
        <v>259</v>
      </c>
      <c r="V1128" s="26" t="s">
        <v>260</v>
      </c>
      <c r="W1128" s="26" t="s">
        <v>262</v>
      </c>
      <c r="X1128" s="29" t="s">
        <v>227</v>
      </c>
      <c r="Y1128" s="26" t="s">
        <v>297</v>
      </c>
      <c r="Z1128" s="25" t="s">
        <v>51</v>
      </c>
      <c r="AA1128" s="26" t="s">
        <v>1831</v>
      </c>
      <c r="AB1128" s="26" t="s">
        <v>1832</v>
      </c>
      <c r="AC1128" s="26" t="s">
        <v>290</v>
      </c>
      <c r="AD1128" s="26" t="s">
        <v>270</v>
      </c>
      <c r="AE1128" s="26" t="s">
        <v>1833</v>
      </c>
      <c r="AF1128" s="26" t="s">
        <v>270</v>
      </c>
      <c r="AG1128" s="26"/>
      <c r="AH1128" s="45"/>
      <c r="AI1128" s="45"/>
      <c r="AJ1128" s="45"/>
      <c r="AK1128" s="46" t="n">
        <v>254.690802148944</v>
      </c>
      <c r="AL1128" s="46"/>
      <c r="AM1128" s="46"/>
      <c r="AN1128" s="26"/>
      <c r="AO1128" s="26" t="s">
        <v>4921</v>
      </c>
    </row>
    <row r="1129" customFormat="false" ht="12" hidden="false" customHeight="false" outlineLevel="0" collapsed="false">
      <c r="A1129" s="39" t="s">
        <v>1508</v>
      </c>
      <c r="B1129" s="39" t="s">
        <v>1509</v>
      </c>
      <c r="C1129" s="39" t="s">
        <v>5738</v>
      </c>
      <c r="D1129" s="39" t="s">
        <v>4505</v>
      </c>
      <c r="E1129" s="39" t="s">
        <v>261</v>
      </c>
      <c r="F1129" s="39" t="s">
        <v>1739</v>
      </c>
      <c r="G1129" s="39" t="s">
        <v>4853</v>
      </c>
      <c r="H1129" s="39" t="s">
        <v>4502</v>
      </c>
      <c r="I1129" s="40" t="n">
        <v>48</v>
      </c>
      <c r="J1129" s="40" t="n">
        <v>0</v>
      </c>
      <c r="K1129" s="39" t="s">
        <v>4503</v>
      </c>
      <c r="L1129" s="41" t="n">
        <v>0</v>
      </c>
      <c r="M1129" s="41" t="n">
        <v>19148.77</v>
      </c>
      <c r="O1129" s="42" t="n">
        <f aca="false">M1129/SUM($M$2:$M$2023)</f>
        <v>5.29011406962504E-005</v>
      </c>
      <c r="P1129" s="43" t="n">
        <f aca="false">IFERROR(M1129/I1129,0)</f>
        <v>398.932708333333</v>
      </c>
      <c r="Q1129" s="17"/>
      <c r="R1129" s="44" t="n">
        <f aca="false">I1129-Q1129</f>
        <v>48</v>
      </c>
      <c r="S1129" s="43" t="n">
        <f aca="false">$AK1129*R1129</f>
        <v>19148.7746260388</v>
      </c>
      <c r="U1129" s="26" t="s">
        <v>259</v>
      </c>
      <c r="V1129" s="26" t="s">
        <v>260</v>
      </c>
      <c r="W1129" s="26" t="s">
        <v>262</v>
      </c>
      <c r="X1129" s="25" t="s">
        <v>228</v>
      </c>
      <c r="Y1129" s="26" t="s">
        <v>282</v>
      </c>
      <c r="Z1129" s="25" t="s">
        <v>51</v>
      </c>
      <c r="AA1129" s="26" t="s">
        <v>1998</v>
      </c>
      <c r="AB1129" s="26" t="s">
        <v>1999</v>
      </c>
      <c r="AC1129" s="26" t="s">
        <v>1513</v>
      </c>
      <c r="AD1129" s="26" t="s">
        <v>269</v>
      </c>
      <c r="AE1129" s="26"/>
      <c r="AF1129" s="26" t="s">
        <v>270</v>
      </c>
      <c r="AG1129" s="26" t="s">
        <v>1515</v>
      </c>
      <c r="AH1129" s="45"/>
      <c r="AI1129" s="45"/>
      <c r="AJ1129" s="45"/>
      <c r="AK1129" s="46" t="n">
        <v>398.932804709141</v>
      </c>
      <c r="AL1129" s="46"/>
      <c r="AM1129" s="46"/>
      <c r="AN1129" s="26"/>
      <c r="AO1129" s="26" t="s">
        <v>5334</v>
      </c>
    </row>
    <row r="1130" customFormat="false" ht="12" hidden="false" customHeight="false" outlineLevel="0" collapsed="false">
      <c r="A1130" s="39" t="s">
        <v>2717</v>
      </c>
      <c r="B1130" s="39" t="s">
        <v>2718</v>
      </c>
      <c r="C1130" s="39"/>
      <c r="D1130" s="39" t="s">
        <v>4565</v>
      </c>
      <c r="E1130" s="39" t="s">
        <v>611</v>
      </c>
      <c r="F1130" s="39" t="s">
        <v>1739</v>
      </c>
      <c r="G1130" s="39" t="s">
        <v>5355</v>
      </c>
      <c r="H1130" s="39" t="s">
        <v>4502</v>
      </c>
      <c r="I1130" s="40" t="n">
        <v>48</v>
      </c>
      <c r="J1130" s="40" t="n">
        <v>0</v>
      </c>
      <c r="K1130" s="39" t="s">
        <v>4503</v>
      </c>
      <c r="L1130" s="41" t="n">
        <v>0</v>
      </c>
      <c r="M1130" s="41" t="n">
        <v>936000</v>
      </c>
      <c r="O1130" s="42" t="n">
        <f aca="false">M1130/SUM($M$2:$M$2023)</f>
        <v>0.00258583019649254</v>
      </c>
      <c r="P1130" s="43" t="n">
        <f aca="false">IFERROR(M1130/I1130,0)</f>
        <v>19500</v>
      </c>
      <c r="Q1130" s="17"/>
      <c r="R1130" s="44" t="n">
        <f aca="false">I1130-Q1130</f>
        <v>48</v>
      </c>
      <c r="S1130" s="43" t="n">
        <f aca="false">$AK1130*R1130</f>
        <v>936000</v>
      </c>
      <c r="U1130" s="26" t="s">
        <v>259</v>
      </c>
      <c r="V1130" s="26" t="s">
        <v>610</v>
      </c>
      <c r="W1130" s="26" t="s">
        <v>612</v>
      </c>
      <c r="X1130" s="26"/>
      <c r="Y1130" s="26" t="s">
        <v>615</v>
      </c>
      <c r="Z1130" s="27" t="s">
        <v>126</v>
      </c>
      <c r="AA1130" s="26"/>
      <c r="AB1130" s="26"/>
      <c r="AC1130" s="26"/>
      <c r="AD1130" s="26"/>
      <c r="AE1130" s="26"/>
      <c r="AF1130" s="26"/>
      <c r="AG1130" s="26"/>
      <c r="AH1130" s="45" t="n">
        <v>48</v>
      </c>
      <c r="AI1130" s="45" t="n">
        <f aca="false">Q1130</f>
        <v>0</v>
      </c>
      <c r="AJ1130" s="45" t="n">
        <f aca="false">$AH1130-$AI1130</f>
        <v>48</v>
      </c>
      <c r="AK1130" s="46" t="n">
        <v>19500</v>
      </c>
      <c r="AL1130" s="46" t="n">
        <f aca="false">$AJ1130*$AK1130</f>
        <v>936000</v>
      </c>
      <c r="AM1130" s="46" t="n">
        <f aca="false">$AI1130*$AK1130</f>
        <v>0</v>
      </c>
      <c r="AN1130" s="26"/>
      <c r="AO1130" s="26"/>
    </row>
    <row r="1131" customFormat="false" ht="12" hidden="false" customHeight="false" outlineLevel="0" collapsed="false">
      <c r="A1131" s="39" t="s">
        <v>1327</v>
      </c>
      <c r="B1131" s="39" t="s">
        <v>1328</v>
      </c>
      <c r="C1131" s="39"/>
      <c r="D1131" s="39" t="s">
        <v>4565</v>
      </c>
      <c r="E1131" s="39" t="s">
        <v>611</v>
      </c>
      <c r="F1131" s="39" t="s">
        <v>1739</v>
      </c>
      <c r="G1131" s="39" t="s">
        <v>5355</v>
      </c>
      <c r="H1131" s="39" t="s">
        <v>4502</v>
      </c>
      <c r="I1131" s="40" t="n">
        <v>47</v>
      </c>
      <c r="J1131" s="40" t="n">
        <v>0</v>
      </c>
      <c r="K1131" s="39" t="s">
        <v>4503</v>
      </c>
      <c r="L1131" s="41" t="n">
        <v>0</v>
      </c>
      <c r="M1131" s="41" t="n">
        <v>2353177.93</v>
      </c>
      <c r="O1131" s="42" t="n">
        <f aca="false">M1131/SUM($M$2:$M$2023)</f>
        <v>0.00650098135589081</v>
      </c>
      <c r="P1131" s="43" t="n">
        <f aca="false">IFERROR(M1131/I1131,0)</f>
        <v>50067.6155319149</v>
      </c>
      <c r="Q1131" s="17"/>
      <c r="R1131" s="44" t="n">
        <f aca="false">I1131-Q1131</f>
        <v>47</v>
      </c>
      <c r="S1131" s="43" t="n">
        <f aca="false">$AK1131*R1131</f>
        <v>2353177.93111111</v>
      </c>
      <c r="U1131" s="26" t="s">
        <v>259</v>
      </c>
      <c r="V1131" s="26" t="s">
        <v>610</v>
      </c>
      <c r="W1131" s="26" t="s">
        <v>612</v>
      </c>
      <c r="X1131" s="26"/>
      <c r="Y1131" s="26" t="s">
        <v>615</v>
      </c>
      <c r="Z1131" s="27" t="s">
        <v>126</v>
      </c>
      <c r="AA1131" s="26"/>
      <c r="AB1131" s="26"/>
      <c r="AC1131" s="26"/>
      <c r="AD1131" s="26"/>
      <c r="AE1131" s="26"/>
      <c r="AF1131" s="26"/>
      <c r="AG1131" s="26"/>
      <c r="AH1131" s="45"/>
      <c r="AI1131" s="45"/>
      <c r="AJ1131" s="45"/>
      <c r="AK1131" s="46" t="n">
        <v>50067.6155555556</v>
      </c>
      <c r="AL1131" s="46"/>
      <c r="AM1131" s="46"/>
      <c r="AN1131" s="26"/>
      <c r="AO1131" s="26" t="s">
        <v>1741</v>
      </c>
    </row>
    <row r="1132" customFormat="false" ht="12" hidden="false" customHeight="false" outlineLevel="0" collapsed="false">
      <c r="A1132" s="39" t="s">
        <v>2719</v>
      </c>
      <c r="B1132" s="39" t="s">
        <v>2720</v>
      </c>
      <c r="C1132" s="39"/>
      <c r="D1132" s="39" t="s">
        <v>4565</v>
      </c>
      <c r="E1132" s="39" t="s">
        <v>611</v>
      </c>
      <c r="F1132" s="39" t="s">
        <v>1739</v>
      </c>
      <c r="G1132" s="39" t="s">
        <v>4854</v>
      </c>
      <c r="H1132" s="39" t="s">
        <v>4502</v>
      </c>
      <c r="I1132" s="40" t="n">
        <v>47</v>
      </c>
      <c r="J1132" s="40" t="n">
        <v>0</v>
      </c>
      <c r="K1132" s="39" t="s">
        <v>4503</v>
      </c>
      <c r="L1132" s="41" t="n">
        <v>0</v>
      </c>
      <c r="M1132" s="41" t="n">
        <v>1180974.64</v>
      </c>
      <c r="O1132" s="42" t="n">
        <f aca="false">M1132/SUM($M$2:$M$2023)</f>
        <v>0.00326260671517511</v>
      </c>
      <c r="P1132" s="43" t="n">
        <f aca="false">IFERROR(M1132/I1132,0)</f>
        <v>25127.12</v>
      </c>
      <c r="Q1132" s="17"/>
      <c r="R1132" s="44" t="n">
        <f aca="false">I1132-Q1132</f>
        <v>47</v>
      </c>
      <c r="S1132" s="43" t="n">
        <f aca="false">$AK1132*R1132</f>
        <v>1180974.64</v>
      </c>
      <c r="U1132" s="26" t="s">
        <v>259</v>
      </c>
      <c r="V1132" s="26" t="s">
        <v>610</v>
      </c>
      <c r="W1132" s="26" t="s">
        <v>612</v>
      </c>
      <c r="X1132" s="26"/>
      <c r="Y1132" s="26" t="s">
        <v>615</v>
      </c>
      <c r="Z1132" s="27" t="s">
        <v>126</v>
      </c>
      <c r="AA1132" s="26"/>
      <c r="AB1132" s="26"/>
      <c r="AC1132" s="26"/>
      <c r="AD1132" s="26"/>
      <c r="AE1132" s="26"/>
      <c r="AF1132" s="26"/>
      <c r="AG1132" s="26"/>
      <c r="AH1132" s="45" t="n">
        <v>47</v>
      </c>
      <c r="AI1132" s="45" t="n">
        <f aca="false">Q1132</f>
        <v>0</v>
      </c>
      <c r="AJ1132" s="45" t="n">
        <f aca="false">$AH1132-$AI1132</f>
        <v>47</v>
      </c>
      <c r="AK1132" s="46" t="n">
        <v>25127.12</v>
      </c>
      <c r="AL1132" s="46" t="n">
        <f aca="false">$AJ1132*$AK1132</f>
        <v>1180974.64</v>
      </c>
      <c r="AM1132" s="46" t="n">
        <f aca="false">$AI1132*$AK1132</f>
        <v>0</v>
      </c>
      <c r="AN1132" s="26"/>
      <c r="AO1132" s="26"/>
    </row>
    <row r="1133" customFormat="false" ht="12" hidden="false" customHeight="false" outlineLevel="0" collapsed="false">
      <c r="A1133" s="39" t="s">
        <v>856</v>
      </c>
      <c r="B1133" s="39" t="s">
        <v>857</v>
      </c>
      <c r="C1133" s="39" t="s">
        <v>5115</v>
      </c>
      <c r="D1133" s="39" t="s">
        <v>4505</v>
      </c>
      <c r="E1133" s="39" t="s">
        <v>261</v>
      </c>
      <c r="F1133" s="39" t="s">
        <v>1739</v>
      </c>
      <c r="G1133" s="39" t="s">
        <v>4853</v>
      </c>
      <c r="H1133" s="39" t="s">
        <v>4502</v>
      </c>
      <c r="I1133" s="40" t="n">
        <v>46</v>
      </c>
      <c r="J1133" s="40" t="n">
        <v>0</v>
      </c>
      <c r="K1133" s="39" t="s">
        <v>4503</v>
      </c>
      <c r="L1133" s="41" t="n">
        <v>0</v>
      </c>
      <c r="M1133" s="41" t="n">
        <v>65628.22</v>
      </c>
      <c r="O1133" s="42" t="n">
        <f aca="false">M1133/SUM($M$2:$M$2023)</f>
        <v>0.000181307086557751</v>
      </c>
      <c r="P1133" s="43" t="n">
        <f aca="false">IFERROR(M1133/I1133,0)</f>
        <v>1426.70043478261</v>
      </c>
      <c r="Q1133" s="17"/>
      <c r="R1133" s="44" t="n">
        <f aca="false">I1133-Q1133</f>
        <v>46</v>
      </c>
      <c r="S1133" s="43" t="n">
        <f aca="false">$AK1133*R1133</f>
        <v>65628.2177166437</v>
      </c>
      <c r="U1133" s="26" t="s">
        <v>259</v>
      </c>
      <c r="V1133" s="26" t="s">
        <v>260</v>
      </c>
      <c r="W1133" s="26" t="s">
        <v>262</v>
      </c>
      <c r="X1133" s="25" t="s">
        <v>228</v>
      </c>
      <c r="Y1133" s="26" t="s">
        <v>282</v>
      </c>
      <c r="Z1133" s="25" t="s">
        <v>51</v>
      </c>
      <c r="AA1133" s="26" t="s">
        <v>2106</v>
      </c>
      <c r="AB1133" s="26" t="s">
        <v>2107</v>
      </c>
      <c r="AC1133" s="26" t="s">
        <v>860</v>
      </c>
      <c r="AD1133" s="26" t="s">
        <v>269</v>
      </c>
      <c r="AE1133" s="26"/>
      <c r="AF1133" s="26" t="s">
        <v>270</v>
      </c>
      <c r="AG1133" s="26" t="s">
        <v>861</v>
      </c>
      <c r="AH1133" s="45"/>
      <c r="AI1133" s="45"/>
      <c r="AJ1133" s="45"/>
      <c r="AK1133" s="46" t="n">
        <v>1426.70038514443</v>
      </c>
      <c r="AL1133" s="46"/>
      <c r="AM1133" s="46"/>
      <c r="AN1133" s="26"/>
      <c r="AO1133" s="26" t="s">
        <v>5354</v>
      </c>
    </row>
    <row r="1134" customFormat="false" ht="12" hidden="false" customHeight="false" outlineLevel="0" collapsed="false">
      <c r="A1134" s="39" t="s">
        <v>2721</v>
      </c>
      <c r="B1134" s="39" t="s">
        <v>2722</v>
      </c>
      <c r="C1134" s="39"/>
      <c r="D1134" s="39" t="s">
        <v>4565</v>
      </c>
      <c r="E1134" s="39" t="s">
        <v>611</v>
      </c>
      <c r="F1134" s="39" t="s">
        <v>1739</v>
      </c>
      <c r="G1134" s="39" t="s">
        <v>5355</v>
      </c>
      <c r="H1134" s="39" t="s">
        <v>4502</v>
      </c>
      <c r="I1134" s="40" t="n">
        <v>46</v>
      </c>
      <c r="J1134" s="40" t="n">
        <v>0</v>
      </c>
      <c r="K1134" s="39" t="s">
        <v>4503</v>
      </c>
      <c r="L1134" s="41" t="n">
        <v>0</v>
      </c>
      <c r="M1134" s="41" t="n">
        <v>897000</v>
      </c>
      <c r="O1134" s="42" t="n">
        <f aca="false">M1134/SUM($M$2:$M$2023)</f>
        <v>0.00247808727163868</v>
      </c>
      <c r="P1134" s="43" t="n">
        <f aca="false">IFERROR(M1134/I1134,0)</f>
        <v>19500</v>
      </c>
      <c r="Q1134" s="17"/>
      <c r="R1134" s="44" t="n">
        <f aca="false">I1134-Q1134</f>
        <v>46</v>
      </c>
      <c r="S1134" s="43" t="n">
        <f aca="false">$AK1134*R1134</f>
        <v>897000</v>
      </c>
      <c r="U1134" s="26" t="s">
        <v>259</v>
      </c>
      <c r="V1134" s="26" t="s">
        <v>610</v>
      </c>
      <c r="W1134" s="26" t="s">
        <v>612</v>
      </c>
      <c r="X1134" s="26"/>
      <c r="Y1134" s="26" t="s">
        <v>615</v>
      </c>
      <c r="Z1134" s="27" t="s">
        <v>126</v>
      </c>
      <c r="AA1134" s="26"/>
      <c r="AB1134" s="26"/>
      <c r="AC1134" s="26"/>
      <c r="AD1134" s="26"/>
      <c r="AE1134" s="26"/>
      <c r="AF1134" s="26"/>
      <c r="AG1134" s="26"/>
      <c r="AH1134" s="45" t="n">
        <v>46</v>
      </c>
      <c r="AI1134" s="45" t="n">
        <f aca="false">Q1134</f>
        <v>0</v>
      </c>
      <c r="AJ1134" s="45" t="n">
        <f aca="false">$AH1134-$AI1134</f>
        <v>46</v>
      </c>
      <c r="AK1134" s="46" t="n">
        <v>19500</v>
      </c>
      <c r="AL1134" s="46" t="n">
        <f aca="false">$AJ1134*$AK1134</f>
        <v>897000</v>
      </c>
      <c r="AM1134" s="46" t="n">
        <f aca="false">$AI1134*$AK1134</f>
        <v>0</v>
      </c>
      <c r="AN1134" s="26"/>
      <c r="AO1134" s="26"/>
    </row>
    <row r="1135" customFormat="false" ht="12" hidden="false" customHeight="false" outlineLevel="0" collapsed="false">
      <c r="A1135" s="39" t="s">
        <v>2123</v>
      </c>
      <c r="B1135" s="39" t="s">
        <v>2124</v>
      </c>
      <c r="C1135" s="39" t="s">
        <v>4224</v>
      </c>
      <c r="D1135" s="39" t="s">
        <v>4505</v>
      </c>
      <c r="E1135" s="39" t="s">
        <v>261</v>
      </c>
      <c r="F1135" s="39" t="s">
        <v>1739</v>
      </c>
      <c r="G1135" s="39" t="s">
        <v>4853</v>
      </c>
      <c r="H1135" s="39" t="s">
        <v>4502</v>
      </c>
      <c r="I1135" s="40" t="n">
        <v>45</v>
      </c>
      <c r="J1135" s="40" t="n">
        <v>0</v>
      </c>
      <c r="K1135" s="39" t="s">
        <v>4503</v>
      </c>
      <c r="L1135" s="41" t="n">
        <v>0</v>
      </c>
      <c r="M1135" s="41" t="n">
        <v>36392.06</v>
      </c>
      <c r="O1135" s="42" t="n">
        <f aca="false">M1135/SUM($M$2:$M$2023)</f>
        <v>0.000100538127842487</v>
      </c>
      <c r="P1135" s="43" t="n">
        <f aca="false">IFERROR(M1135/I1135,0)</f>
        <v>808.712444444444</v>
      </c>
      <c r="Q1135" s="17"/>
      <c r="R1135" s="44" t="n">
        <f aca="false">I1135-Q1135</f>
        <v>45</v>
      </c>
      <c r="S1135" s="43" t="n">
        <f aca="false">$AK1135*R1135</f>
        <v>36392.0568345324</v>
      </c>
      <c r="U1135" s="26" t="s">
        <v>259</v>
      </c>
      <c r="V1135" s="26" t="s">
        <v>260</v>
      </c>
      <c r="W1135" s="26" t="s">
        <v>262</v>
      </c>
      <c r="X1135" s="29" t="s">
        <v>227</v>
      </c>
      <c r="Y1135" s="26" t="s">
        <v>297</v>
      </c>
      <c r="Z1135" s="25" t="s">
        <v>51</v>
      </c>
      <c r="AA1135" s="26" t="s">
        <v>2125</v>
      </c>
      <c r="AB1135" s="26" t="s">
        <v>2126</v>
      </c>
      <c r="AC1135" s="26" t="s">
        <v>290</v>
      </c>
      <c r="AD1135" s="26" t="s">
        <v>269</v>
      </c>
      <c r="AE1135" s="26"/>
      <c r="AF1135" s="26" t="s">
        <v>270</v>
      </c>
      <c r="AG1135" s="26"/>
      <c r="AH1135" s="45"/>
      <c r="AI1135" s="45"/>
      <c r="AJ1135" s="45"/>
      <c r="AK1135" s="46" t="n">
        <v>808.71237410072</v>
      </c>
      <c r="AL1135" s="46"/>
      <c r="AM1135" s="46"/>
      <c r="AN1135" s="26"/>
      <c r="AO1135" s="26" t="s">
        <v>5551</v>
      </c>
    </row>
    <row r="1136" customFormat="false" ht="12" hidden="false" customHeight="false" outlineLevel="0" collapsed="false">
      <c r="A1136" s="39" t="s">
        <v>2723</v>
      </c>
      <c r="B1136" s="39" t="s">
        <v>2724</v>
      </c>
      <c r="C1136" s="39"/>
      <c r="D1136" s="39" t="s">
        <v>4505</v>
      </c>
      <c r="E1136" s="39" t="s">
        <v>274</v>
      </c>
      <c r="F1136" s="39" t="s">
        <v>1739</v>
      </c>
      <c r="G1136" s="39" t="s">
        <v>4853</v>
      </c>
      <c r="H1136" s="39" t="s">
        <v>4502</v>
      </c>
      <c r="I1136" s="40" t="n">
        <v>45</v>
      </c>
      <c r="J1136" s="40" t="n">
        <v>0</v>
      </c>
      <c r="K1136" s="39" t="s">
        <v>4503</v>
      </c>
      <c r="L1136" s="41" t="n">
        <v>0</v>
      </c>
      <c r="M1136" s="41" t="n">
        <v>97360.5</v>
      </c>
      <c r="O1136" s="42" t="n">
        <f aca="false">M1136/SUM($M$2:$M$2023)</f>
        <v>0.000268971923980354</v>
      </c>
      <c r="P1136" s="43" t="n">
        <f aca="false">IFERROR(M1136/I1136,0)</f>
        <v>2163.56666666667</v>
      </c>
      <c r="Q1136" s="17"/>
      <c r="R1136" s="44" t="n">
        <f aca="false">I1136-Q1136</f>
        <v>45</v>
      </c>
      <c r="S1136" s="43" t="n">
        <f aca="false">$AK1136*R1136</f>
        <v>97360.5</v>
      </c>
      <c r="U1136" s="26" t="s">
        <v>259</v>
      </c>
      <c r="V1136" s="26" t="s">
        <v>273</v>
      </c>
      <c r="W1136" s="26" t="s">
        <v>262</v>
      </c>
      <c r="X1136" s="26"/>
      <c r="Y1136" s="26" t="s">
        <v>277</v>
      </c>
      <c r="Z1136" s="27" t="s">
        <v>123</v>
      </c>
      <c r="AA1136" s="26"/>
      <c r="AB1136" s="26"/>
      <c r="AC1136" s="26"/>
      <c r="AD1136" s="26"/>
      <c r="AE1136" s="26"/>
      <c r="AF1136" s="26"/>
      <c r="AG1136" s="26"/>
      <c r="AH1136" s="45" t="n">
        <v>45</v>
      </c>
      <c r="AI1136" s="45" t="n">
        <f aca="false">Q1136</f>
        <v>0</v>
      </c>
      <c r="AJ1136" s="45" t="n">
        <f aca="false">$AH1136-$AI1136</f>
        <v>45</v>
      </c>
      <c r="AK1136" s="46" t="n">
        <v>2163.56666666667</v>
      </c>
      <c r="AL1136" s="46" t="n">
        <f aca="false">$AJ1136*$AK1136</f>
        <v>97360.5</v>
      </c>
      <c r="AM1136" s="46" t="n">
        <f aca="false">$AI1136*$AK1136</f>
        <v>0</v>
      </c>
      <c r="AN1136" s="26"/>
      <c r="AO1136" s="26"/>
    </row>
    <row r="1137" customFormat="false" ht="12" hidden="false" customHeight="false" outlineLevel="0" collapsed="false">
      <c r="A1137" s="39" t="s">
        <v>2624</v>
      </c>
      <c r="B1137" s="39" t="s">
        <v>2625</v>
      </c>
      <c r="C1137" s="39"/>
      <c r="D1137" s="39" t="s">
        <v>4505</v>
      </c>
      <c r="E1137" s="39" t="s">
        <v>274</v>
      </c>
      <c r="F1137" s="39" t="s">
        <v>1739</v>
      </c>
      <c r="G1137" s="39" t="s">
        <v>4852</v>
      </c>
      <c r="H1137" s="39" t="s">
        <v>4502</v>
      </c>
      <c r="I1137" s="40" t="n">
        <v>45</v>
      </c>
      <c r="J1137" s="40" t="n">
        <v>0</v>
      </c>
      <c r="K1137" s="39" t="s">
        <v>4503</v>
      </c>
      <c r="L1137" s="41" t="n">
        <v>0</v>
      </c>
      <c r="M1137" s="41" t="n">
        <v>1724802.39</v>
      </c>
      <c r="O1137" s="42" t="n">
        <f aca="false">M1137/SUM($M$2:$M$2023)</f>
        <v>0.00476500652034668</v>
      </c>
      <c r="P1137" s="43" t="n">
        <f aca="false">IFERROR(M1137/I1137,0)</f>
        <v>38328.942</v>
      </c>
      <c r="Q1137" s="17" t="n">
        <v>11</v>
      </c>
      <c r="R1137" s="44" t="n">
        <f aca="false">I1137-Q1137</f>
        <v>34</v>
      </c>
      <c r="S1137" s="43" t="n">
        <f aca="false">$AK1137*R1137</f>
        <v>1303184.02704225</v>
      </c>
      <c r="U1137" s="26" t="s">
        <v>259</v>
      </c>
      <c r="V1137" s="26" t="s">
        <v>273</v>
      </c>
      <c r="W1137" s="26" t="s">
        <v>262</v>
      </c>
      <c r="X1137" s="24" t="s">
        <v>226</v>
      </c>
      <c r="Y1137" s="26" t="s">
        <v>267</v>
      </c>
      <c r="Z1137" s="25" t="s">
        <v>51</v>
      </c>
      <c r="AA1137" s="26" t="s">
        <v>2626</v>
      </c>
      <c r="AB1137" s="26" t="s">
        <v>2625</v>
      </c>
      <c r="AC1137" s="26" t="s">
        <v>2627</v>
      </c>
      <c r="AD1137" s="26" t="s">
        <v>269</v>
      </c>
      <c r="AE1137" s="26"/>
      <c r="AF1137" s="26" t="s">
        <v>270</v>
      </c>
      <c r="AG1137" s="26" t="s">
        <v>1651</v>
      </c>
      <c r="AH1137" s="45" t="n">
        <v>71</v>
      </c>
      <c r="AI1137" s="45" t="n">
        <f aca="false">Q1137</f>
        <v>11</v>
      </c>
      <c r="AJ1137" s="45" t="n">
        <f aca="false">$AH1137-$AI1137</f>
        <v>60</v>
      </c>
      <c r="AK1137" s="46" t="n">
        <v>38328.941971831</v>
      </c>
      <c r="AL1137" s="46" t="n">
        <f aca="false">$AJ1137*$AK1137</f>
        <v>2299736.51830986</v>
      </c>
      <c r="AM1137" s="46" t="n">
        <f aca="false">$AI1137*$AK1137</f>
        <v>421618.361690141</v>
      </c>
      <c r="AN1137" s="26"/>
      <c r="AO1137" s="26" t="s">
        <v>1767</v>
      </c>
    </row>
    <row r="1138" customFormat="false" ht="12" hidden="false" customHeight="false" outlineLevel="0" collapsed="false">
      <c r="A1138" s="39" t="s">
        <v>2616</v>
      </c>
      <c r="B1138" s="39" t="s">
        <v>2617</v>
      </c>
      <c r="C1138" s="39"/>
      <c r="D1138" s="39" t="s">
        <v>4500</v>
      </c>
      <c r="E1138" s="39" t="s">
        <v>274</v>
      </c>
      <c r="F1138" s="39" t="s">
        <v>1739</v>
      </c>
      <c r="G1138" s="39" t="s">
        <v>4853</v>
      </c>
      <c r="H1138" s="39" t="s">
        <v>4502</v>
      </c>
      <c r="I1138" s="40" t="n">
        <v>45</v>
      </c>
      <c r="J1138" s="40" t="n">
        <v>0</v>
      </c>
      <c r="K1138" s="39" t="s">
        <v>4503</v>
      </c>
      <c r="L1138" s="41" t="n">
        <v>0</v>
      </c>
      <c r="M1138" s="41" t="n">
        <v>234988.86</v>
      </c>
      <c r="O1138" s="42" t="n">
        <f aca="false">M1138/SUM($M$2:$M$2023)</f>
        <v>0.00064918941242239</v>
      </c>
      <c r="P1138" s="43" t="n">
        <f aca="false">IFERROR(M1138/I1138,0)</f>
        <v>5221.97466666667</v>
      </c>
      <c r="Q1138" s="17"/>
      <c r="R1138" s="44" t="n">
        <f aca="false">I1138-Q1138</f>
        <v>45</v>
      </c>
      <c r="S1138" s="43" t="n">
        <f aca="false">$AK1138*R1138</f>
        <v>234988.86</v>
      </c>
      <c r="U1138" s="26" t="s">
        <v>259</v>
      </c>
      <c r="V1138" s="26" t="s">
        <v>273</v>
      </c>
      <c r="W1138" s="26" t="s">
        <v>262</v>
      </c>
      <c r="X1138" s="26"/>
      <c r="Y1138" s="26" t="s">
        <v>277</v>
      </c>
      <c r="Z1138" s="27" t="s">
        <v>123</v>
      </c>
      <c r="AA1138" s="26"/>
      <c r="AB1138" s="26"/>
      <c r="AC1138" s="26"/>
      <c r="AD1138" s="26"/>
      <c r="AE1138" s="26"/>
      <c r="AF1138" s="26"/>
      <c r="AG1138" s="26"/>
      <c r="AH1138" s="45" t="n">
        <v>75</v>
      </c>
      <c r="AI1138" s="45" t="n">
        <f aca="false">Q1138</f>
        <v>0</v>
      </c>
      <c r="AJ1138" s="45" t="n">
        <f aca="false">$AH1138-$AI1138</f>
        <v>75</v>
      </c>
      <c r="AK1138" s="46" t="n">
        <v>5221.97466666667</v>
      </c>
      <c r="AL1138" s="46" t="n">
        <f aca="false">$AJ1138*$AK1138</f>
        <v>391648.1</v>
      </c>
      <c r="AM1138" s="46" t="n">
        <f aca="false">$AI1138*$AK1138</f>
        <v>0</v>
      </c>
      <c r="AN1138" s="26"/>
      <c r="AO1138" s="26" t="s">
        <v>1741</v>
      </c>
    </row>
    <row r="1139" customFormat="false" ht="12" hidden="false" customHeight="false" outlineLevel="0" collapsed="false">
      <c r="A1139" s="39" t="s">
        <v>2618</v>
      </c>
      <c r="B1139" s="39" t="s">
        <v>2619</v>
      </c>
      <c r="C1139" s="39"/>
      <c r="D1139" s="39" t="s">
        <v>4565</v>
      </c>
      <c r="E1139" s="39" t="s">
        <v>611</v>
      </c>
      <c r="F1139" s="39" t="s">
        <v>1739</v>
      </c>
      <c r="G1139" s="39" t="s">
        <v>5355</v>
      </c>
      <c r="H1139" s="39" t="s">
        <v>4502</v>
      </c>
      <c r="I1139" s="40" t="n">
        <v>45</v>
      </c>
      <c r="J1139" s="40" t="n">
        <v>0</v>
      </c>
      <c r="K1139" s="39" t="s">
        <v>4503</v>
      </c>
      <c r="L1139" s="41" t="n">
        <v>0</v>
      </c>
      <c r="M1139" s="41" t="n">
        <v>2333618.96</v>
      </c>
      <c r="O1139" s="42" t="n">
        <f aca="false">M1139/SUM($M$2:$M$2023)</f>
        <v>0.00644694698063622</v>
      </c>
      <c r="P1139" s="43" t="n">
        <f aca="false">IFERROR(M1139/I1139,0)</f>
        <v>51858.1991111111</v>
      </c>
      <c r="Q1139" s="17"/>
      <c r="R1139" s="44" t="n">
        <f aca="false">I1139-Q1139</f>
        <v>45</v>
      </c>
      <c r="S1139" s="43" t="n">
        <f aca="false">$AK1139*R1139</f>
        <v>2333618.958</v>
      </c>
      <c r="U1139" s="26" t="s">
        <v>259</v>
      </c>
      <c r="V1139" s="26" t="s">
        <v>610</v>
      </c>
      <c r="W1139" s="26" t="s">
        <v>612</v>
      </c>
      <c r="X1139" s="26"/>
      <c r="Y1139" s="26" t="s">
        <v>615</v>
      </c>
      <c r="Z1139" s="27" t="s">
        <v>126</v>
      </c>
      <c r="AA1139" s="26"/>
      <c r="AB1139" s="26"/>
      <c r="AC1139" s="26"/>
      <c r="AD1139" s="26"/>
      <c r="AE1139" s="26"/>
      <c r="AF1139" s="26"/>
      <c r="AG1139" s="26"/>
      <c r="AH1139" s="45" t="n">
        <v>75</v>
      </c>
      <c r="AI1139" s="45" t="n">
        <f aca="false">Q1139</f>
        <v>0</v>
      </c>
      <c r="AJ1139" s="45" t="n">
        <f aca="false">$AH1139-$AI1139</f>
        <v>75</v>
      </c>
      <c r="AK1139" s="46" t="n">
        <v>51858.1990666667</v>
      </c>
      <c r="AL1139" s="46" t="n">
        <f aca="false">$AJ1139*$AK1139</f>
        <v>3889364.93</v>
      </c>
      <c r="AM1139" s="46" t="n">
        <f aca="false">$AI1139*$AK1139</f>
        <v>0</v>
      </c>
      <c r="AN1139" s="26"/>
      <c r="AO1139" s="26" t="s">
        <v>1741</v>
      </c>
    </row>
    <row r="1140" customFormat="false" ht="12" hidden="false" customHeight="false" outlineLevel="0" collapsed="false">
      <c r="A1140" s="39" t="s">
        <v>2598</v>
      </c>
      <c r="B1140" s="39" t="s">
        <v>2599</v>
      </c>
      <c r="C1140" s="39"/>
      <c r="D1140" s="39" t="s">
        <v>4565</v>
      </c>
      <c r="E1140" s="39" t="s">
        <v>611</v>
      </c>
      <c r="F1140" s="39" t="s">
        <v>1739</v>
      </c>
      <c r="G1140" s="39" t="s">
        <v>5355</v>
      </c>
      <c r="H1140" s="39" t="s">
        <v>4502</v>
      </c>
      <c r="I1140" s="40" t="n">
        <v>44</v>
      </c>
      <c r="J1140" s="40" t="n">
        <v>0</v>
      </c>
      <c r="K1140" s="39" t="s">
        <v>4503</v>
      </c>
      <c r="L1140" s="41" t="n">
        <v>0</v>
      </c>
      <c r="M1140" s="41" t="n">
        <v>789833.94</v>
      </c>
      <c r="O1140" s="42" t="n">
        <f aca="false">M1140/SUM($M$2:$M$2023)</f>
        <v>0.00218202612421653</v>
      </c>
      <c r="P1140" s="43" t="n">
        <f aca="false">IFERROR(M1140/I1140,0)</f>
        <v>17950.7713636364</v>
      </c>
      <c r="Q1140" s="17"/>
      <c r="R1140" s="44" t="n">
        <f aca="false">I1140-Q1140</f>
        <v>44</v>
      </c>
      <c r="S1140" s="43" t="n">
        <f aca="false">$AK1140*R1140</f>
        <v>789833.939753086</v>
      </c>
      <c r="U1140" s="26" t="s">
        <v>259</v>
      </c>
      <c r="V1140" s="26" t="s">
        <v>610</v>
      </c>
      <c r="W1140" s="26" t="s">
        <v>612</v>
      </c>
      <c r="X1140" s="26"/>
      <c r="Y1140" s="26" t="s">
        <v>615</v>
      </c>
      <c r="Z1140" s="27" t="s">
        <v>126</v>
      </c>
      <c r="AA1140" s="26"/>
      <c r="AB1140" s="26"/>
      <c r="AC1140" s="26"/>
      <c r="AD1140" s="26"/>
      <c r="AE1140" s="26"/>
      <c r="AF1140" s="26"/>
      <c r="AG1140" s="26"/>
      <c r="AH1140" s="45" t="n">
        <v>81</v>
      </c>
      <c r="AI1140" s="45" t="n">
        <f aca="false">Q1140</f>
        <v>0</v>
      </c>
      <c r="AJ1140" s="45" t="n">
        <f aca="false">$AH1140-$AI1140</f>
        <v>81</v>
      </c>
      <c r="AK1140" s="46" t="n">
        <v>17950.7713580247</v>
      </c>
      <c r="AL1140" s="46" t="n">
        <f aca="false">$AJ1140*$AK1140</f>
        <v>1454012.48</v>
      </c>
      <c r="AM1140" s="46" t="n">
        <f aca="false">$AI1140*$AK1140</f>
        <v>0</v>
      </c>
      <c r="AN1140" s="26"/>
      <c r="AO1140" s="26" t="s">
        <v>1740</v>
      </c>
    </row>
    <row r="1141" customFormat="false" ht="12" hidden="false" customHeight="false" outlineLevel="0" collapsed="false">
      <c r="A1141" s="39" t="s">
        <v>2670</v>
      </c>
      <c r="B1141" s="39" t="s">
        <v>2671</v>
      </c>
      <c r="C1141" s="39"/>
      <c r="D1141" s="39" t="s">
        <v>4565</v>
      </c>
      <c r="E1141" s="39" t="s">
        <v>611</v>
      </c>
      <c r="F1141" s="39" t="s">
        <v>1739</v>
      </c>
      <c r="G1141" s="39" t="s">
        <v>5355</v>
      </c>
      <c r="H1141" s="39" t="s">
        <v>4502</v>
      </c>
      <c r="I1141" s="40" t="n">
        <v>43</v>
      </c>
      <c r="J1141" s="40" t="n">
        <v>0</v>
      </c>
      <c r="K1141" s="39" t="s">
        <v>4503</v>
      </c>
      <c r="L1141" s="41" t="n">
        <v>0</v>
      </c>
      <c r="M1141" s="41" t="n">
        <v>825209.09</v>
      </c>
      <c r="O1141" s="42" t="n">
        <f aca="false">M1141/SUM($M$2:$M$2023)</f>
        <v>0.00227975489673304</v>
      </c>
      <c r="P1141" s="43" t="n">
        <f aca="false">IFERROR(M1141/I1141,0)</f>
        <v>19190.9090697674</v>
      </c>
      <c r="Q1141" s="17"/>
      <c r="R1141" s="44" t="n">
        <f aca="false">I1141-Q1141</f>
        <v>43</v>
      </c>
      <c r="S1141" s="43" t="n">
        <f aca="false">$AK1141*R1141</f>
        <v>825209.089433962</v>
      </c>
      <c r="U1141" s="26" t="s">
        <v>259</v>
      </c>
      <c r="V1141" s="26" t="s">
        <v>610</v>
      </c>
      <c r="W1141" s="26" t="s">
        <v>612</v>
      </c>
      <c r="X1141" s="26"/>
      <c r="Y1141" s="26" t="s">
        <v>615</v>
      </c>
      <c r="Z1141" s="27" t="s">
        <v>126</v>
      </c>
      <c r="AA1141" s="26"/>
      <c r="AB1141" s="26"/>
      <c r="AC1141" s="26"/>
      <c r="AD1141" s="26"/>
      <c r="AE1141" s="26"/>
      <c r="AF1141" s="26"/>
      <c r="AG1141" s="26"/>
      <c r="AH1141" s="45" t="n">
        <v>53</v>
      </c>
      <c r="AI1141" s="45" t="n">
        <f aca="false">Q1141</f>
        <v>0</v>
      </c>
      <c r="AJ1141" s="45" t="n">
        <f aca="false">$AH1141-$AI1141</f>
        <v>53</v>
      </c>
      <c r="AK1141" s="46" t="n">
        <v>19190.9090566038</v>
      </c>
      <c r="AL1141" s="46" t="n">
        <f aca="false">$AJ1141*$AK1141</f>
        <v>1017118.18</v>
      </c>
      <c r="AM1141" s="46" t="n">
        <f aca="false">$AI1141*$AK1141</f>
        <v>0</v>
      </c>
      <c r="AN1141" s="26"/>
      <c r="AO1141" s="26" t="s">
        <v>1741</v>
      </c>
    </row>
    <row r="1142" customFormat="false" ht="12" hidden="false" customHeight="false" outlineLevel="0" collapsed="false">
      <c r="A1142" s="39" t="s">
        <v>1508</v>
      </c>
      <c r="B1142" s="39" t="s">
        <v>1509</v>
      </c>
      <c r="C1142" s="39" t="s">
        <v>4329</v>
      </c>
      <c r="D1142" s="39" t="s">
        <v>4505</v>
      </c>
      <c r="E1142" s="39" t="s">
        <v>261</v>
      </c>
      <c r="F1142" s="39" t="s">
        <v>1739</v>
      </c>
      <c r="G1142" s="39" t="s">
        <v>4853</v>
      </c>
      <c r="H1142" s="39" t="s">
        <v>4502</v>
      </c>
      <c r="I1142" s="40" t="n">
        <v>42</v>
      </c>
      <c r="J1142" s="40" t="n">
        <v>0</v>
      </c>
      <c r="K1142" s="39" t="s">
        <v>4503</v>
      </c>
      <c r="L1142" s="41" t="n">
        <v>0</v>
      </c>
      <c r="M1142" s="41" t="n">
        <v>16755.18</v>
      </c>
      <c r="O1142" s="42" t="n">
        <f aca="false">M1142/SUM($M$2:$M$2023)</f>
        <v>4.62885153757135E-005</v>
      </c>
      <c r="P1142" s="43" t="n">
        <f aca="false">IFERROR(M1142/I1142,0)</f>
        <v>398.932857142857</v>
      </c>
      <c r="Q1142" s="17"/>
      <c r="R1142" s="44" t="n">
        <f aca="false">I1142-Q1142</f>
        <v>42</v>
      </c>
      <c r="S1142" s="43" t="n">
        <f aca="false">$AK1142*R1142</f>
        <v>16755.1777977839</v>
      </c>
      <c r="U1142" s="26" t="s">
        <v>259</v>
      </c>
      <c r="V1142" s="26" t="s">
        <v>260</v>
      </c>
      <c r="W1142" s="26" t="s">
        <v>262</v>
      </c>
      <c r="X1142" s="25" t="s">
        <v>228</v>
      </c>
      <c r="Y1142" s="26" t="s">
        <v>282</v>
      </c>
      <c r="Z1142" s="25" t="s">
        <v>51</v>
      </c>
      <c r="AA1142" s="26" t="s">
        <v>1998</v>
      </c>
      <c r="AB1142" s="26" t="s">
        <v>1999</v>
      </c>
      <c r="AC1142" s="26" t="s">
        <v>1513</v>
      </c>
      <c r="AD1142" s="26" t="s">
        <v>269</v>
      </c>
      <c r="AE1142" s="26"/>
      <c r="AF1142" s="26" t="s">
        <v>270</v>
      </c>
      <c r="AG1142" s="26" t="s">
        <v>1515</v>
      </c>
      <c r="AH1142" s="45"/>
      <c r="AI1142" s="45"/>
      <c r="AJ1142" s="45"/>
      <c r="AK1142" s="46" t="n">
        <v>398.932804709141</v>
      </c>
      <c r="AL1142" s="46"/>
      <c r="AM1142" s="46"/>
      <c r="AN1142" s="26"/>
      <c r="AO1142" s="26" t="s">
        <v>5334</v>
      </c>
    </row>
    <row r="1143" customFormat="false" ht="12" hidden="false" customHeight="false" outlineLevel="0" collapsed="false">
      <c r="A1143" s="39" t="s">
        <v>1508</v>
      </c>
      <c r="B1143" s="39" t="s">
        <v>1509</v>
      </c>
      <c r="C1143" s="39" t="s">
        <v>2347</v>
      </c>
      <c r="D1143" s="39" t="s">
        <v>4505</v>
      </c>
      <c r="E1143" s="39" t="s">
        <v>261</v>
      </c>
      <c r="F1143" s="39" t="s">
        <v>1739</v>
      </c>
      <c r="G1143" s="39" t="s">
        <v>4853</v>
      </c>
      <c r="H1143" s="39" t="s">
        <v>4502</v>
      </c>
      <c r="I1143" s="40" t="n">
        <v>42</v>
      </c>
      <c r="J1143" s="40" t="n">
        <v>0</v>
      </c>
      <c r="K1143" s="39" t="s">
        <v>4503</v>
      </c>
      <c r="L1143" s="41" t="n">
        <v>0</v>
      </c>
      <c r="M1143" s="41" t="n">
        <v>16755.18</v>
      </c>
      <c r="O1143" s="42" t="n">
        <f aca="false">M1143/SUM($M$2:$M$2023)</f>
        <v>4.62885153757135E-005</v>
      </c>
      <c r="P1143" s="43" t="n">
        <f aca="false">IFERROR(M1143/I1143,0)</f>
        <v>398.932857142857</v>
      </c>
      <c r="Q1143" s="17"/>
      <c r="R1143" s="44" t="n">
        <f aca="false">I1143-Q1143</f>
        <v>42</v>
      </c>
      <c r="S1143" s="43" t="n">
        <f aca="false">$AK1143*R1143</f>
        <v>16755.1777977839</v>
      </c>
      <c r="U1143" s="26" t="s">
        <v>259</v>
      </c>
      <c r="V1143" s="26" t="s">
        <v>260</v>
      </c>
      <c r="W1143" s="26" t="s">
        <v>262</v>
      </c>
      <c r="X1143" s="25" t="s">
        <v>228</v>
      </c>
      <c r="Y1143" s="26" t="s">
        <v>282</v>
      </c>
      <c r="Z1143" s="25" t="s">
        <v>51</v>
      </c>
      <c r="AA1143" s="26" t="s">
        <v>1998</v>
      </c>
      <c r="AB1143" s="26" t="s">
        <v>1999</v>
      </c>
      <c r="AC1143" s="26" t="s">
        <v>1513</v>
      </c>
      <c r="AD1143" s="26" t="s">
        <v>269</v>
      </c>
      <c r="AE1143" s="26"/>
      <c r="AF1143" s="26" t="s">
        <v>270</v>
      </c>
      <c r="AG1143" s="26" t="s">
        <v>1515</v>
      </c>
      <c r="AH1143" s="45"/>
      <c r="AI1143" s="45"/>
      <c r="AJ1143" s="45"/>
      <c r="AK1143" s="46" t="n">
        <v>398.932804709141</v>
      </c>
      <c r="AL1143" s="46"/>
      <c r="AM1143" s="46"/>
      <c r="AN1143" s="26"/>
      <c r="AO1143" s="26" t="s">
        <v>5334</v>
      </c>
    </row>
    <row r="1144" customFormat="false" ht="12" hidden="false" customHeight="false" outlineLevel="0" collapsed="false">
      <c r="A1144" s="39" t="s">
        <v>1426</v>
      </c>
      <c r="B1144" s="39" t="s">
        <v>1427</v>
      </c>
      <c r="C1144" s="39"/>
      <c r="D1144" s="39" t="s">
        <v>4505</v>
      </c>
      <c r="E1144" s="39" t="s">
        <v>274</v>
      </c>
      <c r="F1144" s="39" t="s">
        <v>1739</v>
      </c>
      <c r="G1144" s="39" t="s">
        <v>4852</v>
      </c>
      <c r="H1144" s="39" t="s">
        <v>4502</v>
      </c>
      <c r="I1144" s="40" t="n">
        <v>42</v>
      </c>
      <c r="J1144" s="40" t="n">
        <v>0</v>
      </c>
      <c r="K1144" s="39" t="s">
        <v>4503</v>
      </c>
      <c r="L1144" s="41" t="n">
        <v>0</v>
      </c>
      <c r="M1144" s="41" t="n">
        <v>328994.55</v>
      </c>
      <c r="O1144" s="42" t="n">
        <f aca="false">M1144/SUM($M$2:$M$2023)</f>
        <v>0.000908893207127642</v>
      </c>
      <c r="P1144" s="43" t="n">
        <f aca="false">IFERROR(M1144/I1144,0)</f>
        <v>7833.20357142857</v>
      </c>
      <c r="Q1144" s="17"/>
      <c r="R1144" s="44" t="n">
        <f aca="false">I1144-Q1144</f>
        <v>42</v>
      </c>
      <c r="S1144" s="43" t="n">
        <f aca="false">$AK1144*R1144</f>
        <v>328994.550898204</v>
      </c>
      <c r="U1144" s="26" t="s">
        <v>259</v>
      </c>
      <c r="V1144" s="26" t="s">
        <v>273</v>
      </c>
      <c r="W1144" s="26" t="s">
        <v>262</v>
      </c>
      <c r="X1144" s="25" t="s">
        <v>228</v>
      </c>
      <c r="Y1144" s="26" t="s">
        <v>282</v>
      </c>
      <c r="Z1144" s="25" t="s">
        <v>51</v>
      </c>
      <c r="AA1144" s="26" t="s">
        <v>2423</v>
      </c>
      <c r="AB1144" s="26" t="s">
        <v>2424</v>
      </c>
      <c r="AC1144" s="26" t="s">
        <v>2425</v>
      </c>
      <c r="AD1144" s="26" t="s">
        <v>270</v>
      </c>
      <c r="AE1144" s="26" t="s">
        <v>2426</v>
      </c>
      <c r="AF1144" s="26" t="s">
        <v>270</v>
      </c>
      <c r="AG1144" s="26" t="s">
        <v>2427</v>
      </c>
      <c r="AH1144" s="45"/>
      <c r="AI1144" s="45"/>
      <c r="AJ1144" s="45"/>
      <c r="AK1144" s="46" t="n">
        <v>7833.20359281437</v>
      </c>
      <c r="AL1144" s="46"/>
      <c r="AM1144" s="46"/>
      <c r="AN1144" s="26"/>
      <c r="AO1144" s="26" t="s">
        <v>5739</v>
      </c>
    </row>
    <row r="1145" customFormat="false" ht="12" hidden="false" customHeight="false" outlineLevel="0" collapsed="false">
      <c r="A1145" s="39" t="s">
        <v>2610</v>
      </c>
      <c r="B1145" s="39" t="s">
        <v>2611</v>
      </c>
      <c r="C1145" s="39"/>
      <c r="D1145" s="39" t="s">
        <v>4565</v>
      </c>
      <c r="E1145" s="39" t="s">
        <v>611</v>
      </c>
      <c r="F1145" s="39" t="s">
        <v>1739</v>
      </c>
      <c r="G1145" s="39" t="s">
        <v>5355</v>
      </c>
      <c r="H1145" s="39" t="s">
        <v>4502</v>
      </c>
      <c r="I1145" s="40" t="n">
        <v>42</v>
      </c>
      <c r="J1145" s="40" t="n">
        <v>0</v>
      </c>
      <c r="K1145" s="39" t="s">
        <v>4503</v>
      </c>
      <c r="L1145" s="41" t="n">
        <v>0</v>
      </c>
      <c r="M1145" s="41" t="n">
        <v>809256.47</v>
      </c>
      <c r="O1145" s="42" t="n">
        <f aca="false">M1145/SUM($M$2:$M$2023)</f>
        <v>0.00223568356499247</v>
      </c>
      <c r="P1145" s="43" t="n">
        <f aca="false">IFERROR(M1145/I1145,0)</f>
        <v>19268.0111904762</v>
      </c>
      <c r="Q1145" s="17"/>
      <c r="R1145" s="44" t="n">
        <f aca="false">I1145-Q1145</f>
        <v>42</v>
      </c>
      <c r="S1145" s="43" t="n">
        <f aca="false">$AK1145*R1145</f>
        <v>809256.473846154</v>
      </c>
      <c r="U1145" s="26" t="s">
        <v>259</v>
      </c>
      <c r="V1145" s="26" t="s">
        <v>610</v>
      </c>
      <c r="W1145" s="26" t="s">
        <v>612</v>
      </c>
      <c r="X1145" s="26"/>
      <c r="Y1145" s="26" t="s">
        <v>615</v>
      </c>
      <c r="Z1145" s="27" t="s">
        <v>126</v>
      </c>
      <c r="AA1145" s="26"/>
      <c r="AB1145" s="26"/>
      <c r="AC1145" s="26"/>
      <c r="AD1145" s="26"/>
      <c r="AE1145" s="26"/>
      <c r="AF1145" s="26"/>
      <c r="AG1145" s="26"/>
      <c r="AH1145" s="45" t="n">
        <v>78</v>
      </c>
      <c r="AI1145" s="45" t="n">
        <f aca="false">Q1145</f>
        <v>0</v>
      </c>
      <c r="AJ1145" s="45" t="n">
        <f aca="false">$AH1145-$AI1145</f>
        <v>78</v>
      </c>
      <c r="AK1145" s="46" t="n">
        <v>19268.0112820513</v>
      </c>
      <c r="AL1145" s="46" t="n">
        <f aca="false">$AJ1145*$AK1145</f>
        <v>1502904.88</v>
      </c>
      <c r="AM1145" s="46" t="n">
        <f aca="false">$AI1145*$AK1145</f>
        <v>0</v>
      </c>
      <c r="AN1145" s="26"/>
      <c r="AO1145" s="26" t="s">
        <v>1741</v>
      </c>
    </row>
    <row r="1146" customFormat="false" ht="12" hidden="false" customHeight="false" outlineLevel="0" collapsed="false">
      <c r="A1146" s="39" t="s">
        <v>2596</v>
      </c>
      <c r="B1146" s="39" t="s">
        <v>2597</v>
      </c>
      <c r="C1146" s="39"/>
      <c r="D1146" s="39" t="s">
        <v>4565</v>
      </c>
      <c r="E1146" s="39" t="s">
        <v>611</v>
      </c>
      <c r="F1146" s="39" t="s">
        <v>1739</v>
      </c>
      <c r="G1146" s="39" t="s">
        <v>4854</v>
      </c>
      <c r="H1146" s="39" t="s">
        <v>4502</v>
      </c>
      <c r="I1146" s="40" t="n">
        <v>42</v>
      </c>
      <c r="J1146" s="40" t="n">
        <v>0</v>
      </c>
      <c r="K1146" s="39" t="s">
        <v>4503</v>
      </c>
      <c r="L1146" s="41" t="n">
        <v>0</v>
      </c>
      <c r="M1146" s="41" t="n">
        <v>811956.25</v>
      </c>
      <c r="O1146" s="42" t="n">
        <f aca="false">M1146/SUM($M$2:$M$2023)</f>
        <v>0.00224314208277868</v>
      </c>
      <c r="P1146" s="43" t="n">
        <f aca="false">IFERROR(M1146/I1146,0)</f>
        <v>19332.2916666667</v>
      </c>
      <c r="Q1146" s="17"/>
      <c r="R1146" s="44" t="n">
        <f aca="false">I1146-Q1146</f>
        <v>42</v>
      </c>
      <c r="S1146" s="43" t="n">
        <f aca="false">$AK1146*R1146</f>
        <v>811956.246585366</v>
      </c>
      <c r="U1146" s="26" t="s">
        <v>259</v>
      </c>
      <c r="V1146" s="26" t="s">
        <v>610</v>
      </c>
      <c r="W1146" s="26" t="s">
        <v>612</v>
      </c>
      <c r="X1146" s="26"/>
      <c r="Y1146" s="26" t="s">
        <v>615</v>
      </c>
      <c r="Z1146" s="27" t="s">
        <v>126</v>
      </c>
      <c r="AA1146" s="26"/>
      <c r="AB1146" s="26"/>
      <c r="AC1146" s="26"/>
      <c r="AD1146" s="26"/>
      <c r="AE1146" s="26"/>
      <c r="AF1146" s="26"/>
      <c r="AG1146" s="26"/>
      <c r="AH1146" s="45" t="n">
        <v>82</v>
      </c>
      <c r="AI1146" s="45" t="n">
        <f aca="false">Q1146</f>
        <v>0</v>
      </c>
      <c r="AJ1146" s="45" t="n">
        <f aca="false">$AH1146-$AI1146</f>
        <v>82</v>
      </c>
      <c r="AK1146" s="46" t="n">
        <v>19332.2915853659</v>
      </c>
      <c r="AL1146" s="46" t="n">
        <f aca="false">$AJ1146*$AK1146</f>
        <v>1585247.91</v>
      </c>
      <c r="AM1146" s="46" t="n">
        <f aca="false">$AI1146*$AK1146</f>
        <v>0</v>
      </c>
      <c r="AN1146" s="26"/>
      <c r="AO1146" s="26" t="s">
        <v>1741</v>
      </c>
    </row>
    <row r="1147" customFormat="false" ht="12" hidden="false" customHeight="false" outlineLevel="0" collapsed="false">
      <c r="A1147" s="39" t="s">
        <v>2614</v>
      </c>
      <c r="B1147" s="39" t="s">
        <v>2615</v>
      </c>
      <c r="C1147" s="39"/>
      <c r="D1147" s="39" t="s">
        <v>4565</v>
      </c>
      <c r="E1147" s="39" t="s">
        <v>611</v>
      </c>
      <c r="F1147" s="39" t="s">
        <v>1739</v>
      </c>
      <c r="G1147" s="39" t="s">
        <v>5727</v>
      </c>
      <c r="H1147" s="39" t="s">
        <v>4502</v>
      </c>
      <c r="I1147" s="40" t="n">
        <v>42</v>
      </c>
      <c r="J1147" s="40" t="n">
        <v>0</v>
      </c>
      <c r="K1147" s="39" t="s">
        <v>4503</v>
      </c>
      <c r="L1147" s="41" t="n">
        <v>0</v>
      </c>
      <c r="M1147" s="41" t="n">
        <v>835800</v>
      </c>
      <c r="O1147" s="42" t="n">
        <f aca="false">M1147/SUM($M$2:$M$2023)</f>
        <v>0.00230901375879109</v>
      </c>
      <c r="P1147" s="43" t="n">
        <f aca="false">IFERROR(M1147/I1147,0)</f>
        <v>19900</v>
      </c>
      <c r="Q1147" s="17"/>
      <c r="R1147" s="44" t="n">
        <f aca="false">I1147-Q1147</f>
        <v>42</v>
      </c>
      <c r="S1147" s="43" t="n">
        <f aca="false">$AK1147*R1147</f>
        <v>835800</v>
      </c>
      <c r="U1147" s="26" t="s">
        <v>259</v>
      </c>
      <c r="V1147" s="26" t="s">
        <v>610</v>
      </c>
      <c r="W1147" s="26" t="s">
        <v>612</v>
      </c>
      <c r="X1147" s="26"/>
      <c r="Y1147" s="26" t="s">
        <v>615</v>
      </c>
      <c r="Z1147" s="27" t="s">
        <v>126</v>
      </c>
      <c r="AA1147" s="26"/>
      <c r="AB1147" s="26"/>
      <c r="AC1147" s="26"/>
      <c r="AD1147" s="26"/>
      <c r="AE1147" s="26"/>
      <c r="AF1147" s="26"/>
      <c r="AG1147" s="26"/>
      <c r="AH1147" s="45" t="n">
        <v>77</v>
      </c>
      <c r="AI1147" s="45" t="n">
        <f aca="false">Q1147</f>
        <v>0</v>
      </c>
      <c r="AJ1147" s="45" t="n">
        <f aca="false">$AH1147-$AI1147</f>
        <v>77</v>
      </c>
      <c r="AK1147" s="46" t="n">
        <v>19900</v>
      </c>
      <c r="AL1147" s="46" t="n">
        <f aca="false">$AJ1147*$AK1147</f>
        <v>1532300</v>
      </c>
      <c r="AM1147" s="46" t="n">
        <f aca="false">$AI1147*$AK1147</f>
        <v>0</v>
      </c>
      <c r="AN1147" s="26"/>
      <c r="AO1147" s="26" t="s">
        <v>1741</v>
      </c>
    </row>
    <row r="1148" customFormat="false" ht="12" hidden="false" customHeight="false" outlineLevel="0" collapsed="false">
      <c r="A1148" s="39" t="s">
        <v>1438</v>
      </c>
      <c r="B1148" s="39" t="s">
        <v>1439</v>
      </c>
      <c r="C1148" s="39"/>
      <c r="D1148" s="39" t="s">
        <v>4565</v>
      </c>
      <c r="E1148" s="39" t="s">
        <v>611</v>
      </c>
      <c r="F1148" s="39" t="s">
        <v>1739</v>
      </c>
      <c r="G1148" s="39" t="s">
        <v>4854</v>
      </c>
      <c r="H1148" s="39" t="s">
        <v>4502</v>
      </c>
      <c r="I1148" s="40" t="n">
        <v>41</v>
      </c>
      <c r="J1148" s="40" t="n">
        <v>0</v>
      </c>
      <c r="K1148" s="39" t="s">
        <v>4503</v>
      </c>
      <c r="L1148" s="41" t="n">
        <v>0</v>
      </c>
      <c r="M1148" s="41" t="n">
        <v>2002078.31</v>
      </c>
      <c r="O1148" s="42" t="n">
        <f aca="false">M1148/SUM($M$2:$M$2023)</f>
        <v>0.00553101981809909</v>
      </c>
      <c r="P1148" s="43" t="n">
        <f aca="false">IFERROR(M1148/I1148,0)</f>
        <v>48831.1782926829</v>
      </c>
      <c r="Q1148" s="17"/>
      <c r="R1148" s="44" t="n">
        <f aca="false">I1148-Q1148</f>
        <v>41</v>
      </c>
      <c r="S1148" s="43" t="n">
        <f aca="false">$AK1148*R1148</f>
        <v>2002078.31492064</v>
      </c>
      <c r="U1148" s="26" t="s">
        <v>259</v>
      </c>
      <c r="V1148" s="26" t="s">
        <v>610</v>
      </c>
      <c r="W1148" s="26" t="s">
        <v>612</v>
      </c>
      <c r="X1148" s="26"/>
      <c r="Y1148" s="26" t="s">
        <v>615</v>
      </c>
      <c r="Z1148" s="27" t="s">
        <v>126</v>
      </c>
      <c r="AA1148" s="26"/>
      <c r="AB1148" s="26"/>
      <c r="AC1148" s="26"/>
      <c r="AD1148" s="26"/>
      <c r="AE1148" s="26"/>
      <c r="AF1148" s="26"/>
      <c r="AG1148" s="26"/>
      <c r="AH1148" s="45" t="n">
        <v>63</v>
      </c>
      <c r="AI1148" s="45" t="n">
        <f aca="false">Q1148</f>
        <v>0</v>
      </c>
      <c r="AJ1148" s="45" t="n">
        <f aca="false">$AH1148-$AI1148</f>
        <v>63</v>
      </c>
      <c r="AK1148" s="46" t="n">
        <v>48831.1784126984</v>
      </c>
      <c r="AL1148" s="46" t="n">
        <f aca="false">$AJ1148*$AK1148</f>
        <v>3076364.24</v>
      </c>
      <c r="AM1148" s="46" t="n">
        <f aca="false">$AI1148*$AK1148</f>
        <v>0</v>
      </c>
      <c r="AN1148" s="26"/>
      <c r="AO1148" s="26" t="s">
        <v>1741</v>
      </c>
    </row>
    <row r="1149" customFormat="false" ht="12" hidden="false" customHeight="false" outlineLevel="0" collapsed="false">
      <c r="A1149" s="39" t="s">
        <v>2735</v>
      </c>
      <c r="B1149" s="39" t="s">
        <v>2736</v>
      </c>
      <c r="C1149" s="39"/>
      <c r="D1149" s="39" t="s">
        <v>4565</v>
      </c>
      <c r="E1149" s="39" t="s">
        <v>611</v>
      </c>
      <c r="F1149" s="39" t="s">
        <v>1739</v>
      </c>
      <c r="G1149" s="39" t="s">
        <v>4854</v>
      </c>
      <c r="H1149" s="39" t="s">
        <v>4502</v>
      </c>
      <c r="I1149" s="40" t="n">
        <v>41</v>
      </c>
      <c r="J1149" s="40" t="n">
        <v>0</v>
      </c>
      <c r="K1149" s="39" t="s">
        <v>4503</v>
      </c>
      <c r="L1149" s="41" t="n">
        <v>0</v>
      </c>
      <c r="M1149" s="41" t="n">
        <v>837512.79</v>
      </c>
      <c r="O1149" s="42" t="n">
        <f aca="false">M1149/SUM($M$2:$M$2023)</f>
        <v>0.00231374557941315</v>
      </c>
      <c r="P1149" s="43" t="n">
        <f aca="false">IFERROR(M1149/I1149,0)</f>
        <v>20427.1412195122</v>
      </c>
      <c r="Q1149" s="17"/>
      <c r="R1149" s="44" t="n">
        <f aca="false">I1149-Q1149</f>
        <v>41</v>
      </c>
      <c r="S1149" s="43" t="n">
        <f aca="false">$AK1149*R1149</f>
        <v>837512.79</v>
      </c>
      <c r="U1149" s="26" t="s">
        <v>259</v>
      </c>
      <c r="V1149" s="26" t="s">
        <v>610</v>
      </c>
      <c r="W1149" s="26" t="s">
        <v>612</v>
      </c>
      <c r="X1149" s="26"/>
      <c r="Y1149" s="26" t="s">
        <v>615</v>
      </c>
      <c r="Z1149" s="27" t="s">
        <v>126</v>
      </c>
      <c r="AA1149" s="26"/>
      <c r="AB1149" s="26"/>
      <c r="AC1149" s="26"/>
      <c r="AD1149" s="26"/>
      <c r="AE1149" s="26"/>
      <c r="AF1149" s="26"/>
      <c r="AG1149" s="26"/>
      <c r="AH1149" s="45" t="n">
        <v>41</v>
      </c>
      <c r="AI1149" s="45" t="n">
        <f aca="false">Q1149</f>
        <v>0</v>
      </c>
      <c r="AJ1149" s="45" t="n">
        <f aca="false">$AH1149-$AI1149</f>
        <v>41</v>
      </c>
      <c r="AK1149" s="46" t="n">
        <v>20427.1412195122</v>
      </c>
      <c r="AL1149" s="46" t="n">
        <f aca="false">$AJ1149*$AK1149</f>
        <v>837512.79</v>
      </c>
      <c r="AM1149" s="46" t="n">
        <f aca="false">$AI1149*$AK1149</f>
        <v>0</v>
      </c>
      <c r="AN1149" s="26"/>
      <c r="AO1149" s="26"/>
    </row>
    <row r="1150" customFormat="false" ht="12" hidden="false" customHeight="false" outlineLevel="0" collapsed="false">
      <c r="A1150" s="39" t="s">
        <v>862</v>
      </c>
      <c r="B1150" s="39" t="s">
        <v>863</v>
      </c>
      <c r="C1150" s="39" t="s">
        <v>5740</v>
      </c>
      <c r="D1150" s="39" t="s">
        <v>4505</v>
      </c>
      <c r="E1150" s="39" t="s">
        <v>261</v>
      </c>
      <c r="F1150" s="39" t="s">
        <v>1739</v>
      </c>
      <c r="G1150" s="39" t="s">
        <v>4853</v>
      </c>
      <c r="H1150" s="39" t="s">
        <v>4502</v>
      </c>
      <c r="I1150" s="40" t="n">
        <v>40</v>
      </c>
      <c r="J1150" s="40" t="n">
        <v>0</v>
      </c>
      <c r="K1150" s="39" t="s">
        <v>4503</v>
      </c>
      <c r="L1150" s="41" t="n">
        <v>0</v>
      </c>
      <c r="M1150" s="41" t="n">
        <v>2651.83</v>
      </c>
      <c r="O1150" s="42" t="n">
        <f aca="false">M1150/SUM($M$2:$M$2023)</f>
        <v>7.32604924141538E-006</v>
      </c>
      <c r="P1150" s="43" t="n">
        <f aca="false">IFERROR(M1150/I1150,0)</f>
        <v>66.29575</v>
      </c>
      <c r="Q1150" s="17"/>
      <c r="R1150" s="44" t="n">
        <f aca="false">I1150-Q1150</f>
        <v>40</v>
      </c>
      <c r="S1150" s="43" t="n">
        <f aca="false">$AK1150*R1150</f>
        <v>2651.82566248257</v>
      </c>
      <c r="U1150" s="26" t="s">
        <v>259</v>
      </c>
      <c r="V1150" s="26" t="s">
        <v>260</v>
      </c>
      <c r="W1150" s="26" t="s">
        <v>262</v>
      </c>
      <c r="X1150" s="29" t="s">
        <v>227</v>
      </c>
      <c r="Y1150" s="26" t="s">
        <v>297</v>
      </c>
      <c r="Z1150" s="25" t="s">
        <v>51</v>
      </c>
      <c r="AA1150" s="26" t="s">
        <v>97</v>
      </c>
      <c r="AB1150" s="26" t="s">
        <v>2001</v>
      </c>
      <c r="AC1150" s="26" t="s">
        <v>2002</v>
      </c>
      <c r="AD1150" s="26" t="s">
        <v>269</v>
      </c>
      <c r="AE1150" s="26"/>
      <c r="AF1150" s="26" t="s">
        <v>270</v>
      </c>
      <c r="AG1150" s="26" t="s">
        <v>2003</v>
      </c>
      <c r="AH1150" s="45"/>
      <c r="AI1150" s="45"/>
      <c r="AJ1150" s="45"/>
      <c r="AK1150" s="46" t="n">
        <v>66.2956415620642</v>
      </c>
      <c r="AL1150" s="46"/>
      <c r="AM1150" s="46"/>
      <c r="AN1150" s="26"/>
      <c r="AO1150" s="26" t="s">
        <v>5139</v>
      </c>
    </row>
    <row r="1151" customFormat="false" ht="12" hidden="false" customHeight="false" outlineLevel="0" collapsed="false">
      <c r="A1151" s="39" t="s">
        <v>1500</v>
      </c>
      <c r="B1151" s="39" t="s">
        <v>1501</v>
      </c>
      <c r="C1151" s="39" t="s">
        <v>78</v>
      </c>
      <c r="D1151" s="39" t="s">
        <v>4505</v>
      </c>
      <c r="E1151" s="39" t="s">
        <v>261</v>
      </c>
      <c r="F1151" s="39" t="s">
        <v>1739</v>
      </c>
      <c r="G1151" s="39" t="s">
        <v>4852</v>
      </c>
      <c r="H1151" s="39" t="s">
        <v>4502</v>
      </c>
      <c r="I1151" s="40" t="n">
        <v>40</v>
      </c>
      <c r="J1151" s="40" t="n">
        <v>0</v>
      </c>
      <c r="K1151" s="39" t="s">
        <v>4503</v>
      </c>
      <c r="L1151" s="41" t="n">
        <v>0</v>
      </c>
      <c r="M1151" s="41" t="n">
        <v>15124.69</v>
      </c>
      <c r="O1151" s="42" t="n">
        <f aca="false">M1151/SUM($M$2:$M$2023)</f>
        <v>4.17840599514836E-005</v>
      </c>
      <c r="P1151" s="43" t="n">
        <f aca="false">IFERROR(M1151/I1151,0)</f>
        <v>378.11725</v>
      </c>
      <c r="Q1151" s="17"/>
      <c r="R1151" s="44" t="n">
        <f aca="false">I1151-Q1151</f>
        <v>40</v>
      </c>
      <c r="S1151" s="43" t="n">
        <f aca="false">$AK1151*R1151</f>
        <v>15124.6870056497</v>
      </c>
      <c r="U1151" s="26" t="s">
        <v>259</v>
      </c>
      <c r="V1151" s="26" t="s">
        <v>260</v>
      </c>
      <c r="W1151" s="26" t="s">
        <v>262</v>
      </c>
      <c r="X1151" s="29" t="s">
        <v>227</v>
      </c>
      <c r="Y1151" s="26" t="s">
        <v>297</v>
      </c>
      <c r="Z1151" s="25" t="s">
        <v>51</v>
      </c>
      <c r="AA1151" s="26" t="s">
        <v>2413</v>
      </c>
      <c r="AB1151" s="26" t="s">
        <v>2414</v>
      </c>
      <c r="AC1151" s="26" t="s">
        <v>290</v>
      </c>
      <c r="AD1151" s="26" t="s">
        <v>269</v>
      </c>
      <c r="AE1151" s="26"/>
      <c r="AF1151" s="26" t="s">
        <v>269</v>
      </c>
      <c r="AG1151" s="26"/>
      <c r="AH1151" s="45"/>
      <c r="AI1151" s="45"/>
      <c r="AJ1151" s="45"/>
      <c r="AK1151" s="46" t="n">
        <v>378.117175141243</v>
      </c>
      <c r="AL1151" s="46"/>
      <c r="AM1151" s="46"/>
      <c r="AN1151" s="26"/>
      <c r="AO1151" s="26" t="s">
        <v>5741</v>
      </c>
    </row>
    <row r="1152" customFormat="false" ht="12" hidden="false" customHeight="false" outlineLevel="0" collapsed="false">
      <c r="A1152" s="39" t="s">
        <v>681</v>
      </c>
      <c r="B1152" s="39" t="s">
        <v>682</v>
      </c>
      <c r="C1152" s="39" t="s">
        <v>5742</v>
      </c>
      <c r="D1152" s="39" t="s">
        <v>4505</v>
      </c>
      <c r="E1152" s="39" t="s">
        <v>261</v>
      </c>
      <c r="F1152" s="39" t="s">
        <v>1739</v>
      </c>
      <c r="G1152" s="39" t="s">
        <v>4853</v>
      </c>
      <c r="H1152" s="39" t="s">
        <v>4502</v>
      </c>
      <c r="I1152" s="40" t="n">
        <v>40</v>
      </c>
      <c r="J1152" s="40" t="n">
        <v>0</v>
      </c>
      <c r="K1152" s="39" t="s">
        <v>4503</v>
      </c>
      <c r="L1152" s="41" t="n">
        <v>0</v>
      </c>
      <c r="M1152" s="41" t="n">
        <v>39066.93</v>
      </c>
      <c r="O1152" s="42" t="n">
        <f aca="false">M1152/SUM($M$2:$M$2023)</f>
        <v>0.000107927828288739</v>
      </c>
      <c r="P1152" s="43" t="n">
        <f aca="false">IFERROR(M1152/I1152,0)</f>
        <v>976.67325</v>
      </c>
      <c r="Q1152" s="17"/>
      <c r="R1152" s="44" t="n">
        <f aca="false">I1152-Q1152</f>
        <v>40</v>
      </c>
      <c r="S1152" s="43" t="n">
        <f aca="false">$AK1152*R1152</f>
        <v>39066.9277527366</v>
      </c>
      <c r="U1152" s="26" t="s">
        <v>259</v>
      </c>
      <c r="V1152" s="26" t="s">
        <v>260</v>
      </c>
      <c r="W1152" s="26" t="s">
        <v>262</v>
      </c>
      <c r="X1152" s="25" t="s">
        <v>228</v>
      </c>
      <c r="Y1152" s="26" t="s">
        <v>282</v>
      </c>
      <c r="Z1152" s="25" t="s">
        <v>51</v>
      </c>
      <c r="AA1152" s="26" t="s">
        <v>1990</v>
      </c>
      <c r="AB1152" s="26" t="s">
        <v>1991</v>
      </c>
      <c r="AC1152" s="26" t="s">
        <v>685</v>
      </c>
      <c r="AD1152" s="26" t="s">
        <v>269</v>
      </c>
      <c r="AE1152" s="26"/>
      <c r="AF1152" s="26" t="s">
        <v>270</v>
      </c>
      <c r="AG1152" s="26" t="s">
        <v>686</v>
      </c>
      <c r="AH1152" s="45"/>
      <c r="AI1152" s="45"/>
      <c r="AJ1152" s="45"/>
      <c r="AK1152" s="46" t="n">
        <v>976.673193818416</v>
      </c>
      <c r="AL1152" s="46"/>
      <c r="AM1152" s="46"/>
      <c r="AN1152" s="26"/>
      <c r="AO1152" s="26" t="s">
        <v>5212</v>
      </c>
    </row>
    <row r="1153" customFormat="false" ht="12" hidden="false" customHeight="false" outlineLevel="0" collapsed="false">
      <c r="A1153" s="39" t="s">
        <v>453</v>
      </c>
      <c r="B1153" s="39" t="s">
        <v>454</v>
      </c>
      <c r="C1153" s="39" t="s">
        <v>5743</v>
      </c>
      <c r="D1153" s="39" t="s">
        <v>4505</v>
      </c>
      <c r="E1153" s="39" t="s">
        <v>261</v>
      </c>
      <c r="F1153" s="39" t="s">
        <v>1739</v>
      </c>
      <c r="G1153" s="39" t="s">
        <v>4853</v>
      </c>
      <c r="H1153" s="39" t="s">
        <v>4502</v>
      </c>
      <c r="I1153" s="40" t="n">
        <v>40</v>
      </c>
      <c r="J1153" s="40" t="n">
        <v>0</v>
      </c>
      <c r="K1153" s="39" t="s">
        <v>4503</v>
      </c>
      <c r="L1153" s="41" t="n">
        <v>0</v>
      </c>
      <c r="M1153" s="41" t="n">
        <v>62492.05</v>
      </c>
      <c r="O1153" s="42" t="n">
        <f aca="false">M1153/SUM($M$2:$M$2023)</f>
        <v>0.000172642980695215</v>
      </c>
      <c r="P1153" s="43" t="n">
        <f aca="false">IFERROR(M1153/I1153,0)</f>
        <v>1562.30125</v>
      </c>
      <c r="Q1153" s="17"/>
      <c r="R1153" s="44" t="n">
        <f aca="false">I1153-Q1153</f>
        <v>40</v>
      </c>
      <c r="S1153" s="43" t="n">
        <f aca="false">$AK1153*R1153</f>
        <v>62492.0507446222</v>
      </c>
      <c r="U1153" s="26" t="s">
        <v>259</v>
      </c>
      <c r="V1153" s="26" t="s">
        <v>260</v>
      </c>
      <c r="W1153" s="26" t="s">
        <v>262</v>
      </c>
      <c r="X1153" s="29" t="s">
        <v>227</v>
      </c>
      <c r="Y1153" s="26" t="s">
        <v>297</v>
      </c>
      <c r="Z1153" s="25" t="s">
        <v>51</v>
      </c>
      <c r="AA1153" s="26" t="s">
        <v>1971</v>
      </c>
      <c r="AB1153" s="26" t="s">
        <v>1972</v>
      </c>
      <c r="AC1153" s="26" t="s">
        <v>457</v>
      </c>
      <c r="AD1153" s="26" t="s">
        <v>269</v>
      </c>
      <c r="AE1153" s="26"/>
      <c r="AF1153" s="26" t="s">
        <v>270</v>
      </c>
      <c r="AG1153" s="26" t="s">
        <v>458</v>
      </c>
      <c r="AH1153" s="45"/>
      <c r="AI1153" s="45"/>
      <c r="AJ1153" s="45"/>
      <c r="AK1153" s="46" t="n">
        <v>1562.30126861555</v>
      </c>
      <c r="AL1153" s="46"/>
      <c r="AM1153" s="46"/>
      <c r="AN1153" s="26"/>
      <c r="AO1153" s="26" t="s">
        <v>5149</v>
      </c>
    </row>
    <row r="1154" customFormat="false" ht="12" hidden="false" customHeight="false" outlineLevel="0" collapsed="false">
      <c r="A1154" s="39" t="s">
        <v>2243</v>
      </c>
      <c r="B1154" s="39" t="s">
        <v>2244</v>
      </c>
      <c r="C1154" s="39" t="s">
        <v>5744</v>
      </c>
      <c r="D1154" s="39" t="s">
        <v>4505</v>
      </c>
      <c r="E1154" s="39" t="s">
        <v>261</v>
      </c>
      <c r="F1154" s="39" t="s">
        <v>1739</v>
      </c>
      <c r="G1154" s="39" t="s">
        <v>4852</v>
      </c>
      <c r="H1154" s="39" t="s">
        <v>4502</v>
      </c>
      <c r="I1154" s="40" t="n">
        <v>40</v>
      </c>
      <c r="J1154" s="40" t="n">
        <v>0</v>
      </c>
      <c r="K1154" s="39" t="s">
        <v>4503</v>
      </c>
      <c r="L1154" s="41" t="n">
        <v>0</v>
      </c>
      <c r="M1154" s="41" t="n">
        <v>376104.62</v>
      </c>
      <c r="O1154" s="42" t="n">
        <f aca="false">M1154/SUM($M$2:$M$2023)</f>
        <v>0.00103904132845764</v>
      </c>
      <c r="P1154" s="43" t="n">
        <f aca="false">IFERROR(M1154/I1154,0)</f>
        <v>9402.6155</v>
      </c>
      <c r="Q1154" s="17"/>
      <c r="R1154" s="44" t="n">
        <f aca="false">I1154-Q1154</f>
        <v>40</v>
      </c>
      <c r="S1154" s="43" t="n">
        <f aca="false">$AK1154*R1154</f>
        <v>376104.620881671</v>
      </c>
      <c r="U1154" s="26" t="s">
        <v>259</v>
      </c>
      <c r="V1154" s="26" t="s">
        <v>260</v>
      </c>
      <c r="W1154" s="26" t="s">
        <v>262</v>
      </c>
      <c r="X1154" s="26"/>
      <c r="Y1154" s="26" t="s">
        <v>277</v>
      </c>
      <c r="Z1154" s="27" t="s">
        <v>123</v>
      </c>
      <c r="AA1154" s="26"/>
      <c r="AB1154" s="26"/>
      <c r="AC1154" s="26"/>
      <c r="AD1154" s="26"/>
      <c r="AE1154" s="26"/>
      <c r="AF1154" s="26"/>
      <c r="AG1154" s="26"/>
      <c r="AH1154" s="45"/>
      <c r="AI1154" s="45"/>
      <c r="AJ1154" s="45"/>
      <c r="AK1154" s="46" t="n">
        <v>9402.61552204177</v>
      </c>
      <c r="AL1154" s="46"/>
      <c r="AM1154" s="46"/>
      <c r="AN1154" s="26"/>
      <c r="AO1154" s="26" t="s">
        <v>1837</v>
      </c>
    </row>
    <row r="1155" customFormat="false" ht="12" hidden="false" customHeight="false" outlineLevel="0" collapsed="false">
      <c r="A1155" s="39" t="s">
        <v>2243</v>
      </c>
      <c r="B1155" s="39" t="s">
        <v>2244</v>
      </c>
      <c r="C1155" s="39" t="s">
        <v>78</v>
      </c>
      <c r="D1155" s="39" t="s">
        <v>4505</v>
      </c>
      <c r="E1155" s="39" t="s">
        <v>261</v>
      </c>
      <c r="F1155" s="39" t="s">
        <v>1739</v>
      </c>
      <c r="G1155" s="39" t="s">
        <v>4852</v>
      </c>
      <c r="H1155" s="39" t="s">
        <v>4502</v>
      </c>
      <c r="I1155" s="40" t="n">
        <v>40</v>
      </c>
      <c r="J1155" s="40" t="n">
        <v>0</v>
      </c>
      <c r="K1155" s="39" t="s">
        <v>4503</v>
      </c>
      <c r="L1155" s="41" t="n">
        <v>0</v>
      </c>
      <c r="M1155" s="41" t="n">
        <v>376104.62</v>
      </c>
      <c r="O1155" s="42" t="n">
        <f aca="false">M1155/SUM($M$2:$M$2023)</f>
        <v>0.00103904132845764</v>
      </c>
      <c r="P1155" s="43" t="n">
        <f aca="false">IFERROR(M1155/I1155,0)</f>
        <v>9402.6155</v>
      </c>
      <c r="Q1155" s="17"/>
      <c r="R1155" s="44" t="n">
        <f aca="false">I1155-Q1155</f>
        <v>40</v>
      </c>
      <c r="S1155" s="43" t="n">
        <f aca="false">$AK1155*R1155</f>
        <v>376104.620881671</v>
      </c>
      <c r="U1155" s="26" t="s">
        <v>259</v>
      </c>
      <c r="V1155" s="26" t="s">
        <v>260</v>
      </c>
      <c r="W1155" s="26" t="s">
        <v>262</v>
      </c>
      <c r="X1155" s="26"/>
      <c r="Y1155" s="26" t="s">
        <v>277</v>
      </c>
      <c r="Z1155" s="27" t="s">
        <v>123</v>
      </c>
      <c r="AA1155" s="26"/>
      <c r="AB1155" s="26"/>
      <c r="AC1155" s="26"/>
      <c r="AD1155" s="26"/>
      <c r="AE1155" s="26"/>
      <c r="AF1155" s="26"/>
      <c r="AG1155" s="26"/>
      <c r="AH1155" s="45"/>
      <c r="AI1155" s="45"/>
      <c r="AJ1155" s="45"/>
      <c r="AK1155" s="46" t="n">
        <v>9402.61552204177</v>
      </c>
      <c r="AL1155" s="46"/>
      <c r="AM1155" s="46"/>
      <c r="AN1155" s="26"/>
      <c r="AO1155" s="26" t="s">
        <v>1837</v>
      </c>
    </row>
    <row r="1156" customFormat="false" ht="12" hidden="false" customHeight="false" outlineLevel="0" collapsed="false">
      <c r="A1156" s="39" t="s">
        <v>928</v>
      </c>
      <c r="B1156" s="39" t="s">
        <v>929</v>
      </c>
      <c r="C1156" s="39" t="s">
        <v>5745</v>
      </c>
      <c r="D1156" s="39" t="s">
        <v>4505</v>
      </c>
      <c r="E1156" s="39" t="s">
        <v>261</v>
      </c>
      <c r="F1156" s="39" t="s">
        <v>1739</v>
      </c>
      <c r="G1156" s="39" t="s">
        <v>4853</v>
      </c>
      <c r="H1156" s="39" t="s">
        <v>4502</v>
      </c>
      <c r="I1156" s="40" t="n">
        <v>40</v>
      </c>
      <c r="J1156" s="40" t="n">
        <v>0</v>
      </c>
      <c r="K1156" s="39" t="s">
        <v>4503</v>
      </c>
      <c r="L1156" s="41" t="n">
        <v>0</v>
      </c>
      <c r="M1156" s="41" t="n">
        <v>32084.46</v>
      </c>
      <c r="O1156" s="42" t="n">
        <f aca="false">M1156/SUM($M$2:$M$2023)</f>
        <v>8.8637783660424E-005</v>
      </c>
      <c r="P1156" s="43" t="n">
        <f aca="false">IFERROR(M1156/I1156,0)</f>
        <v>802.1115</v>
      </c>
      <c r="Q1156" s="17"/>
      <c r="R1156" s="44" t="n">
        <f aca="false">I1156-Q1156</f>
        <v>40</v>
      </c>
      <c r="S1156" s="43" t="n">
        <f aca="false">$AK1156*R1156</f>
        <v>32084.4581602374</v>
      </c>
      <c r="U1156" s="26" t="s">
        <v>259</v>
      </c>
      <c r="V1156" s="26" t="s">
        <v>260</v>
      </c>
      <c r="W1156" s="26" t="s">
        <v>262</v>
      </c>
      <c r="X1156" s="26"/>
      <c r="Y1156" s="26" t="s">
        <v>277</v>
      </c>
      <c r="Z1156" s="27" t="s">
        <v>123</v>
      </c>
      <c r="AA1156" s="26"/>
      <c r="AB1156" s="26"/>
      <c r="AC1156" s="26"/>
      <c r="AD1156" s="26"/>
      <c r="AE1156" s="26"/>
      <c r="AF1156" s="26"/>
      <c r="AG1156" s="26"/>
      <c r="AH1156" s="45"/>
      <c r="AI1156" s="45"/>
      <c r="AJ1156" s="45"/>
      <c r="AK1156" s="46" t="n">
        <v>802.111454005935</v>
      </c>
      <c r="AL1156" s="46"/>
      <c r="AM1156" s="46"/>
      <c r="AN1156" s="26"/>
      <c r="AO1156" s="26" t="s">
        <v>2190</v>
      </c>
    </row>
    <row r="1157" customFormat="false" ht="12" hidden="false" customHeight="false" outlineLevel="0" collapsed="false">
      <c r="A1157" s="39" t="s">
        <v>2188</v>
      </c>
      <c r="B1157" s="39" t="s">
        <v>2189</v>
      </c>
      <c r="C1157" s="39" t="s">
        <v>5746</v>
      </c>
      <c r="D1157" s="39" t="s">
        <v>4505</v>
      </c>
      <c r="E1157" s="39" t="s">
        <v>261</v>
      </c>
      <c r="F1157" s="39" t="s">
        <v>1739</v>
      </c>
      <c r="G1157" s="39" t="s">
        <v>4853</v>
      </c>
      <c r="H1157" s="39" t="s">
        <v>4502</v>
      </c>
      <c r="I1157" s="40" t="n">
        <v>40</v>
      </c>
      <c r="J1157" s="40" t="n">
        <v>0</v>
      </c>
      <c r="K1157" s="39" t="s">
        <v>4503</v>
      </c>
      <c r="L1157" s="41" t="n">
        <v>0</v>
      </c>
      <c r="M1157" s="41" t="n">
        <v>21703.22</v>
      </c>
      <c r="O1157" s="42" t="n">
        <f aca="false">M1157/SUM($M$2:$M$2023)</f>
        <v>5.9958164142223E-005</v>
      </c>
      <c r="P1157" s="43" t="n">
        <f aca="false">IFERROR(M1157/I1157,0)</f>
        <v>542.5805</v>
      </c>
      <c r="Q1157" s="17"/>
      <c r="R1157" s="44" t="n">
        <f aca="false">I1157-Q1157</f>
        <v>40</v>
      </c>
      <c r="S1157" s="43" t="n">
        <f aca="false">$AK1157*R1157</f>
        <v>21703.2201492537</v>
      </c>
      <c r="U1157" s="26" t="s">
        <v>259</v>
      </c>
      <c r="V1157" s="26" t="s">
        <v>260</v>
      </c>
      <c r="W1157" s="26" t="s">
        <v>262</v>
      </c>
      <c r="X1157" s="26"/>
      <c r="Y1157" s="26" t="s">
        <v>277</v>
      </c>
      <c r="Z1157" s="27" t="s">
        <v>123</v>
      </c>
      <c r="AA1157" s="26"/>
      <c r="AB1157" s="26"/>
      <c r="AC1157" s="26"/>
      <c r="AD1157" s="26"/>
      <c r="AE1157" s="26"/>
      <c r="AF1157" s="26"/>
      <c r="AG1157" s="26"/>
      <c r="AH1157" s="45"/>
      <c r="AI1157" s="45"/>
      <c r="AJ1157" s="45"/>
      <c r="AK1157" s="46" t="n">
        <v>542.580503731343</v>
      </c>
      <c r="AL1157" s="46"/>
      <c r="AM1157" s="46"/>
      <c r="AN1157" s="26"/>
      <c r="AO1157" s="26" t="s">
        <v>2190</v>
      </c>
    </row>
    <row r="1158" customFormat="false" ht="12" hidden="false" customHeight="false" outlineLevel="0" collapsed="false">
      <c r="A1158" s="39" t="s">
        <v>974</v>
      </c>
      <c r="B1158" s="39" t="s">
        <v>975</v>
      </c>
      <c r="C1158" s="39" t="s">
        <v>5747</v>
      </c>
      <c r="D1158" s="39" t="s">
        <v>4505</v>
      </c>
      <c r="E1158" s="39" t="s">
        <v>261</v>
      </c>
      <c r="F1158" s="39" t="s">
        <v>1739</v>
      </c>
      <c r="G1158" s="39" t="s">
        <v>4853</v>
      </c>
      <c r="H1158" s="39" t="s">
        <v>4502</v>
      </c>
      <c r="I1158" s="40" t="n">
        <v>40</v>
      </c>
      <c r="J1158" s="40" t="n">
        <v>0</v>
      </c>
      <c r="K1158" s="39" t="s">
        <v>4503</v>
      </c>
      <c r="L1158" s="41" t="n">
        <v>0</v>
      </c>
      <c r="M1158" s="41" t="n">
        <v>12603.73</v>
      </c>
      <c r="O1158" s="42" t="n">
        <f aca="false">M1158/SUM($M$2:$M$2023)</f>
        <v>3.48195572889304E-005</v>
      </c>
      <c r="P1158" s="43" t="n">
        <f aca="false">IFERROR(M1158/I1158,0)</f>
        <v>315.09325</v>
      </c>
      <c r="Q1158" s="17"/>
      <c r="R1158" s="44" t="n">
        <f aca="false">I1158-Q1158</f>
        <v>40</v>
      </c>
      <c r="S1158" s="43" t="n">
        <f aca="false">$AK1158*R1158</f>
        <v>12603.731884058</v>
      </c>
      <c r="U1158" s="26" t="s">
        <v>259</v>
      </c>
      <c r="V1158" s="26" t="s">
        <v>260</v>
      </c>
      <c r="W1158" s="26" t="s">
        <v>262</v>
      </c>
      <c r="X1158" s="26"/>
      <c r="Y1158" s="26" t="s">
        <v>277</v>
      </c>
      <c r="Z1158" s="27" t="s">
        <v>123</v>
      </c>
      <c r="AA1158" s="26"/>
      <c r="AB1158" s="26"/>
      <c r="AC1158" s="26"/>
      <c r="AD1158" s="26"/>
      <c r="AE1158" s="26"/>
      <c r="AF1158" s="26"/>
      <c r="AG1158" s="26"/>
      <c r="AH1158" s="45"/>
      <c r="AI1158" s="45"/>
      <c r="AJ1158" s="45"/>
      <c r="AK1158" s="46" t="n">
        <v>315.093297101449</v>
      </c>
      <c r="AL1158" s="46"/>
      <c r="AM1158" s="46"/>
      <c r="AN1158" s="26"/>
      <c r="AO1158" s="26" t="s">
        <v>2177</v>
      </c>
    </row>
    <row r="1159" customFormat="false" ht="12" hidden="false" customHeight="false" outlineLevel="0" collapsed="false">
      <c r="A1159" s="39" t="s">
        <v>483</v>
      </c>
      <c r="B1159" s="39" t="s">
        <v>484</v>
      </c>
      <c r="C1159" s="39" t="s">
        <v>5748</v>
      </c>
      <c r="D1159" s="39" t="s">
        <v>4505</v>
      </c>
      <c r="E1159" s="39" t="s">
        <v>261</v>
      </c>
      <c r="F1159" s="39" t="s">
        <v>1739</v>
      </c>
      <c r="G1159" s="39" t="s">
        <v>4853</v>
      </c>
      <c r="H1159" s="39" t="s">
        <v>4502</v>
      </c>
      <c r="I1159" s="40" t="n">
        <v>40</v>
      </c>
      <c r="J1159" s="40" t="n">
        <v>0</v>
      </c>
      <c r="K1159" s="39" t="s">
        <v>4503</v>
      </c>
      <c r="L1159" s="41" t="n">
        <v>0</v>
      </c>
      <c r="M1159" s="41" t="n">
        <v>13238.1</v>
      </c>
      <c r="O1159" s="42" t="n">
        <f aca="false">M1159/SUM($M$2:$M$2023)</f>
        <v>3.65720926540468E-005</v>
      </c>
      <c r="P1159" s="43" t="n">
        <f aca="false">IFERROR(M1159/I1159,0)</f>
        <v>330.9525</v>
      </c>
      <c r="Q1159" s="17"/>
      <c r="R1159" s="44" t="n">
        <f aca="false">I1159-Q1159</f>
        <v>40</v>
      </c>
      <c r="S1159" s="43" t="n">
        <f aca="false">$AK1159*R1159</f>
        <v>13238.1015474184</v>
      </c>
      <c r="U1159" s="26" t="s">
        <v>259</v>
      </c>
      <c r="V1159" s="26" t="s">
        <v>260</v>
      </c>
      <c r="W1159" s="26" t="s">
        <v>262</v>
      </c>
      <c r="X1159" s="29" t="s">
        <v>227</v>
      </c>
      <c r="Y1159" s="26" t="s">
        <v>297</v>
      </c>
      <c r="Z1159" s="25" t="s">
        <v>51</v>
      </c>
      <c r="AA1159" s="26" t="s">
        <v>1810</v>
      </c>
      <c r="AB1159" s="26" t="s">
        <v>1811</v>
      </c>
      <c r="AC1159" s="26" t="s">
        <v>290</v>
      </c>
      <c r="AD1159" s="26" t="s">
        <v>270</v>
      </c>
      <c r="AE1159" s="26" t="s">
        <v>1812</v>
      </c>
      <c r="AF1159" s="26" t="s">
        <v>269</v>
      </c>
      <c r="AG1159" s="26"/>
      <c r="AH1159" s="45"/>
      <c r="AI1159" s="45"/>
      <c r="AJ1159" s="45"/>
      <c r="AK1159" s="46" t="n">
        <v>330.95253868546</v>
      </c>
      <c r="AL1159" s="46"/>
      <c r="AM1159" s="46"/>
      <c r="AN1159" s="26"/>
      <c r="AO1159" s="26" t="s">
        <v>4934</v>
      </c>
    </row>
    <row r="1160" customFormat="false" ht="12" hidden="false" customHeight="false" outlineLevel="0" collapsed="false">
      <c r="A1160" s="39" t="s">
        <v>514</v>
      </c>
      <c r="B1160" s="39" t="s">
        <v>515</v>
      </c>
      <c r="C1160" s="39" t="s">
        <v>5749</v>
      </c>
      <c r="D1160" s="39" t="s">
        <v>4505</v>
      </c>
      <c r="E1160" s="39" t="s">
        <v>261</v>
      </c>
      <c r="F1160" s="39" t="s">
        <v>1739</v>
      </c>
      <c r="G1160" s="39" t="s">
        <v>4853</v>
      </c>
      <c r="H1160" s="39" t="s">
        <v>4502</v>
      </c>
      <c r="I1160" s="40" t="n">
        <v>40</v>
      </c>
      <c r="J1160" s="40" t="n">
        <v>0</v>
      </c>
      <c r="K1160" s="39" t="s">
        <v>4503</v>
      </c>
      <c r="L1160" s="41" t="n">
        <v>0</v>
      </c>
      <c r="M1160" s="41" t="n">
        <v>8051.67</v>
      </c>
      <c r="O1160" s="42" t="n">
        <f aca="false">M1160/SUM($M$2:$M$2023)</f>
        <v>2.22438583527704E-005</v>
      </c>
      <c r="P1160" s="43" t="n">
        <f aca="false">IFERROR(M1160/I1160,0)</f>
        <v>201.29175</v>
      </c>
      <c r="Q1160" s="17"/>
      <c r="R1160" s="44" t="n">
        <f aca="false">I1160-Q1160</f>
        <v>40</v>
      </c>
      <c r="S1160" s="43" t="n">
        <f aca="false">$AK1160*R1160</f>
        <v>8051.67193217314</v>
      </c>
      <c r="U1160" s="26" t="s">
        <v>259</v>
      </c>
      <c r="V1160" s="26" t="s">
        <v>260</v>
      </c>
      <c r="W1160" s="26" t="s">
        <v>262</v>
      </c>
      <c r="X1160" s="29" t="s">
        <v>227</v>
      </c>
      <c r="Y1160" s="26" t="s">
        <v>297</v>
      </c>
      <c r="Z1160" s="25" t="s">
        <v>51</v>
      </c>
      <c r="AA1160" s="26" t="s">
        <v>1936</v>
      </c>
      <c r="AB1160" s="26" t="s">
        <v>1937</v>
      </c>
      <c r="AC1160" s="26" t="s">
        <v>1938</v>
      </c>
      <c r="AD1160" s="26" t="s">
        <v>269</v>
      </c>
      <c r="AE1160" s="26"/>
      <c r="AF1160" s="26" t="s">
        <v>270</v>
      </c>
      <c r="AG1160" s="26" t="s">
        <v>1939</v>
      </c>
      <c r="AH1160" s="45"/>
      <c r="AI1160" s="45"/>
      <c r="AJ1160" s="45"/>
      <c r="AK1160" s="46" t="n">
        <v>201.291798304328</v>
      </c>
      <c r="AL1160" s="46"/>
      <c r="AM1160" s="46"/>
      <c r="AN1160" s="26"/>
      <c r="AO1160" s="26" t="s">
        <v>5091</v>
      </c>
    </row>
    <row r="1161" customFormat="false" ht="12" hidden="false" customHeight="false" outlineLevel="0" collapsed="false">
      <c r="A1161" s="39" t="s">
        <v>350</v>
      </c>
      <c r="B1161" s="39" t="s">
        <v>351</v>
      </c>
      <c r="C1161" s="39" t="s">
        <v>5750</v>
      </c>
      <c r="D1161" s="39" t="s">
        <v>4505</v>
      </c>
      <c r="E1161" s="39" t="s">
        <v>261</v>
      </c>
      <c r="F1161" s="39" t="s">
        <v>1739</v>
      </c>
      <c r="G1161" s="39" t="s">
        <v>4853</v>
      </c>
      <c r="H1161" s="39" t="s">
        <v>4502</v>
      </c>
      <c r="I1161" s="40" t="n">
        <v>40</v>
      </c>
      <c r="J1161" s="40" t="n">
        <v>0</v>
      </c>
      <c r="K1161" s="39" t="s">
        <v>4503</v>
      </c>
      <c r="L1161" s="41" t="n">
        <v>0</v>
      </c>
      <c r="M1161" s="41" t="n">
        <v>10404.9</v>
      </c>
      <c r="O1161" s="42" t="n">
        <f aca="false">M1161/SUM($M$2:$M$2023)</f>
        <v>2.8744983559279E-005</v>
      </c>
      <c r="P1161" s="43" t="n">
        <f aca="false">IFERROR(M1161/I1161,0)</f>
        <v>260.1225</v>
      </c>
      <c r="Q1161" s="17"/>
      <c r="R1161" s="44" t="n">
        <f aca="false">I1161-Q1161</f>
        <v>40</v>
      </c>
      <c r="S1161" s="43" t="n">
        <f aca="false">$AK1161*R1161</f>
        <v>10404.9034285714</v>
      </c>
      <c r="U1161" s="26" t="s">
        <v>259</v>
      </c>
      <c r="V1161" s="26" t="s">
        <v>260</v>
      </c>
      <c r="W1161" s="26" t="s">
        <v>262</v>
      </c>
      <c r="X1161" s="29" t="s">
        <v>227</v>
      </c>
      <c r="Y1161" s="26" t="s">
        <v>297</v>
      </c>
      <c r="Z1161" s="25" t="s">
        <v>51</v>
      </c>
      <c r="AA1161" s="26" t="s">
        <v>1824</v>
      </c>
      <c r="AB1161" s="26" t="s">
        <v>1825</v>
      </c>
      <c r="AC1161" s="26" t="s">
        <v>290</v>
      </c>
      <c r="AD1161" s="26" t="s">
        <v>269</v>
      </c>
      <c r="AE1161" s="26"/>
      <c r="AF1161" s="26" t="s">
        <v>270</v>
      </c>
      <c r="AG1161" s="26"/>
      <c r="AH1161" s="45"/>
      <c r="AI1161" s="45"/>
      <c r="AJ1161" s="45"/>
      <c r="AK1161" s="46" t="n">
        <v>260.122585714286</v>
      </c>
      <c r="AL1161" s="46"/>
      <c r="AM1161" s="46"/>
      <c r="AN1161" s="26"/>
      <c r="AO1161" s="26" t="s">
        <v>5017</v>
      </c>
    </row>
    <row r="1162" customFormat="false" ht="12" hidden="false" customHeight="false" outlineLevel="0" collapsed="false">
      <c r="A1162" s="39" t="s">
        <v>2289</v>
      </c>
      <c r="B1162" s="39" t="s">
        <v>2290</v>
      </c>
      <c r="C1162" s="39" t="s">
        <v>5751</v>
      </c>
      <c r="D1162" s="39" t="s">
        <v>4505</v>
      </c>
      <c r="E1162" s="39" t="s">
        <v>261</v>
      </c>
      <c r="F1162" s="39" t="s">
        <v>1739</v>
      </c>
      <c r="G1162" s="39" t="s">
        <v>4853</v>
      </c>
      <c r="H1162" s="39" t="s">
        <v>4502</v>
      </c>
      <c r="I1162" s="40" t="n">
        <v>40</v>
      </c>
      <c r="J1162" s="40" t="n">
        <v>0</v>
      </c>
      <c r="K1162" s="39" t="s">
        <v>4503</v>
      </c>
      <c r="L1162" s="41" t="n">
        <v>0</v>
      </c>
      <c r="M1162" s="41" t="n">
        <v>88661.89</v>
      </c>
      <c r="O1162" s="42" t="n">
        <f aca="false">M1162/SUM($M$2:$M$2023)</f>
        <v>0.000244940803888995</v>
      </c>
      <c r="P1162" s="43" t="n">
        <f aca="false">IFERROR(M1162/I1162,0)</f>
        <v>2216.54725</v>
      </c>
      <c r="Q1162" s="17"/>
      <c r="R1162" s="44" t="n">
        <f aca="false">I1162-Q1162</f>
        <v>40</v>
      </c>
      <c r="S1162" s="43" t="n">
        <f aca="false">$AK1162*R1162</f>
        <v>88661.8929230769</v>
      </c>
      <c r="U1162" s="26" t="s">
        <v>259</v>
      </c>
      <c r="V1162" s="26" t="s">
        <v>260</v>
      </c>
      <c r="W1162" s="26" t="s">
        <v>262</v>
      </c>
      <c r="X1162" s="29" t="s">
        <v>227</v>
      </c>
      <c r="Y1162" s="26" t="s">
        <v>297</v>
      </c>
      <c r="Z1162" s="25" t="s">
        <v>51</v>
      </c>
      <c r="AA1162" s="26" t="s">
        <v>2291</v>
      </c>
      <c r="AB1162" s="26" t="s">
        <v>2292</v>
      </c>
      <c r="AC1162" s="26" t="s">
        <v>290</v>
      </c>
      <c r="AD1162" s="26" t="s">
        <v>269</v>
      </c>
      <c r="AE1162" s="26"/>
      <c r="AF1162" s="26" t="s">
        <v>269</v>
      </c>
      <c r="AG1162" s="26"/>
      <c r="AH1162" s="45"/>
      <c r="AI1162" s="45"/>
      <c r="AJ1162" s="45"/>
      <c r="AK1162" s="46" t="n">
        <v>2216.54732307692</v>
      </c>
      <c r="AL1162" s="46"/>
      <c r="AM1162" s="46"/>
      <c r="AN1162" s="26"/>
      <c r="AO1162" s="26" t="s">
        <v>5687</v>
      </c>
    </row>
    <row r="1163" customFormat="false" ht="12" hidden="false" customHeight="false" outlineLevel="0" collapsed="false">
      <c r="A1163" s="39" t="s">
        <v>2737</v>
      </c>
      <c r="B1163" s="39" t="s">
        <v>1304</v>
      </c>
      <c r="C1163" s="39" t="s">
        <v>5752</v>
      </c>
      <c r="D1163" s="39" t="s">
        <v>4505</v>
      </c>
      <c r="E1163" s="39" t="s">
        <v>261</v>
      </c>
      <c r="F1163" s="39" t="s">
        <v>1739</v>
      </c>
      <c r="G1163" s="39" t="s">
        <v>4853</v>
      </c>
      <c r="H1163" s="39" t="s">
        <v>4502</v>
      </c>
      <c r="I1163" s="40" t="n">
        <v>40</v>
      </c>
      <c r="J1163" s="40" t="n">
        <v>0</v>
      </c>
      <c r="K1163" s="39" t="s">
        <v>4503</v>
      </c>
      <c r="L1163" s="41" t="n">
        <v>0</v>
      </c>
      <c r="M1163" s="41" t="n">
        <v>10800</v>
      </c>
      <c r="O1163" s="42" t="n">
        <f aca="false">M1163/SUM($M$2:$M$2023)</f>
        <v>2.98365022672216E-005</v>
      </c>
      <c r="P1163" s="43" t="n">
        <f aca="false">IFERROR(M1163/I1163,0)</f>
        <v>270</v>
      </c>
      <c r="Q1163" s="17"/>
      <c r="R1163" s="44" t="n">
        <f aca="false">I1163-Q1163</f>
        <v>40</v>
      </c>
      <c r="S1163" s="43" t="n">
        <f aca="false">$AK1163*R1163</f>
        <v>10800</v>
      </c>
      <c r="U1163" s="26" t="s">
        <v>259</v>
      </c>
      <c r="V1163" s="26" t="s">
        <v>260</v>
      </c>
      <c r="W1163" s="26" t="s">
        <v>262</v>
      </c>
      <c r="X1163" s="26"/>
      <c r="Y1163" s="26" t="s">
        <v>277</v>
      </c>
      <c r="Z1163" s="27" t="s">
        <v>123</v>
      </c>
      <c r="AA1163" s="26"/>
      <c r="AB1163" s="26"/>
      <c r="AC1163" s="26"/>
      <c r="AD1163" s="26"/>
      <c r="AE1163" s="26"/>
      <c r="AF1163" s="26"/>
      <c r="AG1163" s="26"/>
      <c r="AH1163" s="45" t="n">
        <v>40</v>
      </c>
      <c r="AI1163" s="45" t="n">
        <f aca="false">Q1163</f>
        <v>0</v>
      </c>
      <c r="AJ1163" s="45" t="n">
        <f aca="false">$AH1163-$AI1163</f>
        <v>40</v>
      </c>
      <c r="AK1163" s="46" t="n">
        <v>270</v>
      </c>
      <c r="AL1163" s="46" t="n">
        <f aca="false">$AJ1163*$AK1163</f>
        <v>10800</v>
      </c>
      <c r="AM1163" s="46" t="n">
        <f aca="false">$AI1163*$AK1163</f>
        <v>0</v>
      </c>
      <c r="AN1163" s="26"/>
      <c r="AO1163" s="26"/>
    </row>
    <row r="1164" customFormat="false" ht="12" hidden="false" customHeight="false" outlineLevel="0" collapsed="false">
      <c r="A1164" s="39" t="s">
        <v>2467</v>
      </c>
      <c r="B1164" s="39" t="s">
        <v>2468</v>
      </c>
      <c r="C1164" s="39" t="s">
        <v>5753</v>
      </c>
      <c r="D1164" s="39" t="s">
        <v>4505</v>
      </c>
      <c r="E1164" s="39" t="s">
        <v>261</v>
      </c>
      <c r="F1164" s="39" t="s">
        <v>1739</v>
      </c>
      <c r="G1164" s="39" t="s">
        <v>4853</v>
      </c>
      <c r="H1164" s="39" t="s">
        <v>4502</v>
      </c>
      <c r="I1164" s="40" t="n">
        <v>40</v>
      </c>
      <c r="J1164" s="40" t="n">
        <v>0</v>
      </c>
      <c r="K1164" s="39" t="s">
        <v>4503</v>
      </c>
      <c r="L1164" s="41" t="n">
        <v>0</v>
      </c>
      <c r="M1164" s="41" t="n">
        <v>46746.93</v>
      </c>
      <c r="O1164" s="42" t="n">
        <f aca="false">M1164/SUM($M$2:$M$2023)</f>
        <v>0.000129144896567653</v>
      </c>
      <c r="P1164" s="43" t="n">
        <f aca="false">IFERROR(M1164/I1164,0)</f>
        <v>1168.67325</v>
      </c>
      <c r="Q1164" s="17"/>
      <c r="R1164" s="44" t="n">
        <f aca="false">I1164-Q1164</f>
        <v>40</v>
      </c>
      <c r="S1164" s="43" t="n">
        <f aca="false">$AK1164*R1164</f>
        <v>46746.9333333333</v>
      </c>
      <c r="U1164" s="26" t="s">
        <v>259</v>
      </c>
      <c r="V1164" s="26" t="s">
        <v>260</v>
      </c>
      <c r="W1164" s="26" t="s">
        <v>262</v>
      </c>
      <c r="X1164" s="26"/>
      <c r="Y1164" s="26" t="s">
        <v>277</v>
      </c>
      <c r="Z1164" s="27" t="s">
        <v>123</v>
      </c>
      <c r="AA1164" s="26"/>
      <c r="AB1164" s="26"/>
      <c r="AC1164" s="26"/>
      <c r="AD1164" s="26"/>
      <c r="AE1164" s="26"/>
      <c r="AF1164" s="26"/>
      <c r="AG1164" s="26"/>
      <c r="AH1164" s="45" t="n">
        <v>132</v>
      </c>
      <c r="AI1164" s="45" t="n">
        <f aca="false">Q1164</f>
        <v>0</v>
      </c>
      <c r="AJ1164" s="45" t="n">
        <f aca="false">$AH1164-$AI1164</f>
        <v>132</v>
      </c>
      <c r="AK1164" s="46" t="n">
        <v>1168.67333333333</v>
      </c>
      <c r="AL1164" s="46" t="n">
        <f aca="false">$AJ1164*$AK1164</f>
        <v>154264.88</v>
      </c>
      <c r="AM1164" s="46" t="n">
        <f aca="false">$AI1164*$AK1164</f>
        <v>0</v>
      </c>
      <c r="AN1164" s="26"/>
      <c r="AO1164" s="26" t="s">
        <v>2190</v>
      </c>
    </row>
    <row r="1165" customFormat="false" ht="12" hidden="false" customHeight="false" outlineLevel="0" collapsed="false">
      <c r="A1165" s="39" t="s">
        <v>369</v>
      </c>
      <c r="B1165" s="39" t="s">
        <v>370</v>
      </c>
      <c r="C1165" s="39" t="s">
        <v>5754</v>
      </c>
      <c r="D1165" s="39" t="s">
        <v>4505</v>
      </c>
      <c r="E1165" s="39" t="s">
        <v>261</v>
      </c>
      <c r="F1165" s="39" t="s">
        <v>1739</v>
      </c>
      <c r="G1165" s="39" t="s">
        <v>4853</v>
      </c>
      <c r="H1165" s="39" t="s">
        <v>4502</v>
      </c>
      <c r="I1165" s="40" t="n">
        <v>40</v>
      </c>
      <c r="J1165" s="40" t="n">
        <v>0</v>
      </c>
      <c r="K1165" s="39" t="s">
        <v>4503</v>
      </c>
      <c r="L1165" s="41" t="n">
        <v>0</v>
      </c>
      <c r="M1165" s="41" t="n">
        <v>6775.49</v>
      </c>
      <c r="O1165" s="42" t="n">
        <f aca="false">M1165/SUM($M$2:$M$2023)</f>
        <v>1.87182335876423E-005</v>
      </c>
      <c r="P1165" s="43" t="n">
        <f aca="false">IFERROR(M1165/I1165,0)</f>
        <v>169.38725</v>
      </c>
      <c r="Q1165" s="17"/>
      <c r="R1165" s="44" t="n">
        <f aca="false">I1165-Q1165</f>
        <v>40</v>
      </c>
      <c r="S1165" s="43" t="n">
        <f aca="false">$AK1165*R1165</f>
        <v>6775.49268292683</v>
      </c>
      <c r="U1165" s="26" t="s">
        <v>259</v>
      </c>
      <c r="V1165" s="26" t="s">
        <v>260</v>
      </c>
      <c r="W1165" s="26" t="s">
        <v>262</v>
      </c>
      <c r="X1165" s="25" t="s">
        <v>228</v>
      </c>
      <c r="Y1165" s="26" t="s">
        <v>282</v>
      </c>
      <c r="Z1165" s="25" t="s">
        <v>51</v>
      </c>
      <c r="AA1165" s="26" t="s">
        <v>2247</v>
      </c>
      <c r="AB1165" s="26" t="s">
        <v>2248</v>
      </c>
      <c r="AC1165" s="26" t="s">
        <v>290</v>
      </c>
      <c r="AD1165" s="26" t="s">
        <v>269</v>
      </c>
      <c r="AE1165" s="26"/>
      <c r="AF1165" s="26" t="s">
        <v>269</v>
      </c>
      <c r="AG1165" s="26"/>
      <c r="AH1165" s="45"/>
      <c r="AI1165" s="45"/>
      <c r="AJ1165" s="45"/>
      <c r="AK1165" s="46" t="n">
        <v>169.387317073171</v>
      </c>
      <c r="AL1165" s="46"/>
      <c r="AM1165" s="46"/>
      <c r="AN1165" s="26"/>
      <c r="AO1165" s="26" t="s">
        <v>5535</v>
      </c>
    </row>
    <row r="1166" customFormat="false" ht="12" hidden="false" customHeight="false" outlineLevel="0" collapsed="false">
      <c r="A1166" s="39" t="s">
        <v>2738</v>
      </c>
      <c r="B1166" s="39" t="s">
        <v>2739</v>
      </c>
      <c r="C1166" s="39" t="s">
        <v>5755</v>
      </c>
      <c r="D1166" s="39" t="s">
        <v>4505</v>
      </c>
      <c r="E1166" s="39" t="s">
        <v>261</v>
      </c>
      <c r="F1166" s="39" t="s">
        <v>1739</v>
      </c>
      <c r="G1166" s="39" t="s">
        <v>4853</v>
      </c>
      <c r="H1166" s="39" t="s">
        <v>4502</v>
      </c>
      <c r="I1166" s="40" t="n">
        <v>40</v>
      </c>
      <c r="J1166" s="40" t="n">
        <v>0</v>
      </c>
      <c r="K1166" s="39" t="s">
        <v>4503</v>
      </c>
      <c r="L1166" s="41" t="n">
        <v>0</v>
      </c>
      <c r="M1166" s="41" t="n">
        <v>181.75</v>
      </c>
      <c r="O1166" s="42" t="n">
        <f aca="false">M1166/SUM($M$2:$M$2023)</f>
        <v>5.02109656209955E-007</v>
      </c>
      <c r="P1166" s="43" t="n">
        <f aca="false">IFERROR(M1166/I1166,0)</f>
        <v>4.54375</v>
      </c>
      <c r="Q1166" s="17"/>
      <c r="R1166" s="44" t="n">
        <f aca="false">I1166-Q1166</f>
        <v>40</v>
      </c>
      <c r="S1166" s="43" t="n">
        <f aca="false">$AK1166*R1166</f>
        <v>181.75</v>
      </c>
      <c r="U1166" s="26" t="s">
        <v>259</v>
      </c>
      <c r="V1166" s="26" t="s">
        <v>260</v>
      </c>
      <c r="W1166" s="26" t="s">
        <v>262</v>
      </c>
      <c r="X1166" s="26"/>
      <c r="Y1166" s="26" t="s">
        <v>277</v>
      </c>
      <c r="Z1166" s="27" t="s">
        <v>123</v>
      </c>
      <c r="AA1166" s="26"/>
      <c r="AB1166" s="26"/>
      <c r="AC1166" s="26"/>
      <c r="AD1166" s="26"/>
      <c r="AE1166" s="26"/>
      <c r="AF1166" s="26"/>
      <c r="AG1166" s="26"/>
      <c r="AH1166" s="45" t="n">
        <v>40</v>
      </c>
      <c r="AI1166" s="45" t="n">
        <f aca="false">Q1166</f>
        <v>0</v>
      </c>
      <c r="AJ1166" s="45" t="n">
        <f aca="false">$AH1166-$AI1166</f>
        <v>40</v>
      </c>
      <c r="AK1166" s="46" t="n">
        <v>4.54375</v>
      </c>
      <c r="AL1166" s="46" t="n">
        <f aca="false">$AJ1166*$AK1166</f>
        <v>181.75</v>
      </c>
      <c r="AM1166" s="46" t="n">
        <f aca="false">$AI1166*$AK1166</f>
        <v>0</v>
      </c>
      <c r="AN1166" s="26"/>
      <c r="AO1166" s="26" t="s">
        <v>1741</v>
      </c>
    </row>
    <row r="1167" customFormat="false" ht="12" hidden="false" customHeight="false" outlineLevel="0" collapsed="false">
      <c r="A1167" s="39" t="s">
        <v>2232</v>
      </c>
      <c r="B1167" s="39" t="s">
        <v>2233</v>
      </c>
      <c r="C1167" s="39" t="s">
        <v>5756</v>
      </c>
      <c r="D1167" s="39" t="s">
        <v>4505</v>
      </c>
      <c r="E1167" s="39" t="s">
        <v>261</v>
      </c>
      <c r="F1167" s="39" t="s">
        <v>1739</v>
      </c>
      <c r="G1167" s="39" t="s">
        <v>4854</v>
      </c>
      <c r="H1167" s="39" t="s">
        <v>4502</v>
      </c>
      <c r="I1167" s="40" t="n">
        <v>40</v>
      </c>
      <c r="J1167" s="40" t="n">
        <v>0</v>
      </c>
      <c r="K1167" s="39" t="s">
        <v>4503</v>
      </c>
      <c r="L1167" s="41" t="n">
        <v>0</v>
      </c>
      <c r="M1167" s="41" t="n">
        <v>416017.08</v>
      </c>
      <c r="O1167" s="42" t="n">
        <f aca="false">M1167/SUM($M$2:$M$2023)</f>
        <v>0.0011493050509836</v>
      </c>
      <c r="P1167" s="43" t="n">
        <f aca="false">IFERROR(M1167/I1167,0)</f>
        <v>10400.427</v>
      </c>
      <c r="Q1167" s="17"/>
      <c r="R1167" s="44" t="n">
        <f aca="false">I1167-Q1167</f>
        <v>40</v>
      </c>
      <c r="S1167" s="43" t="n">
        <f aca="false">$AK1167*R1167</f>
        <v>416017.07631579</v>
      </c>
      <c r="U1167" s="26" t="s">
        <v>259</v>
      </c>
      <c r="V1167" s="26" t="s">
        <v>260</v>
      </c>
      <c r="W1167" s="26" t="s">
        <v>262</v>
      </c>
      <c r="X1167" s="26"/>
      <c r="Y1167" s="26" t="s">
        <v>277</v>
      </c>
      <c r="Z1167" s="27" t="s">
        <v>123</v>
      </c>
      <c r="AA1167" s="26"/>
      <c r="AB1167" s="26"/>
      <c r="AC1167" s="26"/>
      <c r="AD1167" s="26"/>
      <c r="AE1167" s="26"/>
      <c r="AF1167" s="26"/>
      <c r="AG1167" s="26"/>
      <c r="AH1167" s="45"/>
      <c r="AI1167" s="45"/>
      <c r="AJ1167" s="45"/>
      <c r="AK1167" s="46" t="n">
        <v>10400.4269078947</v>
      </c>
      <c r="AL1167" s="46"/>
      <c r="AM1167" s="46"/>
      <c r="AN1167" s="26"/>
      <c r="AO1167" s="26" t="s">
        <v>2023</v>
      </c>
    </row>
    <row r="1168" customFormat="false" ht="12" hidden="false" customHeight="false" outlineLevel="0" collapsed="false">
      <c r="A1168" s="39" t="s">
        <v>2062</v>
      </c>
      <c r="B1168" s="39" t="s">
        <v>2063</v>
      </c>
      <c r="C1168" s="39" t="s">
        <v>5757</v>
      </c>
      <c r="D1168" s="39" t="s">
        <v>4505</v>
      </c>
      <c r="E1168" s="39" t="s">
        <v>261</v>
      </c>
      <c r="F1168" s="39" t="s">
        <v>1739</v>
      </c>
      <c r="G1168" s="39" t="s">
        <v>4853</v>
      </c>
      <c r="H1168" s="39" t="s">
        <v>4502</v>
      </c>
      <c r="I1168" s="40" t="n">
        <v>40</v>
      </c>
      <c r="J1168" s="40" t="n">
        <v>0</v>
      </c>
      <c r="K1168" s="39" t="s">
        <v>4503</v>
      </c>
      <c r="L1168" s="41" t="n">
        <v>0</v>
      </c>
      <c r="M1168" s="41" t="n">
        <v>175267.2</v>
      </c>
      <c r="O1168" s="42" t="n">
        <f aca="false">M1168/SUM($M$2:$M$2023)</f>
        <v>0.000484200019460146</v>
      </c>
      <c r="P1168" s="43" t="n">
        <f aca="false">IFERROR(M1168/I1168,0)</f>
        <v>4381.68</v>
      </c>
      <c r="Q1168" s="17"/>
      <c r="R1168" s="44" t="n">
        <f aca="false">I1168-Q1168</f>
        <v>40</v>
      </c>
      <c r="S1168" s="43" t="n">
        <f aca="false">$AK1168*R1168</f>
        <v>175267.200413223</v>
      </c>
      <c r="U1168" s="26" t="s">
        <v>259</v>
      </c>
      <c r="V1168" s="26" t="s">
        <v>260</v>
      </c>
      <c r="W1168" s="26" t="s">
        <v>262</v>
      </c>
      <c r="X1168" s="26"/>
      <c r="Y1168" s="26" t="s">
        <v>277</v>
      </c>
      <c r="Z1168" s="27" t="s">
        <v>123</v>
      </c>
      <c r="AA1168" s="26"/>
      <c r="AB1168" s="26"/>
      <c r="AC1168" s="26"/>
      <c r="AD1168" s="26"/>
      <c r="AE1168" s="26"/>
      <c r="AF1168" s="26"/>
      <c r="AG1168" s="26"/>
      <c r="AH1168" s="45"/>
      <c r="AI1168" s="45"/>
      <c r="AJ1168" s="45"/>
      <c r="AK1168" s="46" t="n">
        <v>4381.68001033058</v>
      </c>
      <c r="AL1168" s="46"/>
      <c r="AM1168" s="46"/>
      <c r="AN1168" s="26"/>
      <c r="AO1168" s="26" t="s">
        <v>1820</v>
      </c>
    </row>
    <row r="1169" customFormat="false" ht="12" hidden="false" customHeight="false" outlineLevel="0" collapsed="false">
      <c r="A1169" s="39" t="s">
        <v>498</v>
      </c>
      <c r="B1169" s="39" t="s">
        <v>499</v>
      </c>
      <c r="C1169" s="39" t="s">
        <v>5758</v>
      </c>
      <c r="D1169" s="39" t="s">
        <v>4505</v>
      </c>
      <c r="E1169" s="39" t="s">
        <v>261</v>
      </c>
      <c r="F1169" s="39" t="s">
        <v>1739</v>
      </c>
      <c r="G1169" s="39" t="s">
        <v>4853</v>
      </c>
      <c r="H1169" s="39" t="s">
        <v>4502</v>
      </c>
      <c r="I1169" s="40" t="n">
        <v>40</v>
      </c>
      <c r="J1169" s="40" t="n">
        <v>0</v>
      </c>
      <c r="K1169" s="39" t="s">
        <v>4503</v>
      </c>
      <c r="L1169" s="41" t="n">
        <v>0</v>
      </c>
      <c r="M1169" s="41" t="n">
        <v>458.24</v>
      </c>
      <c r="O1169" s="42" t="n">
        <f aca="false">M1169/SUM($M$2:$M$2023)</f>
        <v>1.26595174064182E-006</v>
      </c>
      <c r="P1169" s="43" t="n">
        <f aca="false">IFERROR(M1169/I1169,0)</f>
        <v>11.456</v>
      </c>
      <c r="Q1169" s="17"/>
      <c r="R1169" s="44" t="n">
        <f aca="false">I1169-Q1169</f>
        <v>40</v>
      </c>
      <c r="S1169" s="43" t="n">
        <f aca="false">$AK1169*R1169</f>
        <v>458.244444444444</v>
      </c>
      <c r="U1169" s="26" t="s">
        <v>259</v>
      </c>
      <c r="V1169" s="26" t="s">
        <v>260</v>
      </c>
      <c r="W1169" s="26" t="s">
        <v>262</v>
      </c>
      <c r="X1169" s="26"/>
      <c r="Y1169" s="26" t="s">
        <v>277</v>
      </c>
      <c r="Z1169" s="27" t="s">
        <v>123</v>
      </c>
      <c r="AA1169" s="26"/>
      <c r="AB1169" s="26"/>
      <c r="AC1169" s="26"/>
      <c r="AD1169" s="26"/>
      <c r="AE1169" s="26"/>
      <c r="AF1169" s="26"/>
      <c r="AG1169" s="26"/>
      <c r="AH1169" s="45"/>
      <c r="AI1169" s="45"/>
      <c r="AJ1169" s="45"/>
      <c r="AK1169" s="46" t="n">
        <v>11.4561111111111</v>
      </c>
      <c r="AL1169" s="46"/>
      <c r="AM1169" s="46"/>
      <c r="AN1169" s="26"/>
      <c r="AO1169" s="26" t="s">
        <v>2208</v>
      </c>
    </row>
    <row r="1170" customFormat="false" ht="12" hidden="false" customHeight="false" outlineLevel="0" collapsed="false">
      <c r="A1170" s="39" t="s">
        <v>498</v>
      </c>
      <c r="B1170" s="39" t="s">
        <v>499</v>
      </c>
      <c r="C1170" s="39" t="s">
        <v>5759</v>
      </c>
      <c r="D1170" s="39" t="s">
        <v>4505</v>
      </c>
      <c r="E1170" s="39" t="s">
        <v>261</v>
      </c>
      <c r="F1170" s="39" t="s">
        <v>1739</v>
      </c>
      <c r="G1170" s="39" t="s">
        <v>4853</v>
      </c>
      <c r="H1170" s="39" t="s">
        <v>4502</v>
      </c>
      <c r="I1170" s="40" t="n">
        <v>40</v>
      </c>
      <c r="J1170" s="40" t="n">
        <v>0</v>
      </c>
      <c r="K1170" s="39" t="s">
        <v>4503</v>
      </c>
      <c r="L1170" s="41" t="n">
        <v>0</v>
      </c>
      <c r="M1170" s="41" t="n">
        <v>458.24</v>
      </c>
      <c r="O1170" s="42" t="n">
        <f aca="false">M1170/SUM($M$2:$M$2023)</f>
        <v>1.26595174064182E-006</v>
      </c>
      <c r="P1170" s="43" t="n">
        <f aca="false">IFERROR(M1170/I1170,0)</f>
        <v>11.456</v>
      </c>
      <c r="Q1170" s="17"/>
      <c r="R1170" s="44" t="n">
        <f aca="false">I1170-Q1170</f>
        <v>40</v>
      </c>
      <c r="S1170" s="43" t="n">
        <f aca="false">$AK1170*R1170</f>
        <v>458.244444444444</v>
      </c>
      <c r="U1170" s="26" t="s">
        <v>259</v>
      </c>
      <c r="V1170" s="26" t="s">
        <v>260</v>
      </c>
      <c r="W1170" s="26" t="s">
        <v>262</v>
      </c>
      <c r="X1170" s="26"/>
      <c r="Y1170" s="26" t="s">
        <v>277</v>
      </c>
      <c r="Z1170" s="27" t="s">
        <v>123</v>
      </c>
      <c r="AA1170" s="26"/>
      <c r="AB1170" s="26"/>
      <c r="AC1170" s="26"/>
      <c r="AD1170" s="26"/>
      <c r="AE1170" s="26"/>
      <c r="AF1170" s="26"/>
      <c r="AG1170" s="26"/>
      <c r="AH1170" s="45"/>
      <c r="AI1170" s="45"/>
      <c r="AJ1170" s="45"/>
      <c r="AK1170" s="46" t="n">
        <v>11.4561111111111</v>
      </c>
      <c r="AL1170" s="46"/>
      <c r="AM1170" s="46"/>
      <c r="AN1170" s="26"/>
      <c r="AO1170" s="26" t="s">
        <v>2208</v>
      </c>
    </row>
    <row r="1171" customFormat="false" ht="12" hidden="false" customHeight="false" outlineLevel="0" collapsed="false">
      <c r="A1171" s="39" t="s">
        <v>2294</v>
      </c>
      <c r="B1171" s="39" t="s">
        <v>2295</v>
      </c>
      <c r="C1171" s="39" t="s">
        <v>78</v>
      </c>
      <c r="D1171" s="39" t="s">
        <v>4505</v>
      </c>
      <c r="E1171" s="39" t="s">
        <v>261</v>
      </c>
      <c r="F1171" s="39" t="s">
        <v>1739</v>
      </c>
      <c r="G1171" s="39" t="s">
        <v>4853</v>
      </c>
      <c r="H1171" s="39" t="s">
        <v>4502</v>
      </c>
      <c r="I1171" s="40" t="n">
        <v>40</v>
      </c>
      <c r="J1171" s="40" t="n">
        <v>0</v>
      </c>
      <c r="K1171" s="39" t="s">
        <v>4503</v>
      </c>
      <c r="L1171" s="41" t="n">
        <v>0</v>
      </c>
      <c r="M1171" s="41" t="n">
        <v>7270.34</v>
      </c>
      <c r="O1171" s="42" t="n">
        <f aca="false">M1171/SUM($M$2:$M$2023)</f>
        <v>2.00853255456918E-005</v>
      </c>
      <c r="P1171" s="43" t="n">
        <f aca="false">IFERROR(M1171/I1171,0)</f>
        <v>181.7585</v>
      </c>
      <c r="Q1171" s="17"/>
      <c r="R1171" s="44" t="n">
        <f aca="false">I1171-Q1171</f>
        <v>40</v>
      </c>
      <c r="S1171" s="43" t="n">
        <f aca="false">$AK1171*R1171</f>
        <v>7270.33769470405</v>
      </c>
      <c r="U1171" s="26" t="s">
        <v>259</v>
      </c>
      <c r="V1171" s="26" t="s">
        <v>260</v>
      </c>
      <c r="W1171" s="26" t="s">
        <v>262</v>
      </c>
      <c r="X1171" s="26"/>
      <c r="Y1171" s="26" t="s">
        <v>277</v>
      </c>
      <c r="Z1171" s="27" t="s">
        <v>123</v>
      </c>
      <c r="AA1171" s="26"/>
      <c r="AB1171" s="26"/>
      <c r="AC1171" s="26"/>
      <c r="AD1171" s="26"/>
      <c r="AE1171" s="26"/>
      <c r="AF1171" s="26"/>
      <c r="AG1171" s="26"/>
      <c r="AH1171" s="45"/>
      <c r="AI1171" s="45"/>
      <c r="AJ1171" s="45"/>
      <c r="AK1171" s="46" t="n">
        <v>181.758442367601</v>
      </c>
      <c r="AL1171" s="46"/>
      <c r="AM1171" s="46"/>
      <c r="AN1171" s="26"/>
      <c r="AO1171" s="26" t="s">
        <v>2066</v>
      </c>
    </row>
    <row r="1172" customFormat="false" ht="12" hidden="false" customHeight="false" outlineLevel="0" collapsed="false">
      <c r="A1172" s="39" t="s">
        <v>2294</v>
      </c>
      <c r="B1172" s="39" t="s">
        <v>2295</v>
      </c>
      <c r="C1172" s="39" t="s">
        <v>3588</v>
      </c>
      <c r="D1172" s="39" t="s">
        <v>4505</v>
      </c>
      <c r="E1172" s="39" t="s">
        <v>261</v>
      </c>
      <c r="F1172" s="39" t="s">
        <v>1739</v>
      </c>
      <c r="G1172" s="39" t="s">
        <v>4853</v>
      </c>
      <c r="H1172" s="39" t="s">
        <v>4502</v>
      </c>
      <c r="I1172" s="40" t="n">
        <v>40</v>
      </c>
      <c r="J1172" s="40" t="n">
        <v>0</v>
      </c>
      <c r="K1172" s="39" t="s">
        <v>4503</v>
      </c>
      <c r="L1172" s="41" t="n">
        <v>0</v>
      </c>
      <c r="M1172" s="41" t="n">
        <v>7270.34</v>
      </c>
      <c r="O1172" s="42" t="n">
        <f aca="false">M1172/SUM($M$2:$M$2023)</f>
        <v>2.00853255456918E-005</v>
      </c>
      <c r="P1172" s="43" t="n">
        <f aca="false">IFERROR(M1172/I1172,0)</f>
        <v>181.7585</v>
      </c>
      <c r="Q1172" s="17"/>
      <c r="R1172" s="44" t="n">
        <f aca="false">I1172-Q1172</f>
        <v>40</v>
      </c>
      <c r="S1172" s="43" t="n">
        <f aca="false">$AK1172*R1172</f>
        <v>7270.33769470405</v>
      </c>
      <c r="U1172" s="26" t="s">
        <v>259</v>
      </c>
      <c r="V1172" s="26" t="s">
        <v>260</v>
      </c>
      <c r="W1172" s="26" t="s">
        <v>262</v>
      </c>
      <c r="X1172" s="26"/>
      <c r="Y1172" s="26" t="s">
        <v>277</v>
      </c>
      <c r="Z1172" s="27" t="s">
        <v>123</v>
      </c>
      <c r="AA1172" s="26"/>
      <c r="AB1172" s="26"/>
      <c r="AC1172" s="26"/>
      <c r="AD1172" s="26"/>
      <c r="AE1172" s="26"/>
      <c r="AF1172" s="26"/>
      <c r="AG1172" s="26"/>
      <c r="AH1172" s="45"/>
      <c r="AI1172" s="45"/>
      <c r="AJ1172" s="45"/>
      <c r="AK1172" s="46" t="n">
        <v>181.758442367601</v>
      </c>
      <c r="AL1172" s="46"/>
      <c r="AM1172" s="46"/>
      <c r="AN1172" s="26"/>
      <c r="AO1172" s="26" t="s">
        <v>2066</v>
      </c>
    </row>
    <row r="1173" customFormat="false" ht="12" hidden="false" customHeight="false" outlineLevel="0" collapsed="false">
      <c r="A1173" s="39" t="s">
        <v>2294</v>
      </c>
      <c r="B1173" s="39" t="s">
        <v>2295</v>
      </c>
      <c r="C1173" s="39" t="s">
        <v>5760</v>
      </c>
      <c r="D1173" s="39" t="s">
        <v>4505</v>
      </c>
      <c r="E1173" s="39" t="s">
        <v>261</v>
      </c>
      <c r="F1173" s="39" t="s">
        <v>1739</v>
      </c>
      <c r="G1173" s="39" t="s">
        <v>4853</v>
      </c>
      <c r="H1173" s="39" t="s">
        <v>4502</v>
      </c>
      <c r="I1173" s="40" t="n">
        <v>40</v>
      </c>
      <c r="J1173" s="40" t="n">
        <v>0</v>
      </c>
      <c r="K1173" s="39" t="s">
        <v>4503</v>
      </c>
      <c r="L1173" s="41" t="n">
        <v>0</v>
      </c>
      <c r="M1173" s="41" t="n">
        <v>7270.34</v>
      </c>
      <c r="O1173" s="42" t="n">
        <f aca="false">M1173/SUM($M$2:$M$2023)</f>
        <v>2.00853255456918E-005</v>
      </c>
      <c r="P1173" s="43" t="n">
        <f aca="false">IFERROR(M1173/I1173,0)</f>
        <v>181.7585</v>
      </c>
      <c r="Q1173" s="17"/>
      <c r="R1173" s="44" t="n">
        <f aca="false">I1173-Q1173</f>
        <v>40</v>
      </c>
      <c r="S1173" s="43" t="n">
        <f aca="false">$AK1173*R1173</f>
        <v>7270.33769470405</v>
      </c>
      <c r="U1173" s="26" t="s">
        <v>259</v>
      </c>
      <c r="V1173" s="26" t="s">
        <v>260</v>
      </c>
      <c r="W1173" s="26" t="s">
        <v>262</v>
      </c>
      <c r="X1173" s="26"/>
      <c r="Y1173" s="26" t="s">
        <v>277</v>
      </c>
      <c r="Z1173" s="27" t="s">
        <v>123</v>
      </c>
      <c r="AA1173" s="26"/>
      <c r="AB1173" s="26"/>
      <c r="AC1173" s="26"/>
      <c r="AD1173" s="26"/>
      <c r="AE1173" s="26"/>
      <c r="AF1173" s="26"/>
      <c r="AG1173" s="26"/>
      <c r="AH1173" s="45"/>
      <c r="AI1173" s="45"/>
      <c r="AJ1173" s="45"/>
      <c r="AK1173" s="46" t="n">
        <v>181.758442367601</v>
      </c>
      <c r="AL1173" s="46"/>
      <c r="AM1173" s="46"/>
      <c r="AN1173" s="26"/>
      <c r="AO1173" s="26" t="s">
        <v>2066</v>
      </c>
    </row>
    <row r="1174" customFormat="false" ht="12" hidden="false" customHeight="false" outlineLevel="0" collapsed="false">
      <c r="A1174" s="39" t="s">
        <v>2477</v>
      </c>
      <c r="B1174" s="39" t="s">
        <v>2478</v>
      </c>
      <c r="C1174" s="39" t="s">
        <v>78</v>
      </c>
      <c r="D1174" s="39" t="s">
        <v>4505</v>
      </c>
      <c r="E1174" s="39" t="s">
        <v>261</v>
      </c>
      <c r="F1174" s="39" t="s">
        <v>1739</v>
      </c>
      <c r="G1174" s="39" t="s">
        <v>4853</v>
      </c>
      <c r="H1174" s="39" t="s">
        <v>4502</v>
      </c>
      <c r="I1174" s="40" t="n">
        <v>40</v>
      </c>
      <c r="J1174" s="40" t="n">
        <v>0</v>
      </c>
      <c r="K1174" s="39" t="s">
        <v>4503</v>
      </c>
      <c r="L1174" s="41" t="n">
        <v>0</v>
      </c>
      <c r="M1174" s="41" t="n">
        <v>1586</v>
      </c>
      <c r="O1174" s="42" t="n">
        <f aca="false">M1174/SUM($M$2:$M$2023)</f>
        <v>4.38154561072346E-006</v>
      </c>
      <c r="P1174" s="43" t="n">
        <f aca="false">IFERROR(M1174/I1174,0)</f>
        <v>39.65</v>
      </c>
      <c r="Q1174" s="17"/>
      <c r="R1174" s="44" t="n">
        <f aca="false">I1174-Q1174</f>
        <v>40</v>
      </c>
      <c r="S1174" s="43" t="n">
        <f aca="false">$AK1174*R1174</f>
        <v>1586</v>
      </c>
      <c r="U1174" s="26" t="s">
        <v>259</v>
      </c>
      <c r="V1174" s="26" t="s">
        <v>260</v>
      </c>
      <c r="W1174" s="26" t="s">
        <v>262</v>
      </c>
      <c r="X1174" s="26"/>
      <c r="Y1174" s="26" t="s">
        <v>277</v>
      </c>
      <c r="Z1174" s="27" t="s">
        <v>123</v>
      </c>
      <c r="AA1174" s="26"/>
      <c r="AB1174" s="26"/>
      <c r="AC1174" s="26"/>
      <c r="AD1174" s="26"/>
      <c r="AE1174" s="26"/>
      <c r="AF1174" s="26"/>
      <c r="AG1174" s="26"/>
      <c r="AH1174" s="45" t="n">
        <v>120</v>
      </c>
      <c r="AI1174" s="45" t="n">
        <f aca="false">Q1174</f>
        <v>0</v>
      </c>
      <c r="AJ1174" s="45" t="n">
        <f aca="false">$AH1174-$AI1174</f>
        <v>120</v>
      </c>
      <c r="AK1174" s="46" t="n">
        <v>39.65</v>
      </c>
      <c r="AL1174" s="46" t="n">
        <f aca="false">$AJ1174*$AK1174</f>
        <v>4758</v>
      </c>
      <c r="AM1174" s="46" t="n">
        <f aca="false">$AI1174*$AK1174</f>
        <v>0</v>
      </c>
      <c r="AN1174" s="26"/>
      <c r="AO1174" s="26" t="s">
        <v>1740</v>
      </c>
    </row>
    <row r="1175" customFormat="false" ht="12" hidden="false" customHeight="false" outlineLevel="0" collapsed="false">
      <c r="A1175" s="39" t="s">
        <v>2477</v>
      </c>
      <c r="B1175" s="39" t="s">
        <v>2478</v>
      </c>
      <c r="C1175" s="39" t="s">
        <v>5761</v>
      </c>
      <c r="D1175" s="39" t="s">
        <v>4505</v>
      </c>
      <c r="E1175" s="39" t="s">
        <v>261</v>
      </c>
      <c r="F1175" s="39" t="s">
        <v>1739</v>
      </c>
      <c r="G1175" s="39" t="s">
        <v>4853</v>
      </c>
      <c r="H1175" s="39" t="s">
        <v>4502</v>
      </c>
      <c r="I1175" s="40" t="n">
        <v>40</v>
      </c>
      <c r="J1175" s="40" t="n">
        <v>0</v>
      </c>
      <c r="K1175" s="39" t="s">
        <v>4503</v>
      </c>
      <c r="L1175" s="41" t="n">
        <v>0</v>
      </c>
      <c r="M1175" s="41" t="n">
        <v>1586</v>
      </c>
      <c r="O1175" s="42" t="n">
        <f aca="false">M1175/SUM($M$2:$M$2023)</f>
        <v>4.38154561072346E-006</v>
      </c>
      <c r="P1175" s="43" t="n">
        <f aca="false">IFERROR(M1175/I1175,0)</f>
        <v>39.65</v>
      </c>
      <c r="Q1175" s="17"/>
      <c r="R1175" s="44" t="n">
        <f aca="false">I1175-Q1175</f>
        <v>40</v>
      </c>
      <c r="S1175" s="43" t="n">
        <f aca="false">$AK1175*R1175</f>
        <v>1586</v>
      </c>
      <c r="U1175" s="26" t="s">
        <v>259</v>
      </c>
      <c r="V1175" s="26" t="s">
        <v>260</v>
      </c>
      <c r="W1175" s="26" t="s">
        <v>262</v>
      </c>
      <c r="X1175" s="26"/>
      <c r="Y1175" s="26" t="s">
        <v>277</v>
      </c>
      <c r="Z1175" s="27" t="s">
        <v>123</v>
      </c>
      <c r="AA1175" s="26"/>
      <c r="AB1175" s="26"/>
      <c r="AC1175" s="26"/>
      <c r="AD1175" s="26"/>
      <c r="AE1175" s="26"/>
      <c r="AF1175" s="26"/>
      <c r="AG1175" s="26"/>
      <c r="AH1175" s="45"/>
      <c r="AI1175" s="45"/>
      <c r="AJ1175" s="45"/>
      <c r="AK1175" s="46" t="n">
        <v>39.65</v>
      </c>
      <c r="AL1175" s="46"/>
      <c r="AM1175" s="46"/>
      <c r="AN1175" s="26"/>
      <c r="AO1175" s="26" t="s">
        <v>1740</v>
      </c>
    </row>
    <row r="1176" customFormat="false" ht="12" hidden="false" customHeight="false" outlineLevel="0" collapsed="false">
      <c r="A1176" s="39" t="s">
        <v>2477</v>
      </c>
      <c r="B1176" s="39" t="s">
        <v>2478</v>
      </c>
      <c r="C1176" s="39" t="s">
        <v>5762</v>
      </c>
      <c r="D1176" s="39" t="s">
        <v>4505</v>
      </c>
      <c r="E1176" s="39" t="s">
        <v>261</v>
      </c>
      <c r="F1176" s="39" t="s">
        <v>1739</v>
      </c>
      <c r="G1176" s="39" t="s">
        <v>4853</v>
      </c>
      <c r="H1176" s="39" t="s">
        <v>4502</v>
      </c>
      <c r="I1176" s="40" t="n">
        <v>40</v>
      </c>
      <c r="J1176" s="40" t="n">
        <v>0</v>
      </c>
      <c r="K1176" s="39" t="s">
        <v>4503</v>
      </c>
      <c r="L1176" s="41" t="n">
        <v>0</v>
      </c>
      <c r="M1176" s="41" t="n">
        <v>1586</v>
      </c>
      <c r="O1176" s="42" t="n">
        <f aca="false">M1176/SUM($M$2:$M$2023)</f>
        <v>4.38154561072346E-006</v>
      </c>
      <c r="P1176" s="43" t="n">
        <f aca="false">IFERROR(M1176/I1176,0)</f>
        <v>39.65</v>
      </c>
      <c r="Q1176" s="17"/>
      <c r="R1176" s="44" t="n">
        <f aca="false">I1176-Q1176</f>
        <v>40</v>
      </c>
      <c r="S1176" s="43" t="n">
        <f aca="false">$AK1176*R1176</f>
        <v>1586</v>
      </c>
      <c r="U1176" s="26" t="s">
        <v>259</v>
      </c>
      <c r="V1176" s="26" t="s">
        <v>260</v>
      </c>
      <c r="W1176" s="26" t="s">
        <v>262</v>
      </c>
      <c r="X1176" s="26"/>
      <c r="Y1176" s="26" t="s">
        <v>277</v>
      </c>
      <c r="Z1176" s="27" t="s">
        <v>123</v>
      </c>
      <c r="AA1176" s="26"/>
      <c r="AB1176" s="26"/>
      <c r="AC1176" s="26"/>
      <c r="AD1176" s="26"/>
      <c r="AE1176" s="26"/>
      <c r="AF1176" s="26"/>
      <c r="AG1176" s="26"/>
      <c r="AH1176" s="45"/>
      <c r="AI1176" s="45"/>
      <c r="AJ1176" s="45"/>
      <c r="AK1176" s="46" t="n">
        <v>39.65</v>
      </c>
      <c r="AL1176" s="46"/>
      <c r="AM1176" s="46"/>
      <c r="AN1176" s="26"/>
      <c r="AO1176" s="26" t="s">
        <v>1740</v>
      </c>
    </row>
    <row r="1177" customFormat="false" ht="12" hidden="false" customHeight="false" outlineLevel="0" collapsed="false">
      <c r="A1177" s="39" t="s">
        <v>2373</v>
      </c>
      <c r="B1177" s="39" t="s">
        <v>2374</v>
      </c>
      <c r="C1177" s="39" t="s">
        <v>5763</v>
      </c>
      <c r="D1177" s="39" t="s">
        <v>4505</v>
      </c>
      <c r="E1177" s="39" t="s">
        <v>261</v>
      </c>
      <c r="F1177" s="39" t="s">
        <v>1739</v>
      </c>
      <c r="G1177" s="39" t="s">
        <v>4853</v>
      </c>
      <c r="H1177" s="39" t="s">
        <v>4502</v>
      </c>
      <c r="I1177" s="40" t="n">
        <v>40</v>
      </c>
      <c r="J1177" s="40" t="n">
        <v>0</v>
      </c>
      <c r="K1177" s="39" t="s">
        <v>4503</v>
      </c>
      <c r="L1177" s="41" t="n">
        <v>0</v>
      </c>
      <c r="M1177" s="41" t="n">
        <v>5411.24</v>
      </c>
      <c r="O1177" s="42" t="n">
        <f aca="false">M1177/SUM($M$2:$M$2023)</f>
        <v>1.49493031970815E-005</v>
      </c>
      <c r="P1177" s="43" t="n">
        <f aca="false">IFERROR(M1177/I1177,0)</f>
        <v>135.281</v>
      </c>
      <c r="Q1177" s="17"/>
      <c r="R1177" s="44" t="n">
        <f aca="false">I1177-Q1177</f>
        <v>40</v>
      </c>
      <c r="S1177" s="43" t="n">
        <f aca="false">$AK1177*R1177</f>
        <v>5411.23636363636</v>
      </c>
      <c r="U1177" s="26" t="s">
        <v>259</v>
      </c>
      <c r="V1177" s="26" t="s">
        <v>260</v>
      </c>
      <c r="W1177" s="26" t="s">
        <v>262</v>
      </c>
      <c r="X1177" s="26"/>
      <c r="Y1177" s="26" t="s">
        <v>277</v>
      </c>
      <c r="Z1177" s="27" t="s">
        <v>123</v>
      </c>
      <c r="AA1177" s="26"/>
      <c r="AB1177" s="26"/>
      <c r="AC1177" s="26"/>
      <c r="AD1177" s="26"/>
      <c r="AE1177" s="26"/>
      <c r="AF1177" s="26"/>
      <c r="AG1177" s="26"/>
      <c r="AH1177" s="45"/>
      <c r="AI1177" s="45"/>
      <c r="AJ1177" s="45"/>
      <c r="AK1177" s="46" t="n">
        <v>135.280909090909</v>
      </c>
      <c r="AL1177" s="46"/>
      <c r="AM1177" s="46"/>
      <c r="AN1177" s="26"/>
      <c r="AO1177" s="26" t="s">
        <v>2147</v>
      </c>
    </row>
    <row r="1178" customFormat="false" ht="12" hidden="false" customHeight="false" outlineLevel="0" collapsed="false">
      <c r="A1178" s="39" t="s">
        <v>2206</v>
      </c>
      <c r="B1178" s="39" t="s">
        <v>2207</v>
      </c>
      <c r="C1178" s="39" t="s">
        <v>5764</v>
      </c>
      <c r="D1178" s="39" t="s">
        <v>4505</v>
      </c>
      <c r="E1178" s="39" t="s">
        <v>261</v>
      </c>
      <c r="F1178" s="39" t="s">
        <v>1739</v>
      </c>
      <c r="G1178" s="39" t="s">
        <v>4853</v>
      </c>
      <c r="H1178" s="39" t="s">
        <v>4502</v>
      </c>
      <c r="I1178" s="40" t="n">
        <v>40</v>
      </c>
      <c r="J1178" s="40" t="n">
        <v>0</v>
      </c>
      <c r="K1178" s="39" t="s">
        <v>4503</v>
      </c>
      <c r="L1178" s="41" t="n">
        <v>0</v>
      </c>
      <c r="M1178" s="41" t="n">
        <v>26657.73</v>
      </c>
      <c r="O1178" s="42" t="n">
        <f aca="false">M1178/SUM($M$2:$M$2023)</f>
        <v>7.36456871837019E-005</v>
      </c>
      <c r="P1178" s="43" t="n">
        <f aca="false">IFERROR(M1178/I1178,0)</f>
        <v>666.44325</v>
      </c>
      <c r="Q1178" s="17"/>
      <c r="R1178" s="44" t="n">
        <f aca="false">I1178-Q1178</f>
        <v>40</v>
      </c>
      <c r="S1178" s="43" t="n">
        <f aca="false">$AK1178*R1178</f>
        <v>26657.7248508946</v>
      </c>
      <c r="U1178" s="26" t="s">
        <v>259</v>
      </c>
      <c r="V1178" s="26" t="s">
        <v>260</v>
      </c>
      <c r="W1178" s="26" t="s">
        <v>262</v>
      </c>
      <c r="X1178" s="26"/>
      <c r="Y1178" s="26" t="s">
        <v>277</v>
      </c>
      <c r="Z1178" s="27" t="s">
        <v>123</v>
      </c>
      <c r="AA1178" s="26"/>
      <c r="AB1178" s="26"/>
      <c r="AC1178" s="26"/>
      <c r="AD1178" s="26"/>
      <c r="AE1178" s="26"/>
      <c r="AF1178" s="26"/>
      <c r="AG1178" s="26"/>
      <c r="AH1178" s="45"/>
      <c r="AI1178" s="45"/>
      <c r="AJ1178" s="45"/>
      <c r="AK1178" s="46" t="n">
        <v>666.443121272366</v>
      </c>
      <c r="AL1178" s="46"/>
      <c r="AM1178" s="46"/>
      <c r="AN1178" s="26"/>
      <c r="AO1178" s="26" t="s">
        <v>2177</v>
      </c>
    </row>
    <row r="1179" customFormat="false" ht="12" hidden="false" customHeight="false" outlineLevel="0" collapsed="false">
      <c r="A1179" s="39" t="s">
        <v>2206</v>
      </c>
      <c r="B1179" s="39" t="s">
        <v>2207</v>
      </c>
      <c r="C1179" s="39" t="s">
        <v>4259</v>
      </c>
      <c r="D1179" s="39" t="s">
        <v>4505</v>
      </c>
      <c r="E1179" s="39" t="s">
        <v>261</v>
      </c>
      <c r="F1179" s="39" t="s">
        <v>1739</v>
      </c>
      <c r="G1179" s="39" t="s">
        <v>4853</v>
      </c>
      <c r="H1179" s="39" t="s">
        <v>4502</v>
      </c>
      <c r="I1179" s="40" t="n">
        <v>40</v>
      </c>
      <c r="J1179" s="40" t="n">
        <v>0</v>
      </c>
      <c r="K1179" s="39" t="s">
        <v>4503</v>
      </c>
      <c r="L1179" s="41" t="n">
        <v>0</v>
      </c>
      <c r="M1179" s="41" t="n">
        <v>26657.73</v>
      </c>
      <c r="O1179" s="42" t="n">
        <f aca="false">M1179/SUM($M$2:$M$2023)</f>
        <v>7.36456871837019E-005</v>
      </c>
      <c r="P1179" s="43" t="n">
        <f aca="false">IFERROR(M1179/I1179,0)</f>
        <v>666.44325</v>
      </c>
      <c r="Q1179" s="17"/>
      <c r="R1179" s="44" t="n">
        <f aca="false">I1179-Q1179</f>
        <v>40</v>
      </c>
      <c r="S1179" s="43" t="n">
        <f aca="false">$AK1179*R1179</f>
        <v>26657.7248508946</v>
      </c>
      <c r="U1179" s="26" t="s">
        <v>259</v>
      </c>
      <c r="V1179" s="26" t="s">
        <v>260</v>
      </c>
      <c r="W1179" s="26" t="s">
        <v>262</v>
      </c>
      <c r="X1179" s="26"/>
      <c r="Y1179" s="26" t="s">
        <v>277</v>
      </c>
      <c r="Z1179" s="27" t="s">
        <v>123</v>
      </c>
      <c r="AA1179" s="26"/>
      <c r="AB1179" s="26"/>
      <c r="AC1179" s="26"/>
      <c r="AD1179" s="26"/>
      <c r="AE1179" s="26"/>
      <c r="AF1179" s="26"/>
      <c r="AG1179" s="26"/>
      <c r="AH1179" s="45"/>
      <c r="AI1179" s="45"/>
      <c r="AJ1179" s="45"/>
      <c r="AK1179" s="46" t="n">
        <v>666.443121272366</v>
      </c>
      <c r="AL1179" s="46"/>
      <c r="AM1179" s="46"/>
      <c r="AN1179" s="26"/>
      <c r="AO1179" s="26" t="s">
        <v>2177</v>
      </c>
    </row>
    <row r="1180" customFormat="false" ht="12" hidden="false" customHeight="false" outlineLevel="0" collapsed="false">
      <c r="A1180" s="39" t="s">
        <v>2282</v>
      </c>
      <c r="B1180" s="39" t="s">
        <v>2283</v>
      </c>
      <c r="C1180" s="39" t="s">
        <v>5765</v>
      </c>
      <c r="D1180" s="39" t="s">
        <v>4505</v>
      </c>
      <c r="E1180" s="39" t="s">
        <v>261</v>
      </c>
      <c r="F1180" s="39" t="s">
        <v>1739</v>
      </c>
      <c r="G1180" s="39" t="s">
        <v>4853</v>
      </c>
      <c r="H1180" s="39" t="s">
        <v>4502</v>
      </c>
      <c r="I1180" s="40" t="n">
        <v>40</v>
      </c>
      <c r="J1180" s="40" t="n">
        <v>0</v>
      </c>
      <c r="K1180" s="39" t="s">
        <v>4503</v>
      </c>
      <c r="L1180" s="41" t="n">
        <v>0</v>
      </c>
      <c r="M1180" s="41" t="n">
        <v>133038.65</v>
      </c>
      <c r="O1180" s="42" t="n">
        <f aca="false">M1180/SUM($M$2:$M$2023)</f>
        <v>0.000367537776143805</v>
      </c>
      <c r="P1180" s="43" t="n">
        <f aca="false">IFERROR(M1180/I1180,0)</f>
        <v>3325.96625</v>
      </c>
      <c r="Q1180" s="17"/>
      <c r="R1180" s="44" t="n">
        <f aca="false">I1180-Q1180</f>
        <v>40</v>
      </c>
      <c r="S1180" s="43" t="n">
        <f aca="false">$AK1180*R1180</f>
        <v>133038.650887574</v>
      </c>
      <c r="U1180" s="26" t="s">
        <v>259</v>
      </c>
      <c r="V1180" s="26" t="s">
        <v>260</v>
      </c>
      <c r="W1180" s="26" t="s">
        <v>262</v>
      </c>
      <c r="X1180" s="29" t="s">
        <v>227</v>
      </c>
      <c r="Y1180" s="26" t="s">
        <v>297</v>
      </c>
      <c r="Z1180" s="25" t="s">
        <v>51</v>
      </c>
      <c r="AA1180" s="26" t="s">
        <v>2284</v>
      </c>
      <c r="AB1180" s="26" t="s">
        <v>2285</v>
      </c>
      <c r="AC1180" s="26" t="s">
        <v>290</v>
      </c>
      <c r="AD1180" s="26" t="s">
        <v>270</v>
      </c>
      <c r="AE1180" s="26" t="s">
        <v>2286</v>
      </c>
      <c r="AF1180" s="26" t="s">
        <v>270</v>
      </c>
      <c r="AG1180" s="26" t="s">
        <v>2287</v>
      </c>
      <c r="AH1180" s="45"/>
      <c r="AI1180" s="45"/>
      <c r="AJ1180" s="45"/>
      <c r="AK1180" s="46" t="n">
        <v>3325.96627218935</v>
      </c>
      <c r="AL1180" s="46"/>
      <c r="AM1180" s="46"/>
      <c r="AN1180" s="26"/>
      <c r="AO1180" s="26" t="s">
        <v>5630</v>
      </c>
    </row>
    <row r="1181" customFormat="false" ht="12" hidden="false" customHeight="false" outlineLevel="0" collapsed="false">
      <c r="A1181" s="39" t="s">
        <v>2742</v>
      </c>
      <c r="B1181" s="39" t="s">
        <v>2743</v>
      </c>
      <c r="C1181" s="39" t="s">
        <v>1799</v>
      </c>
      <c r="D1181" s="39" t="s">
        <v>4515</v>
      </c>
      <c r="E1181" s="39" t="s">
        <v>261</v>
      </c>
      <c r="F1181" s="39" t="s">
        <v>1739</v>
      </c>
      <c r="G1181" s="39" t="s">
        <v>4853</v>
      </c>
      <c r="H1181" s="39" t="s">
        <v>4502</v>
      </c>
      <c r="I1181" s="40" t="n">
        <v>40</v>
      </c>
      <c r="J1181" s="40" t="n">
        <v>0</v>
      </c>
      <c r="K1181" s="39" t="s">
        <v>4503</v>
      </c>
      <c r="L1181" s="41" t="n">
        <v>0</v>
      </c>
      <c r="M1181" s="41" t="n">
        <v>1840</v>
      </c>
      <c r="O1181" s="42" t="n">
        <f aca="false">M1181/SUM($M$2:$M$2023)</f>
        <v>5.08325594182293E-006</v>
      </c>
      <c r="P1181" s="43" t="n">
        <f aca="false">IFERROR(M1181/I1181,0)</f>
        <v>46</v>
      </c>
      <c r="Q1181" s="17"/>
      <c r="R1181" s="44" t="n">
        <f aca="false">I1181-Q1181</f>
        <v>40</v>
      </c>
      <c r="S1181" s="43" t="n">
        <f aca="false">$AK1181*R1181</f>
        <v>1840</v>
      </c>
      <c r="U1181" s="26" t="s">
        <v>259</v>
      </c>
      <c r="V1181" s="26" t="s">
        <v>260</v>
      </c>
      <c r="W1181" s="26" t="s">
        <v>262</v>
      </c>
      <c r="X1181" s="26"/>
      <c r="Y1181" s="26" t="s">
        <v>277</v>
      </c>
      <c r="Z1181" s="27" t="s">
        <v>123</v>
      </c>
      <c r="AA1181" s="26"/>
      <c r="AB1181" s="26"/>
      <c r="AC1181" s="26"/>
      <c r="AD1181" s="26"/>
      <c r="AE1181" s="26"/>
      <c r="AF1181" s="26"/>
      <c r="AG1181" s="26"/>
      <c r="AH1181" s="45" t="n">
        <v>40</v>
      </c>
      <c r="AI1181" s="45" t="n">
        <f aca="false">Q1181</f>
        <v>0</v>
      </c>
      <c r="AJ1181" s="45" t="n">
        <f aca="false">$AH1181-$AI1181</f>
        <v>40</v>
      </c>
      <c r="AK1181" s="46" t="n">
        <v>46</v>
      </c>
      <c r="AL1181" s="46" t="n">
        <f aca="false">$AJ1181*$AK1181</f>
        <v>1840</v>
      </c>
      <c r="AM1181" s="46" t="n">
        <f aca="false">$AI1181*$AK1181</f>
        <v>0</v>
      </c>
      <c r="AN1181" s="26"/>
      <c r="AO1181" s="26"/>
    </row>
    <row r="1182" customFormat="false" ht="12" hidden="false" customHeight="false" outlineLevel="0" collapsed="false">
      <c r="A1182" s="39" t="s">
        <v>2568</v>
      </c>
      <c r="B1182" s="39" t="s">
        <v>2569</v>
      </c>
      <c r="C1182" s="39"/>
      <c r="D1182" s="39" t="s">
        <v>4505</v>
      </c>
      <c r="E1182" s="39" t="s">
        <v>274</v>
      </c>
      <c r="F1182" s="39" t="s">
        <v>1739</v>
      </c>
      <c r="G1182" s="39" t="s">
        <v>4853</v>
      </c>
      <c r="H1182" s="39" t="s">
        <v>4502</v>
      </c>
      <c r="I1182" s="40" t="n">
        <v>40</v>
      </c>
      <c r="J1182" s="40" t="n">
        <v>0</v>
      </c>
      <c r="K1182" s="39" t="s">
        <v>4503</v>
      </c>
      <c r="L1182" s="41" t="n">
        <v>0</v>
      </c>
      <c r="M1182" s="41" t="n">
        <v>13944.18</v>
      </c>
      <c r="O1182" s="42" t="n">
        <f aca="false">M1182/SUM($M$2:$M$2023)</f>
        <v>3.85227368689394E-005</v>
      </c>
      <c r="P1182" s="43" t="n">
        <f aca="false">IFERROR(M1182/I1182,0)</f>
        <v>348.6045</v>
      </c>
      <c r="Q1182" s="17"/>
      <c r="R1182" s="44" t="n">
        <f aca="false">I1182-Q1182</f>
        <v>40</v>
      </c>
      <c r="S1182" s="43" t="n">
        <f aca="false">$AK1182*R1182</f>
        <v>13944.1777777778</v>
      </c>
      <c r="U1182" s="26" t="s">
        <v>259</v>
      </c>
      <c r="V1182" s="26" t="s">
        <v>273</v>
      </c>
      <c r="W1182" s="26" t="s">
        <v>262</v>
      </c>
      <c r="X1182" s="26"/>
      <c r="Y1182" s="26" t="s">
        <v>277</v>
      </c>
      <c r="Z1182" s="27" t="s">
        <v>123</v>
      </c>
      <c r="AA1182" s="26"/>
      <c r="AB1182" s="26"/>
      <c r="AC1182" s="26"/>
      <c r="AD1182" s="26"/>
      <c r="AE1182" s="26"/>
      <c r="AF1182" s="26"/>
      <c r="AG1182" s="26"/>
      <c r="AH1182" s="45"/>
      <c r="AI1182" s="45"/>
      <c r="AJ1182" s="45"/>
      <c r="AK1182" s="46" t="n">
        <v>348.604444444445</v>
      </c>
      <c r="AL1182" s="46"/>
      <c r="AM1182" s="46"/>
      <c r="AN1182" s="26"/>
      <c r="AO1182" s="26" t="s">
        <v>1741</v>
      </c>
    </row>
    <row r="1183" customFormat="false" ht="12" hidden="false" customHeight="false" outlineLevel="0" collapsed="false">
      <c r="A1183" s="39" t="s">
        <v>2744</v>
      </c>
      <c r="B1183" s="39" t="s">
        <v>2745</v>
      </c>
      <c r="C1183" s="39"/>
      <c r="D1183" s="39" t="s">
        <v>4505</v>
      </c>
      <c r="E1183" s="39" t="s">
        <v>274</v>
      </c>
      <c r="F1183" s="39" t="s">
        <v>1739</v>
      </c>
      <c r="G1183" s="39" t="s">
        <v>4852</v>
      </c>
      <c r="H1183" s="39" t="s">
        <v>4502</v>
      </c>
      <c r="I1183" s="40" t="n">
        <v>40</v>
      </c>
      <c r="J1183" s="40" t="n">
        <v>0</v>
      </c>
      <c r="K1183" s="39" t="s">
        <v>4503</v>
      </c>
      <c r="L1183" s="41" t="n">
        <v>0</v>
      </c>
      <c r="M1183" s="41" t="n">
        <v>880</v>
      </c>
      <c r="O1183" s="42" t="n">
        <f aca="false">M1183/SUM($M$2:$M$2023)</f>
        <v>2.43112240695879E-006</v>
      </c>
      <c r="P1183" s="43" t="n">
        <f aca="false">IFERROR(M1183/I1183,0)</f>
        <v>22</v>
      </c>
      <c r="Q1183" s="17"/>
      <c r="R1183" s="44" t="n">
        <f aca="false">I1183-Q1183</f>
        <v>40</v>
      </c>
      <c r="S1183" s="43" t="n">
        <f aca="false">$AK1183*R1183</f>
        <v>880</v>
      </c>
      <c r="U1183" s="26" t="s">
        <v>259</v>
      </c>
      <c r="V1183" s="26" t="s">
        <v>273</v>
      </c>
      <c r="W1183" s="26" t="s">
        <v>262</v>
      </c>
      <c r="X1183" s="26"/>
      <c r="Y1183" s="26" t="s">
        <v>277</v>
      </c>
      <c r="Z1183" s="27" t="s">
        <v>123</v>
      </c>
      <c r="AA1183" s="26"/>
      <c r="AB1183" s="26"/>
      <c r="AC1183" s="26"/>
      <c r="AD1183" s="26"/>
      <c r="AE1183" s="26"/>
      <c r="AF1183" s="26"/>
      <c r="AG1183" s="26"/>
      <c r="AH1183" s="45" t="n">
        <v>40</v>
      </c>
      <c r="AI1183" s="45" t="n">
        <f aca="false">Q1183</f>
        <v>0</v>
      </c>
      <c r="AJ1183" s="45" t="n">
        <f aca="false">$AH1183-$AI1183</f>
        <v>40</v>
      </c>
      <c r="AK1183" s="46" t="n">
        <v>22</v>
      </c>
      <c r="AL1183" s="46" t="n">
        <f aca="false">$AJ1183*$AK1183</f>
        <v>880</v>
      </c>
      <c r="AM1183" s="46" t="n">
        <f aca="false">$AI1183*$AK1183</f>
        <v>0</v>
      </c>
      <c r="AN1183" s="26"/>
      <c r="AO1183" s="26"/>
    </row>
    <row r="1184" customFormat="false" ht="12" hidden="false" customHeight="false" outlineLevel="0" collapsed="false">
      <c r="A1184" s="39" t="s">
        <v>2746</v>
      </c>
      <c r="B1184" s="39" t="s">
        <v>2747</v>
      </c>
      <c r="C1184" s="39"/>
      <c r="D1184" s="39" t="s">
        <v>4505</v>
      </c>
      <c r="E1184" s="39" t="s">
        <v>274</v>
      </c>
      <c r="F1184" s="39" t="s">
        <v>1739</v>
      </c>
      <c r="G1184" s="39" t="s">
        <v>4852</v>
      </c>
      <c r="H1184" s="39" t="s">
        <v>4502</v>
      </c>
      <c r="I1184" s="40" t="n">
        <v>40</v>
      </c>
      <c r="J1184" s="40" t="n">
        <v>0</v>
      </c>
      <c r="K1184" s="39" t="s">
        <v>4503</v>
      </c>
      <c r="L1184" s="41" t="n">
        <v>0</v>
      </c>
      <c r="M1184" s="41" t="n">
        <v>958.8</v>
      </c>
      <c r="O1184" s="42" t="n">
        <f aca="false">M1184/SUM($M$2:$M$2023)</f>
        <v>2.64881836794556E-006</v>
      </c>
      <c r="P1184" s="43" t="n">
        <f aca="false">IFERROR(M1184/I1184,0)</f>
        <v>23.97</v>
      </c>
      <c r="Q1184" s="17"/>
      <c r="R1184" s="44" t="n">
        <f aca="false">I1184-Q1184</f>
        <v>40</v>
      </c>
      <c r="S1184" s="43" t="n">
        <f aca="false">$AK1184*R1184</f>
        <v>958.8</v>
      </c>
      <c r="U1184" s="26" t="s">
        <v>259</v>
      </c>
      <c r="V1184" s="26" t="s">
        <v>273</v>
      </c>
      <c r="W1184" s="26" t="s">
        <v>262</v>
      </c>
      <c r="X1184" s="26"/>
      <c r="Y1184" s="26" t="s">
        <v>277</v>
      </c>
      <c r="Z1184" s="27" t="s">
        <v>123</v>
      </c>
      <c r="AA1184" s="26"/>
      <c r="AB1184" s="26"/>
      <c r="AC1184" s="26"/>
      <c r="AD1184" s="26"/>
      <c r="AE1184" s="26"/>
      <c r="AF1184" s="26"/>
      <c r="AG1184" s="26"/>
      <c r="AH1184" s="45" t="n">
        <v>40</v>
      </c>
      <c r="AI1184" s="45" t="n">
        <f aca="false">Q1184</f>
        <v>0</v>
      </c>
      <c r="AJ1184" s="45" t="n">
        <f aca="false">$AH1184-$AI1184</f>
        <v>40</v>
      </c>
      <c r="AK1184" s="46" t="n">
        <v>23.97</v>
      </c>
      <c r="AL1184" s="46" t="n">
        <f aca="false">$AJ1184*$AK1184</f>
        <v>958.8</v>
      </c>
      <c r="AM1184" s="46" t="n">
        <f aca="false">$AI1184*$AK1184</f>
        <v>0</v>
      </c>
      <c r="AN1184" s="26"/>
      <c r="AO1184" s="26"/>
    </row>
    <row r="1185" customFormat="false" ht="12" hidden="false" customHeight="false" outlineLevel="0" collapsed="false">
      <c r="A1185" s="39" t="s">
        <v>2748</v>
      </c>
      <c r="B1185" s="39" t="s">
        <v>2749</v>
      </c>
      <c r="C1185" s="39"/>
      <c r="D1185" s="39" t="s">
        <v>4505</v>
      </c>
      <c r="E1185" s="39" t="s">
        <v>274</v>
      </c>
      <c r="F1185" s="39" t="s">
        <v>1739</v>
      </c>
      <c r="G1185" s="39" t="s">
        <v>4852</v>
      </c>
      <c r="H1185" s="39" t="s">
        <v>4502</v>
      </c>
      <c r="I1185" s="40" t="n">
        <v>40</v>
      </c>
      <c r="J1185" s="40" t="n">
        <v>0</v>
      </c>
      <c r="K1185" s="39" t="s">
        <v>4503</v>
      </c>
      <c r="L1185" s="41" t="n">
        <v>0</v>
      </c>
      <c r="M1185" s="41" t="n">
        <v>10856.4</v>
      </c>
      <c r="O1185" s="42" t="n">
        <f aca="false">M1185/SUM($M$2:$M$2023)</f>
        <v>2.99923151123948E-005</v>
      </c>
      <c r="P1185" s="43" t="n">
        <f aca="false">IFERROR(M1185/I1185,0)</f>
        <v>271.41</v>
      </c>
      <c r="Q1185" s="17" t="n">
        <v>7</v>
      </c>
      <c r="R1185" s="44" t="n">
        <f aca="false">I1185-Q1185</f>
        <v>33</v>
      </c>
      <c r="S1185" s="43" t="n">
        <f aca="false">$AK1185*R1185</f>
        <v>8956.53</v>
      </c>
      <c r="U1185" s="26" t="s">
        <v>259</v>
      </c>
      <c r="V1185" s="26" t="s">
        <v>273</v>
      </c>
      <c r="W1185" s="26" t="s">
        <v>262</v>
      </c>
      <c r="X1185" s="24" t="s">
        <v>226</v>
      </c>
      <c r="Y1185" s="26" t="s">
        <v>267</v>
      </c>
      <c r="Z1185" s="25" t="s">
        <v>51</v>
      </c>
      <c r="AA1185" s="26" t="s">
        <v>2750</v>
      </c>
      <c r="AB1185" s="26" t="s">
        <v>2751</v>
      </c>
      <c r="AC1185" s="26" t="s">
        <v>290</v>
      </c>
      <c r="AD1185" s="26" t="s">
        <v>269</v>
      </c>
      <c r="AE1185" s="26"/>
      <c r="AF1185" s="26" t="s">
        <v>270</v>
      </c>
      <c r="AG1185" s="26"/>
      <c r="AH1185" s="45" t="n">
        <v>40</v>
      </c>
      <c r="AI1185" s="45" t="n">
        <f aca="false">Q1185</f>
        <v>7</v>
      </c>
      <c r="AJ1185" s="45" t="n">
        <f aca="false">$AH1185-$AI1185</f>
        <v>33</v>
      </c>
      <c r="AK1185" s="46" t="n">
        <v>271.41</v>
      </c>
      <c r="AL1185" s="46" t="n">
        <f aca="false">$AJ1185*$AK1185</f>
        <v>8956.53</v>
      </c>
      <c r="AM1185" s="46" t="n">
        <f aca="false">$AI1185*$AK1185</f>
        <v>1899.87</v>
      </c>
      <c r="AN1185" s="26"/>
      <c r="AO1185" s="26" t="s">
        <v>2752</v>
      </c>
    </row>
    <row r="1186" customFormat="false" ht="12" hidden="false" customHeight="false" outlineLevel="0" collapsed="false">
      <c r="A1186" s="39" t="s">
        <v>945</v>
      </c>
      <c r="B1186" s="39" t="s">
        <v>946</v>
      </c>
      <c r="C1186" s="39"/>
      <c r="D1186" s="39" t="s">
        <v>4505</v>
      </c>
      <c r="E1186" s="39" t="s">
        <v>274</v>
      </c>
      <c r="F1186" s="39" t="s">
        <v>1739</v>
      </c>
      <c r="G1186" s="39" t="s">
        <v>4852</v>
      </c>
      <c r="H1186" s="39" t="s">
        <v>4502</v>
      </c>
      <c r="I1186" s="40" t="n">
        <v>40</v>
      </c>
      <c r="J1186" s="40" t="n">
        <v>0</v>
      </c>
      <c r="K1186" s="39" t="s">
        <v>4503</v>
      </c>
      <c r="L1186" s="41" t="n">
        <v>0</v>
      </c>
      <c r="M1186" s="41" t="n">
        <v>73255.92</v>
      </c>
      <c r="O1186" s="42" t="n">
        <f aca="false">M1186/SUM($M$2:$M$2023)</f>
        <v>0.000202379668811796</v>
      </c>
      <c r="P1186" s="43" t="n">
        <f aca="false">IFERROR(M1186/I1186,0)</f>
        <v>1831.398</v>
      </c>
      <c r="Q1186" s="17"/>
      <c r="R1186" s="44" t="n">
        <f aca="false">I1186-Q1186</f>
        <v>40</v>
      </c>
      <c r="S1186" s="43" t="n">
        <f aca="false">$AK1186*R1186</f>
        <v>73255.92</v>
      </c>
      <c r="U1186" s="26" t="s">
        <v>259</v>
      </c>
      <c r="V1186" s="26" t="s">
        <v>273</v>
      </c>
      <c r="W1186" s="26" t="s">
        <v>262</v>
      </c>
      <c r="X1186" s="26"/>
      <c r="Y1186" s="26" t="s">
        <v>277</v>
      </c>
      <c r="Z1186" s="27" t="s">
        <v>123</v>
      </c>
      <c r="AA1186" s="26"/>
      <c r="AB1186" s="26"/>
      <c r="AC1186" s="26"/>
      <c r="AD1186" s="26"/>
      <c r="AE1186" s="26"/>
      <c r="AF1186" s="26"/>
      <c r="AG1186" s="26"/>
      <c r="AH1186" s="45" t="n">
        <v>40</v>
      </c>
      <c r="AI1186" s="45" t="n">
        <f aca="false">Q1186</f>
        <v>0</v>
      </c>
      <c r="AJ1186" s="45" t="n">
        <f aca="false">$AH1186-$AI1186</f>
        <v>40</v>
      </c>
      <c r="AK1186" s="46" t="n">
        <v>1831.398</v>
      </c>
      <c r="AL1186" s="46" t="n">
        <f aca="false">$AJ1186*$AK1186</f>
        <v>73255.92</v>
      </c>
      <c r="AM1186" s="46" t="n">
        <f aca="false">$AI1186*$AK1186</f>
        <v>0</v>
      </c>
      <c r="AN1186" s="26"/>
      <c r="AO1186" s="26"/>
    </row>
    <row r="1187" customFormat="false" ht="12" hidden="false" customHeight="false" outlineLevel="0" collapsed="false">
      <c r="A1187" s="39" t="s">
        <v>2604</v>
      </c>
      <c r="B1187" s="39" t="s">
        <v>2605</v>
      </c>
      <c r="C1187" s="39"/>
      <c r="D1187" s="39" t="s">
        <v>4500</v>
      </c>
      <c r="E1187" s="39" t="s">
        <v>274</v>
      </c>
      <c r="F1187" s="39" t="s">
        <v>1739</v>
      </c>
      <c r="G1187" s="39" t="s">
        <v>4853</v>
      </c>
      <c r="H1187" s="39" t="s">
        <v>4502</v>
      </c>
      <c r="I1187" s="40" t="n">
        <v>40</v>
      </c>
      <c r="J1187" s="40" t="n">
        <v>0</v>
      </c>
      <c r="K1187" s="39" t="s">
        <v>4503</v>
      </c>
      <c r="L1187" s="41" t="n">
        <v>0</v>
      </c>
      <c r="M1187" s="41" t="n">
        <v>127500</v>
      </c>
      <c r="O1187" s="42" t="n">
        <f aca="false">M1187/SUM($M$2:$M$2023)</f>
        <v>0.000352236485099143</v>
      </c>
      <c r="P1187" s="43" t="n">
        <f aca="false">IFERROR(M1187/I1187,0)</f>
        <v>3187.5</v>
      </c>
      <c r="Q1187" s="17"/>
      <c r="R1187" s="44" t="n">
        <f aca="false">I1187-Q1187</f>
        <v>40</v>
      </c>
      <c r="S1187" s="43" t="n">
        <f aca="false">$AK1187*R1187</f>
        <v>127500</v>
      </c>
      <c r="U1187" s="26" t="s">
        <v>259</v>
      </c>
      <c r="V1187" s="26" t="s">
        <v>273</v>
      </c>
      <c r="W1187" s="26" t="s">
        <v>262</v>
      </c>
      <c r="X1187" s="26"/>
      <c r="Y1187" s="26" t="s">
        <v>277</v>
      </c>
      <c r="Z1187" s="27" t="s">
        <v>123</v>
      </c>
      <c r="AA1187" s="26"/>
      <c r="AB1187" s="26"/>
      <c r="AC1187" s="26"/>
      <c r="AD1187" s="26"/>
      <c r="AE1187" s="26"/>
      <c r="AF1187" s="26"/>
      <c r="AG1187" s="26"/>
      <c r="AH1187" s="45" t="n">
        <v>80</v>
      </c>
      <c r="AI1187" s="45" t="n">
        <f aca="false">Q1187</f>
        <v>0</v>
      </c>
      <c r="AJ1187" s="45" t="n">
        <f aca="false">$AH1187-$AI1187</f>
        <v>80</v>
      </c>
      <c r="AK1187" s="46" t="n">
        <v>3187.5</v>
      </c>
      <c r="AL1187" s="46" t="n">
        <f aca="false">$AJ1187*$AK1187</f>
        <v>255000</v>
      </c>
      <c r="AM1187" s="46" t="n">
        <f aca="false">$AI1187*$AK1187</f>
        <v>0</v>
      </c>
      <c r="AN1187" s="26"/>
      <c r="AO1187" s="26" t="s">
        <v>1741</v>
      </c>
    </row>
    <row r="1188" customFormat="false" ht="12" hidden="false" customHeight="false" outlineLevel="0" collapsed="false">
      <c r="A1188" s="39" t="s">
        <v>2604</v>
      </c>
      <c r="B1188" s="39" t="s">
        <v>2605</v>
      </c>
      <c r="C1188" s="39"/>
      <c r="D1188" s="39" t="s">
        <v>4500</v>
      </c>
      <c r="E1188" s="39" t="s">
        <v>274</v>
      </c>
      <c r="F1188" s="39" t="s">
        <v>1739</v>
      </c>
      <c r="G1188" s="39" t="s">
        <v>4852</v>
      </c>
      <c r="H1188" s="39" t="s">
        <v>4502</v>
      </c>
      <c r="I1188" s="40" t="n">
        <v>40</v>
      </c>
      <c r="J1188" s="40" t="n">
        <v>0</v>
      </c>
      <c r="K1188" s="39" t="s">
        <v>4503</v>
      </c>
      <c r="L1188" s="41" t="n">
        <v>0</v>
      </c>
      <c r="M1188" s="41" t="n">
        <v>127500</v>
      </c>
      <c r="O1188" s="42" t="n">
        <f aca="false">M1188/SUM($M$2:$M$2023)</f>
        <v>0.000352236485099143</v>
      </c>
      <c r="P1188" s="43" t="n">
        <f aca="false">IFERROR(M1188/I1188,0)</f>
        <v>3187.5</v>
      </c>
      <c r="Q1188" s="17"/>
      <c r="R1188" s="44" t="n">
        <f aca="false">I1188-Q1188</f>
        <v>40</v>
      </c>
      <c r="S1188" s="43" t="n">
        <f aca="false">$AK1188*R1188</f>
        <v>127500</v>
      </c>
      <c r="U1188" s="26" t="s">
        <v>259</v>
      </c>
      <c r="V1188" s="26" t="s">
        <v>273</v>
      </c>
      <c r="W1188" s="26" t="s">
        <v>262</v>
      </c>
      <c r="X1188" s="26"/>
      <c r="Y1188" s="26" t="s">
        <v>277</v>
      </c>
      <c r="Z1188" s="27" t="s">
        <v>123</v>
      </c>
      <c r="AA1188" s="26"/>
      <c r="AB1188" s="26"/>
      <c r="AC1188" s="26"/>
      <c r="AD1188" s="26"/>
      <c r="AE1188" s="26"/>
      <c r="AF1188" s="26"/>
      <c r="AG1188" s="26"/>
      <c r="AH1188" s="45"/>
      <c r="AI1188" s="45"/>
      <c r="AJ1188" s="45"/>
      <c r="AK1188" s="46" t="n">
        <v>3187.5</v>
      </c>
      <c r="AL1188" s="46"/>
      <c r="AM1188" s="46"/>
      <c r="AN1188" s="26"/>
      <c r="AO1188" s="26" t="s">
        <v>1741</v>
      </c>
    </row>
    <row r="1189" customFormat="false" ht="12" hidden="false" customHeight="false" outlineLevel="0" collapsed="false">
      <c r="A1189" s="39" t="s">
        <v>1218</v>
      </c>
      <c r="B1189" s="39" t="s">
        <v>1219</v>
      </c>
      <c r="C1189" s="39"/>
      <c r="D1189" s="39" t="s">
        <v>4505</v>
      </c>
      <c r="E1189" s="39" t="s">
        <v>274</v>
      </c>
      <c r="F1189" s="39" t="s">
        <v>1739</v>
      </c>
      <c r="G1189" s="39" t="s">
        <v>4853</v>
      </c>
      <c r="H1189" s="39" t="s">
        <v>4502</v>
      </c>
      <c r="I1189" s="40" t="n">
        <v>40</v>
      </c>
      <c r="J1189" s="40" t="n">
        <v>0</v>
      </c>
      <c r="K1189" s="39" t="s">
        <v>4503</v>
      </c>
      <c r="L1189" s="41" t="n">
        <v>0</v>
      </c>
      <c r="M1189" s="41" t="n">
        <v>374766.39</v>
      </c>
      <c r="O1189" s="42" t="n">
        <f aca="false">M1189/SUM($M$2:$M$2023)</f>
        <v>0.00103534428193643</v>
      </c>
      <c r="P1189" s="43" t="n">
        <f aca="false">IFERROR(M1189/I1189,0)</f>
        <v>9369.15975</v>
      </c>
      <c r="Q1189" s="17" t="n">
        <v>9</v>
      </c>
      <c r="R1189" s="44" t="n">
        <f aca="false">I1189-Q1189</f>
        <v>31</v>
      </c>
      <c r="S1189" s="43" t="n">
        <f aca="false">$AK1189*R1189</f>
        <v>290443.953111111</v>
      </c>
      <c r="U1189" s="26" t="s">
        <v>259</v>
      </c>
      <c r="V1189" s="26" t="s">
        <v>273</v>
      </c>
      <c r="W1189" s="26" t="s">
        <v>262</v>
      </c>
      <c r="X1189" s="29" t="s">
        <v>227</v>
      </c>
      <c r="Y1189" s="26" t="s">
        <v>297</v>
      </c>
      <c r="Z1189" s="25" t="s">
        <v>51</v>
      </c>
      <c r="AA1189" s="26" t="s">
        <v>2572</v>
      </c>
      <c r="AB1189" s="26" t="s">
        <v>2573</v>
      </c>
      <c r="AC1189" s="26" t="s">
        <v>2574</v>
      </c>
      <c r="AD1189" s="26" t="s">
        <v>269</v>
      </c>
      <c r="AE1189" s="26"/>
      <c r="AF1189" s="26" t="s">
        <v>270</v>
      </c>
      <c r="AG1189" s="26" t="s">
        <v>2575</v>
      </c>
      <c r="AH1189" s="45" t="n">
        <v>90</v>
      </c>
      <c r="AI1189" s="45" t="n">
        <f aca="false">Q1189</f>
        <v>9</v>
      </c>
      <c r="AJ1189" s="45" t="n">
        <f aca="false">$AH1189-$AI1189</f>
        <v>81</v>
      </c>
      <c r="AK1189" s="46" t="n">
        <v>9369.15977777778</v>
      </c>
      <c r="AL1189" s="46" t="n">
        <f aca="false">$AJ1189*$AK1189</f>
        <v>758901.942</v>
      </c>
      <c r="AM1189" s="46" t="n">
        <f aca="false">$AI1189*$AK1189</f>
        <v>84322.438</v>
      </c>
      <c r="AN1189" s="26"/>
      <c r="AO1189" s="26" t="s">
        <v>2576</v>
      </c>
    </row>
    <row r="1190" customFormat="false" ht="12" hidden="false" customHeight="false" outlineLevel="0" collapsed="false">
      <c r="A1190" s="39" t="s">
        <v>2596</v>
      </c>
      <c r="B1190" s="39" t="s">
        <v>2597</v>
      </c>
      <c r="C1190" s="39"/>
      <c r="D1190" s="39" t="s">
        <v>4565</v>
      </c>
      <c r="E1190" s="39" t="s">
        <v>611</v>
      </c>
      <c r="F1190" s="39" t="s">
        <v>1739</v>
      </c>
      <c r="G1190" s="39" t="s">
        <v>5355</v>
      </c>
      <c r="H1190" s="39" t="s">
        <v>4502</v>
      </c>
      <c r="I1190" s="40" t="n">
        <v>40</v>
      </c>
      <c r="J1190" s="40" t="n">
        <v>0</v>
      </c>
      <c r="K1190" s="39" t="s">
        <v>4503</v>
      </c>
      <c r="L1190" s="41" t="n">
        <v>0</v>
      </c>
      <c r="M1190" s="41" t="n">
        <v>773291.66</v>
      </c>
      <c r="O1190" s="42" t="n">
        <f aca="false">M1190/SUM($M$2:$M$2023)</f>
        <v>0.00213632577470496</v>
      </c>
      <c r="P1190" s="43" t="n">
        <f aca="false">IFERROR(M1190/I1190,0)</f>
        <v>19332.2915</v>
      </c>
      <c r="Q1190" s="17"/>
      <c r="R1190" s="44" t="n">
        <f aca="false">I1190-Q1190</f>
        <v>40</v>
      </c>
      <c r="S1190" s="43" t="n">
        <f aca="false">$AK1190*R1190</f>
        <v>773291.663414634</v>
      </c>
      <c r="U1190" s="26" t="s">
        <v>259</v>
      </c>
      <c r="V1190" s="26" t="s">
        <v>610</v>
      </c>
      <c r="W1190" s="26" t="s">
        <v>612</v>
      </c>
      <c r="X1190" s="26"/>
      <c r="Y1190" s="26" t="s">
        <v>615</v>
      </c>
      <c r="Z1190" s="27" t="s">
        <v>126</v>
      </c>
      <c r="AA1190" s="26"/>
      <c r="AB1190" s="26"/>
      <c r="AC1190" s="26"/>
      <c r="AD1190" s="26"/>
      <c r="AE1190" s="26"/>
      <c r="AF1190" s="26"/>
      <c r="AG1190" s="26"/>
      <c r="AH1190" s="45"/>
      <c r="AI1190" s="45"/>
      <c r="AJ1190" s="45"/>
      <c r="AK1190" s="46" t="n">
        <v>19332.2915853659</v>
      </c>
      <c r="AL1190" s="46"/>
      <c r="AM1190" s="46"/>
      <c r="AN1190" s="26"/>
      <c r="AO1190" s="26" t="s">
        <v>1741</v>
      </c>
    </row>
    <row r="1191" customFormat="false" ht="12" hidden="false" customHeight="false" outlineLevel="0" collapsed="false">
      <c r="A1191" s="39" t="s">
        <v>2733</v>
      </c>
      <c r="B1191" s="39" t="s">
        <v>2734</v>
      </c>
      <c r="C1191" s="39"/>
      <c r="D1191" s="39" t="s">
        <v>4565</v>
      </c>
      <c r="E1191" s="39" t="s">
        <v>611</v>
      </c>
      <c r="F1191" s="39" t="s">
        <v>1739</v>
      </c>
      <c r="G1191" s="39" t="s">
        <v>5355</v>
      </c>
      <c r="H1191" s="39" t="s">
        <v>4502</v>
      </c>
      <c r="I1191" s="40" t="n">
        <v>38</v>
      </c>
      <c r="J1191" s="40" t="n">
        <v>0</v>
      </c>
      <c r="K1191" s="39" t="s">
        <v>4503</v>
      </c>
      <c r="L1191" s="41" t="n">
        <v>0</v>
      </c>
      <c r="M1191" s="41" t="n">
        <v>678636.89</v>
      </c>
      <c r="O1191" s="42" t="n">
        <f aca="false">M1191/SUM($M$2:$M$2023)</f>
        <v>0.00187482880621344</v>
      </c>
      <c r="P1191" s="43" t="n">
        <f aca="false">IFERROR(M1191/I1191,0)</f>
        <v>17858.8655263158</v>
      </c>
      <c r="Q1191" s="17"/>
      <c r="R1191" s="44" t="n">
        <f aca="false">I1191-Q1191</f>
        <v>38</v>
      </c>
      <c r="S1191" s="43" t="n">
        <f aca="false">$AK1191*R1191</f>
        <v>678636.888095238</v>
      </c>
      <c r="U1191" s="26" t="s">
        <v>259</v>
      </c>
      <c r="V1191" s="26" t="s">
        <v>610</v>
      </c>
      <c r="W1191" s="26" t="s">
        <v>612</v>
      </c>
      <c r="X1191" s="26"/>
      <c r="Y1191" s="26" t="s">
        <v>615</v>
      </c>
      <c r="Z1191" s="27" t="s">
        <v>126</v>
      </c>
      <c r="AA1191" s="26"/>
      <c r="AB1191" s="26"/>
      <c r="AC1191" s="26"/>
      <c r="AD1191" s="26"/>
      <c r="AE1191" s="26"/>
      <c r="AF1191" s="26"/>
      <c r="AG1191" s="26"/>
      <c r="AH1191" s="45" t="n">
        <v>42</v>
      </c>
      <c r="AI1191" s="45" t="n">
        <f aca="false">Q1191</f>
        <v>0</v>
      </c>
      <c r="AJ1191" s="45" t="n">
        <f aca="false">$AH1191-$AI1191</f>
        <v>42</v>
      </c>
      <c r="AK1191" s="46" t="n">
        <v>17858.8654761905</v>
      </c>
      <c r="AL1191" s="46" t="n">
        <f aca="false">$AJ1191*$AK1191</f>
        <v>750072.35</v>
      </c>
      <c r="AM1191" s="46" t="n">
        <f aca="false">$AI1191*$AK1191</f>
        <v>0</v>
      </c>
      <c r="AN1191" s="26"/>
      <c r="AO1191" s="26" t="s">
        <v>1741</v>
      </c>
    </row>
    <row r="1192" customFormat="false" ht="12" hidden="false" customHeight="false" outlineLevel="0" collapsed="false">
      <c r="A1192" s="39" t="s">
        <v>1377</v>
      </c>
      <c r="B1192" s="39" t="s">
        <v>1378</v>
      </c>
      <c r="C1192" s="39"/>
      <c r="D1192" s="39" t="s">
        <v>4565</v>
      </c>
      <c r="E1192" s="39" t="s">
        <v>611</v>
      </c>
      <c r="F1192" s="39" t="s">
        <v>1739</v>
      </c>
      <c r="G1192" s="39" t="s">
        <v>4854</v>
      </c>
      <c r="H1192" s="39" t="s">
        <v>4502</v>
      </c>
      <c r="I1192" s="40" t="n">
        <v>37</v>
      </c>
      <c r="J1192" s="40" t="n">
        <v>0</v>
      </c>
      <c r="K1192" s="39" t="s">
        <v>4503</v>
      </c>
      <c r="L1192" s="41" t="n">
        <v>0</v>
      </c>
      <c r="M1192" s="41" t="n">
        <v>1831942.33</v>
      </c>
      <c r="O1192" s="42" t="n">
        <f aca="false">M1192/SUM($M$2:$M$2023)</f>
        <v>0.00506099550763557</v>
      </c>
      <c r="P1192" s="43" t="n">
        <f aca="false">IFERROR(M1192/I1192,0)</f>
        <v>49511.9548648649</v>
      </c>
      <c r="Q1192" s="17"/>
      <c r="R1192" s="44" t="n">
        <f aca="false">I1192-Q1192</f>
        <v>37</v>
      </c>
      <c r="S1192" s="43" t="n">
        <f aca="false">$AK1192*R1192</f>
        <v>1831942.33296703</v>
      </c>
      <c r="U1192" s="26" t="s">
        <v>259</v>
      </c>
      <c r="V1192" s="26" t="s">
        <v>610</v>
      </c>
      <c r="W1192" s="26" t="s">
        <v>612</v>
      </c>
      <c r="X1192" s="26"/>
      <c r="Y1192" s="26" t="s">
        <v>615</v>
      </c>
      <c r="Z1192" s="27" t="s">
        <v>126</v>
      </c>
      <c r="AA1192" s="26"/>
      <c r="AB1192" s="26"/>
      <c r="AC1192" s="26"/>
      <c r="AD1192" s="26"/>
      <c r="AE1192" s="26"/>
      <c r="AF1192" s="26"/>
      <c r="AG1192" s="26"/>
      <c r="AH1192" s="45"/>
      <c r="AI1192" s="45"/>
      <c r="AJ1192" s="45"/>
      <c r="AK1192" s="46" t="n">
        <v>49511.954945055</v>
      </c>
      <c r="AL1192" s="46"/>
      <c r="AM1192" s="46"/>
      <c r="AN1192" s="26"/>
      <c r="AO1192" s="26" t="s">
        <v>1741</v>
      </c>
    </row>
    <row r="1193" customFormat="false" ht="12" hidden="false" customHeight="false" outlineLevel="0" collapsed="false">
      <c r="A1193" s="39" t="s">
        <v>2243</v>
      </c>
      <c r="B1193" s="39" t="s">
        <v>2244</v>
      </c>
      <c r="C1193" s="39" t="s">
        <v>5766</v>
      </c>
      <c r="D1193" s="39" t="s">
        <v>4505</v>
      </c>
      <c r="E1193" s="39" t="s">
        <v>261</v>
      </c>
      <c r="F1193" s="39" t="s">
        <v>1739</v>
      </c>
      <c r="G1193" s="39" t="s">
        <v>4853</v>
      </c>
      <c r="H1193" s="39" t="s">
        <v>4502</v>
      </c>
      <c r="I1193" s="40" t="n">
        <v>36</v>
      </c>
      <c r="J1193" s="40" t="n">
        <v>0</v>
      </c>
      <c r="K1193" s="39" t="s">
        <v>4503</v>
      </c>
      <c r="L1193" s="41" t="n">
        <v>0</v>
      </c>
      <c r="M1193" s="41" t="n">
        <v>338494.16</v>
      </c>
      <c r="O1193" s="42" t="n">
        <f aca="false">M1193/SUM($M$2:$M$2023)</f>
        <v>0.000935137201137153</v>
      </c>
      <c r="P1193" s="43" t="n">
        <f aca="false">IFERROR(M1193/I1193,0)</f>
        <v>9402.61555555555</v>
      </c>
      <c r="Q1193" s="17"/>
      <c r="R1193" s="44" t="n">
        <f aca="false">I1193-Q1193</f>
        <v>36</v>
      </c>
      <c r="S1193" s="43" t="n">
        <f aca="false">$AK1193*R1193</f>
        <v>338494.158793504</v>
      </c>
      <c r="U1193" s="26" t="s">
        <v>259</v>
      </c>
      <c r="V1193" s="26" t="s">
        <v>260</v>
      </c>
      <c r="W1193" s="26" t="s">
        <v>262</v>
      </c>
      <c r="X1193" s="26"/>
      <c r="Y1193" s="26" t="s">
        <v>277</v>
      </c>
      <c r="Z1193" s="27" t="s">
        <v>123</v>
      </c>
      <c r="AA1193" s="26"/>
      <c r="AB1193" s="26"/>
      <c r="AC1193" s="26"/>
      <c r="AD1193" s="26"/>
      <c r="AE1193" s="26"/>
      <c r="AF1193" s="26"/>
      <c r="AG1193" s="26"/>
      <c r="AH1193" s="45"/>
      <c r="AI1193" s="45"/>
      <c r="AJ1193" s="45"/>
      <c r="AK1193" s="46" t="n">
        <v>9402.61552204177</v>
      </c>
      <c r="AL1193" s="46"/>
      <c r="AM1193" s="46"/>
      <c r="AN1193" s="26"/>
      <c r="AO1193" s="26" t="s">
        <v>1837</v>
      </c>
    </row>
    <row r="1194" customFormat="false" ht="12" hidden="false" customHeight="false" outlineLevel="0" collapsed="false">
      <c r="A1194" s="39" t="s">
        <v>2183</v>
      </c>
      <c r="B1194" s="39" t="s">
        <v>2184</v>
      </c>
      <c r="C1194" s="39" t="s">
        <v>5767</v>
      </c>
      <c r="D1194" s="39" t="s">
        <v>4505</v>
      </c>
      <c r="E1194" s="39" t="s">
        <v>261</v>
      </c>
      <c r="F1194" s="39" t="s">
        <v>1739</v>
      </c>
      <c r="G1194" s="39" t="s">
        <v>4853</v>
      </c>
      <c r="H1194" s="39" t="s">
        <v>4502</v>
      </c>
      <c r="I1194" s="40" t="n">
        <v>36</v>
      </c>
      <c r="J1194" s="40" t="n">
        <v>0</v>
      </c>
      <c r="K1194" s="39" t="s">
        <v>4503</v>
      </c>
      <c r="L1194" s="41" t="n">
        <v>0</v>
      </c>
      <c r="M1194" s="41" t="n">
        <v>41059.91</v>
      </c>
      <c r="O1194" s="42" t="n">
        <f aca="false">M1194/SUM($M$2:$M$2023)</f>
        <v>0.000113433712759899</v>
      </c>
      <c r="P1194" s="43" t="n">
        <f aca="false">IFERROR(M1194/I1194,0)</f>
        <v>1140.55305555556</v>
      </c>
      <c r="Q1194" s="17"/>
      <c r="R1194" s="44" t="n">
        <f aca="false">I1194-Q1194</f>
        <v>36</v>
      </c>
      <c r="S1194" s="43" t="n">
        <f aca="false">$AK1194*R1194</f>
        <v>41059.9114285714</v>
      </c>
      <c r="U1194" s="26" t="s">
        <v>259</v>
      </c>
      <c r="V1194" s="26" t="s">
        <v>260</v>
      </c>
      <c r="W1194" s="26" t="s">
        <v>262</v>
      </c>
      <c r="X1194" s="24" t="s">
        <v>226</v>
      </c>
      <c r="Y1194" s="26" t="s">
        <v>267</v>
      </c>
      <c r="Z1194" s="25" t="s">
        <v>51</v>
      </c>
      <c r="AA1194" s="26" t="s">
        <v>2185</v>
      </c>
      <c r="AB1194" s="26" t="s">
        <v>2186</v>
      </c>
      <c r="AC1194" s="26" t="s">
        <v>290</v>
      </c>
      <c r="AD1194" s="26" t="s">
        <v>269</v>
      </c>
      <c r="AE1194" s="26"/>
      <c r="AF1194" s="26" t="s">
        <v>270</v>
      </c>
      <c r="AG1194" s="26"/>
      <c r="AH1194" s="45"/>
      <c r="AI1194" s="45"/>
      <c r="AJ1194" s="45"/>
      <c r="AK1194" s="46" t="n">
        <v>1140.5530952381</v>
      </c>
      <c r="AL1194" s="46"/>
      <c r="AM1194" s="46"/>
      <c r="AN1194" s="26"/>
      <c r="AO1194" s="26" t="s">
        <v>5621</v>
      </c>
    </row>
    <row r="1195" customFormat="false" ht="12" hidden="false" customHeight="false" outlineLevel="0" collapsed="false">
      <c r="A1195" s="39" t="s">
        <v>2021</v>
      </c>
      <c r="B1195" s="39" t="s">
        <v>2022</v>
      </c>
      <c r="C1195" s="39" t="s">
        <v>5768</v>
      </c>
      <c r="D1195" s="39" t="s">
        <v>4505</v>
      </c>
      <c r="E1195" s="39" t="s">
        <v>261</v>
      </c>
      <c r="F1195" s="39" t="s">
        <v>1739</v>
      </c>
      <c r="G1195" s="39" t="s">
        <v>4853</v>
      </c>
      <c r="H1195" s="39" t="s">
        <v>4502</v>
      </c>
      <c r="I1195" s="40" t="n">
        <v>36</v>
      </c>
      <c r="J1195" s="40" t="n">
        <v>0</v>
      </c>
      <c r="K1195" s="39" t="s">
        <v>4503</v>
      </c>
      <c r="L1195" s="41" t="n">
        <v>0</v>
      </c>
      <c r="M1195" s="41" t="n">
        <v>137005.61</v>
      </c>
      <c r="O1195" s="42" t="n">
        <f aca="false">M1195/SUM($M$2:$M$2023)</f>
        <v>0.000378497054943248</v>
      </c>
      <c r="P1195" s="43" t="n">
        <f aca="false">IFERROR(M1195/I1195,0)</f>
        <v>3805.71138888889</v>
      </c>
      <c r="Q1195" s="17"/>
      <c r="R1195" s="44" t="n">
        <f aca="false">I1195-Q1195</f>
        <v>36</v>
      </c>
      <c r="S1195" s="43" t="n">
        <f aca="false">$AK1195*R1195</f>
        <v>137005.613055556</v>
      </c>
      <c r="U1195" s="26" t="s">
        <v>259</v>
      </c>
      <c r="V1195" s="26" t="s">
        <v>260</v>
      </c>
      <c r="W1195" s="26" t="s">
        <v>262</v>
      </c>
      <c r="X1195" s="26"/>
      <c r="Y1195" s="26" t="s">
        <v>277</v>
      </c>
      <c r="Z1195" s="27" t="s">
        <v>123</v>
      </c>
      <c r="AA1195" s="26"/>
      <c r="AB1195" s="26"/>
      <c r="AC1195" s="26"/>
      <c r="AD1195" s="26"/>
      <c r="AE1195" s="26"/>
      <c r="AF1195" s="26"/>
      <c r="AG1195" s="26"/>
      <c r="AH1195" s="45"/>
      <c r="AI1195" s="45"/>
      <c r="AJ1195" s="45"/>
      <c r="AK1195" s="46" t="n">
        <v>3805.71147376543</v>
      </c>
      <c r="AL1195" s="46"/>
      <c r="AM1195" s="46"/>
      <c r="AN1195" s="26"/>
      <c r="AO1195" s="26" t="s">
        <v>2023</v>
      </c>
    </row>
    <row r="1196" customFormat="false" ht="12" hidden="false" customHeight="false" outlineLevel="0" collapsed="false">
      <c r="A1196" s="39" t="s">
        <v>2062</v>
      </c>
      <c r="B1196" s="39" t="s">
        <v>2063</v>
      </c>
      <c r="C1196" s="39" t="s">
        <v>5769</v>
      </c>
      <c r="D1196" s="39" t="s">
        <v>4505</v>
      </c>
      <c r="E1196" s="39" t="s">
        <v>261</v>
      </c>
      <c r="F1196" s="39" t="s">
        <v>1739</v>
      </c>
      <c r="G1196" s="39" t="s">
        <v>4853</v>
      </c>
      <c r="H1196" s="39" t="s">
        <v>4502</v>
      </c>
      <c r="I1196" s="40" t="n">
        <v>36</v>
      </c>
      <c r="J1196" s="40" t="n">
        <v>0</v>
      </c>
      <c r="K1196" s="39" t="s">
        <v>4503</v>
      </c>
      <c r="L1196" s="41" t="n">
        <v>0</v>
      </c>
      <c r="M1196" s="41" t="n">
        <v>157740.48</v>
      </c>
      <c r="O1196" s="42" t="n">
        <f aca="false">M1196/SUM($M$2:$M$2023)</f>
        <v>0.000435780017514131</v>
      </c>
      <c r="P1196" s="43" t="n">
        <f aca="false">IFERROR(M1196/I1196,0)</f>
        <v>4381.68</v>
      </c>
      <c r="Q1196" s="17"/>
      <c r="R1196" s="44" t="n">
        <f aca="false">I1196-Q1196</f>
        <v>36</v>
      </c>
      <c r="S1196" s="43" t="n">
        <f aca="false">$AK1196*R1196</f>
        <v>157740.480371901</v>
      </c>
      <c r="U1196" s="26" t="s">
        <v>259</v>
      </c>
      <c r="V1196" s="26" t="s">
        <v>260</v>
      </c>
      <c r="W1196" s="26" t="s">
        <v>262</v>
      </c>
      <c r="X1196" s="26"/>
      <c r="Y1196" s="26" t="s">
        <v>277</v>
      </c>
      <c r="Z1196" s="27" t="s">
        <v>123</v>
      </c>
      <c r="AA1196" s="26"/>
      <c r="AB1196" s="26"/>
      <c r="AC1196" s="26"/>
      <c r="AD1196" s="26"/>
      <c r="AE1196" s="26"/>
      <c r="AF1196" s="26"/>
      <c r="AG1196" s="26"/>
      <c r="AH1196" s="45"/>
      <c r="AI1196" s="45"/>
      <c r="AJ1196" s="45"/>
      <c r="AK1196" s="46" t="n">
        <v>4381.68001033058</v>
      </c>
      <c r="AL1196" s="46"/>
      <c r="AM1196" s="46"/>
      <c r="AN1196" s="26"/>
      <c r="AO1196" s="26" t="s">
        <v>1820</v>
      </c>
    </row>
    <row r="1197" customFormat="false" ht="12" hidden="false" customHeight="false" outlineLevel="0" collapsed="false">
      <c r="A1197" s="39" t="s">
        <v>2272</v>
      </c>
      <c r="B1197" s="39" t="s">
        <v>2273</v>
      </c>
      <c r="C1197" s="39"/>
      <c r="D1197" s="39" t="s">
        <v>4500</v>
      </c>
      <c r="E1197" s="39" t="s">
        <v>274</v>
      </c>
      <c r="F1197" s="39" t="s">
        <v>1739</v>
      </c>
      <c r="G1197" s="39" t="s">
        <v>4853</v>
      </c>
      <c r="H1197" s="39" t="s">
        <v>4502</v>
      </c>
      <c r="I1197" s="40" t="n">
        <v>36</v>
      </c>
      <c r="J1197" s="40" t="n">
        <v>0</v>
      </c>
      <c r="K1197" s="39" t="s">
        <v>4503</v>
      </c>
      <c r="L1197" s="41" t="n">
        <v>0</v>
      </c>
      <c r="M1197" s="41" t="n">
        <v>974910.08</v>
      </c>
      <c r="O1197" s="42" t="n">
        <f aca="false">M1197/SUM($M$2:$M$2023)</f>
        <v>0.00269332470483863</v>
      </c>
      <c r="P1197" s="43" t="n">
        <f aca="false">IFERROR(M1197/I1197,0)</f>
        <v>27080.8355555556</v>
      </c>
      <c r="Q1197" s="17"/>
      <c r="R1197" s="44" t="n">
        <f aca="false">I1197-Q1197</f>
        <v>36</v>
      </c>
      <c r="S1197" s="43" t="n">
        <f aca="false">$AK1197*R1197</f>
        <v>974910.076941177</v>
      </c>
      <c r="U1197" s="26" t="s">
        <v>259</v>
      </c>
      <c r="V1197" s="26" t="s">
        <v>273</v>
      </c>
      <c r="W1197" s="26" t="s">
        <v>262</v>
      </c>
      <c r="X1197" s="25" t="s">
        <v>228</v>
      </c>
      <c r="Y1197" s="26" t="s">
        <v>282</v>
      </c>
      <c r="Z1197" s="25" t="s">
        <v>51</v>
      </c>
      <c r="AA1197" s="26" t="s">
        <v>2274</v>
      </c>
      <c r="AB1197" s="26" t="s">
        <v>2275</v>
      </c>
      <c r="AC1197" s="26" t="s">
        <v>290</v>
      </c>
      <c r="AD1197" s="26" t="s">
        <v>269</v>
      </c>
      <c r="AE1197" s="26"/>
      <c r="AF1197" s="26" t="s">
        <v>269</v>
      </c>
      <c r="AG1197" s="26"/>
      <c r="AH1197" s="45"/>
      <c r="AI1197" s="45"/>
      <c r="AJ1197" s="45"/>
      <c r="AK1197" s="46" t="n">
        <v>27080.8354705882</v>
      </c>
      <c r="AL1197" s="46"/>
      <c r="AM1197" s="46"/>
      <c r="AN1197" s="26"/>
      <c r="AO1197" s="26" t="s">
        <v>5770</v>
      </c>
    </row>
    <row r="1198" customFormat="false" ht="12" hidden="false" customHeight="false" outlineLevel="0" collapsed="false">
      <c r="A1198" s="39" t="s">
        <v>2610</v>
      </c>
      <c r="B1198" s="39" t="s">
        <v>2611</v>
      </c>
      <c r="C1198" s="39"/>
      <c r="D1198" s="39" t="s">
        <v>4565</v>
      </c>
      <c r="E1198" s="39" t="s">
        <v>611</v>
      </c>
      <c r="F1198" s="39" t="s">
        <v>1739</v>
      </c>
      <c r="G1198" s="39" t="s">
        <v>4854</v>
      </c>
      <c r="H1198" s="39" t="s">
        <v>4502</v>
      </c>
      <c r="I1198" s="40" t="n">
        <v>36</v>
      </c>
      <c r="J1198" s="40" t="n">
        <v>0</v>
      </c>
      <c r="K1198" s="39" t="s">
        <v>4503</v>
      </c>
      <c r="L1198" s="41" t="n">
        <v>0</v>
      </c>
      <c r="M1198" s="41" t="n">
        <v>693648.41</v>
      </c>
      <c r="O1198" s="42" t="n">
        <f aca="false">M1198/SUM($M$2:$M$2023)</f>
        <v>0.00191630021829811</v>
      </c>
      <c r="P1198" s="43" t="n">
        <f aca="false">IFERROR(M1198/I1198,0)</f>
        <v>19268.0113888889</v>
      </c>
      <c r="Q1198" s="17"/>
      <c r="R1198" s="44" t="n">
        <f aca="false">I1198-Q1198</f>
        <v>36</v>
      </c>
      <c r="S1198" s="43" t="n">
        <f aca="false">$AK1198*R1198</f>
        <v>693648.406153846</v>
      </c>
      <c r="U1198" s="26" t="s">
        <v>259</v>
      </c>
      <c r="V1198" s="26" t="s">
        <v>610</v>
      </c>
      <c r="W1198" s="26" t="s">
        <v>612</v>
      </c>
      <c r="X1198" s="26"/>
      <c r="Y1198" s="26" t="s">
        <v>615</v>
      </c>
      <c r="Z1198" s="27" t="s">
        <v>126</v>
      </c>
      <c r="AA1198" s="26"/>
      <c r="AB1198" s="26"/>
      <c r="AC1198" s="26"/>
      <c r="AD1198" s="26"/>
      <c r="AE1198" s="26"/>
      <c r="AF1198" s="26"/>
      <c r="AG1198" s="26"/>
      <c r="AH1198" s="45"/>
      <c r="AI1198" s="45"/>
      <c r="AJ1198" s="45"/>
      <c r="AK1198" s="46" t="n">
        <v>19268.0112820513</v>
      </c>
      <c r="AL1198" s="46"/>
      <c r="AM1198" s="46"/>
      <c r="AN1198" s="26"/>
      <c r="AO1198" s="26" t="s">
        <v>1741</v>
      </c>
    </row>
    <row r="1199" customFormat="false" ht="12" hidden="false" customHeight="false" outlineLevel="0" collapsed="false">
      <c r="A1199" s="39" t="s">
        <v>2764</v>
      </c>
      <c r="B1199" s="39" t="s">
        <v>2765</v>
      </c>
      <c r="C1199" s="39"/>
      <c r="D1199" s="39" t="s">
        <v>4565</v>
      </c>
      <c r="E1199" s="39" t="s">
        <v>611</v>
      </c>
      <c r="F1199" s="39" t="s">
        <v>1739</v>
      </c>
      <c r="G1199" s="39" t="s">
        <v>4854</v>
      </c>
      <c r="H1199" s="39" t="s">
        <v>4502</v>
      </c>
      <c r="I1199" s="40" t="n">
        <v>36</v>
      </c>
      <c r="J1199" s="40" t="n">
        <v>0</v>
      </c>
      <c r="K1199" s="39" t="s">
        <v>4503</v>
      </c>
      <c r="L1199" s="41" t="n">
        <v>0</v>
      </c>
      <c r="M1199" s="41" t="n">
        <v>732738.43</v>
      </c>
      <c r="O1199" s="42" t="n">
        <f aca="false">M1199/SUM($M$2:$M$2023)</f>
        <v>0.00202429183592365</v>
      </c>
      <c r="P1199" s="43" t="n">
        <f aca="false">IFERROR(M1199/I1199,0)</f>
        <v>20353.8452777778</v>
      </c>
      <c r="Q1199" s="17"/>
      <c r="R1199" s="44" t="n">
        <f aca="false">I1199-Q1199</f>
        <v>36</v>
      </c>
      <c r="S1199" s="43" t="n">
        <f aca="false">$AK1199*R1199</f>
        <v>732738.43</v>
      </c>
      <c r="U1199" s="26" t="s">
        <v>259</v>
      </c>
      <c r="V1199" s="26" t="s">
        <v>610</v>
      </c>
      <c r="W1199" s="26" t="s">
        <v>612</v>
      </c>
      <c r="X1199" s="26"/>
      <c r="Y1199" s="26" t="s">
        <v>615</v>
      </c>
      <c r="Z1199" s="27" t="s">
        <v>126</v>
      </c>
      <c r="AA1199" s="26"/>
      <c r="AB1199" s="26"/>
      <c r="AC1199" s="26"/>
      <c r="AD1199" s="26"/>
      <c r="AE1199" s="26"/>
      <c r="AF1199" s="26"/>
      <c r="AG1199" s="26"/>
      <c r="AH1199" s="45" t="n">
        <v>36</v>
      </c>
      <c r="AI1199" s="45" t="n">
        <f aca="false">Q1199</f>
        <v>0</v>
      </c>
      <c r="AJ1199" s="45" t="n">
        <f aca="false">$AH1199-$AI1199</f>
        <v>36</v>
      </c>
      <c r="AK1199" s="46" t="n">
        <v>20353.8452777778</v>
      </c>
      <c r="AL1199" s="46" t="n">
        <f aca="false">$AJ1199*$AK1199</f>
        <v>732738.43</v>
      </c>
      <c r="AM1199" s="46" t="n">
        <f aca="false">$AI1199*$AK1199</f>
        <v>0</v>
      </c>
      <c r="AN1199" s="26"/>
      <c r="AO1199" s="26"/>
    </row>
    <row r="1200" customFormat="false" ht="12" hidden="false" customHeight="false" outlineLevel="0" collapsed="false">
      <c r="A1200" s="39" t="s">
        <v>2638</v>
      </c>
      <c r="B1200" s="39" t="s">
        <v>2639</v>
      </c>
      <c r="C1200" s="39"/>
      <c r="D1200" s="39" t="s">
        <v>4565</v>
      </c>
      <c r="E1200" s="39" t="s">
        <v>611</v>
      </c>
      <c r="F1200" s="39" t="s">
        <v>1739</v>
      </c>
      <c r="G1200" s="39" t="s">
        <v>4854</v>
      </c>
      <c r="H1200" s="39" t="s">
        <v>4502</v>
      </c>
      <c r="I1200" s="40" t="n">
        <v>36</v>
      </c>
      <c r="J1200" s="40" t="n">
        <v>0</v>
      </c>
      <c r="K1200" s="39" t="s">
        <v>4503</v>
      </c>
      <c r="L1200" s="41" t="n">
        <v>0</v>
      </c>
      <c r="M1200" s="41" t="n">
        <v>694542.42</v>
      </c>
      <c r="O1200" s="42" t="n">
        <f aca="false">M1200/SUM($M$2:$M$2023)</f>
        <v>0.00191877004527885</v>
      </c>
      <c r="P1200" s="43" t="n">
        <f aca="false">IFERROR(M1200/I1200,0)</f>
        <v>19292.845</v>
      </c>
      <c r="Q1200" s="17"/>
      <c r="R1200" s="44" t="n">
        <f aca="false">I1200-Q1200</f>
        <v>36</v>
      </c>
      <c r="S1200" s="43" t="n">
        <f aca="false">$AK1200*R1200</f>
        <v>694542.417313433</v>
      </c>
      <c r="U1200" s="26" t="s">
        <v>259</v>
      </c>
      <c r="V1200" s="26" t="s">
        <v>610</v>
      </c>
      <c r="W1200" s="26" t="s">
        <v>612</v>
      </c>
      <c r="X1200" s="26"/>
      <c r="Y1200" s="26" t="s">
        <v>615</v>
      </c>
      <c r="Z1200" s="27" t="s">
        <v>126</v>
      </c>
      <c r="AA1200" s="26"/>
      <c r="AB1200" s="26"/>
      <c r="AC1200" s="26"/>
      <c r="AD1200" s="26"/>
      <c r="AE1200" s="26"/>
      <c r="AF1200" s="26"/>
      <c r="AG1200" s="26"/>
      <c r="AH1200" s="45" t="n">
        <v>67</v>
      </c>
      <c r="AI1200" s="45" t="n">
        <f aca="false">Q1200</f>
        <v>0</v>
      </c>
      <c r="AJ1200" s="45" t="n">
        <f aca="false">$AH1200-$AI1200</f>
        <v>67</v>
      </c>
      <c r="AK1200" s="46" t="n">
        <v>19292.8449253731</v>
      </c>
      <c r="AL1200" s="46" t="n">
        <f aca="false">$AJ1200*$AK1200</f>
        <v>1292620.61</v>
      </c>
      <c r="AM1200" s="46" t="n">
        <f aca="false">$AI1200*$AK1200</f>
        <v>0</v>
      </c>
      <c r="AN1200" s="26"/>
      <c r="AO1200" s="26" t="s">
        <v>1741</v>
      </c>
    </row>
    <row r="1201" customFormat="false" ht="12" hidden="false" customHeight="false" outlineLevel="0" collapsed="false">
      <c r="A1201" s="39" t="s">
        <v>1032</v>
      </c>
      <c r="B1201" s="39" t="s">
        <v>1033</v>
      </c>
      <c r="C1201" s="39" t="s">
        <v>5771</v>
      </c>
      <c r="D1201" s="39" t="s">
        <v>4505</v>
      </c>
      <c r="E1201" s="39" t="s">
        <v>261</v>
      </c>
      <c r="F1201" s="39" t="s">
        <v>1739</v>
      </c>
      <c r="G1201" s="39" t="s">
        <v>4853</v>
      </c>
      <c r="H1201" s="39" t="s">
        <v>4502</v>
      </c>
      <c r="I1201" s="40" t="n">
        <v>35</v>
      </c>
      <c r="J1201" s="40" t="n">
        <v>0</v>
      </c>
      <c r="K1201" s="39" t="s">
        <v>4503</v>
      </c>
      <c r="L1201" s="41" t="n">
        <v>0</v>
      </c>
      <c r="M1201" s="41" t="n">
        <v>127050.27</v>
      </c>
      <c r="O1201" s="42" t="n">
        <f aca="false">M1201/SUM($M$2:$M$2023)</f>
        <v>0.000350994043417233</v>
      </c>
      <c r="P1201" s="43" t="n">
        <f aca="false">IFERROR(M1201/I1201,0)</f>
        <v>3630.00771428571</v>
      </c>
      <c r="Q1201" s="17"/>
      <c r="R1201" s="44" t="n">
        <f aca="false">I1201-Q1201</f>
        <v>35</v>
      </c>
      <c r="S1201" s="43" t="n">
        <f aca="false">$AK1201*R1201</f>
        <v>127050.265334773</v>
      </c>
      <c r="U1201" s="26" t="s">
        <v>259</v>
      </c>
      <c r="V1201" s="26" t="s">
        <v>260</v>
      </c>
      <c r="W1201" s="26" t="s">
        <v>262</v>
      </c>
      <c r="X1201" s="29" t="s">
        <v>227</v>
      </c>
      <c r="Y1201" s="26" t="s">
        <v>297</v>
      </c>
      <c r="Z1201" s="25" t="s">
        <v>51</v>
      </c>
      <c r="AA1201" s="26" t="s">
        <v>2227</v>
      </c>
      <c r="AB1201" s="26" t="s">
        <v>2228</v>
      </c>
      <c r="AC1201" s="26" t="s">
        <v>1036</v>
      </c>
      <c r="AD1201" s="26" t="s">
        <v>269</v>
      </c>
      <c r="AE1201" s="26"/>
      <c r="AF1201" s="26" t="s">
        <v>270</v>
      </c>
      <c r="AG1201" s="26" t="s">
        <v>1037</v>
      </c>
      <c r="AH1201" s="45"/>
      <c r="AI1201" s="45"/>
      <c r="AJ1201" s="45"/>
      <c r="AK1201" s="46" t="n">
        <v>3630.00758099352</v>
      </c>
      <c r="AL1201" s="46"/>
      <c r="AM1201" s="46"/>
      <c r="AN1201" s="26"/>
      <c r="AO1201" s="26" t="s">
        <v>5680</v>
      </c>
    </row>
    <row r="1202" customFormat="false" ht="12" hidden="false" customHeight="false" outlineLevel="0" collapsed="false">
      <c r="A1202" s="39" t="s">
        <v>263</v>
      </c>
      <c r="B1202" s="39" t="s">
        <v>264</v>
      </c>
      <c r="C1202" s="39" t="s">
        <v>5423</v>
      </c>
      <c r="D1202" s="39" t="s">
        <v>4505</v>
      </c>
      <c r="E1202" s="39" t="s">
        <v>261</v>
      </c>
      <c r="F1202" s="39" t="s">
        <v>1739</v>
      </c>
      <c r="G1202" s="39" t="s">
        <v>4853</v>
      </c>
      <c r="H1202" s="39" t="s">
        <v>4502</v>
      </c>
      <c r="I1202" s="40" t="n">
        <v>35</v>
      </c>
      <c r="J1202" s="40" t="n">
        <v>0</v>
      </c>
      <c r="K1202" s="39" t="s">
        <v>4503</v>
      </c>
      <c r="L1202" s="41" t="n">
        <v>0</v>
      </c>
      <c r="M1202" s="41" t="n">
        <v>5187.77</v>
      </c>
      <c r="O1202" s="42" t="n">
        <f aca="false">M1202/SUM($M$2:$M$2023)</f>
        <v>1.43319362376689E-005</v>
      </c>
      <c r="P1202" s="43" t="n">
        <f aca="false">IFERROR(M1202/I1202,0)</f>
        <v>148.222</v>
      </c>
      <c r="Q1202" s="17"/>
      <c r="R1202" s="44" t="n">
        <f aca="false">I1202-Q1202</f>
        <v>35</v>
      </c>
      <c r="S1202" s="43" t="n">
        <f aca="false">$AK1202*R1202</f>
        <v>5187.76926333022</v>
      </c>
      <c r="U1202" s="26" t="s">
        <v>259</v>
      </c>
      <c r="V1202" s="26" t="s">
        <v>260</v>
      </c>
      <c r="W1202" s="26" t="s">
        <v>262</v>
      </c>
      <c r="X1202" s="29" t="s">
        <v>227</v>
      </c>
      <c r="Y1202" s="26" t="s">
        <v>297</v>
      </c>
      <c r="Z1202" s="25" t="s">
        <v>51</v>
      </c>
      <c r="AA1202" s="26" t="s">
        <v>1752</v>
      </c>
      <c r="AB1202" s="26" t="s">
        <v>1753</v>
      </c>
      <c r="AC1202" s="26" t="s">
        <v>268</v>
      </c>
      <c r="AD1202" s="26" t="s">
        <v>269</v>
      </c>
      <c r="AE1202" s="26"/>
      <c r="AF1202" s="26" t="s">
        <v>270</v>
      </c>
      <c r="AG1202" s="26" t="s">
        <v>271</v>
      </c>
      <c r="AH1202" s="45"/>
      <c r="AI1202" s="45"/>
      <c r="AJ1202" s="45"/>
      <c r="AK1202" s="46" t="n">
        <v>148.221978952292</v>
      </c>
      <c r="AL1202" s="46"/>
      <c r="AM1202" s="46"/>
      <c r="AN1202" s="26"/>
      <c r="AO1202" s="26" t="s">
        <v>4867</v>
      </c>
    </row>
    <row r="1203" customFormat="false" ht="12" hidden="false" customHeight="false" outlineLevel="0" collapsed="false">
      <c r="A1203" s="39" t="s">
        <v>2408</v>
      </c>
      <c r="B1203" s="39" t="s">
        <v>2409</v>
      </c>
      <c r="C1203" s="39" t="s">
        <v>5772</v>
      </c>
      <c r="D1203" s="39" t="s">
        <v>4505</v>
      </c>
      <c r="E1203" s="39" t="s">
        <v>261</v>
      </c>
      <c r="F1203" s="39" t="s">
        <v>1739</v>
      </c>
      <c r="G1203" s="39" t="s">
        <v>4853</v>
      </c>
      <c r="H1203" s="39" t="s">
        <v>4502</v>
      </c>
      <c r="I1203" s="40" t="n">
        <v>35</v>
      </c>
      <c r="J1203" s="40" t="n">
        <v>0</v>
      </c>
      <c r="K1203" s="39" t="s">
        <v>4503</v>
      </c>
      <c r="L1203" s="41" t="n">
        <v>0</v>
      </c>
      <c r="M1203" s="41" t="n">
        <v>87342.18</v>
      </c>
      <c r="O1203" s="42" t="n">
        <f aca="false">M1203/SUM($M$2:$M$2023)</f>
        <v>0.000241294921443896</v>
      </c>
      <c r="P1203" s="43" t="n">
        <f aca="false">IFERROR(M1203/I1203,0)</f>
        <v>2495.49085714286</v>
      </c>
      <c r="Q1203" s="17"/>
      <c r="R1203" s="44" t="n">
        <f aca="false">I1203-Q1203</f>
        <v>35</v>
      </c>
      <c r="S1203" s="43" t="n">
        <f aca="false">$AK1203*R1203</f>
        <v>87342.1756544503</v>
      </c>
      <c r="U1203" s="26" t="s">
        <v>259</v>
      </c>
      <c r="V1203" s="26" t="s">
        <v>260</v>
      </c>
      <c r="W1203" s="26" t="s">
        <v>262</v>
      </c>
      <c r="X1203" s="26"/>
      <c r="Y1203" s="26" t="s">
        <v>277</v>
      </c>
      <c r="Z1203" s="27" t="s">
        <v>123</v>
      </c>
      <c r="AA1203" s="26"/>
      <c r="AB1203" s="26"/>
      <c r="AC1203" s="26"/>
      <c r="AD1203" s="26"/>
      <c r="AE1203" s="26"/>
      <c r="AF1203" s="26"/>
      <c r="AG1203" s="26"/>
      <c r="AH1203" s="45"/>
      <c r="AI1203" s="45"/>
      <c r="AJ1203" s="45"/>
      <c r="AK1203" s="46" t="n">
        <v>2495.49073298429</v>
      </c>
      <c r="AL1203" s="46"/>
      <c r="AM1203" s="46"/>
      <c r="AN1203" s="26"/>
      <c r="AO1203" s="26" t="s">
        <v>2410</v>
      </c>
    </row>
    <row r="1204" customFormat="false" ht="12" hidden="false" customHeight="false" outlineLevel="0" collapsed="false">
      <c r="A1204" s="39" t="s">
        <v>2232</v>
      </c>
      <c r="B1204" s="39" t="s">
        <v>2233</v>
      </c>
      <c r="C1204" s="39" t="s">
        <v>5773</v>
      </c>
      <c r="D1204" s="39" t="s">
        <v>4505</v>
      </c>
      <c r="E1204" s="39" t="s">
        <v>261</v>
      </c>
      <c r="F1204" s="39" t="s">
        <v>1739</v>
      </c>
      <c r="G1204" s="39" t="s">
        <v>4853</v>
      </c>
      <c r="H1204" s="39" t="s">
        <v>4502</v>
      </c>
      <c r="I1204" s="40" t="n">
        <v>35</v>
      </c>
      <c r="J1204" s="40" t="n">
        <v>0</v>
      </c>
      <c r="K1204" s="39" t="s">
        <v>4503</v>
      </c>
      <c r="L1204" s="41" t="n">
        <v>0</v>
      </c>
      <c r="M1204" s="41" t="n">
        <v>364014.94</v>
      </c>
      <c r="O1204" s="42" t="n">
        <f aca="false">M1204/SUM($M$2:$M$2023)</f>
        <v>0.00100564190579746</v>
      </c>
      <c r="P1204" s="43" t="n">
        <f aca="false">IFERROR(M1204/I1204,0)</f>
        <v>10400.4268571429</v>
      </c>
      <c r="Q1204" s="17"/>
      <c r="R1204" s="44" t="n">
        <f aca="false">I1204-Q1204</f>
        <v>35</v>
      </c>
      <c r="S1204" s="43" t="n">
        <f aca="false">$AK1204*R1204</f>
        <v>364014.941776316</v>
      </c>
      <c r="U1204" s="26" t="s">
        <v>259</v>
      </c>
      <c r="V1204" s="26" t="s">
        <v>260</v>
      </c>
      <c r="W1204" s="26" t="s">
        <v>262</v>
      </c>
      <c r="X1204" s="26"/>
      <c r="Y1204" s="26" t="s">
        <v>277</v>
      </c>
      <c r="Z1204" s="27" t="s">
        <v>123</v>
      </c>
      <c r="AA1204" s="26"/>
      <c r="AB1204" s="26"/>
      <c r="AC1204" s="26"/>
      <c r="AD1204" s="26"/>
      <c r="AE1204" s="26"/>
      <c r="AF1204" s="26"/>
      <c r="AG1204" s="26"/>
      <c r="AH1204" s="45"/>
      <c r="AI1204" s="45"/>
      <c r="AJ1204" s="45"/>
      <c r="AK1204" s="46" t="n">
        <v>10400.4269078947</v>
      </c>
      <c r="AL1204" s="46"/>
      <c r="AM1204" s="46"/>
      <c r="AN1204" s="26"/>
      <c r="AO1204" s="26" t="s">
        <v>2023</v>
      </c>
    </row>
    <row r="1205" customFormat="false" ht="12" hidden="false" customHeight="false" outlineLevel="0" collapsed="false">
      <c r="A1205" s="39" t="s">
        <v>2766</v>
      </c>
      <c r="B1205" s="39" t="s">
        <v>2767</v>
      </c>
      <c r="C1205" s="39"/>
      <c r="D1205" s="39" t="s">
        <v>4505</v>
      </c>
      <c r="E1205" s="39" t="s">
        <v>274</v>
      </c>
      <c r="F1205" s="39" t="s">
        <v>1739</v>
      </c>
      <c r="G1205" s="39" t="s">
        <v>4853</v>
      </c>
      <c r="H1205" s="39" t="s">
        <v>4502</v>
      </c>
      <c r="I1205" s="40" t="n">
        <v>35</v>
      </c>
      <c r="J1205" s="40" t="n">
        <v>0</v>
      </c>
      <c r="K1205" s="39" t="s">
        <v>4503</v>
      </c>
      <c r="L1205" s="41" t="n">
        <v>0</v>
      </c>
      <c r="M1205" s="41" t="n">
        <v>1674390</v>
      </c>
      <c r="O1205" s="42" t="n">
        <f aca="false">M1205/SUM($M$2:$M$2023)</f>
        <v>0.00462573528066788</v>
      </c>
      <c r="P1205" s="43" t="n">
        <f aca="false">IFERROR(M1205/I1205,0)</f>
        <v>47839.7142857143</v>
      </c>
      <c r="Q1205" s="17"/>
      <c r="R1205" s="44" t="n">
        <f aca="false">I1205-Q1205</f>
        <v>35</v>
      </c>
      <c r="S1205" s="43" t="n">
        <f aca="false">$AK1205*R1205</f>
        <v>1674390</v>
      </c>
      <c r="U1205" s="26" t="s">
        <v>259</v>
      </c>
      <c r="V1205" s="26" t="s">
        <v>273</v>
      </c>
      <c r="W1205" s="26" t="s">
        <v>262</v>
      </c>
      <c r="X1205" s="26"/>
      <c r="Y1205" s="26" t="s">
        <v>277</v>
      </c>
      <c r="Z1205" s="27" t="s">
        <v>123</v>
      </c>
      <c r="AA1205" s="26"/>
      <c r="AB1205" s="26"/>
      <c r="AC1205" s="26"/>
      <c r="AD1205" s="26"/>
      <c r="AE1205" s="26"/>
      <c r="AF1205" s="26"/>
      <c r="AG1205" s="26"/>
      <c r="AH1205" s="45" t="n">
        <v>35</v>
      </c>
      <c r="AI1205" s="45" t="n">
        <f aca="false">Q1205</f>
        <v>0</v>
      </c>
      <c r="AJ1205" s="45" t="n">
        <f aca="false">$AH1205-$AI1205</f>
        <v>35</v>
      </c>
      <c r="AK1205" s="46" t="n">
        <v>47839.7142857143</v>
      </c>
      <c r="AL1205" s="46" t="n">
        <f aca="false">$AJ1205*$AK1205</f>
        <v>1674390</v>
      </c>
      <c r="AM1205" s="46" t="n">
        <f aca="false">$AI1205*$AK1205</f>
        <v>0</v>
      </c>
      <c r="AN1205" s="26"/>
      <c r="AO1205" s="26"/>
    </row>
    <row r="1206" customFormat="false" ht="12" hidden="false" customHeight="false" outlineLevel="0" collapsed="false">
      <c r="A1206" s="39" t="s">
        <v>2463</v>
      </c>
      <c r="B1206" s="39" t="s">
        <v>2464</v>
      </c>
      <c r="C1206" s="39"/>
      <c r="D1206" s="39" t="s">
        <v>4505</v>
      </c>
      <c r="E1206" s="39" t="s">
        <v>274</v>
      </c>
      <c r="F1206" s="39" t="s">
        <v>1739</v>
      </c>
      <c r="G1206" s="39" t="s">
        <v>4853</v>
      </c>
      <c r="H1206" s="39" t="s">
        <v>4502</v>
      </c>
      <c r="I1206" s="40" t="n">
        <v>35</v>
      </c>
      <c r="J1206" s="40" t="n">
        <v>0</v>
      </c>
      <c r="K1206" s="39" t="s">
        <v>4503</v>
      </c>
      <c r="L1206" s="41" t="n">
        <v>0</v>
      </c>
      <c r="M1206" s="41" t="n">
        <v>66431.94</v>
      </c>
      <c r="O1206" s="42" t="n">
        <f aca="false">M1206/SUM($M$2:$M$2023)</f>
        <v>0.000183527474854253</v>
      </c>
      <c r="P1206" s="43" t="n">
        <f aca="false">IFERROR(M1206/I1206,0)</f>
        <v>1898.05542857143</v>
      </c>
      <c r="Q1206" s="17"/>
      <c r="R1206" s="44" t="n">
        <f aca="false">I1206-Q1206</f>
        <v>35</v>
      </c>
      <c r="S1206" s="43" t="n">
        <f aca="false">$AK1206*R1206</f>
        <v>66431.9444444445</v>
      </c>
      <c r="U1206" s="26" t="s">
        <v>259</v>
      </c>
      <c r="V1206" s="26" t="s">
        <v>273</v>
      </c>
      <c r="W1206" s="26" t="s">
        <v>262</v>
      </c>
      <c r="X1206" s="26"/>
      <c r="Y1206" s="26" t="s">
        <v>277</v>
      </c>
      <c r="Z1206" s="27" t="s">
        <v>123</v>
      </c>
      <c r="AA1206" s="26"/>
      <c r="AB1206" s="26"/>
      <c r="AC1206" s="26"/>
      <c r="AD1206" s="26"/>
      <c r="AE1206" s="26"/>
      <c r="AF1206" s="26"/>
      <c r="AG1206" s="26"/>
      <c r="AH1206" s="45"/>
      <c r="AI1206" s="45"/>
      <c r="AJ1206" s="45"/>
      <c r="AK1206" s="46" t="n">
        <v>1898.05555555556</v>
      </c>
      <c r="AL1206" s="46"/>
      <c r="AM1206" s="46"/>
      <c r="AN1206" s="26"/>
      <c r="AO1206" s="26" t="s">
        <v>1741</v>
      </c>
    </row>
    <row r="1207" customFormat="false" ht="12" hidden="false" customHeight="false" outlineLevel="0" collapsed="false">
      <c r="A1207" s="39" t="s">
        <v>1218</v>
      </c>
      <c r="B1207" s="39" t="s">
        <v>1219</v>
      </c>
      <c r="C1207" s="39"/>
      <c r="D1207" s="39" t="s">
        <v>4505</v>
      </c>
      <c r="E1207" s="39" t="s">
        <v>274</v>
      </c>
      <c r="F1207" s="39" t="s">
        <v>1739</v>
      </c>
      <c r="G1207" s="39" t="s">
        <v>4852</v>
      </c>
      <c r="H1207" s="39" t="s">
        <v>4502</v>
      </c>
      <c r="I1207" s="40" t="n">
        <v>35</v>
      </c>
      <c r="J1207" s="40" t="n">
        <v>0</v>
      </c>
      <c r="K1207" s="39" t="s">
        <v>4503</v>
      </c>
      <c r="L1207" s="41" t="n">
        <v>0</v>
      </c>
      <c r="M1207" s="41" t="n">
        <v>327920.59</v>
      </c>
      <c r="O1207" s="42" t="n">
        <f aca="false">M1207/SUM($M$2:$M$2023)</f>
        <v>0.000905926243241077</v>
      </c>
      <c r="P1207" s="43" t="n">
        <f aca="false">IFERROR(M1207/I1207,0)</f>
        <v>9369.15971428572</v>
      </c>
      <c r="Q1207" s="17"/>
      <c r="R1207" s="44" t="n">
        <f aca="false">I1207-Q1207</f>
        <v>35</v>
      </c>
      <c r="S1207" s="43" t="n">
        <f aca="false">$AK1207*R1207</f>
        <v>327920.592222222</v>
      </c>
      <c r="U1207" s="26" t="s">
        <v>259</v>
      </c>
      <c r="V1207" s="26" t="s">
        <v>273</v>
      </c>
      <c r="W1207" s="26" t="s">
        <v>262</v>
      </c>
      <c r="X1207" s="29" t="s">
        <v>227</v>
      </c>
      <c r="Y1207" s="26" t="s">
        <v>297</v>
      </c>
      <c r="Z1207" s="25" t="s">
        <v>51</v>
      </c>
      <c r="AA1207" s="26" t="s">
        <v>2572</v>
      </c>
      <c r="AB1207" s="26" t="s">
        <v>2573</v>
      </c>
      <c r="AC1207" s="26" t="s">
        <v>2574</v>
      </c>
      <c r="AD1207" s="26" t="s">
        <v>269</v>
      </c>
      <c r="AE1207" s="26"/>
      <c r="AF1207" s="26" t="s">
        <v>270</v>
      </c>
      <c r="AG1207" s="26" t="s">
        <v>2575</v>
      </c>
      <c r="AH1207" s="45"/>
      <c r="AI1207" s="45"/>
      <c r="AJ1207" s="45"/>
      <c r="AK1207" s="46" t="n">
        <v>9369.15977777778</v>
      </c>
      <c r="AL1207" s="46"/>
      <c r="AM1207" s="46"/>
      <c r="AN1207" s="26"/>
      <c r="AO1207" s="26" t="s">
        <v>5774</v>
      </c>
    </row>
    <row r="1208" customFormat="false" ht="12" hidden="false" customHeight="false" outlineLevel="0" collapsed="false">
      <c r="A1208" s="39" t="s">
        <v>2768</v>
      </c>
      <c r="B1208" s="39" t="s">
        <v>2769</v>
      </c>
      <c r="C1208" s="39"/>
      <c r="D1208" s="39" t="s">
        <v>4500</v>
      </c>
      <c r="E1208" s="39" t="s">
        <v>274</v>
      </c>
      <c r="F1208" s="39" t="s">
        <v>1739</v>
      </c>
      <c r="G1208" s="39" t="s">
        <v>4854</v>
      </c>
      <c r="H1208" s="39" t="s">
        <v>4502</v>
      </c>
      <c r="I1208" s="40" t="n">
        <v>35</v>
      </c>
      <c r="J1208" s="40" t="n">
        <v>0</v>
      </c>
      <c r="K1208" s="39" t="s">
        <v>4503</v>
      </c>
      <c r="L1208" s="41" t="n">
        <v>0</v>
      </c>
      <c r="M1208" s="41" t="n">
        <v>326218.25</v>
      </c>
      <c r="O1208" s="42" t="n">
        <f aca="false">M1208/SUM($M$2:$M$2023)</f>
        <v>0.000901223292197597</v>
      </c>
      <c r="P1208" s="43" t="n">
        <f aca="false">IFERROR(M1208/I1208,0)</f>
        <v>9320.52142857143</v>
      </c>
      <c r="Q1208" s="17"/>
      <c r="R1208" s="44" t="n">
        <f aca="false">I1208-Q1208</f>
        <v>35</v>
      </c>
      <c r="S1208" s="43" t="n">
        <f aca="false">$AK1208*R1208</f>
        <v>326218.25</v>
      </c>
      <c r="U1208" s="26" t="s">
        <v>259</v>
      </c>
      <c r="V1208" s="26" t="s">
        <v>273</v>
      </c>
      <c r="W1208" s="26" t="s">
        <v>262</v>
      </c>
      <c r="X1208" s="26"/>
      <c r="Y1208" s="26" t="s">
        <v>277</v>
      </c>
      <c r="Z1208" s="27" t="s">
        <v>123</v>
      </c>
      <c r="AA1208" s="26"/>
      <c r="AB1208" s="26"/>
      <c r="AC1208" s="26"/>
      <c r="AD1208" s="26"/>
      <c r="AE1208" s="26"/>
      <c r="AF1208" s="26"/>
      <c r="AG1208" s="26"/>
      <c r="AH1208" s="45" t="n">
        <v>35</v>
      </c>
      <c r="AI1208" s="45" t="n">
        <f aca="false">Q1208</f>
        <v>0</v>
      </c>
      <c r="AJ1208" s="45" t="n">
        <f aca="false">$AH1208-$AI1208</f>
        <v>35</v>
      </c>
      <c r="AK1208" s="46" t="n">
        <v>9320.52142857143</v>
      </c>
      <c r="AL1208" s="46" t="n">
        <f aca="false">$AJ1208*$AK1208</f>
        <v>326218.25</v>
      </c>
      <c r="AM1208" s="46" t="n">
        <f aca="false">$AI1208*$AK1208</f>
        <v>0</v>
      </c>
      <c r="AN1208" s="26"/>
      <c r="AO1208" s="26"/>
    </row>
    <row r="1209" customFormat="false" ht="12" hidden="false" customHeight="false" outlineLevel="0" collapsed="false">
      <c r="A1209" s="39" t="s">
        <v>2770</v>
      </c>
      <c r="B1209" s="39" t="s">
        <v>2771</v>
      </c>
      <c r="C1209" s="39"/>
      <c r="D1209" s="39" t="s">
        <v>4505</v>
      </c>
      <c r="E1209" s="39" t="s">
        <v>274</v>
      </c>
      <c r="F1209" s="39" t="s">
        <v>1739</v>
      </c>
      <c r="G1209" s="39" t="s">
        <v>4852</v>
      </c>
      <c r="H1209" s="39" t="s">
        <v>4502</v>
      </c>
      <c r="I1209" s="40" t="n">
        <v>35</v>
      </c>
      <c r="J1209" s="40" t="n">
        <v>0</v>
      </c>
      <c r="K1209" s="39" t="s">
        <v>4503</v>
      </c>
      <c r="L1209" s="41" t="n">
        <v>0</v>
      </c>
      <c r="M1209" s="41" t="n">
        <v>14700</v>
      </c>
      <c r="O1209" s="42" t="n">
        <f aca="false">M1209/SUM($M$2:$M$2023)</f>
        <v>4.06107947526071E-005</v>
      </c>
      <c r="P1209" s="43" t="n">
        <f aca="false">IFERROR(M1209/I1209,0)</f>
        <v>420</v>
      </c>
      <c r="Q1209" s="17" t="n">
        <v>3</v>
      </c>
      <c r="R1209" s="44" t="n">
        <f aca="false">I1209-Q1209</f>
        <v>32</v>
      </c>
      <c r="S1209" s="43" t="n">
        <f aca="false">$AK1209*R1209</f>
        <v>13440</v>
      </c>
      <c r="U1209" s="26" t="s">
        <v>259</v>
      </c>
      <c r="V1209" s="26" t="s">
        <v>273</v>
      </c>
      <c r="W1209" s="26" t="s">
        <v>262</v>
      </c>
      <c r="X1209" s="24" t="s">
        <v>226</v>
      </c>
      <c r="Y1209" s="26" t="s">
        <v>267</v>
      </c>
      <c r="Z1209" s="25" t="s">
        <v>51</v>
      </c>
      <c r="AA1209" s="26" t="s">
        <v>2772</v>
      </c>
      <c r="AB1209" s="26" t="s">
        <v>2773</v>
      </c>
      <c r="AC1209" s="26" t="s">
        <v>290</v>
      </c>
      <c r="AD1209" s="26" t="s">
        <v>269</v>
      </c>
      <c r="AE1209" s="26"/>
      <c r="AF1209" s="26" t="s">
        <v>269</v>
      </c>
      <c r="AG1209" s="26"/>
      <c r="AH1209" s="45" t="n">
        <v>35</v>
      </c>
      <c r="AI1209" s="45" t="n">
        <f aca="false">Q1209</f>
        <v>3</v>
      </c>
      <c r="AJ1209" s="45" t="n">
        <f aca="false">$AH1209-$AI1209</f>
        <v>32</v>
      </c>
      <c r="AK1209" s="46" t="n">
        <v>420</v>
      </c>
      <c r="AL1209" s="46" t="n">
        <f aca="false">$AJ1209*$AK1209</f>
        <v>13440</v>
      </c>
      <c r="AM1209" s="46" t="n">
        <f aca="false">$AI1209*$AK1209</f>
        <v>1260</v>
      </c>
      <c r="AN1209" s="26"/>
      <c r="AO1209" s="26" t="s">
        <v>2774</v>
      </c>
    </row>
    <row r="1210" customFormat="false" ht="12" hidden="false" customHeight="false" outlineLevel="0" collapsed="false">
      <c r="A1210" s="39" t="s">
        <v>2775</v>
      </c>
      <c r="B1210" s="39" t="s">
        <v>2776</v>
      </c>
      <c r="C1210" s="39"/>
      <c r="D1210" s="39" t="s">
        <v>4565</v>
      </c>
      <c r="E1210" s="39" t="s">
        <v>611</v>
      </c>
      <c r="F1210" s="39" t="s">
        <v>1739</v>
      </c>
      <c r="G1210" s="39" t="s">
        <v>4854</v>
      </c>
      <c r="H1210" s="39" t="s">
        <v>4502</v>
      </c>
      <c r="I1210" s="40" t="n">
        <v>35</v>
      </c>
      <c r="J1210" s="40" t="n">
        <v>0</v>
      </c>
      <c r="K1210" s="39" t="s">
        <v>4503</v>
      </c>
      <c r="L1210" s="41" t="n">
        <v>0</v>
      </c>
      <c r="M1210" s="41" t="n">
        <v>699824.77</v>
      </c>
      <c r="O1210" s="42" t="n">
        <f aca="false">M1210/SUM($M$2:$M$2023)</f>
        <v>0.00193336327192248</v>
      </c>
      <c r="P1210" s="43" t="n">
        <f aca="false">IFERROR(M1210/I1210,0)</f>
        <v>19994.9934285714</v>
      </c>
      <c r="Q1210" s="17"/>
      <c r="R1210" s="44" t="n">
        <f aca="false">I1210-Q1210</f>
        <v>35</v>
      </c>
      <c r="S1210" s="43" t="n">
        <f aca="false">$AK1210*R1210</f>
        <v>699824.77</v>
      </c>
      <c r="U1210" s="26" t="s">
        <v>259</v>
      </c>
      <c r="V1210" s="26" t="s">
        <v>610</v>
      </c>
      <c r="W1210" s="26" t="s">
        <v>612</v>
      </c>
      <c r="X1210" s="26"/>
      <c r="Y1210" s="26" t="s">
        <v>615</v>
      </c>
      <c r="Z1210" s="27" t="s">
        <v>126</v>
      </c>
      <c r="AA1210" s="26"/>
      <c r="AB1210" s="26"/>
      <c r="AC1210" s="26"/>
      <c r="AD1210" s="26"/>
      <c r="AE1210" s="26"/>
      <c r="AF1210" s="26"/>
      <c r="AG1210" s="26"/>
      <c r="AH1210" s="45" t="n">
        <v>35</v>
      </c>
      <c r="AI1210" s="45" t="n">
        <f aca="false">Q1210</f>
        <v>0</v>
      </c>
      <c r="AJ1210" s="45" t="n">
        <f aca="false">$AH1210-$AI1210</f>
        <v>35</v>
      </c>
      <c r="AK1210" s="46" t="n">
        <v>19994.9934285714</v>
      </c>
      <c r="AL1210" s="46" t="n">
        <f aca="false">$AJ1210*$AK1210</f>
        <v>699824.77</v>
      </c>
      <c r="AM1210" s="46" t="n">
        <f aca="false">$AI1210*$AK1210</f>
        <v>0</v>
      </c>
      <c r="AN1210" s="26"/>
      <c r="AO1210" s="26"/>
    </row>
    <row r="1211" customFormat="false" ht="12" hidden="false" customHeight="false" outlineLevel="0" collapsed="false">
      <c r="A1211" s="39" t="s">
        <v>2777</v>
      </c>
      <c r="B1211" s="39" t="s">
        <v>2778</v>
      </c>
      <c r="C1211" s="39"/>
      <c r="D1211" s="39" t="s">
        <v>4565</v>
      </c>
      <c r="E1211" s="39" t="s">
        <v>611</v>
      </c>
      <c r="F1211" s="39" t="s">
        <v>1739</v>
      </c>
      <c r="G1211" s="39" t="s">
        <v>4854</v>
      </c>
      <c r="H1211" s="39" t="s">
        <v>4502</v>
      </c>
      <c r="I1211" s="40" t="n">
        <v>35</v>
      </c>
      <c r="J1211" s="40" t="n">
        <v>0</v>
      </c>
      <c r="K1211" s="39" t="s">
        <v>4503</v>
      </c>
      <c r="L1211" s="41" t="n">
        <v>0</v>
      </c>
      <c r="M1211" s="41" t="n">
        <v>626500</v>
      </c>
      <c r="O1211" s="42" t="n">
        <f aca="false">M1211/SUM($M$2:$M$2023)</f>
        <v>0.00173079339540873</v>
      </c>
      <c r="P1211" s="43" t="n">
        <f aca="false">IFERROR(M1211/I1211,0)</f>
        <v>17900</v>
      </c>
      <c r="Q1211" s="17"/>
      <c r="R1211" s="44" t="n">
        <f aca="false">I1211-Q1211</f>
        <v>35</v>
      </c>
      <c r="S1211" s="43" t="n">
        <f aca="false">$AK1211*R1211</f>
        <v>626500</v>
      </c>
      <c r="U1211" s="26" t="s">
        <v>259</v>
      </c>
      <c r="V1211" s="26" t="s">
        <v>610</v>
      </c>
      <c r="W1211" s="26" t="s">
        <v>612</v>
      </c>
      <c r="X1211" s="26"/>
      <c r="Y1211" s="26" t="s">
        <v>615</v>
      </c>
      <c r="Z1211" s="27" t="s">
        <v>126</v>
      </c>
      <c r="AA1211" s="26"/>
      <c r="AB1211" s="26"/>
      <c r="AC1211" s="26"/>
      <c r="AD1211" s="26"/>
      <c r="AE1211" s="26"/>
      <c r="AF1211" s="26"/>
      <c r="AG1211" s="26"/>
      <c r="AH1211" s="45" t="n">
        <v>35</v>
      </c>
      <c r="AI1211" s="45" t="n">
        <f aca="false">Q1211</f>
        <v>0</v>
      </c>
      <c r="AJ1211" s="45" t="n">
        <f aca="false">$AH1211-$AI1211</f>
        <v>35</v>
      </c>
      <c r="AK1211" s="46" t="n">
        <v>17900</v>
      </c>
      <c r="AL1211" s="46" t="n">
        <f aca="false">$AJ1211*$AK1211</f>
        <v>626500</v>
      </c>
      <c r="AM1211" s="46" t="n">
        <f aca="false">$AI1211*$AK1211</f>
        <v>0</v>
      </c>
      <c r="AN1211" s="26"/>
      <c r="AO1211" s="26"/>
    </row>
    <row r="1212" customFormat="false" ht="12" hidden="false" customHeight="false" outlineLevel="0" collapsed="false">
      <c r="A1212" s="39" t="s">
        <v>2614</v>
      </c>
      <c r="B1212" s="39" t="s">
        <v>2615</v>
      </c>
      <c r="C1212" s="39"/>
      <c r="D1212" s="39" t="s">
        <v>4565</v>
      </c>
      <c r="E1212" s="39" t="s">
        <v>611</v>
      </c>
      <c r="F1212" s="39" t="s">
        <v>1739</v>
      </c>
      <c r="G1212" s="39" t="s">
        <v>4854</v>
      </c>
      <c r="H1212" s="39" t="s">
        <v>4502</v>
      </c>
      <c r="I1212" s="40" t="n">
        <v>35</v>
      </c>
      <c r="J1212" s="40" t="n">
        <v>0</v>
      </c>
      <c r="K1212" s="39" t="s">
        <v>4503</v>
      </c>
      <c r="L1212" s="41" t="n">
        <v>0</v>
      </c>
      <c r="M1212" s="41" t="n">
        <v>696500</v>
      </c>
      <c r="O1212" s="42" t="n">
        <f aca="false">M1212/SUM($M$2:$M$2023)</f>
        <v>0.00192417813232591</v>
      </c>
      <c r="P1212" s="43" t="n">
        <f aca="false">IFERROR(M1212/I1212,0)</f>
        <v>19900</v>
      </c>
      <c r="Q1212" s="17"/>
      <c r="R1212" s="44" t="n">
        <f aca="false">I1212-Q1212</f>
        <v>35</v>
      </c>
      <c r="S1212" s="43" t="n">
        <f aca="false">$AK1212*R1212</f>
        <v>696500</v>
      </c>
      <c r="U1212" s="26" t="s">
        <v>259</v>
      </c>
      <c r="V1212" s="26" t="s">
        <v>610</v>
      </c>
      <c r="W1212" s="26" t="s">
        <v>612</v>
      </c>
      <c r="X1212" s="26"/>
      <c r="Y1212" s="26" t="s">
        <v>615</v>
      </c>
      <c r="Z1212" s="27" t="s">
        <v>126</v>
      </c>
      <c r="AA1212" s="26"/>
      <c r="AB1212" s="26"/>
      <c r="AC1212" s="26"/>
      <c r="AD1212" s="26"/>
      <c r="AE1212" s="26"/>
      <c r="AF1212" s="26"/>
      <c r="AG1212" s="26"/>
      <c r="AH1212" s="45"/>
      <c r="AI1212" s="45"/>
      <c r="AJ1212" s="45"/>
      <c r="AK1212" s="46" t="n">
        <v>19900</v>
      </c>
      <c r="AL1212" s="46"/>
      <c r="AM1212" s="46"/>
      <c r="AN1212" s="26"/>
      <c r="AO1212" s="26" t="s">
        <v>1741</v>
      </c>
    </row>
    <row r="1213" customFormat="false" ht="12" hidden="false" customHeight="false" outlineLevel="0" collapsed="false">
      <c r="A1213" s="39" t="s">
        <v>2779</v>
      </c>
      <c r="B1213" s="39" t="s">
        <v>2780</v>
      </c>
      <c r="C1213" s="39"/>
      <c r="D1213" s="39" t="s">
        <v>4565</v>
      </c>
      <c r="E1213" s="39" t="s">
        <v>611</v>
      </c>
      <c r="F1213" s="39" t="s">
        <v>1739</v>
      </c>
      <c r="G1213" s="39" t="s">
        <v>5355</v>
      </c>
      <c r="H1213" s="39" t="s">
        <v>4502</v>
      </c>
      <c r="I1213" s="40" t="n">
        <v>34</v>
      </c>
      <c r="J1213" s="40" t="n">
        <v>0</v>
      </c>
      <c r="K1213" s="39" t="s">
        <v>4503</v>
      </c>
      <c r="L1213" s="41" t="n">
        <v>0</v>
      </c>
      <c r="M1213" s="41" t="n">
        <v>685330.52</v>
      </c>
      <c r="O1213" s="42" t="n">
        <f aca="false">M1213/SUM($M$2:$M$2023)</f>
        <v>0.00189332089016446</v>
      </c>
      <c r="P1213" s="43" t="n">
        <f aca="false">IFERROR(M1213/I1213,0)</f>
        <v>20156.78</v>
      </c>
      <c r="Q1213" s="17"/>
      <c r="R1213" s="44" t="n">
        <f aca="false">I1213-Q1213</f>
        <v>34</v>
      </c>
      <c r="S1213" s="43" t="n">
        <f aca="false">$AK1213*R1213</f>
        <v>685330.52</v>
      </c>
      <c r="U1213" s="26" t="s">
        <v>259</v>
      </c>
      <c r="V1213" s="26" t="s">
        <v>610</v>
      </c>
      <c r="W1213" s="26" t="s">
        <v>612</v>
      </c>
      <c r="X1213" s="26"/>
      <c r="Y1213" s="26" t="s">
        <v>615</v>
      </c>
      <c r="Z1213" s="27" t="s">
        <v>126</v>
      </c>
      <c r="AA1213" s="26"/>
      <c r="AB1213" s="26"/>
      <c r="AC1213" s="26"/>
      <c r="AD1213" s="26"/>
      <c r="AE1213" s="26"/>
      <c r="AF1213" s="26"/>
      <c r="AG1213" s="26"/>
      <c r="AH1213" s="45" t="n">
        <v>34</v>
      </c>
      <c r="AI1213" s="45" t="n">
        <f aca="false">Q1213</f>
        <v>0</v>
      </c>
      <c r="AJ1213" s="45" t="n">
        <f aca="false">$AH1213-$AI1213</f>
        <v>34</v>
      </c>
      <c r="AK1213" s="46" t="n">
        <v>20156.78</v>
      </c>
      <c r="AL1213" s="46" t="n">
        <f aca="false">$AJ1213*$AK1213</f>
        <v>685330.52</v>
      </c>
      <c r="AM1213" s="46" t="n">
        <f aca="false">$AI1213*$AK1213</f>
        <v>0</v>
      </c>
      <c r="AN1213" s="26"/>
      <c r="AO1213" s="26"/>
    </row>
    <row r="1214" customFormat="false" ht="12" hidden="false" customHeight="false" outlineLevel="0" collapsed="false">
      <c r="A1214" s="39" t="s">
        <v>2781</v>
      </c>
      <c r="B1214" s="39" t="s">
        <v>2782</v>
      </c>
      <c r="C1214" s="39"/>
      <c r="D1214" s="39" t="s">
        <v>4565</v>
      </c>
      <c r="E1214" s="39" t="s">
        <v>611</v>
      </c>
      <c r="F1214" s="39" t="s">
        <v>1739</v>
      </c>
      <c r="G1214" s="39" t="s">
        <v>5355</v>
      </c>
      <c r="H1214" s="39" t="s">
        <v>4502</v>
      </c>
      <c r="I1214" s="40" t="n">
        <v>34</v>
      </c>
      <c r="J1214" s="40" t="n">
        <v>0</v>
      </c>
      <c r="K1214" s="39" t="s">
        <v>4503</v>
      </c>
      <c r="L1214" s="41" t="n">
        <v>0</v>
      </c>
      <c r="M1214" s="41" t="n">
        <v>663000</v>
      </c>
      <c r="O1214" s="42" t="n">
        <f aca="false">M1214/SUM($M$2:$M$2023)</f>
        <v>0.00183162972251555</v>
      </c>
      <c r="P1214" s="43" t="n">
        <f aca="false">IFERROR(M1214/I1214,0)</f>
        <v>19500</v>
      </c>
      <c r="Q1214" s="17"/>
      <c r="R1214" s="44" t="n">
        <f aca="false">I1214-Q1214</f>
        <v>34</v>
      </c>
      <c r="S1214" s="43" t="n">
        <f aca="false">$AK1214*R1214</f>
        <v>663000</v>
      </c>
      <c r="U1214" s="26" t="s">
        <v>259</v>
      </c>
      <c r="V1214" s="26" t="s">
        <v>610</v>
      </c>
      <c r="W1214" s="26" t="s">
        <v>612</v>
      </c>
      <c r="X1214" s="26"/>
      <c r="Y1214" s="26" t="s">
        <v>615</v>
      </c>
      <c r="Z1214" s="27" t="s">
        <v>126</v>
      </c>
      <c r="AA1214" s="26"/>
      <c r="AB1214" s="26"/>
      <c r="AC1214" s="26"/>
      <c r="AD1214" s="26"/>
      <c r="AE1214" s="26"/>
      <c r="AF1214" s="26"/>
      <c r="AG1214" s="26"/>
      <c r="AH1214" s="45" t="n">
        <v>34</v>
      </c>
      <c r="AI1214" s="45" t="n">
        <f aca="false">Q1214</f>
        <v>0</v>
      </c>
      <c r="AJ1214" s="45" t="n">
        <f aca="false">$AH1214-$AI1214</f>
        <v>34</v>
      </c>
      <c r="AK1214" s="46" t="n">
        <v>19500</v>
      </c>
      <c r="AL1214" s="46" t="n">
        <f aca="false">$AJ1214*$AK1214</f>
        <v>663000</v>
      </c>
      <c r="AM1214" s="46" t="n">
        <f aca="false">$AI1214*$AK1214</f>
        <v>0</v>
      </c>
      <c r="AN1214" s="26"/>
      <c r="AO1214" s="26"/>
    </row>
    <row r="1215" customFormat="false" ht="12" hidden="false" customHeight="false" outlineLevel="0" collapsed="false">
      <c r="A1215" s="39" t="s">
        <v>2729</v>
      </c>
      <c r="B1215" s="39" t="s">
        <v>2730</v>
      </c>
      <c r="C1215" s="39"/>
      <c r="D1215" s="39" t="s">
        <v>4565</v>
      </c>
      <c r="E1215" s="39" t="s">
        <v>611</v>
      </c>
      <c r="F1215" s="39" t="s">
        <v>1739</v>
      </c>
      <c r="G1215" s="39" t="s">
        <v>4854</v>
      </c>
      <c r="H1215" s="39" t="s">
        <v>4502</v>
      </c>
      <c r="I1215" s="40" t="n">
        <v>34</v>
      </c>
      <c r="J1215" s="40" t="n">
        <v>0</v>
      </c>
      <c r="K1215" s="39" t="s">
        <v>4503</v>
      </c>
      <c r="L1215" s="41" t="n">
        <v>0</v>
      </c>
      <c r="M1215" s="41" t="n">
        <v>984291.37</v>
      </c>
      <c r="O1215" s="42" t="n">
        <f aca="false">M1215/SUM($M$2:$M$2023)</f>
        <v>0.00271924182338996</v>
      </c>
      <c r="P1215" s="43" t="n">
        <f aca="false">IFERROR(M1215/I1215,0)</f>
        <v>28949.7461764706</v>
      </c>
      <c r="Q1215" s="17"/>
      <c r="R1215" s="44" t="n">
        <f aca="false">I1215-Q1215</f>
        <v>34</v>
      </c>
      <c r="S1215" s="43" t="n">
        <f aca="false">$AK1215*R1215</f>
        <v>984291.365581396</v>
      </c>
      <c r="U1215" s="26" t="s">
        <v>259</v>
      </c>
      <c r="V1215" s="26" t="s">
        <v>610</v>
      </c>
      <c r="W1215" s="26" t="s">
        <v>612</v>
      </c>
      <c r="X1215" s="26"/>
      <c r="Y1215" s="26" t="s">
        <v>615</v>
      </c>
      <c r="Z1215" s="27" t="s">
        <v>126</v>
      </c>
      <c r="AA1215" s="26"/>
      <c r="AB1215" s="26"/>
      <c r="AC1215" s="26"/>
      <c r="AD1215" s="26"/>
      <c r="AE1215" s="26"/>
      <c r="AF1215" s="26"/>
      <c r="AG1215" s="26"/>
      <c r="AH1215" s="45" t="n">
        <v>43</v>
      </c>
      <c r="AI1215" s="45" t="n">
        <f aca="false">Q1215</f>
        <v>0</v>
      </c>
      <c r="AJ1215" s="45" t="n">
        <f aca="false">$AH1215-$AI1215</f>
        <v>43</v>
      </c>
      <c r="AK1215" s="46" t="n">
        <v>28949.7460465116</v>
      </c>
      <c r="AL1215" s="46" t="n">
        <f aca="false">$AJ1215*$AK1215</f>
        <v>1244839.08</v>
      </c>
      <c r="AM1215" s="46" t="n">
        <f aca="false">$AI1215*$AK1215</f>
        <v>0</v>
      </c>
      <c r="AN1215" s="26"/>
      <c r="AO1215" s="26" t="s">
        <v>1741</v>
      </c>
    </row>
    <row r="1216" customFormat="false" ht="12" hidden="false" customHeight="false" outlineLevel="0" collapsed="false">
      <c r="A1216" s="39" t="s">
        <v>1961</v>
      </c>
      <c r="B1216" s="39" t="s">
        <v>1962</v>
      </c>
      <c r="C1216" s="39" t="s">
        <v>5775</v>
      </c>
      <c r="D1216" s="39" t="s">
        <v>4505</v>
      </c>
      <c r="E1216" s="39" t="s">
        <v>261</v>
      </c>
      <c r="F1216" s="39" t="s">
        <v>1739</v>
      </c>
      <c r="G1216" s="39" t="s">
        <v>4853</v>
      </c>
      <c r="H1216" s="39" t="s">
        <v>4502</v>
      </c>
      <c r="I1216" s="40" t="n">
        <v>33</v>
      </c>
      <c r="J1216" s="40" t="n">
        <v>0</v>
      </c>
      <c r="K1216" s="39" t="s">
        <v>4503</v>
      </c>
      <c r="L1216" s="41" t="n">
        <v>0</v>
      </c>
      <c r="M1216" s="41" t="n">
        <v>9007.69</v>
      </c>
      <c r="O1216" s="42" t="n">
        <f aca="false">M1216/SUM($M$2:$M$2023)</f>
        <v>2.48849965840212E-005</v>
      </c>
      <c r="P1216" s="43" t="n">
        <f aca="false">IFERROR(M1216/I1216,0)</f>
        <v>272.960303030303</v>
      </c>
      <c r="Q1216" s="17"/>
      <c r="R1216" s="44" t="n">
        <f aca="false">I1216-Q1216</f>
        <v>33</v>
      </c>
      <c r="S1216" s="43" t="n">
        <f aca="false">$AK1216*R1216</f>
        <v>9007.69342541436</v>
      </c>
      <c r="U1216" s="26" t="s">
        <v>259</v>
      </c>
      <c r="V1216" s="26" t="s">
        <v>260</v>
      </c>
      <c r="W1216" s="26" t="s">
        <v>262</v>
      </c>
      <c r="X1216" s="26"/>
      <c r="Y1216" s="26" t="s">
        <v>277</v>
      </c>
      <c r="Z1216" s="27" t="s">
        <v>123</v>
      </c>
      <c r="AA1216" s="26"/>
      <c r="AB1216" s="26"/>
      <c r="AC1216" s="26"/>
      <c r="AD1216" s="26"/>
      <c r="AE1216" s="26"/>
      <c r="AF1216" s="26"/>
      <c r="AG1216" s="26"/>
      <c r="AH1216" s="45"/>
      <c r="AI1216" s="45"/>
      <c r="AJ1216" s="45"/>
      <c r="AK1216" s="46" t="n">
        <v>272.960406830738</v>
      </c>
      <c r="AL1216" s="46"/>
      <c r="AM1216" s="46"/>
      <c r="AN1216" s="26"/>
      <c r="AO1216" s="26" t="s">
        <v>1845</v>
      </c>
    </row>
    <row r="1217" customFormat="false" ht="12" hidden="false" customHeight="false" outlineLevel="0" collapsed="false">
      <c r="A1217" s="39" t="s">
        <v>2783</v>
      </c>
      <c r="B1217" s="39" t="s">
        <v>2784</v>
      </c>
      <c r="C1217" s="39"/>
      <c r="D1217" s="39" t="s">
        <v>4565</v>
      </c>
      <c r="E1217" s="39" t="s">
        <v>611</v>
      </c>
      <c r="F1217" s="39" t="s">
        <v>1739</v>
      </c>
      <c r="G1217" s="39" t="s">
        <v>4854</v>
      </c>
      <c r="H1217" s="39" t="s">
        <v>4502</v>
      </c>
      <c r="I1217" s="40" t="n">
        <v>33</v>
      </c>
      <c r="J1217" s="40" t="n">
        <v>0</v>
      </c>
      <c r="K1217" s="39" t="s">
        <v>4503</v>
      </c>
      <c r="L1217" s="41" t="n">
        <v>0</v>
      </c>
      <c r="M1217" s="41" t="n">
        <v>643500</v>
      </c>
      <c r="O1217" s="42" t="n">
        <f aca="false">M1217/SUM($M$2:$M$2023)</f>
        <v>0.00177775826008862</v>
      </c>
      <c r="P1217" s="43" t="n">
        <f aca="false">IFERROR(M1217/I1217,0)</f>
        <v>19500</v>
      </c>
      <c r="Q1217" s="17"/>
      <c r="R1217" s="44" t="n">
        <f aca="false">I1217-Q1217</f>
        <v>33</v>
      </c>
      <c r="S1217" s="43" t="n">
        <f aca="false">$AK1217*R1217</f>
        <v>643500</v>
      </c>
      <c r="U1217" s="26" t="s">
        <v>259</v>
      </c>
      <c r="V1217" s="26" t="s">
        <v>610</v>
      </c>
      <c r="W1217" s="26" t="s">
        <v>612</v>
      </c>
      <c r="X1217" s="26"/>
      <c r="Y1217" s="26" t="s">
        <v>615</v>
      </c>
      <c r="Z1217" s="27" t="s">
        <v>126</v>
      </c>
      <c r="AA1217" s="26"/>
      <c r="AB1217" s="26"/>
      <c r="AC1217" s="26"/>
      <c r="AD1217" s="26"/>
      <c r="AE1217" s="26"/>
      <c r="AF1217" s="26"/>
      <c r="AG1217" s="26"/>
      <c r="AH1217" s="45" t="n">
        <v>33</v>
      </c>
      <c r="AI1217" s="45" t="n">
        <f aca="false">Q1217</f>
        <v>0</v>
      </c>
      <c r="AJ1217" s="45" t="n">
        <f aca="false">$AH1217-$AI1217</f>
        <v>33</v>
      </c>
      <c r="AK1217" s="46" t="n">
        <v>19500</v>
      </c>
      <c r="AL1217" s="46" t="n">
        <f aca="false">$AJ1217*$AK1217</f>
        <v>643500</v>
      </c>
      <c r="AM1217" s="46" t="n">
        <f aca="false">$AI1217*$AK1217</f>
        <v>0</v>
      </c>
      <c r="AN1217" s="26"/>
      <c r="AO1217" s="26"/>
    </row>
    <row r="1218" customFormat="false" ht="12" hidden="false" customHeight="false" outlineLevel="0" collapsed="false">
      <c r="A1218" s="39" t="s">
        <v>1486</v>
      </c>
      <c r="B1218" s="39" t="s">
        <v>1487</v>
      </c>
      <c r="C1218" s="39"/>
      <c r="D1218" s="39" t="s">
        <v>4565</v>
      </c>
      <c r="E1218" s="39" t="s">
        <v>611</v>
      </c>
      <c r="F1218" s="39" t="s">
        <v>1739</v>
      </c>
      <c r="G1218" s="39" t="s">
        <v>5355</v>
      </c>
      <c r="H1218" s="39" t="s">
        <v>4502</v>
      </c>
      <c r="I1218" s="40" t="n">
        <v>33</v>
      </c>
      <c r="J1218" s="40" t="n">
        <v>0</v>
      </c>
      <c r="K1218" s="39" t="s">
        <v>4503</v>
      </c>
      <c r="L1218" s="41" t="n">
        <v>0</v>
      </c>
      <c r="M1218" s="41" t="n">
        <v>467371.24</v>
      </c>
      <c r="O1218" s="42" t="n">
        <f aca="false">M1218/SUM($M$2:$M$2023)</f>
        <v>0.0012911780612865</v>
      </c>
      <c r="P1218" s="43" t="n">
        <f aca="false">IFERROR(M1218/I1218,0)</f>
        <v>14162.7648484848</v>
      </c>
      <c r="Q1218" s="17"/>
      <c r="R1218" s="44" t="n">
        <f aca="false">I1218-Q1218</f>
        <v>33</v>
      </c>
      <c r="S1218" s="43" t="n">
        <f aca="false">$AK1218*R1218</f>
        <v>467371.24</v>
      </c>
      <c r="U1218" s="26" t="s">
        <v>259</v>
      </c>
      <c r="V1218" s="26" t="s">
        <v>610</v>
      </c>
      <c r="W1218" s="26" t="s">
        <v>612</v>
      </c>
      <c r="X1218" s="26"/>
      <c r="Y1218" s="26" t="s">
        <v>615</v>
      </c>
      <c r="Z1218" s="27" t="s">
        <v>126</v>
      </c>
      <c r="AA1218" s="26"/>
      <c r="AB1218" s="26"/>
      <c r="AC1218" s="26"/>
      <c r="AD1218" s="26"/>
      <c r="AE1218" s="26"/>
      <c r="AF1218" s="26"/>
      <c r="AG1218" s="26"/>
      <c r="AH1218" s="45" t="n">
        <v>33</v>
      </c>
      <c r="AI1218" s="45" t="n">
        <f aca="false">Q1218</f>
        <v>0</v>
      </c>
      <c r="AJ1218" s="45" t="n">
        <f aca="false">$AH1218-$AI1218</f>
        <v>33</v>
      </c>
      <c r="AK1218" s="46" t="n">
        <v>14162.7648484849</v>
      </c>
      <c r="AL1218" s="46" t="n">
        <f aca="false">$AJ1218*$AK1218</f>
        <v>467371.24</v>
      </c>
      <c r="AM1218" s="46" t="n">
        <f aca="false">$AI1218*$AK1218</f>
        <v>0</v>
      </c>
      <c r="AN1218" s="26"/>
      <c r="AO1218" s="26"/>
    </row>
    <row r="1219" customFormat="false" ht="12" hidden="false" customHeight="false" outlineLevel="0" collapsed="false">
      <c r="A1219" s="39" t="s">
        <v>2662</v>
      </c>
      <c r="B1219" s="39" t="s">
        <v>2663</v>
      </c>
      <c r="C1219" s="39" t="s">
        <v>5776</v>
      </c>
      <c r="D1219" s="39" t="s">
        <v>4505</v>
      </c>
      <c r="E1219" s="39" t="s">
        <v>261</v>
      </c>
      <c r="F1219" s="39" t="s">
        <v>1739</v>
      </c>
      <c r="G1219" s="39" t="s">
        <v>4853</v>
      </c>
      <c r="H1219" s="39" t="s">
        <v>4502</v>
      </c>
      <c r="I1219" s="40" t="n">
        <v>32</v>
      </c>
      <c r="J1219" s="40" t="n">
        <v>0</v>
      </c>
      <c r="K1219" s="39" t="s">
        <v>4503</v>
      </c>
      <c r="L1219" s="41" t="n">
        <v>0</v>
      </c>
      <c r="M1219" s="41" t="n">
        <v>1870390.25</v>
      </c>
      <c r="O1219" s="42" t="n">
        <f aca="false">M1219/SUM($M$2:$M$2023)</f>
        <v>0.00516721323469575</v>
      </c>
      <c r="P1219" s="43" t="n">
        <f aca="false">IFERROR(M1219/I1219,0)</f>
        <v>58449.6953125</v>
      </c>
      <c r="Q1219" s="17"/>
      <c r="R1219" s="44" t="n">
        <f aca="false">I1219-Q1219</f>
        <v>32</v>
      </c>
      <c r="S1219" s="43" t="n">
        <f aca="false">$AK1219*R1219</f>
        <v>1870390.24842105</v>
      </c>
      <c r="U1219" s="26" t="s">
        <v>259</v>
      </c>
      <c r="V1219" s="26" t="s">
        <v>260</v>
      </c>
      <c r="W1219" s="26" t="s">
        <v>262</v>
      </c>
      <c r="X1219" s="26"/>
      <c r="Y1219" s="26" t="s">
        <v>277</v>
      </c>
      <c r="Z1219" s="27" t="s">
        <v>123</v>
      </c>
      <c r="AA1219" s="26"/>
      <c r="AB1219" s="26"/>
      <c r="AC1219" s="26"/>
      <c r="AD1219" s="26"/>
      <c r="AE1219" s="26"/>
      <c r="AF1219" s="26"/>
      <c r="AG1219" s="26"/>
      <c r="AH1219" s="45" t="n">
        <v>57</v>
      </c>
      <c r="AI1219" s="45" t="n">
        <f aca="false">Q1219</f>
        <v>0</v>
      </c>
      <c r="AJ1219" s="45" t="n">
        <f aca="false">$AH1219-$AI1219</f>
        <v>57</v>
      </c>
      <c r="AK1219" s="46" t="n">
        <v>58449.6952631579</v>
      </c>
      <c r="AL1219" s="46" t="n">
        <f aca="false">$AJ1219*$AK1219</f>
        <v>3331632.63</v>
      </c>
      <c r="AM1219" s="46" t="n">
        <f aca="false">$AI1219*$AK1219</f>
        <v>0</v>
      </c>
      <c r="AN1219" s="26"/>
      <c r="AO1219" s="26" t="s">
        <v>1740</v>
      </c>
    </row>
    <row r="1220" customFormat="false" ht="12" hidden="false" customHeight="false" outlineLevel="0" collapsed="false">
      <c r="A1220" s="39" t="s">
        <v>2487</v>
      </c>
      <c r="B1220" s="39" t="s">
        <v>2488</v>
      </c>
      <c r="C1220" s="39"/>
      <c r="D1220" s="39" t="s">
        <v>4505</v>
      </c>
      <c r="E1220" s="39" t="s">
        <v>261</v>
      </c>
      <c r="F1220" s="39" t="s">
        <v>1739</v>
      </c>
      <c r="G1220" s="39" t="s">
        <v>4854</v>
      </c>
      <c r="H1220" s="39" t="s">
        <v>4502</v>
      </c>
      <c r="I1220" s="40" t="n">
        <v>32</v>
      </c>
      <c r="J1220" s="40" t="n">
        <v>0</v>
      </c>
      <c r="K1220" s="39" t="s">
        <v>4503</v>
      </c>
      <c r="L1220" s="41" t="n">
        <v>0</v>
      </c>
      <c r="M1220" s="41" t="n">
        <v>22617.21</v>
      </c>
      <c r="O1220" s="42" t="n">
        <f aca="false">M1220/SUM($M$2:$M$2023)</f>
        <v>6.24831886521506E-005</v>
      </c>
      <c r="P1220" s="43" t="n">
        <f aca="false">IFERROR(M1220/I1220,0)</f>
        <v>706.7878125</v>
      </c>
      <c r="Q1220" s="17"/>
      <c r="R1220" s="44" t="n">
        <f aca="false">I1220-Q1220</f>
        <v>32</v>
      </c>
      <c r="S1220" s="43" t="n">
        <f aca="false">$AK1220*R1220</f>
        <v>22617.2085714286</v>
      </c>
      <c r="U1220" s="26" t="s">
        <v>259</v>
      </c>
      <c r="V1220" s="26" t="s">
        <v>260</v>
      </c>
      <c r="W1220" s="26" t="s">
        <v>262</v>
      </c>
      <c r="X1220" s="26"/>
      <c r="Y1220" s="26" t="s">
        <v>277</v>
      </c>
      <c r="Z1220" s="27" t="s">
        <v>123</v>
      </c>
      <c r="AA1220" s="26"/>
      <c r="AB1220" s="26"/>
      <c r="AC1220" s="26"/>
      <c r="AD1220" s="26"/>
      <c r="AE1220" s="26"/>
      <c r="AF1220" s="26"/>
      <c r="AG1220" s="26"/>
      <c r="AH1220" s="45"/>
      <c r="AI1220" s="45"/>
      <c r="AJ1220" s="45"/>
      <c r="AK1220" s="46" t="n">
        <v>706.787767857143</v>
      </c>
      <c r="AL1220" s="46"/>
      <c r="AM1220" s="46"/>
      <c r="AN1220" s="26"/>
      <c r="AO1220" s="26" t="s">
        <v>1740</v>
      </c>
    </row>
    <row r="1221" customFormat="false" ht="12" hidden="false" customHeight="false" outlineLevel="0" collapsed="false">
      <c r="A1221" s="39" t="s">
        <v>2277</v>
      </c>
      <c r="B1221" s="39" t="s">
        <v>2278</v>
      </c>
      <c r="C1221" s="39" t="s">
        <v>5777</v>
      </c>
      <c r="D1221" s="39" t="s">
        <v>4505</v>
      </c>
      <c r="E1221" s="39" t="s">
        <v>261</v>
      </c>
      <c r="F1221" s="39" t="s">
        <v>1739</v>
      </c>
      <c r="G1221" s="39" t="s">
        <v>4853</v>
      </c>
      <c r="H1221" s="39" t="s">
        <v>4502</v>
      </c>
      <c r="I1221" s="40" t="n">
        <v>32</v>
      </c>
      <c r="J1221" s="40" t="n">
        <v>0</v>
      </c>
      <c r="K1221" s="39" t="s">
        <v>4503</v>
      </c>
      <c r="L1221" s="41" t="n">
        <v>0</v>
      </c>
      <c r="M1221" s="41" t="n">
        <v>419.09</v>
      </c>
      <c r="O1221" s="42" t="n">
        <f aca="false">M1221/SUM($M$2:$M$2023)</f>
        <v>1.15779441992314E-006</v>
      </c>
      <c r="P1221" s="43" t="n">
        <f aca="false">IFERROR(M1221/I1221,0)</f>
        <v>13.0965625</v>
      </c>
      <c r="Q1221" s="17"/>
      <c r="R1221" s="44" t="n">
        <f aca="false">I1221-Q1221</f>
        <v>32</v>
      </c>
      <c r="S1221" s="43" t="n">
        <f aca="false">$AK1221*R1221</f>
        <v>419.092071005917</v>
      </c>
      <c r="U1221" s="26" t="s">
        <v>259</v>
      </c>
      <c r="V1221" s="26" t="s">
        <v>260</v>
      </c>
      <c r="W1221" s="26" t="s">
        <v>262</v>
      </c>
      <c r="X1221" s="24" t="s">
        <v>226</v>
      </c>
      <c r="Y1221" s="26" t="s">
        <v>267</v>
      </c>
      <c r="Z1221" s="25" t="s">
        <v>51</v>
      </c>
      <c r="AA1221" s="26" t="s">
        <v>2279</v>
      </c>
      <c r="AB1221" s="26" t="s">
        <v>2280</v>
      </c>
      <c r="AC1221" s="26" t="s">
        <v>290</v>
      </c>
      <c r="AD1221" s="26" t="s">
        <v>269</v>
      </c>
      <c r="AE1221" s="26"/>
      <c r="AF1221" s="26" t="s">
        <v>269</v>
      </c>
      <c r="AG1221" s="26"/>
      <c r="AH1221" s="45"/>
      <c r="AI1221" s="45"/>
      <c r="AJ1221" s="45"/>
      <c r="AK1221" s="46" t="n">
        <v>13.0966272189349</v>
      </c>
      <c r="AL1221" s="46"/>
      <c r="AM1221" s="46"/>
      <c r="AN1221" s="26"/>
      <c r="AO1221" s="26" t="s">
        <v>5605</v>
      </c>
    </row>
    <row r="1222" customFormat="false" ht="12" hidden="false" customHeight="false" outlineLevel="0" collapsed="false">
      <c r="A1222" s="39" t="s">
        <v>1329</v>
      </c>
      <c r="B1222" s="39" t="s">
        <v>1330</v>
      </c>
      <c r="C1222" s="39"/>
      <c r="D1222" s="39" t="s">
        <v>4565</v>
      </c>
      <c r="E1222" s="39" t="s">
        <v>611</v>
      </c>
      <c r="F1222" s="39" t="s">
        <v>1739</v>
      </c>
      <c r="G1222" s="39" t="s">
        <v>5355</v>
      </c>
      <c r="H1222" s="39" t="s">
        <v>4502</v>
      </c>
      <c r="I1222" s="40" t="n">
        <v>32</v>
      </c>
      <c r="J1222" s="40" t="n">
        <v>0</v>
      </c>
      <c r="K1222" s="39" t="s">
        <v>4503</v>
      </c>
      <c r="L1222" s="41" t="n">
        <v>0</v>
      </c>
      <c r="M1222" s="41" t="n">
        <v>1558470.98</v>
      </c>
      <c r="O1222" s="42" t="n">
        <f aca="false">M1222/SUM($M$2:$M$2023)</f>
        <v>0.00430549286371935</v>
      </c>
      <c r="P1222" s="43" t="n">
        <f aca="false">IFERROR(M1222/I1222,0)</f>
        <v>48702.218125</v>
      </c>
      <c r="Q1222" s="17"/>
      <c r="R1222" s="44" t="n">
        <f aca="false">I1222-Q1222</f>
        <v>32</v>
      </c>
      <c r="S1222" s="43" t="n">
        <f aca="false">$AK1222*R1222</f>
        <v>1558470.9767033</v>
      </c>
      <c r="U1222" s="26" t="s">
        <v>259</v>
      </c>
      <c r="V1222" s="26" t="s">
        <v>610</v>
      </c>
      <c r="W1222" s="26" t="s">
        <v>612</v>
      </c>
      <c r="X1222" s="26"/>
      <c r="Y1222" s="26" t="s">
        <v>615</v>
      </c>
      <c r="Z1222" s="27" t="s">
        <v>126</v>
      </c>
      <c r="AA1222" s="26"/>
      <c r="AB1222" s="26"/>
      <c r="AC1222" s="26"/>
      <c r="AD1222" s="26"/>
      <c r="AE1222" s="26"/>
      <c r="AF1222" s="26"/>
      <c r="AG1222" s="26"/>
      <c r="AH1222" s="45"/>
      <c r="AI1222" s="45"/>
      <c r="AJ1222" s="45"/>
      <c r="AK1222" s="46" t="n">
        <v>48702.218021978</v>
      </c>
      <c r="AL1222" s="46"/>
      <c r="AM1222" s="46"/>
      <c r="AN1222" s="26"/>
      <c r="AO1222" s="26" t="s">
        <v>1741</v>
      </c>
    </row>
    <row r="1223" customFormat="false" ht="12" hidden="false" customHeight="false" outlineLevel="0" collapsed="false">
      <c r="A1223" s="39" t="s">
        <v>1466</v>
      </c>
      <c r="B1223" s="39" t="s">
        <v>1467</v>
      </c>
      <c r="C1223" s="39"/>
      <c r="D1223" s="39" t="s">
        <v>4565</v>
      </c>
      <c r="E1223" s="39" t="s">
        <v>611</v>
      </c>
      <c r="F1223" s="39" t="s">
        <v>1739</v>
      </c>
      <c r="G1223" s="39" t="s">
        <v>5355</v>
      </c>
      <c r="H1223" s="39" t="s">
        <v>4502</v>
      </c>
      <c r="I1223" s="40" t="n">
        <v>32</v>
      </c>
      <c r="J1223" s="40" t="n">
        <v>0</v>
      </c>
      <c r="K1223" s="39" t="s">
        <v>4503</v>
      </c>
      <c r="L1223" s="41" t="n">
        <v>0</v>
      </c>
      <c r="M1223" s="41" t="n">
        <v>448085.24</v>
      </c>
      <c r="O1223" s="42" t="n">
        <f aca="false">M1223/SUM($M$2:$M$2023)</f>
        <v>0.00123789780362671</v>
      </c>
      <c r="P1223" s="43" t="n">
        <f aca="false">IFERROR(M1223/I1223,0)</f>
        <v>14002.66375</v>
      </c>
      <c r="Q1223" s="17"/>
      <c r="R1223" s="44" t="n">
        <f aca="false">I1223-Q1223</f>
        <v>32</v>
      </c>
      <c r="S1223" s="43" t="n">
        <f aca="false">$AK1223*R1223</f>
        <v>448085.24</v>
      </c>
      <c r="U1223" s="26" t="s">
        <v>259</v>
      </c>
      <c r="V1223" s="26" t="s">
        <v>610</v>
      </c>
      <c r="W1223" s="26" t="s">
        <v>612</v>
      </c>
      <c r="X1223" s="26"/>
      <c r="Y1223" s="26" t="s">
        <v>615</v>
      </c>
      <c r="Z1223" s="27" t="s">
        <v>126</v>
      </c>
      <c r="AA1223" s="26"/>
      <c r="AB1223" s="26"/>
      <c r="AC1223" s="26"/>
      <c r="AD1223" s="26"/>
      <c r="AE1223" s="26"/>
      <c r="AF1223" s="26"/>
      <c r="AG1223" s="26"/>
      <c r="AH1223" s="45" t="n">
        <v>32</v>
      </c>
      <c r="AI1223" s="45" t="n">
        <f aca="false">Q1223</f>
        <v>0</v>
      </c>
      <c r="AJ1223" s="45" t="n">
        <f aca="false">$AH1223-$AI1223</f>
        <v>32</v>
      </c>
      <c r="AK1223" s="46" t="n">
        <v>14002.66375</v>
      </c>
      <c r="AL1223" s="46" t="n">
        <f aca="false">$AJ1223*$AK1223</f>
        <v>448085.24</v>
      </c>
      <c r="AM1223" s="46" t="n">
        <f aca="false">$AI1223*$AK1223</f>
        <v>0</v>
      </c>
      <c r="AN1223" s="26"/>
      <c r="AO1223" s="26"/>
    </row>
    <row r="1224" customFormat="false" ht="12" hidden="false" customHeight="false" outlineLevel="0" collapsed="false">
      <c r="A1224" s="39" t="s">
        <v>1462</v>
      </c>
      <c r="B1224" s="39" t="s">
        <v>1463</v>
      </c>
      <c r="C1224" s="39"/>
      <c r="D1224" s="39" t="s">
        <v>4505</v>
      </c>
      <c r="E1224" s="39" t="s">
        <v>274</v>
      </c>
      <c r="F1224" s="39" t="s">
        <v>1739</v>
      </c>
      <c r="G1224" s="39" t="s">
        <v>4852</v>
      </c>
      <c r="H1224" s="39" t="s">
        <v>4502</v>
      </c>
      <c r="I1224" s="40" t="n">
        <v>31</v>
      </c>
      <c r="J1224" s="40" t="n">
        <v>0</v>
      </c>
      <c r="K1224" s="39" t="s">
        <v>4503</v>
      </c>
      <c r="L1224" s="41" t="n">
        <v>0</v>
      </c>
      <c r="M1224" s="41" t="n">
        <v>744529.53</v>
      </c>
      <c r="O1224" s="42" t="n">
        <f aca="false">M1224/SUM($M$2:$M$2023)</f>
        <v>0.0020568663898017</v>
      </c>
      <c r="P1224" s="43" t="n">
        <f aca="false">IFERROR(M1224/I1224,0)</f>
        <v>24017.0816129032</v>
      </c>
      <c r="Q1224" s="17" t="n">
        <v>8</v>
      </c>
      <c r="R1224" s="44" t="n">
        <f aca="false">I1224-Q1224</f>
        <v>23</v>
      </c>
      <c r="S1224" s="43" t="n">
        <f aca="false">$AK1224*R1224</f>
        <v>552392.880588235</v>
      </c>
      <c r="U1224" s="26" t="s">
        <v>259</v>
      </c>
      <c r="V1224" s="26" t="s">
        <v>273</v>
      </c>
      <c r="W1224" s="26" t="s">
        <v>262</v>
      </c>
      <c r="X1224" s="24" t="s">
        <v>226</v>
      </c>
      <c r="Y1224" s="26" t="s">
        <v>267</v>
      </c>
      <c r="Z1224" s="25" t="s">
        <v>51</v>
      </c>
      <c r="AA1224" s="26" t="s">
        <v>2672</v>
      </c>
      <c r="AB1224" s="26" t="s">
        <v>2673</v>
      </c>
      <c r="AC1224" s="26" t="s">
        <v>290</v>
      </c>
      <c r="AD1224" s="26" t="s">
        <v>269</v>
      </c>
      <c r="AE1224" s="26"/>
      <c r="AF1224" s="26" t="s">
        <v>270</v>
      </c>
      <c r="AG1224" s="26"/>
      <c r="AH1224" s="45" t="n">
        <v>51</v>
      </c>
      <c r="AI1224" s="45" t="n">
        <f aca="false">Q1224</f>
        <v>8</v>
      </c>
      <c r="AJ1224" s="45" t="n">
        <f aca="false">$AH1224-$AI1224</f>
        <v>43</v>
      </c>
      <c r="AK1224" s="46" t="n">
        <v>24017.0817647059</v>
      </c>
      <c r="AL1224" s="46" t="n">
        <f aca="false">$AJ1224*$AK1224</f>
        <v>1032734.51588235</v>
      </c>
      <c r="AM1224" s="46" t="n">
        <f aca="false">$AI1224*$AK1224</f>
        <v>192136.654117647</v>
      </c>
      <c r="AN1224" s="26"/>
      <c r="AO1224" s="26" t="s">
        <v>2674</v>
      </c>
    </row>
    <row r="1225" customFormat="false" ht="12" hidden="false" customHeight="false" outlineLevel="0" collapsed="false">
      <c r="A1225" s="39" t="s">
        <v>2638</v>
      </c>
      <c r="B1225" s="39" t="s">
        <v>2639</v>
      </c>
      <c r="C1225" s="39"/>
      <c r="D1225" s="39" t="s">
        <v>4565</v>
      </c>
      <c r="E1225" s="39" t="s">
        <v>611</v>
      </c>
      <c r="F1225" s="39" t="s">
        <v>1739</v>
      </c>
      <c r="G1225" s="39" t="s">
        <v>5355</v>
      </c>
      <c r="H1225" s="39" t="s">
        <v>4502</v>
      </c>
      <c r="I1225" s="40" t="n">
        <v>31</v>
      </c>
      <c r="J1225" s="40" t="n">
        <v>0</v>
      </c>
      <c r="K1225" s="39" t="s">
        <v>4503</v>
      </c>
      <c r="L1225" s="41" t="n">
        <v>0</v>
      </c>
      <c r="M1225" s="41" t="n">
        <v>598078.19</v>
      </c>
      <c r="O1225" s="42" t="n">
        <f aca="false">M1225/SUM($M$2:$M$2023)</f>
        <v>0.00165227419184359</v>
      </c>
      <c r="P1225" s="43" t="n">
        <f aca="false">IFERROR(M1225/I1225,0)</f>
        <v>19292.8448387097</v>
      </c>
      <c r="Q1225" s="17"/>
      <c r="R1225" s="44" t="n">
        <f aca="false">I1225-Q1225</f>
        <v>31</v>
      </c>
      <c r="S1225" s="43" t="n">
        <f aca="false">$AK1225*R1225</f>
        <v>598078.192686567</v>
      </c>
      <c r="U1225" s="26" t="s">
        <v>259</v>
      </c>
      <c r="V1225" s="26" t="s">
        <v>610</v>
      </c>
      <c r="W1225" s="26" t="s">
        <v>612</v>
      </c>
      <c r="X1225" s="26"/>
      <c r="Y1225" s="26" t="s">
        <v>615</v>
      </c>
      <c r="Z1225" s="27" t="s">
        <v>126</v>
      </c>
      <c r="AA1225" s="26"/>
      <c r="AB1225" s="26"/>
      <c r="AC1225" s="26"/>
      <c r="AD1225" s="26"/>
      <c r="AE1225" s="26"/>
      <c r="AF1225" s="26"/>
      <c r="AG1225" s="26"/>
      <c r="AH1225" s="45"/>
      <c r="AI1225" s="45"/>
      <c r="AJ1225" s="45"/>
      <c r="AK1225" s="46" t="n">
        <v>19292.8449253731</v>
      </c>
      <c r="AL1225" s="46"/>
      <c r="AM1225" s="46"/>
      <c r="AN1225" s="26"/>
      <c r="AO1225" s="26" t="s">
        <v>1741</v>
      </c>
    </row>
    <row r="1226" customFormat="false" ht="12" hidden="false" customHeight="false" outlineLevel="0" collapsed="false">
      <c r="A1226" s="39" t="s">
        <v>1470</v>
      </c>
      <c r="B1226" s="39" t="s">
        <v>1471</v>
      </c>
      <c r="C1226" s="39"/>
      <c r="D1226" s="39" t="s">
        <v>4565</v>
      </c>
      <c r="E1226" s="39" t="s">
        <v>611</v>
      </c>
      <c r="F1226" s="39" t="s">
        <v>1739</v>
      </c>
      <c r="G1226" s="39" t="s">
        <v>5355</v>
      </c>
      <c r="H1226" s="39" t="s">
        <v>4502</v>
      </c>
      <c r="I1226" s="40" t="n">
        <v>31</v>
      </c>
      <c r="J1226" s="40" t="n">
        <v>0</v>
      </c>
      <c r="K1226" s="39" t="s">
        <v>4503</v>
      </c>
      <c r="L1226" s="41" t="n">
        <v>0</v>
      </c>
      <c r="M1226" s="41" t="n">
        <v>778940.72</v>
      </c>
      <c r="O1226" s="42" t="n">
        <f aca="false">M1226/SUM($M$2:$M$2023)</f>
        <v>0.00215193208873252</v>
      </c>
      <c r="P1226" s="43" t="n">
        <f aca="false">IFERROR(M1226/I1226,0)</f>
        <v>25127.12</v>
      </c>
      <c r="Q1226" s="17"/>
      <c r="R1226" s="44" t="n">
        <f aca="false">I1226-Q1226</f>
        <v>31</v>
      </c>
      <c r="S1226" s="43" t="n">
        <f aca="false">$AK1226*R1226</f>
        <v>778940.72</v>
      </c>
      <c r="U1226" s="26" t="s">
        <v>259</v>
      </c>
      <c r="V1226" s="26" t="s">
        <v>610</v>
      </c>
      <c r="W1226" s="26" t="s">
        <v>612</v>
      </c>
      <c r="X1226" s="26"/>
      <c r="Y1226" s="26" t="s">
        <v>615</v>
      </c>
      <c r="Z1226" s="27" t="s">
        <v>126</v>
      </c>
      <c r="AA1226" s="26"/>
      <c r="AB1226" s="26"/>
      <c r="AC1226" s="26"/>
      <c r="AD1226" s="26"/>
      <c r="AE1226" s="26"/>
      <c r="AF1226" s="26"/>
      <c r="AG1226" s="26"/>
      <c r="AH1226" s="45" t="n">
        <v>31</v>
      </c>
      <c r="AI1226" s="45" t="n">
        <f aca="false">Q1226</f>
        <v>0</v>
      </c>
      <c r="AJ1226" s="45" t="n">
        <f aca="false">$AH1226-$AI1226</f>
        <v>31</v>
      </c>
      <c r="AK1226" s="46" t="n">
        <v>25127.12</v>
      </c>
      <c r="AL1226" s="46" t="n">
        <f aca="false">$AJ1226*$AK1226</f>
        <v>778940.72</v>
      </c>
      <c r="AM1226" s="46" t="n">
        <f aca="false">$AI1226*$AK1226</f>
        <v>0</v>
      </c>
      <c r="AN1226" s="26"/>
      <c r="AO1226" s="26"/>
    </row>
    <row r="1227" customFormat="false" ht="12" hidden="false" customHeight="false" outlineLevel="0" collapsed="false">
      <c r="A1227" s="39" t="s">
        <v>2787</v>
      </c>
      <c r="B1227" s="39" t="s">
        <v>2788</v>
      </c>
      <c r="C1227" s="39"/>
      <c r="D1227" s="39" t="s">
        <v>4565</v>
      </c>
      <c r="E1227" s="39" t="s">
        <v>611</v>
      </c>
      <c r="F1227" s="39" t="s">
        <v>1739</v>
      </c>
      <c r="G1227" s="39" t="s">
        <v>5355</v>
      </c>
      <c r="H1227" s="39" t="s">
        <v>4502</v>
      </c>
      <c r="I1227" s="40" t="n">
        <v>31</v>
      </c>
      <c r="J1227" s="40" t="n">
        <v>0</v>
      </c>
      <c r="K1227" s="39" t="s">
        <v>4503</v>
      </c>
      <c r="L1227" s="41" t="n">
        <v>0</v>
      </c>
      <c r="M1227" s="41" t="n">
        <v>604500</v>
      </c>
      <c r="O1227" s="42" t="n">
        <f aca="false">M1227/SUM($M$2:$M$2023)</f>
        <v>0.00167001533523476</v>
      </c>
      <c r="P1227" s="43" t="n">
        <f aca="false">IFERROR(M1227/I1227,0)</f>
        <v>19500</v>
      </c>
      <c r="Q1227" s="17"/>
      <c r="R1227" s="44" t="n">
        <f aca="false">I1227-Q1227</f>
        <v>31</v>
      </c>
      <c r="S1227" s="43" t="n">
        <f aca="false">$AK1227*R1227</f>
        <v>604500</v>
      </c>
      <c r="U1227" s="26" t="s">
        <v>259</v>
      </c>
      <c r="V1227" s="26" t="s">
        <v>610</v>
      </c>
      <c r="W1227" s="26" t="s">
        <v>612</v>
      </c>
      <c r="X1227" s="26"/>
      <c r="Y1227" s="26" t="s">
        <v>615</v>
      </c>
      <c r="Z1227" s="27" t="s">
        <v>126</v>
      </c>
      <c r="AA1227" s="26"/>
      <c r="AB1227" s="26"/>
      <c r="AC1227" s="26"/>
      <c r="AD1227" s="26"/>
      <c r="AE1227" s="26"/>
      <c r="AF1227" s="26"/>
      <c r="AG1227" s="26"/>
      <c r="AH1227" s="45" t="n">
        <v>31</v>
      </c>
      <c r="AI1227" s="45" t="n">
        <f aca="false">Q1227</f>
        <v>0</v>
      </c>
      <c r="AJ1227" s="45" t="n">
        <f aca="false">$AH1227-$AI1227</f>
        <v>31</v>
      </c>
      <c r="AK1227" s="46" t="n">
        <v>19500</v>
      </c>
      <c r="AL1227" s="46" t="n">
        <f aca="false">$AJ1227*$AK1227</f>
        <v>604500</v>
      </c>
      <c r="AM1227" s="46" t="n">
        <f aca="false">$AI1227*$AK1227</f>
        <v>0</v>
      </c>
      <c r="AN1227" s="26"/>
      <c r="AO1227" s="26"/>
    </row>
    <row r="1228" customFormat="false" ht="12" hidden="false" customHeight="false" outlineLevel="0" collapsed="false">
      <c r="A1228" s="39" t="s">
        <v>1227</v>
      </c>
      <c r="B1228" s="39" t="s">
        <v>1228</v>
      </c>
      <c r="C1228" s="39"/>
      <c r="D1228" s="39" t="s">
        <v>4565</v>
      </c>
      <c r="E1228" s="39" t="s">
        <v>611</v>
      </c>
      <c r="F1228" s="39" t="s">
        <v>1739</v>
      </c>
      <c r="G1228" s="39" t="s">
        <v>5355</v>
      </c>
      <c r="H1228" s="39" t="s">
        <v>4502</v>
      </c>
      <c r="I1228" s="40" t="n">
        <v>31</v>
      </c>
      <c r="J1228" s="40" t="n">
        <v>0</v>
      </c>
      <c r="K1228" s="39" t="s">
        <v>4503</v>
      </c>
      <c r="L1228" s="41" t="n">
        <v>0</v>
      </c>
      <c r="M1228" s="41" t="n">
        <v>586830</v>
      </c>
      <c r="O1228" s="42" t="n">
        <f aca="false">M1228/SUM($M$2:$M$2023)</f>
        <v>0.00162119950235867</v>
      </c>
      <c r="P1228" s="43" t="n">
        <f aca="false">IFERROR(M1228/I1228,0)</f>
        <v>18930</v>
      </c>
      <c r="Q1228" s="17"/>
      <c r="R1228" s="44" t="n">
        <f aca="false">I1228-Q1228</f>
        <v>31</v>
      </c>
      <c r="S1228" s="43" t="n">
        <f aca="false">$AK1228*R1228</f>
        <v>586830</v>
      </c>
      <c r="U1228" s="26" t="s">
        <v>259</v>
      </c>
      <c r="V1228" s="26" t="s">
        <v>610</v>
      </c>
      <c r="W1228" s="26" t="s">
        <v>612</v>
      </c>
      <c r="X1228" s="26"/>
      <c r="Y1228" s="26" t="s">
        <v>615</v>
      </c>
      <c r="Z1228" s="27" t="s">
        <v>126</v>
      </c>
      <c r="AA1228" s="26"/>
      <c r="AB1228" s="26"/>
      <c r="AC1228" s="26"/>
      <c r="AD1228" s="26"/>
      <c r="AE1228" s="26"/>
      <c r="AF1228" s="26"/>
      <c r="AG1228" s="26"/>
      <c r="AH1228" s="45" t="n">
        <v>31</v>
      </c>
      <c r="AI1228" s="45" t="n">
        <f aca="false">Q1228</f>
        <v>0</v>
      </c>
      <c r="AJ1228" s="45" t="n">
        <f aca="false">$AH1228-$AI1228</f>
        <v>31</v>
      </c>
      <c r="AK1228" s="46" t="n">
        <v>18930</v>
      </c>
      <c r="AL1228" s="46" t="n">
        <f aca="false">$AJ1228*$AK1228</f>
        <v>586830</v>
      </c>
      <c r="AM1228" s="46" t="n">
        <f aca="false">$AI1228*$AK1228</f>
        <v>0</v>
      </c>
      <c r="AN1228" s="26"/>
      <c r="AO1228" s="26"/>
    </row>
    <row r="1229" customFormat="false" ht="12" hidden="false" customHeight="false" outlineLevel="0" collapsed="false">
      <c r="A1229" s="39" t="s">
        <v>767</v>
      </c>
      <c r="B1229" s="39" t="s">
        <v>768</v>
      </c>
      <c r="C1229" s="39" t="s">
        <v>5778</v>
      </c>
      <c r="D1229" s="39" t="s">
        <v>4505</v>
      </c>
      <c r="E1229" s="39" t="s">
        <v>261</v>
      </c>
      <c r="F1229" s="39" t="s">
        <v>1739</v>
      </c>
      <c r="G1229" s="39" t="s">
        <v>4853</v>
      </c>
      <c r="H1229" s="39" t="s">
        <v>4502</v>
      </c>
      <c r="I1229" s="40" t="n">
        <v>30</v>
      </c>
      <c r="J1229" s="40" t="n">
        <v>0</v>
      </c>
      <c r="K1229" s="39" t="s">
        <v>4503</v>
      </c>
      <c r="L1229" s="41" t="n">
        <v>0</v>
      </c>
      <c r="M1229" s="41" t="n">
        <v>12877.09</v>
      </c>
      <c r="O1229" s="42" t="n">
        <f aca="false">M1229/SUM($M$2:$M$2023)</f>
        <v>3.5574752312983E-005</v>
      </c>
      <c r="P1229" s="43" t="n">
        <f aca="false">IFERROR(M1229/I1229,0)</f>
        <v>429.236333333333</v>
      </c>
      <c r="Q1229" s="17"/>
      <c r="R1229" s="44" t="n">
        <f aca="false">I1229-Q1229</f>
        <v>30</v>
      </c>
      <c r="S1229" s="43" t="n">
        <f aca="false">$AK1229*R1229</f>
        <v>12877.0932786885</v>
      </c>
      <c r="U1229" s="26" t="s">
        <v>259</v>
      </c>
      <c r="V1229" s="26" t="s">
        <v>260</v>
      </c>
      <c r="W1229" s="26" t="s">
        <v>262</v>
      </c>
      <c r="X1229" s="26"/>
      <c r="Y1229" s="26" t="s">
        <v>277</v>
      </c>
      <c r="Z1229" s="27" t="s">
        <v>123</v>
      </c>
      <c r="AA1229" s="26"/>
      <c r="AB1229" s="26"/>
      <c r="AC1229" s="26"/>
      <c r="AD1229" s="26"/>
      <c r="AE1229" s="26"/>
      <c r="AF1229" s="26"/>
      <c r="AG1229" s="26"/>
      <c r="AH1229" s="45"/>
      <c r="AI1229" s="45"/>
      <c r="AJ1229" s="45"/>
      <c r="AK1229" s="46" t="n">
        <v>429.236442622951</v>
      </c>
      <c r="AL1229" s="46"/>
      <c r="AM1229" s="46"/>
      <c r="AN1229" s="26"/>
      <c r="AO1229" s="26" t="s">
        <v>2147</v>
      </c>
    </row>
    <row r="1230" customFormat="false" ht="12" hidden="false" customHeight="false" outlineLevel="0" collapsed="false">
      <c r="A1230" s="39" t="s">
        <v>767</v>
      </c>
      <c r="B1230" s="39" t="s">
        <v>768</v>
      </c>
      <c r="C1230" s="39" t="s">
        <v>5779</v>
      </c>
      <c r="D1230" s="39" t="s">
        <v>4505</v>
      </c>
      <c r="E1230" s="39" t="s">
        <v>261</v>
      </c>
      <c r="F1230" s="39" t="s">
        <v>1739</v>
      </c>
      <c r="G1230" s="39" t="s">
        <v>4853</v>
      </c>
      <c r="H1230" s="39" t="s">
        <v>4502</v>
      </c>
      <c r="I1230" s="40" t="n">
        <v>30</v>
      </c>
      <c r="J1230" s="40" t="n">
        <v>0</v>
      </c>
      <c r="K1230" s="39" t="s">
        <v>4503</v>
      </c>
      <c r="L1230" s="41" t="n">
        <v>0</v>
      </c>
      <c r="M1230" s="41" t="n">
        <v>12877.09</v>
      </c>
      <c r="O1230" s="42" t="n">
        <f aca="false">M1230/SUM($M$2:$M$2023)</f>
        <v>3.5574752312983E-005</v>
      </c>
      <c r="P1230" s="43" t="n">
        <f aca="false">IFERROR(M1230/I1230,0)</f>
        <v>429.236333333333</v>
      </c>
      <c r="Q1230" s="17"/>
      <c r="R1230" s="44" t="n">
        <f aca="false">I1230-Q1230</f>
        <v>30</v>
      </c>
      <c r="S1230" s="43" t="n">
        <f aca="false">$AK1230*R1230</f>
        <v>12877.0932786885</v>
      </c>
      <c r="U1230" s="26" t="s">
        <v>259</v>
      </c>
      <c r="V1230" s="26" t="s">
        <v>260</v>
      </c>
      <c r="W1230" s="26" t="s">
        <v>262</v>
      </c>
      <c r="X1230" s="26"/>
      <c r="Y1230" s="26" t="s">
        <v>277</v>
      </c>
      <c r="Z1230" s="27" t="s">
        <v>123</v>
      </c>
      <c r="AA1230" s="26"/>
      <c r="AB1230" s="26"/>
      <c r="AC1230" s="26"/>
      <c r="AD1230" s="26"/>
      <c r="AE1230" s="26"/>
      <c r="AF1230" s="26"/>
      <c r="AG1230" s="26"/>
      <c r="AH1230" s="45"/>
      <c r="AI1230" s="45"/>
      <c r="AJ1230" s="45"/>
      <c r="AK1230" s="46" t="n">
        <v>429.236442622951</v>
      </c>
      <c r="AL1230" s="46"/>
      <c r="AM1230" s="46"/>
      <c r="AN1230" s="26"/>
      <c r="AO1230" s="26" t="s">
        <v>2147</v>
      </c>
    </row>
    <row r="1231" customFormat="false" ht="12" hidden="false" customHeight="false" outlineLevel="0" collapsed="false">
      <c r="A1231" s="39" t="s">
        <v>453</v>
      </c>
      <c r="B1231" s="39" t="s">
        <v>454</v>
      </c>
      <c r="C1231" s="39" t="s">
        <v>5780</v>
      </c>
      <c r="D1231" s="39" t="s">
        <v>4505</v>
      </c>
      <c r="E1231" s="39" t="s">
        <v>261</v>
      </c>
      <c r="F1231" s="39" t="s">
        <v>1739</v>
      </c>
      <c r="G1231" s="39" t="s">
        <v>4853</v>
      </c>
      <c r="H1231" s="39" t="s">
        <v>4502</v>
      </c>
      <c r="I1231" s="40" t="n">
        <v>30</v>
      </c>
      <c r="J1231" s="40" t="n">
        <v>0</v>
      </c>
      <c r="K1231" s="39" t="s">
        <v>4503</v>
      </c>
      <c r="L1231" s="41" t="n">
        <v>0</v>
      </c>
      <c r="M1231" s="41" t="n">
        <v>46869.04</v>
      </c>
      <c r="O1231" s="42" t="n">
        <f aca="false">M1231/SUM($M$2:$M$2023)</f>
        <v>0.000129482242428009</v>
      </c>
      <c r="P1231" s="43" t="n">
        <f aca="false">IFERROR(M1231/I1231,0)</f>
        <v>1562.30133333333</v>
      </c>
      <c r="Q1231" s="17"/>
      <c r="R1231" s="44" t="n">
        <f aca="false">I1231-Q1231</f>
        <v>30</v>
      </c>
      <c r="S1231" s="43" t="n">
        <f aca="false">$AK1231*R1231</f>
        <v>46869.0380584666</v>
      </c>
      <c r="U1231" s="26" t="s">
        <v>259</v>
      </c>
      <c r="V1231" s="26" t="s">
        <v>260</v>
      </c>
      <c r="W1231" s="26" t="s">
        <v>262</v>
      </c>
      <c r="X1231" s="29" t="s">
        <v>227</v>
      </c>
      <c r="Y1231" s="26" t="s">
        <v>297</v>
      </c>
      <c r="Z1231" s="25" t="s">
        <v>51</v>
      </c>
      <c r="AA1231" s="26" t="s">
        <v>1971</v>
      </c>
      <c r="AB1231" s="26" t="s">
        <v>1972</v>
      </c>
      <c r="AC1231" s="26" t="s">
        <v>457</v>
      </c>
      <c r="AD1231" s="26" t="s">
        <v>269</v>
      </c>
      <c r="AE1231" s="26"/>
      <c r="AF1231" s="26" t="s">
        <v>270</v>
      </c>
      <c r="AG1231" s="26" t="s">
        <v>458</v>
      </c>
      <c r="AH1231" s="45"/>
      <c r="AI1231" s="45"/>
      <c r="AJ1231" s="45"/>
      <c r="AK1231" s="46" t="n">
        <v>1562.30126861555</v>
      </c>
      <c r="AL1231" s="46"/>
      <c r="AM1231" s="46"/>
      <c r="AN1231" s="26"/>
      <c r="AO1231" s="26" t="s">
        <v>5149</v>
      </c>
    </row>
    <row r="1232" customFormat="false" ht="12" hidden="false" customHeight="false" outlineLevel="0" collapsed="false">
      <c r="A1232" s="39" t="s">
        <v>974</v>
      </c>
      <c r="B1232" s="39" t="s">
        <v>975</v>
      </c>
      <c r="C1232" s="39" t="s">
        <v>5781</v>
      </c>
      <c r="D1232" s="39" t="s">
        <v>4505</v>
      </c>
      <c r="E1232" s="39" t="s">
        <v>261</v>
      </c>
      <c r="F1232" s="39" t="s">
        <v>1739</v>
      </c>
      <c r="G1232" s="39" t="s">
        <v>4853</v>
      </c>
      <c r="H1232" s="39" t="s">
        <v>4502</v>
      </c>
      <c r="I1232" s="40" t="n">
        <v>30</v>
      </c>
      <c r="J1232" s="40" t="n">
        <v>0</v>
      </c>
      <c r="K1232" s="39" t="s">
        <v>4503</v>
      </c>
      <c r="L1232" s="41" t="n">
        <v>0</v>
      </c>
      <c r="M1232" s="41" t="n">
        <v>9452.8</v>
      </c>
      <c r="O1232" s="42" t="n">
        <f aca="false">M1232/SUM($M$2:$M$2023)</f>
        <v>2.61146748732956E-005</v>
      </c>
      <c r="P1232" s="43" t="n">
        <f aca="false">IFERROR(M1232/I1232,0)</f>
        <v>315.093333333333</v>
      </c>
      <c r="Q1232" s="17"/>
      <c r="R1232" s="44" t="n">
        <f aca="false">I1232-Q1232</f>
        <v>30</v>
      </c>
      <c r="S1232" s="43" t="n">
        <f aca="false">$AK1232*R1232</f>
        <v>9452.79891304348</v>
      </c>
      <c r="U1232" s="26" t="s">
        <v>259</v>
      </c>
      <c r="V1232" s="26" t="s">
        <v>260</v>
      </c>
      <c r="W1232" s="26" t="s">
        <v>262</v>
      </c>
      <c r="X1232" s="26"/>
      <c r="Y1232" s="26" t="s">
        <v>277</v>
      </c>
      <c r="Z1232" s="27" t="s">
        <v>123</v>
      </c>
      <c r="AA1232" s="26"/>
      <c r="AB1232" s="26"/>
      <c r="AC1232" s="26"/>
      <c r="AD1232" s="26"/>
      <c r="AE1232" s="26"/>
      <c r="AF1232" s="26"/>
      <c r="AG1232" s="26"/>
      <c r="AH1232" s="45"/>
      <c r="AI1232" s="45"/>
      <c r="AJ1232" s="45"/>
      <c r="AK1232" s="46" t="n">
        <v>315.093297101449</v>
      </c>
      <c r="AL1232" s="46"/>
      <c r="AM1232" s="46"/>
      <c r="AN1232" s="26"/>
      <c r="AO1232" s="26" t="s">
        <v>2177</v>
      </c>
    </row>
    <row r="1233" customFormat="false" ht="12" hidden="false" customHeight="false" outlineLevel="0" collapsed="false">
      <c r="A1233" s="39" t="s">
        <v>974</v>
      </c>
      <c r="B1233" s="39" t="s">
        <v>975</v>
      </c>
      <c r="C1233" s="39" t="s">
        <v>5782</v>
      </c>
      <c r="D1233" s="39" t="s">
        <v>4505</v>
      </c>
      <c r="E1233" s="39" t="s">
        <v>261</v>
      </c>
      <c r="F1233" s="39" t="s">
        <v>1739</v>
      </c>
      <c r="G1233" s="39" t="s">
        <v>4853</v>
      </c>
      <c r="H1233" s="39" t="s">
        <v>4502</v>
      </c>
      <c r="I1233" s="40" t="n">
        <v>30</v>
      </c>
      <c r="J1233" s="40" t="n">
        <v>0</v>
      </c>
      <c r="K1233" s="39" t="s">
        <v>4503</v>
      </c>
      <c r="L1233" s="41" t="n">
        <v>0</v>
      </c>
      <c r="M1233" s="41" t="n">
        <v>9452.8</v>
      </c>
      <c r="O1233" s="42" t="n">
        <f aca="false">M1233/SUM($M$2:$M$2023)</f>
        <v>2.61146748732956E-005</v>
      </c>
      <c r="P1233" s="43" t="n">
        <f aca="false">IFERROR(M1233/I1233,0)</f>
        <v>315.093333333333</v>
      </c>
      <c r="Q1233" s="17"/>
      <c r="R1233" s="44" t="n">
        <f aca="false">I1233-Q1233</f>
        <v>30</v>
      </c>
      <c r="S1233" s="43" t="n">
        <f aca="false">$AK1233*R1233</f>
        <v>9452.79891304348</v>
      </c>
      <c r="U1233" s="26" t="s">
        <v>259</v>
      </c>
      <c r="V1233" s="26" t="s">
        <v>260</v>
      </c>
      <c r="W1233" s="26" t="s">
        <v>262</v>
      </c>
      <c r="X1233" s="26"/>
      <c r="Y1233" s="26" t="s">
        <v>277</v>
      </c>
      <c r="Z1233" s="27" t="s">
        <v>123</v>
      </c>
      <c r="AA1233" s="26"/>
      <c r="AB1233" s="26"/>
      <c r="AC1233" s="26"/>
      <c r="AD1233" s="26"/>
      <c r="AE1233" s="26"/>
      <c r="AF1233" s="26"/>
      <c r="AG1233" s="26"/>
      <c r="AH1233" s="45"/>
      <c r="AI1233" s="45"/>
      <c r="AJ1233" s="45"/>
      <c r="AK1233" s="46" t="n">
        <v>315.093297101449</v>
      </c>
      <c r="AL1233" s="46"/>
      <c r="AM1233" s="46"/>
      <c r="AN1233" s="26"/>
      <c r="AO1233" s="26" t="s">
        <v>2177</v>
      </c>
    </row>
    <row r="1234" customFormat="false" ht="12" hidden="false" customHeight="false" outlineLevel="0" collapsed="false">
      <c r="A1234" s="39" t="s">
        <v>2183</v>
      </c>
      <c r="B1234" s="39" t="s">
        <v>2184</v>
      </c>
      <c r="C1234" s="39" t="s">
        <v>3486</v>
      </c>
      <c r="D1234" s="39" t="s">
        <v>4505</v>
      </c>
      <c r="E1234" s="39" t="s">
        <v>261</v>
      </c>
      <c r="F1234" s="39" t="s">
        <v>1739</v>
      </c>
      <c r="G1234" s="39" t="s">
        <v>4853</v>
      </c>
      <c r="H1234" s="39" t="s">
        <v>4502</v>
      </c>
      <c r="I1234" s="40" t="n">
        <v>30</v>
      </c>
      <c r="J1234" s="40" t="n">
        <v>0</v>
      </c>
      <c r="K1234" s="39" t="s">
        <v>4503</v>
      </c>
      <c r="L1234" s="41" t="n">
        <v>0</v>
      </c>
      <c r="M1234" s="41" t="n">
        <v>34216.59</v>
      </c>
      <c r="O1234" s="42" t="n">
        <f aca="false">M1234/SUM($M$2:$M$2023)</f>
        <v>9.45280893621843E-005</v>
      </c>
      <c r="P1234" s="43" t="n">
        <f aca="false">IFERROR(M1234/I1234,0)</f>
        <v>1140.553</v>
      </c>
      <c r="Q1234" s="17"/>
      <c r="R1234" s="44" t="n">
        <f aca="false">I1234-Q1234</f>
        <v>30</v>
      </c>
      <c r="S1234" s="43" t="n">
        <f aca="false">$AK1234*R1234</f>
        <v>34216.5928571429</v>
      </c>
      <c r="U1234" s="26" t="s">
        <v>259</v>
      </c>
      <c r="V1234" s="26" t="s">
        <v>260</v>
      </c>
      <c r="W1234" s="26" t="s">
        <v>262</v>
      </c>
      <c r="X1234" s="24" t="s">
        <v>226</v>
      </c>
      <c r="Y1234" s="26" t="s">
        <v>267</v>
      </c>
      <c r="Z1234" s="25" t="s">
        <v>51</v>
      </c>
      <c r="AA1234" s="26" t="s">
        <v>2185</v>
      </c>
      <c r="AB1234" s="26" t="s">
        <v>2186</v>
      </c>
      <c r="AC1234" s="26" t="s">
        <v>290</v>
      </c>
      <c r="AD1234" s="26" t="s">
        <v>269</v>
      </c>
      <c r="AE1234" s="26"/>
      <c r="AF1234" s="26" t="s">
        <v>270</v>
      </c>
      <c r="AG1234" s="26"/>
      <c r="AH1234" s="45"/>
      <c r="AI1234" s="45"/>
      <c r="AJ1234" s="45"/>
      <c r="AK1234" s="46" t="n">
        <v>1140.5530952381</v>
      </c>
      <c r="AL1234" s="46"/>
      <c r="AM1234" s="46"/>
      <c r="AN1234" s="26"/>
      <c r="AO1234" s="26" t="s">
        <v>5621</v>
      </c>
    </row>
    <row r="1235" customFormat="false" ht="12" hidden="false" customHeight="false" outlineLevel="0" collapsed="false">
      <c r="A1235" s="39" t="s">
        <v>2289</v>
      </c>
      <c r="B1235" s="39" t="s">
        <v>2290</v>
      </c>
      <c r="C1235" s="39" t="s">
        <v>78</v>
      </c>
      <c r="D1235" s="39" t="s">
        <v>4505</v>
      </c>
      <c r="E1235" s="39" t="s">
        <v>261</v>
      </c>
      <c r="F1235" s="39" t="s">
        <v>1739</v>
      </c>
      <c r="G1235" s="39" t="s">
        <v>4853</v>
      </c>
      <c r="H1235" s="39" t="s">
        <v>4502</v>
      </c>
      <c r="I1235" s="40" t="n">
        <v>30</v>
      </c>
      <c r="J1235" s="40" t="n">
        <v>0</v>
      </c>
      <c r="K1235" s="39" t="s">
        <v>4503</v>
      </c>
      <c r="L1235" s="41" t="n">
        <v>0</v>
      </c>
      <c r="M1235" s="41" t="n">
        <v>66496.42</v>
      </c>
      <c r="O1235" s="42" t="n">
        <f aca="false">M1235/SUM($M$2:$M$2023)</f>
        <v>0.000183705609823344</v>
      </c>
      <c r="P1235" s="43" t="n">
        <f aca="false">IFERROR(M1235/I1235,0)</f>
        <v>2216.54733333333</v>
      </c>
      <c r="Q1235" s="17"/>
      <c r="R1235" s="44" t="n">
        <f aca="false">I1235-Q1235</f>
        <v>30</v>
      </c>
      <c r="S1235" s="43" t="n">
        <f aca="false">$AK1235*R1235</f>
        <v>66496.4196923077</v>
      </c>
      <c r="U1235" s="26" t="s">
        <v>259</v>
      </c>
      <c r="V1235" s="26" t="s">
        <v>260</v>
      </c>
      <c r="W1235" s="26" t="s">
        <v>262</v>
      </c>
      <c r="X1235" s="29" t="s">
        <v>227</v>
      </c>
      <c r="Y1235" s="26" t="s">
        <v>297</v>
      </c>
      <c r="Z1235" s="25" t="s">
        <v>51</v>
      </c>
      <c r="AA1235" s="26" t="s">
        <v>2291</v>
      </c>
      <c r="AB1235" s="26" t="s">
        <v>2292</v>
      </c>
      <c r="AC1235" s="26" t="s">
        <v>290</v>
      </c>
      <c r="AD1235" s="26" t="s">
        <v>269</v>
      </c>
      <c r="AE1235" s="26"/>
      <c r="AF1235" s="26" t="s">
        <v>269</v>
      </c>
      <c r="AG1235" s="26"/>
      <c r="AH1235" s="45"/>
      <c r="AI1235" s="45"/>
      <c r="AJ1235" s="45"/>
      <c r="AK1235" s="46" t="n">
        <v>2216.54732307692</v>
      </c>
      <c r="AL1235" s="46"/>
      <c r="AM1235" s="46"/>
      <c r="AN1235" s="26"/>
      <c r="AO1235" s="26" t="s">
        <v>5687</v>
      </c>
    </row>
    <row r="1236" customFormat="false" ht="12" hidden="false" customHeight="false" outlineLevel="0" collapsed="false">
      <c r="A1236" s="39" t="s">
        <v>2731</v>
      </c>
      <c r="B1236" s="39" t="s">
        <v>2732</v>
      </c>
      <c r="C1236" s="39" t="s">
        <v>5783</v>
      </c>
      <c r="D1236" s="39" t="s">
        <v>4505</v>
      </c>
      <c r="E1236" s="39" t="s">
        <v>261</v>
      </c>
      <c r="F1236" s="39" t="s">
        <v>1739</v>
      </c>
      <c r="G1236" s="39" t="s">
        <v>4853</v>
      </c>
      <c r="H1236" s="39" t="s">
        <v>4502</v>
      </c>
      <c r="I1236" s="40" t="n">
        <v>30</v>
      </c>
      <c r="J1236" s="40" t="n">
        <v>0</v>
      </c>
      <c r="K1236" s="39" t="s">
        <v>4503</v>
      </c>
      <c r="L1236" s="41" t="n">
        <v>0</v>
      </c>
      <c r="M1236" s="41" t="n">
        <v>19170</v>
      </c>
      <c r="O1236" s="42" t="n">
        <f aca="false">M1236/SUM($M$2:$M$2023)</f>
        <v>5.29597915243183E-005</v>
      </c>
      <c r="P1236" s="43" t="n">
        <f aca="false">IFERROR(M1236/I1236,0)</f>
        <v>639</v>
      </c>
      <c r="Q1236" s="17"/>
      <c r="R1236" s="44" t="n">
        <f aca="false">I1236-Q1236</f>
        <v>30</v>
      </c>
      <c r="S1236" s="43" t="n">
        <f aca="false">$AK1236*R1236</f>
        <v>19170</v>
      </c>
      <c r="U1236" s="26" t="s">
        <v>259</v>
      </c>
      <c r="V1236" s="26" t="s">
        <v>260</v>
      </c>
      <c r="W1236" s="26" t="s">
        <v>262</v>
      </c>
      <c r="X1236" s="26"/>
      <c r="Y1236" s="26" t="s">
        <v>277</v>
      </c>
      <c r="Z1236" s="27" t="s">
        <v>123</v>
      </c>
      <c r="AA1236" s="26"/>
      <c r="AB1236" s="26"/>
      <c r="AC1236" s="26"/>
      <c r="AD1236" s="26"/>
      <c r="AE1236" s="26"/>
      <c r="AF1236" s="26"/>
      <c r="AG1236" s="26"/>
      <c r="AH1236" s="45" t="n">
        <v>42</v>
      </c>
      <c r="AI1236" s="45" t="n">
        <f aca="false">Q1236</f>
        <v>0</v>
      </c>
      <c r="AJ1236" s="45" t="n">
        <f aca="false">$AH1236-$AI1236</f>
        <v>42</v>
      </c>
      <c r="AK1236" s="46" t="n">
        <v>639</v>
      </c>
      <c r="AL1236" s="46" t="n">
        <f aca="false">$AJ1236*$AK1236</f>
        <v>26838</v>
      </c>
      <c r="AM1236" s="46" t="n">
        <f aca="false">$AI1236*$AK1236</f>
        <v>0</v>
      </c>
      <c r="AN1236" s="26"/>
      <c r="AO1236" s="26" t="s">
        <v>1741</v>
      </c>
    </row>
    <row r="1237" customFormat="false" ht="12" hidden="false" customHeight="false" outlineLevel="0" collapsed="false">
      <c r="A1237" s="39" t="s">
        <v>2789</v>
      </c>
      <c r="B1237" s="39" t="s">
        <v>2790</v>
      </c>
      <c r="C1237" s="39" t="s">
        <v>5784</v>
      </c>
      <c r="D1237" s="39" t="s">
        <v>4505</v>
      </c>
      <c r="E1237" s="39" t="s">
        <v>261</v>
      </c>
      <c r="F1237" s="39" t="s">
        <v>1739</v>
      </c>
      <c r="G1237" s="39" t="s">
        <v>4853</v>
      </c>
      <c r="H1237" s="39" t="s">
        <v>4502</v>
      </c>
      <c r="I1237" s="40" t="n">
        <v>30</v>
      </c>
      <c r="J1237" s="40" t="n">
        <v>0</v>
      </c>
      <c r="K1237" s="39" t="s">
        <v>4503</v>
      </c>
      <c r="L1237" s="41" t="n">
        <v>0</v>
      </c>
      <c r="M1237" s="41" t="n">
        <v>108</v>
      </c>
      <c r="O1237" s="42" t="n">
        <f aca="false">M1237/SUM($M$2:$M$2023)</f>
        <v>2.98365022672216E-007</v>
      </c>
      <c r="P1237" s="43" t="n">
        <f aca="false">IFERROR(M1237/I1237,0)</f>
        <v>3.6</v>
      </c>
      <c r="Q1237" s="17"/>
      <c r="R1237" s="44" t="n">
        <f aca="false">I1237-Q1237</f>
        <v>30</v>
      </c>
      <c r="S1237" s="43" t="n">
        <f aca="false">$AK1237*R1237</f>
        <v>108</v>
      </c>
      <c r="U1237" s="26" t="s">
        <v>259</v>
      </c>
      <c r="V1237" s="26" t="s">
        <v>260</v>
      </c>
      <c r="W1237" s="26" t="s">
        <v>262</v>
      </c>
      <c r="X1237" s="26"/>
      <c r="Y1237" s="26" t="s">
        <v>277</v>
      </c>
      <c r="Z1237" s="27" t="s">
        <v>123</v>
      </c>
      <c r="AA1237" s="26"/>
      <c r="AB1237" s="26"/>
      <c r="AC1237" s="26"/>
      <c r="AD1237" s="26"/>
      <c r="AE1237" s="26"/>
      <c r="AF1237" s="26"/>
      <c r="AG1237" s="26"/>
      <c r="AH1237" s="45" t="n">
        <v>30</v>
      </c>
      <c r="AI1237" s="45" t="n">
        <f aca="false">Q1237</f>
        <v>0</v>
      </c>
      <c r="AJ1237" s="45" t="n">
        <f aca="false">$AH1237-$AI1237</f>
        <v>30</v>
      </c>
      <c r="AK1237" s="46" t="n">
        <v>3.6</v>
      </c>
      <c r="AL1237" s="46" t="n">
        <f aca="false">$AJ1237*$AK1237</f>
        <v>108</v>
      </c>
      <c r="AM1237" s="46" t="n">
        <f aca="false">$AI1237*$AK1237</f>
        <v>0</v>
      </c>
      <c r="AN1237" s="26"/>
      <c r="AO1237" s="26"/>
    </row>
    <row r="1238" customFormat="false" ht="12" hidden="false" customHeight="false" outlineLevel="0" collapsed="false">
      <c r="A1238" s="39" t="s">
        <v>598</v>
      </c>
      <c r="B1238" s="39" t="s">
        <v>599</v>
      </c>
      <c r="C1238" s="39" t="s">
        <v>5785</v>
      </c>
      <c r="D1238" s="39" t="s">
        <v>4505</v>
      </c>
      <c r="E1238" s="39" t="s">
        <v>261</v>
      </c>
      <c r="F1238" s="39" t="s">
        <v>1739</v>
      </c>
      <c r="G1238" s="39" t="s">
        <v>4853</v>
      </c>
      <c r="H1238" s="39" t="s">
        <v>4502</v>
      </c>
      <c r="I1238" s="40" t="n">
        <v>30</v>
      </c>
      <c r="J1238" s="40" t="n">
        <v>0</v>
      </c>
      <c r="K1238" s="39" t="s">
        <v>4503</v>
      </c>
      <c r="L1238" s="41" t="n">
        <v>0</v>
      </c>
      <c r="M1238" s="41" t="n">
        <v>503.91</v>
      </c>
      <c r="O1238" s="42" t="n">
        <f aca="false">M1238/SUM($M$2:$M$2023)</f>
        <v>1.39212146828478E-006</v>
      </c>
      <c r="P1238" s="43" t="n">
        <f aca="false">IFERROR(M1238/I1238,0)</f>
        <v>16.797</v>
      </c>
      <c r="Q1238" s="17"/>
      <c r="R1238" s="44" t="n">
        <f aca="false">I1238-Q1238</f>
        <v>30</v>
      </c>
      <c r="S1238" s="43" t="n">
        <f aca="false">$AK1238*R1238</f>
        <v>503.913703703704</v>
      </c>
      <c r="U1238" s="26" t="s">
        <v>259</v>
      </c>
      <c r="V1238" s="26" t="s">
        <v>260</v>
      </c>
      <c r="W1238" s="26" t="s">
        <v>262</v>
      </c>
      <c r="X1238" s="25" t="s">
        <v>228</v>
      </c>
      <c r="Y1238" s="26" t="s">
        <v>282</v>
      </c>
      <c r="Z1238" s="25" t="s">
        <v>51</v>
      </c>
      <c r="AA1238" s="26" t="s">
        <v>2090</v>
      </c>
      <c r="AB1238" s="26" t="s">
        <v>2091</v>
      </c>
      <c r="AC1238" s="26" t="s">
        <v>290</v>
      </c>
      <c r="AD1238" s="26" t="s">
        <v>269</v>
      </c>
      <c r="AE1238" s="26"/>
      <c r="AF1238" s="26" t="s">
        <v>269</v>
      </c>
      <c r="AG1238" s="26"/>
      <c r="AH1238" s="45"/>
      <c r="AI1238" s="45"/>
      <c r="AJ1238" s="45"/>
      <c r="AK1238" s="46" t="n">
        <v>16.7971234567901</v>
      </c>
      <c r="AL1238" s="46"/>
      <c r="AM1238" s="46"/>
      <c r="AN1238" s="26"/>
      <c r="AO1238" s="26" t="s">
        <v>5104</v>
      </c>
    </row>
    <row r="1239" customFormat="false" ht="12" hidden="false" customHeight="false" outlineLevel="0" collapsed="false">
      <c r="A1239" s="39" t="s">
        <v>2361</v>
      </c>
      <c r="B1239" s="39" t="s">
        <v>2362</v>
      </c>
      <c r="C1239" s="39" t="s">
        <v>78</v>
      </c>
      <c r="D1239" s="39" t="s">
        <v>4505</v>
      </c>
      <c r="E1239" s="39" t="s">
        <v>261</v>
      </c>
      <c r="F1239" s="39" t="s">
        <v>1739</v>
      </c>
      <c r="G1239" s="39" t="s">
        <v>4853</v>
      </c>
      <c r="H1239" s="39" t="s">
        <v>4502</v>
      </c>
      <c r="I1239" s="40" t="n">
        <v>30</v>
      </c>
      <c r="J1239" s="40" t="n">
        <v>0</v>
      </c>
      <c r="K1239" s="39" t="s">
        <v>4503</v>
      </c>
      <c r="L1239" s="41" t="n">
        <v>0</v>
      </c>
      <c r="M1239" s="41" t="n">
        <v>358.38</v>
      </c>
      <c r="O1239" s="42" t="n">
        <f aca="false">M1239/SUM($M$2:$M$2023)</f>
        <v>9.90074600233969E-007</v>
      </c>
      <c r="P1239" s="43" t="n">
        <f aca="false">IFERROR(M1239/I1239,0)</f>
        <v>11.946</v>
      </c>
      <c r="Q1239" s="17"/>
      <c r="R1239" s="44" t="n">
        <f aca="false">I1239-Q1239</f>
        <v>30</v>
      </c>
      <c r="S1239" s="43" t="n">
        <f aca="false">$AK1239*R1239</f>
        <v>358.37625</v>
      </c>
      <c r="U1239" s="26" t="s">
        <v>259</v>
      </c>
      <c r="V1239" s="26" t="s">
        <v>260</v>
      </c>
      <c r="W1239" s="26" t="s">
        <v>262</v>
      </c>
      <c r="X1239" s="26"/>
      <c r="Y1239" s="26" t="s">
        <v>277</v>
      </c>
      <c r="Z1239" s="27" t="s">
        <v>123</v>
      </c>
      <c r="AA1239" s="26"/>
      <c r="AB1239" s="26"/>
      <c r="AC1239" s="26"/>
      <c r="AD1239" s="26"/>
      <c r="AE1239" s="26"/>
      <c r="AF1239" s="26"/>
      <c r="AG1239" s="26"/>
      <c r="AH1239" s="45"/>
      <c r="AI1239" s="45"/>
      <c r="AJ1239" s="45"/>
      <c r="AK1239" s="46" t="n">
        <v>11.945875</v>
      </c>
      <c r="AL1239" s="46"/>
      <c r="AM1239" s="46"/>
      <c r="AN1239" s="26"/>
      <c r="AO1239" s="26" t="s">
        <v>2147</v>
      </c>
    </row>
    <row r="1240" customFormat="false" ht="12" hidden="false" customHeight="false" outlineLevel="0" collapsed="false">
      <c r="A1240" s="39" t="s">
        <v>2361</v>
      </c>
      <c r="B1240" s="39" t="s">
        <v>2362</v>
      </c>
      <c r="C1240" s="39" t="s">
        <v>5786</v>
      </c>
      <c r="D1240" s="39" t="s">
        <v>4505</v>
      </c>
      <c r="E1240" s="39" t="s">
        <v>261</v>
      </c>
      <c r="F1240" s="39" t="s">
        <v>1739</v>
      </c>
      <c r="G1240" s="39" t="s">
        <v>4853</v>
      </c>
      <c r="H1240" s="39" t="s">
        <v>4502</v>
      </c>
      <c r="I1240" s="40" t="n">
        <v>30</v>
      </c>
      <c r="J1240" s="40" t="n">
        <v>0</v>
      </c>
      <c r="K1240" s="39" t="s">
        <v>4503</v>
      </c>
      <c r="L1240" s="41" t="n">
        <v>0</v>
      </c>
      <c r="M1240" s="41" t="n">
        <v>358.38</v>
      </c>
      <c r="O1240" s="42" t="n">
        <f aca="false">M1240/SUM($M$2:$M$2023)</f>
        <v>9.90074600233969E-007</v>
      </c>
      <c r="P1240" s="43" t="n">
        <f aca="false">IFERROR(M1240/I1240,0)</f>
        <v>11.946</v>
      </c>
      <c r="Q1240" s="17"/>
      <c r="R1240" s="44" t="n">
        <f aca="false">I1240-Q1240</f>
        <v>30</v>
      </c>
      <c r="S1240" s="43" t="n">
        <f aca="false">$AK1240*R1240</f>
        <v>358.37625</v>
      </c>
      <c r="U1240" s="26" t="s">
        <v>259</v>
      </c>
      <c r="V1240" s="26" t="s">
        <v>260</v>
      </c>
      <c r="W1240" s="26" t="s">
        <v>262</v>
      </c>
      <c r="X1240" s="26"/>
      <c r="Y1240" s="26" t="s">
        <v>277</v>
      </c>
      <c r="Z1240" s="27" t="s">
        <v>123</v>
      </c>
      <c r="AA1240" s="26"/>
      <c r="AB1240" s="26"/>
      <c r="AC1240" s="26"/>
      <c r="AD1240" s="26"/>
      <c r="AE1240" s="26"/>
      <c r="AF1240" s="26"/>
      <c r="AG1240" s="26"/>
      <c r="AH1240" s="45"/>
      <c r="AI1240" s="45"/>
      <c r="AJ1240" s="45"/>
      <c r="AK1240" s="46" t="n">
        <v>11.945875</v>
      </c>
      <c r="AL1240" s="46"/>
      <c r="AM1240" s="46"/>
      <c r="AN1240" s="26"/>
      <c r="AO1240" s="26" t="s">
        <v>2147</v>
      </c>
    </row>
    <row r="1241" customFormat="false" ht="12" hidden="false" customHeight="false" outlineLevel="0" collapsed="false">
      <c r="A1241" s="39" t="s">
        <v>369</v>
      </c>
      <c r="B1241" s="39" t="s">
        <v>370</v>
      </c>
      <c r="C1241" s="39" t="s">
        <v>5787</v>
      </c>
      <c r="D1241" s="39" t="s">
        <v>4505</v>
      </c>
      <c r="E1241" s="39" t="s">
        <v>261</v>
      </c>
      <c r="F1241" s="39" t="s">
        <v>1739</v>
      </c>
      <c r="G1241" s="39" t="s">
        <v>4853</v>
      </c>
      <c r="H1241" s="39" t="s">
        <v>4502</v>
      </c>
      <c r="I1241" s="40" t="n">
        <v>30</v>
      </c>
      <c r="J1241" s="40" t="n">
        <v>0</v>
      </c>
      <c r="K1241" s="39" t="s">
        <v>4503</v>
      </c>
      <c r="L1241" s="41" t="n">
        <v>0</v>
      </c>
      <c r="M1241" s="41" t="n">
        <v>5081.62</v>
      </c>
      <c r="O1241" s="42" t="n">
        <f aca="false">M1241/SUM($M$2:$M$2023)</f>
        <v>1.40386820973295E-005</v>
      </c>
      <c r="P1241" s="43" t="n">
        <f aca="false">IFERROR(M1241/I1241,0)</f>
        <v>169.387333333333</v>
      </c>
      <c r="Q1241" s="17"/>
      <c r="R1241" s="44" t="n">
        <f aca="false">I1241-Q1241</f>
        <v>30</v>
      </c>
      <c r="S1241" s="43" t="n">
        <f aca="false">$AK1241*R1241</f>
        <v>5081.61951219512</v>
      </c>
      <c r="U1241" s="26" t="s">
        <v>259</v>
      </c>
      <c r="V1241" s="26" t="s">
        <v>260</v>
      </c>
      <c r="W1241" s="26" t="s">
        <v>262</v>
      </c>
      <c r="X1241" s="25" t="s">
        <v>228</v>
      </c>
      <c r="Y1241" s="26" t="s">
        <v>282</v>
      </c>
      <c r="Z1241" s="25" t="s">
        <v>51</v>
      </c>
      <c r="AA1241" s="26" t="s">
        <v>2247</v>
      </c>
      <c r="AB1241" s="26" t="s">
        <v>2248</v>
      </c>
      <c r="AC1241" s="26" t="s">
        <v>290</v>
      </c>
      <c r="AD1241" s="26" t="s">
        <v>269</v>
      </c>
      <c r="AE1241" s="26"/>
      <c r="AF1241" s="26" t="s">
        <v>269</v>
      </c>
      <c r="AG1241" s="26"/>
      <c r="AH1241" s="45"/>
      <c r="AI1241" s="45"/>
      <c r="AJ1241" s="45"/>
      <c r="AK1241" s="46" t="n">
        <v>169.387317073171</v>
      </c>
      <c r="AL1241" s="46"/>
      <c r="AM1241" s="46"/>
      <c r="AN1241" s="26"/>
      <c r="AO1241" s="26" t="s">
        <v>5535</v>
      </c>
    </row>
    <row r="1242" customFormat="false" ht="12" hidden="false" customHeight="false" outlineLevel="0" collapsed="false">
      <c r="A1242" s="39" t="s">
        <v>2408</v>
      </c>
      <c r="B1242" s="39" t="s">
        <v>2409</v>
      </c>
      <c r="C1242" s="39" t="s">
        <v>5788</v>
      </c>
      <c r="D1242" s="39" t="s">
        <v>4505</v>
      </c>
      <c r="E1242" s="39" t="s">
        <v>261</v>
      </c>
      <c r="F1242" s="39" t="s">
        <v>1739</v>
      </c>
      <c r="G1242" s="39" t="s">
        <v>4853</v>
      </c>
      <c r="H1242" s="39" t="s">
        <v>4502</v>
      </c>
      <c r="I1242" s="40" t="n">
        <v>30</v>
      </c>
      <c r="J1242" s="40" t="n">
        <v>0</v>
      </c>
      <c r="K1242" s="39" t="s">
        <v>4503</v>
      </c>
      <c r="L1242" s="41" t="n">
        <v>0</v>
      </c>
      <c r="M1242" s="41" t="n">
        <v>74864.72</v>
      </c>
      <c r="O1242" s="42" t="n">
        <f aca="false">M1242/SUM($M$2:$M$2023)</f>
        <v>0.000206824202593973</v>
      </c>
      <c r="P1242" s="43" t="n">
        <f aca="false">IFERROR(M1242/I1242,0)</f>
        <v>2495.49066666667</v>
      </c>
      <c r="Q1242" s="17"/>
      <c r="R1242" s="44" t="n">
        <f aca="false">I1242-Q1242</f>
        <v>30</v>
      </c>
      <c r="S1242" s="43" t="n">
        <f aca="false">$AK1242*R1242</f>
        <v>74864.7219895288</v>
      </c>
      <c r="U1242" s="26" t="s">
        <v>259</v>
      </c>
      <c r="V1242" s="26" t="s">
        <v>260</v>
      </c>
      <c r="W1242" s="26" t="s">
        <v>262</v>
      </c>
      <c r="X1242" s="26"/>
      <c r="Y1242" s="26" t="s">
        <v>277</v>
      </c>
      <c r="Z1242" s="27" t="s">
        <v>123</v>
      </c>
      <c r="AA1242" s="26"/>
      <c r="AB1242" s="26"/>
      <c r="AC1242" s="26"/>
      <c r="AD1242" s="26"/>
      <c r="AE1242" s="26"/>
      <c r="AF1242" s="26"/>
      <c r="AG1242" s="26"/>
      <c r="AH1242" s="45"/>
      <c r="AI1242" s="45"/>
      <c r="AJ1242" s="45"/>
      <c r="AK1242" s="46" t="n">
        <v>2495.49073298429</v>
      </c>
      <c r="AL1242" s="46"/>
      <c r="AM1242" s="46"/>
      <c r="AN1242" s="26"/>
      <c r="AO1242" s="26" t="s">
        <v>2410</v>
      </c>
    </row>
    <row r="1243" customFormat="false" ht="12" hidden="false" customHeight="false" outlineLevel="0" collapsed="false">
      <c r="A1243" s="39" t="s">
        <v>2408</v>
      </c>
      <c r="B1243" s="39" t="s">
        <v>2409</v>
      </c>
      <c r="C1243" s="39" t="s">
        <v>4259</v>
      </c>
      <c r="D1243" s="39" t="s">
        <v>4505</v>
      </c>
      <c r="E1243" s="39" t="s">
        <v>261</v>
      </c>
      <c r="F1243" s="39" t="s">
        <v>1739</v>
      </c>
      <c r="G1243" s="39" t="s">
        <v>4853</v>
      </c>
      <c r="H1243" s="39" t="s">
        <v>4502</v>
      </c>
      <c r="I1243" s="40" t="n">
        <v>30</v>
      </c>
      <c r="J1243" s="40" t="n">
        <v>0</v>
      </c>
      <c r="K1243" s="39" t="s">
        <v>4503</v>
      </c>
      <c r="L1243" s="41" t="n">
        <v>0</v>
      </c>
      <c r="M1243" s="41" t="n">
        <v>74864.72</v>
      </c>
      <c r="O1243" s="42" t="n">
        <f aca="false">M1243/SUM($M$2:$M$2023)</f>
        <v>0.000206824202593973</v>
      </c>
      <c r="P1243" s="43" t="n">
        <f aca="false">IFERROR(M1243/I1243,0)</f>
        <v>2495.49066666667</v>
      </c>
      <c r="Q1243" s="17"/>
      <c r="R1243" s="44" t="n">
        <f aca="false">I1243-Q1243</f>
        <v>30</v>
      </c>
      <c r="S1243" s="43" t="n">
        <f aca="false">$AK1243*R1243</f>
        <v>74864.7219895288</v>
      </c>
      <c r="U1243" s="26" t="s">
        <v>259</v>
      </c>
      <c r="V1243" s="26" t="s">
        <v>260</v>
      </c>
      <c r="W1243" s="26" t="s">
        <v>262</v>
      </c>
      <c r="X1243" s="26"/>
      <c r="Y1243" s="26" t="s">
        <v>277</v>
      </c>
      <c r="Z1243" s="27" t="s">
        <v>123</v>
      </c>
      <c r="AA1243" s="26"/>
      <c r="AB1243" s="26"/>
      <c r="AC1243" s="26"/>
      <c r="AD1243" s="26"/>
      <c r="AE1243" s="26"/>
      <c r="AF1243" s="26"/>
      <c r="AG1243" s="26"/>
      <c r="AH1243" s="45"/>
      <c r="AI1243" s="45"/>
      <c r="AJ1243" s="45"/>
      <c r="AK1243" s="46" t="n">
        <v>2495.49073298429</v>
      </c>
      <c r="AL1243" s="46"/>
      <c r="AM1243" s="46"/>
      <c r="AN1243" s="26"/>
      <c r="AO1243" s="26" t="s">
        <v>2410</v>
      </c>
    </row>
    <row r="1244" customFormat="false" ht="12" hidden="false" customHeight="false" outlineLevel="0" collapsed="false">
      <c r="A1244" s="39" t="s">
        <v>420</v>
      </c>
      <c r="B1244" s="39" t="s">
        <v>421</v>
      </c>
      <c r="C1244" s="39" t="s">
        <v>5789</v>
      </c>
      <c r="D1244" s="39" t="s">
        <v>4505</v>
      </c>
      <c r="E1244" s="39" t="s">
        <v>261</v>
      </c>
      <c r="F1244" s="39" t="s">
        <v>1739</v>
      </c>
      <c r="G1244" s="39" t="s">
        <v>4853</v>
      </c>
      <c r="H1244" s="39" t="s">
        <v>4502</v>
      </c>
      <c r="I1244" s="40" t="n">
        <v>30</v>
      </c>
      <c r="J1244" s="40" t="n">
        <v>0</v>
      </c>
      <c r="K1244" s="39" t="s">
        <v>4503</v>
      </c>
      <c r="L1244" s="41" t="n">
        <v>0</v>
      </c>
      <c r="M1244" s="41" t="n">
        <v>5797.02</v>
      </c>
      <c r="O1244" s="42" t="n">
        <f aca="false">M1244/SUM($M$2:$M$2023)</f>
        <v>1.6015074108623E-005</v>
      </c>
      <c r="P1244" s="43" t="n">
        <f aca="false">IFERROR(M1244/I1244,0)</f>
        <v>193.234</v>
      </c>
      <c r="Q1244" s="17"/>
      <c r="R1244" s="44" t="n">
        <f aca="false">I1244-Q1244</f>
        <v>30</v>
      </c>
      <c r="S1244" s="43" t="n">
        <f aca="false">$AK1244*R1244</f>
        <v>5797.02</v>
      </c>
      <c r="U1244" s="26" t="s">
        <v>259</v>
      </c>
      <c r="V1244" s="26" t="s">
        <v>260</v>
      </c>
      <c r="W1244" s="26" t="s">
        <v>262</v>
      </c>
      <c r="X1244" s="26"/>
      <c r="Y1244" s="26" t="s">
        <v>277</v>
      </c>
      <c r="Z1244" s="27" t="s">
        <v>123</v>
      </c>
      <c r="AA1244" s="26"/>
      <c r="AB1244" s="26"/>
      <c r="AC1244" s="26"/>
      <c r="AD1244" s="26"/>
      <c r="AE1244" s="26"/>
      <c r="AF1244" s="26"/>
      <c r="AG1244" s="26"/>
      <c r="AH1244" s="45"/>
      <c r="AI1244" s="45"/>
      <c r="AJ1244" s="45"/>
      <c r="AK1244" s="46" t="n">
        <v>193.234</v>
      </c>
      <c r="AL1244" s="46"/>
      <c r="AM1244" s="46"/>
      <c r="AN1244" s="26"/>
      <c r="AO1244" s="26" t="s">
        <v>2208</v>
      </c>
    </row>
    <row r="1245" customFormat="false" ht="12" hidden="false" customHeight="false" outlineLevel="0" collapsed="false">
      <c r="A1245" s="39" t="s">
        <v>1233</v>
      </c>
      <c r="B1245" s="39" t="s">
        <v>1234</v>
      </c>
      <c r="C1245" s="39" t="s">
        <v>5790</v>
      </c>
      <c r="D1245" s="39" t="s">
        <v>4505</v>
      </c>
      <c r="E1245" s="39" t="s">
        <v>261</v>
      </c>
      <c r="F1245" s="39" t="s">
        <v>1739</v>
      </c>
      <c r="G1245" s="39" t="s">
        <v>4853</v>
      </c>
      <c r="H1245" s="39" t="s">
        <v>4502</v>
      </c>
      <c r="I1245" s="40" t="n">
        <v>30</v>
      </c>
      <c r="J1245" s="40" t="n">
        <v>0</v>
      </c>
      <c r="K1245" s="39" t="s">
        <v>4503</v>
      </c>
      <c r="L1245" s="41" t="n">
        <v>0</v>
      </c>
      <c r="M1245" s="41" t="n">
        <v>44926.35</v>
      </c>
      <c r="O1245" s="42" t="n">
        <f aca="false">M1245/SUM($M$2:$M$2023)</f>
        <v>0.000124115291077129</v>
      </c>
      <c r="P1245" s="43" t="n">
        <f aca="false">IFERROR(M1245/I1245,0)</f>
        <v>1497.545</v>
      </c>
      <c r="Q1245" s="17"/>
      <c r="R1245" s="44" t="n">
        <f aca="false">I1245-Q1245</f>
        <v>30</v>
      </c>
      <c r="S1245" s="43" t="n">
        <f aca="false">$AK1245*R1245</f>
        <v>44926.351344086</v>
      </c>
      <c r="U1245" s="26" t="s">
        <v>259</v>
      </c>
      <c r="V1245" s="26" t="s">
        <v>260</v>
      </c>
      <c r="W1245" s="26" t="s">
        <v>262</v>
      </c>
      <c r="X1245" s="29" t="s">
        <v>227</v>
      </c>
      <c r="Y1245" s="26" t="s">
        <v>297</v>
      </c>
      <c r="Z1245" s="25" t="s">
        <v>51</v>
      </c>
      <c r="AA1245" s="26" t="s">
        <v>2028</v>
      </c>
      <c r="AB1245" s="26" t="s">
        <v>2029</v>
      </c>
      <c r="AC1245" s="26" t="s">
        <v>1237</v>
      </c>
      <c r="AD1245" s="26" t="s">
        <v>269</v>
      </c>
      <c r="AE1245" s="26"/>
      <c r="AF1245" s="26" t="s">
        <v>270</v>
      </c>
      <c r="AG1245" s="26" t="s">
        <v>1238</v>
      </c>
      <c r="AH1245" s="45"/>
      <c r="AI1245" s="45"/>
      <c r="AJ1245" s="45"/>
      <c r="AK1245" s="46" t="n">
        <v>1497.54504480287</v>
      </c>
      <c r="AL1245" s="46"/>
      <c r="AM1245" s="46"/>
      <c r="AN1245" s="26"/>
      <c r="AO1245" s="26" t="s">
        <v>5315</v>
      </c>
    </row>
    <row r="1246" customFormat="false" ht="12" hidden="false" customHeight="false" outlineLevel="0" collapsed="false">
      <c r="A1246" s="39" t="s">
        <v>2123</v>
      </c>
      <c r="B1246" s="39" t="s">
        <v>2124</v>
      </c>
      <c r="C1246" s="39" t="s">
        <v>3546</v>
      </c>
      <c r="D1246" s="39" t="s">
        <v>4505</v>
      </c>
      <c r="E1246" s="39" t="s">
        <v>261</v>
      </c>
      <c r="F1246" s="39" t="s">
        <v>1739</v>
      </c>
      <c r="G1246" s="39" t="s">
        <v>4853</v>
      </c>
      <c r="H1246" s="39" t="s">
        <v>4502</v>
      </c>
      <c r="I1246" s="40" t="n">
        <v>30</v>
      </c>
      <c r="J1246" s="40" t="n">
        <v>0</v>
      </c>
      <c r="K1246" s="39" t="s">
        <v>4503</v>
      </c>
      <c r="L1246" s="41" t="n">
        <v>0</v>
      </c>
      <c r="M1246" s="41" t="n">
        <v>24261.37</v>
      </c>
      <c r="O1246" s="42" t="n">
        <f aca="false">M1246/SUM($M$2:$M$2023)</f>
        <v>6.70254093528612E-005</v>
      </c>
      <c r="P1246" s="43" t="n">
        <f aca="false">IFERROR(M1246/I1246,0)</f>
        <v>808.712333333333</v>
      </c>
      <c r="Q1246" s="17"/>
      <c r="R1246" s="44" t="n">
        <f aca="false">I1246-Q1246</f>
        <v>30</v>
      </c>
      <c r="S1246" s="43" t="n">
        <f aca="false">$AK1246*R1246</f>
        <v>24261.3712230216</v>
      </c>
      <c r="U1246" s="26" t="s">
        <v>259</v>
      </c>
      <c r="V1246" s="26" t="s">
        <v>260</v>
      </c>
      <c r="W1246" s="26" t="s">
        <v>262</v>
      </c>
      <c r="X1246" s="29" t="s">
        <v>227</v>
      </c>
      <c r="Y1246" s="26" t="s">
        <v>297</v>
      </c>
      <c r="Z1246" s="25" t="s">
        <v>51</v>
      </c>
      <c r="AA1246" s="26" t="s">
        <v>2125</v>
      </c>
      <c r="AB1246" s="26" t="s">
        <v>2126</v>
      </c>
      <c r="AC1246" s="26" t="s">
        <v>290</v>
      </c>
      <c r="AD1246" s="26" t="s">
        <v>269</v>
      </c>
      <c r="AE1246" s="26"/>
      <c r="AF1246" s="26" t="s">
        <v>270</v>
      </c>
      <c r="AG1246" s="26"/>
      <c r="AH1246" s="45"/>
      <c r="AI1246" s="45"/>
      <c r="AJ1246" s="45"/>
      <c r="AK1246" s="46" t="n">
        <v>808.71237410072</v>
      </c>
      <c r="AL1246" s="46"/>
      <c r="AM1246" s="46"/>
      <c r="AN1246" s="26"/>
      <c r="AO1246" s="26" t="s">
        <v>5551</v>
      </c>
    </row>
    <row r="1247" customFormat="false" ht="12" hidden="false" customHeight="false" outlineLevel="0" collapsed="false">
      <c r="A1247" s="39" t="s">
        <v>2070</v>
      </c>
      <c r="B1247" s="39" t="s">
        <v>2071</v>
      </c>
      <c r="C1247" s="39" t="s">
        <v>5791</v>
      </c>
      <c r="D1247" s="39" t="s">
        <v>4505</v>
      </c>
      <c r="E1247" s="39" t="s">
        <v>261</v>
      </c>
      <c r="F1247" s="39" t="s">
        <v>1739</v>
      </c>
      <c r="G1247" s="39" t="s">
        <v>4853</v>
      </c>
      <c r="H1247" s="39" t="s">
        <v>4502</v>
      </c>
      <c r="I1247" s="40" t="n">
        <v>30</v>
      </c>
      <c r="J1247" s="40" t="n">
        <v>0</v>
      </c>
      <c r="K1247" s="39" t="s">
        <v>4503</v>
      </c>
      <c r="L1247" s="41" t="n">
        <v>0</v>
      </c>
      <c r="M1247" s="41" t="n">
        <v>22745.79</v>
      </c>
      <c r="O1247" s="42" t="n">
        <f aca="false">M1247/SUM($M$2:$M$2023)</f>
        <v>6.28384087874764E-005</v>
      </c>
      <c r="P1247" s="43" t="n">
        <f aca="false">IFERROR(M1247/I1247,0)</f>
        <v>758.193</v>
      </c>
      <c r="Q1247" s="17"/>
      <c r="R1247" s="44" t="n">
        <f aca="false">I1247-Q1247</f>
        <v>30</v>
      </c>
      <c r="S1247" s="43" t="n">
        <f aca="false">$AK1247*R1247</f>
        <v>22745.7881733021</v>
      </c>
      <c r="U1247" s="26" t="s">
        <v>259</v>
      </c>
      <c r="V1247" s="26" t="s">
        <v>260</v>
      </c>
      <c r="W1247" s="26" t="s">
        <v>262</v>
      </c>
      <c r="X1247" s="29" t="s">
        <v>227</v>
      </c>
      <c r="Y1247" s="26" t="s">
        <v>297</v>
      </c>
      <c r="Z1247" s="25" t="s">
        <v>51</v>
      </c>
      <c r="AA1247" s="26" t="s">
        <v>2072</v>
      </c>
      <c r="AB1247" s="26" t="s">
        <v>2073</v>
      </c>
      <c r="AC1247" s="26" t="s">
        <v>290</v>
      </c>
      <c r="AD1247" s="26" t="s">
        <v>269</v>
      </c>
      <c r="AE1247" s="26"/>
      <c r="AF1247" s="26" t="s">
        <v>269</v>
      </c>
      <c r="AG1247" s="26"/>
      <c r="AH1247" s="45"/>
      <c r="AI1247" s="45"/>
      <c r="AJ1247" s="45"/>
      <c r="AK1247" s="46" t="n">
        <v>758.19293911007</v>
      </c>
      <c r="AL1247" s="46"/>
      <c r="AM1247" s="46"/>
      <c r="AN1247" s="26"/>
      <c r="AO1247" s="26" t="s">
        <v>5332</v>
      </c>
    </row>
    <row r="1248" customFormat="false" ht="12" hidden="false" customHeight="false" outlineLevel="0" collapsed="false">
      <c r="A1248" s="39" t="s">
        <v>966</v>
      </c>
      <c r="B1248" s="39" t="s">
        <v>967</v>
      </c>
      <c r="C1248" s="39" t="s">
        <v>5792</v>
      </c>
      <c r="D1248" s="39" t="s">
        <v>4505</v>
      </c>
      <c r="E1248" s="39" t="s">
        <v>261</v>
      </c>
      <c r="F1248" s="39" t="s">
        <v>1739</v>
      </c>
      <c r="G1248" s="39" t="s">
        <v>4853</v>
      </c>
      <c r="H1248" s="39" t="s">
        <v>4502</v>
      </c>
      <c r="I1248" s="40" t="n">
        <v>30</v>
      </c>
      <c r="J1248" s="40" t="n">
        <v>0</v>
      </c>
      <c r="K1248" s="39" t="s">
        <v>4503</v>
      </c>
      <c r="L1248" s="41" t="n">
        <v>0</v>
      </c>
      <c r="M1248" s="41" t="n">
        <v>5357.28</v>
      </c>
      <c r="O1248" s="42" t="n">
        <f aca="false">M1248/SUM($M$2:$M$2023)</f>
        <v>1.48002311913093E-005</v>
      </c>
      <c r="P1248" s="43" t="n">
        <f aca="false">IFERROR(M1248/I1248,0)</f>
        <v>178.576</v>
      </c>
      <c r="Q1248" s="17"/>
      <c r="R1248" s="44" t="n">
        <f aca="false">I1248-Q1248</f>
        <v>30</v>
      </c>
      <c r="S1248" s="43" t="n">
        <f aca="false">$AK1248*R1248</f>
        <v>5357.28125</v>
      </c>
      <c r="U1248" s="26" t="s">
        <v>259</v>
      </c>
      <c r="V1248" s="26" t="s">
        <v>260</v>
      </c>
      <c r="W1248" s="26" t="s">
        <v>262</v>
      </c>
      <c r="X1248" s="26"/>
      <c r="Y1248" s="26" t="s">
        <v>277</v>
      </c>
      <c r="Z1248" s="27" t="s">
        <v>123</v>
      </c>
      <c r="AA1248" s="26"/>
      <c r="AB1248" s="26"/>
      <c r="AC1248" s="26"/>
      <c r="AD1248" s="26"/>
      <c r="AE1248" s="26"/>
      <c r="AF1248" s="26"/>
      <c r="AG1248" s="26"/>
      <c r="AH1248" s="45"/>
      <c r="AI1248" s="45"/>
      <c r="AJ1248" s="45"/>
      <c r="AK1248" s="46" t="n">
        <v>178.576041666667</v>
      </c>
      <c r="AL1248" s="46"/>
      <c r="AM1248" s="46"/>
      <c r="AN1248" s="26"/>
      <c r="AO1248" s="26" t="s">
        <v>2147</v>
      </c>
    </row>
    <row r="1249" customFormat="false" ht="12" hidden="false" customHeight="false" outlineLevel="0" collapsed="false">
      <c r="A1249" s="39" t="s">
        <v>2326</v>
      </c>
      <c r="B1249" s="39" t="s">
        <v>2327</v>
      </c>
      <c r="C1249" s="39" t="s">
        <v>5793</v>
      </c>
      <c r="D1249" s="39" t="s">
        <v>4505</v>
      </c>
      <c r="E1249" s="39" t="s">
        <v>261</v>
      </c>
      <c r="F1249" s="39" t="s">
        <v>1739</v>
      </c>
      <c r="G1249" s="39" t="s">
        <v>4853</v>
      </c>
      <c r="H1249" s="39" t="s">
        <v>4502</v>
      </c>
      <c r="I1249" s="40" t="n">
        <v>30</v>
      </c>
      <c r="J1249" s="40" t="n">
        <v>0</v>
      </c>
      <c r="K1249" s="39" t="s">
        <v>4503</v>
      </c>
      <c r="L1249" s="41" t="n">
        <v>0</v>
      </c>
      <c r="M1249" s="41" t="n">
        <v>76208.07</v>
      </c>
      <c r="O1249" s="42" t="n">
        <f aca="false">M1249/SUM($M$2:$M$2023)</f>
        <v>0.000210535393827368</v>
      </c>
      <c r="P1249" s="43" t="n">
        <f aca="false">IFERROR(M1249/I1249,0)</f>
        <v>2540.269</v>
      </c>
      <c r="Q1249" s="17"/>
      <c r="R1249" s="44" t="n">
        <f aca="false">I1249-Q1249</f>
        <v>30</v>
      </c>
      <c r="S1249" s="43" t="n">
        <f aca="false">$AK1249*R1249</f>
        <v>76208.0681978798</v>
      </c>
      <c r="U1249" s="26" t="s">
        <v>259</v>
      </c>
      <c r="V1249" s="26" t="s">
        <v>260</v>
      </c>
      <c r="W1249" s="26" t="s">
        <v>262</v>
      </c>
      <c r="X1249" s="24" t="s">
        <v>226</v>
      </c>
      <c r="Y1249" s="26" t="s">
        <v>267</v>
      </c>
      <c r="Z1249" s="25" t="s">
        <v>51</v>
      </c>
      <c r="AA1249" s="26" t="s">
        <v>2328</v>
      </c>
      <c r="AB1249" s="26" t="s">
        <v>2329</v>
      </c>
      <c r="AC1249" s="26" t="s">
        <v>290</v>
      </c>
      <c r="AD1249" s="26" t="s">
        <v>269</v>
      </c>
      <c r="AE1249" s="26"/>
      <c r="AF1249" s="26" t="s">
        <v>269</v>
      </c>
      <c r="AG1249" s="26"/>
      <c r="AH1249" s="45"/>
      <c r="AI1249" s="45"/>
      <c r="AJ1249" s="45"/>
      <c r="AK1249" s="46" t="n">
        <v>2540.26893992933</v>
      </c>
      <c r="AL1249" s="46"/>
      <c r="AM1249" s="46"/>
      <c r="AN1249" s="26"/>
      <c r="AO1249" s="26" t="s">
        <v>5794</v>
      </c>
    </row>
    <row r="1250" customFormat="false" ht="12" hidden="false" customHeight="false" outlineLevel="0" collapsed="false">
      <c r="A1250" s="39" t="s">
        <v>2326</v>
      </c>
      <c r="B1250" s="39" t="s">
        <v>2327</v>
      </c>
      <c r="C1250" s="39" t="s">
        <v>3549</v>
      </c>
      <c r="D1250" s="39" t="s">
        <v>4505</v>
      </c>
      <c r="E1250" s="39" t="s">
        <v>261</v>
      </c>
      <c r="F1250" s="39" t="s">
        <v>1739</v>
      </c>
      <c r="G1250" s="39" t="s">
        <v>4853</v>
      </c>
      <c r="H1250" s="39" t="s">
        <v>4502</v>
      </c>
      <c r="I1250" s="40" t="n">
        <v>30</v>
      </c>
      <c r="J1250" s="40" t="n">
        <v>0</v>
      </c>
      <c r="K1250" s="39" t="s">
        <v>4503</v>
      </c>
      <c r="L1250" s="41" t="n">
        <v>0</v>
      </c>
      <c r="M1250" s="41" t="n">
        <v>76208.07</v>
      </c>
      <c r="O1250" s="42" t="n">
        <f aca="false">M1250/SUM($M$2:$M$2023)</f>
        <v>0.000210535393827368</v>
      </c>
      <c r="P1250" s="43" t="n">
        <f aca="false">IFERROR(M1250/I1250,0)</f>
        <v>2540.269</v>
      </c>
      <c r="Q1250" s="17"/>
      <c r="R1250" s="44" t="n">
        <f aca="false">I1250-Q1250</f>
        <v>30</v>
      </c>
      <c r="S1250" s="43" t="n">
        <f aca="false">$AK1250*R1250</f>
        <v>76208.0681978798</v>
      </c>
      <c r="U1250" s="26" t="s">
        <v>259</v>
      </c>
      <c r="V1250" s="26" t="s">
        <v>260</v>
      </c>
      <c r="W1250" s="26" t="s">
        <v>262</v>
      </c>
      <c r="X1250" s="24" t="s">
        <v>226</v>
      </c>
      <c r="Y1250" s="26" t="s">
        <v>267</v>
      </c>
      <c r="Z1250" s="25" t="s">
        <v>51</v>
      </c>
      <c r="AA1250" s="26" t="s">
        <v>2328</v>
      </c>
      <c r="AB1250" s="26" t="s">
        <v>2329</v>
      </c>
      <c r="AC1250" s="26" t="s">
        <v>290</v>
      </c>
      <c r="AD1250" s="26" t="s">
        <v>269</v>
      </c>
      <c r="AE1250" s="26"/>
      <c r="AF1250" s="26" t="s">
        <v>269</v>
      </c>
      <c r="AG1250" s="26"/>
      <c r="AH1250" s="45"/>
      <c r="AI1250" s="45"/>
      <c r="AJ1250" s="45"/>
      <c r="AK1250" s="46" t="n">
        <v>2540.26893992933</v>
      </c>
      <c r="AL1250" s="46"/>
      <c r="AM1250" s="46"/>
      <c r="AN1250" s="26"/>
      <c r="AO1250" s="26" t="s">
        <v>5794</v>
      </c>
    </row>
    <row r="1251" customFormat="false" ht="12" hidden="false" customHeight="false" outlineLevel="0" collapsed="false">
      <c r="A1251" s="39" t="s">
        <v>1961</v>
      </c>
      <c r="B1251" s="39" t="s">
        <v>1962</v>
      </c>
      <c r="C1251" s="39" t="s">
        <v>5795</v>
      </c>
      <c r="D1251" s="39" t="s">
        <v>4505</v>
      </c>
      <c r="E1251" s="39" t="s">
        <v>261</v>
      </c>
      <c r="F1251" s="39" t="s">
        <v>1739</v>
      </c>
      <c r="G1251" s="39" t="s">
        <v>4853</v>
      </c>
      <c r="H1251" s="39" t="s">
        <v>4502</v>
      </c>
      <c r="I1251" s="40" t="n">
        <v>30</v>
      </c>
      <c r="J1251" s="40" t="n">
        <v>0</v>
      </c>
      <c r="K1251" s="39" t="s">
        <v>4503</v>
      </c>
      <c r="L1251" s="41" t="n">
        <v>0</v>
      </c>
      <c r="M1251" s="41" t="n">
        <v>8188.81</v>
      </c>
      <c r="O1251" s="42" t="n">
        <f aca="false">M1251/SUM($M$2:$M$2023)</f>
        <v>2.26227266787821E-005</v>
      </c>
      <c r="P1251" s="43" t="n">
        <f aca="false">IFERROR(M1251/I1251,0)</f>
        <v>272.960333333333</v>
      </c>
      <c r="Q1251" s="17"/>
      <c r="R1251" s="44" t="n">
        <f aca="false">I1251-Q1251</f>
        <v>30</v>
      </c>
      <c r="S1251" s="43" t="n">
        <f aca="false">$AK1251*R1251</f>
        <v>8188.81220492215</v>
      </c>
      <c r="U1251" s="26" t="s">
        <v>259</v>
      </c>
      <c r="V1251" s="26" t="s">
        <v>260</v>
      </c>
      <c r="W1251" s="26" t="s">
        <v>262</v>
      </c>
      <c r="X1251" s="26"/>
      <c r="Y1251" s="26" t="s">
        <v>277</v>
      </c>
      <c r="Z1251" s="27" t="s">
        <v>123</v>
      </c>
      <c r="AA1251" s="26"/>
      <c r="AB1251" s="26"/>
      <c r="AC1251" s="26"/>
      <c r="AD1251" s="26"/>
      <c r="AE1251" s="26"/>
      <c r="AF1251" s="26"/>
      <c r="AG1251" s="26"/>
      <c r="AH1251" s="45"/>
      <c r="AI1251" s="45"/>
      <c r="AJ1251" s="45"/>
      <c r="AK1251" s="46" t="n">
        <v>272.960406830738</v>
      </c>
      <c r="AL1251" s="46"/>
      <c r="AM1251" s="46"/>
      <c r="AN1251" s="26"/>
      <c r="AO1251" s="26" t="s">
        <v>1845</v>
      </c>
    </row>
    <row r="1252" customFormat="false" ht="12" hidden="false" customHeight="false" outlineLevel="0" collapsed="false">
      <c r="A1252" s="39" t="s">
        <v>604</v>
      </c>
      <c r="B1252" s="39" t="s">
        <v>605</v>
      </c>
      <c r="C1252" s="39" t="s">
        <v>5796</v>
      </c>
      <c r="D1252" s="39" t="s">
        <v>4505</v>
      </c>
      <c r="E1252" s="39" t="s">
        <v>261</v>
      </c>
      <c r="F1252" s="39" t="s">
        <v>1739</v>
      </c>
      <c r="G1252" s="39" t="s">
        <v>4853</v>
      </c>
      <c r="H1252" s="39" t="s">
        <v>4502</v>
      </c>
      <c r="I1252" s="40" t="n">
        <v>30</v>
      </c>
      <c r="J1252" s="40" t="n">
        <v>0</v>
      </c>
      <c r="K1252" s="39" t="s">
        <v>4503</v>
      </c>
      <c r="L1252" s="41" t="n">
        <v>0</v>
      </c>
      <c r="M1252" s="41" t="n">
        <v>7618.46</v>
      </c>
      <c r="O1252" s="42" t="n">
        <f aca="false">M1252/SUM($M$2:$M$2023)</f>
        <v>2.10470554687719E-005</v>
      </c>
      <c r="P1252" s="43" t="n">
        <f aca="false">IFERROR(M1252/I1252,0)</f>
        <v>253.948666666667</v>
      </c>
      <c r="Q1252" s="17"/>
      <c r="R1252" s="44" t="n">
        <f aca="false">I1252-Q1252</f>
        <v>30</v>
      </c>
      <c r="S1252" s="43" t="n">
        <f aca="false">$AK1252*R1252</f>
        <v>7618.46048076923</v>
      </c>
      <c r="U1252" s="26" t="s">
        <v>259</v>
      </c>
      <c r="V1252" s="26" t="s">
        <v>260</v>
      </c>
      <c r="W1252" s="26" t="s">
        <v>262</v>
      </c>
      <c r="X1252" s="29" t="s">
        <v>227</v>
      </c>
      <c r="Y1252" s="26" t="s">
        <v>297</v>
      </c>
      <c r="Z1252" s="25" t="s">
        <v>51</v>
      </c>
      <c r="AA1252" s="26" t="s">
        <v>2049</v>
      </c>
      <c r="AB1252" s="26" t="s">
        <v>2050</v>
      </c>
      <c r="AC1252" s="26" t="s">
        <v>290</v>
      </c>
      <c r="AD1252" s="26" t="s">
        <v>270</v>
      </c>
      <c r="AE1252" s="26" t="s">
        <v>2051</v>
      </c>
      <c r="AF1252" s="26" t="s">
        <v>269</v>
      </c>
      <c r="AG1252" s="26"/>
      <c r="AH1252" s="45"/>
      <c r="AI1252" s="45"/>
      <c r="AJ1252" s="45"/>
      <c r="AK1252" s="46" t="n">
        <v>253.948682692308</v>
      </c>
      <c r="AL1252" s="46"/>
      <c r="AM1252" s="46"/>
      <c r="AN1252" s="26"/>
      <c r="AO1252" s="26" t="s">
        <v>5293</v>
      </c>
    </row>
    <row r="1253" customFormat="false" ht="12" hidden="false" customHeight="false" outlineLevel="0" collapsed="false">
      <c r="A1253" s="39" t="s">
        <v>2232</v>
      </c>
      <c r="B1253" s="39" t="s">
        <v>2233</v>
      </c>
      <c r="C1253" s="39" t="s">
        <v>5797</v>
      </c>
      <c r="D1253" s="39" t="s">
        <v>4505</v>
      </c>
      <c r="E1253" s="39" t="s">
        <v>261</v>
      </c>
      <c r="F1253" s="39" t="s">
        <v>1739</v>
      </c>
      <c r="G1253" s="39" t="s">
        <v>4853</v>
      </c>
      <c r="H1253" s="39" t="s">
        <v>4502</v>
      </c>
      <c r="I1253" s="40" t="n">
        <v>30</v>
      </c>
      <c r="J1253" s="40" t="n">
        <v>0</v>
      </c>
      <c r="K1253" s="39" t="s">
        <v>4503</v>
      </c>
      <c r="L1253" s="41" t="n">
        <v>0</v>
      </c>
      <c r="M1253" s="41" t="n">
        <v>312012.81</v>
      </c>
      <c r="O1253" s="42" t="n">
        <f aca="false">M1253/SUM($M$2:$M$2023)</f>
        <v>0.000861978788237701</v>
      </c>
      <c r="P1253" s="43" t="n">
        <f aca="false">IFERROR(M1253/I1253,0)</f>
        <v>10400.427</v>
      </c>
      <c r="Q1253" s="17"/>
      <c r="R1253" s="44" t="n">
        <f aca="false">I1253-Q1253</f>
        <v>30</v>
      </c>
      <c r="S1253" s="43" t="n">
        <f aca="false">$AK1253*R1253</f>
        <v>312012.807236842</v>
      </c>
      <c r="U1253" s="26" t="s">
        <v>259</v>
      </c>
      <c r="V1253" s="26" t="s">
        <v>260</v>
      </c>
      <c r="W1253" s="26" t="s">
        <v>262</v>
      </c>
      <c r="X1253" s="26"/>
      <c r="Y1253" s="26" t="s">
        <v>277</v>
      </c>
      <c r="Z1253" s="27" t="s">
        <v>123</v>
      </c>
      <c r="AA1253" s="26"/>
      <c r="AB1253" s="26"/>
      <c r="AC1253" s="26"/>
      <c r="AD1253" s="26"/>
      <c r="AE1253" s="26"/>
      <c r="AF1253" s="26"/>
      <c r="AG1253" s="26"/>
      <c r="AH1253" s="45"/>
      <c r="AI1253" s="45"/>
      <c r="AJ1253" s="45"/>
      <c r="AK1253" s="46" t="n">
        <v>10400.4269078947</v>
      </c>
      <c r="AL1253" s="46"/>
      <c r="AM1253" s="46"/>
      <c r="AN1253" s="26"/>
      <c r="AO1253" s="26" t="s">
        <v>2023</v>
      </c>
    </row>
    <row r="1254" customFormat="false" ht="12" hidden="false" customHeight="false" outlineLevel="0" collapsed="false">
      <c r="A1254" s="39" t="s">
        <v>2062</v>
      </c>
      <c r="B1254" s="39" t="s">
        <v>2063</v>
      </c>
      <c r="C1254" s="39" t="s">
        <v>5798</v>
      </c>
      <c r="D1254" s="39" t="s">
        <v>4505</v>
      </c>
      <c r="E1254" s="39" t="s">
        <v>261</v>
      </c>
      <c r="F1254" s="39" t="s">
        <v>1739</v>
      </c>
      <c r="G1254" s="39" t="s">
        <v>4853</v>
      </c>
      <c r="H1254" s="39" t="s">
        <v>4502</v>
      </c>
      <c r="I1254" s="40" t="n">
        <v>30</v>
      </c>
      <c r="J1254" s="40" t="n">
        <v>0</v>
      </c>
      <c r="K1254" s="39" t="s">
        <v>4503</v>
      </c>
      <c r="L1254" s="41" t="n">
        <v>0</v>
      </c>
      <c r="M1254" s="41" t="n">
        <v>131450.4</v>
      </c>
      <c r="O1254" s="42" t="n">
        <f aca="false">M1254/SUM($M$2:$M$2023)</f>
        <v>0.000363150014595109</v>
      </c>
      <c r="P1254" s="43" t="n">
        <f aca="false">IFERROR(M1254/I1254,0)</f>
        <v>4381.68</v>
      </c>
      <c r="Q1254" s="17"/>
      <c r="R1254" s="44" t="n">
        <f aca="false">I1254-Q1254</f>
        <v>30</v>
      </c>
      <c r="S1254" s="43" t="n">
        <f aca="false">$AK1254*R1254</f>
        <v>131450.400309917</v>
      </c>
      <c r="U1254" s="26" t="s">
        <v>259</v>
      </c>
      <c r="V1254" s="26" t="s">
        <v>260</v>
      </c>
      <c r="W1254" s="26" t="s">
        <v>262</v>
      </c>
      <c r="X1254" s="26"/>
      <c r="Y1254" s="26" t="s">
        <v>277</v>
      </c>
      <c r="Z1254" s="27" t="s">
        <v>123</v>
      </c>
      <c r="AA1254" s="26"/>
      <c r="AB1254" s="26"/>
      <c r="AC1254" s="26"/>
      <c r="AD1254" s="26"/>
      <c r="AE1254" s="26"/>
      <c r="AF1254" s="26"/>
      <c r="AG1254" s="26"/>
      <c r="AH1254" s="45"/>
      <c r="AI1254" s="45"/>
      <c r="AJ1254" s="45"/>
      <c r="AK1254" s="46" t="n">
        <v>4381.68001033058</v>
      </c>
      <c r="AL1254" s="46"/>
      <c r="AM1254" s="46"/>
      <c r="AN1254" s="26"/>
      <c r="AO1254" s="26" t="s">
        <v>1820</v>
      </c>
    </row>
    <row r="1255" customFormat="false" ht="12" hidden="false" customHeight="false" outlineLevel="0" collapsed="false">
      <c r="A1255" s="39" t="s">
        <v>2062</v>
      </c>
      <c r="B1255" s="39" t="s">
        <v>2063</v>
      </c>
      <c r="C1255" s="39" t="s">
        <v>5799</v>
      </c>
      <c r="D1255" s="39" t="s">
        <v>4505</v>
      </c>
      <c r="E1255" s="39" t="s">
        <v>261</v>
      </c>
      <c r="F1255" s="39" t="s">
        <v>1739</v>
      </c>
      <c r="G1255" s="39" t="s">
        <v>4853</v>
      </c>
      <c r="H1255" s="39" t="s">
        <v>4502</v>
      </c>
      <c r="I1255" s="40" t="n">
        <v>30</v>
      </c>
      <c r="J1255" s="40" t="n">
        <v>0</v>
      </c>
      <c r="K1255" s="39" t="s">
        <v>4503</v>
      </c>
      <c r="L1255" s="41" t="n">
        <v>0</v>
      </c>
      <c r="M1255" s="41" t="n">
        <v>131450.4</v>
      </c>
      <c r="O1255" s="42" t="n">
        <f aca="false">M1255/SUM($M$2:$M$2023)</f>
        <v>0.000363150014595109</v>
      </c>
      <c r="P1255" s="43" t="n">
        <f aca="false">IFERROR(M1255/I1255,0)</f>
        <v>4381.68</v>
      </c>
      <c r="Q1255" s="17"/>
      <c r="R1255" s="44" t="n">
        <f aca="false">I1255-Q1255</f>
        <v>30</v>
      </c>
      <c r="S1255" s="43" t="n">
        <f aca="false">$AK1255*R1255</f>
        <v>131450.400309917</v>
      </c>
      <c r="U1255" s="26" t="s">
        <v>259</v>
      </c>
      <c r="V1255" s="26" t="s">
        <v>260</v>
      </c>
      <c r="W1255" s="26" t="s">
        <v>262</v>
      </c>
      <c r="X1255" s="26"/>
      <c r="Y1255" s="26" t="s">
        <v>277</v>
      </c>
      <c r="Z1255" s="27" t="s">
        <v>123</v>
      </c>
      <c r="AA1255" s="26"/>
      <c r="AB1255" s="26"/>
      <c r="AC1255" s="26"/>
      <c r="AD1255" s="26"/>
      <c r="AE1255" s="26"/>
      <c r="AF1255" s="26"/>
      <c r="AG1255" s="26"/>
      <c r="AH1255" s="45"/>
      <c r="AI1255" s="45"/>
      <c r="AJ1255" s="45"/>
      <c r="AK1255" s="46" t="n">
        <v>4381.68001033058</v>
      </c>
      <c r="AL1255" s="46"/>
      <c r="AM1255" s="46"/>
      <c r="AN1255" s="26"/>
      <c r="AO1255" s="26" t="s">
        <v>1820</v>
      </c>
    </row>
    <row r="1256" customFormat="false" ht="12" hidden="false" customHeight="false" outlineLevel="0" collapsed="false">
      <c r="A1256" s="39" t="s">
        <v>2062</v>
      </c>
      <c r="B1256" s="39" t="s">
        <v>2063</v>
      </c>
      <c r="C1256" s="39" t="s">
        <v>5018</v>
      </c>
      <c r="D1256" s="39" t="s">
        <v>4505</v>
      </c>
      <c r="E1256" s="39" t="s">
        <v>261</v>
      </c>
      <c r="F1256" s="39" t="s">
        <v>1739</v>
      </c>
      <c r="G1256" s="39" t="s">
        <v>4853</v>
      </c>
      <c r="H1256" s="39" t="s">
        <v>4502</v>
      </c>
      <c r="I1256" s="40" t="n">
        <v>30</v>
      </c>
      <c r="J1256" s="40" t="n">
        <v>0</v>
      </c>
      <c r="K1256" s="39" t="s">
        <v>4503</v>
      </c>
      <c r="L1256" s="41" t="n">
        <v>0</v>
      </c>
      <c r="M1256" s="41" t="n">
        <v>131450.4</v>
      </c>
      <c r="O1256" s="42" t="n">
        <f aca="false">M1256/SUM($M$2:$M$2023)</f>
        <v>0.000363150014595109</v>
      </c>
      <c r="P1256" s="43" t="n">
        <f aca="false">IFERROR(M1256/I1256,0)</f>
        <v>4381.68</v>
      </c>
      <c r="Q1256" s="17"/>
      <c r="R1256" s="44" t="n">
        <f aca="false">I1256-Q1256</f>
        <v>30</v>
      </c>
      <c r="S1256" s="43" t="n">
        <f aca="false">$AK1256*R1256</f>
        <v>131450.400309917</v>
      </c>
      <c r="U1256" s="26" t="s">
        <v>259</v>
      </c>
      <c r="V1256" s="26" t="s">
        <v>260</v>
      </c>
      <c r="W1256" s="26" t="s">
        <v>262</v>
      </c>
      <c r="X1256" s="26"/>
      <c r="Y1256" s="26" t="s">
        <v>277</v>
      </c>
      <c r="Z1256" s="27" t="s">
        <v>123</v>
      </c>
      <c r="AA1256" s="26"/>
      <c r="AB1256" s="26"/>
      <c r="AC1256" s="26"/>
      <c r="AD1256" s="26"/>
      <c r="AE1256" s="26"/>
      <c r="AF1256" s="26"/>
      <c r="AG1256" s="26"/>
      <c r="AH1256" s="45"/>
      <c r="AI1256" s="45"/>
      <c r="AJ1256" s="45"/>
      <c r="AK1256" s="46" t="n">
        <v>4381.68001033058</v>
      </c>
      <c r="AL1256" s="46"/>
      <c r="AM1256" s="46"/>
      <c r="AN1256" s="26"/>
      <c r="AO1256" s="26" t="s">
        <v>1820</v>
      </c>
    </row>
    <row r="1257" customFormat="false" ht="12" hidden="false" customHeight="false" outlineLevel="0" collapsed="false">
      <c r="A1257" s="39" t="s">
        <v>2791</v>
      </c>
      <c r="B1257" s="39" t="s">
        <v>2792</v>
      </c>
      <c r="C1257" s="39"/>
      <c r="D1257" s="39" t="s">
        <v>4505</v>
      </c>
      <c r="E1257" s="39" t="s">
        <v>261</v>
      </c>
      <c r="F1257" s="39" t="s">
        <v>1739</v>
      </c>
      <c r="G1257" s="39" t="s">
        <v>4853</v>
      </c>
      <c r="H1257" s="39" t="s">
        <v>4502</v>
      </c>
      <c r="I1257" s="40" t="n">
        <v>30</v>
      </c>
      <c r="J1257" s="40" t="n">
        <v>0</v>
      </c>
      <c r="K1257" s="39" t="s">
        <v>4503</v>
      </c>
      <c r="L1257" s="41" t="n">
        <v>0</v>
      </c>
      <c r="M1257" s="41" t="n">
        <v>286200</v>
      </c>
      <c r="O1257" s="42" t="n">
        <f aca="false">M1257/SUM($M$2:$M$2023)</f>
        <v>0.000790667310081371</v>
      </c>
      <c r="P1257" s="43" t="n">
        <f aca="false">IFERROR(M1257/I1257,0)</f>
        <v>9540</v>
      </c>
      <c r="Q1257" s="17" t="n">
        <v>0</v>
      </c>
      <c r="R1257" s="44" t="n">
        <f aca="false">I1257-Q1257</f>
        <v>30</v>
      </c>
      <c r="S1257" s="43" t="n">
        <f aca="false">$AK1257*R1257</f>
        <v>286200</v>
      </c>
      <c r="U1257" s="26" t="s">
        <v>259</v>
      </c>
      <c r="V1257" s="26" t="s">
        <v>260</v>
      </c>
      <c r="W1257" s="26" t="s">
        <v>262</v>
      </c>
      <c r="X1257" s="29" t="s">
        <v>227</v>
      </c>
      <c r="Y1257" s="26" t="s">
        <v>297</v>
      </c>
      <c r="Z1257" s="25" t="s">
        <v>51</v>
      </c>
      <c r="AA1257" s="26" t="s">
        <v>2793</v>
      </c>
      <c r="AB1257" s="26" t="s">
        <v>2794</v>
      </c>
      <c r="AC1257" s="26" t="s">
        <v>290</v>
      </c>
      <c r="AD1257" s="26" t="s">
        <v>269</v>
      </c>
      <c r="AE1257" s="26"/>
      <c r="AF1257" s="26" t="s">
        <v>269</v>
      </c>
      <c r="AG1257" s="26"/>
      <c r="AH1257" s="45" t="n">
        <v>30</v>
      </c>
      <c r="AI1257" s="45" t="n">
        <f aca="false">Q1257</f>
        <v>0</v>
      </c>
      <c r="AJ1257" s="45" t="n">
        <f aca="false">$AH1257-$AI1257</f>
        <v>30</v>
      </c>
      <c r="AK1257" s="46" t="n">
        <v>9540</v>
      </c>
      <c r="AL1257" s="46" t="n">
        <f aca="false">$AJ1257*$AK1257</f>
        <v>286200</v>
      </c>
      <c r="AM1257" s="46" t="n">
        <f aca="false">$AI1257*$AK1257</f>
        <v>0</v>
      </c>
      <c r="AN1257" s="26"/>
      <c r="AO1257" s="26" t="s">
        <v>2795</v>
      </c>
    </row>
    <row r="1258" customFormat="false" ht="12" hidden="false" customHeight="false" outlineLevel="0" collapsed="false">
      <c r="A1258" s="39" t="s">
        <v>278</v>
      </c>
      <c r="B1258" s="39" t="s">
        <v>279</v>
      </c>
      <c r="C1258" s="39" t="s">
        <v>5800</v>
      </c>
      <c r="D1258" s="39" t="s">
        <v>4505</v>
      </c>
      <c r="E1258" s="39" t="s">
        <v>261</v>
      </c>
      <c r="F1258" s="39" t="s">
        <v>1739</v>
      </c>
      <c r="G1258" s="39" t="s">
        <v>4853</v>
      </c>
      <c r="H1258" s="39" t="s">
        <v>4502</v>
      </c>
      <c r="I1258" s="40" t="n">
        <v>30</v>
      </c>
      <c r="J1258" s="40" t="n">
        <v>0</v>
      </c>
      <c r="K1258" s="39" t="s">
        <v>4503</v>
      </c>
      <c r="L1258" s="41" t="n">
        <v>0</v>
      </c>
      <c r="M1258" s="41" t="n">
        <v>3302.41</v>
      </c>
      <c r="O1258" s="42" t="n">
        <f aca="false">M1258/SUM($M$2:$M$2023)</f>
        <v>9.12336698632363E-006</v>
      </c>
      <c r="P1258" s="43" t="n">
        <f aca="false">IFERROR(M1258/I1258,0)</f>
        <v>110.080333333333</v>
      </c>
      <c r="Q1258" s="17"/>
      <c r="R1258" s="44" t="n">
        <f aca="false">I1258-Q1258</f>
        <v>30</v>
      </c>
      <c r="S1258" s="43" t="n">
        <f aca="false">$AK1258*R1258</f>
        <v>3302.41398546144</v>
      </c>
      <c r="U1258" s="26" t="s">
        <v>259</v>
      </c>
      <c r="V1258" s="26" t="s">
        <v>260</v>
      </c>
      <c r="W1258" s="26" t="s">
        <v>262</v>
      </c>
      <c r="X1258" s="25" t="s">
        <v>228</v>
      </c>
      <c r="Y1258" s="26" t="s">
        <v>282</v>
      </c>
      <c r="Z1258" s="25" t="s">
        <v>51</v>
      </c>
      <c r="AA1258" s="26" t="s">
        <v>1814</v>
      </c>
      <c r="AB1258" s="26" t="s">
        <v>1815</v>
      </c>
      <c r="AC1258" s="26" t="s">
        <v>1816</v>
      </c>
      <c r="AD1258" s="26" t="s">
        <v>269</v>
      </c>
      <c r="AE1258" s="26"/>
      <c r="AF1258" s="26" t="s">
        <v>270</v>
      </c>
      <c r="AG1258" s="26" t="s">
        <v>284</v>
      </c>
      <c r="AH1258" s="45"/>
      <c r="AI1258" s="45"/>
      <c r="AJ1258" s="45"/>
      <c r="AK1258" s="46" t="n">
        <v>110.080466182048</v>
      </c>
      <c r="AL1258" s="46"/>
      <c r="AM1258" s="46"/>
      <c r="AN1258" s="26"/>
      <c r="AO1258" s="26" t="s">
        <v>4884</v>
      </c>
    </row>
    <row r="1259" customFormat="false" ht="12" hidden="false" customHeight="false" outlineLevel="0" collapsed="false">
      <c r="A1259" s="39" t="s">
        <v>864</v>
      </c>
      <c r="B1259" s="39" t="s">
        <v>865</v>
      </c>
      <c r="C1259" s="39" t="s">
        <v>5801</v>
      </c>
      <c r="D1259" s="39" t="s">
        <v>4505</v>
      </c>
      <c r="E1259" s="39" t="s">
        <v>261</v>
      </c>
      <c r="F1259" s="39" t="s">
        <v>1739</v>
      </c>
      <c r="G1259" s="39" t="s">
        <v>4852</v>
      </c>
      <c r="H1259" s="39" t="s">
        <v>4502</v>
      </c>
      <c r="I1259" s="40" t="n">
        <v>30</v>
      </c>
      <c r="J1259" s="40" t="n">
        <v>0</v>
      </c>
      <c r="K1259" s="39" t="s">
        <v>4503</v>
      </c>
      <c r="L1259" s="41" t="n">
        <v>0</v>
      </c>
      <c r="M1259" s="41" t="n">
        <v>228589.27</v>
      </c>
      <c r="O1259" s="42" t="n">
        <f aca="false">M1259/SUM($M$2:$M$2023)</f>
        <v>0.000631509654871993</v>
      </c>
      <c r="P1259" s="43" t="n">
        <f aca="false">IFERROR(M1259/I1259,0)</f>
        <v>7619.64233333333</v>
      </c>
      <c r="Q1259" s="17"/>
      <c r="R1259" s="44" t="n">
        <f aca="false">I1259-Q1259</f>
        <v>30</v>
      </c>
      <c r="S1259" s="43" t="n">
        <f aca="false">$AK1259*R1259</f>
        <v>228589.265833333</v>
      </c>
      <c r="U1259" s="26" t="s">
        <v>259</v>
      </c>
      <c r="V1259" s="26" t="s">
        <v>260</v>
      </c>
      <c r="W1259" s="26" t="s">
        <v>262</v>
      </c>
      <c r="X1259" s="25" t="s">
        <v>228</v>
      </c>
      <c r="Y1259" s="26" t="s">
        <v>282</v>
      </c>
      <c r="Z1259" s="25" t="s">
        <v>51</v>
      </c>
      <c r="AA1259" s="26" t="s">
        <v>2266</v>
      </c>
      <c r="AB1259" s="26" t="s">
        <v>2267</v>
      </c>
      <c r="AC1259" s="26" t="s">
        <v>2268</v>
      </c>
      <c r="AD1259" s="26" t="s">
        <v>269</v>
      </c>
      <c r="AE1259" s="26"/>
      <c r="AF1259" s="26" t="s">
        <v>270</v>
      </c>
      <c r="AG1259" s="26" t="s">
        <v>869</v>
      </c>
      <c r="AH1259" s="45"/>
      <c r="AI1259" s="45"/>
      <c r="AJ1259" s="45"/>
      <c r="AK1259" s="46" t="n">
        <v>7619.64219444444</v>
      </c>
      <c r="AL1259" s="46"/>
      <c r="AM1259" s="46"/>
      <c r="AN1259" s="26"/>
      <c r="AO1259" s="26" t="s">
        <v>5655</v>
      </c>
    </row>
    <row r="1260" customFormat="false" ht="12" hidden="false" customHeight="false" outlineLevel="0" collapsed="false">
      <c r="A1260" s="39" t="s">
        <v>536</v>
      </c>
      <c r="B1260" s="39" t="s">
        <v>537</v>
      </c>
      <c r="C1260" s="39" t="s">
        <v>5802</v>
      </c>
      <c r="D1260" s="39" t="s">
        <v>4505</v>
      </c>
      <c r="E1260" s="39" t="s">
        <v>261</v>
      </c>
      <c r="F1260" s="39" t="s">
        <v>1739</v>
      </c>
      <c r="G1260" s="39" t="s">
        <v>4853</v>
      </c>
      <c r="H1260" s="39" t="s">
        <v>4502</v>
      </c>
      <c r="I1260" s="40" t="n">
        <v>30</v>
      </c>
      <c r="J1260" s="40" t="n">
        <v>0</v>
      </c>
      <c r="K1260" s="39" t="s">
        <v>4503</v>
      </c>
      <c r="L1260" s="41" t="n">
        <v>0</v>
      </c>
      <c r="M1260" s="41" t="n">
        <v>90</v>
      </c>
      <c r="O1260" s="42" t="n">
        <f aca="false">M1260/SUM($M$2:$M$2023)</f>
        <v>2.48637518893513E-007</v>
      </c>
      <c r="P1260" s="43" t="n">
        <f aca="false">IFERROR(M1260/I1260,0)</f>
        <v>3</v>
      </c>
      <c r="Q1260" s="17"/>
      <c r="R1260" s="44" t="n">
        <f aca="false">I1260-Q1260</f>
        <v>30</v>
      </c>
      <c r="S1260" s="43" t="n">
        <f aca="false">$AK1260*R1260</f>
        <v>90</v>
      </c>
      <c r="U1260" s="26" t="s">
        <v>259</v>
      </c>
      <c r="V1260" s="26" t="s">
        <v>260</v>
      </c>
      <c r="W1260" s="26" t="s">
        <v>262</v>
      </c>
      <c r="X1260" s="26"/>
      <c r="Y1260" s="26" t="s">
        <v>277</v>
      </c>
      <c r="Z1260" s="27" t="s">
        <v>123</v>
      </c>
      <c r="AA1260" s="26"/>
      <c r="AB1260" s="26"/>
      <c r="AC1260" s="26"/>
      <c r="AD1260" s="26"/>
      <c r="AE1260" s="26"/>
      <c r="AF1260" s="26"/>
      <c r="AG1260" s="26"/>
      <c r="AH1260" s="45" t="n">
        <v>30</v>
      </c>
      <c r="AI1260" s="45" t="n">
        <f aca="false">Q1260</f>
        <v>0</v>
      </c>
      <c r="AJ1260" s="45" t="n">
        <f aca="false">$AH1260-$AI1260</f>
        <v>30</v>
      </c>
      <c r="AK1260" s="46" t="n">
        <v>3</v>
      </c>
      <c r="AL1260" s="46" t="n">
        <f aca="false">$AJ1260*$AK1260</f>
        <v>90</v>
      </c>
      <c r="AM1260" s="46" t="n">
        <f aca="false">$AI1260*$AK1260</f>
        <v>0</v>
      </c>
      <c r="AN1260" s="26"/>
      <c r="AO1260" s="26"/>
    </row>
    <row r="1261" customFormat="false" ht="12" hidden="false" customHeight="false" outlineLevel="0" collapsed="false">
      <c r="A1261" s="39" t="s">
        <v>2206</v>
      </c>
      <c r="B1261" s="39" t="s">
        <v>2207</v>
      </c>
      <c r="C1261" s="39" t="s">
        <v>5803</v>
      </c>
      <c r="D1261" s="39" t="s">
        <v>4505</v>
      </c>
      <c r="E1261" s="39" t="s">
        <v>261</v>
      </c>
      <c r="F1261" s="39" t="s">
        <v>1739</v>
      </c>
      <c r="G1261" s="39" t="s">
        <v>4853</v>
      </c>
      <c r="H1261" s="39" t="s">
        <v>4502</v>
      </c>
      <c r="I1261" s="40" t="n">
        <v>30</v>
      </c>
      <c r="J1261" s="40" t="n">
        <v>0</v>
      </c>
      <c r="K1261" s="39" t="s">
        <v>4503</v>
      </c>
      <c r="L1261" s="41" t="n">
        <v>0</v>
      </c>
      <c r="M1261" s="41" t="n">
        <v>19993.29</v>
      </c>
      <c r="O1261" s="42" t="n">
        <f aca="false">M1261/SUM($M$2:$M$2023)</f>
        <v>5.52342446679832E-005</v>
      </c>
      <c r="P1261" s="43" t="n">
        <f aca="false">IFERROR(M1261/I1261,0)</f>
        <v>666.443</v>
      </c>
      <c r="Q1261" s="17"/>
      <c r="R1261" s="44" t="n">
        <f aca="false">I1261-Q1261</f>
        <v>30</v>
      </c>
      <c r="S1261" s="43" t="n">
        <f aca="false">$AK1261*R1261</f>
        <v>19993.293638171</v>
      </c>
      <c r="U1261" s="26" t="s">
        <v>259</v>
      </c>
      <c r="V1261" s="26" t="s">
        <v>260</v>
      </c>
      <c r="W1261" s="26" t="s">
        <v>262</v>
      </c>
      <c r="X1261" s="26"/>
      <c r="Y1261" s="26" t="s">
        <v>277</v>
      </c>
      <c r="Z1261" s="27" t="s">
        <v>123</v>
      </c>
      <c r="AA1261" s="26"/>
      <c r="AB1261" s="26"/>
      <c r="AC1261" s="26"/>
      <c r="AD1261" s="26"/>
      <c r="AE1261" s="26"/>
      <c r="AF1261" s="26"/>
      <c r="AG1261" s="26"/>
      <c r="AH1261" s="45"/>
      <c r="AI1261" s="45"/>
      <c r="AJ1261" s="45"/>
      <c r="AK1261" s="46" t="n">
        <v>666.443121272366</v>
      </c>
      <c r="AL1261" s="46"/>
      <c r="AM1261" s="46"/>
      <c r="AN1261" s="26"/>
      <c r="AO1261" s="26" t="s">
        <v>2177</v>
      </c>
    </row>
    <row r="1262" customFormat="false" ht="12" hidden="false" customHeight="false" outlineLevel="0" collapsed="false">
      <c r="A1262" s="39" t="s">
        <v>2241</v>
      </c>
      <c r="B1262" s="39" t="s">
        <v>2242</v>
      </c>
      <c r="C1262" s="39" t="s">
        <v>5804</v>
      </c>
      <c r="D1262" s="39" t="s">
        <v>4505</v>
      </c>
      <c r="E1262" s="39" t="s">
        <v>261</v>
      </c>
      <c r="F1262" s="39" t="s">
        <v>1739</v>
      </c>
      <c r="G1262" s="39" t="s">
        <v>4853</v>
      </c>
      <c r="H1262" s="39" t="s">
        <v>4502</v>
      </c>
      <c r="I1262" s="40" t="n">
        <v>30</v>
      </c>
      <c r="J1262" s="40" t="n">
        <v>0</v>
      </c>
      <c r="K1262" s="39" t="s">
        <v>4503</v>
      </c>
      <c r="L1262" s="41" t="n">
        <v>0</v>
      </c>
      <c r="M1262" s="41" t="n">
        <v>7315.74</v>
      </c>
      <c r="O1262" s="42" t="n">
        <f aca="false">M1262/SUM($M$2:$M$2023)</f>
        <v>2.02107493607781E-005</v>
      </c>
      <c r="P1262" s="43" t="n">
        <f aca="false">IFERROR(M1262/I1262,0)</f>
        <v>243.858</v>
      </c>
      <c r="Q1262" s="17"/>
      <c r="R1262" s="44" t="n">
        <f aca="false">I1262-Q1262</f>
        <v>30</v>
      </c>
      <c r="S1262" s="43" t="n">
        <f aca="false">$AK1262*R1262</f>
        <v>7315.73862068966</v>
      </c>
      <c r="U1262" s="26" t="s">
        <v>259</v>
      </c>
      <c r="V1262" s="26" t="s">
        <v>260</v>
      </c>
      <c r="W1262" s="26" t="s">
        <v>262</v>
      </c>
      <c r="X1262" s="26"/>
      <c r="Y1262" s="26" t="s">
        <v>277</v>
      </c>
      <c r="Z1262" s="27" t="s">
        <v>123</v>
      </c>
      <c r="AA1262" s="26"/>
      <c r="AB1262" s="26"/>
      <c r="AC1262" s="26"/>
      <c r="AD1262" s="26"/>
      <c r="AE1262" s="26"/>
      <c r="AF1262" s="26"/>
      <c r="AG1262" s="26"/>
      <c r="AH1262" s="45"/>
      <c r="AI1262" s="45"/>
      <c r="AJ1262" s="45"/>
      <c r="AK1262" s="46" t="n">
        <v>243.857954022989</v>
      </c>
      <c r="AL1262" s="46"/>
      <c r="AM1262" s="46"/>
      <c r="AN1262" s="26"/>
      <c r="AO1262" s="26" t="s">
        <v>2190</v>
      </c>
    </row>
    <row r="1263" customFormat="false" ht="12" hidden="false" customHeight="false" outlineLevel="0" collapsed="false">
      <c r="A1263" s="39" t="s">
        <v>1183</v>
      </c>
      <c r="B1263" s="39" t="s">
        <v>1184</v>
      </c>
      <c r="C1263" s="39" t="s">
        <v>5127</v>
      </c>
      <c r="D1263" s="39" t="s">
        <v>4505</v>
      </c>
      <c r="E1263" s="39" t="s">
        <v>261</v>
      </c>
      <c r="F1263" s="39" t="s">
        <v>1739</v>
      </c>
      <c r="G1263" s="39" t="s">
        <v>4853</v>
      </c>
      <c r="H1263" s="39" t="s">
        <v>4502</v>
      </c>
      <c r="I1263" s="40" t="n">
        <v>30</v>
      </c>
      <c r="J1263" s="40" t="n">
        <v>0</v>
      </c>
      <c r="K1263" s="39" t="s">
        <v>4503</v>
      </c>
      <c r="L1263" s="41" t="n">
        <v>0</v>
      </c>
      <c r="M1263" s="41" t="n">
        <v>29388.62</v>
      </c>
      <c r="O1263" s="42" t="n">
        <f aca="false">M1263/SUM($M$2:$M$2023)</f>
        <v>8.11901506722697E-005</v>
      </c>
      <c r="P1263" s="43" t="n">
        <f aca="false">IFERROR(M1263/I1263,0)</f>
        <v>979.620666666667</v>
      </c>
      <c r="Q1263" s="17"/>
      <c r="R1263" s="44" t="n">
        <f aca="false">I1263-Q1263</f>
        <v>30</v>
      </c>
      <c r="S1263" s="43" t="n">
        <f aca="false">$AK1263*R1263</f>
        <v>29388.6230769231</v>
      </c>
      <c r="U1263" s="26" t="s">
        <v>259</v>
      </c>
      <c r="V1263" s="26" t="s">
        <v>260</v>
      </c>
      <c r="W1263" s="26" t="s">
        <v>262</v>
      </c>
      <c r="X1263" s="29" t="s">
        <v>227</v>
      </c>
      <c r="Y1263" s="26" t="s">
        <v>297</v>
      </c>
      <c r="Z1263" s="25" t="s">
        <v>51</v>
      </c>
      <c r="AA1263" s="26" t="s">
        <v>1757</v>
      </c>
      <c r="AB1263" s="26" t="s">
        <v>2469</v>
      </c>
      <c r="AC1263" s="26" t="s">
        <v>290</v>
      </c>
      <c r="AD1263" s="26" t="s">
        <v>269</v>
      </c>
      <c r="AE1263" s="26"/>
      <c r="AF1263" s="26" t="s">
        <v>270</v>
      </c>
      <c r="AG1263" s="26"/>
      <c r="AH1263" s="45"/>
      <c r="AI1263" s="45"/>
      <c r="AJ1263" s="45"/>
      <c r="AK1263" s="46" t="n">
        <v>979.620769230769</v>
      </c>
      <c r="AL1263" s="46"/>
      <c r="AM1263" s="46"/>
      <c r="AN1263" s="26"/>
      <c r="AO1263" s="26" t="s">
        <v>5805</v>
      </c>
    </row>
    <row r="1264" customFormat="false" ht="12" hidden="false" customHeight="false" outlineLevel="0" collapsed="false">
      <c r="A1264" s="39" t="s">
        <v>1529</v>
      </c>
      <c r="B1264" s="39" t="s">
        <v>1530</v>
      </c>
      <c r="C1264" s="39" t="s">
        <v>5806</v>
      </c>
      <c r="D1264" s="39" t="s">
        <v>4515</v>
      </c>
      <c r="E1264" s="39" t="s">
        <v>261</v>
      </c>
      <c r="F1264" s="39" t="s">
        <v>1739</v>
      </c>
      <c r="G1264" s="39" t="s">
        <v>4853</v>
      </c>
      <c r="H1264" s="39" t="s">
        <v>4502</v>
      </c>
      <c r="I1264" s="40" t="n">
        <v>30</v>
      </c>
      <c r="J1264" s="40" t="n">
        <v>0</v>
      </c>
      <c r="K1264" s="39" t="s">
        <v>4503</v>
      </c>
      <c r="L1264" s="41" t="n">
        <v>0</v>
      </c>
      <c r="M1264" s="41" t="n">
        <v>377510.63</v>
      </c>
      <c r="O1264" s="42" t="n">
        <f aca="false">M1264/SUM($M$2:$M$2023)</f>
        <v>0.00104292562665697</v>
      </c>
      <c r="P1264" s="43" t="n">
        <f aca="false">IFERROR(M1264/I1264,0)</f>
        <v>12583.6876666667</v>
      </c>
      <c r="Q1264" s="17"/>
      <c r="R1264" s="44" t="n">
        <f aca="false">I1264-Q1264</f>
        <v>30</v>
      </c>
      <c r="S1264" s="43" t="n">
        <f aca="false">$AK1264*R1264</f>
        <v>377510.6325</v>
      </c>
      <c r="U1264" s="26" t="s">
        <v>259</v>
      </c>
      <c r="V1264" s="26" t="s">
        <v>260</v>
      </c>
      <c r="W1264" s="26" t="s">
        <v>262</v>
      </c>
      <c r="X1264" s="26"/>
      <c r="Y1264" s="26" t="s">
        <v>277</v>
      </c>
      <c r="Z1264" s="27" t="s">
        <v>123</v>
      </c>
      <c r="AA1264" s="26"/>
      <c r="AB1264" s="26"/>
      <c r="AC1264" s="26"/>
      <c r="AD1264" s="26"/>
      <c r="AE1264" s="26"/>
      <c r="AF1264" s="26"/>
      <c r="AG1264" s="26"/>
      <c r="AH1264" s="45" t="n">
        <v>40</v>
      </c>
      <c r="AI1264" s="45" t="n">
        <f aca="false">Q1264</f>
        <v>0</v>
      </c>
      <c r="AJ1264" s="45" t="n">
        <f aca="false">$AH1264-$AI1264</f>
        <v>40</v>
      </c>
      <c r="AK1264" s="46" t="n">
        <v>12583.68775</v>
      </c>
      <c r="AL1264" s="46" t="n">
        <f aca="false">$AJ1264*$AK1264</f>
        <v>503347.51</v>
      </c>
      <c r="AM1264" s="46" t="n">
        <f aca="false">$AI1264*$AK1264</f>
        <v>0</v>
      </c>
      <c r="AN1264" s="26"/>
      <c r="AO1264" s="26" t="s">
        <v>1741</v>
      </c>
    </row>
    <row r="1265" customFormat="false" ht="12" hidden="false" customHeight="false" outlineLevel="0" collapsed="false">
      <c r="A1265" s="39" t="s">
        <v>2753</v>
      </c>
      <c r="B1265" s="39" t="s">
        <v>2754</v>
      </c>
      <c r="C1265" s="39"/>
      <c r="D1265" s="39" t="s">
        <v>4505</v>
      </c>
      <c r="E1265" s="39" t="s">
        <v>274</v>
      </c>
      <c r="F1265" s="39" t="s">
        <v>1739</v>
      </c>
      <c r="G1265" s="39" t="s">
        <v>4853</v>
      </c>
      <c r="H1265" s="39" t="s">
        <v>4502</v>
      </c>
      <c r="I1265" s="40" t="n">
        <v>30</v>
      </c>
      <c r="J1265" s="40" t="n">
        <v>0</v>
      </c>
      <c r="K1265" s="39" t="s">
        <v>4503</v>
      </c>
      <c r="L1265" s="41" t="n">
        <v>0</v>
      </c>
      <c r="M1265" s="41" t="n">
        <v>651448.43</v>
      </c>
      <c r="O1265" s="42" t="n">
        <f aca="false">M1265/SUM($M$2:$M$2023)</f>
        <v>0.00179971690358083</v>
      </c>
      <c r="P1265" s="43" t="n">
        <f aca="false">IFERROR(M1265/I1265,0)</f>
        <v>21714.9476666667</v>
      </c>
      <c r="Q1265" s="17"/>
      <c r="R1265" s="44" t="n">
        <f aca="false">I1265-Q1265</f>
        <v>30</v>
      </c>
      <c r="S1265" s="43" t="n">
        <f aca="false">$AK1265*R1265</f>
        <v>651448.428947369</v>
      </c>
      <c r="U1265" s="26" t="s">
        <v>259</v>
      </c>
      <c r="V1265" s="26" t="s">
        <v>273</v>
      </c>
      <c r="W1265" s="26" t="s">
        <v>262</v>
      </c>
      <c r="X1265" s="26"/>
      <c r="Y1265" s="26" t="s">
        <v>277</v>
      </c>
      <c r="Z1265" s="27" t="s">
        <v>123</v>
      </c>
      <c r="AA1265" s="26"/>
      <c r="AB1265" s="26"/>
      <c r="AC1265" s="26"/>
      <c r="AD1265" s="26"/>
      <c r="AE1265" s="26"/>
      <c r="AF1265" s="26"/>
      <c r="AG1265" s="26"/>
      <c r="AH1265" s="45" t="n">
        <v>38</v>
      </c>
      <c r="AI1265" s="45" t="n">
        <f aca="false">Q1265</f>
        <v>0</v>
      </c>
      <c r="AJ1265" s="45" t="n">
        <f aca="false">$AH1265-$AI1265</f>
        <v>38</v>
      </c>
      <c r="AK1265" s="46" t="n">
        <v>21714.947631579</v>
      </c>
      <c r="AL1265" s="46" t="n">
        <f aca="false">$AJ1265*$AK1265</f>
        <v>825168.01</v>
      </c>
      <c r="AM1265" s="46" t="n">
        <f aca="false">$AI1265*$AK1265</f>
        <v>0</v>
      </c>
      <c r="AN1265" s="26"/>
      <c r="AO1265" s="26" t="s">
        <v>1741</v>
      </c>
    </row>
    <row r="1266" customFormat="false" ht="12" hidden="false" customHeight="false" outlineLevel="0" collapsed="false">
      <c r="A1266" s="39" t="s">
        <v>2796</v>
      </c>
      <c r="B1266" s="39" t="s">
        <v>2797</v>
      </c>
      <c r="C1266" s="39"/>
      <c r="D1266" s="39" t="s">
        <v>4505</v>
      </c>
      <c r="E1266" s="39" t="s">
        <v>274</v>
      </c>
      <c r="F1266" s="39" t="s">
        <v>1739</v>
      </c>
      <c r="G1266" s="39" t="s">
        <v>4852</v>
      </c>
      <c r="H1266" s="39" t="s">
        <v>4502</v>
      </c>
      <c r="I1266" s="40" t="n">
        <v>30</v>
      </c>
      <c r="J1266" s="40" t="n">
        <v>0</v>
      </c>
      <c r="K1266" s="39" t="s">
        <v>4503</v>
      </c>
      <c r="L1266" s="41" t="n">
        <v>0</v>
      </c>
      <c r="M1266" s="41" t="n">
        <v>13155</v>
      </c>
      <c r="O1266" s="42" t="n">
        <f aca="false">M1266/SUM($M$2:$M$2023)</f>
        <v>3.63425173449352E-005</v>
      </c>
      <c r="P1266" s="43" t="n">
        <f aca="false">IFERROR(M1266/I1266,0)</f>
        <v>438.5</v>
      </c>
      <c r="Q1266" s="17"/>
      <c r="R1266" s="44" t="n">
        <f aca="false">I1266-Q1266</f>
        <v>30</v>
      </c>
      <c r="S1266" s="43" t="n">
        <f aca="false">$AK1266*R1266</f>
        <v>13155</v>
      </c>
      <c r="U1266" s="26" t="s">
        <v>259</v>
      </c>
      <c r="V1266" s="26" t="s">
        <v>273</v>
      </c>
      <c r="W1266" s="26" t="s">
        <v>262</v>
      </c>
      <c r="X1266" s="26"/>
      <c r="Y1266" s="26" t="s">
        <v>277</v>
      </c>
      <c r="Z1266" s="27" t="s">
        <v>123</v>
      </c>
      <c r="AA1266" s="26"/>
      <c r="AB1266" s="26"/>
      <c r="AC1266" s="26"/>
      <c r="AD1266" s="26"/>
      <c r="AE1266" s="26"/>
      <c r="AF1266" s="26"/>
      <c r="AG1266" s="26"/>
      <c r="AH1266" s="45" t="n">
        <v>30</v>
      </c>
      <c r="AI1266" s="45" t="n">
        <f aca="false">Q1266</f>
        <v>0</v>
      </c>
      <c r="AJ1266" s="45" t="n">
        <f aca="false">$AH1266-$AI1266</f>
        <v>30</v>
      </c>
      <c r="AK1266" s="46" t="n">
        <v>438.5</v>
      </c>
      <c r="AL1266" s="46" t="n">
        <f aca="false">$AJ1266*$AK1266</f>
        <v>13155</v>
      </c>
      <c r="AM1266" s="46" t="n">
        <f aca="false">$AI1266*$AK1266</f>
        <v>0</v>
      </c>
      <c r="AN1266" s="26"/>
      <c r="AO1266" s="26" t="s">
        <v>1741</v>
      </c>
    </row>
    <row r="1267" customFormat="false" ht="12" hidden="false" customHeight="false" outlineLevel="0" collapsed="false">
      <c r="A1267" s="39" t="s">
        <v>2798</v>
      </c>
      <c r="B1267" s="39" t="s">
        <v>2799</v>
      </c>
      <c r="C1267" s="39"/>
      <c r="D1267" s="39" t="s">
        <v>4505</v>
      </c>
      <c r="E1267" s="39" t="s">
        <v>274</v>
      </c>
      <c r="F1267" s="39" t="s">
        <v>1739</v>
      </c>
      <c r="G1267" s="39" t="s">
        <v>4853</v>
      </c>
      <c r="H1267" s="39" t="s">
        <v>4502</v>
      </c>
      <c r="I1267" s="40" t="n">
        <v>30</v>
      </c>
      <c r="J1267" s="40" t="n">
        <v>0</v>
      </c>
      <c r="K1267" s="39" t="s">
        <v>4503</v>
      </c>
      <c r="L1267" s="41" t="n">
        <v>0</v>
      </c>
      <c r="M1267" s="41" t="n">
        <v>111570.3</v>
      </c>
      <c r="O1267" s="42" t="n">
        <f aca="false">M1267/SUM($M$2:$M$2023)</f>
        <v>0.000308228473046721</v>
      </c>
      <c r="P1267" s="43" t="n">
        <f aca="false">IFERROR(M1267/I1267,0)</f>
        <v>3719.01</v>
      </c>
      <c r="Q1267" s="17"/>
      <c r="R1267" s="44" t="n">
        <f aca="false">I1267-Q1267</f>
        <v>30</v>
      </c>
      <c r="S1267" s="43" t="n">
        <f aca="false">$AK1267*R1267</f>
        <v>111570.3</v>
      </c>
      <c r="U1267" s="26" t="s">
        <v>259</v>
      </c>
      <c r="V1267" s="26" t="s">
        <v>273</v>
      </c>
      <c r="W1267" s="26" t="s">
        <v>262</v>
      </c>
      <c r="X1267" s="26"/>
      <c r="Y1267" s="26" t="s">
        <v>277</v>
      </c>
      <c r="Z1267" s="27" t="s">
        <v>123</v>
      </c>
      <c r="AA1267" s="26"/>
      <c r="AB1267" s="26"/>
      <c r="AC1267" s="26"/>
      <c r="AD1267" s="26"/>
      <c r="AE1267" s="26"/>
      <c r="AF1267" s="26"/>
      <c r="AG1267" s="26"/>
      <c r="AH1267" s="45" t="n">
        <v>30</v>
      </c>
      <c r="AI1267" s="45" t="n">
        <f aca="false">Q1267</f>
        <v>0</v>
      </c>
      <c r="AJ1267" s="45" t="n">
        <f aca="false">$AH1267-$AI1267</f>
        <v>30</v>
      </c>
      <c r="AK1267" s="46" t="n">
        <v>3719.01</v>
      </c>
      <c r="AL1267" s="46" t="n">
        <f aca="false">$AJ1267*$AK1267</f>
        <v>111570.3</v>
      </c>
      <c r="AM1267" s="46" t="n">
        <f aca="false">$AI1267*$AK1267</f>
        <v>0</v>
      </c>
      <c r="AN1267" s="26"/>
      <c r="AO1267" s="26"/>
    </row>
    <row r="1268" customFormat="false" ht="12" hidden="false" customHeight="false" outlineLevel="0" collapsed="false">
      <c r="A1268" s="39" t="s">
        <v>2800</v>
      </c>
      <c r="B1268" s="39" t="s">
        <v>2801</v>
      </c>
      <c r="C1268" s="39"/>
      <c r="D1268" s="39" t="s">
        <v>4505</v>
      </c>
      <c r="E1268" s="39" t="s">
        <v>274</v>
      </c>
      <c r="F1268" s="39" t="s">
        <v>1739</v>
      </c>
      <c r="G1268" s="39" t="s">
        <v>4852</v>
      </c>
      <c r="H1268" s="39" t="s">
        <v>4502</v>
      </c>
      <c r="I1268" s="40" t="n">
        <v>30</v>
      </c>
      <c r="J1268" s="40" t="n">
        <v>0</v>
      </c>
      <c r="K1268" s="39" t="s">
        <v>4503</v>
      </c>
      <c r="L1268" s="41" t="n">
        <v>0</v>
      </c>
      <c r="M1268" s="41" t="n">
        <v>24764.88</v>
      </c>
      <c r="O1268" s="42" t="n">
        <f aca="false">M1268/SUM($M$2:$M$2023)</f>
        <v>6.84164257655065E-005</v>
      </c>
      <c r="P1268" s="43" t="n">
        <f aca="false">IFERROR(M1268/I1268,0)</f>
        <v>825.496</v>
      </c>
      <c r="Q1268" s="17"/>
      <c r="R1268" s="44" t="n">
        <f aca="false">I1268-Q1268</f>
        <v>30</v>
      </c>
      <c r="S1268" s="43" t="n">
        <f aca="false">$AK1268*R1268</f>
        <v>24764.88</v>
      </c>
      <c r="U1268" s="26" t="s">
        <v>259</v>
      </c>
      <c r="V1268" s="26" t="s">
        <v>273</v>
      </c>
      <c r="W1268" s="26" t="s">
        <v>262</v>
      </c>
      <c r="X1268" s="26"/>
      <c r="Y1268" s="26" t="s">
        <v>277</v>
      </c>
      <c r="Z1268" s="27" t="s">
        <v>123</v>
      </c>
      <c r="AA1268" s="26"/>
      <c r="AB1268" s="26"/>
      <c r="AC1268" s="26"/>
      <c r="AD1268" s="26"/>
      <c r="AE1268" s="26"/>
      <c r="AF1268" s="26"/>
      <c r="AG1268" s="26"/>
      <c r="AH1268" s="45" t="n">
        <v>30</v>
      </c>
      <c r="AI1268" s="45" t="n">
        <f aca="false">Q1268</f>
        <v>0</v>
      </c>
      <c r="AJ1268" s="45" t="n">
        <f aca="false">$AH1268-$AI1268</f>
        <v>30</v>
      </c>
      <c r="AK1268" s="46" t="n">
        <v>825.496</v>
      </c>
      <c r="AL1268" s="46" t="n">
        <f aca="false">$AJ1268*$AK1268</f>
        <v>24764.88</v>
      </c>
      <c r="AM1268" s="46" t="n">
        <f aca="false">$AI1268*$AK1268</f>
        <v>0</v>
      </c>
      <c r="AN1268" s="26"/>
      <c r="AO1268" s="26" t="s">
        <v>1741</v>
      </c>
    </row>
    <row r="1269" customFormat="false" ht="12" hidden="false" customHeight="false" outlineLevel="0" collapsed="false">
      <c r="A1269" s="39" t="s">
        <v>1139</v>
      </c>
      <c r="B1269" s="39" t="s">
        <v>1140</v>
      </c>
      <c r="C1269" s="39"/>
      <c r="D1269" s="39" t="s">
        <v>4505</v>
      </c>
      <c r="E1269" s="39" t="s">
        <v>274</v>
      </c>
      <c r="F1269" s="39" t="s">
        <v>1739</v>
      </c>
      <c r="G1269" s="39" t="s">
        <v>4853</v>
      </c>
      <c r="H1269" s="39" t="s">
        <v>4502</v>
      </c>
      <c r="I1269" s="40" t="n">
        <v>30</v>
      </c>
      <c r="J1269" s="40" t="n">
        <v>0</v>
      </c>
      <c r="K1269" s="39" t="s">
        <v>4503</v>
      </c>
      <c r="L1269" s="41" t="n">
        <v>0</v>
      </c>
      <c r="M1269" s="41" t="n">
        <v>100711.4</v>
      </c>
      <c r="O1269" s="42" t="n">
        <f aca="false">M1269/SUM($M$2:$M$2023)</f>
        <v>0.000278229251336579</v>
      </c>
      <c r="P1269" s="43" t="n">
        <f aca="false">IFERROR(M1269/I1269,0)</f>
        <v>3357.04666666667</v>
      </c>
      <c r="Q1269" s="17"/>
      <c r="R1269" s="44" t="n">
        <f aca="false">I1269-Q1269</f>
        <v>30</v>
      </c>
      <c r="S1269" s="43" t="n">
        <f aca="false">$AK1269*R1269</f>
        <v>100711.4</v>
      </c>
      <c r="U1269" s="26" t="s">
        <v>259</v>
      </c>
      <c r="V1269" s="26" t="s">
        <v>273</v>
      </c>
      <c r="W1269" s="26" t="s">
        <v>262</v>
      </c>
      <c r="X1269" s="26"/>
      <c r="Y1269" s="26" t="s">
        <v>277</v>
      </c>
      <c r="Z1269" s="27" t="s">
        <v>123</v>
      </c>
      <c r="AA1269" s="26"/>
      <c r="AB1269" s="26"/>
      <c r="AC1269" s="26"/>
      <c r="AD1269" s="26"/>
      <c r="AE1269" s="26"/>
      <c r="AF1269" s="26"/>
      <c r="AG1269" s="26"/>
      <c r="AH1269" s="45" t="n">
        <v>30</v>
      </c>
      <c r="AI1269" s="45" t="n">
        <f aca="false">Q1269</f>
        <v>0</v>
      </c>
      <c r="AJ1269" s="45" t="n">
        <f aca="false">$AH1269-$AI1269</f>
        <v>30</v>
      </c>
      <c r="AK1269" s="46" t="n">
        <v>3357.04666666667</v>
      </c>
      <c r="AL1269" s="46" t="n">
        <f aca="false">$AJ1269*$AK1269</f>
        <v>100711.4</v>
      </c>
      <c r="AM1269" s="46" t="n">
        <f aca="false">$AI1269*$AK1269</f>
        <v>0</v>
      </c>
      <c r="AN1269" s="26"/>
      <c r="AO1269" s="26"/>
    </row>
    <row r="1270" customFormat="false" ht="12" hidden="false" customHeight="false" outlineLevel="0" collapsed="false">
      <c r="A1270" s="39" t="s">
        <v>2802</v>
      </c>
      <c r="B1270" s="39" t="s">
        <v>2803</v>
      </c>
      <c r="C1270" s="39"/>
      <c r="D1270" s="39" t="s">
        <v>4505</v>
      </c>
      <c r="E1270" s="39" t="s">
        <v>274</v>
      </c>
      <c r="F1270" s="39" t="s">
        <v>1739</v>
      </c>
      <c r="G1270" s="39" t="s">
        <v>4853</v>
      </c>
      <c r="H1270" s="39" t="s">
        <v>4502</v>
      </c>
      <c r="I1270" s="40" t="n">
        <v>30</v>
      </c>
      <c r="J1270" s="40" t="n">
        <v>0</v>
      </c>
      <c r="K1270" s="39" t="s">
        <v>4503</v>
      </c>
      <c r="L1270" s="41" t="n">
        <v>0</v>
      </c>
      <c r="M1270" s="41" t="n">
        <v>213197.5</v>
      </c>
      <c r="O1270" s="42" t="n">
        <f aca="false">M1270/SUM($M$2:$M$2023)</f>
        <v>0.000588987749269997</v>
      </c>
      <c r="P1270" s="43" t="n">
        <f aca="false">IFERROR(M1270/I1270,0)</f>
        <v>7106.58333333333</v>
      </c>
      <c r="Q1270" s="17"/>
      <c r="R1270" s="44" t="n">
        <f aca="false">I1270-Q1270</f>
        <v>30</v>
      </c>
      <c r="S1270" s="43" t="n">
        <f aca="false">$AK1270*R1270</f>
        <v>213197.5</v>
      </c>
      <c r="U1270" s="26" t="s">
        <v>259</v>
      </c>
      <c r="V1270" s="26" t="s">
        <v>273</v>
      </c>
      <c r="W1270" s="26" t="s">
        <v>262</v>
      </c>
      <c r="X1270" s="26"/>
      <c r="Y1270" s="26" t="s">
        <v>277</v>
      </c>
      <c r="Z1270" s="27" t="s">
        <v>123</v>
      </c>
      <c r="AA1270" s="26"/>
      <c r="AB1270" s="26"/>
      <c r="AC1270" s="26"/>
      <c r="AD1270" s="26"/>
      <c r="AE1270" s="26"/>
      <c r="AF1270" s="26"/>
      <c r="AG1270" s="26"/>
      <c r="AH1270" s="45" t="n">
        <v>30</v>
      </c>
      <c r="AI1270" s="45" t="n">
        <f aca="false">Q1270</f>
        <v>0</v>
      </c>
      <c r="AJ1270" s="45" t="n">
        <f aca="false">$AH1270-$AI1270</f>
        <v>30</v>
      </c>
      <c r="AK1270" s="46" t="n">
        <v>7106.58333333333</v>
      </c>
      <c r="AL1270" s="46" t="n">
        <f aca="false">$AJ1270*$AK1270</f>
        <v>213197.5</v>
      </c>
      <c r="AM1270" s="46" t="n">
        <f aca="false">$AI1270*$AK1270</f>
        <v>0</v>
      </c>
      <c r="AN1270" s="26"/>
      <c r="AO1270" s="26"/>
    </row>
    <row r="1271" customFormat="false" ht="12" hidden="false" customHeight="false" outlineLevel="0" collapsed="false">
      <c r="A1271" s="39" t="s">
        <v>2080</v>
      </c>
      <c r="B1271" s="39" t="s">
        <v>2081</v>
      </c>
      <c r="C1271" s="39"/>
      <c r="D1271" s="39" t="s">
        <v>4505</v>
      </c>
      <c r="E1271" s="39" t="s">
        <v>274</v>
      </c>
      <c r="F1271" s="39" t="s">
        <v>1739</v>
      </c>
      <c r="G1271" s="39" t="s">
        <v>4852</v>
      </c>
      <c r="H1271" s="39" t="s">
        <v>4502</v>
      </c>
      <c r="I1271" s="40" t="n">
        <v>30</v>
      </c>
      <c r="J1271" s="40" t="n">
        <v>0</v>
      </c>
      <c r="K1271" s="39" t="s">
        <v>4503</v>
      </c>
      <c r="L1271" s="41" t="n">
        <v>0</v>
      </c>
      <c r="M1271" s="41" t="n">
        <v>25316.17</v>
      </c>
      <c r="O1271" s="42" t="n">
        <f aca="false">M1271/SUM($M$2:$M$2023)</f>
        <v>6.99394410742932E-005</v>
      </c>
      <c r="P1271" s="43" t="n">
        <f aca="false">IFERROR(M1271/I1271,0)</f>
        <v>843.872333333333</v>
      </c>
      <c r="Q1271" s="17"/>
      <c r="R1271" s="44" t="n">
        <f aca="false">I1271-Q1271</f>
        <v>30</v>
      </c>
      <c r="S1271" s="43" t="n">
        <f aca="false">$AK1271*R1271</f>
        <v>25316.1686746988</v>
      </c>
      <c r="U1271" s="26" t="s">
        <v>259</v>
      </c>
      <c r="V1271" s="26" t="s">
        <v>273</v>
      </c>
      <c r="W1271" s="26" t="s">
        <v>262</v>
      </c>
      <c r="X1271" s="24" t="s">
        <v>226</v>
      </c>
      <c r="Y1271" s="26" t="s">
        <v>267</v>
      </c>
      <c r="Z1271" s="25" t="s">
        <v>51</v>
      </c>
      <c r="AA1271" s="26" t="s">
        <v>2082</v>
      </c>
      <c r="AB1271" s="26" t="s">
        <v>2083</v>
      </c>
      <c r="AC1271" s="26" t="s">
        <v>290</v>
      </c>
      <c r="AD1271" s="26" t="s">
        <v>269</v>
      </c>
      <c r="AE1271" s="26"/>
      <c r="AF1271" s="26" t="s">
        <v>269</v>
      </c>
      <c r="AG1271" s="26"/>
      <c r="AH1271" s="45"/>
      <c r="AI1271" s="45"/>
      <c r="AJ1271" s="45"/>
      <c r="AK1271" s="46" t="n">
        <v>843.872289156627</v>
      </c>
      <c r="AL1271" s="46"/>
      <c r="AM1271" s="46"/>
      <c r="AN1271" s="26"/>
      <c r="AO1271" s="26" t="s">
        <v>5577</v>
      </c>
    </row>
    <row r="1272" customFormat="false" ht="12" hidden="false" customHeight="false" outlineLevel="0" collapsed="false">
      <c r="A1272" s="39" t="s">
        <v>1253</v>
      </c>
      <c r="B1272" s="39" t="s">
        <v>1254</v>
      </c>
      <c r="C1272" s="39"/>
      <c r="D1272" s="39" t="s">
        <v>4505</v>
      </c>
      <c r="E1272" s="39" t="s">
        <v>274</v>
      </c>
      <c r="F1272" s="39" t="s">
        <v>1739</v>
      </c>
      <c r="G1272" s="39" t="s">
        <v>4853</v>
      </c>
      <c r="H1272" s="39" t="s">
        <v>4502</v>
      </c>
      <c r="I1272" s="40" t="n">
        <v>30</v>
      </c>
      <c r="J1272" s="40" t="n">
        <v>0</v>
      </c>
      <c r="K1272" s="39" t="s">
        <v>4503</v>
      </c>
      <c r="L1272" s="41" t="n">
        <v>0</v>
      </c>
      <c r="M1272" s="41" t="n">
        <v>439969.01</v>
      </c>
      <c r="O1272" s="42" t="n">
        <f aca="false">M1272/SUM($M$2:$M$2023)</f>
        <v>0.00121547558929372</v>
      </c>
      <c r="P1272" s="43" t="n">
        <f aca="false">IFERROR(M1272/I1272,0)</f>
        <v>14665.6336666667</v>
      </c>
      <c r="Q1272" s="17"/>
      <c r="R1272" s="44" t="n">
        <f aca="false">I1272-Q1272</f>
        <v>30</v>
      </c>
      <c r="S1272" s="43" t="n">
        <f aca="false">$AK1272*R1272</f>
        <v>439969.012048193</v>
      </c>
      <c r="U1272" s="26" t="s">
        <v>259</v>
      </c>
      <c r="V1272" s="26" t="s">
        <v>273</v>
      </c>
      <c r="W1272" s="26" t="s">
        <v>262</v>
      </c>
      <c r="X1272" s="29" t="s">
        <v>227</v>
      </c>
      <c r="Y1272" s="26" t="s">
        <v>297</v>
      </c>
      <c r="Z1272" s="25" t="s">
        <v>51</v>
      </c>
      <c r="AA1272" s="26" t="s">
        <v>2584</v>
      </c>
      <c r="AB1272" s="26" t="s">
        <v>2585</v>
      </c>
      <c r="AC1272" s="26" t="s">
        <v>2586</v>
      </c>
      <c r="AD1272" s="26" t="s">
        <v>269</v>
      </c>
      <c r="AE1272" s="26"/>
      <c r="AF1272" s="26" t="s">
        <v>270</v>
      </c>
      <c r="AG1272" s="26" t="s">
        <v>2587</v>
      </c>
      <c r="AH1272" s="45"/>
      <c r="AI1272" s="45"/>
      <c r="AJ1272" s="45"/>
      <c r="AK1272" s="46" t="n">
        <v>14665.6337349398</v>
      </c>
      <c r="AL1272" s="46"/>
      <c r="AM1272" s="46"/>
      <c r="AN1272" s="26"/>
      <c r="AO1272" s="26" t="s">
        <v>5807</v>
      </c>
    </row>
    <row r="1273" customFormat="false" ht="12" hidden="false" customHeight="false" outlineLevel="0" collapsed="false">
      <c r="A1273" s="39" t="s">
        <v>2804</v>
      </c>
      <c r="B1273" s="39" t="s">
        <v>2805</v>
      </c>
      <c r="C1273" s="39"/>
      <c r="D1273" s="39" t="s">
        <v>4505</v>
      </c>
      <c r="E1273" s="39" t="s">
        <v>274</v>
      </c>
      <c r="F1273" s="39" t="s">
        <v>1739</v>
      </c>
      <c r="G1273" s="39" t="s">
        <v>4852</v>
      </c>
      <c r="H1273" s="39" t="s">
        <v>4502</v>
      </c>
      <c r="I1273" s="40" t="n">
        <v>30</v>
      </c>
      <c r="J1273" s="40" t="n">
        <v>0</v>
      </c>
      <c r="K1273" s="39" t="s">
        <v>4503</v>
      </c>
      <c r="L1273" s="41" t="n">
        <v>0</v>
      </c>
      <c r="M1273" s="41" t="n">
        <v>198900</v>
      </c>
      <c r="O1273" s="42" t="n">
        <f aca="false">M1273/SUM($M$2:$M$2023)</f>
        <v>0.000549488916754664</v>
      </c>
      <c r="P1273" s="43" t="n">
        <f aca="false">IFERROR(M1273/I1273,0)</f>
        <v>6630</v>
      </c>
      <c r="Q1273" s="17"/>
      <c r="R1273" s="44" t="n">
        <f aca="false">I1273-Q1273</f>
        <v>30</v>
      </c>
      <c r="S1273" s="43" t="n">
        <f aca="false">$AK1273*R1273</f>
        <v>198900</v>
      </c>
      <c r="U1273" s="26" t="s">
        <v>259</v>
      </c>
      <c r="V1273" s="26" t="s">
        <v>273</v>
      </c>
      <c r="W1273" s="26" t="s">
        <v>262</v>
      </c>
      <c r="X1273" s="26"/>
      <c r="Y1273" s="26" t="s">
        <v>277</v>
      </c>
      <c r="Z1273" s="27" t="s">
        <v>123</v>
      </c>
      <c r="AA1273" s="26"/>
      <c r="AB1273" s="26"/>
      <c r="AC1273" s="26"/>
      <c r="AD1273" s="26"/>
      <c r="AE1273" s="26"/>
      <c r="AF1273" s="26"/>
      <c r="AG1273" s="26"/>
      <c r="AH1273" s="45" t="n">
        <v>30</v>
      </c>
      <c r="AI1273" s="45" t="n">
        <f aca="false">Q1273</f>
        <v>0</v>
      </c>
      <c r="AJ1273" s="45" t="n">
        <f aca="false">$AH1273-$AI1273</f>
        <v>30</v>
      </c>
      <c r="AK1273" s="46" t="n">
        <v>6630</v>
      </c>
      <c r="AL1273" s="46" t="n">
        <f aca="false">$AJ1273*$AK1273</f>
        <v>198900</v>
      </c>
      <c r="AM1273" s="46" t="n">
        <f aca="false">$AI1273*$AK1273</f>
        <v>0</v>
      </c>
      <c r="AN1273" s="26"/>
      <c r="AO1273" s="26"/>
    </row>
    <row r="1274" customFormat="false" ht="12" hidden="false" customHeight="false" outlineLevel="0" collapsed="false">
      <c r="A1274" s="39" t="s">
        <v>2616</v>
      </c>
      <c r="B1274" s="39" t="s">
        <v>2617</v>
      </c>
      <c r="C1274" s="39"/>
      <c r="D1274" s="39" t="s">
        <v>4500</v>
      </c>
      <c r="E1274" s="39" t="s">
        <v>274</v>
      </c>
      <c r="F1274" s="39" t="s">
        <v>1739</v>
      </c>
      <c r="G1274" s="39" t="s">
        <v>4852</v>
      </c>
      <c r="H1274" s="39" t="s">
        <v>4502</v>
      </c>
      <c r="I1274" s="40" t="n">
        <v>30</v>
      </c>
      <c r="J1274" s="40" t="n">
        <v>0</v>
      </c>
      <c r="K1274" s="39" t="s">
        <v>4503</v>
      </c>
      <c r="L1274" s="41" t="n">
        <v>0</v>
      </c>
      <c r="M1274" s="41" t="n">
        <v>156659.24</v>
      </c>
      <c r="O1274" s="42" t="n">
        <f aca="false">M1274/SUM($M$2:$M$2023)</f>
        <v>0.000432792941614927</v>
      </c>
      <c r="P1274" s="43" t="n">
        <f aca="false">IFERROR(M1274/I1274,0)</f>
        <v>5221.97466666667</v>
      </c>
      <c r="Q1274" s="17"/>
      <c r="R1274" s="44" t="n">
        <f aca="false">I1274-Q1274</f>
        <v>30</v>
      </c>
      <c r="S1274" s="43" t="n">
        <f aca="false">$AK1274*R1274</f>
        <v>156659.24</v>
      </c>
      <c r="U1274" s="26" t="s">
        <v>259</v>
      </c>
      <c r="V1274" s="26" t="s">
        <v>273</v>
      </c>
      <c r="W1274" s="26" t="s">
        <v>262</v>
      </c>
      <c r="X1274" s="26"/>
      <c r="Y1274" s="26" t="s">
        <v>277</v>
      </c>
      <c r="Z1274" s="27" t="s">
        <v>123</v>
      </c>
      <c r="AA1274" s="26"/>
      <c r="AB1274" s="26"/>
      <c r="AC1274" s="26"/>
      <c r="AD1274" s="26"/>
      <c r="AE1274" s="26"/>
      <c r="AF1274" s="26"/>
      <c r="AG1274" s="26"/>
      <c r="AH1274" s="45"/>
      <c r="AI1274" s="45"/>
      <c r="AJ1274" s="45"/>
      <c r="AK1274" s="46" t="n">
        <v>5221.97466666667</v>
      </c>
      <c r="AL1274" s="46"/>
      <c r="AM1274" s="46"/>
      <c r="AN1274" s="26"/>
      <c r="AO1274" s="26" t="s">
        <v>1741</v>
      </c>
    </row>
    <row r="1275" customFormat="false" ht="12" hidden="false" customHeight="false" outlineLevel="0" collapsed="false">
      <c r="A1275" s="39" t="s">
        <v>1331</v>
      </c>
      <c r="B1275" s="39" t="s">
        <v>1332</v>
      </c>
      <c r="C1275" s="39"/>
      <c r="D1275" s="39" t="s">
        <v>4565</v>
      </c>
      <c r="E1275" s="39" t="s">
        <v>611</v>
      </c>
      <c r="F1275" s="39" t="s">
        <v>1739</v>
      </c>
      <c r="G1275" s="39" t="s">
        <v>4854</v>
      </c>
      <c r="H1275" s="39" t="s">
        <v>4502</v>
      </c>
      <c r="I1275" s="40" t="n">
        <v>30</v>
      </c>
      <c r="J1275" s="40" t="n">
        <v>0</v>
      </c>
      <c r="K1275" s="39" t="s">
        <v>4503</v>
      </c>
      <c r="L1275" s="41" t="n">
        <v>0</v>
      </c>
      <c r="M1275" s="41" t="n">
        <v>868052</v>
      </c>
      <c r="O1275" s="42" t="n">
        <f aca="false">M1275/SUM($M$2:$M$2023)</f>
        <v>0.00239811439500613</v>
      </c>
      <c r="P1275" s="43" t="n">
        <f aca="false">IFERROR(M1275/I1275,0)</f>
        <v>28935.0666666667</v>
      </c>
      <c r="Q1275" s="17"/>
      <c r="R1275" s="44" t="n">
        <f aca="false">I1275-Q1275</f>
        <v>30</v>
      </c>
      <c r="S1275" s="43" t="n">
        <f aca="false">$AK1275*R1275</f>
        <v>868052</v>
      </c>
      <c r="U1275" s="26" t="s">
        <v>259</v>
      </c>
      <c r="V1275" s="26" t="s">
        <v>610</v>
      </c>
      <c r="W1275" s="26" t="s">
        <v>612</v>
      </c>
      <c r="X1275" s="26"/>
      <c r="Y1275" s="26" t="s">
        <v>615</v>
      </c>
      <c r="Z1275" s="27" t="s">
        <v>126</v>
      </c>
      <c r="AA1275" s="26"/>
      <c r="AB1275" s="26"/>
      <c r="AC1275" s="26"/>
      <c r="AD1275" s="26"/>
      <c r="AE1275" s="26"/>
      <c r="AF1275" s="26"/>
      <c r="AG1275" s="26"/>
      <c r="AH1275" s="45" t="n">
        <v>30</v>
      </c>
      <c r="AI1275" s="45" t="n">
        <f aca="false">Q1275</f>
        <v>0</v>
      </c>
      <c r="AJ1275" s="45" t="n">
        <f aca="false">$AH1275-$AI1275</f>
        <v>30</v>
      </c>
      <c r="AK1275" s="46" t="n">
        <v>28935.0666666667</v>
      </c>
      <c r="AL1275" s="46" t="n">
        <f aca="false">$AJ1275*$AK1275</f>
        <v>868052</v>
      </c>
      <c r="AM1275" s="46" t="n">
        <f aca="false">$AI1275*$AK1275</f>
        <v>0</v>
      </c>
      <c r="AN1275" s="26"/>
      <c r="AO1275" s="26"/>
    </row>
    <row r="1276" customFormat="false" ht="12" hidden="false" customHeight="false" outlineLevel="0" collapsed="false">
      <c r="A1276" s="39" t="s">
        <v>2618</v>
      </c>
      <c r="B1276" s="39" t="s">
        <v>2619</v>
      </c>
      <c r="C1276" s="39"/>
      <c r="D1276" s="39" t="s">
        <v>4565</v>
      </c>
      <c r="E1276" s="39" t="s">
        <v>611</v>
      </c>
      <c r="F1276" s="39" t="s">
        <v>1739</v>
      </c>
      <c r="G1276" s="39" t="s">
        <v>4854</v>
      </c>
      <c r="H1276" s="39" t="s">
        <v>4502</v>
      </c>
      <c r="I1276" s="40" t="n">
        <v>30</v>
      </c>
      <c r="J1276" s="40" t="n">
        <v>0</v>
      </c>
      <c r="K1276" s="39" t="s">
        <v>4503</v>
      </c>
      <c r="L1276" s="41" t="n">
        <v>0</v>
      </c>
      <c r="M1276" s="41" t="n">
        <v>1555745.97</v>
      </c>
      <c r="O1276" s="42" t="n">
        <f aca="false">M1276/SUM($M$2:$M$2023)</f>
        <v>0.00429796464454869</v>
      </c>
      <c r="P1276" s="43" t="n">
        <f aca="false">IFERROR(M1276/I1276,0)</f>
        <v>51858.199</v>
      </c>
      <c r="Q1276" s="17"/>
      <c r="R1276" s="44" t="n">
        <f aca="false">I1276-Q1276</f>
        <v>30</v>
      </c>
      <c r="S1276" s="43" t="n">
        <f aca="false">$AK1276*R1276</f>
        <v>1555745.972</v>
      </c>
      <c r="U1276" s="26" t="s">
        <v>259</v>
      </c>
      <c r="V1276" s="26" t="s">
        <v>610</v>
      </c>
      <c r="W1276" s="26" t="s">
        <v>612</v>
      </c>
      <c r="X1276" s="26"/>
      <c r="Y1276" s="26" t="s">
        <v>615</v>
      </c>
      <c r="Z1276" s="27" t="s">
        <v>126</v>
      </c>
      <c r="AA1276" s="26"/>
      <c r="AB1276" s="26"/>
      <c r="AC1276" s="26"/>
      <c r="AD1276" s="26"/>
      <c r="AE1276" s="26"/>
      <c r="AF1276" s="26"/>
      <c r="AG1276" s="26"/>
      <c r="AH1276" s="45"/>
      <c r="AI1276" s="45"/>
      <c r="AJ1276" s="45"/>
      <c r="AK1276" s="46" t="n">
        <v>51858.1990666667</v>
      </c>
      <c r="AL1276" s="46"/>
      <c r="AM1276" s="46"/>
      <c r="AN1276" s="26"/>
      <c r="AO1276" s="26" t="s">
        <v>1741</v>
      </c>
    </row>
    <row r="1277" customFormat="false" ht="12" hidden="false" customHeight="false" outlineLevel="0" collapsed="false">
      <c r="A1277" s="39" t="s">
        <v>1337</v>
      </c>
      <c r="B1277" s="39" t="s">
        <v>1338</v>
      </c>
      <c r="C1277" s="39"/>
      <c r="D1277" s="39" t="s">
        <v>4565</v>
      </c>
      <c r="E1277" s="39" t="s">
        <v>611</v>
      </c>
      <c r="F1277" s="39" t="s">
        <v>1739</v>
      </c>
      <c r="G1277" s="39" t="s">
        <v>4854</v>
      </c>
      <c r="H1277" s="39" t="s">
        <v>4502</v>
      </c>
      <c r="I1277" s="40" t="n">
        <v>30</v>
      </c>
      <c r="J1277" s="40" t="n">
        <v>0</v>
      </c>
      <c r="K1277" s="39" t="s">
        <v>4503</v>
      </c>
      <c r="L1277" s="41" t="n">
        <v>0</v>
      </c>
      <c r="M1277" s="41" t="n">
        <v>302584.2</v>
      </c>
      <c r="O1277" s="42" t="n">
        <f aca="false">M1277/SUM($M$2:$M$2023)</f>
        <v>0.000835930941604206</v>
      </c>
      <c r="P1277" s="43" t="n">
        <f aca="false">IFERROR(M1277/I1277,0)</f>
        <v>10086.14</v>
      </c>
      <c r="Q1277" s="17"/>
      <c r="R1277" s="44" t="n">
        <f aca="false">I1277-Q1277</f>
        <v>30</v>
      </c>
      <c r="S1277" s="43" t="n">
        <f aca="false">$AK1277*R1277</f>
        <v>302584.2</v>
      </c>
      <c r="U1277" s="26" t="s">
        <v>259</v>
      </c>
      <c r="V1277" s="26" t="s">
        <v>610</v>
      </c>
      <c r="W1277" s="26" t="s">
        <v>612</v>
      </c>
      <c r="X1277" s="26"/>
      <c r="Y1277" s="26" t="s">
        <v>615</v>
      </c>
      <c r="Z1277" s="27" t="s">
        <v>126</v>
      </c>
      <c r="AA1277" s="26"/>
      <c r="AB1277" s="26"/>
      <c r="AC1277" s="26"/>
      <c r="AD1277" s="26"/>
      <c r="AE1277" s="26"/>
      <c r="AF1277" s="26"/>
      <c r="AG1277" s="26"/>
      <c r="AH1277" s="45" t="n">
        <v>30</v>
      </c>
      <c r="AI1277" s="45" t="n">
        <f aca="false">Q1277</f>
        <v>0</v>
      </c>
      <c r="AJ1277" s="45" t="n">
        <f aca="false">$AH1277-$AI1277</f>
        <v>30</v>
      </c>
      <c r="AK1277" s="46" t="n">
        <v>10086.14</v>
      </c>
      <c r="AL1277" s="46" t="n">
        <f aca="false">$AJ1277*$AK1277</f>
        <v>302584.2</v>
      </c>
      <c r="AM1277" s="46" t="n">
        <f aca="false">$AI1277*$AK1277</f>
        <v>0</v>
      </c>
      <c r="AN1277" s="26"/>
      <c r="AO1277" s="26"/>
    </row>
    <row r="1278" customFormat="false" ht="12" hidden="false" customHeight="false" outlineLevel="0" collapsed="false">
      <c r="A1278" s="39" t="s">
        <v>1032</v>
      </c>
      <c r="B1278" s="39" t="s">
        <v>1033</v>
      </c>
      <c r="C1278" s="39" t="s">
        <v>5808</v>
      </c>
      <c r="D1278" s="39" t="s">
        <v>4505</v>
      </c>
      <c r="E1278" s="39" t="s">
        <v>261</v>
      </c>
      <c r="F1278" s="39" t="s">
        <v>1739</v>
      </c>
      <c r="G1278" s="39" t="s">
        <v>4853</v>
      </c>
      <c r="H1278" s="39" t="s">
        <v>4502</v>
      </c>
      <c r="I1278" s="40" t="n">
        <v>29</v>
      </c>
      <c r="J1278" s="40" t="n">
        <v>0</v>
      </c>
      <c r="K1278" s="39" t="s">
        <v>4503</v>
      </c>
      <c r="L1278" s="41" t="n">
        <v>0</v>
      </c>
      <c r="M1278" s="41" t="n">
        <v>105270.22</v>
      </c>
      <c r="O1278" s="42" t="n">
        <f aca="false">M1278/SUM($M$2:$M$2023)</f>
        <v>0.000290823625713047</v>
      </c>
      <c r="P1278" s="43" t="n">
        <f aca="false">IFERROR(M1278/I1278,0)</f>
        <v>3630.0075862069</v>
      </c>
      <c r="Q1278" s="17"/>
      <c r="R1278" s="44" t="n">
        <f aca="false">I1278-Q1278</f>
        <v>29</v>
      </c>
      <c r="S1278" s="43" t="n">
        <f aca="false">$AK1278*R1278</f>
        <v>105270.219848812</v>
      </c>
      <c r="U1278" s="26" t="s">
        <v>259</v>
      </c>
      <c r="V1278" s="26" t="s">
        <v>260</v>
      </c>
      <c r="W1278" s="26" t="s">
        <v>262</v>
      </c>
      <c r="X1278" s="29" t="s">
        <v>227</v>
      </c>
      <c r="Y1278" s="26" t="s">
        <v>297</v>
      </c>
      <c r="Z1278" s="25" t="s">
        <v>51</v>
      </c>
      <c r="AA1278" s="26" t="s">
        <v>2227</v>
      </c>
      <c r="AB1278" s="26" t="s">
        <v>2228</v>
      </c>
      <c r="AC1278" s="26" t="s">
        <v>1036</v>
      </c>
      <c r="AD1278" s="26" t="s">
        <v>269</v>
      </c>
      <c r="AE1278" s="26"/>
      <c r="AF1278" s="26" t="s">
        <v>270</v>
      </c>
      <c r="AG1278" s="26" t="s">
        <v>1037</v>
      </c>
      <c r="AH1278" s="45"/>
      <c r="AI1278" s="45"/>
      <c r="AJ1278" s="45"/>
      <c r="AK1278" s="46" t="n">
        <v>3630.00758099352</v>
      </c>
      <c r="AL1278" s="46"/>
      <c r="AM1278" s="46"/>
      <c r="AN1278" s="26"/>
      <c r="AO1278" s="26" t="s">
        <v>5680</v>
      </c>
    </row>
    <row r="1279" customFormat="false" ht="12" hidden="false" customHeight="false" outlineLevel="0" collapsed="false">
      <c r="A1279" s="39" t="s">
        <v>2707</v>
      </c>
      <c r="B1279" s="39" t="s">
        <v>2708</v>
      </c>
      <c r="C1279" s="39"/>
      <c r="D1279" s="39" t="s">
        <v>4505</v>
      </c>
      <c r="E1279" s="39" t="s">
        <v>274</v>
      </c>
      <c r="F1279" s="39" t="s">
        <v>1739</v>
      </c>
      <c r="G1279" s="39" t="s">
        <v>4852</v>
      </c>
      <c r="H1279" s="39" t="s">
        <v>4502</v>
      </c>
      <c r="I1279" s="40" t="n">
        <v>29</v>
      </c>
      <c r="J1279" s="40" t="n">
        <v>0</v>
      </c>
      <c r="K1279" s="39" t="s">
        <v>4503</v>
      </c>
      <c r="L1279" s="41" t="n">
        <v>0</v>
      </c>
      <c r="M1279" s="41" t="n">
        <v>459711.55</v>
      </c>
      <c r="O1279" s="42" t="n">
        <f aca="false">M1279/SUM($M$2:$M$2023)</f>
        <v>0.00127001710220768</v>
      </c>
      <c r="P1279" s="43" t="n">
        <f aca="false">IFERROR(M1279/I1279,0)</f>
        <v>15852.1224137931</v>
      </c>
      <c r="Q1279" s="17" t="n">
        <v>50</v>
      </c>
      <c r="R1279" s="44" t="n">
        <f aca="false">I1279-Q1279</f>
        <v>-21</v>
      </c>
      <c r="S1279" s="43" t="n">
        <f aca="false">$AK1279*R1279</f>
        <v>-332894.571428571</v>
      </c>
      <c r="U1279" s="26" t="s">
        <v>259</v>
      </c>
      <c r="V1279" s="26" t="s">
        <v>273</v>
      </c>
      <c r="W1279" s="26" t="s">
        <v>262</v>
      </c>
      <c r="X1279" s="25" t="s">
        <v>228</v>
      </c>
      <c r="Y1279" s="26" t="s">
        <v>282</v>
      </c>
      <c r="Z1279" s="24" t="s">
        <v>54</v>
      </c>
      <c r="AA1279" s="26" t="s">
        <v>2709</v>
      </c>
      <c r="AB1279" s="26" t="s">
        <v>2710</v>
      </c>
      <c r="AC1279" s="26" t="s">
        <v>290</v>
      </c>
      <c r="AD1279" s="26" t="s">
        <v>269</v>
      </c>
      <c r="AE1279" s="26"/>
      <c r="AF1279" s="26" t="s">
        <v>269</v>
      </c>
      <c r="AG1279" s="26"/>
      <c r="AH1279" s="45" t="n">
        <v>49</v>
      </c>
      <c r="AI1279" s="45" t="n">
        <f aca="false">Q1279</f>
        <v>50</v>
      </c>
      <c r="AJ1279" s="45" t="n">
        <f aca="false">$AH1279-$AI1279</f>
        <v>-1</v>
      </c>
      <c r="AK1279" s="46" t="n">
        <v>15852.1224489796</v>
      </c>
      <c r="AL1279" s="46" t="n">
        <f aca="false">$AJ1279*$AK1279</f>
        <v>-15852.1224489796</v>
      </c>
      <c r="AM1279" s="46" t="n">
        <f aca="false">$AI1279*$AK1279</f>
        <v>792606.12244898</v>
      </c>
      <c r="AN1279" s="26"/>
      <c r="AO1279" s="26" t="s">
        <v>2711</v>
      </c>
    </row>
    <row r="1280" customFormat="false" ht="12" hidden="false" customHeight="false" outlineLevel="0" collapsed="false">
      <c r="A1280" s="39" t="s">
        <v>1163</v>
      </c>
      <c r="B1280" s="39" t="s">
        <v>1164</v>
      </c>
      <c r="C1280" s="39"/>
      <c r="D1280" s="39" t="s">
        <v>4565</v>
      </c>
      <c r="E1280" s="39" t="s">
        <v>611</v>
      </c>
      <c r="F1280" s="39" t="s">
        <v>1739</v>
      </c>
      <c r="G1280" s="39" t="s">
        <v>5355</v>
      </c>
      <c r="H1280" s="39" t="s">
        <v>4502</v>
      </c>
      <c r="I1280" s="40" t="n">
        <v>29</v>
      </c>
      <c r="J1280" s="40" t="n">
        <v>0</v>
      </c>
      <c r="K1280" s="39" t="s">
        <v>4503</v>
      </c>
      <c r="L1280" s="41" t="n">
        <v>0</v>
      </c>
      <c r="M1280" s="41" t="n">
        <v>385653</v>
      </c>
      <c r="O1280" s="42" t="n">
        <f aca="false">M1280/SUM($M$2:$M$2023)</f>
        <v>0.001065420056376</v>
      </c>
      <c r="P1280" s="43" t="n">
        <f aca="false">IFERROR(M1280/I1280,0)</f>
        <v>13298.3793103448</v>
      </c>
      <c r="Q1280" s="17"/>
      <c r="R1280" s="44" t="n">
        <f aca="false">I1280-Q1280</f>
        <v>29</v>
      </c>
      <c r="S1280" s="43" t="n">
        <f aca="false">$AK1280*R1280</f>
        <v>385653</v>
      </c>
      <c r="U1280" s="26" t="s">
        <v>259</v>
      </c>
      <c r="V1280" s="26" t="s">
        <v>610</v>
      </c>
      <c r="W1280" s="26" t="s">
        <v>612</v>
      </c>
      <c r="X1280" s="26"/>
      <c r="Y1280" s="26" t="s">
        <v>615</v>
      </c>
      <c r="Z1280" s="27" t="s">
        <v>126</v>
      </c>
      <c r="AA1280" s="26"/>
      <c r="AB1280" s="26"/>
      <c r="AC1280" s="26"/>
      <c r="AD1280" s="26"/>
      <c r="AE1280" s="26"/>
      <c r="AF1280" s="26"/>
      <c r="AG1280" s="26"/>
      <c r="AH1280" s="45" t="n">
        <v>29</v>
      </c>
      <c r="AI1280" s="45" t="n">
        <f aca="false">Q1280</f>
        <v>0</v>
      </c>
      <c r="AJ1280" s="45" t="n">
        <f aca="false">$AH1280-$AI1280</f>
        <v>29</v>
      </c>
      <c r="AK1280" s="46" t="n">
        <v>13298.3793103448</v>
      </c>
      <c r="AL1280" s="46" t="n">
        <f aca="false">$AJ1280*$AK1280</f>
        <v>385653</v>
      </c>
      <c r="AM1280" s="46" t="n">
        <f aca="false">$AI1280*$AK1280</f>
        <v>0</v>
      </c>
      <c r="AN1280" s="26"/>
      <c r="AO1280" s="26"/>
    </row>
    <row r="1281" customFormat="false" ht="12" hidden="false" customHeight="false" outlineLevel="0" collapsed="false">
      <c r="A1281" s="39" t="s">
        <v>1508</v>
      </c>
      <c r="B1281" s="39" t="s">
        <v>1509</v>
      </c>
      <c r="C1281" s="39" t="s">
        <v>5809</v>
      </c>
      <c r="D1281" s="39" t="s">
        <v>4505</v>
      </c>
      <c r="E1281" s="39" t="s">
        <v>261</v>
      </c>
      <c r="F1281" s="39" t="s">
        <v>1739</v>
      </c>
      <c r="G1281" s="39" t="s">
        <v>4853</v>
      </c>
      <c r="H1281" s="39" t="s">
        <v>4502</v>
      </c>
      <c r="I1281" s="40" t="n">
        <v>28</v>
      </c>
      <c r="J1281" s="40" t="n">
        <v>0</v>
      </c>
      <c r="K1281" s="39" t="s">
        <v>4503</v>
      </c>
      <c r="L1281" s="41" t="n">
        <v>0</v>
      </c>
      <c r="M1281" s="41" t="n">
        <v>11170.12</v>
      </c>
      <c r="O1281" s="42" t="n">
        <f aca="false">M1281/SUM($M$2:$M$2023)</f>
        <v>3.08590102504756E-005</v>
      </c>
      <c r="P1281" s="43" t="n">
        <f aca="false">IFERROR(M1281/I1281,0)</f>
        <v>398.932857142857</v>
      </c>
      <c r="Q1281" s="17"/>
      <c r="R1281" s="44" t="n">
        <f aca="false">I1281-Q1281</f>
        <v>28</v>
      </c>
      <c r="S1281" s="43" t="n">
        <f aca="false">$AK1281*R1281</f>
        <v>11170.118531856</v>
      </c>
      <c r="U1281" s="26" t="s">
        <v>259</v>
      </c>
      <c r="V1281" s="26" t="s">
        <v>260</v>
      </c>
      <c r="W1281" s="26" t="s">
        <v>262</v>
      </c>
      <c r="X1281" s="25" t="s">
        <v>228</v>
      </c>
      <c r="Y1281" s="26" t="s">
        <v>282</v>
      </c>
      <c r="Z1281" s="25" t="s">
        <v>51</v>
      </c>
      <c r="AA1281" s="26" t="s">
        <v>1998</v>
      </c>
      <c r="AB1281" s="26" t="s">
        <v>1999</v>
      </c>
      <c r="AC1281" s="26" t="s">
        <v>1513</v>
      </c>
      <c r="AD1281" s="26" t="s">
        <v>269</v>
      </c>
      <c r="AE1281" s="26"/>
      <c r="AF1281" s="26" t="s">
        <v>270</v>
      </c>
      <c r="AG1281" s="26" t="s">
        <v>1515</v>
      </c>
      <c r="AH1281" s="45"/>
      <c r="AI1281" s="45"/>
      <c r="AJ1281" s="45"/>
      <c r="AK1281" s="46" t="n">
        <v>398.932804709141</v>
      </c>
      <c r="AL1281" s="46"/>
      <c r="AM1281" s="46"/>
      <c r="AN1281" s="26"/>
      <c r="AO1281" s="26" t="s">
        <v>5334</v>
      </c>
    </row>
    <row r="1282" customFormat="false" ht="12" hidden="false" customHeight="false" outlineLevel="0" collapsed="false">
      <c r="A1282" s="39" t="s">
        <v>2810</v>
      </c>
      <c r="B1282" s="39" t="s">
        <v>2811</v>
      </c>
      <c r="C1282" s="39"/>
      <c r="D1282" s="39" t="s">
        <v>4505</v>
      </c>
      <c r="E1282" s="39" t="s">
        <v>274</v>
      </c>
      <c r="F1282" s="39" t="s">
        <v>1739</v>
      </c>
      <c r="G1282" s="39" t="s">
        <v>4853</v>
      </c>
      <c r="H1282" s="39" t="s">
        <v>4502</v>
      </c>
      <c r="I1282" s="40" t="n">
        <v>28</v>
      </c>
      <c r="J1282" s="40" t="n">
        <v>0</v>
      </c>
      <c r="K1282" s="39" t="s">
        <v>4503</v>
      </c>
      <c r="L1282" s="41" t="n">
        <v>0</v>
      </c>
      <c r="M1282" s="41" t="n">
        <v>1426562</v>
      </c>
      <c r="O1282" s="42" t="n">
        <f aca="false">M1282/SUM($M$2:$M$2023)</f>
        <v>0.00394107595808631</v>
      </c>
      <c r="P1282" s="43" t="n">
        <f aca="false">IFERROR(M1282/I1282,0)</f>
        <v>50948.6428571429</v>
      </c>
      <c r="Q1282" s="17" t="n">
        <v>8</v>
      </c>
      <c r="R1282" s="44" t="n">
        <f aca="false">I1282-Q1282</f>
        <v>20</v>
      </c>
      <c r="S1282" s="43" t="n">
        <f aca="false">$AK1282*R1282</f>
        <v>1018972.85714286</v>
      </c>
      <c r="U1282" s="26" t="s">
        <v>259</v>
      </c>
      <c r="V1282" s="26" t="s">
        <v>273</v>
      </c>
      <c r="W1282" s="26" t="s">
        <v>262</v>
      </c>
      <c r="X1282" s="24" t="s">
        <v>226</v>
      </c>
      <c r="Y1282" s="26" t="s">
        <v>267</v>
      </c>
      <c r="Z1282" s="25" t="s">
        <v>51</v>
      </c>
      <c r="AA1282" s="26" t="s">
        <v>2812</v>
      </c>
      <c r="AB1282" s="26" t="s">
        <v>2813</v>
      </c>
      <c r="AC1282" s="26" t="s">
        <v>290</v>
      </c>
      <c r="AD1282" s="26" t="s">
        <v>269</v>
      </c>
      <c r="AE1282" s="26"/>
      <c r="AF1282" s="26" t="s">
        <v>269</v>
      </c>
      <c r="AG1282" s="26"/>
      <c r="AH1282" s="45" t="n">
        <v>28</v>
      </c>
      <c r="AI1282" s="45" t="n">
        <f aca="false">Q1282</f>
        <v>8</v>
      </c>
      <c r="AJ1282" s="45" t="n">
        <f aca="false">$AH1282-$AI1282</f>
        <v>20</v>
      </c>
      <c r="AK1282" s="46" t="n">
        <v>50948.6428571429</v>
      </c>
      <c r="AL1282" s="46" t="n">
        <f aca="false">$AJ1282*$AK1282</f>
        <v>1018972.85714286</v>
      </c>
      <c r="AM1282" s="46" t="n">
        <f aca="false">$AI1282*$AK1282</f>
        <v>407589.142857143</v>
      </c>
      <c r="AN1282" s="28" t="s">
        <v>2814</v>
      </c>
      <c r="AO1282" s="26" t="s">
        <v>2815</v>
      </c>
    </row>
    <row r="1283" customFormat="false" ht="12" hidden="false" customHeight="false" outlineLevel="0" collapsed="false">
      <c r="A1283" s="39" t="s">
        <v>2816</v>
      </c>
      <c r="B1283" s="39" t="s">
        <v>2817</v>
      </c>
      <c r="C1283" s="39"/>
      <c r="D1283" s="39" t="s">
        <v>4565</v>
      </c>
      <c r="E1283" s="39" t="s">
        <v>611</v>
      </c>
      <c r="F1283" s="39" t="s">
        <v>1739</v>
      </c>
      <c r="G1283" s="39" t="s">
        <v>4854</v>
      </c>
      <c r="H1283" s="39" t="s">
        <v>4502</v>
      </c>
      <c r="I1283" s="40" t="n">
        <v>28</v>
      </c>
      <c r="J1283" s="40" t="n">
        <v>0</v>
      </c>
      <c r="K1283" s="39" t="s">
        <v>4503</v>
      </c>
      <c r="L1283" s="41" t="n">
        <v>0</v>
      </c>
      <c r="M1283" s="41" t="n">
        <v>777698.4</v>
      </c>
      <c r="O1283" s="42" t="n">
        <f aca="false">M1283/SUM($M$2:$M$2023)</f>
        <v>0.00214850000692728</v>
      </c>
      <c r="P1283" s="43" t="n">
        <f aca="false">IFERROR(M1283/I1283,0)</f>
        <v>27774.9428571429</v>
      </c>
      <c r="Q1283" s="17"/>
      <c r="R1283" s="44" t="n">
        <f aca="false">I1283-Q1283</f>
        <v>28</v>
      </c>
      <c r="S1283" s="43" t="n">
        <f aca="false">$AK1283*R1283</f>
        <v>777698.4</v>
      </c>
      <c r="U1283" s="26" t="s">
        <v>259</v>
      </c>
      <c r="V1283" s="26" t="s">
        <v>610</v>
      </c>
      <c r="W1283" s="26" t="s">
        <v>612</v>
      </c>
      <c r="X1283" s="26"/>
      <c r="Y1283" s="26" t="s">
        <v>615</v>
      </c>
      <c r="Z1283" s="27" t="s">
        <v>126</v>
      </c>
      <c r="AA1283" s="26"/>
      <c r="AB1283" s="26"/>
      <c r="AC1283" s="26"/>
      <c r="AD1283" s="26"/>
      <c r="AE1283" s="26"/>
      <c r="AF1283" s="26"/>
      <c r="AG1283" s="26"/>
      <c r="AH1283" s="45" t="n">
        <v>28</v>
      </c>
      <c r="AI1283" s="45" t="n">
        <f aca="false">Q1283</f>
        <v>0</v>
      </c>
      <c r="AJ1283" s="45" t="n">
        <f aca="false">$AH1283-$AI1283</f>
        <v>28</v>
      </c>
      <c r="AK1283" s="46" t="n">
        <v>27774.9428571429</v>
      </c>
      <c r="AL1283" s="46" t="n">
        <f aca="false">$AJ1283*$AK1283</f>
        <v>777698.4</v>
      </c>
      <c r="AM1283" s="46" t="n">
        <f aca="false">$AI1283*$AK1283</f>
        <v>0</v>
      </c>
      <c r="AN1283" s="26"/>
      <c r="AO1283" s="26"/>
    </row>
    <row r="1284" customFormat="false" ht="12" hidden="false" customHeight="false" outlineLevel="0" collapsed="false">
      <c r="A1284" s="39" t="s">
        <v>1110</v>
      </c>
      <c r="B1284" s="39" t="s">
        <v>1111</v>
      </c>
      <c r="C1284" s="39"/>
      <c r="D1284" s="39" t="s">
        <v>4565</v>
      </c>
      <c r="E1284" s="39" t="s">
        <v>611</v>
      </c>
      <c r="F1284" s="39" t="s">
        <v>1739</v>
      </c>
      <c r="G1284" s="39" t="s">
        <v>4854</v>
      </c>
      <c r="H1284" s="39" t="s">
        <v>4502</v>
      </c>
      <c r="I1284" s="40" t="n">
        <v>28</v>
      </c>
      <c r="J1284" s="40" t="n">
        <v>0</v>
      </c>
      <c r="K1284" s="39" t="s">
        <v>4503</v>
      </c>
      <c r="L1284" s="41" t="n">
        <v>0</v>
      </c>
      <c r="M1284" s="41" t="n">
        <v>276531.33</v>
      </c>
      <c r="O1284" s="42" t="n">
        <f aca="false">M1284/SUM($M$2:$M$2023)</f>
        <v>0.000763956264305814</v>
      </c>
      <c r="P1284" s="43" t="n">
        <f aca="false">IFERROR(M1284/I1284,0)</f>
        <v>9876.11892857143</v>
      </c>
      <c r="Q1284" s="17"/>
      <c r="R1284" s="44" t="n">
        <f aca="false">I1284-Q1284</f>
        <v>28</v>
      </c>
      <c r="S1284" s="43" t="n">
        <f aca="false">$AK1284*R1284</f>
        <v>276531.326060606</v>
      </c>
      <c r="U1284" s="26" t="s">
        <v>259</v>
      </c>
      <c r="V1284" s="26" t="s">
        <v>610</v>
      </c>
      <c r="W1284" s="26" t="s">
        <v>612</v>
      </c>
      <c r="X1284" s="26"/>
      <c r="Y1284" s="26" t="s">
        <v>615</v>
      </c>
      <c r="Z1284" s="27" t="s">
        <v>126</v>
      </c>
      <c r="AA1284" s="26"/>
      <c r="AB1284" s="26"/>
      <c r="AC1284" s="26"/>
      <c r="AD1284" s="26"/>
      <c r="AE1284" s="26"/>
      <c r="AF1284" s="26"/>
      <c r="AG1284" s="26"/>
      <c r="AH1284" s="45" t="n">
        <v>33</v>
      </c>
      <c r="AI1284" s="45" t="n">
        <f aca="false">Q1284</f>
        <v>0</v>
      </c>
      <c r="AJ1284" s="45" t="n">
        <f aca="false">$AH1284-$AI1284</f>
        <v>33</v>
      </c>
      <c r="AK1284" s="46" t="n">
        <v>9876.11878787879</v>
      </c>
      <c r="AL1284" s="46" t="n">
        <f aca="false">$AJ1284*$AK1284</f>
        <v>325911.92</v>
      </c>
      <c r="AM1284" s="46" t="n">
        <f aca="false">$AI1284*$AK1284</f>
        <v>0</v>
      </c>
      <c r="AN1284" s="26"/>
      <c r="AO1284" s="26" t="s">
        <v>1741</v>
      </c>
    </row>
    <row r="1285" customFormat="false" ht="12" hidden="false" customHeight="false" outlineLevel="0" collapsed="false">
      <c r="A1285" s="39" t="s">
        <v>2138</v>
      </c>
      <c r="B1285" s="39" t="s">
        <v>2139</v>
      </c>
      <c r="C1285" s="39" t="s">
        <v>5810</v>
      </c>
      <c r="D1285" s="39" t="s">
        <v>4505</v>
      </c>
      <c r="E1285" s="39" t="s">
        <v>261</v>
      </c>
      <c r="F1285" s="39" t="s">
        <v>1739</v>
      </c>
      <c r="G1285" s="39" t="s">
        <v>4853</v>
      </c>
      <c r="H1285" s="39" t="s">
        <v>4502</v>
      </c>
      <c r="I1285" s="40" t="n">
        <v>27</v>
      </c>
      <c r="J1285" s="40" t="n">
        <v>0</v>
      </c>
      <c r="K1285" s="39" t="s">
        <v>4503</v>
      </c>
      <c r="L1285" s="41" t="n">
        <v>0</v>
      </c>
      <c r="M1285" s="41" t="n">
        <v>8896.83</v>
      </c>
      <c r="O1285" s="42" t="n">
        <f aca="false">M1285/SUM($M$2:$M$2023)</f>
        <v>2.45787304135264E-005</v>
      </c>
      <c r="P1285" s="43" t="n">
        <f aca="false">IFERROR(M1285/I1285,0)</f>
        <v>329.512222222222</v>
      </c>
      <c r="Q1285" s="17"/>
      <c r="R1285" s="44" t="n">
        <f aca="false">I1285-Q1285</f>
        <v>27</v>
      </c>
      <c r="S1285" s="43" t="n">
        <f aca="false">$AK1285*R1285</f>
        <v>8896.83022156573</v>
      </c>
      <c r="U1285" s="26" t="s">
        <v>259</v>
      </c>
      <c r="V1285" s="26" t="s">
        <v>260</v>
      </c>
      <c r="W1285" s="26" t="s">
        <v>262</v>
      </c>
      <c r="X1285" s="24" t="s">
        <v>226</v>
      </c>
      <c r="Y1285" s="26" t="s">
        <v>267</v>
      </c>
      <c r="Z1285" s="25" t="s">
        <v>51</v>
      </c>
      <c r="AA1285" s="26" t="s">
        <v>2140</v>
      </c>
      <c r="AB1285" s="26" t="s">
        <v>2141</v>
      </c>
      <c r="AC1285" s="26" t="s">
        <v>2142</v>
      </c>
      <c r="AD1285" s="26" t="s">
        <v>269</v>
      </c>
      <c r="AE1285" s="26"/>
      <c r="AF1285" s="26" t="s">
        <v>270</v>
      </c>
      <c r="AG1285" s="26" t="s">
        <v>2143</v>
      </c>
      <c r="AH1285" s="45"/>
      <c r="AI1285" s="45"/>
      <c r="AJ1285" s="45"/>
      <c r="AK1285" s="46" t="n">
        <v>329.51223042836</v>
      </c>
      <c r="AL1285" s="46"/>
      <c r="AM1285" s="46"/>
      <c r="AN1285" s="26"/>
      <c r="AO1285" s="26" t="s">
        <v>5233</v>
      </c>
    </row>
    <row r="1286" customFormat="false" ht="12" hidden="false" customHeight="false" outlineLevel="0" collapsed="false">
      <c r="A1286" s="39" t="s">
        <v>2826</v>
      </c>
      <c r="B1286" s="39" t="s">
        <v>2827</v>
      </c>
      <c r="C1286" s="39"/>
      <c r="D1286" s="39" t="s">
        <v>4565</v>
      </c>
      <c r="E1286" s="39" t="s">
        <v>611</v>
      </c>
      <c r="F1286" s="39" t="s">
        <v>1739</v>
      </c>
      <c r="G1286" s="39" t="s">
        <v>5166</v>
      </c>
      <c r="H1286" s="39" t="s">
        <v>4502</v>
      </c>
      <c r="I1286" s="40" t="n">
        <v>27</v>
      </c>
      <c r="J1286" s="40" t="n">
        <v>0</v>
      </c>
      <c r="K1286" s="39" t="s">
        <v>4503</v>
      </c>
      <c r="L1286" s="41" t="n">
        <v>0</v>
      </c>
      <c r="M1286" s="41" t="n">
        <v>510300</v>
      </c>
      <c r="O1286" s="42" t="n">
        <f aca="false">M1286/SUM($M$2:$M$2023)</f>
        <v>0.00140977473212622</v>
      </c>
      <c r="P1286" s="43" t="n">
        <f aca="false">IFERROR(M1286/I1286,0)</f>
        <v>18900</v>
      </c>
      <c r="Q1286" s="17"/>
      <c r="R1286" s="44" t="n">
        <f aca="false">I1286-Q1286</f>
        <v>27</v>
      </c>
      <c r="S1286" s="43" t="n">
        <f aca="false">$AK1286*R1286</f>
        <v>510300</v>
      </c>
      <c r="U1286" s="26" t="s">
        <v>259</v>
      </c>
      <c r="V1286" s="26" t="s">
        <v>610</v>
      </c>
      <c r="W1286" s="26" t="s">
        <v>612</v>
      </c>
      <c r="X1286" s="26"/>
      <c r="Y1286" s="26" t="s">
        <v>615</v>
      </c>
      <c r="Z1286" s="27" t="s">
        <v>126</v>
      </c>
      <c r="AA1286" s="26"/>
      <c r="AB1286" s="26"/>
      <c r="AC1286" s="26"/>
      <c r="AD1286" s="26"/>
      <c r="AE1286" s="26"/>
      <c r="AF1286" s="26"/>
      <c r="AG1286" s="26"/>
      <c r="AH1286" s="45" t="n">
        <v>27</v>
      </c>
      <c r="AI1286" s="45" t="n">
        <f aca="false">Q1286</f>
        <v>0</v>
      </c>
      <c r="AJ1286" s="45" t="n">
        <f aca="false">$AH1286-$AI1286</f>
        <v>27</v>
      </c>
      <c r="AK1286" s="46" t="n">
        <v>18900</v>
      </c>
      <c r="AL1286" s="46" t="n">
        <f aca="false">$AJ1286*$AK1286</f>
        <v>510300</v>
      </c>
      <c r="AM1286" s="46" t="n">
        <f aca="false">$AI1286*$AK1286</f>
        <v>0</v>
      </c>
      <c r="AN1286" s="26"/>
      <c r="AO1286" s="26"/>
    </row>
    <row r="1287" customFormat="false" ht="12" hidden="false" customHeight="false" outlineLevel="0" collapsed="false">
      <c r="A1287" s="39" t="s">
        <v>2828</v>
      </c>
      <c r="B1287" s="39" t="s">
        <v>2829</v>
      </c>
      <c r="C1287" s="39"/>
      <c r="D1287" s="39" t="s">
        <v>4505</v>
      </c>
      <c r="E1287" s="39" t="s">
        <v>274</v>
      </c>
      <c r="F1287" s="39" t="s">
        <v>1739</v>
      </c>
      <c r="G1287" s="39" t="s">
        <v>4852</v>
      </c>
      <c r="H1287" s="39" t="s">
        <v>4502</v>
      </c>
      <c r="I1287" s="40" t="n">
        <v>26</v>
      </c>
      <c r="J1287" s="40" t="n">
        <v>0</v>
      </c>
      <c r="K1287" s="39" t="s">
        <v>4503</v>
      </c>
      <c r="L1287" s="41" t="n">
        <v>0</v>
      </c>
      <c r="M1287" s="41" t="n">
        <v>84002.1</v>
      </c>
      <c r="O1287" s="42" t="n">
        <f aca="false">M1287/SUM($M$2:$M$2023)</f>
        <v>0.00023206748584272</v>
      </c>
      <c r="P1287" s="43" t="n">
        <f aca="false">IFERROR(M1287/I1287,0)</f>
        <v>3230.85</v>
      </c>
      <c r="Q1287" s="17"/>
      <c r="R1287" s="44" t="n">
        <f aca="false">I1287-Q1287</f>
        <v>26</v>
      </c>
      <c r="S1287" s="43" t="n">
        <f aca="false">$AK1287*R1287</f>
        <v>84002.1</v>
      </c>
      <c r="U1287" s="26" t="s">
        <v>259</v>
      </c>
      <c r="V1287" s="26" t="s">
        <v>273</v>
      </c>
      <c r="W1287" s="26" t="s">
        <v>262</v>
      </c>
      <c r="X1287" s="26"/>
      <c r="Y1287" s="26" t="s">
        <v>277</v>
      </c>
      <c r="Z1287" s="27" t="s">
        <v>123</v>
      </c>
      <c r="AA1287" s="26"/>
      <c r="AB1287" s="26"/>
      <c r="AC1287" s="26"/>
      <c r="AD1287" s="26"/>
      <c r="AE1287" s="26"/>
      <c r="AF1287" s="26"/>
      <c r="AG1287" s="26"/>
      <c r="AH1287" s="45" t="n">
        <v>26</v>
      </c>
      <c r="AI1287" s="45" t="n">
        <f aca="false">Q1287</f>
        <v>0</v>
      </c>
      <c r="AJ1287" s="45" t="n">
        <f aca="false">$AH1287-$AI1287</f>
        <v>26</v>
      </c>
      <c r="AK1287" s="46" t="n">
        <v>3230.85</v>
      </c>
      <c r="AL1287" s="46" t="n">
        <f aca="false">$AJ1287*$AK1287</f>
        <v>84002.1</v>
      </c>
      <c r="AM1287" s="46" t="n">
        <f aca="false">$AI1287*$AK1287</f>
        <v>0</v>
      </c>
      <c r="AN1287" s="26"/>
      <c r="AO1287" s="26"/>
    </row>
    <row r="1288" customFormat="false" ht="12" hidden="false" customHeight="false" outlineLevel="0" collapsed="false">
      <c r="A1288" s="39" t="s">
        <v>2830</v>
      </c>
      <c r="B1288" s="39" t="s">
        <v>2831</v>
      </c>
      <c r="C1288" s="39"/>
      <c r="D1288" s="39" t="s">
        <v>4505</v>
      </c>
      <c r="E1288" s="39" t="s">
        <v>274</v>
      </c>
      <c r="F1288" s="39" t="s">
        <v>1739</v>
      </c>
      <c r="G1288" s="39" t="s">
        <v>4852</v>
      </c>
      <c r="H1288" s="39" t="s">
        <v>4502</v>
      </c>
      <c r="I1288" s="40" t="n">
        <v>26</v>
      </c>
      <c r="J1288" s="40" t="n">
        <v>0</v>
      </c>
      <c r="K1288" s="39" t="s">
        <v>4503</v>
      </c>
      <c r="L1288" s="41" t="n">
        <v>0</v>
      </c>
      <c r="M1288" s="41" t="n">
        <v>3403.92</v>
      </c>
      <c r="O1288" s="42" t="n">
        <f aca="false">M1288/SUM($M$2:$M$2023)</f>
        <v>9.40380248124452E-006</v>
      </c>
      <c r="P1288" s="43" t="n">
        <f aca="false">IFERROR(M1288/I1288,0)</f>
        <v>130.92</v>
      </c>
      <c r="Q1288" s="17"/>
      <c r="R1288" s="44" t="n">
        <f aca="false">I1288-Q1288</f>
        <v>26</v>
      </c>
      <c r="S1288" s="43" t="n">
        <f aca="false">$AK1288*R1288</f>
        <v>3403.92</v>
      </c>
      <c r="U1288" s="26" t="s">
        <v>259</v>
      </c>
      <c r="V1288" s="26" t="s">
        <v>273</v>
      </c>
      <c r="W1288" s="26" t="s">
        <v>262</v>
      </c>
      <c r="X1288" s="26"/>
      <c r="Y1288" s="26" t="s">
        <v>277</v>
      </c>
      <c r="Z1288" s="27" t="s">
        <v>123</v>
      </c>
      <c r="AA1288" s="26"/>
      <c r="AB1288" s="26"/>
      <c r="AC1288" s="26"/>
      <c r="AD1288" s="26"/>
      <c r="AE1288" s="26"/>
      <c r="AF1288" s="26"/>
      <c r="AG1288" s="26"/>
      <c r="AH1288" s="45" t="n">
        <v>26</v>
      </c>
      <c r="AI1288" s="45" t="n">
        <f aca="false">Q1288</f>
        <v>0</v>
      </c>
      <c r="AJ1288" s="45" t="n">
        <f aca="false">$AH1288-$AI1288</f>
        <v>26</v>
      </c>
      <c r="AK1288" s="46" t="n">
        <v>130.92</v>
      </c>
      <c r="AL1288" s="46" t="n">
        <f aca="false">$AJ1288*$AK1288</f>
        <v>3403.92</v>
      </c>
      <c r="AM1288" s="46" t="n">
        <f aca="false">$AI1288*$AK1288</f>
        <v>0</v>
      </c>
      <c r="AN1288" s="26"/>
      <c r="AO1288" s="26"/>
    </row>
    <row r="1289" customFormat="false" ht="12" hidden="false" customHeight="false" outlineLevel="0" collapsed="false">
      <c r="A1289" s="39" t="s">
        <v>2624</v>
      </c>
      <c r="B1289" s="39" t="s">
        <v>2625</v>
      </c>
      <c r="C1289" s="39"/>
      <c r="D1289" s="39" t="s">
        <v>4505</v>
      </c>
      <c r="E1289" s="39" t="s">
        <v>274</v>
      </c>
      <c r="F1289" s="39" t="s">
        <v>1739</v>
      </c>
      <c r="G1289" s="39" t="s">
        <v>4853</v>
      </c>
      <c r="H1289" s="39" t="s">
        <v>4502</v>
      </c>
      <c r="I1289" s="40" t="n">
        <v>26</v>
      </c>
      <c r="J1289" s="40" t="n">
        <v>0</v>
      </c>
      <c r="K1289" s="39" t="s">
        <v>4503</v>
      </c>
      <c r="L1289" s="41" t="n">
        <v>0</v>
      </c>
      <c r="M1289" s="41" t="n">
        <v>996552.49</v>
      </c>
      <c r="O1289" s="42" t="n">
        <f aca="false">M1289/SUM($M$2:$M$2023)</f>
        <v>0.00275311487289725</v>
      </c>
      <c r="P1289" s="43" t="n">
        <f aca="false">IFERROR(M1289/I1289,0)</f>
        <v>38328.9419230769</v>
      </c>
      <c r="Q1289" s="17"/>
      <c r="R1289" s="44" t="n">
        <f aca="false">I1289-Q1289</f>
        <v>26</v>
      </c>
      <c r="S1289" s="43" t="n">
        <f aca="false">$AK1289*R1289</f>
        <v>996552.491267606</v>
      </c>
      <c r="U1289" s="26" t="s">
        <v>259</v>
      </c>
      <c r="V1289" s="26" t="s">
        <v>273</v>
      </c>
      <c r="W1289" s="26" t="s">
        <v>262</v>
      </c>
      <c r="X1289" s="24" t="s">
        <v>226</v>
      </c>
      <c r="Y1289" s="26" t="s">
        <v>267</v>
      </c>
      <c r="Z1289" s="25" t="s">
        <v>51</v>
      </c>
      <c r="AA1289" s="26" t="s">
        <v>2626</v>
      </c>
      <c r="AB1289" s="26" t="s">
        <v>2625</v>
      </c>
      <c r="AC1289" s="26" t="s">
        <v>2627</v>
      </c>
      <c r="AD1289" s="26" t="s">
        <v>269</v>
      </c>
      <c r="AE1289" s="26"/>
      <c r="AF1289" s="26" t="s">
        <v>270</v>
      </c>
      <c r="AG1289" s="26" t="s">
        <v>1651</v>
      </c>
      <c r="AH1289" s="45"/>
      <c r="AI1289" s="45"/>
      <c r="AJ1289" s="45"/>
      <c r="AK1289" s="46" t="n">
        <v>38328.941971831</v>
      </c>
      <c r="AL1289" s="46"/>
      <c r="AM1289" s="46"/>
      <c r="AN1289" s="26"/>
      <c r="AO1289" s="26" t="s">
        <v>5811</v>
      </c>
    </row>
    <row r="1290" customFormat="false" ht="12" hidden="false" customHeight="false" outlineLevel="0" collapsed="false">
      <c r="A1290" s="39" t="s">
        <v>1325</v>
      </c>
      <c r="B1290" s="39" t="s">
        <v>1326</v>
      </c>
      <c r="C1290" s="39"/>
      <c r="D1290" s="39" t="s">
        <v>4565</v>
      </c>
      <c r="E1290" s="39" t="s">
        <v>611</v>
      </c>
      <c r="F1290" s="39" t="s">
        <v>1739</v>
      </c>
      <c r="G1290" s="39" t="s">
        <v>4854</v>
      </c>
      <c r="H1290" s="39" t="s">
        <v>4502</v>
      </c>
      <c r="I1290" s="40" t="n">
        <v>26</v>
      </c>
      <c r="J1290" s="40" t="n">
        <v>0</v>
      </c>
      <c r="K1290" s="39" t="s">
        <v>4503</v>
      </c>
      <c r="L1290" s="41" t="n">
        <v>0</v>
      </c>
      <c r="M1290" s="41" t="n">
        <v>1270665.96</v>
      </c>
      <c r="O1290" s="42" t="n">
        <f aca="false">M1290/SUM($M$2:$M$2023)</f>
        <v>0.0035103914626316</v>
      </c>
      <c r="P1290" s="43" t="n">
        <f aca="false">IFERROR(M1290/I1290,0)</f>
        <v>48871.7676923077</v>
      </c>
      <c r="Q1290" s="17"/>
      <c r="R1290" s="44" t="n">
        <f aca="false">I1290-Q1290</f>
        <v>26</v>
      </c>
      <c r="S1290" s="43" t="n">
        <f aca="false">$AK1290*R1290</f>
        <v>1270665.96222222</v>
      </c>
      <c r="U1290" s="26" t="s">
        <v>259</v>
      </c>
      <c r="V1290" s="26" t="s">
        <v>610</v>
      </c>
      <c r="W1290" s="26" t="s">
        <v>612</v>
      </c>
      <c r="X1290" s="26"/>
      <c r="Y1290" s="26" t="s">
        <v>615</v>
      </c>
      <c r="Z1290" s="27" t="s">
        <v>126</v>
      </c>
      <c r="AA1290" s="26"/>
      <c r="AB1290" s="26"/>
      <c r="AC1290" s="26"/>
      <c r="AD1290" s="26"/>
      <c r="AE1290" s="26"/>
      <c r="AF1290" s="26"/>
      <c r="AG1290" s="26"/>
      <c r="AH1290" s="45" t="n">
        <v>27</v>
      </c>
      <c r="AI1290" s="45" t="n">
        <f aca="false">Q1290</f>
        <v>0</v>
      </c>
      <c r="AJ1290" s="45" t="n">
        <f aca="false">$AH1290-$AI1290</f>
        <v>27</v>
      </c>
      <c r="AK1290" s="46" t="n">
        <v>48871.7677777778</v>
      </c>
      <c r="AL1290" s="46" t="n">
        <f aca="false">$AJ1290*$AK1290</f>
        <v>1319537.73</v>
      </c>
      <c r="AM1290" s="46" t="n">
        <f aca="false">$AI1290*$AK1290</f>
        <v>0</v>
      </c>
      <c r="AN1290" s="26"/>
      <c r="AO1290" s="26" t="s">
        <v>1741</v>
      </c>
    </row>
    <row r="1291" customFormat="false" ht="12" hidden="false" customHeight="false" outlineLevel="0" collapsed="false">
      <c r="A1291" s="39" t="s">
        <v>2727</v>
      </c>
      <c r="B1291" s="39" t="s">
        <v>2728</v>
      </c>
      <c r="C1291" s="39"/>
      <c r="D1291" s="39" t="s">
        <v>4565</v>
      </c>
      <c r="E1291" s="39" t="s">
        <v>611</v>
      </c>
      <c r="F1291" s="39" t="s">
        <v>1739</v>
      </c>
      <c r="G1291" s="39" t="s">
        <v>4854</v>
      </c>
      <c r="H1291" s="39" t="s">
        <v>4502</v>
      </c>
      <c r="I1291" s="40" t="n">
        <v>26</v>
      </c>
      <c r="J1291" s="40" t="n">
        <v>0</v>
      </c>
      <c r="K1291" s="39" t="s">
        <v>4503</v>
      </c>
      <c r="L1291" s="41" t="n">
        <v>0</v>
      </c>
      <c r="M1291" s="41" t="n">
        <v>1309164.26</v>
      </c>
      <c r="O1291" s="42" t="n">
        <f aca="false">M1291/SUM($M$2:$M$2023)</f>
        <v>0.00361674837144958</v>
      </c>
      <c r="P1291" s="43" t="n">
        <f aca="false">IFERROR(M1291/I1291,0)</f>
        <v>50352.4715384615</v>
      </c>
      <c r="Q1291" s="17"/>
      <c r="R1291" s="44" t="n">
        <f aca="false">I1291-Q1291</f>
        <v>26</v>
      </c>
      <c r="S1291" s="43" t="n">
        <f aca="false">$AK1291*R1291</f>
        <v>1309164.25627907</v>
      </c>
      <c r="U1291" s="26" t="s">
        <v>259</v>
      </c>
      <c r="V1291" s="26" t="s">
        <v>610</v>
      </c>
      <c r="W1291" s="26" t="s">
        <v>612</v>
      </c>
      <c r="X1291" s="26"/>
      <c r="Y1291" s="26" t="s">
        <v>615</v>
      </c>
      <c r="Z1291" s="27" t="s">
        <v>126</v>
      </c>
      <c r="AA1291" s="26"/>
      <c r="AB1291" s="26"/>
      <c r="AC1291" s="26"/>
      <c r="AD1291" s="26"/>
      <c r="AE1291" s="26"/>
      <c r="AF1291" s="26"/>
      <c r="AG1291" s="26"/>
      <c r="AH1291" s="45" t="n">
        <v>43</v>
      </c>
      <c r="AI1291" s="45" t="n">
        <f aca="false">Q1291</f>
        <v>0</v>
      </c>
      <c r="AJ1291" s="45" t="n">
        <f aca="false">$AH1291-$AI1291</f>
        <v>43</v>
      </c>
      <c r="AK1291" s="46" t="n">
        <v>50352.4713953488</v>
      </c>
      <c r="AL1291" s="46" t="n">
        <f aca="false">$AJ1291*$AK1291</f>
        <v>2165156.27</v>
      </c>
      <c r="AM1291" s="46" t="n">
        <f aca="false">$AI1291*$AK1291</f>
        <v>0</v>
      </c>
      <c r="AN1291" s="26"/>
      <c r="AO1291" s="26" t="s">
        <v>1741</v>
      </c>
    </row>
    <row r="1292" customFormat="false" ht="12" hidden="false" customHeight="false" outlineLevel="0" collapsed="false">
      <c r="A1292" s="39" t="s">
        <v>2785</v>
      </c>
      <c r="B1292" s="39" t="s">
        <v>2786</v>
      </c>
      <c r="C1292" s="39" t="s">
        <v>5812</v>
      </c>
      <c r="D1292" s="39" t="s">
        <v>4505</v>
      </c>
      <c r="E1292" s="39" t="s">
        <v>261</v>
      </c>
      <c r="F1292" s="39" t="s">
        <v>1739</v>
      </c>
      <c r="G1292" s="39" t="s">
        <v>4854</v>
      </c>
      <c r="H1292" s="39" t="s">
        <v>4502</v>
      </c>
      <c r="I1292" s="40" t="n">
        <v>25</v>
      </c>
      <c r="J1292" s="40" t="n">
        <v>0</v>
      </c>
      <c r="K1292" s="39" t="s">
        <v>4503</v>
      </c>
      <c r="L1292" s="41" t="n">
        <v>0</v>
      </c>
      <c r="M1292" s="41" t="n">
        <v>420257.04</v>
      </c>
      <c r="O1292" s="42" t="n">
        <f aca="false">M1292/SUM($M$2:$M$2023)</f>
        <v>0.00116101853025702</v>
      </c>
      <c r="P1292" s="43" t="n">
        <f aca="false">IFERROR(M1292/I1292,0)</f>
        <v>16810.2816</v>
      </c>
      <c r="Q1292" s="17"/>
      <c r="R1292" s="44" t="n">
        <f aca="false">I1292-Q1292</f>
        <v>25</v>
      </c>
      <c r="S1292" s="43" t="n">
        <f aca="false">$AK1292*R1292</f>
        <v>420257.040322581</v>
      </c>
      <c r="U1292" s="26" t="s">
        <v>259</v>
      </c>
      <c r="V1292" s="26" t="s">
        <v>260</v>
      </c>
      <c r="W1292" s="26" t="s">
        <v>262</v>
      </c>
      <c r="X1292" s="26"/>
      <c r="Y1292" s="26" t="s">
        <v>277</v>
      </c>
      <c r="Z1292" s="27" t="s">
        <v>123</v>
      </c>
      <c r="AA1292" s="26"/>
      <c r="AB1292" s="26"/>
      <c r="AC1292" s="26"/>
      <c r="AD1292" s="26"/>
      <c r="AE1292" s="26"/>
      <c r="AF1292" s="26"/>
      <c r="AG1292" s="26"/>
      <c r="AH1292" s="45" t="n">
        <v>31</v>
      </c>
      <c r="AI1292" s="45" t="n">
        <f aca="false">Q1292</f>
        <v>0</v>
      </c>
      <c r="AJ1292" s="45" t="n">
        <f aca="false">$AH1292-$AI1292</f>
        <v>31</v>
      </c>
      <c r="AK1292" s="46" t="n">
        <v>16810.2816129032</v>
      </c>
      <c r="AL1292" s="46" t="n">
        <f aca="false">$AJ1292*$AK1292</f>
        <v>521118.73</v>
      </c>
      <c r="AM1292" s="46" t="n">
        <f aca="false">$AI1292*$AK1292</f>
        <v>0</v>
      </c>
      <c r="AN1292" s="26"/>
      <c r="AO1292" s="26" t="s">
        <v>1740</v>
      </c>
    </row>
    <row r="1293" customFormat="false" ht="12" hidden="false" customHeight="false" outlineLevel="0" collapsed="false">
      <c r="A1293" s="39" t="s">
        <v>1032</v>
      </c>
      <c r="B1293" s="39" t="s">
        <v>1033</v>
      </c>
      <c r="C1293" s="39" t="s">
        <v>5813</v>
      </c>
      <c r="D1293" s="39" t="s">
        <v>4505</v>
      </c>
      <c r="E1293" s="39" t="s">
        <v>261</v>
      </c>
      <c r="F1293" s="39" t="s">
        <v>1739</v>
      </c>
      <c r="G1293" s="39" t="s">
        <v>4853</v>
      </c>
      <c r="H1293" s="39" t="s">
        <v>4502</v>
      </c>
      <c r="I1293" s="40" t="n">
        <v>25</v>
      </c>
      <c r="J1293" s="40" t="n">
        <v>0</v>
      </c>
      <c r="K1293" s="39" t="s">
        <v>4503</v>
      </c>
      <c r="L1293" s="41" t="n">
        <v>0</v>
      </c>
      <c r="M1293" s="41" t="n">
        <v>90750.19</v>
      </c>
      <c r="O1293" s="42" t="n">
        <f aca="false">M1293/SUM($M$2:$M$2023)</f>
        <v>0.000250710023119054</v>
      </c>
      <c r="P1293" s="43" t="n">
        <f aca="false">IFERROR(M1293/I1293,0)</f>
        <v>3630.0076</v>
      </c>
      <c r="Q1293" s="17"/>
      <c r="R1293" s="44" t="n">
        <f aca="false">I1293-Q1293</f>
        <v>25</v>
      </c>
      <c r="S1293" s="43" t="n">
        <f aca="false">$AK1293*R1293</f>
        <v>90750.189524838</v>
      </c>
      <c r="U1293" s="26" t="s">
        <v>259</v>
      </c>
      <c r="V1293" s="26" t="s">
        <v>260</v>
      </c>
      <c r="W1293" s="26" t="s">
        <v>262</v>
      </c>
      <c r="X1293" s="29" t="s">
        <v>227</v>
      </c>
      <c r="Y1293" s="26" t="s">
        <v>297</v>
      </c>
      <c r="Z1293" s="25" t="s">
        <v>51</v>
      </c>
      <c r="AA1293" s="26" t="s">
        <v>2227</v>
      </c>
      <c r="AB1293" s="26" t="s">
        <v>2228</v>
      </c>
      <c r="AC1293" s="26" t="s">
        <v>1036</v>
      </c>
      <c r="AD1293" s="26" t="s">
        <v>269</v>
      </c>
      <c r="AE1293" s="26"/>
      <c r="AF1293" s="26" t="s">
        <v>270</v>
      </c>
      <c r="AG1293" s="26" t="s">
        <v>1037</v>
      </c>
      <c r="AH1293" s="45"/>
      <c r="AI1293" s="45"/>
      <c r="AJ1293" s="45"/>
      <c r="AK1293" s="46" t="n">
        <v>3630.00758099352</v>
      </c>
      <c r="AL1293" s="46"/>
      <c r="AM1293" s="46"/>
      <c r="AN1293" s="26"/>
      <c r="AO1293" s="26" t="s">
        <v>5680</v>
      </c>
    </row>
    <row r="1294" customFormat="false" ht="12" hidden="false" customHeight="false" outlineLevel="0" collapsed="false">
      <c r="A1294" s="39" t="s">
        <v>1032</v>
      </c>
      <c r="B1294" s="39" t="s">
        <v>1033</v>
      </c>
      <c r="C1294" s="39" t="s">
        <v>5814</v>
      </c>
      <c r="D1294" s="39" t="s">
        <v>4505</v>
      </c>
      <c r="E1294" s="39" t="s">
        <v>261</v>
      </c>
      <c r="F1294" s="39" t="s">
        <v>1739</v>
      </c>
      <c r="G1294" s="39" t="s">
        <v>4853</v>
      </c>
      <c r="H1294" s="39" t="s">
        <v>4502</v>
      </c>
      <c r="I1294" s="40" t="n">
        <v>25</v>
      </c>
      <c r="J1294" s="40" t="n">
        <v>0</v>
      </c>
      <c r="K1294" s="39" t="s">
        <v>4503</v>
      </c>
      <c r="L1294" s="41" t="n">
        <v>0</v>
      </c>
      <c r="M1294" s="41" t="n">
        <v>90750.19</v>
      </c>
      <c r="O1294" s="42" t="n">
        <f aca="false">M1294/SUM($M$2:$M$2023)</f>
        <v>0.000250710023119054</v>
      </c>
      <c r="P1294" s="43" t="n">
        <f aca="false">IFERROR(M1294/I1294,0)</f>
        <v>3630.0076</v>
      </c>
      <c r="Q1294" s="17"/>
      <c r="R1294" s="44" t="n">
        <f aca="false">I1294-Q1294</f>
        <v>25</v>
      </c>
      <c r="S1294" s="43" t="n">
        <f aca="false">$AK1294*R1294</f>
        <v>90750.189524838</v>
      </c>
      <c r="U1294" s="26" t="s">
        <v>259</v>
      </c>
      <c r="V1294" s="26" t="s">
        <v>260</v>
      </c>
      <c r="W1294" s="26" t="s">
        <v>262</v>
      </c>
      <c r="X1294" s="29" t="s">
        <v>227</v>
      </c>
      <c r="Y1294" s="26" t="s">
        <v>297</v>
      </c>
      <c r="Z1294" s="25" t="s">
        <v>51</v>
      </c>
      <c r="AA1294" s="26" t="s">
        <v>2227</v>
      </c>
      <c r="AB1294" s="26" t="s">
        <v>2228</v>
      </c>
      <c r="AC1294" s="26" t="s">
        <v>1036</v>
      </c>
      <c r="AD1294" s="26" t="s">
        <v>269</v>
      </c>
      <c r="AE1294" s="26"/>
      <c r="AF1294" s="26" t="s">
        <v>270</v>
      </c>
      <c r="AG1294" s="26" t="s">
        <v>1037</v>
      </c>
      <c r="AH1294" s="45"/>
      <c r="AI1294" s="45"/>
      <c r="AJ1294" s="45"/>
      <c r="AK1294" s="46" t="n">
        <v>3630.00758099352</v>
      </c>
      <c r="AL1294" s="46"/>
      <c r="AM1294" s="46"/>
      <c r="AN1294" s="26"/>
      <c r="AO1294" s="26" t="s">
        <v>5680</v>
      </c>
    </row>
    <row r="1295" customFormat="false" ht="12" hidden="false" customHeight="false" outlineLevel="0" collapsed="false">
      <c r="A1295" s="39" t="s">
        <v>974</v>
      </c>
      <c r="B1295" s="39" t="s">
        <v>975</v>
      </c>
      <c r="C1295" s="39" t="s">
        <v>5815</v>
      </c>
      <c r="D1295" s="39" t="s">
        <v>4505</v>
      </c>
      <c r="E1295" s="39" t="s">
        <v>261</v>
      </c>
      <c r="F1295" s="39" t="s">
        <v>1739</v>
      </c>
      <c r="G1295" s="39" t="s">
        <v>4853</v>
      </c>
      <c r="H1295" s="39" t="s">
        <v>4502</v>
      </c>
      <c r="I1295" s="40" t="n">
        <v>25</v>
      </c>
      <c r="J1295" s="40" t="n">
        <v>0</v>
      </c>
      <c r="K1295" s="39" t="s">
        <v>4503</v>
      </c>
      <c r="L1295" s="41" t="n">
        <v>0</v>
      </c>
      <c r="M1295" s="41" t="n">
        <v>7877.33</v>
      </c>
      <c r="O1295" s="42" t="n">
        <f aca="false">M1295/SUM($M$2:$M$2023)</f>
        <v>2.17622198522826E-005</v>
      </c>
      <c r="P1295" s="43" t="n">
        <f aca="false">IFERROR(M1295/I1295,0)</f>
        <v>315.0932</v>
      </c>
      <c r="Q1295" s="17"/>
      <c r="R1295" s="44" t="n">
        <f aca="false">I1295-Q1295</f>
        <v>25</v>
      </c>
      <c r="S1295" s="43" t="n">
        <f aca="false">$AK1295*R1295</f>
        <v>7877.33242753623</v>
      </c>
      <c r="U1295" s="26" t="s">
        <v>259</v>
      </c>
      <c r="V1295" s="26" t="s">
        <v>260</v>
      </c>
      <c r="W1295" s="26" t="s">
        <v>262</v>
      </c>
      <c r="X1295" s="26"/>
      <c r="Y1295" s="26" t="s">
        <v>277</v>
      </c>
      <c r="Z1295" s="27" t="s">
        <v>123</v>
      </c>
      <c r="AA1295" s="26"/>
      <c r="AB1295" s="26"/>
      <c r="AC1295" s="26"/>
      <c r="AD1295" s="26"/>
      <c r="AE1295" s="26"/>
      <c r="AF1295" s="26"/>
      <c r="AG1295" s="26"/>
      <c r="AH1295" s="45"/>
      <c r="AI1295" s="45"/>
      <c r="AJ1295" s="45"/>
      <c r="AK1295" s="46" t="n">
        <v>315.093297101449</v>
      </c>
      <c r="AL1295" s="46"/>
      <c r="AM1295" s="46"/>
      <c r="AN1295" s="26"/>
      <c r="AO1295" s="26" t="s">
        <v>2177</v>
      </c>
    </row>
    <row r="1296" customFormat="false" ht="12" hidden="false" customHeight="false" outlineLevel="0" collapsed="false">
      <c r="A1296" s="39" t="s">
        <v>974</v>
      </c>
      <c r="B1296" s="39" t="s">
        <v>975</v>
      </c>
      <c r="C1296" s="39" t="s">
        <v>5816</v>
      </c>
      <c r="D1296" s="39" t="s">
        <v>4505</v>
      </c>
      <c r="E1296" s="39" t="s">
        <v>261</v>
      </c>
      <c r="F1296" s="39" t="s">
        <v>1739</v>
      </c>
      <c r="G1296" s="39" t="s">
        <v>4853</v>
      </c>
      <c r="H1296" s="39" t="s">
        <v>4502</v>
      </c>
      <c r="I1296" s="40" t="n">
        <v>25</v>
      </c>
      <c r="J1296" s="40" t="n">
        <v>0</v>
      </c>
      <c r="K1296" s="39" t="s">
        <v>4503</v>
      </c>
      <c r="L1296" s="41" t="n">
        <v>0</v>
      </c>
      <c r="M1296" s="41" t="n">
        <v>7877.33</v>
      </c>
      <c r="O1296" s="42" t="n">
        <f aca="false">M1296/SUM($M$2:$M$2023)</f>
        <v>2.17622198522826E-005</v>
      </c>
      <c r="P1296" s="43" t="n">
        <f aca="false">IFERROR(M1296/I1296,0)</f>
        <v>315.0932</v>
      </c>
      <c r="Q1296" s="17"/>
      <c r="R1296" s="44" t="n">
        <f aca="false">I1296-Q1296</f>
        <v>25</v>
      </c>
      <c r="S1296" s="43" t="n">
        <f aca="false">$AK1296*R1296</f>
        <v>7877.33242753623</v>
      </c>
      <c r="U1296" s="26" t="s">
        <v>259</v>
      </c>
      <c r="V1296" s="26" t="s">
        <v>260</v>
      </c>
      <c r="W1296" s="26" t="s">
        <v>262</v>
      </c>
      <c r="X1296" s="26"/>
      <c r="Y1296" s="26" t="s">
        <v>277</v>
      </c>
      <c r="Z1296" s="27" t="s">
        <v>123</v>
      </c>
      <c r="AA1296" s="26"/>
      <c r="AB1296" s="26"/>
      <c r="AC1296" s="26"/>
      <c r="AD1296" s="26"/>
      <c r="AE1296" s="26"/>
      <c r="AF1296" s="26"/>
      <c r="AG1296" s="26"/>
      <c r="AH1296" s="45"/>
      <c r="AI1296" s="45"/>
      <c r="AJ1296" s="45"/>
      <c r="AK1296" s="46" t="n">
        <v>315.093297101449</v>
      </c>
      <c r="AL1296" s="46"/>
      <c r="AM1296" s="46"/>
      <c r="AN1296" s="26"/>
      <c r="AO1296" s="26" t="s">
        <v>2177</v>
      </c>
    </row>
    <row r="1297" customFormat="false" ht="12" hidden="false" customHeight="false" outlineLevel="0" collapsed="false">
      <c r="A1297" s="39" t="s">
        <v>2183</v>
      </c>
      <c r="B1297" s="39" t="s">
        <v>2184</v>
      </c>
      <c r="C1297" s="39" t="s">
        <v>5817</v>
      </c>
      <c r="D1297" s="39" t="s">
        <v>4505</v>
      </c>
      <c r="E1297" s="39" t="s">
        <v>261</v>
      </c>
      <c r="F1297" s="39" t="s">
        <v>1739</v>
      </c>
      <c r="G1297" s="39" t="s">
        <v>4853</v>
      </c>
      <c r="H1297" s="39" t="s">
        <v>4502</v>
      </c>
      <c r="I1297" s="40" t="n">
        <v>25</v>
      </c>
      <c r="J1297" s="40" t="n">
        <v>0</v>
      </c>
      <c r="K1297" s="39" t="s">
        <v>4503</v>
      </c>
      <c r="L1297" s="41" t="n">
        <v>0</v>
      </c>
      <c r="M1297" s="41" t="n">
        <v>28513.83</v>
      </c>
      <c r="O1297" s="42" t="n">
        <f aca="false">M1297/SUM($M$2:$M$2023)</f>
        <v>7.87734216150158E-005</v>
      </c>
      <c r="P1297" s="43" t="n">
        <f aca="false">IFERROR(M1297/I1297,0)</f>
        <v>1140.5532</v>
      </c>
      <c r="Q1297" s="17"/>
      <c r="R1297" s="44" t="n">
        <f aca="false">I1297-Q1297</f>
        <v>25</v>
      </c>
      <c r="S1297" s="43" t="n">
        <f aca="false">$AK1297*R1297</f>
        <v>28513.8273809524</v>
      </c>
      <c r="U1297" s="26" t="s">
        <v>259</v>
      </c>
      <c r="V1297" s="26" t="s">
        <v>260</v>
      </c>
      <c r="W1297" s="26" t="s">
        <v>262</v>
      </c>
      <c r="X1297" s="24" t="s">
        <v>226</v>
      </c>
      <c r="Y1297" s="26" t="s">
        <v>267</v>
      </c>
      <c r="Z1297" s="25" t="s">
        <v>51</v>
      </c>
      <c r="AA1297" s="26" t="s">
        <v>2185</v>
      </c>
      <c r="AB1297" s="26" t="s">
        <v>2186</v>
      </c>
      <c r="AC1297" s="26" t="s">
        <v>290</v>
      </c>
      <c r="AD1297" s="26" t="s">
        <v>269</v>
      </c>
      <c r="AE1297" s="26"/>
      <c r="AF1297" s="26" t="s">
        <v>270</v>
      </c>
      <c r="AG1297" s="26"/>
      <c r="AH1297" s="45"/>
      <c r="AI1297" s="45"/>
      <c r="AJ1297" s="45"/>
      <c r="AK1297" s="46" t="n">
        <v>1140.5530952381</v>
      </c>
      <c r="AL1297" s="46"/>
      <c r="AM1297" s="46"/>
      <c r="AN1297" s="26"/>
      <c r="AO1297" s="26" t="s">
        <v>5621</v>
      </c>
    </row>
    <row r="1298" customFormat="false" ht="12" hidden="false" customHeight="false" outlineLevel="0" collapsed="false">
      <c r="A1298" s="39" t="s">
        <v>2183</v>
      </c>
      <c r="B1298" s="39" t="s">
        <v>2184</v>
      </c>
      <c r="C1298" s="39" t="s">
        <v>5818</v>
      </c>
      <c r="D1298" s="39" t="s">
        <v>4505</v>
      </c>
      <c r="E1298" s="39" t="s">
        <v>261</v>
      </c>
      <c r="F1298" s="39" t="s">
        <v>1739</v>
      </c>
      <c r="G1298" s="39" t="s">
        <v>4853</v>
      </c>
      <c r="H1298" s="39" t="s">
        <v>4502</v>
      </c>
      <c r="I1298" s="40" t="n">
        <v>25</v>
      </c>
      <c r="J1298" s="40" t="n">
        <v>0</v>
      </c>
      <c r="K1298" s="39" t="s">
        <v>4503</v>
      </c>
      <c r="L1298" s="41" t="n">
        <v>0</v>
      </c>
      <c r="M1298" s="41" t="n">
        <v>28513.83</v>
      </c>
      <c r="O1298" s="42" t="n">
        <f aca="false">M1298/SUM($M$2:$M$2023)</f>
        <v>7.87734216150158E-005</v>
      </c>
      <c r="P1298" s="43" t="n">
        <f aca="false">IFERROR(M1298/I1298,0)</f>
        <v>1140.5532</v>
      </c>
      <c r="Q1298" s="17"/>
      <c r="R1298" s="44" t="n">
        <f aca="false">I1298-Q1298</f>
        <v>25</v>
      </c>
      <c r="S1298" s="43" t="n">
        <f aca="false">$AK1298*R1298</f>
        <v>28513.8273809524</v>
      </c>
      <c r="U1298" s="26" t="s">
        <v>259</v>
      </c>
      <c r="V1298" s="26" t="s">
        <v>260</v>
      </c>
      <c r="W1298" s="26" t="s">
        <v>262</v>
      </c>
      <c r="X1298" s="24" t="s">
        <v>226</v>
      </c>
      <c r="Y1298" s="26" t="s">
        <v>267</v>
      </c>
      <c r="Z1298" s="25" t="s">
        <v>51</v>
      </c>
      <c r="AA1298" s="26" t="s">
        <v>2185</v>
      </c>
      <c r="AB1298" s="26" t="s">
        <v>2186</v>
      </c>
      <c r="AC1298" s="26" t="s">
        <v>290</v>
      </c>
      <c r="AD1298" s="26" t="s">
        <v>269</v>
      </c>
      <c r="AE1298" s="26"/>
      <c r="AF1298" s="26" t="s">
        <v>270</v>
      </c>
      <c r="AG1298" s="26"/>
      <c r="AH1298" s="45"/>
      <c r="AI1298" s="45"/>
      <c r="AJ1298" s="45"/>
      <c r="AK1298" s="46" t="n">
        <v>1140.5530952381</v>
      </c>
      <c r="AL1298" s="46"/>
      <c r="AM1298" s="46"/>
      <c r="AN1298" s="26"/>
      <c r="AO1298" s="26" t="s">
        <v>5621</v>
      </c>
    </row>
    <row r="1299" customFormat="false" ht="12" hidden="false" customHeight="false" outlineLevel="0" collapsed="false">
      <c r="A1299" s="39" t="s">
        <v>2007</v>
      </c>
      <c r="B1299" s="39" t="s">
        <v>2008</v>
      </c>
      <c r="C1299" s="39" t="s">
        <v>5819</v>
      </c>
      <c r="D1299" s="39" t="s">
        <v>4505</v>
      </c>
      <c r="E1299" s="39" t="s">
        <v>261</v>
      </c>
      <c r="F1299" s="39" t="s">
        <v>1739</v>
      </c>
      <c r="G1299" s="39" t="s">
        <v>4853</v>
      </c>
      <c r="H1299" s="39" t="s">
        <v>4502</v>
      </c>
      <c r="I1299" s="40" t="n">
        <v>25</v>
      </c>
      <c r="J1299" s="40" t="n">
        <v>0</v>
      </c>
      <c r="K1299" s="39" t="s">
        <v>4503</v>
      </c>
      <c r="L1299" s="41" t="n">
        <v>0</v>
      </c>
      <c r="M1299" s="41" t="n">
        <v>8962.99</v>
      </c>
      <c r="O1299" s="42" t="n">
        <f aca="false">M1299/SUM($M$2:$M$2023)</f>
        <v>2.47615066163041E-005</v>
      </c>
      <c r="P1299" s="43" t="n">
        <f aca="false">IFERROR(M1299/I1299,0)</f>
        <v>358.5196</v>
      </c>
      <c r="Q1299" s="17"/>
      <c r="R1299" s="44" t="n">
        <f aca="false">I1299-Q1299</f>
        <v>25</v>
      </c>
      <c r="S1299" s="43" t="n">
        <f aca="false">$AK1299*R1299</f>
        <v>8962.98690909091</v>
      </c>
      <c r="U1299" s="26" t="s">
        <v>259</v>
      </c>
      <c r="V1299" s="26" t="s">
        <v>260</v>
      </c>
      <c r="W1299" s="26" t="s">
        <v>262</v>
      </c>
      <c r="X1299" s="29" t="s">
        <v>227</v>
      </c>
      <c r="Y1299" s="26" t="s">
        <v>297</v>
      </c>
      <c r="Z1299" s="25" t="s">
        <v>51</v>
      </c>
      <c r="AA1299" s="26" t="s">
        <v>2009</v>
      </c>
      <c r="AB1299" s="26" t="s">
        <v>2010</v>
      </c>
      <c r="AC1299" s="26" t="s">
        <v>2011</v>
      </c>
      <c r="AD1299" s="26" t="s">
        <v>269</v>
      </c>
      <c r="AE1299" s="26"/>
      <c r="AF1299" s="26" t="s">
        <v>270</v>
      </c>
      <c r="AG1299" s="26" t="s">
        <v>2012</v>
      </c>
      <c r="AH1299" s="45"/>
      <c r="AI1299" s="45"/>
      <c r="AJ1299" s="45"/>
      <c r="AK1299" s="46" t="n">
        <v>358.519476363636</v>
      </c>
      <c r="AL1299" s="46"/>
      <c r="AM1299" s="46"/>
      <c r="AN1299" s="26"/>
      <c r="AO1299" s="26" t="s">
        <v>5094</v>
      </c>
    </row>
    <row r="1300" customFormat="false" ht="12" hidden="false" customHeight="false" outlineLevel="0" collapsed="false">
      <c r="A1300" s="39" t="s">
        <v>2289</v>
      </c>
      <c r="B1300" s="39" t="s">
        <v>2290</v>
      </c>
      <c r="C1300" s="39" t="s">
        <v>5820</v>
      </c>
      <c r="D1300" s="39" t="s">
        <v>4505</v>
      </c>
      <c r="E1300" s="39" t="s">
        <v>261</v>
      </c>
      <c r="F1300" s="39" t="s">
        <v>1739</v>
      </c>
      <c r="G1300" s="39" t="s">
        <v>4853</v>
      </c>
      <c r="H1300" s="39" t="s">
        <v>4502</v>
      </c>
      <c r="I1300" s="40" t="n">
        <v>25</v>
      </c>
      <c r="J1300" s="40" t="n">
        <v>0</v>
      </c>
      <c r="K1300" s="39" t="s">
        <v>4503</v>
      </c>
      <c r="L1300" s="41" t="n">
        <v>0</v>
      </c>
      <c r="M1300" s="41" t="n">
        <v>55413.68</v>
      </c>
      <c r="O1300" s="42" t="n">
        <f aca="false">M1300/SUM($M$2:$M$2023)</f>
        <v>0.000153087998977323</v>
      </c>
      <c r="P1300" s="43" t="n">
        <f aca="false">IFERROR(M1300/I1300,0)</f>
        <v>2216.5472</v>
      </c>
      <c r="Q1300" s="17"/>
      <c r="R1300" s="44" t="n">
        <f aca="false">I1300-Q1300</f>
        <v>25</v>
      </c>
      <c r="S1300" s="43" t="n">
        <f aca="false">$AK1300*R1300</f>
        <v>55413.6830769231</v>
      </c>
      <c r="U1300" s="26" t="s">
        <v>259</v>
      </c>
      <c r="V1300" s="26" t="s">
        <v>260</v>
      </c>
      <c r="W1300" s="26" t="s">
        <v>262</v>
      </c>
      <c r="X1300" s="29" t="s">
        <v>227</v>
      </c>
      <c r="Y1300" s="26" t="s">
        <v>297</v>
      </c>
      <c r="Z1300" s="25" t="s">
        <v>51</v>
      </c>
      <c r="AA1300" s="26" t="s">
        <v>2291</v>
      </c>
      <c r="AB1300" s="26" t="s">
        <v>2292</v>
      </c>
      <c r="AC1300" s="26" t="s">
        <v>290</v>
      </c>
      <c r="AD1300" s="26" t="s">
        <v>269</v>
      </c>
      <c r="AE1300" s="26"/>
      <c r="AF1300" s="26" t="s">
        <v>269</v>
      </c>
      <c r="AG1300" s="26"/>
      <c r="AH1300" s="45"/>
      <c r="AI1300" s="45"/>
      <c r="AJ1300" s="45"/>
      <c r="AK1300" s="46" t="n">
        <v>2216.54732307692</v>
      </c>
      <c r="AL1300" s="46"/>
      <c r="AM1300" s="46"/>
      <c r="AN1300" s="26"/>
      <c r="AO1300" s="26" t="s">
        <v>5687</v>
      </c>
    </row>
    <row r="1301" customFormat="false" ht="12" hidden="false" customHeight="false" outlineLevel="0" collapsed="false">
      <c r="A1301" s="39" t="s">
        <v>2289</v>
      </c>
      <c r="B1301" s="39" t="s">
        <v>2290</v>
      </c>
      <c r="C1301" s="39" t="s">
        <v>5821</v>
      </c>
      <c r="D1301" s="39" t="s">
        <v>4505</v>
      </c>
      <c r="E1301" s="39" t="s">
        <v>261</v>
      </c>
      <c r="F1301" s="39" t="s">
        <v>1739</v>
      </c>
      <c r="G1301" s="39" t="s">
        <v>4853</v>
      </c>
      <c r="H1301" s="39" t="s">
        <v>4502</v>
      </c>
      <c r="I1301" s="40" t="n">
        <v>25</v>
      </c>
      <c r="J1301" s="40" t="n">
        <v>0</v>
      </c>
      <c r="K1301" s="39" t="s">
        <v>4503</v>
      </c>
      <c r="L1301" s="41" t="n">
        <v>0</v>
      </c>
      <c r="M1301" s="41" t="n">
        <v>55413.68</v>
      </c>
      <c r="O1301" s="42" t="n">
        <f aca="false">M1301/SUM($M$2:$M$2023)</f>
        <v>0.000153087998977323</v>
      </c>
      <c r="P1301" s="43" t="n">
        <f aca="false">IFERROR(M1301/I1301,0)</f>
        <v>2216.5472</v>
      </c>
      <c r="Q1301" s="17"/>
      <c r="R1301" s="44" t="n">
        <f aca="false">I1301-Q1301</f>
        <v>25</v>
      </c>
      <c r="S1301" s="43" t="n">
        <f aca="false">$AK1301*R1301</f>
        <v>55413.6830769231</v>
      </c>
      <c r="U1301" s="26" t="s">
        <v>259</v>
      </c>
      <c r="V1301" s="26" t="s">
        <v>260</v>
      </c>
      <c r="W1301" s="26" t="s">
        <v>262</v>
      </c>
      <c r="X1301" s="29" t="s">
        <v>227</v>
      </c>
      <c r="Y1301" s="26" t="s">
        <v>297</v>
      </c>
      <c r="Z1301" s="25" t="s">
        <v>51</v>
      </c>
      <c r="AA1301" s="26" t="s">
        <v>2291</v>
      </c>
      <c r="AB1301" s="26" t="s">
        <v>2292</v>
      </c>
      <c r="AC1301" s="26" t="s">
        <v>290</v>
      </c>
      <c r="AD1301" s="26" t="s">
        <v>269</v>
      </c>
      <c r="AE1301" s="26"/>
      <c r="AF1301" s="26" t="s">
        <v>269</v>
      </c>
      <c r="AG1301" s="26"/>
      <c r="AH1301" s="45"/>
      <c r="AI1301" s="45"/>
      <c r="AJ1301" s="45"/>
      <c r="AK1301" s="46" t="n">
        <v>2216.54732307692</v>
      </c>
      <c r="AL1301" s="46"/>
      <c r="AM1301" s="46"/>
      <c r="AN1301" s="26"/>
      <c r="AO1301" s="26" t="s">
        <v>5687</v>
      </c>
    </row>
    <row r="1302" customFormat="false" ht="12" hidden="false" customHeight="false" outlineLevel="0" collapsed="false">
      <c r="A1302" s="39" t="s">
        <v>413</v>
      </c>
      <c r="B1302" s="39" t="s">
        <v>414</v>
      </c>
      <c r="C1302" s="39" t="s">
        <v>5822</v>
      </c>
      <c r="D1302" s="39" t="s">
        <v>4505</v>
      </c>
      <c r="E1302" s="39" t="s">
        <v>261</v>
      </c>
      <c r="F1302" s="39" t="s">
        <v>1739</v>
      </c>
      <c r="G1302" s="39" t="s">
        <v>4853</v>
      </c>
      <c r="H1302" s="39" t="s">
        <v>4502</v>
      </c>
      <c r="I1302" s="40" t="n">
        <v>25</v>
      </c>
      <c r="J1302" s="40" t="n">
        <v>0</v>
      </c>
      <c r="K1302" s="39" t="s">
        <v>4503</v>
      </c>
      <c r="L1302" s="41" t="n">
        <v>0</v>
      </c>
      <c r="M1302" s="41" t="n">
        <v>8908.63</v>
      </c>
      <c r="O1302" s="42" t="n">
        <f aca="false">M1302/SUM($M$2:$M$2023)</f>
        <v>2.46113295548924E-005</v>
      </c>
      <c r="P1302" s="43" t="n">
        <f aca="false">IFERROR(M1302/I1302,0)</f>
        <v>356.3452</v>
      </c>
      <c r="Q1302" s="17"/>
      <c r="R1302" s="44" t="n">
        <f aca="false">I1302-Q1302</f>
        <v>25</v>
      </c>
      <c r="S1302" s="43" t="n">
        <f aca="false">$AK1302*R1302</f>
        <v>8908.63428571429</v>
      </c>
      <c r="U1302" s="26" t="s">
        <v>259</v>
      </c>
      <c r="V1302" s="26" t="s">
        <v>260</v>
      </c>
      <c r="W1302" s="26" t="s">
        <v>262</v>
      </c>
      <c r="X1302" s="26"/>
      <c r="Y1302" s="26" t="s">
        <v>277</v>
      </c>
      <c r="Z1302" s="27" t="s">
        <v>123</v>
      </c>
      <c r="AA1302" s="26"/>
      <c r="AB1302" s="26"/>
      <c r="AC1302" s="26"/>
      <c r="AD1302" s="26"/>
      <c r="AE1302" s="26"/>
      <c r="AF1302" s="26"/>
      <c r="AG1302" s="26"/>
      <c r="AH1302" s="45"/>
      <c r="AI1302" s="45"/>
      <c r="AJ1302" s="45"/>
      <c r="AK1302" s="46" t="n">
        <v>356.345371428572</v>
      </c>
      <c r="AL1302" s="46"/>
      <c r="AM1302" s="46"/>
      <c r="AN1302" s="26"/>
      <c r="AO1302" s="26" t="s">
        <v>2147</v>
      </c>
    </row>
    <row r="1303" customFormat="false" ht="12" hidden="false" customHeight="false" outlineLevel="0" collapsed="false">
      <c r="A1303" s="39" t="s">
        <v>2755</v>
      </c>
      <c r="B1303" s="39" t="s">
        <v>2756</v>
      </c>
      <c r="C1303" s="39" t="s">
        <v>5823</v>
      </c>
      <c r="D1303" s="39" t="s">
        <v>4505</v>
      </c>
      <c r="E1303" s="39" t="s">
        <v>261</v>
      </c>
      <c r="F1303" s="39" t="s">
        <v>1739</v>
      </c>
      <c r="G1303" s="39" t="s">
        <v>4853</v>
      </c>
      <c r="H1303" s="39" t="s">
        <v>4502</v>
      </c>
      <c r="I1303" s="40" t="n">
        <v>25</v>
      </c>
      <c r="J1303" s="40" t="n">
        <v>0</v>
      </c>
      <c r="K1303" s="39" t="s">
        <v>4503</v>
      </c>
      <c r="L1303" s="41" t="n">
        <v>0</v>
      </c>
      <c r="M1303" s="41" t="n">
        <v>541389.18</v>
      </c>
      <c r="O1303" s="42" t="n">
        <f aca="false">M1303/SUM($M$2:$M$2023)</f>
        <v>0.00149566291634437</v>
      </c>
      <c r="P1303" s="43" t="n">
        <f aca="false">IFERROR(M1303/I1303,0)</f>
        <v>21655.5672</v>
      </c>
      <c r="Q1303" s="17" t="n">
        <v>34</v>
      </c>
      <c r="R1303" s="44" t="n">
        <f aca="false">I1303-Q1303</f>
        <v>-9</v>
      </c>
      <c r="S1303" s="43" t="n">
        <f aca="false">$AK1303*R1303</f>
        <v>-194900.105675676</v>
      </c>
      <c r="U1303" s="26" t="s">
        <v>259</v>
      </c>
      <c r="V1303" s="26" t="s">
        <v>260</v>
      </c>
      <c r="W1303" s="26" t="s">
        <v>262</v>
      </c>
      <c r="X1303" s="29" t="s">
        <v>227</v>
      </c>
      <c r="Y1303" s="26" t="s">
        <v>297</v>
      </c>
      <c r="Z1303" s="25" t="s">
        <v>51</v>
      </c>
      <c r="AA1303" s="26" t="s">
        <v>2757</v>
      </c>
      <c r="AB1303" s="26" t="s">
        <v>2758</v>
      </c>
      <c r="AC1303" s="26" t="s">
        <v>2759</v>
      </c>
      <c r="AD1303" s="26" t="s">
        <v>269</v>
      </c>
      <c r="AE1303" s="26"/>
      <c r="AF1303" s="26" t="s">
        <v>270</v>
      </c>
      <c r="AG1303" s="26" t="s">
        <v>2760</v>
      </c>
      <c r="AH1303" s="45" t="n">
        <v>37</v>
      </c>
      <c r="AI1303" s="45" t="n">
        <f aca="false">Q1303</f>
        <v>34</v>
      </c>
      <c r="AJ1303" s="45" t="n">
        <f aca="false">$AH1303-$AI1303</f>
        <v>3</v>
      </c>
      <c r="AK1303" s="46" t="n">
        <v>21655.5672972973</v>
      </c>
      <c r="AL1303" s="46" t="n">
        <f aca="false">$AJ1303*$AK1303</f>
        <v>64966.7018918919</v>
      </c>
      <c r="AM1303" s="46" t="n">
        <f aca="false">$AI1303*$AK1303</f>
        <v>736289.288108108</v>
      </c>
      <c r="AN1303" s="26"/>
      <c r="AO1303" s="26" t="s">
        <v>2761</v>
      </c>
    </row>
    <row r="1304" customFormat="false" ht="12" hidden="false" customHeight="false" outlineLevel="0" collapsed="false">
      <c r="A1304" s="39" t="s">
        <v>1169</v>
      </c>
      <c r="B1304" s="39" t="s">
        <v>1170</v>
      </c>
      <c r="C1304" s="39" t="s">
        <v>5824</v>
      </c>
      <c r="D1304" s="39" t="s">
        <v>4505</v>
      </c>
      <c r="E1304" s="39" t="s">
        <v>261</v>
      </c>
      <c r="F1304" s="39" t="s">
        <v>1739</v>
      </c>
      <c r="G1304" s="39" t="s">
        <v>4853</v>
      </c>
      <c r="H1304" s="39" t="s">
        <v>4502</v>
      </c>
      <c r="I1304" s="40" t="n">
        <v>25</v>
      </c>
      <c r="J1304" s="40" t="n">
        <v>0</v>
      </c>
      <c r="K1304" s="39" t="s">
        <v>4503</v>
      </c>
      <c r="L1304" s="41" t="n">
        <v>0</v>
      </c>
      <c r="M1304" s="41" t="n">
        <v>29710.85</v>
      </c>
      <c r="O1304" s="42" t="n">
        <f aca="false">M1304/SUM($M$2:$M$2023)</f>
        <v>8.20803558690815E-005</v>
      </c>
      <c r="P1304" s="43" t="n">
        <f aca="false">IFERROR(M1304/I1304,0)</f>
        <v>1188.434</v>
      </c>
      <c r="Q1304" s="17"/>
      <c r="R1304" s="44" t="n">
        <f aca="false">I1304-Q1304</f>
        <v>25</v>
      </c>
      <c r="S1304" s="43" t="n">
        <f aca="false">$AK1304*R1304</f>
        <v>29710.8514150943</v>
      </c>
      <c r="U1304" s="26" t="s">
        <v>259</v>
      </c>
      <c r="V1304" s="26" t="s">
        <v>260</v>
      </c>
      <c r="W1304" s="26" t="s">
        <v>262</v>
      </c>
      <c r="X1304" s="29" t="s">
        <v>227</v>
      </c>
      <c r="Y1304" s="26" t="s">
        <v>297</v>
      </c>
      <c r="Z1304" s="25" t="s">
        <v>51</v>
      </c>
      <c r="AA1304" s="26" t="s">
        <v>2509</v>
      </c>
      <c r="AB1304" s="26" t="s">
        <v>2510</v>
      </c>
      <c r="AC1304" s="26" t="s">
        <v>290</v>
      </c>
      <c r="AD1304" s="26" t="s">
        <v>269</v>
      </c>
      <c r="AE1304" s="26"/>
      <c r="AF1304" s="26" t="s">
        <v>269</v>
      </c>
      <c r="AG1304" s="26"/>
      <c r="AH1304" s="45"/>
      <c r="AI1304" s="45"/>
      <c r="AJ1304" s="45"/>
      <c r="AK1304" s="46" t="n">
        <v>1188.43405660377</v>
      </c>
      <c r="AL1304" s="46"/>
      <c r="AM1304" s="46"/>
      <c r="AN1304" s="26"/>
      <c r="AO1304" s="26" t="s">
        <v>5825</v>
      </c>
    </row>
    <row r="1305" customFormat="false" ht="12" hidden="false" customHeight="false" outlineLevel="0" collapsed="false">
      <c r="A1305" s="39" t="s">
        <v>2123</v>
      </c>
      <c r="B1305" s="39" t="s">
        <v>2124</v>
      </c>
      <c r="C1305" s="39" t="s">
        <v>5826</v>
      </c>
      <c r="D1305" s="39" t="s">
        <v>4505</v>
      </c>
      <c r="E1305" s="39" t="s">
        <v>261</v>
      </c>
      <c r="F1305" s="39" t="s">
        <v>1739</v>
      </c>
      <c r="G1305" s="39" t="s">
        <v>4853</v>
      </c>
      <c r="H1305" s="39" t="s">
        <v>4502</v>
      </c>
      <c r="I1305" s="40" t="n">
        <v>25</v>
      </c>
      <c r="J1305" s="40" t="n">
        <v>0</v>
      </c>
      <c r="K1305" s="39" t="s">
        <v>4503</v>
      </c>
      <c r="L1305" s="41" t="n">
        <v>0</v>
      </c>
      <c r="M1305" s="41" t="n">
        <v>20217.81</v>
      </c>
      <c r="O1305" s="42" t="n">
        <f aca="false">M1305/SUM($M$2:$M$2023)</f>
        <v>5.58545123984495E-005</v>
      </c>
      <c r="P1305" s="43" t="n">
        <f aca="false">IFERROR(M1305/I1305,0)</f>
        <v>808.7124</v>
      </c>
      <c r="Q1305" s="17"/>
      <c r="R1305" s="44" t="n">
        <f aca="false">I1305-Q1305</f>
        <v>25</v>
      </c>
      <c r="S1305" s="43" t="n">
        <f aca="false">$AK1305*R1305</f>
        <v>20217.809352518</v>
      </c>
      <c r="U1305" s="26" t="s">
        <v>259</v>
      </c>
      <c r="V1305" s="26" t="s">
        <v>260</v>
      </c>
      <c r="W1305" s="26" t="s">
        <v>262</v>
      </c>
      <c r="X1305" s="29" t="s">
        <v>227</v>
      </c>
      <c r="Y1305" s="26" t="s">
        <v>297</v>
      </c>
      <c r="Z1305" s="25" t="s">
        <v>51</v>
      </c>
      <c r="AA1305" s="26" t="s">
        <v>2125</v>
      </c>
      <c r="AB1305" s="26" t="s">
        <v>2126</v>
      </c>
      <c r="AC1305" s="26" t="s">
        <v>290</v>
      </c>
      <c r="AD1305" s="26" t="s">
        <v>269</v>
      </c>
      <c r="AE1305" s="26"/>
      <c r="AF1305" s="26" t="s">
        <v>270</v>
      </c>
      <c r="AG1305" s="26"/>
      <c r="AH1305" s="45"/>
      <c r="AI1305" s="45"/>
      <c r="AJ1305" s="45"/>
      <c r="AK1305" s="46" t="n">
        <v>808.71237410072</v>
      </c>
      <c r="AL1305" s="46"/>
      <c r="AM1305" s="46"/>
      <c r="AN1305" s="26"/>
      <c r="AO1305" s="26" t="s">
        <v>5551</v>
      </c>
    </row>
    <row r="1306" customFormat="false" ht="12" hidden="false" customHeight="false" outlineLevel="0" collapsed="false">
      <c r="A1306" s="39" t="s">
        <v>2123</v>
      </c>
      <c r="B1306" s="39" t="s">
        <v>2124</v>
      </c>
      <c r="C1306" s="39" t="s">
        <v>5827</v>
      </c>
      <c r="D1306" s="39" t="s">
        <v>4505</v>
      </c>
      <c r="E1306" s="39" t="s">
        <v>261</v>
      </c>
      <c r="F1306" s="39" t="s">
        <v>1739</v>
      </c>
      <c r="G1306" s="39" t="s">
        <v>4853</v>
      </c>
      <c r="H1306" s="39" t="s">
        <v>4502</v>
      </c>
      <c r="I1306" s="40" t="n">
        <v>25</v>
      </c>
      <c r="J1306" s="40" t="n">
        <v>0</v>
      </c>
      <c r="K1306" s="39" t="s">
        <v>4503</v>
      </c>
      <c r="L1306" s="41" t="n">
        <v>0</v>
      </c>
      <c r="M1306" s="41" t="n">
        <v>20217.81</v>
      </c>
      <c r="O1306" s="42" t="n">
        <f aca="false">M1306/SUM($M$2:$M$2023)</f>
        <v>5.58545123984495E-005</v>
      </c>
      <c r="P1306" s="43" t="n">
        <f aca="false">IFERROR(M1306/I1306,0)</f>
        <v>808.7124</v>
      </c>
      <c r="Q1306" s="17"/>
      <c r="R1306" s="44" t="n">
        <f aca="false">I1306-Q1306</f>
        <v>25</v>
      </c>
      <c r="S1306" s="43" t="n">
        <f aca="false">$AK1306*R1306</f>
        <v>20217.809352518</v>
      </c>
      <c r="U1306" s="26" t="s">
        <v>259</v>
      </c>
      <c r="V1306" s="26" t="s">
        <v>260</v>
      </c>
      <c r="W1306" s="26" t="s">
        <v>262</v>
      </c>
      <c r="X1306" s="29" t="s">
        <v>227</v>
      </c>
      <c r="Y1306" s="26" t="s">
        <v>297</v>
      </c>
      <c r="Z1306" s="25" t="s">
        <v>51</v>
      </c>
      <c r="AA1306" s="26" t="s">
        <v>2125</v>
      </c>
      <c r="AB1306" s="26" t="s">
        <v>2126</v>
      </c>
      <c r="AC1306" s="26" t="s">
        <v>290</v>
      </c>
      <c r="AD1306" s="26" t="s">
        <v>269</v>
      </c>
      <c r="AE1306" s="26"/>
      <c r="AF1306" s="26" t="s">
        <v>270</v>
      </c>
      <c r="AG1306" s="26"/>
      <c r="AH1306" s="45"/>
      <c r="AI1306" s="45"/>
      <c r="AJ1306" s="45"/>
      <c r="AK1306" s="46" t="n">
        <v>808.71237410072</v>
      </c>
      <c r="AL1306" s="46"/>
      <c r="AM1306" s="46"/>
      <c r="AN1306" s="26"/>
      <c r="AO1306" s="26" t="s">
        <v>5551</v>
      </c>
    </row>
    <row r="1307" customFormat="false" ht="12" hidden="false" customHeight="false" outlineLevel="0" collapsed="false">
      <c r="A1307" s="39" t="s">
        <v>2123</v>
      </c>
      <c r="B1307" s="39" t="s">
        <v>2124</v>
      </c>
      <c r="C1307" s="39" t="s">
        <v>5828</v>
      </c>
      <c r="D1307" s="39" t="s">
        <v>4505</v>
      </c>
      <c r="E1307" s="39" t="s">
        <v>261</v>
      </c>
      <c r="F1307" s="39" t="s">
        <v>1739</v>
      </c>
      <c r="G1307" s="39" t="s">
        <v>4853</v>
      </c>
      <c r="H1307" s="39" t="s">
        <v>4502</v>
      </c>
      <c r="I1307" s="40" t="n">
        <v>25</v>
      </c>
      <c r="J1307" s="40" t="n">
        <v>0</v>
      </c>
      <c r="K1307" s="39" t="s">
        <v>4503</v>
      </c>
      <c r="L1307" s="41" t="n">
        <v>0</v>
      </c>
      <c r="M1307" s="41" t="n">
        <v>20217.81</v>
      </c>
      <c r="O1307" s="42" t="n">
        <f aca="false">M1307/SUM($M$2:$M$2023)</f>
        <v>5.58545123984495E-005</v>
      </c>
      <c r="P1307" s="43" t="n">
        <f aca="false">IFERROR(M1307/I1307,0)</f>
        <v>808.7124</v>
      </c>
      <c r="Q1307" s="17"/>
      <c r="R1307" s="44" t="n">
        <f aca="false">I1307-Q1307</f>
        <v>25</v>
      </c>
      <c r="S1307" s="43" t="n">
        <f aca="false">$AK1307*R1307</f>
        <v>20217.809352518</v>
      </c>
      <c r="U1307" s="26" t="s">
        <v>259</v>
      </c>
      <c r="V1307" s="26" t="s">
        <v>260</v>
      </c>
      <c r="W1307" s="26" t="s">
        <v>262</v>
      </c>
      <c r="X1307" s="29" t="s">
        <v>227</v>
      </c>
      <c r="Y1307" s="26" t="s">
        <v>297</v>
      </c>
      <c r="Z1307" s="25" t="s">
        <v>51</v>
      </c>
      <c r="AA1307" s="26" t="s">
        <v>2125</v>
      </c>
      <c r="AB1307" s="26" t="s">
        <v>2126</v>
      </c>
      <c r="AC1307" s="26" t="s">
        <v>290</v>
      </c>
      <c r="AD1307" s="26" t="s">
        <v>269</v>
      </c>
      <c r="AE1307" s="26"/>
      <c r="AF1307" s="26" t="s">
        <v>270</v>
      </c>
      <c r="AG1307" s="26"/>
      <c r="AH1307" s="45"/>
      <c r="AI1307" s="45"/>
      <c r="AJ1307" s="45"/>
      <c r="AK1307" s="46" t="n">
        <v>808.71237410072</v>
      </c>
      <c r="AL1307" s="46"/>
      <c r="AM1307" s="46"/>
      <c r="AN1307" s="26"/>
      <c r="AO1307" s="26" t="s">
        <v>5551</v>
      </c>
    </row>
    <row r="1308" customFormat="false" ht="12" hidden="false" customHeight="false" outlineLevel="0" collapsed="false">
      <c r="A1308" s="39" t="s">
        <v>2123</v>
      </c>
      <c r="B1308" s="39" t="s">
        <v>2124</v>
      </c>
      <c r="C1308" s="39" t="s">
        <v>3624</v>
      </c>
      <c r="D1308" s="39" t="s">
        <v>4505</v>
      </c>
      <c r="E1308" s="39" t="s">
        <v>261</v>
      </c>
      <c r="F1308" s="39" t="s">
        <v>1739</v>
      </c>
      <c r="G1308" s="39" t="s">
        <v>4853</v>
      </c>
      <c r="H1308" s="39" t="s">
        <v>4502</v>
      </c>
      <c r="I1308" s="40" t="n">
        <v>25</v>
      </c>
      <c r="J1308" s="40" t="n">
        <v>0</v>
      </c>
      <c r="K1308" s="39" t="s">
        <v>4503</v>
      </c>
      <c r="L1308" s="41" t="n">
        <v>0</v>
      </c>
      <c r="M1308" s="41" t="n">
        <v>20217.81</v>
      </c>
      <c r="O1308" s="42" t="n">
        <f aca="false">M1308/SUM($M$2:$M$2023)</f>
        <v>5.58545123984495E-005</v>
      </c>
      <c r="P1308" s="43" t="n">
        <f aca="false">IFERROR(M1308/I1308,0)</f>
        <v>808.7124</v>
      </c>
      <c r="Q1308" s="17"/>
      <c r="R1308" s="44" t="n">
        <f aca="false">I1308-Q1308</f>
        <v>25</v>
      </c>
      <c r="S1308" s="43" t="n">
        <f aca="false">$AK1308*R1308</f>
        <v>20217.809352518</v>
      </c>
      <c r="U1308" s="26" t="s">
        <v>259</v>
      </c>
      <c r="V1308" s="26" t="s">
        <v>260</v>
      </c>
      <c r="W1308" s="26" t="s">
        <v>262</v>
      </c>
      <c r="X1308" s="29" t="s">
        <v>227</v>
      </c>
      <c r="Y1308" s="26" t="s">
        <v>297</v>
      </c>
      <c r="Z1308" s="25" t="s">
        <v>51</v>
      </c>
      <c r="AA1308" s="26" t="s">
        <v>2125</v>
      </c>
      <c r="AB1308" s="26" t="s">
        <v>2126</v>
      </c>
      <c r="AC1308" s="26" t="s">
        <v>290</v>
      </c>
      <c r="AD1308" s="26" t="s">
        <v>269</v>
      </c>
      <c r="AE1308" s="26"/>
      <c r="AF1308" s="26" t="s">
        <v>270</v>
      </c>
      <c r="AG1308" s="26"/>
      <c r="AH1308" s="45"/>
      <c r="AI1308" s="45"/>
      <c r="AJ1308" s="45"/>
      <c r="AK1308" s="46" t="n">
        <v>808.71237410072</v>
      </c>
      <c r="AL1308" s="46"/>
      <c r="AM1308" s="46"/>
      <c r="AN1308" s="26"/>
      <c r="AO1308" s="26" t="s">
        <v>5551</v>
      </c>
    </row>
    <row r="1309" customFormat="false" ht="12" hidden="false" customHeight="false" outlineLevel="0" collapsed="false">
      <c r="A1309" s="39" t="s">
        <v>2123</v>
      </c>
      <c r="B1309" s="39" t="s">
        <v>2124</v>
      </c>
      <c r="C1309" s="39" t="s">
        <v>5829</v>
      </c>
      <c r="D1309" s="39" t="s">
        <v>4505</v>
      </c>
      <c r="E1309" s="39" t="s">
        <v>261</v>
      </c>
      <c r="F1309" s="39" t="s">
        <v>1739</v>
      </c>
      <c r="G1309" s="39" t="s">
        <v>4853</v>
      </c>
      <c r="H1309" s="39" t="s">
        <v>4502</v>
      </c>
      <c r="I1309" s="40" t="n">
        <v>25</v>
      </c>
      <c r="J1309" s="40" t="n">
        <v>0</v>
      </c>
      <c r="K1309" s="39" t="s">
        <v>4503</v>
      </c>
      <c r="L1309" s="41" t="n">
        <v>0</v>
      </c>
      <c r="M1309" s="41" t="n">
        <v>20217.81</v>
      </c>
      <c r="O1309" s="42" t="n">
        <f aca="false">M1309/SUM($M$2:$M$2023)</f>
        <v>5.58545123984495E-005</v>
      </c>
      <c r="P1309" s="43" t="n">
        <f aca="false">IFERROR(M1309/I1309,0)</f>
        <v>808.7124</v>
      </c>
      <c r="Q1309" s="17"/>
      <c r="R1309" s="44" t="n">
        <f aca="false">I1309-Q1309</f>
        <v>25</v>
      </c>
      <c r="S1309" s="43" t="n">
        <f aca="false">$AK1309*R1309</f>
        <v>20217.809352518</v>
      </c>
      <c r="U1309" s="26" t="s">
        <v>259</v>
      </c>
      <c r="V1309" s="26" t="s">
        <v>260</v>
      </c>
      <c r="W1309" s="26" t="s">
        <v>262</v>
      </c>
      <c r="X1309" s="29" t="s">
        <v>227</v>
      </c>
      <c r="Y1309" s="26" t="s">
        <v>297</v>
      </c>
      <c r="Z1309" s="25" t="s">
        <v>51</v>
      </c>
      <c r="AA1309" s="26" t="s">
        <v>2125</v>
      </c>
      <c r="AB1309" s="26" t="s">
        <v>2126</v>
      </c>
      <c r="AC1309" s="26" t="s">
        <v>290</v>
      </c>
      <c r="AD1309" s="26" t="s">
        <v>269</v>
      </c>
      <c r="AE1309" s="26"/>
      <c r="AF1309" s="26" t="s">
        <v>270</v>
      </c>
      <c r="AG1309" s="26"/>
      <c r="AH1309" s="45"/>
      <c r="AI1309" s="45"/>
      <c r="AJ1309" s="45"/>
      <c r="AK1309" s="46" t="n">
        <v>808.71237410072</v>
      </c>
      <c r="AL1309" s="46"/>
      <c r="AM1309" s="46"/>
      <c r="AN1309" s="26"/>
      <c r="AO1309" s="26" t="s">
        <v>5551</v>
      </c>
    </row>
    <row r="1310" customFormat="false" ht="12" hidden="false" customHeight="false" outlineLevel="0" collapsed="false">
      <c r="A1310" s="39" t="s">
        <v>2326</v>
      </c>
      <c r="B1310" s="39" t="s">
        <v>2327</v>
      </c>
      <c r="C1310" s="39" t="s">
        <v>5830</v>
      </c>
      <c r="D1310" s="39" t="s">
        <v>4505</v>
      </c>
      <c r="E1310" s="39" t="s">
        <v>261</v>
      </c>
      <c r="F1310" s="39" t="s">
        <v>1739</v>
      </c>
      <c r="G1310" s="39" t="s">
        <v>4853</v>
      </c>
      <c r="H1310" s="39" t="s">
        <v>4502</v>
      </c>
      <c r="I1310" s="40" t="n">
        <v>25</v>
      </c>
      <c r="J1310" s="40" t="n">
        <v>0</v>
      </c>
      <c r="K1310" s="39" t="s">
        <v>4503</v>
      </c>
      <c r="L1310" s="41" t="n">
        <v>0</v>
      </c>
      <c r="M1310" s="41" t="n">
        <v>63506.72</v>
      </c>
      <c r="O1310" s="42" t="n">
        <f aca="false">M1310/SUM($M$2:$M$2023)</f>
        <v>0.000175446147709612</v>
      </c>
      <c r="P1310" s="43" t="n">
        <f aca="false">IFERROR(M1310/I1310,0)</f>
        <v>2540.2688</v>
      </c>
      <c r="Q1310" s="17"/>
      <c r="R1310" s="44" t="n">
        <f aca="false">I1310-Q1310</f>
        <v>25</v>
      </c>
      <c r="S1310" s="43" t="n">
        <f aca="false">$AK1310*R1310</f>
        <v>63506.7234982332</v>
      </c>
      <c r="U1310" s="26" t="s">
        <v>259</v>
      </c>
      <c r="V1310" s="26" t="s">
        <v>260</v>
      </c>
      <c r="W1310" s="26" t="s">
        <v>262</v>
      </c>
      <c r="X1310" s="24" t="s">
        <v>226</v>
      </c>
      <c r="Y1310" s="26" t="s">
        <v>267</v>
      </c>
      <c r="Z1310" s="25" t="s">
        <v>51</v>
      </c>
      <c r="AA1310" s="26" t="s">
        <v>2328</v>
      </c>
      <c r="AB1310" s="26" t="s">
        <v>2329</v>
      </c>
      <c r="AC1310" s="26" t="s">
        <v>290</v>
      </c>
      <c r="AD1310" s="26" t="s">
        <v>269</v>
      </c>
      <c r="AE1310" s="26"/>
      <c r="AF1310" s="26" t="s">
        <v>269</v>
      </c>
      <c r="AG1310" s="26"/>
      <c r="AH1310" s="45"/>
      <c r="AI1310" s="45"/>
      <c r="AJ1310" s="45"/>
      <c r="AK1310" s="46" t="n">
        <v>2540.26893992933</v>
      </c>
      <c r="AL1310" s="46"/>
      <c r="AM1310" s="46"/>
      <c r="AN1310" s="26"/>
      <c r="AO1310" s="26" t="s">
        <v>5794</v>
      </c>
    </row>
    <row r="1311" customFormat="false" ht="12" hidden="false" customHeight="false" outlineLevel="0" collapsed="false">
      <c r="A1311" s="39" t="s">
        <v>2326</v>
      </c>
      <c r="B1311" s="39" t="s">
        <v>2327</v>
      </c>
      <c r="C1311" s="39" t="s">
        <v>5831</v>
      </c>
      <c r="D1311" s="39" t="s">
        <v>4505</v>
      </c>
      <c r="E1311" s="39" t="s">
        <v>261</v>
      </c>
      <c r="F1311" s="39" t="s">
        <v>1739</v>
      </c>
      <c r="G1311" s="39" t="s">
        <v>4853</v>
      </c>
      <c r="H1311" s="39" t="s">
        <v>4502</v>
      </c>
      <c r="I1311" s="40" t="n">
        <v>25</v>
      </c>
      <c r="J1311" s="40" t="n">
        <v>0</v>
      </c>
      <c r="K1311" s="39" t="s">
        <v>4503</v>
      </c>
      <c r="L1311" s="41" t="n">
        <v>0</v>
      </c>
      <c r="M1311" s="41" t="n">
        <v>63506.72</v>
      </c>
      <c r="O1311" s="42" t="n">
        <f aca="false">M1311/SUM($M$2:$M$2023)</f>
        <v>0.000175446147709612</v>
      </c>
      <c r="P1311" s="43" t="n">
        <f aca="false">IFERROR(M1311/I1311,0)</f>
        <v>2540.2688</v>
      </c>
      <c r="Q1311" s="17"/>
      <c r="R1311" s="44" t="n">
        <f aca="false">I1311-Q1311</f>
        <v>25</v>
      </c>
      <c r="S1311" s="43" t="n">
        <f aca="false">$AK1311*R1311</f>
        <v>63506.7234982332</v>
      </c>
      <c r="U1311" s="26" t="s">
        <v>259</v>
      </c>
      <c r="V1311" s="26" t="s">
        <v>260</v>
      </c>
      <c r="W1311" s="26" t="s">
        <v>262</v>
      </c>
      <c r="X1311" s="24" t="s">
        <v>226</v>
      </c>
      <c r="Y1311" s="26" t="s">
        <v>267</v>
      </c>
      <c r="Z1311" s="25" t="s">
        <v>51</v>
      </c>
      <c r="AA1311" s="26" t="s">
        <v>2328</v>
      </c>
      <c r="AB1311" s="26" t="s">
        <v>2329</v>
      </c>
      <c r="AC1311" s="26" t="s">
        <v>290</v>
      </c>
      <c r="AD1311" s="26" t="s">
        <v>269</v>
      </c>
      <c r="AE1311" s="26"/>
      <c r="AF1311" s="26" t="s">
        <v>269</v>
      </c>
      <c r="AG1311" s="26"/>
      <c r="AH1311" s="45"/>
      <c r="AI1311" s="45"/>
      <c r="AJ1311" s="45"/>
      <c r="AK1311" s="46" t="n">
        <v>2540.26893992933</v>
      </c>
      <c r="AL1311" s="46"/>
      <c r="AM1311" s="46"/>
      <c r="AN1311" s="26"/>
      <c r="AO1311" s="26" t="s">
        <v>5794</v>
      </c>
    </row>
    <row r="1312" customFormat="false" ht="12" hidden="false" customHeight="false" outlineLevel="0" collapsed="false">
      <c r="A1312" s="39" t="s">
        <v>2363</v>
      </c>
      <c r="B1312" s="39" t="s">
        <v>2364</v>
      </c>
      <c r="C1312" s="39" t="s">
        <v>5832</v>
      </c>
      <c r="D1312" s="39" t="s">
        <v>4505</v>
      </c>
      <c r="E1312" s="39" t="s">
        <v>261</v>
      </c>
      <c r="F1312" s="39" t="s">
        <v>1739</v>
      </c>
      <c r="G1312" s="39" t="s">
        <v>4853</v>
      </c>
      <c r="H1312" s="39" t="s">
        <v>4502</v>
      </c>
      <c r="I1312" s="40" t="n">
        <v>25</v>
      </c>
      <c r="J1312" s="40" t="n">
        <v>0</v>
      </c>
      <c r="K1312" s="39" t="s">
        <v>4503</v>
      </c>
      <c r="L1312" s="41" t="n">
        <v>0</v>
      </c>
      <c r="M1312" s="41" t="n">
        <v>35745.46</v>
      </c>
      <c r="O1312" s="42" t="n">
        <f aca="false">M1312/SUM($M$2:$M$2023)</f>
        <v>9.87518054011924E-005</v>
      </c>
      <c r="P1312" s="43" t="n">
        <f aca="false">IFERROR(M1312/I1312,0)</f>
        <v>1429.8184</v>
      </c>
      <c r="Q1312" s="17"/>
      <c r="R1312" s="44" t="n">
        <f aca="false">I1312-Q1312</f>
        <v>25</v>
      </c>
      <c r="S1312" s="43" t="n">
        <f aca="false">$AK1312*R1312</f>
        <v>35745.4614537445</v>
      </c>
      <c r="U1312" s="26" t="s">
        <v>259</v>
      </c>
      <c r="V1312" s="26" t="s">
        <v>260</v>
      </c>
      <c r="W1312" s="26" t="s">
        <v>262</v>
      </c>
      <c r="X1312" s="24" t="s">
        <v>226</v>
      </c>
      <c r="Y1312" s="26" t="s">
        <v>267</v>
      </c>
      <c r="Z1312" s="25" t="s">
        <v>51</v>
      </c>
      <c r="AA1312" s="26" t="s">
        <v>2365</v>
      </c>
      <c r="AB1312" s="26" t="s">
        <v>2366</v>
      </c>
      <c r="AC1312" s="26" t="s">
        <v>290</v>
      </c>
      <c r="AD1312" s="26" t="s">
        <v>269</v>
      </c>
      <c r="AE1312" s="26"/>
      <c r="AF1312" s="26" t="s">
        <v>269</v>
      </c>
      <c r="AG1312" s="26"/>
      <c r="AH1312" s="45"/>
      <c r="AI1312" s="45"/>
      <c r="AJ1312" s="45"/>
      <c r="AK1312" s="46" t="n">
        <v>1429.81845814978</v>
      </c>
      <c r="AL1312" s="46"/>
      <c r="AM1312" s="46"/>
      <c r="AN1312" s="26"/>
      <c r="AO1312" s="26" t="s">
        <v>5711</v>
      </c>
    </row>
    <row r="1313" customFormat="false" ht="12" hidden="false" customHeight="false" outlineLevel="0" collapsed="false">
      <c r="A1313" s="39" t="s">
        <v>1053</v>
      </c>
      <c r="B1313" s="39" t="s">
        <v>1054</v>
      </c>
      <c r="C1313" s="39" t="s">
        <v>5239</v>
      </c>
      <c r="D1313" s="39" t="s">
        <v>4505</v>
      </c>
      <c r="E1313" s="39" t="s">
        <v>261</v>
      </c>
      <c r="F1313" s="39" t="s">
        <v>1739</v>
      </c>
      <c r="G1313" s="39" t="s">
        <v>4853</v>
      </c>
      <c r="H1313" s="39" t="s">
        <v>4502</v>
      </c>
      <c r="I1313" s="40" t="n">
        <v>25</v>
      </c>
      <c r="J1313" s="40" t="n">
        <v>0</v>
      </c>
      <c r="K1313" s="39" t="s">
        <v>4503</v>
      </c>
      <c r="L1313" s="41" t="n">
        <v>0</v>
      </c>
      <c r="M1313" s="41" t="n">
        <v>160117.38</v>
      </c>
      <c r="O1313" s="42" t="n">
        <f aca="false">M1313/SUM($M$2:$M$2023)</f>
        <v>0.000442346534388109</v>
      </c>
      <c r="P1313" s="43" t="n">
        <f aca="false">IFERROR(M1313/I1313,0)</f>
        <v>6404.6952</v>
      </c>
      <c r="Q1313" s="17"/>
      <c r="R1313" s="44" t="n">
        <f aca="false">I1313-Q1313</f>
        <v>25</v>
      </c>
      <c r="S1313" s="43" t="n">
        <f aca="false">$AK1313*R1313</f>
        <v>160117.380733945</v>
      </c>
      <c r="U1313" s="26" t="s">
        <v>259</v>
      </c>
      <c r="V1313" s="26" t="s">
        <v>260</v>
      </c>
      <c r="W1313" s="26" t="s">
        <v>262</v>
      </c>
      <c r="X1313" s="25" t="s">
        <v>228</v>
      </c>
      <c r="Y1313" s="26" t="s">
        <v>282</v>
      </c>
      <c r="Z1313" s="25" t="s">
        <v>51</v>
      </c>
      <c r="AA1313" s="26" t="s">
        <v>2501</v>
      </c>
      <c r="AB1313" s="26" t="s">
        <v>2502</v>
      </c>
      <c r="AC1313" s="26" t="s">
        <v>290</v>
      </c>
      <c r="AD1313" s="26" t="s">
        <v>269</v>
      </c>
      <c r="AE1313" s="26"/>
      <c r="AF1313" s="26" t="s">
        <v>270</v>
      </c>
      <c r="AG1313" s="26" t="s">
        <v>2503</v>
      </c>
      <c r="AH1313" s="45"/>
      <c r="AI1313" s="45"/>
      <c r="AJ1313" s="45"/>
      <c r="AK1313" s="46" t="n">
        <v>6404.6952293578</v>
      </c>
      <c r="AL1313" s="46"/>
      <c r="AM1313" s="46"/>
      <c r="AN1313" s="26"/>
      <c r="AO1313" s="26" t="s">
        <v>5833</v>
      </c>
    </row>
    <row r="1314" customFormat="false" ht="12" hidden="false" customHeight="false" outlineLevel="0" collapsed="false">
      <c r="A1314" s="39" t="s">
        <v>2170</v>
      </c>
      <c r="B1314" s="39" t="s">
        <v>2171</v>
      </c>
      <c r="C1314" s="39" t="s">
        <v>4506</v>
      </c>
      <c r="D1314" s="39" t="s">
        <v>4505</v>
      </c>
      <c r="E1314" s="39" t="s">
        <v>261</v>
      </c>
      <c r="F1314" s="39" t="s">
        <v>1739</v>
      </c>
      <c r="G1314" s="39" t="s">
        <v>4853</v>
      </c>
      <c r="H1314" s="39" t="s">
        <v>4502</v>
      </c>
      <c r="I1314" s="40" t="n">
        <v>25</v>
      </c>
      <c r="J1314" s="40" t="n">
        <v>0</v>
      </c>
      <c r="K1314" s="39" t="s">
        <v>4503</v>
      </c>
      <c r="L1314" s="41" t="n">
        <v>0</v>
      </c>
      <c r="M1314" s="41" t="n">
        <v>11265.5</v>
      </c>
      <c r="O1314" s="42" t="n">
        <f aca="false">M1314/SUM($M$2:$M$2023)</f>
        <v>3.11225107677208E-005</v>
      </c>
      <c r="P1314" s="43" t="n">
        <f aca="false">IFERROR(M1314/I1314,0)</f>
        <v>450.62</v>
      </c>
      <c r="Q1314" s="17"/>
      <c r="R1314" s="44" t="n">
        <f aca="false">I1314-Q1314</f>
        <v>25</v>
      </c>
      <c r="S1314" s="43" t="n">
        <f aca="false">$AK1314*R1314</f>
        <v>11265.5</v>
      </c>
      <c r="U1314" s="26" t="s">
        <v>259</v>
      </c>
      <c r="V1314" s="26" t="s">
        <v>260</v>
      </c>
      <c r="W1314" s="26" t="s">
        <v>262</v>
      </c>
      <c r="X1314" s="25" t="s">
        <v>228</v>
      </c>
      <c r="Y1314" s="26" t="s">
        <v>282</v>
      </c>
      <c r="Z1314" s="25" t="s">
        <v>51</v>
      </c>
      <c r="AA1314" s="26" t="s">
        <v>2172</v>
      </c>
      <c r="AB1314" s="26" t="s">
        <v>2173</v>
      </c>
      <c r="AC1314" s="26" t="s">
        <v>2174</v>
      </c>
      <c r="AD1314" s="26" t="s">
        <v>269</v>
      </c>
      <c r="AE1314" s="26"/>
      <c r="AF1314" s="26" t="s">
        <v>270</v>
      </c>
      <c r="AG1314" s="26" t="s">
        <v>2175</v>
      </c>
      <c r="AH1314" s="45"/>
      <c r="AI1314" s="45"/>
      <c r="AJ1314" s="45"/>
      <c r="AK1314" s="46" t="n">
        <v>450.62</v>
      </c>
      <c r="AL1314" s="46"/>
      <c r="AM1314" s="46"/>
      <c r="AN1314" s="26"/>
      <c r="AO1314" s="26" t="s">
        <v>5558</v>
      </c>
    </row>
    <row r="1315" customFormat="false" ht="12" hidden="false" customHeight="false" outlineLevel="0" collapsed="false">
      <c r="A1315" s="39" t="s">
        <v>2062</v>
      </c>
      <c r="B1315" s="39" t="s">
        <v>2063</v>
      </c>
      <c r="C1315" s="39" t="s">
        <v>5834</v>
      </c>
      <c r="D1315" s="39" t="s">
        <v>4505</v>
      </c>
      <c r="E1315" s="39" t="s">
        <v>261</v>
      </c>
      <c r="F1315" s="39" t="s">
        <v>1739</v>
      </c>
      <c r="G1315" s="39" t="s">
        <v>4853</v>
      </c>
      <c r="H1315" s="39" t="s">
        <v>4502</v>
      </c>
      <c r="I1315" s="40" t="n">
        <v>25</v>
      </c>
      <c r="J1315" s="40" t="n">
        <v>0</v>
      </c>
      <c r="K1315" s="39" t="s">
        <v>4503</v>
      </c>
      <c r="L1315" s="41" t="n">
        <v>0</v>
      </c>
      <c r="M1315" s="41" t="n">
        <v>109542</v>
      </c>
      <c r="O1315" s="42" t="n">
        <f aca="false">M1315/SUM($M$2:$M$2023)</f>
        <v>0.000302625012162591</v>
      </c>
      <c r="P1315" s="43" t="n">
        <f aca="false">IFERROR(M1315/I1315,0)</f>
        <v>4381.68</v>
      </c>
      <c r="Q1315" s="17"/>
      <c r="R1315" s="44" t="n">
        <f aca="false">I1315-Q1315</f>
        <v>25</v>
      </c>
      <c r="S1315" s="43" t="n">
        <f aca="false">$AK1315*R1315</f>
        <v>109542.000258264</v>
      </c>
      <c r="U1315" s="26" t="s">
        <v>259</v>
      </c>
      <c r="V1315" s="26" t="s">
        <v>260</v>
      </c>
      <c r="W1315" s="26" t="s">
        <v>262</v>
      </c>
      <c r="X1315" s="26"/>
      <c r="Y1315" s="26" t="s">
        <v>277</v>
      </c>
      <c r="Z1315" s="27" t="s">
        <v>123</v>
      </c>
      <c r="AA1315" s="26"/>
      <c r="AB1315" s="26"/>
      <c r="AC1315" s="26"/>
      <c r="AD1315" s="26"/>
      <c r="AE1315" s="26"/>
      <c r="AF1315" s="26"/>
      <c r="AG1315" s="26"/>
      <c r="AH1315" s="45"/>
      <c r="AI1315" s="45"/>
      <c r="AJ1315" s="45"/>
      <c r="AK1315" s="46" t="n">
        <v>4381.68001033058</v>
      </c>
      <c r="AL1315" s="46"/>
      <c r="AM1315" s="46"/>
      <c r="AN1315" s="26"/>
      <c r="AO1315" s="26" t="s">
        <v>1820</v>
      </c>
    </row>
    <row r="1316" customFormat="false" ht="12" hidden="false" customHeight="false" outlineLevel="0" collapsed="false">
      <c r="A1316" s="39" t="s">
        <v>2436</v>
      </c>
      <c r="B1316" s="39" t="s">
        <v>2437</v>
      </c>
      <c r="C1316" s="39" t="s">
        <v>3451</v>
      </c>
      <c r="D1316" s="39" t="s">
        <v>4505</v>
      </c>
      <c r="E1316" s="39" t="s">
        <v>261</v>
      </c>
      <c r="F1316" s="39" t="s">
        <v>1739</v>
      </c>
      <c r="G1316" s="39" t="s">
        <v>4853</v>
      </c>
      <c r="H1316" s="39" t="s">
        <v>4502</v>
      </c>
      <c r="I1316" s="40" t="n">
        <v>25</v>
      </c>
      <c r="J1316" s="40" t="n">
        <v>0</v>
      </c>
      <c r="K1316" s="39" t="s">
        <v>4503</v>
      </c>
      <c r="L1316" s="41" t="n">
        <v>0</v>
      </c>
      <c r="M1316" s="41" t="n">
        <v>585867.55</v>
      </c>
      <c r="O1316" s="42" t="n">
        <f aca="false">M1316/SUM($M$2:$M$2023)</f>
        <v>0.00161854060035801</v>
      </c>
      <c r="P1316" s="43" t="n">
        <f aca="false">IFERROR(M1316/I1316,0)</f>
        <v>23434.702</v>
      </c>
      <c r="Q1316" s="17"/>
      <c r="R1316" s="44" t="n">
        <f aca="false">I1316-Q1316</f>
        <v>25</v>
      </c>
      <c r="S1316" s="43" t="n">
        <f aca="false">$AK1316*R1316</f>
        <v>585867.548333333</v>
      </c>
      <c r="U1316" s="26" t="s">
        <v>259</v>
      </c>
      <c r="V1316" s="26" t="s">
        <v>260</v>
      </c>
      <c r="W1316" s="26" t="s">
        <v>262</v>
      </c>
      <c r="X1316" s="26"/>
      <c r="Y1316" s="26" t="s">
        <v>277</v>
      </c>
      <c r="Z1316" s="27" t="s">
        <v>123</v>
      </c>
      <c r="AA1316" s="26"/>
      <c r="AB1316" s="26"/>
      <c r="AC1316" s="26"/>
      <c r="AD1316" s="26"/>
      <c r="AE1316" s="26"/>
      <c r="AF1316" s="26"/>
      <c r="AG1316" s="26"/>
      <c r="AH1316" s="45"/>
      <c r="AI1316" s="45"/>
      <c r="AJ1316" s="45"/>
      <c r="AK1316" s="46" t="n">
        <v>23434.7019333333</v>
      </c>
      <c r="AL1316" s="46"/>
      <c r="AM1316" s="46"/>
      <c r="AN1316" s="26"/>
      <c r="AO1316" s="26" t="s">
        <v>2177</v>
      </c>
    </row>
    <row r="1317" customFormat="false" ht="12" hidden="false" customHeight="false" outlineLevel="0" collapsed="false">
      <c r="A1317" s="39" t="s">
        <v>2832</v>
      </c>
      <c r="B1317" s="39" t="s">
        <v>2833</v>
      </c>
      <c r="C1317" s="39"/>
      <c r="D1317" s="39" t="s">
        <v>4505</v>
      </c>
      <c r="E1317" s="39" t="s">
        <v>274</v>
      </c>
      <c r="F1317" s="39" t="s">
        <v>1739</v>
      </c>
      <c r="G1317" s="39" t="s">
        <v>4853</v>
      </c>
      <c r="H1317" s="39" t="s">
        <v>4502</v>
      </c>
      <c r="I1317" s="40" t="n">
        <v>25</v>
      </c>
      <c r="J1317" s="40" t="n">
        <v>0</v>
      </c>
      <c r="K1317" s="39" t="s">
        <v>4503</v>
      </c>
      <c r="L1317" s="41" t="n">
        <v>0</v>
      </c>
      <c r="M1317" s="41" t="n">
        <v>4600</v>
      </c>
      <c r="O1317" s="42" t="n">
        <f aca="false">M1317/SUM($M$2:$M$2023)</f>
        <v>1.27081398545573E-005</v>
      </c>
      <c r="P1317" s="43" t="n">
        <f aca="false">IFERROR(M1317/I1317,0)</f>
        <v>184</v>
      </c>
      <c r="Q1317" s="17"/>
      <c r="R1317" s="44" t="n">
        <f aca="false">I1317-Q1317</f>
        <v>25</v>
      </c>
      <c r="S1317" s="43" t="n">
        <f aca="false">$AK1317*R1317</f>
        <v>4600</v>
      </c>
      <c r="U1317" s="26" t="s">
        <v>259</v>
      </c>
      <c r="V1317" s="26" t="s">
        <v>273</v>
      </c>
      <c r="W1317" s="26" t="s">
        <v>262</v>
      </c>
      <c r="X1317" s="26"/>
      <c r="Y1317" s="26" t="s">
        <v>277</v>
      </c>
      <c r="Z1317" s="27" t="s">
        <v>123</v>
      </c>
      <c r="AA1317" s="26"/>
      <c r="AB1317" s="26"/>
      <c r="AC1317" s="26"/>
      <c r="AD1317" s="26"/>
      <c r="AE1317" s="26"/>
      <c r="AF1317" s="26"/>
      <c r="AG1317" s="26"/>
      <c r="AH1317" s="45" t="n">
        <v>25</v>
      </c>
      <c r="AI1317" s="45" t="n">
        <f aca="false">Q1317</f>
        <v>0</v>
      </c>
      <c r="AJ1317" s="45" t="n">
        <f aca="false">$AH1317-$AI1317</f>
        <v>25</v>
      </c>
      <c r="AK1317" s="46" t="n">
        <v>184</v>
      </c>
      <c r="AL1317" s="46" t="n">
        <f aca="false">$AJ1317*$AK1317</f>
        <v>4600</v>
      </c>
      <c r="AM1317" s="46" t="n">
        <f aca="false">$AI1317*$AK1317</f>
        <v>0</v>
      </c>
      <c r="AN1317" s="26"/>
      <c r="AO1317" s="26"/>
    </row>
    <row r="1318" customFormat="false" ht="12" hidden="false" customHeight="false" outlineLevel="0" collapsed="false">
      <c r="A1318" s="39" t="s">
        <v>1216</v>
      </c>
      <c r="B1318" s="39" t="s">
        <v>1217</v>
      </c>
      <c r="C1318" s="39"/>
      <c r="D1318" s="39" t="s">
        <v>4505</v>
      </c>
      <c r="E1318" s="39" t="s">
        <v>274</v>
      </c>
      <c r="F1318" s="39" t="s">
        <v>1739</v>
      </c>
      <c r="G1318" s="39" t="s">
        <v>4853</v>
      </c>
      <c r="H1318" s="39" t="s">
        <v>4502</v>
      </c>
      <c r="I1318" s="40" t="n">
        <v>25</v>
      </c>
      <c r="J1318" s="40" t="n">
        <v>0</v>
      </c>
      <c r="K1318" s="39" t="s">
        <v>4503</v>
      </c>
      <c r="L1318" s="41" t="n">
        <v>0</v>
      </c>
      <c r="M1318" s="41" t="n">
        <v>133630.26</v>
      </c>
      <c r="O1318" s="42" t="n">
        <f aca="false">M1318/SUM($M$2:$M$2023)</f>
        <v>0.000369172181061056</v>
      </c>
      <c r="P1318" s="43" t="n">
        <f aca="false">IFERROR(M1318/I1318,0)</f>
        <v>5345.2104</v>
      </c>
      <c r="Q1318" s="17"/>
      <c r="R1318" s="44" t="n">
        <f aca="false">I1318-Q1318</f>
        <v>25</v>
      </c>
      <c r="S1318" s="43" t="n">
        <f aca="false">$AK1318*R1318</f>
        <v>133630.25974026</v>
      </c>
      <c r="U1318" s="26" t="s">
        <v>259</v>
      </c>
      <c r="V1318" s="26" t="s">
        <v>273</v>
      </c>
      <c r="W1318" s="26" t="s">
        <v>262</v>
      </c>
      <c r="X1318" s="26"/>
      <c r="Y1318" s="26" t="s">
        <v>277</v>
      </c>
      <c r="Z1318" s="27" t="s">
        <v>123</v>
      </c>
      <c r="AA1318" s="26"/>
      <c r="AB1318" s="26"/>
      <c r="AC1318" s="26"/>
      <c r="AD1318" s="26"/>
      <c r="AE1318" s="26"/>
      <c r="AF1318" s="26"/>
      <c r="AG1318" s="26"/>
      <c r="AH1318" s="45"/>
      <c r="AI1318" s="45"/>
      <c r="AJ1318" s="45"/>
      <c r="AK1318" s="46" t="n">
        <v>5345.21038961039</v>
      </c>
      <c r="AL1318" s="46"/>
      <c r="AM1318" s="46"/>
      <c r="AN1318" s="26"/>
      <c r="AO1318" s="26" t="s">
        <v>1741</v>
      </c>
    </row>
    <row r="1319" customFormat="false" ht="12" hidden="false" customHeight="false" outlineLevel="0" collapsed="false">
      <c r="A1319" s="39" t="s">
        <v>2834</v>
      </c>
      <c r="B1319" s="39" t="s">
        <v>2835</v>
      </c>
      <c r="C1319" s="39"/>
      <c r="D1319" s="39" t="s">
        <v>4505</v>
      </c>
      <c r="E1319" s="39" t="s">
        <v>274</v>
      </c>
      <c r="F1319" s="39" t="s">
        <v>1739</v>
      </c>
      <c r="G1319" s="39" t="s">
        <v>4853</v>
      </c>
      <c r="H1319" s="39" t="s">
        <v>4502</v>
      </c>
      <c r="I1319" s="40" t="n">
        <v>25</v>
      </c>
      <c r="J1319" s="40" t="n">
        <v>0</v>
      </c>
      <c r="K1319" s="39" t="s">
        <v>4503</v>
      </c>
      <c r="L1319" s="41" t="n">
        <v>0</v>
      </c>
      <c r="M1319" s="41" t="n">
        <v>203488.91</v>
      </c>
      <c r="O1319" s="42" t="n">
        <f aca="false">M1319/SUM($M$2:$M$2023)</f>
        <v>0.000562166418941615</v>
      </c>
      <c r="P1319" s="43" t="n">
        <f aca="false">IFERROR(M1319/I1319,0)</f>
        <v>8139.5564</v>
      </c>
      <c r="Q1319" s="17" t="n">
        <v>7</v>
      </c>
      <c r="R1319" s="44" t="n">
        <f aca="false">I1319-Q1319</f>
        <v>18</v>
      </c>
      <c r="S1319" s="43" t="n">
        <f aca="false">$AK1319*R1319</f>
        <v>146512.0152</v>
      </c>
      <c r="U1319" s="26" t="s">
        <v>259</v>
      </c>
      <c r="V1319" s="26" t="s">
        <v>273</v>
      </c>
      <c r="W1319" s="26" t="s">
        <v>262</v>
      </c>
      <c r="X1319" s="29" t="s">
        <v>227</v>
      </c>
      <c r="Y1319" s="26" t="s">
        <v>297</v>
      </c>
      <c r="Z1319" s="25" t="s">
        <v>51</v>
      </c>
      <c r="AA1319" s="26" t="s">
        <v>2836</v>
      </c>
      <c r="AB1319" s="26" t="s">
        <v>2837</v>
      </c>
      <c r="AC1319" s="26" t="s">
        <v>290</v>
      </c>
      <c r="AD1319" s="26" t="s">
        <v>269</v>
      </c>
      <c r="AE1319" s="26"/>
      <c r="AF1319" s="26" t="s">
        <v>269</v>
      </c>
      <c r="AG1319" s="26"/>
      <c r="AH1319" s="45" t="n">
        <v>25</v>
      </c>
      <c r="AI1319" s="45" t="n">
        <f aca="false">Q1319</f>
        <v>7</v>
      </c>
      <c r="AJ1319" s="45" t="n">
        <f aca="false">$AH1319-$AI1319</f>
        <v>18</v>
      </c>
      <c r="AK1319" s="46" t="n">
        <v>8139.5564</v>
      </c>
      <c r="AL1319" s="46" t="n">
        <f aca="false">$AJ1319*$AK1319</f>
        <v>146512.0152</v>
      </c>
      <c r="AM1319" s="46" t="n">
        <f aca="false">$AI1319*$AK1319</f>
        <v>56976.8948</v>
      </c>
      <c r="AN1319" s="26"/>
      <c r="AO1319" s="26" t="s">
        <v>2838</v>
      </c>
    </row>
    <row r="1320" customFormat="false" ht="12" hidden="false" customHeight="false" outlineLevel="0" collapsed="false">
      <c r="A1320" s="39" t="s">
        <v>2839</v>
      </c>
      <c r="B1320" s="39" t="s">
        <v>2840</v>
      </c>
      <c r="C1320" s="39"/>
      <c r="D1320" s="39" t="s">
        <v>4505</v>
      </c>
      <c r="E1320" s="39" t="s">
        <v>274</v>
      </c>
      <c r="F1320" s="39" t="s">
        <v>1739</v>
      </c>
      <c r="G1320" s="39" t="s">
        <v>4854</v>
      </c>
      <c r="H1320" s="39" t="s">
        <v>4502</v>
      </c>
      <c r="I1320" s="40" t="n">
        <v>25</v>
      </c>
      <c r="J1320" s="40" t="n">
        <v>0</v>
      </c>
      <c r="K1320" s="39" t="s">
        <v>4503</v>
      </c>
      <c r="L1320" s="41" t="n">
        <v>0</v>
      </c>
      <c r="M1320" s="41" t="n">
        <v>52640</v>
      </c>
      <c r="O1320" s="42" t="n">
        <f aca="false">M1320/SUM($M$2:$M$2023)</f>
        <v>0.000145425322161717</v>
      </c>
      <c r="P1320" s="43" t="n">
        <f aca="false">IFERROR(M1320/I1320,0)</f>
        <v>2105.6</v>
      </c>
      <c r="Q1320" s="17"/>
      <c r="R1320" s="44" t="n">
        <f aca="false">I1320-Q1320</f>
        <v>25</v>
      </c>
      <c r="S1320" s="43" t="n">
        <f aca="false">$AK1320*R1320</f>
        <v>52640</v>
      </c>
      <c r="U1320" s="26" t="s">
        <v>259</v>
      </c>
      <c r="V1320" s="26" t="s">
        <v>273</v>
      </c>
      <c r="W1320" s="26" t="s">
        <v>262</v>
      </c>
      <c r="X1320" s="26"/>
      <c r="Y1320" s="26" t="s">
        <v>277</v>
      </c>
      <c r="Z1320" s="27" t="s">
        <v>123</v>
      </c>
      <c r="AA1320" s="26"/>
      <c r="AB1320" s="26"/>
      <c r="AC1320" s="26"/>
      <c r="AD1320" s="26"/>
      <c r="AE1320" s="26"/>
      <c r="AF1320" s="26"/>
      <c r="AG1320" s="26"/>
      <c r="AH1320" s="45" t="n">
        <v>25</v>
      </c>
      <c r="AI1320" s="45" t="n">
        <f aca="false">Q1320</f>
        <v>0</v>
      </c>
      <c r="AJ1320" s="45" t="n">
        <f aca="false">$AH1320-$AI1320</f>
        <v>25</v>
      </c>
      <c r="AK1320" s="46" t="n">
        <v>2105.6</v>
      </c>
      <c r="AL1320" s="46" t="n">
        <f aca="false">$AJ1320*$AK1320</f>
        <v>52640</v>
      </c>
      <c r="AM1320" s="46" t="n">
        <f aca="false">$AI1320*$AK1320</f>
        <v>0</v>
      </c>
      <c r="AN1320" s="26"/>
      <c r="AO1320" s="26"/>
    </row>
    <row r="1321" customFormat="false" ht="12" hidden="false" customHeight="false" outlineLevel="0" collapsed="false">
      <c r="A1321" s="39" t="s">
        <v>2845</v>
      </c>
      <c r="B1321" s="39" t="s">
        <v>2846</v>
      </c>
      <c r="C1321" s="39"/>
      <c r="D1321" s="39" t="s">
        <v>4565</v>
      </c>
      <c r="E1321" s="39" t="s">
        <v>611</v>
      </c>
      <c r="F1321" s="39" t="s">
        <v>1739</v>
      </c>
      <c r="G1321" s="39" t="s">
        <v>4854</v>
      </c>
      <c r="H1321" s="39" t="s">
        <v>4502</v>
      </c>
      <c r="I1321" s="40" t="n">
        <v>25</v>
      </c>
      <c r="J1321" s="40" t="n">
        <v>0</v>
      </c>
      <c r="K1321" s="39" t="s">
        <v>4503</v>
      </c>
      <c r="L1321" s="41" t="n">
        <v>0</v>
      </c>
      <c r="M1321" s="41" t="n">
        <v>664682.12</v>
      </c>
      <c r="O1321" s="42" t="n">
        <f aca="false">M1321/SUM($M$2:$M$2023)</f>
        <v>0.00183627681299645</v>
      </c>
      <c r="P1321" s="43" t="n">
        <f aca="false">IFERROR(M1321/I1321,0)</f>
        <v>26587.2848</v>
      </c>
      <c r="Q1321" s="17"/>
      <c r="R1321" s="44" t="n">
        <f aca="false">I1321-Q1321</f>
        <v>25</v>
      </c>
      <c r="S1321" s="43" t="n">
        <f aca="false">$AK1321*R1321</f>
        <v>664682.12</v>
      </c>
      <c r="U1321" s="26" t="s">
        <v>259</v>
      </c>
      <c r="V1321" s="26" t="s">
        <v>610</v>
      </c>
      <c r="W1321" s="26" t="s">
        <v>612</v>
      </c>
      <c r="X1321" s="26"/>
      <c r="Y1321" s="26" t="s">
        <v>615</v>
      </c>
      <c r="Z1321" s="27" t="s">
        <v>126</v>
      </c>
      <c r="AA1321" s="26"/>
      <c r="AB1321" s="26"/>
      <c r="AC1321" s="26"/>
      <c r="AD1321" s="26"/>
      <c r="AE1321" s="26"/>
      <c r="AF1321" s="26"/>
      <c r="AG1321" s="26"/>
      <c r="AH1321" s="45" t="n">
        <v>25</v>
      </c>
      <c r="AI1321" s="45" t="n">
        <f aca="false">Q1321</f>
        <v>0</v>
      </c>
      <c r="AJ1321" s="45" t="n">
        <f aca="false">$AH1321-$AI1321</f>
        <v>25</v>
      </c>
      <c r="AK1321" s="46" t="n">
        <v>26587.2848</v>
      </c>
      <c r="AL1321" s="46" t="n">
        <f aca="false">$AJ1321*$AK1321</f>
        <v>664682.12</v>
      </c>
      <c r="AM1321" s="46" t="n">
        <f aca="false">$AI1321*$AK1321</f>
        <v>0</v>
      </c>
      <c r="AN1321" s="26"/>
      <c r="AO1321" s="26"/>
    </row>
    <row r="1322" customFormat="false" ht="12" hidden="false" customHeight="false" outlineLevel="0" collapsed="false">
      <c r="A1322" s="39" t="s">
        <v>2368</v>
      </c>
      <c r="B1322" s="39" t="s">
        <v>2369</v>
      </c>
      <c r="C1322" s="39" t="s">
        <v>5835</v>
      </c>
      <c r="D1322" s="39" t="s">
        <v>4505</v>
      </c>
      <c r="E1322" s="39" t="s">
        <v>261</v>
      </c>
      <c r="F1322" s="39" t="s">
        <v>1739</v>
      </c>
      <c r="G1322" s="39" t="s">
        <v>4852</v>
      </c>
      <c r="H1322" s="39" t="s">
        <v>4502</v>
      </c>
      <c r="I1322" s="40" t="n">
        <v>24</v>
      </c>
      <c r="J1322" s="40" t="n">
        <v>0</v>
      </c>
      <c r="K1322" s="39" t="s">
        <v>4503</v>
      </c>
      <c r="L1322" s="41" t="n">
        <v>0</v>
      </c>
      <c r="M1322" s="41" t="n">
        <v>13603.22</v>
      </c>
      <c r="O1322" s="42" t="n">
        <f aca="false">M1322/SUM($M$2:$M$2023)</f>
        <v>3.75807874418068E-005</v>
      </c>
      <c r="P1322" s="43" t="n">
        <f aca="false">IFERROR(M1322/I1322,0)</f>
        <v>566.800833333333</v>
      </c>
      <c r="Q1322" s="17"/>
      <c r="R1322" s="44" t="n">
        <f aca="false">I1322-Q1322</f>
        <v>24</v>
      </c>
      <c r="S1322" s="43" t="n">
        <f aca="false">$AK1322*R1322</f>
        <v>13603.2246428571</v>
      </c>
      <c r="U1322" s="26" t="s">
        <v>259</v>
      </c>
      <c r="V1322" s="26" t="s">
        <v>260</v>
      </c>
      <c r="W1322" s="26" t="s">
        <v>262</v>
      </c>
      <c r="X1322" s="24" t="s">
        <v>226</v>
      </c>
      <c r="Y1322" s="26" t="s">
        <v>267</v>
      </c>
      <c r="Z1322" s="25" t="s">
        <v>51</v>
      </c>
      <c r="AA1322" s="26" t="s">
        <v>2370</v>
      </c>
      <c r="AB1322" s="26" t="s">
        <v>2371</v>
      </c>
      <c r="AC1322" s="26" t="s">
        <v>2372</v>
      </c>
      <c r="AD1322" s="26" t="s">
        <v>269</v>
      </c>
      <c r="AE1322" s="26"/>
      <c r="AF1322" s="26" t="s">
        <v>270</v>
      </c>
      <c r="AG1322" s="26" t="s">
        <v>1116</v>
      </c>
      <c r="AH1322" s="45"/>
      <c r="AI1322" s="45"/>
      <c r="AJ1322" s="45"/>
      <c r="AK1322" s="46" t="n">
        <v>566.801026785714</v>
      </c>
      <c r="AL1322" s="46"/>
      <c r="AM1322" s="46"/>
      <c r="AN1322" s="26"/>
      <c r="AO1322" s="26" t="s">
        <v>5836</v>
      </c>
    </row>
    <row r="1323" customFormat="false" ht="12" hidden="false" customHeight="false" outlineLevel="0" collapsed="false">
      <c r="A1323" s="39" t="s">
        <v>453</v>
      </c>
      <c r="B1323" s="39" t="s">
        <v>454</v>
      </c>
      <c r="C1323" s="39" t="s">
        <v>5837</v>
      </c>
      <c r="D1323" s="39" t="s">
        <v>4505</v>
      </c>
      <c r="E1323" s="39" t="s">
        <v>261</v>
      </c>
      <c r="F1323" s="39" t="s">
        <v>1739</v>
      </c>
      <c r="G1323" s="39" t="s">
        <v>4853</v>
      </c>
      <c r="H1323" s="39" t="s">
        <v>4502</v>
      </c>
      <c r="I1323" s="40" t="n">
        <v>24</v>
      </c>
      <c r="J1323" s="40" t="n">
        <v>0</v>
      </c>
      <c r="K1323" s="39" t="s">
        <v>4503</v>
      </c>
      <c r="L1323" s="41" t="n">
        <v>0</v>
      </c>
      <c r="M1323" s="41" t="n">
        <v>37495.23</v>
      </c>
      <c r="O1323" s="42" t="n">
        <f aca="false">M1323/SUM($M$2:$M$2023)</f>
        <v>0.000103585788417129</v>
      </c>
      <c r="P1323" s="43" t="n">
        <f aca="false">IFERROR(M1323/I1323,0)</f>
        <v>1562.30125</v>
      </c>
      <c r="Q1323" s="17"/>
      <c r="R1323" s="44" t="n">
        <f aca="false">I1323-Q1323</f>
        <v>24</v>
      </c>
      <c r="S1323" s="43" t="n">
        <f aca="false">$AK1323*R1323</f>
        <v>37495.2304467733</v>
      </c>
      <c r="U1323" s="26" t="s">
        <v>259</v>
      </c>
      <c r="V1323" s="26" t="s">
        <v>260</v>
      </c>
      <c r="W1323" s="26" t="s">
        <v>262</v>
      </c>
      <c r="X1323" s="29" t="s">
        <v>227</v>
      </c>
      <c r="Y1323" s="26" t="s">
        <v>297</v>
      </c>
      <c r="Z1323" s="25" t="s">
        <v>51</v>
      </c>
      <c r="AA1323" s="26" t="s">
        <v>1971</v>
      </c>
      <c r="AB1323" s="26" t="s">
        <v>1972</v>
      </c>
      <c r="AC1323" s="26" t="s">
        <v>457</v>
      </c>
      <c r="AD1323" s="26" t="s">
        <v>269</v>
      </c>
      <c r="AE1323" s="26"/>
      <c r="AF1323" s="26" t="s">
        <v>270</v>
      </c>
      <c r="AG1323" s="26" t="s">
        <v>458</v>
      </c>
      <c r="AH1323" s="45"/>
      <c r="AI1323" s="45"/>
      <c r="AJ1323" s="45"/>
      <c r="AK1323" s="46" t="n">
        <v>1562.30126861555</v>
      </c>
      <c r="AL1323" s="46"/>
      <c r="AM1323" s="46"/>
      <c r="AN1323" s="26"/>
      <c r="AO1323" s="26" t="s">
        <v>5149</v>
      </c>
    </row>
    <row r="1324" customFormat="false" ht="12" hidden="false" customHeight="false" outlineLevel="0" collapsed="false">
      <c r="A1324" s="39" t="s">
        <v>2243</v>
      </c>
      <c r="B1324" s="39" t="s">
        <v>2244</v>
      </c>
      <c r="C1324" s="39" t="s">
        <v>5838</v>
      </c>
      <c r="D1324" s="39" t="s">
        <v>4505</v>
      </c>
      <c r="E1324" s="39" t="s">
        <v>261</v>
      </c>
      <c r="F1324" s="39" t="s">
        <v>1739</v>
      </c>
      <c r="G1324" s="39" t="s">
        <v>4852</v>
      </c>
      <c r="H1324" s="39" t="s">
        <v>4502</v>
      </c>
      <c r="I1324" s="40" t="n">
        <v>24</v>
      </c>
      <c r="J1324" s="40" t="n">
        <v>0</v>
      </c>
      <c r="K1324" s="39" t="s">
        <v>4503</v>
      </c>
      <c r="L1324" s="41" t="n">
        <v>0</v>
      </c>
      <c r="M1324" s="41" t="n">
        <v>225662.77</v>
      </c>
      <c r="O1324" s="42" t="n">
        <f aca="false">M1324/SUM($M$2:$M$2023)</f>
        <v>0.000623424791549305</v>
      </c>
      <c r="P1324" s="43" t="n">
        <f aca="false">IFERROR(M1324/I1324,0)</f>
        <v>9402.61541666667</v>
      </c>
      <c r="Q1324" s="17"/>
      <c r="R1324" s="44" t="n">
        <f aca="false">I1324-Q1324</f>
        <v>24</v>
      </c>
      <c r="S1324" s="43" t="n">
        <f aca="false">$AK1324*R1324</f>
        <v>225662.772529002</v>
      </c>
      <c r="U1324" s="26" t="s">
        <v>259</v>
      </c>
      <c r="V1324" s="26" t="s">
        <v>260</v>
      </c>
      <c r="W1324" s="26" t="s">
        <v>262</v>
      </c>
      <c r="X1324" s="26"/>
      <c r="Y1324" s="26" t="s">
        <v>277</v>
      </c>
      <c r="Z1324" s="27" t="s">
        <v>123</v>
      </c>
      <c r="AA1324" s="26"/>
      <c r="AB1324" s="26"/>
      <c r="AC1324" s="26"/>
      <c r="AD1324" s="26"/>
      <c r="AE1324" s="26"/>
      <c r="AF1324" s="26"/>
      <c r="AG1324" s="26"/>
      <c r="AH1324" s="45"/>
      <c r="AI1324" s="45"/>
      <c r="AJ1324" s="45"/>
      <c r="AK1324" s="46" t="n">
        <v>9402.61552204177</v>
      </c>
      <c r="AL1324" s="46"/>
      <c r="AM1324" s="46"/>
      <c r="AN1324" s="26"/>
      <c r="AO1324" s="26" t="s">
        <v>1837</v>
      </c>
    </row>
    <row r="1325" customFormat="false" ht="12" hidden="false" customHeight="false" outlineLevel="0" collapsed="false">
      <c r="A1325" s="39" t="s">
        <v>2660</v>
      </c>
      <c r="B1325" s="39" t="s">
        <v>2661</v>
      </c>
      <c r="C1325" s="39" t="s">
        <v>5839</v>
      </c>
      <c r="D1325" s="39" t="s">
        <v>4505</v>
      </c>
      <c r="E1325" s="39" t="s">
        <v>261</v>
      </c>
      <c r="F1325" s="39" t="s">
        <v>1739</v>
      </c>
      <c r="G1325" s="39" t="s">
        <v>4853</v>
      </c>
      <c r="H1325" s="39" t="s">
        <v>4502</v>
      </c>
      <c r="I1325" s="40" t="n">
        <v>24</v>
      </c>
      <c r="J1325" s="40" t="n">
        <v>0</v>
      </c>
      <c r="K1325" s="39" t="s">
        <v>4503</v>
      </c>
      <c r="L1325" s="41" t="n">
        <v>0</v>
      </c>
      <c r="M1325" s="41" t="n">
        <v>115104.58</v>
      </c>
      <c r="O1325" s="42" t="n">
        <f aca="false">M1325/SUM($M$2:$M$2023)</f>
        <v>0.000317992413160888</v>
      </c>
      <c r="P1325" s="43" t="n">
        <f aca="false">IFERROR(M1325/I1325,0)</f>
        <v>4796.02416666667</v>
      </c>
      <c r="Q1325" s="17"/>
      <c r="R1325" s="44" t="n">
        <f aca="false">I1325-Q1325</f>
        <v>24</v>
      </c>
      <c r="S1325" s="43" t="n">
        <f aca="false">$AK1325*R1325</f>
        <v>115104.577627119</v>
      </c>
      <c r="U1325" s="26" t="s">
        <v>259</v>
      </c>
      <c r="V1325" s="26" t="s">
        <v>260</v>
      </c>
      <c r="W1325" s="26" t="s">
        <v>262</v>
      </c>
      <c r="X1325" s="26"/>
      <c r="Y1325" s="26" t="s">
        <v>277</v>
      </c>
      <c r="Z1325" s="27" t="s">
        <v>123</v>
      </c>
      <c r="AA1325" s="26"/>
      <c r="AB1325" s="26"/>
      <c r="AC1325" s="26"/>
      <c r="AD1325" s="26"/>
      <c r="AE1325" s="26"/>
      <c r="AF1325" s="26"/>
      <c r="AG1325" s="26"/>
      <c r="AH1325" s="45" t="n">
        <v>59</v>
      </c>
      <c r="AI1325" s="45" t="n">
        <f aca="false">Q1325</f>
        <v>0</v>
      </c>
      <c r="AJ1325" s="45" t="n">
        <f aca="false">$AH1325-$AI1325</f>
        <v>59</v>
      </c>
      <c r="AK1325" s="46" t="n">
        <v>4796.02406779661</v>
      </c>
      <c r="AL1325" s="46" t="n">
        <f aca="false">$AJ1325*$AK1325</f>
        <v>282965.42</v>
      </c>
      <c r="AM1325" s="46" t="n">
        <f aca="false">$AI1325*$AK1325</f>
        <v>0</v>
      </c>
      <c r="AN1325" s="26"/>
      <c r="AO1325" s="26" t="s">
        <v>2066</v>
      </c>
    </row>
    <row r="1326" customFormat="false" ht="12" hidden="false" customHeight="false" outlineLevel="0" collapsed="false">
      <c r="A1326" s="39" t="s">
        <v>377</v>
      </c>
      <c r="B1326" s="39" t="s">
        <v>378</v>
      </c>
      <c r="C1326" s="39" t="s">
        <v>5840</v>
      </c>
      <c r="D1326" s="39" t="s">
        <v>4505</v>
      </c>
      <c r="E1326" s="39" t="s">
        <v>261</v>
      </c>
      <c r="F1326" s="39" t="s">
        <v>1739</v>
      </c>
      <c r="G1326" s="39" t="s">
        <v>4853</v>
      </c>
      <c r="H1326" s="39" t="s">
        <v>4502</v>
      </c>
      <c r="I1326" s="40" t="n">
        <v>24</v>
      </c>
      <c r="J1326" s="40" t="n">
        <v>0</v>
      </c>
      <c r="K1326" s="39" t="s">
        <v>4503</v>
      </c>
      <c r="L1326" s="41" t="n">
        <v>0</v>
      </c>
      <c r="M1326" s="41" t="n">
        <v>25960.46</v>
      </c>
      <c r="O1326" s="42" t="n">
        <f aca="false">M1326/SUM($M$2:$M$2023)</f>
        <v>7.17193818192699E-005</v>
      </c>
      <c r="P1326" s="43" t="n">
        <f aca="false">IFERROR(M1326/I1326,0)</f>
        <v>1081.68583333333</v>
      </c>
      <c r="Q1326" s="17"/>
      <c r="R1326" s="44" t="n">
        <f aca="false">I1326-Q1326</f>
        <v>24</v>
      </c>
      <c r="S1326" s="43" t="n">
        <f aca="false">$AK1326*R1326</f>
        <v>25960.4568366465</v>
      </c>
      <c r="U1326" s="26" t="s">
        <v>259</v>
      </c>
      <c r="V1326" s="26" t="s">
        <v>260</v>
      </c>
      <c r="W1326" s="26" t="s">
        <v>262</v>
      </c>
      <c r="X1326" s="29" t="s">
        <v>227</v>
      </c>
      <c r="Y1326" s="26" t="s">
        <v>297</v>
      </c>
      <c r="Z1326" s="25" t="s">
        <v>51</v>
      </c>
      <c r="AA1326" s="26" t="s">
        <v>1877</v>
      </c>
      <c r="AB1326" s="26" t="s">
        <v>1878</v>
      </c>
      <c r="AC1326" s="26" t="s">
        <v>381</v>
      </c>
      <c r="AD1326" s="26" t="s">
        <v>269</v>
      </c>
      <c r="AE1326" s="26"/>
      <c r="AF1326" s="26" t="s">
        <v>270</v>
      </c>
      <c r="AG1326" s="26" t="s">
        <v>382</v>
      </c>
      <c r="AH1326" s="45"/>
      <c r="AI1326" s="45"/>
      <c r="AJ1326" s="45"/>
      <c r="AK1326" s="46" t="n">
        <v>1081.68570152694</v>
      </c>
      <c r="AL1326" s="46"/>
      <c r="AM1326" s="46"/>
      <c r="AN1326" s="26"/>
      <c r="AO1326" s="26" t="s">
        <v>5074</v>
      </c>
    </row>
    <row r="1327" customFormat="false" ht="12" hidden="false" customHeight="false" outlineLevel="0" collapsed="false">
      <c r="A1327" s="39" t="s">
        <v>2467</v>
      </c>
      <c r="B1327" s="39" t="s">
        <v>2468</v>
      </c>
      <c r="C1327" s="39" t="s">
        <v>78</v>
      </c>
      <c r="D1327" s="39" t="s">
        <v>4505</v>
      </c>
      <c r="E1327" s="39" t="s">
        <v>261</v>
      </c>
      <c r="F1327" s="39" t="s">
        <v>1739</v>
      </c>
      <c r="G1327" s="39" t="s">
        <v>4853</v>
      </c>
      <c r="H1327" s="39" t="s">
        <v>4502</v>
      </c>
      <c r="I1327" s="40" t="n">
        <v>24</v>
      </c>
      <c r="J1327" s="40" t="n">
        <v>0</v>
      </c>
      <c r="K1327" s="39" t="s">
        <v>4503</v>
      </c>
      <c r="L1327" s="41" t="n">
        <v>0</v>
      </c>
      <c r="M1327" s="41" t="n">
        <v>28048.16</v>
      </c>
      <c r="O1327" s="42" t="n">
        <f aca="false">M1327/SUM($M$2:$M$2023)</f>
        <v>7.74869434658697E-005</v>
      </c>
      <c r="P1327" s="43" t="n">
        <f aca="false">IFERROR(M1327/I1327,0)</f>
        <v>1168.67333333333</v>
      </c>
      <c r="Q1327" s="17"/>
      <c r="R1327" s="44" t="n">
        <f aca="false">I1327-Q1327</f>
        <v>24</v>
      </c>
      <c r="S1327" s="43" t="n">
        <f aca="false">$AK1327*R1327</f>
        <v>28048.16</v>
      </c>
      <c r="U1327" s="26" t="s">
        <v>259</v>
      </c>
      <c r="V1327" s="26" t="s">
        <v>260</v>
      </c>
      <c r="W1327" s="26" t="s">
        <v>262</v>
      </c>
      <c r="X1327" s="26"/>
      <c r="Y1327" s="26" t="s">
        <v>277</v>
      </c>
      <c r="Z1327" s="27" t="s">
        <v>123</v>
      </c>
      <c r="AA1327" s="26"/>
      <c r="AB1327" s="26"/>
      <c r="AC1327" s="26"/>
      <c r="AD1327" s="26"/>
      <c r="AE1327" s="26"/>
      <c r="AF1327" s="26"/>
      <c r="AG1327" s="26"/>
      <c r="AH1327" s="45"/>
      <c r="AI1327" s="45"/>
      <c r="AJ1327" s="45"/>
      <c r="AK1327" s="46" t="n">
        <v>1168.67333333333</v>
      </c>
      <c r="AL1327" s="46"/>
      <c r="AM1327" s="46"/>
      <c r="AN1327" s="26"/>
      <c r="AO1327" s="26" t="s">
        <v>2190</v>
      </c>
    </row>
    <row r="1328" customFormat="false" ht="12" hidden="false" customHeight="false" outlineLevel="0" collapsed="false">
      <c r="A1328" s="39" t="s">
        <v>2467</v>
      </c>
      <c r="B1328" s="39" t="s">
        <v>2468</v>
      </c>
      <c r="C1328" s="39" t="s">
        <v>5841</v>
      </c>
      <c r="D1328" s="39" t="s">
        <v>4505</v>
      </c>
      <c r="E1328" s="39" t="s">
        <v>261</v>
      </c>
      <c r="F1328" s="39" t="s">
        <v>1739</v>
      </c>
      <c r="G1328" s="39" t="s">
        <v>4853</v>
      </c>
      <c r="H1328" s="39" t="s">
        <v>4502</v>
      </c>
      <c r="I1328" s="40" t="n">
        <v>24</v>
      </c>
      <c r="J1328" s="40" t="n">
        <v>0</v>
      </c>
      <c r="K1328" s="39" t="s">
        <v>4503</v>
      </c>
      <c r="L1328" s="41" t="n">
        <v>0</v>
      </c>
      <c r="M1328" s="41" t="n">
        <v>28048.16</v>
      </c>
      <c r="O1328" s="42" t="n">
        <f aca="false">M1328/SUM($M$2:$M$2023)</f>
        <v>7.74869434658697E-005</v>
      </c>
      <c r="P1328" s="43" t="n">
        <f aca="false">IFERROR(M1328/I1328,0)</f>
        <v>1168.67333333333</v>
      </c>
      <c r="Q1328" s="17"/>
      <c r="R1328" s="44" t="n">
        <f aca="false">I1328-Q1328</f>
        <v>24</v>
      </c>
      <c r="S1328" s="43" t="n">
        <f aca="false">$AK1328*R1328</f>
        <v>28048.16</v>
      </c>
      <c r="U1328" s="26" t="s">
        <v>259</v>
      </c>
      <c r="V1328" s="26" t="s">
        <v>260</v>
      </c>
      <c r="W1328" s="26" t="s">
        <v>262</v>
      </c>
      <c r="X1328" s="26"/>
      <c r="Y1328" s="26" t="s">
        <v>277</v>
      </c>
      <c r="Z1328" s="27" t="s">
        <v>123</v>
      </c>
      <c r="AA1328" s="26"/>
      <c r="AB1328" s="26"/>
      <c r="AC1328" s="26"/>
      <c r="AD1328" s="26"/>
      <c r="AE1328" s="26"/>
      <c r="AF1328" s="26"/>
      <c r="AG1328" s="26"/>
      <c r="AH1328" s="45"/>
      <c r="AI1328" s="45"/>
      <c r="AJ1328" s="45"/>
      <c r="AK1328" s="46" t="n">
        <v>1168.67333333333</v>
      </c>
      <c r="AL1328" s="46"/>
      <c r="AM1328" s="46"/>
      <c r="AN1328" s="26"/>
      <c r="AO1328" s="26" t="s">
        <v>2190</v>
      </c>
    </row>
    <row r="1329" customFormat="false" ht="12" hidden="false" customHeight="false" outlineLevel="0" collapsed="false">
      <c r="A1329" s="39" t="s">
        <v>2467</v>
      </c>
      <c r="B1329" s="39" t="s">
        <v>2468</v>
      </c>
      <c r="C1329" s="39" t="s">
        <v>5842</v>
      </c>
      <c r="D1329" s="39" t="s">
        <v>4505</v>
      </c>
      <c r="E1329" s="39" t="s">
        <v>261</v>
      </c>
      <c r="F1329" s="39" t="s">
        <v>1739</v>
      </c>
      <c r="G1329" s="39" t="s">
        <v>4853</v>
      </c>
      <c r="H1329" s="39" t="s">
        <v>4502</v>
      </c>
      <c r="I1329" s="40" t="n">
        <v>24</v>
      </c>
      <c r="J1329" s="40" t="n">
        <v>0</v>
      </c>
      <c r="K1329" s="39" t="s">
        <v>4503</v>
      </c>
      <c r="L1329" s="41" t="n">
        <v>0</v>
      </c>
      <c r="M1329" s="41" t="n">
        <v>28048.16</v>
      </c>
      <c r="O1329" s="42" t="n">
        <f aca="false">M1329/SUM($M$2:$M$2023)</f>
        <v>7.74869434658697E-005</v>
      </c>
      <c r="P1329" s="43" t="n">
        <f aca="false">IFERROR(M1329/I1329,0)</f>
        <v>1168.67333333333</v>
      </c>
      <c r="Q1329" s="17"/>
      <c r="R1329" s="44" t="n">
        <f aca="false">I1329-Q1329</f>
        <v>24</v>
      </c>
      <c r="S1329" s="43" t="n">
        <f aca="false">$AK1329*R1329</f>
        <v>28048.16</v>
      </c>
      <c r="U1329" s="26" t="s">
        <v>259</v>
      </c>
      <c r="V1329" s="26" t="s">
        <v>260</v>
      </c>
      <c r="W1329" s="26" t="s">
        <v>262</v>
      </c>
      <c r="X1329" s="26"/>
      <c r="Y1329" s="26" t="s">
        <v>277</v>
      </c>
      <c r="Z1329" s="27" t="s">
        <v>123</v>
      </c>
      <c r="AA1329" s="26"/>
      <c r="AB1329" s="26"/>
      <c r="AC1329" s="26"/>
      <c r="AD1329" s="26"/>
      <c r="AE1329" s="26"/>
      <c r="AF1329" s="26"/>
      <c r="AG1329" s="26"/>
      <c r="AH1329" s="45"/>
      <c r="AI1329" s="45"/>
      <c r="AJ1329" s="45"/>
      <c r="AK1329" s="46" t="n">
        <v>1168.67333333333</v>
      </c>
      <c r="AL1329" s="46"/>
      <c r="AM1329" s="46"/>
      <c r="AN1329" s="26"/>
      <c r="AO1329" s="26" t="s">
        <v>2190</v>
      </c>
    </row>
    <row r="1330" customFormat="false" ht="12" hidden="false" customHeight="false" outlineLevel="0" collapsed="false">
      <c r="A1330" s="39" t="s">
        <v>2232</v>
      </c>
      <c r="B1330" s="39" t="s">
        <v>2233</v>
      </c>
      <c r="C1330" s="39" t="s">
        <v>5843</v>
      </c>
      <c r="D1330" s="39" t="s">
        <v>4505</v>
      </c>
      <c r="E1330" s="39" t="s">
        <v>261</v>
      </c>
      <c r="F1330" s="39" t="s">
        <v>1739</v>
      </c>
      <c r="G1330" s="39" t="s">
        <v>4853</v>
      </c>
      <c r="H1330" s="39" t="s">
        <v>4502</v>
      </c>
      <c r="I1330" s="40" t="n">
        <v>24</v>
      </c>
      <c r="J1330" s="40" t="n">
        <v>0</v>
      </c>
      <c r="K1330" s="39" t="s">
        <v>4503</v>
      </c>
      <c r="L1330" s="41" t="n">
        <v>0</v>
      </c>
      <c r="M1330" s="41" t="n">
        <v>249610.25</v>
      </c>
      <c r="O1330" s="42" t="n">
        <f aca="false">M1330/SUM($M$2:$M$2023)</f>
        <v>0.000689583036115439</v>
      </c>
      <c r="P1330" s="43" t="n">
        <f aca="false">IFERROR(M1330/I1330,0)</f>
        <v>10400.4270833333</v>
      </c>
      <c r="Q1330" s="17"/>
      <c r="R1330" s="44" t="n">
        <f aca="false">I1330-Q1330</f>
        <v>24</v>
      </c>
      <c r="S1330" s="43" t="n">
        <f aca="false">$AK1330*R1330</f>
        <v>249610.245789474</v>
      </c>
      <c r="U1330" s="26" t="s">
        <v>259</v>
      </c>
      <c r="V1330" s="26" t="s">
        <v>260</v>
      </c>
      <c r="W1330" s="26" t="s">
        <v>262</v>
      </c>
      <c r="X1330" s="26"/>
      <c r="Y1330" s="26" t="s">
        <v>277</v>
      </c>
      <c r="Z1330" s="27" t="s">
        <v>123</v>
      </c>
      <c r="AA1330" s="26"/>
      <c r="AB1330" s="26"/>
      <c r="AC1330" s="26"/>
      <c r="AD1330" s="26"/>
      <c r="AE1330" s="26"/>
      <c r="AF1330" s="26"/>
      <c r="AG1330" s="26"/>
      <c r="AH1330" s="45"/>
      <c r="AI1330" s="45"/>
      <c r="AJ1330" s="45"/>
      <c r="AK1330" s="46" t="n">
        <v>10400.4269078947</v>
      </c>
      <c r="AL1330" s="46"/>
      <c r="AM1330" s="46"/>
      <c r="AN1330" s="26"/>
      <c r="AO1330" s="26" t="s">
        <v>2023</v>
      </c>
    </row>
    <row r="1331" customFormat="false" ht="12" hidden="false" customHeight="false" outlineLevel="0" collapsed="false">
      <c r="A1331" s="39" t="s">
        <v>2232</v>
      </c>
      <c r="B1331" s="39" t="s">
        <v>2233</v>
      </c>
      <c r="C1331" s="39" t="s">
        <v>5756</v>
      </c>
      <c r="D1331" s="39" t="s">
        <v>4505</v>
      </c>
      <c r="E1331" s="39" t="s">
        <v>261</v>
      </c>
      <c r="F1331" s="39" t="s">
        <v>1739</v>
      </c>
      <c r="G1331" s="39" t="s">
        <v>4853</v>
      </c>
      <c r="H1331" s="39" t="s">
        <v>4502</v>
      </c>
      <c r="I1331" s="40" t="n">
        <v>24</v>
      </c>
      <c r="J1331" s="40" t="n">
        <v>0</v>
      </c>
      <c r="K1331" s="39" t="s">
        <v>4503</v>
      </c>
      <c r="L1331" s="41" t="n">
        <v>0</v>
      </c>
      <c r="M1331" s="41" t="n">
        <v>249610.25</v>
      </c>
      <c r="O1331" s="42" t="n">
        <f aca="false">M1331/SUM($M$2:$M$2023)</f>
        <v>0.000689583036115439</v>
      </c>
      <c r="P1331" s="43" t="n">
        <f aca="false">IFERROR(M1331/I1331,0)</f>
        <v>10400.4270833333</v>
      </c>
      <c r="Q1331" s="17"/>
      <c r="R1331" s="44" t="n">
        <f aca="false">I1331-Q1331</f>
        <v>24</v>
      </c>
      <c r="S1331" s="43" t="n">
        <f aca="false">$AK1331*R1331</f>
        <v>249610.245789474</v>
      </c>
      <c r="U1331" s="26" t="s">
        <v>259</v>
      </c>
      <c r="V1331" s="26" t="s">
        <v>260</v>
      </c>
      <c r="W1331" s="26" t="s">
        <v>262</v>
      </c>
      <c r="X1331" s="26"/>
      <c r="Y1331" s="26" t="s">
        <v>277</v>
      </c>
      <c r="Z1331" s="27" t="s">
        <v>123</v>
      </c>
      <c r="AA1331" s="26"/>
      <c r="AB1331" s="26"/>
      <c r="AC1331" s="26"/>
      <c r="AD1331" s="26"/>
      <c r="AE1331" s="26"/>
      <c r="AF1331" s="26"/>
      <c r="AG1331" s="26"/>
      <c r="AH1331" s="45"/>
      <c r="AI1331" s="45"/>
      <c r="AJ1331" s="45"/>
      <c r="AK1331" s="46" t="n">
        <v>10400.4269078947</v>
      </c>
      <c r="AL1331" s="46"/>
      <c r="AM1331" s="46"/>
      <c r="AN1331" s="26"/>
      <c r="AO1331" s="26" t="s">
        <v>2023</v>
      </c>
    </row>
    <row r="1332" customFormat="false" ht="12" hidden="false" customHeight="false" outlineLevel="0" collapsed="false">
      <c r="A1332" s="39" t="s">
        <v>2232</v>
      </c>
      <c r="B1332" s="39" t="s">
        <v>2233</v>
      </c>
      <c r="C1332" s="39" t="s">
        <v>5844</v>
      </c>
      <c r="D1332" s="39" t="s">
        <v>4505</v>
      </c>
      <c r="E1332" s="39" t="s">
        <v>261</v>
      </c>
      <c r="F1332" s="39" t="s">
        <v>1739</v>
      </c>
      <c r="G1332" s="39" t="s">
        <v>4852</v>
      </c>
      <c r="H1332" s="39" t="s">
        <v>4502</v>
      </c>
      <c r="I1332" s="40" t="n">
        <v>24</v>
      </c>
      <c r="J1332" s="40" t="n">
        <v>0</v>
      </c>
      <c r="K1332" s="39" t="s">
        <v>4503</v>
      </c>
      <c r="L1332" s="41" t="n">
        <v>0</v>
      </c>
      <c r="M1332" s="41" t="n">
        <v>249610.25</v>
      </c>
      <c r="O1332" s="42" t="n">
        <f aca="false">M1332/SUM($M$2:$M$2023)</f>
        <v>0.000689583036115439</v>
      </c>
      <c r="P1332" s="43" t="n">
        <f aca="false">IFERROR(M1332/I1332,0)</f>
        <v>10400.4270833333</v>
      </c>
      <c r="Q1332" s="17"/>
      <c r="R1332" s="44" t="n">
        <f aca="false">I1332-Q1332</f>
        <v>24</v>
      </c>
      <c r="S1332" s="43" t="n">
        <f aca="false">$AK1332*R1332</f>
        <v>249610.245789474</v>
      </c>
      <c r="U1332" s="26" t="s">
        <v>259</v>
      </c>
      <c r="V1332" s="26" t="s">
        <v>260</v>
      </c>
      <c r="W1332" s="26" t="s">
        <v>262</v>
      </c>
      <c r="X1332" s="26"/>
      <c r="Y1332" s="26" t="s">
        <v>277</v>
      </c>
      <c r="Z1332" s="27" t="s">
        <v>123</v>
      </c>
      <c r="AA1332" s="26"/>
      <c r="AB1332" s="26"/>
      <c r="AC1332" s="26"/>
      <c r="AD1332" s="26"/>
      <c r="AE1332" s="26"/>
      <c r="AF1332" s="26"/>
      <c r="AG1332" s="26"/>
      <c r="AH1332" s="45"/>
      <c r="AI1332" s="45"/>
      <c r="AJ1332" s="45"/>
      <c r="AK1332" s="46" t="n">
        <v>10400.4269078947</v>
      </c>
      <c r="AL1332" s="46"/>
      <c r="AM1332" s="46"/>
      <c r="AN1332" s="26"/>
      <c r="AO1332" s="26" t="s">
        <v>2023</v>
      </c>
    </row>
    <row r="1333" customFormat="false" ht="12" hidden="false" customHeight="false" outlineLevel="0" collapsed="false">
      <c r="A1333" s="39" t="s">
        <v>792</v>
      </c>
      <c r="B1333" s="39" t="s">
        <v>793</v>
      </c>
      <c r="C1333" s="39" t="s">
        <v>3499</v>
      </c>
      <c r="D1333" s="39" t="s">
        <v>4505</v>
      </c>
      <c r="E1333" s="39" t="s">
        <v>261</v>
      </c>
      <c r="F1333" s="39" t="s">
        <v>1739</v>
      </c>
      <c r="G1333" s="39" t="s">
        <v>4853</v>
      </c>
      <c r="H1333" s="39" t="s">
        <v>4502</v>
      </c>
      <c r="I1333" s="40" t="n">
        <v>24</v>
      </c>
      <c r="J1333" s="40" t="n">
        <v>0</v>
      </c>
      <c r="K1333" s="39" t="s">
        <v>4503</v>
      </c>
      <c r="L1333" s="41" t="n">
        <v>0</v>
      </c>
      <c r="M1333" s="41" t="n">
        <v>3469.93</v>
      </c>
      <c r="O1333" s="42" t="n">
        <f aca="false">M1333/SUM($M$2:$M$2023)</f>
        <v>9.58616428815742E-006</v>
      </c>
      <c r="P1333" s="43" t="n">
        <f aca="false">IFERROR(M1333/I1333,0)</f>
        <v>144.580416666667</v>
      </c>
      <c r="Q1333" s="17"/>
      <c r="R1333" s="44" t="n">
        <f aca="false">I1333-Q1333</f>
        <v>24</v>
      </c>
      <c r="S1333" s="43" t="n">
        <f aca="false">$AK1333*R1333</f>
        <v>3469.93129411765</v>
      </c>
      <c r="U1333" s="26" t="s">
        <v>259</v>
      </c>
      <c r="V1333" s="26" t="s">
        <v>260</v>
      </c>
      <c r="W1333" s="26" t="s">
        <v>262</v>
      </c>
      <c r="X1333" s="29" t="s">
        <v>227</v>
      </c>
      <c r="Y1333" s="26" t="s">
        <v>297</v>
      </c>
      <c r="Z1333" s="25" t="s">
        <v>51</v>
      </c>
      <c r="AA1333" s="26" t="s">
        <v>2133</v>
      </c>
      <c r="AB1333" s="26" t="s">
        <v>2134</v>
      </c>
      <c r="AC1333" s="26" t="s">
        <v>2135</v>
      </c>
      <c r="AD1333" s="26" t="s">
        <v>269</v>
      </c>
      <c r="AE1333" s="26"/>
      <c r="AF1333" s="26" t="s">
        <v>270</v>
      </c>
      <c r="AG1333" s="26" t="s">
        <v>2136</v>
      </c>
      <c r="AH1333" s="45"/>
      <c r="AI1333" s="45"/>
      <c r="AJ1333" s="45"/>
      <c r="AK1333" s="46" t="n">
        <v>144.580470588235</v>
      </c>
      <c r="AL1333" s="46"/>
      <c r="AM1333" s="46"/>
      <c r="AN1333" s="26"/>
      <c r="AO1333" s="26" t="s">
        <v>5370</v>
      </c>
    </row>
    <row r="1334" customFormat="false" ht="12" hidden="false" customHeight="false" outlineLevel="0" collapsed="false">
      <c r="A1334" s="39" t="s">
        <v>2465</v>
      </c>
      <c r="B1334" s="39" t="s">
        <v>2466</v>
      </c>
      <c r="C1334" s="39"/>
      <c r="D1334" s="39" t="s">
        <v>4565</v>
      </c>
      <c r="E1334" s="39" t="s">
        <v>611</v>
      </c>
      <c r="F1334" s="39" t="s">
        <v>1739</v>
      </c>
      <c r="G1334" s="39" t="s">
        <v>4854</v>
      </c>
      <c r="H1334" s="39" t="s">
        <v>4502</v>
      </c>
      <c r="I1334" s="40" t="n">
        <v>24</v>
      </c>
      <c r="J1334" s="40" t="n">
        <v>0</v>
      </c>
      <c r="K1334" s="39" t="s">
        <v>4503</v>
      </c>
      <c r="L1334" s="41" t="n">
        <v>0</v>
      </c>
      <c r="M1334" s="41" t="n">
        <v>431612.9</v>
      </c>
      <c r="O1334" s="42" t="n">
        <f aca="false">M1334/SUM($M$2:$M$2023)</f>
        <v>0.00119239067309371</v>
      </c>
      <c r="P1334" s="43" t="n">
        <f aca="false">IFERROR(M1334/I1334,0)</f>
        <v>17983.8708333333</v>
      </c>
      <c r="Q1334" s="17"/>
      <c r="R1334" s="44" t="n">
        <f aca="false">I1334-Q1334</f>
        <v>24</v>
      </c>
      <c r="S1334" s="43" t="n">
        <f aca="false">$AK1334*R1334</f>
        <v>431612.901654135</v>
      </c>
      <c r="U1334" s="26" t="s">
        <v>259</v>
      </c>
      <c r="V1334" s="26" t="s">
        <v>610</v>
      </c>
      <c r="W1334" s="26" t="s">
        <v>612</v>
      </c>
      <c r="X1334" s="26"/>
      <c r="Y1334" s="26" t="s">
        <v>615</v>
      </c>
      <c r="Z1334" s="27" t="s">
        <v>126</v>
      </c>
      <c r="AA1334" s="26"/>
      <c r="AB1334" s="26"/>
      <c r="AC1334" s="26"/>
      <c r="AD1334" s="26"/>
      <c r="AE1334" s="26"/>
      <c r="AF1334" s="26"/>
      <c r="AG1334" s="26"/>
      <c r="AH1334" s="45"/>
      <c r="AI1334" s="45"/>
      <c r="AJ1334" s="45"/>
      <c r="AK1334" s="46" t="n">
        <v>17983.8709022556</v>
      </c>
      <c r="AL1334" s="46"/>
      <c r="AM1334" s="46"/>
      <c r="AN1334" s="26"/>
      <c r="AO1334" s="26" t="s">
        <v>1741</v>
      </c>
    </row>
    <row r="1335" customFormat="false" ht="12" hidden="false" customHeight="false" outlineLevel="0" collapsed="false">
      <c r="A1335" s="39" t="s">
        <v>2512</v>
      </c>
      <c r="B1335" s="39" t="s">
        <v>2513</v>
      </c>
      <c r="C1335" s="39"/>
      <c r="D1335" s="39" t="s">
        <v>4565</v>
      </c>
      <c r="E1335" s="39" t="s">
        <v>611</v>
      </c>
      <c r="F1335" s="39" t="s">
        <v>1739</v>
      </c>
      <c r="G1335" s="39" t="s">
        <v>4854</v>
      </c>
      <c r="H1335" s="39" t="s">
        <v>4502</v>
      </c>
      <c r="I1335" s="40" t="n">
        <v>24</v>
      </c>
      <c r="J1335" s="40" t="n">
        <v>0</v>
      </c>
      <c r="K1335" s="39" t="s">
        <v>4503</v>
      </c>
      <c r="L1335" s="41" t="n">
        <v>0</v>
      </c>
      <c r="M1335" s="41" t="n">
        <v>460586.9</v>
      </c>
      <c r="O1335" s="42" t="n">
        <f aca="false">M1335/SUM($M$2:$M$2023)</f>
        <v>0.00127243537834283</v>
      </c>
      <c r="P1335" s="43" t="n">
        <f aca="false">IFERROR(M1335/I1335,0)</f>
        <v>19191.1208333333</v>
      </c>
      <c r="Q1335" s="17"/>
      <c r="R1335" s="44" t="n">
        <f aca="false">I1335-Q1335</f>
        <v>24</v>
      </c>
      <c r="S1335" s="43" t="n">
        <f aca="false">$AK1335*R1335</f>
        <v>460586.902641509</v>
      </c>
      <c r="U1335" s="26" t="s">
        <v>259</v>
      </c>
      <c r="V1335" s="26" t="s">
        <v>610</v>
      </c>
      <c r="W1335" s="26" t="s">
        <v>612</v>
      </c>
      <c r="X1335" s="26"/>
      <c r="Y1335" s="26" t="s">
        <v>615</v>
      </c>
      <c r="Z1335" s="27" t="s">
        <v>126</v>
      </c>
      <c r="AA1335" s="26"/>
      <c r="AB1335" s="26"/>
      <c r="AC1335" s="26"/>
      <c r="AD1335" s="26"/>
      <c r="AE1335" s="26"/>
      <c r="AF1335" s="26"/>
      <c r="AG1335" s="26"/>
      <c r="AH1335" s="45"/>
      <c r="AI1335" s="45"/>
      <c r="AJ1335" s="45"/>
      <c r="AK1335" s="46" t="n">
        <v>19191.1209433962</v>
      </c>
      <c r="AL1335" s="46"/>
      <c r="AM1335" s="46"/>
      <c r="AN1335" s="26"/>
      <c r="AO1335" s="26" t="s">
        <v>1741</v>
      </c>
    </row>
    <row r="1336" customFormat="false" ht="12" hidden="false" customHeight="false" outlineLevel="0" collapsed="false">
      <c r="A1336" s="39" t="s">
        <v>1106</v>
      </c>
      <c r="B1336" s="39" t="s">
        <v>1107</v>
      </c>
      <c r="C1336" s="39"/>
      <c r="D1336" s="39" t="s">
        <v>4565</v>
      </c>
      <c r="E1336" s="39" t="s">
        <v>611</v>
      </c>
      <c r="F1336" s="39" t="s">
        <v>1739</v>
      </c>
      <c r="G1336" s="39" t="s">
        <v>4854</v>
      </c>
      <c r="H1336" s="39" t="s">
        <v>4502</v>
      </c>
      <c r="I1336" s="40" t="n">
        <v>24</v>
      </c>
      <c r="J1336" s="40" t="n">
        <v>0</v>
      </c>
      <c r="K1336" s="39" t="s">
        <v>4503</v>
      </c>
      <c r="L1336" s="41" t="n">
        <v>0</v>
      </c>
      <c r="M1336" s="41" t="n">
        <v>476907.07</v>
      </c>
      <c r="O1336" s="42" t="n">
        <f aca="false">M1336/SUM($M$2:$M$2023)</f>
        <v>0.00131752211808417</v>
      </c>
      <c r="P1336" s="43" t="n">
        <f aca="false">IFERROR(M1336/I1336,0)</f>
        <v>19871.1279166667</v>
      </c>
      <c r="Q1336" s="17"/>
      <c r="R1336" s="44" t="n">
        <f aca="false">I1336-Q1336</f>
        <v>24</v>
      </c>
      <c r="S1336" s="43" t="n">
        <f aca="false">$AK1336*R1336</f>
        <v>476907.066067416</v>
      </c>
      <c r="U1336" s="26" t="s">
        <v>259</v>
      </c>
      <c r="V1336" s="26" t="s">
        <v>610</v>
      </c>
      <c r="W1336" s="26" t="s">
        <v>612</v>
      </c>
      <c r="X1336" s="26"/>
      <c r="Y1336" s="26" t="s">
        <v>615</v>
      </c>
      <c r="Z1336" s="27" t="s">
        <v>126</v>
      </c>
      <c r="AA1336" s="26"/>
      <c r="AB1336" s="26"/>
      <c r="AC1336" s="26"/>
      <c r="AD1336" s="26"/>
      <c r="AE1336" s="26"/>
      <c r="AF1336" s="26"/>
      <c r="AG1336" s="26"/>
      <c r="AH1336" s="45"/>
      <c r="AI1336" s="45"/>
      <c r="AJ1336" s="45"/>
      <c r="AK1336" s="46" t="n">
        <v>19871.127752809</v>
      </c>
      <c r="AL1336" s="46"/>
      <c r="AM1336" s="46"/>
      <c r="AN1336" s="26"/>
      <c r="AO1336" s="26" t="s">
        <v>1741</v>
      </c>
    </row>
    <row r="1337" customFormat="false" ht="12" hidden="false" customHeight="false" outlineLevel="0" collapsed="false">
      <c r="A1337" s="39" t="s">
        <v>1559</v>
      </c>
      <c r="B1337" s="39" t="s">
        <v>1560</v>
      </c>
      <c r="C1337" s="39"/>
      <c r="D1337" s="39" t="s">
        <v>4565</v>
      </c>
      <c r="E1337" s="39" t="s">
        <v>611</v>
      </c>
      <c r="F1337" s="39" t="s">
        <v>1739</v>
      </c>
      <c r="G1337" s="39" t="s">
        <v>4854</v>
      </c>
      <c r="H1337" s="39" t="s">
        <v>4502</v>
      </c>
      <c r="I1337" s="40" t="n">
        <v>24</v>
      </c>
      <c r="J1337" s="40" t="n">
        <v>0</v>
      </c>
      <c r="K1337" s="39" t="s">
        <v>4503</v>
      </c>
      <c r="L1337" s="41" t="n">
        <v>0</v>
      </c>
      <c r="M1337" s="41" t="n">
        <v>603050.88</v>
      </c>
      <c r="O1337" s="42" t="n">
        <f aca="false">M1337/SUM($M$2:$M$2023)</f>
        <v>0.00166601193966389</v>
      </c>
      <c r="P1337" s="43" t="n">
        <f aca="false">IFERROR(M1337/I1337,0)</f>
        <v>25127.12</v>
      </c>
      <c r="Q1337" s="17"/>
      <c r="R1337" s="44" t="n">
        <f aca="false">I1337-Q1337</f>
        <v>24</v>
      </c>
      <c r="S1337" s="43" t="n">
        <f aca="false">$AK1337*R1337</f>
        <v>603050.88</v>
      </c>
      <c r="U1337" s="26" t="s">
        <v>259</v>
      </c>
      <c r="V1337" s="26" t="s">
        <v>610</v>
      </c>
      <c r="W1337" s="26" t="s">
        <v>612</v>
      </c>
      <c r="X1337" s="26"/>
      <c r="Y1337" s="26" t="s">
        <v>615</v>
      </c>
      <c r="Z1337" s="27" t="s">
        <v>126</v>
      </c>
      <c r="AA1337" s="26"/>
      <c r="AB1337" s="26"/>
      <c r="AC1337" s="26"/>
      <c r="AD1337" s="26"/>
      <c r="AE1337" s="26"/>
      <c r="AF1337" s="26"/>
      <c r="AG1337" s="26"/>
      <c r="AH1337" s="45" t="n">
        <v>24</v>
      </c>
      <c r="AI1337" s="45" t="n">
        <f aca="false">Q1337</f>
        <v>0</v>
      </c>
      <c r="AJ1337" s="45" t="n">
        <f aca="false">$AH1337-$AI1337</f>
        <v>24</v>
      </c>
      <c r="AK1337" s="46" t="n">
        <v>25127.12</v>
      </c>
      <c r="AL1337" s="46" t="n">
        <f aca="false">$AJ1337*$AK1337</f>
        <v>603050.88</v>
      </c>
      <c r="AM1337" s="46" t="n">
        <f aca="false">$AI1337*$AK1337</f>
        <v>0</v>
      </c>
      <c r="AN1337" s="26"/>
      <c r="AO1337" s="26"/>
    </row>
    <row r="1338" customFormat="false" ht="12" hidden="false" customHeight="false" outlineLevel="0" collapsed="false">
      <c r="A1338" s="39" t="s">
        <v>1472</v>
      </c>
      <c r="B1338" s="39" t="s">
        <v>1473</v>
      </c>
      <c r="C1338" s="39"/>
      <c r="D1338" s="39" t="s">
        <v>4565</v>
      </c>
      <c r="E1338" s="39" t="s">
        <v>611</v>
      </c>
      <c r="F1338" s="39" t="s">
        <v>1739</v>
      </c>
      <c r="G1338" s="39" t="s">
        <v>4854</v>
      </c>
      <c r="H1338" s="39" t="s">
        <v>4502</v>
      </c>
      <c r="I1338" s="40" t="n">
        <v>24</v>
      </c>
      <c r="J1338" s="40" t="n">
        <v>0</v>
      </c>
      <c r="K1338" s="39" t="s">
        <v>4503</v>
      </c>
      <c r="L1338" s="41" t="n">
        <v>0</v>
      </c>
      <c r="M1338" s="41" t="n">
        <v>595808.16</v>
      </c>
      <c r="O1338" s="42" t="n">
        <f aca="false">M1338/SUM($M$2:$M$2023)</f>
        <v>0.0016460029182101</v>
      </c>
      <c r="P1338" s="43" t="n">
        <f aca="false">IFERROR(M1338/I1338,0)</f>
        <v>24825.34</v>
      </c>
      <c r="Q1338" s="17"/>
      <c r="R1338" s="44" t="n">
        <f aca="false">I1338-Q1338</f>
        <v>24</v>
      </c>
      <c r="S1338" s="43" t="n">
        <f aca="false">$AK1338*R1338</f>
        <v>595808.16</v>
      </c>
      <c r="U1338" s="26" t="s">
        <v>259</v>
      </c>
      <c r="V1338" s="26" t="s">
        <v>610</v>
      </c>
      <c r="W1338" s="26" t="s">
        <v>612</v>
      </c>
      <c r="X1338" s="26"/>
      <c r="Y1338" s="26" t="s">
        <v>615</v>
      </c>
      <c r="Z1338" s="27" t="s">
        <v>126</v>
      </c>
      <c r="AA1338" s="26"/>
      <c r="AB1338" s="26"/>
      <c r="AC1338" s="26"/>
      <c r="AD1338" s="26"/>
      <c r="AE1338" s="26"/>
      <c r="AF1338" s="26"/>
      <c r="AG1338" s="26"/>
      <c r="AH1338" s="45" t="n">
        <v>32</v>
      </c>
      <c r="AI1338" s="45" t="n">
        <f aca="false">Q1338</f>
        <v>0</v>
      </c>
      <c r="AJ1338" s="45" t="n">
        <f aca="false">$AH1338-$AI1338</f>
        <v>32</v>
      </c>
      <c r="AK1338" s="46" t="n">
        <v>24825.34</v>
      </c>
      <c r="AL1338" s="46" t="n">
        <f aca="false">$AJ1338*$AK1338</f>
        <v>794410.88</v>
      </c>
      <c r="AM1338" s="46" t="n">
        <f aca="false">$AI1338*$AK1338</f>
        <v>0</v>
      </c>
      <c r="AN1338" s="26"/>
      <c r="AO1338" s="26" t="s">
        <v>1741</v>
      </c>
    </row>
    <row r="1339" customFormat="false" ht="12" hidden="false" customHeight="false" outlineLevel="0" collapsed="false">
      <c r="A1339" s="39" t="s">
        <v>2806</v>
      </c>
      <c r="B1339" s="39" t="s">
        <v>2807</v>
      </c>
      <c r="C1339" s="39"/>
      <c r="D1339" s="39" t="s">
        <v>4565</v>
      </c>
      <c r="E1339" s="39" t="s">
        <v>611</v>
      </c>
      <c r="F1339" s="39" t="s">
        <v>1739</v>
      </c>
      <c r="G1339" s="39" t="s">
        <v>5355</v>
      </c>
      <c r="H1339" s="39" t="s">
        <v>4502</v>
      </c>
      <c r="I1339" s="40" t="n">
        <v>24</v>
      </c>
      <c r="J1339" s="40" t="n">
        <v>0</v>
      </c>
      <c r="K1339" s="39" t="s">
        <v>4503</v>
      </c>
      <c r="L1339" s="41" t="n">
        <v>0</v>
      </c>
      <c r="M1339" s="41" t="n">
        <v>1312808.01</v>
      </c>
      <c r="O1339" s="42" t="n">
        <f aca="false">M1339/SUM($M$2:$M$2023)</f>
        <v>0.00362681473766589</v>
      </c>
      <c r="P1339" s="43" t="n">
        <f aca="false">IFERROR(M1339/I1339,0)</f>
        <v>54700.33375</v>
      </c>
      <c r="Q1339" s="17"/>
      <c r="R1339" s="44" t="n">
        <f aca="false">I1339-Q1339</f>
        <v>24</v>
      </c>
      <c r="S1339" s="43" t="n">
        <f aca="false">$AK1339*R1339</f>
        <v>1312808.008</v>
      </c>
      <c r="U1339" s="26" t="s">
        <v>259</v>
      </c>
      <c r="V1339" s="26" t="s">
        <v>610</v>
      </c>
      <c r="W1339" s="26" t="s">
        <v>612</v>
      </c>
      <c r="X1339" s="26"/>
      <c r="Y1339" s="26" t="s">
        <v>615</v>
      </c>
      <c r="Z1339" s="27" t="s">
        <v>126</v>
      </c>
      <c r="AA1339" s="26"/>
      <c r="AB1339" s="26"/>
      <c r="AC1339" s="26"/>
      <c r="AD1339" s="26"/>
      <c r="AE1339" s="26"/>
      <c r="AF1339" s="26"/>
      <c r="AG1339" s="26"/>
      <c r="AH1339" s="45" t="n">
        <v>30</v>
      </c>
      <c r="AI1339" s="45" t="n">
        <f aca="false">Q1339</f>
        <v>0</v>
      </c>
      <c r="AJ1339" s="45" t="n">
        <f aca="false">$AH1339-$AI1339</f>
        <v>30</v>
      </c>
      <c r="AK1339" s="46" t="n">
        <v>54700.3336666667</v>
      </c>
      <c r="AL1339" s="46" t="n">
        <f aca="false">$AJ1339*$AK1339</f>
        <v>1641010.01</v>
      </c>
      <c r="AM1339" s="46" t="n">
        <f aca="false">$AI1339*$AK1339</f>
        <v>0</v>
      </c>
      <c r="AN1339" s="26"/>
      <c r="AO1339" s="26" t="s">
        <v>1741</v>
      </c>
    </row>
    <row r="1340" customFormat="false" ht="12" hidden="false" customHeight="false" outlineLevel="0" collapsed="false">
      <c r="A1340" s="39" t="s">
        <v>2824</v>
      </c>
      <c r="B1340" s="39" t="s">
        <v>2825</v>
      </c>
      <c r="C1340" s="39"/>
      <c r="D1340" s="39" t="s">
        <v>4565</v>
      </c>
      <c r="E1340" s="39" t="s">
        <v>611</v>
      </c>
      <c r="F1340" s="39" t="s">
        <v>1739</v>
      </c>
      <c r="G1340" s="39" t="s">
        <v>4854</v>
      </c>
      <c r="H1340" s="39" t="s">
        <v>4502</v>
      </c>
      <c r="I1340" s="40" t="n">
        <v>23</v>
      </c>
      <c r="J1340" s="40" t="n">
        <v>0</v>
      </c>
      <c r="K1340" s="39" t="s">
        <v>4503</v>
      </c>
      <c r="L1340" s="41" t="n">
        <v>0</v>
      </c>
      <c r="M1340" s="41" t="n">
        <v>2806032.08</v>
      </c>
      <c r="O1340" s="42" t="n">
        <f aca="false">M1340/SUM($M$2:$M$2023)</f>
        <v>0.00775205393674226</v>
      </c>
      <c r="P1340" s="43" t="n">
        <f aca="false">IFERROR(M1340/I1340,0)</f>
        <v>122001.394782609</v>
      </c>
      <c r="Q1340" s="17"/>
      <c r="R1340" s="44" t="n">
        <f aca="false">I1340-Q1340</f>
        <v>23</v>
      </c>
      <c r="S1340" s="43" t="n">
        <f aca="false">$AK1340*R1340</f>
        <v>2806032.08074074</v>
      </c>
      <c r="U1340" s="26" t="s">
        <v>259</v>
      </c>
      <c r="V1340" s="26" t="s">
        <v>610</v>
      </c>
      <c r="W1340" s="26" t="s">
        <v>612</v>
      </c>
      <c r="X1340" s="26"/>
      <c r="Y1340" s="26" t="s">
        <v>615</v>
      </c>
      <c r="Z1340" s="27" t="s">
        <v>126</v>
      </c>
      <c r="AA1340" s="26"/>
      <c r="AB1340" s="26"/>
      <c r="AC1340" s="26"/>
      <c r="AD1340" s="26"/>
      <c r="AE1340" s="26"/>
      <c r="AF1340" s="26"/>
      <c r="AG1340" s="26"/>
      <c r="AH1340" s="45" t="n">
        <v>27</v>
      </c>
      <c r="AI1340" s="45" t="n">
        <f aca="false">Q1340</f>
        <v>0</v>
      </c>
      <c r="AJ1340" s="45" t="n">
        <f aca="false">$AH1340-$AI1340</f>
        <v>27</v>
      </c>
      <c r="AK1340" s="46" t="n">
        <v>122001.394814815</v>
      </c>
      <c r="AL1340" s="46" t="n">
        <f aca="false">$AJ1340*$AK1340</f>
        <v>3294037.66</v>
      </c>
      <c r="AM1340" s="46" t="n">
        <f aca="false">$AI1340*$AK1340</f>
        <v>0</v>
      </c>
      <c r="AN1340" s="26"/>
      <c r="AO1340" s="26" t="s">
        <v>1741</v>
      </c>
    </row>
    <row r="1341" customFormat="false" ht="12" hidden="false" customHeight="false" outlineLevel="0" collapsed="false">
      <c r="A1341" s="39" t="s">
        <v>2852</v>
      </c>
      <c r="B1341" s="39" t="s">
        <v>2853</v>
      </c>
      <c r="C1341" s="39"/>
      <c r="D1341" s="39" t="s">
        <v>4565</v>
      </c>
      <c r="E1341" s="39" t="s">
        <v>611</v>
      </c>
      <c r="F1341" s="39" t="s">
        <v>1739</v>
      </c>
      <c r="G1341" s="39" t="s">
        <v>5355</v>
      </c>
      <c r="H1341" s="39" t="s">
        <v>4502</v>
      </c>
      <c r="I1341" s="40" t="n">
        <v>23</v>
      </c>
      <c r="J1341" s="40" t="n">
        <v>0</v>
      </c>
      <c r="K1341" s="39" t="s">
        <v>4503</v>
      </c>
      <c r="L1341" s="41" t="n">
        <v>0</v>
      </c>
      <c r="M1341" s="41" t="n">
        <v>435390</v>
      </c>
      <c r="O1341" s="42" t="n">
        <f aca="false">M1341/SUM($M$2:$M$2023)</f>
        <v>0.00120282543723385</v>
      </c>
      <c r="P1341" s="43" t="n">
        <f aca="false">IFERROR(M1341/I1341,0)</f>
        <v>18930</v>
      </c>
      <c r="Q1341" s="17"/>
      <c r="R1341" s="44" t="n">
        <f aca="false">I1341-Q1341</f>
        <v>23</v>
      </c>
      <c r="S1341" s="43" t="n">
        <f aca="false">$AK1341*R1341</f>
        <v>435390</v>
      </c>
      <c r="U1341" s="26" t="s">
        <v>259</v>
      </c>
      <c r="V1341" s="26" t="s">
        <v>610</v>
      </c>
      <c r="W1341" s="26" t="s">
        <v>612</v>
      </c>
      <c r="X1341" s="26"/>
      <c r="Y1341" s="26" t="s">
        <v>615</v>
      </c>
      <c r="Z1341" s="27" t="s">
        <v>126</v>
      </c>
      <c r="AA1341" s="26"/>
      <c r="AB1341" s="26"/>
      <c r="AC1341" s="26"/>
      <c r="AD1341" s="26"/>
      <c r="AE1341" s="26"/>
      <c r="AF1341" s="26"/>
      <c r="AG1341" s="26"/>
      <c r="AH1341" s="45" t="n">
        <v>23</v>
      </c>
      <c r="AI1341" s="45" t="n">
        <f aca="false">Q1341</f>
        <v>0</v>
      </c>
      <c r="AJ1341" s="45" t="n">
        <f aca="false">$AH1341-$AI1341</f>
        <v>23</v>
      </c>
      <c r="AK1341" s="46" t="n">
        <v>18930</v>
      </c>
      <c r="AL1341" s="46" t="n">
        <f aca="false">$AJ1341*$AK1341</f>
        <v>435390</v>
      </c>
      <c r="AM1341" s="46" t="n">
        <f aca="false">$AI1341*$AK1341</f>
        <v>0</v>
      </c>
      <c r="AN1341" s="26"/>
      <c r="AO1341" s="26"/>
    </row>
    <row r="1342" customFormat="false" ht="12" hidden="false" customHeight="false" outlineLevel="0" collapsed="false">
      <c r="A1342" s="39" t="s">
        <v>2289</v>
      </c>
      <c r="B1342" s="39" t="s">
        <v>2290</v>
      </c>
      <c r="C1342" s="39" t="s">
        <v>5845</v>
      </c>
      <c r="D1342" s="39" t="s">
        <v>4505</v>
      </c>
      <c r="E1342" s="39" t="s">
        <v>261</v>
      </c>
      <c r="F1342" s="39" t="s">
        <v>1739</v>
      </c>
      <c r="G1342" s="39" t="s">
        <v>4853</v>
      </c>
      <c r="H1342" s="39" t="s">
        <v>4502</v>
      </c>
      <c r="I1342" s="40" t="n">
        <v>22</v>
      </c>
      <c r="J1342" s="40" t="n">
        <v>0</v>
      </c>
      <c r="K1342" s="39" t="s">
        <v>4503</v>
      </c>
      <c r="L1342" s="41" t="n">
        <v>0</v>
      </c>
      <c r="M1342" s="41" t="n">
        <v>48764.04</v>
      </c>
      <c r="O1342" s="42" t="n">
        <f aca="false">M1342/SUM($M$2:$M$2023)</f>
        <v>0.000134717443520267</v>
      </c>
      <c r="P1342" s="43" t="n">
        <f aca="false">IFERROR(M1342/I1342,0)</f>
        <v>2216.54727272727</v>
      </c>
      <c r="Q1342" s="17"/>
      <c r="R1342" s="44" t="n">
        <f aca="false">I1342-Q1342</f>
        <v>22</v>
      </c>
      <c r="S1342" s="43" t="n">
        <f aca="false">$AK1342*R1342</f>
        <v>48764.0411076923</v>
      </c>
      <c r="U1342" s="26" t="s">
        <v>259</v>
      </c>
      <c r="V1342" s="26" t="s">
        <v>260</v>
      </c>
      <c r="W1342" s="26" t="s">
        <v>262</v>
      </c>
      <c r="X1342" s="29" t="s">
        <v>227</v>
      </c>
      <c r="Y1342" s="26" t="s">
        <v>297</v>
      </c>
      <c r="Z1342" s="25" t="s">
        <v>51</v>
      </c>
      <c r="AA1342" s="26" t="s">
        <v>2291</v>
      </c>
      <c r="AB1342" s="26" t="s">
        <v>2292</v>
      </c>
      <c r="AC1342" s="26" t="s">
        <v>290</v>
      </c>
      <c r="AD1342" s="26" t="s">
        <v>269</v>
      </c>
      <c r="AE1342" s="26"/>
      <c r="AF1342" s="26" t="s">
        <v>269</v>
      </c>
      <c r="AG1342" s="26"/>
      <c r="AH1342" s="45"/>
      <c r="AI1342" s="45"/>
      <c r="AJ1342" s="45"/>
      <c r="AK1342" s="46" t="n">
        <v>2216.54732307692</v>
      </c>
      <c r="AL1342" s="46"/>
      <c r="AM1342" s="46"/>
      <c r="AN1342" s="26"/>
      <c r="AO1342" s="26" t="s">
        <v>5687</v>
      </c>
    </row>
    <row r="1343" customFormat="false" ht="12" hidden="false" customHeight="false" outlineLevel="0" collapsed="false">
      <c r="A1343" s="39" t="s">
        <v>2326</v>
      </c>
      <c r="B1343" s="39" t="s">
        <v>2327</v>
      </c>
      <c r="C1343" s="39" t="s">
        <v>5846</v>
      </c>
      <c r="D1343" s="39" t="s">
        <v>4505</v>
      </c>
      <c r="E1343" s="39" t="s">
        <v>261</v>
      </c>
      <c r="F1343" s="39" t="s">
        <v>1739</v>
      </c>
      <c r="G1343" s="39" t="s">
        <v>4853</v>
      </c>
      <c r="H1343" s="39" t="s">
        <v>4502</v>
      </c>
      <c r="I1343" s="40" t="n">
        <v>22</v>
      </c>
      <c r="J1343" s="40" t="n">
        <v>0</v>
      </c>
      <c r="K1343" s="39" t="s">
        <v>4503</v>
      </c>
      <c r="L1343" s="41" t="n">
        <v>0</v>
      </c>
      <c r="M1343" s="41" t="n">
        <v>55885.92</v>
      </c>
      <c r="O1343" s="42" t="n">
        <f aca="false">M1343/SUM($M$2:$M$2023)</f>
        <v>0.000154392627665348</v>
      </c>
      <c r="P1343" s="43" t="n">
        <f aca="false">IFERROR(M1343/I1343,0)</f>
        <v>2540.26909090909</v>
      </c>
      <c r="Q1343" s="17"/>
      <c r="R1343" s="44" t="n">
        <f aca="false">I1343-Q1343</f>
        <v>22</v>
      </c>
      <c r="S1343" s="43" t="n">
        <f aca="false">$AK1343*R1343</f>
        <v>55885.9166784452</v>
      </c>
      <c r="U1343" s="26" t="s">
        <v>259</v>
      </c>
      <c r="V1343" s="26" t="s">
        <v>260</v>
      </c>
      <c r="W1343" s="26" t="s">
        <v>262</v>
      </c>
      <c r="X1343" s="24" t="s">
        <v>226</v>
      </c>
      <c r="Y1343" s="26" t="s">
        <v>267</v>
      </c>
      <c r="Z1343" s="25" t="s">
        <v>51</v>
      </c>
      <c r="AA1343" s="26" t="s">
        <v>2328</v>
      </c>
      <c r="AB1343" s="26" t="s">
        <v>2329</v>
      </c>
      <c r="AC1343" s="26" t="s">
        <v>290</v>
      </c>
      <c r="AD1343" s="26" t="s">
        <v>269</v>
      </c>
      <c r="AE1343" s="26"/>
      <c r="AF1343" s="26" t="s">
        <v>269</v>
      </c>
      <c r="AG1343" s="26"/>
      <c r="AH1343" s="45"/>
      <c r="AI1343" s="45"/>
      <c r="AJ1343" s="45"/>
      <c r="AK1343" s="46" t="n">
        <v>2540.26893992933</v>
      </c>
      <c r="AL1343" s="46"/>
      <c r="AM1343" s="46"/>
      <c r="AN1343" s="26"/>
      <c r="AO1343" s="26" t="s">
        <v>5794</v>
      </c>
    </row>
    <row r="1344" customFormat="false" ht="12" hidden="false" customHeight="false" outlineLevel="0" collapsed="false">
      <c r="A1344" s="39" t="s">
        <v>1436</v>
      </c>
      <c r="B1344" s="39" t="s">
        <v>1437</v>
      </c>
      <c r="C1344" s="39"/>
      <c r="D1344" s="39" t="s">
        <v>4565</v>
      </c>
      <c r="E1344" s="39" t="s">
        <v>611</v>
      </c>
      <c r="F1344" s="39" t="s">
        <v>1739</v>
      </c>
      <c r="G1344" s="39" t="s">
        <v>5355</v>
      </c>
      <c r="H1344" s="39" t="s">
        <v>4502</v>
      </c>
      <c r="I1344" s="40" t="n">
        <v>22</v>
      </c>
      <c r="J1344" s="40" t="n">
        <v>0</v>
      </c>
      <c r="K1344" s="39" t="s">
        <v>4503</v>
      </c>
      <c r="L1344" s="41" t="n">
        <v>0</v>
      </c>
      <c r="M1344" s="41" t="n">
        <v>1217646.06</v>
      </c>
      <c r="O1344" s="42" t="n">
        <f aca="false">M1344/SUM($M$2:$M$2023)</f>
        <v>0.00336391661387624</v>
      </c>
      <c r="P1344" s="43" t="n">
        <f aca="false">IFERROR(M1344/I1344,0)</f>
        <v>55347.5481818182</v>
      </c>
      <c r="Q1344" s="17"/>
      <c r="R1344" s="44" t="n">
        <f aca="false">I1344-Q1344</f>
        <v>22</v>
      </c>
      <c r="S1344" s="43" t="n">
        <f aca="false">$AK1344*R1344</f>
        <v>1217646.06333333</v>
      </c>
      <c r="U1344" s="26" t="s">
        <v>259</v>
      </c>
      <c r="V1344" s="26" t="s">
        <v>610</v>
      </c>
      <c r="W1344" s="26" t="s">
        <v>612</v>
      </c>
      <c r="X1344" s="26"/>
      <c r="Y1344" s="26" t="s">
        <v>615</v>
      </c>
      <c r="Z1344" s="27" t="s">
        <v>126</v>
      </c>
      <c r="AA1344" s="26"/>
      <c r="AB1344" s="26"/>
      <c r="AC1344" s="26"/>
      <c r="AD1344" s="26"/>
      <c r="AE1344" s="26"/>
      <c r="AF1344" s="26"/>
      <c r="AG1344" s="26"/>
      <c r="AH1344" s="45" t="n">
        <v>30</v>
      </c>
      <c r="AI1344" s="45" t="n">
        <f aca="false">Q1344</f>
        <v>0</v>
      </c>
      <c r="AJ1344" s="45" t="n">
        <f aca="false">$AH1344-$AI1344</f>
        <v>30</v>
      </c>
      <c r="AK1344" s="46" t="n">
        <v>55347.5483333333</v>
      </c>
      <c r="AL1344" s="46" t="n">
        <f aca="false">$AJ1344*$AK1344</f>
        <v>1660426.45</v>
      </c>
      <c r="AM1344" s="46" t="n">
        <f aca="false">$AI1344*$AK1344</f>
        <v>0</v>
      </c>
      <c r="AN1344" s="26"/>
      <c r="AO1344" s="26" t="s">
        <v>1741</v>
      </c>
    </row>
    <row r="1345" customFormat="false" ht="12" hidden="false" customHeight="false" outlineLevel="0" collapsed="false">
      <c r="A1345" s="39" t="s">
        <v>1438</v>
      </c>
      <c r="B1345" s="39" t="s">
        <v>1439</v>
      </c>
      <c r="C1345" s="39"/>
      <c r="D1345" s="39" t="s">
        <v>4565</v>
      </c>
      <c r="E1345" s="39" t="s">
        <v>611</v>
      </c>
      <c r="F1345" s="39" t="s">
        <v>1739</v>
      </c>
      <c r="G1345" s="39" t="s">
        <v>5355</v>
      </c>
      <c r="H1345" s="39" t="s">
        <v>4502</v>
      </c>
      <c r="I1345" s="40" t="n">
        <v>22</v>
      </c>
      <c r="J1345" s="40" t="n">
        <v>0</v>
      </c>
      <c r="K1345" s="39" t="s">
        <v>4503</v>
      </c>
      <c r="L1345" s="41" t="n">
        <v>0</v>
      </c>
      <c r="M1345" s="41" t="n">
        <v>1074285.93</v>
      </c>
      <c r="O1345" s="42" t="n">
        <f aca="false">M1345/SUM($M$2:$M$2023)</f>
        <v>0.00296786431352678</v>
      </c>
      <c r="P1345" s="43" t="n">
        <f aca="false">IFERROR(M1345/I1345,0)</f>
        <v>48831.1786363636</v>
      </c>
      <c r="Q1345" s="17"/>
      <c r="R1345" s="44" t="n">
        <f aca="false">I1345-Q1345</f>
        <v>22</v>
      </c>
      <c r="S1345" s="43" t="n">
        <f aca="false">$AK1345*R1345</f>
        <v>1074285.92507937</v>
      </c>
      <c r="U1345" s="26" t="s">
        <v>259</v>
      </c>
      <c r="V1345" s="26" t="s">
        <v>610</v>
      </c>
      <c r="W1345" s="26" t="s">
        <v>612</v>
      </c>
      <c r="X1345" s="26"/>
      <c r="Y1345" s="26" t="s">
        <v>615</v>
      </c>
      <c r="Z1345" s="27" t="s">
        <v>126</v>
      </c>
      <c r="AA1345" s="26"/>
      <c r="AB1345" s="26"/>
      <c r="AC1345" s="26"/>
      <c r="AD1345" s="26"/>
      <c r="AE1345" s="26"/>
      <c r="AF1345" s="26"/>
      <c r="AG1345" s="26"/>
      <c r="AH1345" s="45"/>
      <c r="AI1345" s="45"/>
      <c r="AJ1345" s="45"/>
      <c r="AK1345" s="46" t="n">
        <v>48831.1784126984</v>
      </c>
      <c r="AL1345" s="46"/>
      <c r="AM1345" s="46"/>
      <c r="AN1345" s="26"/>
      <c r="AO1345" s="26" t="s">
        <v>1741</v>
      </c>
    </row>
    <row r="1346" customFormat="false" ht="12" hidden="false" customHeight="false" outlineLevel="0" collapsed="false">
      <c r="A1346" s="39" t="s">
        <v>2598</v>
      </c>
      <c r="B1346" s="39" t="s">
        <v>2599</v>
      </c>
      <c r="C1346" s="39"/>
      <c r="D1346" s="39" t="s">
        <v>4565</v>
      </c>
      <c r="E1346" s="39" t="s">
        <v>611</v>
      </c>
      <c r="F1346" s="39" t="s">
        <v>1739</v>
      </c>
      <c r="G1346" s="39" t="s">
        <v>4854</v>
      </c>
      <c r="H1346" s="39" t="s">
        <v>4502</v>
      </c>
      <c r="I1346" s="40" t="n">
        <v>22</v>
      </c>
      <c r="J1346" s="40" t="n">
        <v>0</v>
      </c>
      <c r="K1346" s="39" t="s">
        <v>4503</v>
      </c>
      <c r="L1346" s="41" t="n">
        <v>0</v>
      </c>
      <c r="M1346" s="41" t="n">
        <v>394916.97</v>
      </c>
      <c r="O1346" s="42" t="n">
        <f aca="false">M1346/SUM($M$2:$M$2023)</f>
        <v>0.00109101306210827</v>
      </c>
      <c r="P1346" s="43" t="n">
        <f aca="false">IFERROR(M1346/I1346,0)</f>
        <v>17950.7713636364</v>
      </c>
      <c r="Q1346" s="17"/>
      <c r="R1346" s="44" t="n">
        <f aca="false">I1346-Q1346</f>
        <v>22</v>
      </c>
      <c r="S1346" s="43" t="n">
        <f aca="false">$AK1346*R1346</f>
        <v>394916.969876543</v>
      </c>
      <c r="U1346" s="26" t="s">
        <v>259</v>
      </c>
      <c r="V1346" s="26" t="s">
        <v>610</v>
      </c>
      <c r="W1346" s="26" t="s">
        <v>612</v>
      </c>
      <c r="X1346" s="26"/>
      <c r="Y1346" s="26" t="s">
        <v>615</v>
      </c>
      <c r="Z1346" s="27" t="s">
        <v>126</v>
      </c>
      <c r="AA1346" s="26"/>
      <c r="AB1346" s="26"/>
      <c r="AC1346" s="26"/>
      <c r="AD1346" s="26"/>
      <c r="AE1346" s="26"/>
      <c r="AF1346" s="26"/>
      <c r="AG1346" s="26"/>
      <c r="AH1346" s="45"/>
      <c r="AI1346" s="45"/>
      <c r="AJ1346" s="45"/>
      <c r="AK1346" s="46" t="n">
        <v>17950.7713580247</v>
      </c>
      <c r="AL1346" s="46"/>
      <c r="AM1346" s="46"/>
      <c r="AN1346" s="26"/>
      <c r="AO1346" s="26" t="s">
        <v>1740</v>
      </c>
    </row>
    <row r="1347" customFormat="false" ht="12" hidden="false" customHeight="false" outlineLevel="0" collapsed="false">
      <c r="A1347" s="39" t="s">
        <v>856</v>
      </c>
      <c r="B1347" s="39" t="s">
        <v>857</v>
      </c>
      <c r="C1347" s="39" t="s">
        <v>5847</v>
      </c>
      <c r="D1347" s="39" t="s">
        <v>4505</v>
      </c>
      <c r="E1347" s="39" t="s">
        <v>261</v>
      </c>
      <c r="F1347" s="39" t="s">
        <v>1739</v>
      </c>
      <c r="G1347" s="39" t="s">
        <v>4853</v>
      </c>
      <c r="H1347" s="39" t="s">
        <v>4502</v>
      </c>
      <c r="I1347" s="40" t="n">
        <v>21</v>
      </c>
      <c r="J1347" s="40" t="n">
        <v>0</v>
      </c>
      <c r="K1347" s="39" t="s">
        <v>4503</v>
      </c>
      <c r="L1347" s="41" t="n">
        <v>0</v>
      </c>
      <c r="M1347" s="41" t="n">
        <v>29960.71</v>
      </c>
      <c r="O1347" s="42" t="n">
        <f aca="false">M1347/SUM($M$2:$M$2023)</f>
        <v>8.27706288743118E-005</v>
      </c>
      <c r="P1347" s="43" t="n">
        <f aca="false">IFERROR(M1347/I1347,0)</f>
        <v>1426.70047619048</v>
      </c>
      <c r="Q1347" s="17"/>
      <c r="R1347" s="44" t="n">
        <f aca="false">I1347-Q1347</f>
        <v>21</v>
      </c>
      <c r="S1347" s="43" t="n">
        <f aca="false">$AK1347*R1347</f>
        <v>29960.708088033</v>
      </c>
      <c r="U1347" s="26" t="s">
        <v>259</v>
      </c>
      <c r="V1347" s="26" t="s">
        <v>260</v>
      </c>
      <c r="W1347" s="26" t="s">
        <v>262</v>
      </c>
      <c r="X1347" s="25" t="s">
        <v>228</v>
      </c>
      <c r="Y1347" s="26" t="s">
        <v>282</v>
      </c>
      <c r="Z1347" s="25" t="s">
        <v>51</v>
      </c>
      <c r="AA1347" s="26" t="s">
        <v>2106</v>
      </c>
      <c r="AB1347" s="26" t="s">
        <v>2107</v>
      </c>
      <c r="AC1347" s="26" t="s">
        <v>860</v>
      </c>
      <c r="AD1347" s="26" t="s">
        <v>269</v>
      </c>
      <c r="AE1347" s="26"/>
      <c r="AF1347" s="26" t="s">
        <v>270</v>
      </c>
      <c r="AG1347" s="26" t="s">
        <v>861</v>
      </c>
      <c r="AH1347" s="45"/>
      <c r="AI1347" s="45"/>
      <c r="AJ1347" s="45"/>
      <c r="AK1347" s="46" t="n">
        <v>1426.70038514443</v>
      </c>
      <c r="AL1347" s="46"/>
      <c r="AM1347" s="46"/>
      <c r="AN1347" s="26"/>
      <c r="AO1347" s="26" t="s">
        <v>5354</v>
      </c>
    </row>
    <row r="1348" customFormat="false" ht="12" hidden="false" customHeight="false" outlineLevel="0" collapsed="false">
      <c r="A1348" s="39" t="s">
        <v>2232</v>
      </c>
      <c r="B1348" s="39" t="s">
        <v>2233</v>
      </c>
      <c r="C1348" s="39" t="s">
        <v>4886</v>
      </c>
      <c r="D1348" s="39" t="s">
        <v>4505</v>
      </c>
      <c r="E1348" s="39" t="s">
        <v>261</v>
      </c>
      <c r="F1348" s="39" t="s">
        <v>1739</v>
      </c>
      <c r="G1348" s="39" t="s">
        <v>4852</v>
      </c>
      <c r="H1348" s="39" t="s">
        <v>4502</v>
      </c>
      <c r="I1348" s="40" t="n">
        <v>21</v>
      </c>
      <c r="J1348" s="40" t="n">
        <v>0</v>
      </c>
      <c r="K1348" s="39" t="s">
        <v>4503</v>
      </c>
      <c r="L1348" s="41" t="n">
        <v>0</v>
      </c>
      <c r="M1348" s="41" t="n">
        <v>218408.96</v>
      </c>
      <c r="O1348" s="42" t="n">
        <f aca="false">M1348/SUM($M$2:$M$2023)</f>
        <v>0.000603385132427917</v>
      </c>
      <c r="P1348" s="43" t="n">
        <f aca="false">IFERROR(M1348/I1348,0)</f>
        <v>10400.4266666667</v>
      </c>
      <c r="Q1348" s="17"/>
      <c r="R1348" s="44" t="n">
        <f aca="false">I1348-Q1348</f>
        <v>21</v>
      </c>
      <c r="S1348" s="43" t="n">
        <f aca="false">$AK1348*R1348</f>
        <v>218408.96506579</v>
      </c>
      <c r="U1348" s="26" t="s">
        <v>259</v>
      </c>
      <c r="V1348" s="26" t="s">
        <v>260</v>
      </c>
      <c r="W1348" s="26" t="s">
        <v>262</v>
      </c>
      <c r="X1348" s="26"/>
      <c r="Y1348" s="26" t="s">
        <v>277</v>
      </c>
      <c r="Z1348" s="27" t="s">
        <v>123</v>
      </c>
      <c r="AA1348" s="26"/>
      <c r="AB1348" s="26"/>
      <c r="AC1348" s="26"/>
      <c r="AD1348" s="26"/>
      <c r="AE1348" s="26"/>
      <c r="AF1348" s="26"/>
      <c r="AG1348" s="26"/>
      <c r="AH1348" s="45"/>
      <c r="AI1348" s="45"/>
      <c r="AJ1348" s="45"/>
      <c r="AK1348" s="46" t="n">
        <v>10400.4269078947</v>
      </c>
      <c r="AL1348" s="46"/>
      <c r="AM1348" s="46"/>
      <c r="AN1348" s="26"/>
      <c r="AO1348" s="26" t="s">
        <v>2023</v>
      </c>
    </row>
    <row r="1349" customFormat="false" ht="12" hidden="false" customHeight="false" outlineLevel="0" collapsed="false">
      <c r="A1349" s="39" t="s">
        <v>2232</v>
      </c>
      <c r="B1349" s="39" t="s">
        <v>2233</v>
      </c>
      <c r="C1349" s="39" t="s">
        <v>78</v>
      </c>
      <c r="D1349" s="39" t="s">
        <v>4505</v>
      </c>
      <c r="E1349" s="39" t="s">
        <v>261</v>
      </c>
      <c r="F1349" s="39" t="s">
        <v>1739</v>
      </c>
      <c r="G1349" s="39" t="s">
        <v>4852</v>
      </c>
      <c r="H1349" s="39" t="s">
        <v>4502</v>
      </c>
      <c r="I1349" s="40" t="n">
        <v>21</v>
      </c>
      <c r="J1349" s="40" t="n">
        <v>0</v>
      </c>
      <c r="K1349" s="39" t="s">
        <v>4503</v>
      </c>
      <c r="L1349" s="41" t="n">
        <v>0</v>
      </c>
      <c r="M1349" s="41" t="n">
        <v>218408.96</v>
      </c>
      <c r="O1349" s="42" t="n">
        <f aca="false">M1349/SUM($M$2:$M$2023)</f>
        <v>0.000603385132427917</v>
      </c>
      <c r="P1349" s="43" t="n">
        <f aca="false">IFERROR(M1349/I1349,0)</f>
        <v>10400.4266666667</v>
      </c>
      <c r="Q1349" s="17"/>
      <c r="R1349" s="44" t="n">
        <f aca="false">I1349-Q1349</f>
        <v>21</v>
      </c>
      <c r="S1349" s="43" t="n">
        <f aca="false">$AK1349*R1349</f>
        <v>218408.96506579</v>
      </c>
      <c r="U1349" s="26" t="s">
        <v>259</v>
      </c>
      <c r="V1349" s="26" t="s">
        <v>260</v>
      </c>
      <c r="W1349" s="26" t="s">
        <v>262</v>
      </c>
      <c r="X1349" s="26"/>
      <c r="Y1349" s="26" t="s">
        <v>277</v>
      </c>
      <c r="Z1349" s="27" t="s">
        <v>123</v>
      </c>
      <c r="AA1349" s="26"/>
      <c r="AB1349" s="26"/>
      <c r="AC1349" s="26"/>
      <c r="AD1349" s="26"/>
      <c r="AE1349" s="26"/>
      <c r="AF1349" s="26"/>
      <c r="AG1349" s="26"/>
      <c r="AH1349" s="45"/>
      <c r="AI1349" s="45"/>
      <c r="AJ1349" s="45"/>
      <c r="AK1349" s="46" t="n">
        <v>10400.4269078947</v>
      </c>
      <c r="AL1349" s="46"/>
      <c r="AM1349" s="46"/>
      <c r="AN1349" s="26"/>
      <c r="AO1349" s="26" t="s">
        <v>2023</v>
      </c>
    </row>
    <row r="1350" customFormat="false" ht="12" hidden="false" customHeight="false" outlineLevel="0" collapsed="false">
      <c r="A1350" s="39" t="s">
        <v>2854</v>
      </c>
      <c r="B1350" s="39" t="s">
        <v>2855</v>
      </c>
      <c r="C1350" s="39"/>
      <c r="D1350" s="39" t="s">
        <v>4565</v>
      </c>
      <c r="E1350" s="39" t="s">
        <v>611</v>
      </c>
      <c r="F1350" s="39" t="s">
        <v>1739</v>
      </c>
      <c r="G1350" s="39" t="s">
        <v>5355</v>
      </c>
      <c r="H1350" s="39" t="s">
        <v>4502</v>
      </c>
      <c r="I1350" s="40" t="n">
        <v>21</v>
      </c>
      <c r="J1350" s="40" t="n">
        <v>0</v>
      </c>
      <c r="K1350" s="39" t="s">
        <v>4503</v>
      </c>
      <c r="L1350" s="41" t="n">
        <v>0</v>
      </c>
      <c r="M1350" s="41" t="n">
        <v>747682.11</v>
      </c>
      <c r="O1350" s="42" t="n">
        <f aca="false">M1350/SUM($M$2:$M$2023)</f>
        <v>0.00206557583057185</v>
      </c>
      <c r="P1350" s="43" t="n">
        <f aca="false">IFERROR(M1350/I1350,0)</f>
        <v>35603.91</v>
      </c>
      <c r="Q1350" s="17"/>
      <c r="R1350" s="44" t="n">
        <f aca="false">I1350-Q1350</f>
        <v>21</v>
      </c>
      <c r="S1350" s="43" t="n">
        <f aca="false">$AK1350*R1350</f>
        <v>747682.11</v>
      </c>
      <c r="U1350" s="26" t="s">
        <v>259</v>
      </c>
      <c r="V1350" s="26" t="s">
        <v>610</v>
      </c>
      <c r="W1350" s="26" t="s">
        <v>612</v>
      </c>
      <c r="X1350" s="26"/>
      <c r="Y1350" s="26" t="s">
        <v>615</v>
      </c>
      <c r="Z1350" s="27" t="s">
        <v>126</v>
      </c>
      <c r="AA1350" s="26"/>
      <c r="AB1350" s="26"/>
      <c r="AC1350" s="26"/>
      <c r="AD1350" s="26"/>
      <c r="AE1350" s="26"/>
      <c r="AF1350" s="26"/>
      <c r="AG1350" s="26"/>
      <c r="AH1350" s="45" t="n">
        <v>21</v>
      </c>
      <c r="AI1350" s="45" t="n">
        <f aca="false">Q1350</f>
        <v>0</v>
      </c>
      <c r="AJ1350" s="45" t="n">
        <f aca="false">$AH1350-$AI1350</f>
        <v>21</v>
      </c>
      <c r="AK1350" s="46" t="n">
        <v>35603.91</v>
      </c>
      <c r="AL1350" s="46" t="n">
        <f aca="false">$AJ1350*$AK1350</f>
        <v>747682.11</v>
      </c>
      <c r="AM1350" s="46" t="n">
        <f aca="false">$AI1350*$AK1350</f>
        <v>0</v>
      </c>
      <c r="AN1350" s="26"/>
      <c r="AO1350" s="26"/>
    </row>
    <row r="1351" customFormat="false" ht="12" hidden="false" customHeight="false" outlineLevel="0" collapsed="false">
      <c r="A1351" s="39" t="s">
        <v>947</v>
      </c>
      <c r="B1351" s="39" t="s">
        <v>948</v>
      </c>
      <c r="C1351" s="39" t="s">
        <v>5848</v>
      </c>
      <c r="D1351" s="39" t="s">
        <v>4505</v>
      </c>
      <c r="E1351" s="39" t="s">
        <v>261</v>
      </c>
      <c r="F1351" s="39" t="s">
        <v>1739</v>
      </c>
      <c r="G1351" s="39" t="s">
        <v>4853</v>
      </c>
      <c r="H1351" s="39" t="s">
        <v>4502</v>
      </c>
      <c r="I1351" s="40" t="n">
        <v>20</v>
      </c>
      <c r="J1351" s="40" t="n">
        <v>0</v>
      </c>
      <c r="K1351" s="39" t="s">
        <v>4503</v>
      </c>
      <c r="L1351" s="41" t="n">
        <v>0</v>
      </c>
      <c r="M1351" s="41" t="n">
        <v>4315.18</v>
      </c>
      <c r="O1351" s="42" t="n">
        <f aca="false">M1351/SUM($M$2:$M$2023)</f>
        <v>1.19212849864323E-005</v>
      </c>
      <c r="P1351" s="43" t="n">
        <f aca="false">IFERROR(M1351/I1351,0)</f>
        <v>215.759</v>
      </c>
      <c r="Q1351" s="17"/>
      <c r="R1351" s="44" t="n">
        <f aca="false">I1351-Q1351</f>
        <v>20</v>
      </c>
      <c r="S1351" s="43" t="n">
        <f aca="false">$AK1351*R1351</f>
        <v>4315.17972027972</v>
      </c>
      <c r="U1351" s="26" t="s">
        <v>259</v>
      </c>
      <c r="V1351" s="26" t="s">
        <v>260</v>
      </c>
      <c r="W1351" s="26" t="s">
        <v>262</v>
      </c>
      <c r="X1351" s="29" t="s">
        <v>227</v>
      </c>
      <c r="Y1351" s="26" t="s">
        <v>297</v>
      </c>
      <c r="Z1351" s="25" t="s">
        <v>51</v>
      </c>
      <c r="AA1351" s="26" t="s">
        <v>2321</v>
      </c>
      <c r="AB1351" s="26" t="s">
        <v>2322</v>
      </c>
      <c r="AC1351" s="26" t="s">
        <v>2323</v>
      </c>
      <c r="AD1351" s="26" t="s">
        <v>269</v>
      </c>
      <c r="AE1351" s="26"/>
      <c r="AF1351" s="26" t="s">
        <v>270</v>
      </c>
      <c r="AG1351" s="26" t="s">
        <v>2324</v>
      </c>
      <c r="AH1351" s="45"/>
      <c r="AI1351" s="45"/>
      <c r="AJ1351" s="45"/>
      <c r="AK1351" s="46" t="n">
        <v>215.758986013986</v>
      </c>
      <c r="AL1351" s="46"/>
      <c r="AM1351" s="46"/>
      <c r="AN1351" s="26"/>
      <c r="AO1351" s="26" t="s">
        <v>5849</v>
      </c>
    </row>
    <row r="1352" customFormat="false" ht="12" hidden="false" customHeight="false" outlineLevel="0" collapsed="false">
      <c r="A1352" s="39" t="s">
        <v>1401</v>
      </c>
      <c r="B1352" s="39" t="s">
        <v>1402</v>
      </c>
      <c r="C1352" s="39" t="s">
        <v>5850</v>
      </c>
      <c r="D1352" s="39" t="s">
        <v>4505</v>
      </c>
      <c r="E1352" s="39" t="s">
        <v>261</v>
      </c>
      <c r="F1352" s="39" t="s">
        <v>1739</v>
      </c>
      <c r="G1352" s="39" t="s">
        <v>4853</v>
      </c>
      <c r="H1352" s="39" t="s">
        <v>4502</v>
      </c>
      <c r="I1352" s="40" t="n">
        <v>20</v>
      </c>
      <c r="J1352" s="40" t="n">
        <v>0</v>
      </c>
      <c r="K1352" s="39" t="s">
        <v>4503</v>
      </c>
      <c r="L1352" s="41" t="n">
        <v>0</v>
      </c>
      <c r="M1352" s="41" t="n">
        <v>85225.85</v>
      </c>
      <c r="O1352" s="42" t="n">
        <f aca="false">M1352/SUM($M$2:$M$2023)</f>
        <v>0.000235448265439897</v>
      </c>
      <c r="P1352" s="43" t="n">
        <f aca="false">IFERROR(M1352/I1352,0)</f>
        <v>4261.2925</v>
      </c>
      <c r="Q1352" s="17" t="n">
        <v>8</v>
      </c>
      <c r="R1352" s="44" t="n">
        <f aca="false">I1352-Q1352</f>
        <v>12</v>
      </c>
      <c r="S1352" s="43" t="n">
        <f aca="false">$AK1352*R1352</f>
        <v>51135.5111111111</v>
      </c>
      <c r="U1352" s="26" t="s">
        <v>259</v>
      </c>
      <c r="V1352" s="26" t="s">
        <v>260</v>
      </c>
      <c r="W1352" s="26" t="s">
        <v>262</v>
      </c>
      <c r="X1352" s="29" t="s">
        <v>227</v>
      </c>
      <c r="Y1352" s="26" t="s">
        <v>297</v>
      </c>
      <c r="Z1352" s="25" t="s">
        <v>51</v>
      </c>
      <c r="AA1352" s="26" t="s">
        <v>2818</v>
      </c>
      <c r="AB1352" s="26" t="s">
        <v>2819</v>
      </c>
      <c r="AC1352" s="26" t="s">
        <v>2820</v>
      </c>
      <c r="AD1352" s="26" t="s">
        <v>269</v>
      </c>
      <c r="AE1352" s="26"/>
      <c r="AF1352" s="26" t="s">
        <v>270</v>
      </c>
      <c r="AG1352" s="26" t="s">
        <v>2821</v>
      </c>
      <c r="AH1352" s="45" t="n">
        <v>27</v>
      </c>
      <c r="AI1352" s="45" t="n">
        <f aca="false">Q1352</f>
        <v>8</v>
      </c>
      <c r="AJ1352" s="45" t="n">
        <f aca="false">$AH1352-$AI1352</f>
        <v>19</v>
      </c>
      <c r="AK1352" s="46" t="n">
        <v>4261.29259259259</v>
      </c>
      <c r="AL1352" s="46" t="n">
        <f aca="false">$AJ1352*$AK1352</f>
        <v>80964.5592592593</v>
      </c>
      <c r="AM1352" s="46" t="n">
        <f aca="false">$AI1352*$AK1352</f>
        <v>34090.3407407407</v>
      </c>
      <c r="AN1352" s="26"/>
      <c r="AO1352" s="26" t="s">
        <v>1861</v>
      </c>
    </row>
    <row r="1353" customFormat="false" ht="12" hidden="false" customHeight="false" outlineLevel="0" collapsed="false">
      <c r="A1353" s="39" t="s">
        <v>681</v>
      </c>
      <c r="B1353" s="39" t="s">
        <v>682</v>
      </c>
      <c r="C1353" s="39" t="s">
        <v>5851</v>
      </c>
      <c r="D1353" s="39" t="s">
        <v>4505</v>
      </c>
      <c r="E1353" s="39" t="s">
        <v>261</v>
      </c>
      <c r="F1353" s="39" t="s">
        <v>1739</v>
      </c>
      <c r="G1353" s="39" t="s">
        <v>4853</v>
      </c>
      <c r="H1353" s="39" t="s">
        <v>4502</v>
      </c>
      <c r="I1353" s="40" t="n">
        <v>20</v>
      </c>
      <c r="J1353" s="40" t="n">
        <v>0</v>
      </c>
      <c r="K1353" s="39" t="s">
        <v>4503</v>
      </c>
      <c r="L1353" s="41" t="n">
        <v>0</v>
      </c>
      <c r="M1353" s="41" t="n">
        <v>19533.46</v>
      </c>
      <c r="O1353" s="42" t="n">
        <f aca="false">M1353/SUM($M$2:$M$2023)</f>
        <v>5.39639003311742E-005</v>
      </c>
      <c r="P1353" s="43" t="n">
        <f aca="false">IFERROR(M1353/I1353,0)</f>
        <v>976.673</v>
      </c>
      <c r="Q1353" s="17"/>
      <c r="R1353" s="44" t="n">
        <f aca="false">I1353-Q1353</f>
        <v>20</v>
      </c>
      <c r="S1353" s="43" t="n">
        <f aca="false">$AK1353*R1353</f>
        <v>19533.4638763683</v>
      </c>
      <c r="U1353" s="26" t="s">
        <v>259</v>
      </c>
      <c r="V1353" s="26" t="s">
        <v>260</v>
      </c>
      <c r="W1353" s="26" t="s">
        <v>262</v>
      </c>
      <c r="X1353" s="25" t="s">
        <v>228</v>
      </c>
      <c r="Y1353" s="26" t="s">
        <v>282</v>
      </c>
      <c r="Z1353" s="25" t="s">
        <v>51</v>
      </c>
      <c r="AA1353" s="26" t="s">
        <v>1990</v>
      </c>
      <c r="AB1353" s="26" t="s">
        <v>1991</v>
      </c>
      <c r="AC1353" s="26" t="s">
        <v>685</v>
      </c>
      <c r="AD1353" s="26" t="s">
        <v>269</v>
      </c>
      <c r="AE1353" s="26"/>
      <c r="AF1353" s="26" t="s">
        <v>270</v>
      </c>
      <c r="AG1353" s="26" t="s">
        <v>686</v>
      </c>
      <c r="AH1353" s="45"/>
      <c r="AI1353" s="45"/>
      <c r="AJ1353" s="45"/>
      <c r="AK1353" s="46" t="n">
        <v>976.673193818416</v>
      </c>
      <c r="AL1353" s="46"/>
      <c r="AM1353" s="46"/>
      <c r="AN1353" s="26"/>
      <c r="AO1353" s="26" t="s">
        <v>5212</v>
      </c>
    </row>
    <row r="1354" customFormat="false" ht="12" hidden="false" customHeight="false" outlineLevel="0" collapsed="false">
      <c r="A1354" s="39" t="s">
        <v>928</v>
      </c>
      <c r="B1354" s="39" t="s">
        <v>929</v>
      </c>
      <c r="C1354" s="39" t="s">
        <v>5852</v>
      </c>
      <c r="D1354" s="39" t="s">
        <v>4505</v>
      </c>
      <c r="E1354" s="39" t="s">
        <v>261</v>
      </c>
      <c r="F1354" s="39" t="s">
        <v>1739</v>
      </c>
      <c r="G1354" s="39" t="s">
        <v>4852</v>
      </c>
      <c r="H1354" s="39" t="s">
        <v>4502</v>
      </c>
      <c r="I1354" s="40" t="n">
        <v>20</v>
      </c>
      <c r="J1354" s="40" t="n">
        <v>0</v>
      </c>
      <c r="K1354" s="39" t="s">
        <v>4503</v>
      </c>
      <c r="L1354" s="41" t="n">
        <v>0</v>
      </c>
      <c r="M1354" s="41" t="n">
        <v>16042.23</v>
      </c>
      <c r="O1354" s="42" t="n">
        <f aca="false">M1354/SUM($M$2:$M$2023)</f>
        <v>4.4318891830212E-005</v>
      </c>
      <c r="P1354" s="43" t="n">
        <f aca="false">IFERROR(M1354/I1354,0)</f>
        <v>802.1115</v>
      </c>
      <c r="Q1354" s="17"/>
      <c r="R1354" s="44" t="n">
        <f aca="false">I1354-Q1354</f>
        <v>20</v>
      </c>
      <c r="S1354" s="43" t="n">
        <f aca="false">$AK1354*R1354</f>
        <v>16042.2290801187</v>
      </c>
      <c r="U1354" s="26" t="s">
        <v>259</v>
      </c>
      <c r="V1354" s="26" t="s">
        <v>260</v>
      </c>
      <c r="W1354" s="26" t="s">
        <v>262</v>
      </c>
      <c r="X1354" s="26"/>
      <c r="Y1354" s="26" t="s">
        <v>277</v>
      </c>
      <c r="Z1354" s="27" t="s">
        <v>123</v>
      </c>
      <c r="AA1354" s="26"/>
      <c r="AB1354" s="26"/>
      <c r="AC1354" s="26"/>
      <c r="AD1354" s="26"/>
      <c r="AE1354" s="26"/>
      <c r="AF1354" s="26"/>
      <c r="AG1354" s="26"/>
      <c r="AH1354" s="45"/>
      <c r="AI1354" s="45"/>
      <c r="AJ1354" s="45"/>
      <c r="AK1354" s="46" t="n">
        <v>802.111454005935</v>
      </c>
      <c r="AL1354" s="46"/>
      <c r="AM1354" s="46"/>
      <c r="AN1354" s="26"/>
      <c r="AO1354" s="26" t="s">
        <v>2190</v>
      </c>
    </row>
    <row r="1355" customFormat="false" ht="12" hidden="false" customHeight="false" outlineLevel="0" collapsed="false">
      <c r="A1355" s="39" t="s">
        <v>344</v>
      </c>
      <c r="B1355" s="39" t="s">
        <v>345</v>
      </c>
      <c r="C1355" s="39" t="s">
        <v>78</v>
      </c>
      <c r="D1355" s="39" t="s">
        <v>4505</v>
      </c>
      <c r="E1355" s="39" t="s">
        <v>261</v>
      </c>
      <c r="F1355" s="39" t="s">
        <v>1739</v>
      </c>
      <c r="G1355" s="39" t="s">
        <v>4853</v>
      </c>
      <c r="H1355" s="39" t="s">
        <v>4502</v>
      </c>
      <c r="I1355" s="40" t="n">
        <v>20</v>
      </c>
      <c r="J1355" s="40" t="n">
        <v>0</v>
      </c>
      <c r="K1355" s="39" t="s">
        <v>4503</v>
      </c>
      <c r="L1355" s="41" t="n">
        <v>0</v>
      </c>
      <c r="M1355" s="41" t="n">
        <v>4722.75</v>
      </c>
      <c r="O1355" s="42" t="n">
        <f aca="false">M1355/SUM($M$2:$M$2023)</f>
        <v>1.30472538039371E-005</v>
      </c>
      <c r="P1355" s="43" t="n">
        <f aca="false">IFERROR(M1355/I1355,0)</f>
        <v>236.1375</v>
      </c>
      <c r="Q1355" s="17"/>
      <c r="R1355" s="44" t="n">
        <f aca="false">I1355-Q1355</f>
        <v>20</v>
      </c>
      <c r="S1355" s="43" t="n">
        <f aca="false">$AK1355*R1355</f>
        <v>4722.74603455915</v>
      </c>
      <c r="U1355" s="26" t="s">
        <v>259</v>
      </c>
      <c r="V1355" s="26" t="s">
        <v>260</v>
      </c>
      <c r="W1355" s="26" t="s">
        <v>262</v>
      </c>
      <c r="X1355" s="29" t="s">
        <v>227</v>
      </c>
      <c r="Y1355" s="26" t="s">
        <v>297</v>
      </c>
      <c r="Z1355" s="25" t="s">
        <v>51</v>
      </c>
      <c r="AA1355" s="26" t="s">
        <v>1781</v>
      </c>
      <c r="AB1355" s="26" t="s">
        <v>1782</v>
      </c>
      <c r="AC1355" s="26" t="s">
        <v>290</v>
      </c>
      <c r="AD1355" s="26" t="s">
        <v>269</v>
      </c>
      <c r="AE1355" s="26"/>
      <c r="AF1355" s="26" t="s">
        <v>270</v>
      </c>
      <c r="AG1355" s="26"/>
      <c r="AH1355" s="45"/>
      <c r="AI1355" s="45"/>
      <c r="AJ1355" s="45"/>
      <c r="AK1355" s="46" t="n">
        <v>236.137301727957</v>
      </c>
      <c r="AL1355" s="46"/>
      <c r="AM1355" s="46"/>
      <c r="AN1355" s="26"/>
      <c r="AO1355" s="26" t="s">
        <v>4943</v>
      </c>
    </row>
    <row r="1356" customFormat="false" ht="12" hidden="false" customHeight="false" outlineLevel="0" collapsed="false">
      <c r="A1356" s="39" t="s">
        <v>344</v>
      </c>
      <c r="B1356" s="39" t="s">
        <v>345</v>
      </c>
      <c r="C1356" s="39" t="s">
        <v>5853</v>
      </c>
      <c r="D1356" s="39" t="s">
        <v>4505</v>
      </c>
      <c r="E1356" s="39" t="s">
        <v>261</v>
      </c>
      <c r="F1356" s="39" t="s">
        <v>1739</v>
      </c>
      <c r="G1356" s="39" t="s">
        <v>4853</v>
      </c>
      <c r="H1356" s="39" t="s">
        <v>4502</v>
      </c>
      <c r="I1356" s="40" t="n">
        <v>20</v>
      </c>
      <c r="J1356" s="40" t="n">
        <v>0</v>
      </c>
      <c r="K1356" s="39" t="s">
        <v>4503</v>
      </c>
      <c r="L1356" s="41" t="n">
        <v>0</v>
      </c>
      <c r="M1356" s="41" t="n">
        <v>4722.75</v>
      </c>
      <c r="O1356" s="42" t="n">
        <f aca="false">M1356/SUM($M$2:$M$2023)</f>
        <v>1.30472538039371E-005</v>
      </c>
      <c r="P1356" s="43" t="n">
        <f aca="false">IFERROR(M1356/I1356,0)</f>
        <v>236.1375</v>
      </c>
      <c r="Q1356" s="17"/>
      <c r="R1356" s="44" t="n">
        <f aca="false">I1356-Q1356</f>
        <v>20</v>
      </c>
      <c r="S1356" s="43" t="n">
        <f aca="false">$AK1356*R1356</f>
        <v>4722.74603455915</v>
      </c>
      <c r="U1356" s="26" t="s">
        <v>259</v>
      </c>
      <c r="V1356" s="26" t="s">
        <v>260</v>
      </c>
      <c r="W1356" s="26" t="s">
        <v>262</v>
      </c>
      <c r="X1356" s="29" t="s">
        <v>227</v>
      </c>
      <c r="Y1356" s="26" t="s">
        <v>297</v>
      </c>
      <c r="Z1356" s="25" t="s">
        <v>51</v>
      </c>
      <c r="AA1356" s="26" t="s">
        <v>1781</v>
      </c>
      <c r="AB1356" s="26" t="s">
        <v>1782</v>
      </c>
      <c r="AC1356" s="26" t="s">
        <v>290</v>
      </c>
      <c r="AD1356" s="26" t="s">
        <v>269</v>
      </c>
      <c r="AE1356" s="26"/>
      <c r="AF1356" s="26" t="s">
        <v>270</v>
      </c>
      <c r="AG1356" s="26"/>
      <c r="AH1356" s="45"/>
      <c r="AI1356" s="45"/>
      <c r="AJ1356" s="45"/>
      <c r="AK1356" s="46" t="n">
        <v>236.137301727957</v>
      </c>
      <c r="AL1356" s="46"/>
      <c r="AM1356" s="46"/>
      <c r="AN1356" s="26"/>
      <c r="AO1356" s="26" t="s">
        <v>4943</v>
      </c>
    </row>
    <row r="1357" customFormat="false" ht="12" hidden="false" customHeight="false" outlineLevel="0" collapsed="false">
      <c r="A1357" s="39" t="s">
        <v>344</v>
      </c>
      <c r="B1357" s="39" t="s">
        <v>345</v>
      </c>
      <c r="C1357" s="39" t="s">
        <v>5854</v>
      </c>
      <c r="D1357" s="39" t="s">
        <v>4505</v>
      </c>
      <c r="E1357" s="39" t="s">
        <v>261</v>
      </c>
      <c r="F1357" s="39" t="s">
        <v>1739</v>
      </c>
      <c r="G1357" s="39" t="s">
        <v>4853</v>
      </c>
      <c r="H1357" s="39" t="s">
        <v>4502</v>
      </c>
      <c r="I1357" s="40" t="n">
        <v>20</v>
      </c>
      <c r="J1357" s="40" t="n">
        <v>0</v>
      </c>
      <c r="K1357" s="39" t="s">
        <v>4503</v>
      </c>
      <c r="L1357" s="41" t="n">
        <v>0</v>
      </c>
      <c r="M1357" s="41" t="n">
        <v>4722.75</v>
      </c>
      <c r="O1357" s="42" t="n">
        <f aca="false">M1357/SUM($M$2:$M$2023)</f>
        <v>1.30472538039371E-005</v>
      </c>
      <c r="P1357" s="43" t="n">
        <f aca="false">IFERROR(M1357/I1357,0)</f>
        <v>236.1375</v>
      </c>
      <c r="Q1357" s="17"/>
      <c r="R1357" s="44" t="n">
        <f aca="false">I1357-Q1357</f>
        <v>20</v>
      </c>
      <c r="S1357" s="43" t="n">
        <f aca="false">$AK1357*R1357</f>
        <v>4722.74603455915</v>
      </c>
      <c r="U1357" s="26" t="s">
        <v>259</v>
      </c>
      <c r="V1357" s="26" t="s">
        <v>260</v>
      </c>
      <c r="W1357" s="26" t="s">
        <v>262</v>
      </c>
      <c r="X1357" s="29" t="s">
        <v>227</v>
      </c>
      <c r="Y1357" s="26" t="s">
        <v>297</v>
      </c>
      <c r="Z1357" s="25" t="s">
        <v>51</v>
      </c>
      <c r="AA1357" s="26" t="s">
        <v>1781</v>
      </c>
      <c r="AB1357" s="26" t="s">
        <v>1782</v>
      </c>
      <c r="AC1357" s="26" t="s">
        <v>290</v>
      </c>
      <c r="AD1357" s="26" t="s">
        <v>269</v>
      </c>
      <c r="AE1357" s="26"/>
      <c r="AF1357" s="26" t="s">
        <v>270</v>
      </c>
      <c r="AG1357" s="26"/>
      <c r="AH1357" s="45"/>
      <c r="AI1357" s="45"/>
      <c r="AJ1357" s="45"/>
      <c r="AK1357" s="46" t="n">
        <v>236.137301727957</v>
      </c>
      <c r="AL1357" s="46"/>
      <c r="AM1357" s="46"/>
      <c r="AN1357" s="26"/>
      <c r="AO1357" s="26" t="s">
        <v>4943</v>
      </c>
    </row>
    <row r="1358" customFormat="false" ht="12" hidden="false" customHeight="false" outlineLevel="0" collapsed="false">
      <c r="A1358" s="39" t="s">
        <v>1915</v>
      </c>
      <c r="B1358" s="39" t="s">
        <v>1916</v>
      </c>
      <c r="C1358" s="39" t="s">
        <v>5855</v>
      </c>
      <c r="D1358" s="39" t="s">
        <v>4505</v>
      </c>
      <c r="E1358" s="39" t="s">
        <v>261</v>
      </c>
      <c r="F1358" s="39" t="s">
        <v>1739</v>
      </c>
      <c r="G1358" s="39" t="s">
        <v>4853</v>
      </c>
      <c r="H1358" s="39" t="s">
        <v>4502</v>
      </c>
      <c r="I1358" s="40" t="n">
        <v>20</v>
      </c>
      <c r="J1358" s="40" t="n">
        <v>0</v>
      </c>
      <c r="K1358" s="39" t="s">
        <v>4503</v>
      </c>
      <c r="L1358" s="41" t="n">
        <v>0</v>
      </c>
      <c r="M1358" s="41" t="n">
        <v>1432.71</v>
      </c>
      <c r="O1358" s="42" t="n">
        <f aca="false">M1358/SUM($M$2:$M$2023)</f>
        <v>3.95806066326583E-006</v>
      </c>
      <c r="P1358" s="43" t="n">
        <f aca="false">IFERROR(M1358/I1358,0)</f>
        <v>71.6355</v>
      </c>
      <c r="Q1358" s="17"/>
      <c r="R1358" s="44" t="n">
        <f aca="false">I1358-Q1358</f>
        <v>20</v>
      </c>
      <c r="S1358" s="43" t="n">
        <f aca="false">$AK1358*R1358</f>
        <v>1432.70758122744</v>
      </c>
      <c r="U1358" s="26" t="s">
        <v>259</v>
      </c>
      <c r="V1358" s="26" t="s">
        <v>260</v>
      </c>
      <c r="W1358" s="26" t="s">
        <v>262</v>
      </c>
      <c r="X1358" s="24" t="s">
        <v>226</v>
      </c>
      <c r="Y1358" s="26" t="s">
        <v>267</v>
      </c>
      <c r="Z1358" s="25" t="s">
        <v>51</v>
      </c>
      <c r="AA1358" s="26" t="s">
        <v>1917</v>
      </c>
      <c r="AB1358" s="26" t="s">
        <v>1918</v>
      </c>
      <c r="AC1358" s="26" t="s">
        <v>290</v>
      </c>
      <c r="AD1358" s="26" t="s">
        <v>269</v>
      </c>
      <c r="AE1358" s="26"/>
      <c r="AF1358" s="26" t="s">
        <v>269</v>
      </c>
      <c r="AG1358" s="26"/>
      <c r="AH1358" s="45"/>
      <c r="AI1358" s="45"/>
      <c r="AJ1358" s="45"/>
      <c r="AK1358" s="46" t="n">
        <v>71.6353790613718</v>
      </c>
      <c r="AL1358" s="46"/>
      <c r="AM1358" s="46"/>
      <c r="AN1358" s="26"/>
      <c r="AO1358" s="26" t="s">
        <v>4899</v>
      </c>
    </row>
    <row r="1359" customFormat="false" ht="12" hidden="false" customHeight="false" outlineLevel="0" collapsed="false">
      <c r="A1359" s="39" t="s">
        <v>2188</v>
      </c>
      <c r="B1359" s="39" t="s">
        <v>2189</v>
      </c>
      <c r="C1359" s="39" t="s">
        <v>5856</v>
      </c>
      <c r="D1359" s="39" t="s">
        <v>4505</v>
      </c>
      <c r="E1359" s="39" t="s">
        <v>261</v>
      </c>
      <c r="F1359" s="39" t="s">
        <v>1739</v>
      </c>
      <c r="G1359" s="39" t="s">
        <v>4853</v>
      </c>
      <c r="H1359" s="39" t="s">
        <v>4502</v>
      </c>
      <c r="I1359" s="40" t="n">
        <v>20</v>
      </c>
      <c r="J1359" s="40" t="n">
        <v>0</v>
      </c>
      <c r="K1359" s="39" t="s">
        <v>4503</v>
      </c>
      <c r="L1359" s="41" t="n">
        <v>0</v>
      </c>
      <c r="M1359" s="41" t="n">
        <v>10851.61</v>
      </c>
      <c r="O1359" s="42" t="n">
        <f aca="false">M1359/SUM($M$2:$M$2023)</f>
        <v>2.99790820711115E-005</v>
      </c>
      <c r="P1359" s="43" t="n">
        <f aca="false">IFERROR(M1359/I1359,0)</f>
        <v>542.5805</v>
      </c>
      <c r="Q1359" s="17"/>
      <c r="R1359" s="44" t="n">
        <f aca="false">I1359-Q1359</f>
        <v>20</v>
      </c>
      <c r="S1359" s="43" t="n">
        <f aca="false">$AK1359*R1359</f>
        <v>10851.6100746269</v>
      </c>
      <c r="U1359" s="26" t="s">
        <v>259</v>
      </c>
      <c r="V1359" s="26" t="s">
        <v>260</v>
      </c>
      <c r="W1359" s="26" t="s">
        <v>262</v>
      </c>
      <c r="X1359" s="26"/>
      <c r="Y1359" s="26" t="s">
        <v>277</v>
      </c>
      <c r="Z1359" s="27" t="s">
        <v>123</v>
      </c>
      <c r="AA1359" s="26"/>
      <c r="AB1359" s="26"/>
      <c r="AC1359" s="26"/>
      <c r="AD1359" s="26"/>
      <c r="AE1359" s="26"/>
      <c r="AF1359" s="26"/>
      <c r="AG1359" s="26"/>
      <c r="AH1359" s="45"/>
      <c r="AI1359" s="45"/>
      <c r="AJ1359" s="45"/>
      <c r="AK1359" s="46" t="n">
        <v>542.580503731343</v>
      </c>
      <c r="AL1359" s="46"/>
      <c r="AM1359" s="46"/>
      <c r="AN1359" s="26"/>
      <c r="AO1359" s="26" t="s">
        <v>2190</v>
      </c>
    </row>
    <row r="1360" customFormat="false" ht="12" hidden="false" customHeight="false" outlineLevel="0" collapsed="false">
      <c r="A1360" s="39" t="s">
        <v>856</v>
      </c>
      <c r="B1360" s="39" t="s">
        <v>857</v>
      </c>
      <c r="C1360" s="39" t="s">
        <v>5555</v>
      </c>
      <c r="D1360" s="39" t="s">
        <v>4505</v>
      </c>
      <c r="E1360" s="39" t="s">
        <v>261</v>
      </c>
      <c r="F1360" s="39" t="s">
        <v>1739</v>
      </c>
      <c r="G1360" s="39" t="s">
        <v>4853</v>
      </c>
      <c r="H1360" s="39" t="s">
        <v>4502</v>
      </c>
      <c r="I1360" s="40" t="n">
        <v>20</v>
      </c>
      <c r="J1360" s="40" t="n">
        <v>0</v>
      </c>
      <c r="K1360" s="39" t="s">
        <v>4503</v>
      </c>
      <c r="L1360" s="41" t="n">
        <v>0</v>
      </c>
      <c r="M1360" s="41" t="n">
        <v>28534.01</v>
      </c>
      <c r="O1360" s="42" t="n">
        <f aca="false">M1360/SUM($M$2:$M$2023)</f>
        <v>7.88291716720299E-005</v>
      </c>
      <c r="P1360" s="43" t="n">
        <f aca="false">IFERROR(M1360/I1360,0)</f>
        <v>1426.7005</v>
      </c>
      <c r="Q1360" s="17"/>
      <c r="R1360" s="44" t="n">
        <f aca="false">I1360-Q1360</f>
        <v>20</v>
      </c>
      <c r="S1360" s="43" t="n">
        <f aca="false">$AK1360*R1360</f>
        <v>28534.0077028886</v>
      </c>
      <c r="U1360" s="26" t="s">
        <v>259</v>
      </c>
      <c r="V1360" s="26" t="s">
        <v>260</v>
      </c>
      <c r="W1360" s="26" t="s">
        <v>262</v>
      </c>
      <c r="X1360" s="25" t="s">
        <v>228</v>
      </c>
      <c r="Y1360" s="26" t="s">
        <v>282</v>
      </c>
      <c r="Z1360" s="25" t="s">
        <v>51</v>
      </c>
      <c r="AA1360" s="26" t="s">
        <v>2106</v>
      </c>
      <c r="AB1360" s="26" t="s">
        <v>2107</v>
      </c>
      <c r="AC1360" s="26" t="s">
        <v>860</v>
      </c>
      <c r="AD1360" s="26" t="s">
        <v>269</v>
      </c>
      <c r="AE1360" s="26"/>
      <c r="AF1360" s="26" t="s">
        <v>270</v>
      </c>
      <c r="AG1360" s="26" t="s">
        <v>861</v>
      </c>
      <c r="AH1360" s="45"/>
      <c r="AI1360" s="45"/>
      <c r="AJ1360" s="45"/>
      <c r="AK1360" s="46" t="n">
        <v>1426.70038514443</v>
      </c>
      <c r="AL1360" s="46"/>
      <c r="AM1360" s="46"/>
      <c r="AN1360" s="26"/>
      <c r="AO1360" s="26" t="s">
        <v>5354</v>
      </c>
    </row>
    <row r="1361" customFormat="false" ht="12" hidden="false" customHeight="false" outlineLevel="0" collapsed="false">
      <c r="A1361" s="39" t="s">
        <v>1797</v>
      </c>
      <c r="B1361" s="39" t="s">
        <v>1798</v>
      </c>
      <c r="C1361" s="39" t="s">
        <v>78</v>
      </c>
      <c r="D1361" s="39" t="s">
        <v>4505</v>
      </c>
      <c r="E1361" s="39" t="s">
        <v>261</v>
      </c>
      <c r="F1361" s="39" t="s">
        <v>1739</v>
      </c>
      <c r="G1361" s="39" t="s">
        <v>4853</v>
      </c>
      <c r="H1361" s="39" t="s">
        <v>4502</v>
      </c>
      <c r="I1361" s="40" t="n">
        <v>20</v>
      </c>
      <c r="J1361" s="40" t="n">
        <v>0</v>
      </c>
      <c r="K1361" s="39" t="s">
        <v>4503</v>
      </c>
      <c r="L1361" s="41" t="n">
        <v>0</v>
      </c>
      <c r="M1361" s="41" t="n">
        <v>325.66</v>
      </c>
      <c r="O1361" s="42" t="n">
        <f aca="false">M1361/SUM($M$2:$M$2023)</f>
        <v>8.99681048920683E-007</v>
      </c>
      <c r="P1361" s="43" t="n">
        <f aca="false">IFERROR(M1361/I1361,0)</f>
        <v>16.283</v>
      </c>
      <c r="Q1361" s="17"/>
      <c r="R1361" s="44" t="n">
        <f aca="false">I1361-Q1361</f>
        <v>20</v>
      </c>
      <c r="S1361" s="43" t="n">
        <f aca="false">$AK1361*R1361</f>
        <v>325.661322690992</v>
      </c>
      <c r="U1361" s="26" t="s">
        <v>259</v>
      </c>
      <c r="V1361" s="26" t="s">
        <v>260</v>
      </c>
      <c r="W1361" s="26" t="s">
        <v>262</v>
      </c>
      <c r="X1361" s="29" t="s">
        <v>227</v>
      </c>
      <c r="Y1361" s="26" t="s">
        <v>297</v>
      </c>
      <c r="Z1361" s="25" t="s">
        <v>51</v>
      </c>
      <c r="AA1361" s="26" t="s">
        <v>1799</v>
      </c>
      <c r="AB1361" s="26" t="s">
        <v>1800</v>
      </c>
      <c r="AC1361" s="26" t="s">
        <v>290</v>
      </c>
      <c r="AD1361" s="26" t="s">
        <v>270</v>
      </c>
      <c r="AE1361" s="26" t="s">
        <v>1801</v>
      </c>
      <c r="AF1361" s="26" t="s">
        <v>270</v>
      </c>
      <c r="AG1361" s="26" t="s">
        <v>658</v>
      </c>
      <c r="AH1361" s="45"/>
      <c r="AI1361" s="45"/>
      <c r="AJ1361" s="45"/>
      <c r="AK1361" s="46" t="n">
        <v>16.2830661345496</v>
      </c>
      <c r="AL1361" s="46"/>
      <c r="AM1361" s="46"/>
      <c r="AN1361" s="26"/>
      <c r="AO1361" s="26" t="s">
        <v>4901</v>
      </c>
    </row>
    <row r="1362" customFormat="false" ht="12" hidden="false" customHeight="false" outlineLevel="0" collapsed="false">
      <c r="A1362" s="39" t="s">
        <v>1797</v>
      </c>
      <c r="B1362" s="39" t="s">
        <v>1798</v>
      </c>
      <c r="C1362" s="39" t="s">
        <v>5129</v>
      </c>
      <c r="D1362" s="39" t="s">
        <v>4505</v>
      </c>
      <c r="E1362" s="39" t="s">
        <v>261</v>
      </c>
      <c r="F1362" s="39" t="s">
        <v>1739</v>
      </c>
      <c r="G1362" s="39" t="s">
        <v>4853</v>
      </c>
      <c r="H1362" s="39" t="s">
        <v>4502</v>
      </c>
      <c r="I1362" s="40" t="n">
        <v>20</v>
      </c>
      <c r="J1362" s="40" t="n">
        <v>0</v>
      </c>
      <c r="K1362" s="39" t="s">
        <v>4503</v>
      </c>
      <c r="L1362" s="41" t="n">
        <v>0</v>
      </c>
      <c r="M1362" s="41" t="n">
        <v>325.66</v>
      </c>
      <c r="O1362" s="42" t="n">
        <f aca="false">M1362/SUM($M$2:$M$2023)</f>
        <v>8.99681048920683E-007</v>
      </c>
      <c r="P1362" s="43" t="n">
        <f aca="false">IFERROR(M1362/I1362,0)</f>
        <v>16.283</v>
      </c>
      <c r="Q1362" s="17"/>
      <c r="R1362" s="44" t="n">
        <f aca="false">I1362-Q1362</f>
        <v>20</v>
      </c>
      <c r="S1362" s="43" t="n">
        <f aca="false">$AK1362*R1362</f>
        <v>325.661322690992</v>
      </c>
      <c r="U1362" s="26" t="s">
        <v>259</v>
      </c>
      <c r="V1362" s="26" t="s">
        <v>260</v>
      </c>
      <c r="W1362" s="26" t="s">
        <v>262</v>
      </c>
      <c r="X1362" s="29" t="s">
        <v>227</v>
      </c>
      <c r="Y1362" s="26" t="s">
        <v>297</v>
      </c>
      <c r="Z1362" s="25" t="s">
        <v>51</v>
      </c>
      <c r="AA1362" s="26" t="s">
        <v>1799</v>
      </c>
      <c r="AB1362" s="26" t="s">
        <v>1800</v>
      </c>
      <c r="AC1362" s="26" t="s">
        <v>290</v>
      </c>
      <c r="AD1362" s="26" t="s">
        <v>270</v>
      </c>
      <c r="AE1362" s="26" t="s">
        <v>1801</v>
      </c>
      <c r="AF1362" s="26" t="s">
        <v>270</v>
      </c>
      <c r="AG1362" s="26" t="s">
        <v>658</v>
      </c>
      <c r="AH1362" s="45"/>
      <c r="AI1362" s="45"/>
      <c r="AJ1362" s="45"/>
      <c r="AK1362" s="46" t="n">
        <v>16.2830661345496</v>
      </c>
      <c r="AL1362" s="46"/>
      <c r="AM1362" s="46"/>
      <c r="AN1362" s="26"/>
      <c r="AO1362" s="26" t="s">
        <v>4901</v>
      </c>
    </row>
    <row r="1363" customFormat="false" ht="12" hidden="false" customHeight="false" outlineLevel="0" collapsed="false">
      <c r="A1363" s="39" t="s">
        <v>2660</v>
      </c>
      <c r="B1363" s="39" t="s">
        <v>2661</v>
      </c>
      <c r="C1363" s="39" t="s">
        <v>5663</v>
      </c>
      <c r="D1363" s="39" t="s">
        <v>4505</v>
      </c>
      <c r="E1363" s="39" t="s">
        <v>261</v>
      </c>
      <c r="F1363" s="39" t="s">
        <v>1739</v>
      </c>
      <c r="G1363" s="39" t="s">
        <v>4853</v>
      </c>
      <c r="H1363" s="39" t="s">
        <v>4502</v>
      </c>
      <c r="I1363" s="40" t="n">
        <v>20</v>
      </c>
      <c r="J1363" s="40" t="n">
        <v>0</v>
      </c>
      <c r="K1363" s="39" t="s">
        <v>4503</v>
      </c>
      <c r="L1363" s="41" t="n">
        <v>0</v>
      </c>
      <c r="M1363" s="41" t="n">
        <v>95920.48</v>
      </c>
      <c r="O1363" s="42" t="n">
        <f aca="false">M1363/SUM($M$2:$M$2023)</f>
        <v>0.000264993668425276</v>
      </c>
      <c r="P1363" s="43" t="n">
        <f aca="false">IFERROR(M1363/I1363,0)</f>
        <v>4796.024</v>
      </c>
      <c r="Q1363" s="17"/>
      <c r="R1363" s="44" t="n">
        <f aca="false">I1363-Q1363</f>
        <v>20</v>
      </c>
      <c r="S1363" s="43" t="n">
        <f aca="false">$AK1363*R1363</f>
        <v>95920.4813559322</v>
      </c>
      <c r="U1363" s="26" t="s">
        <v>259</v>
      </c>
      <c r="V1363" s="26" t="s">
        <v>260</v>
      </c>
      <c r="W1363" s="26" t="s">
        <v>262</v>
      </c>
      <c r="X1363" s="26"/>
      <c r="Y1363" s="26" t="s">
        <v>277</v>
      </c>
      <c r="Z1363" s="27" t="s">
        <v>123</v>
      </c>
      <c r="AA1363" s="26"/>
      <c r="AB1363" s="26"/>
      <c r="AC1363" s="26"/>
      <c r="AD1363" s="26"/>
      <c r="AE1363" s="26"/>
      <c r="AF1363" s="26"/>
      <c r="AG1363" s="26"/>
      <c r="AH1363" s="45"/>
      <c r="AI1363" s="45"/>
      <c r="AJ1363" s="45"/>
      <c r="AK1363" s="46" t="n">
        <v>4796.02406779661</v>
      </c>
      <c r="AL1363" s="46"/>
      <c r="AM1363" s="46"/>
      <c r="AN1363" s="26"/>
      <c r="AO1363" s="26" t="s">
        <v>2066</v>
      </c>
    </row>
    <row r="1364" customFormat="false" ht="12" hidden="false" customHeight="false" outlineLevel="0" collapsed="false">
      <c r="A1364" s="39" t="s">
        <v>1032</v>
      </c>
      <c r="B1364" s="39" t="s">
        <v>1033</v>
      </c>
      <c r="C1364" s="39" t="s">
        <v>5857</v>
      </c>
      <c r="D1364" s="39" t="s">
        <v>4505</v>
      </c>
      <c r="E1364" s="39" t="s">
        <v>261</v>
      </c>
      <c r="F1364" s="39" t="s">
        <v>1739</v>
      </c>
      <c r="G1364" s="39" t="s">
        <v>4853</v>
      </c>
      <c r="H1364" s="39" t="s">
        <v>4502</v>
      </c>
      <c r="I1364" s="40" t="n">
        <v>20</v>
      </c>
      <c r="J1364" s="40" t="n">
        <v>0</v>
      </c>
      <c r="K1364" s="39" t="s">
        <v>4503</v>
      </c>
      <c r="L1364" s="41" t="n">
        <v>0</v>
      </c>
      <c r="M1364" s="41" t="n">
        <v>72600.15</v>
      </c>
      <c r="O1364" s="42" t="n">
        <f aca="false">M1364/SUM($M$2:$M$2023)</f>
        <v>0.000200568012969965</v>
      </c>
      <c r="P1364" s="43" t="n">
        <f aca="false">IFERROR(M1364/I1364,0)</f>
        <v>3630.0075</v>
      </c>
      <c r="Q1364" s="17"/>
      <c r="R1364" s="44" t="n">
        <f aca="false">I1364-Q1364</f>
        <v>20</v>
      </c>
      <c r="S1364" s="43" t="n">
        <f aca="false">$AK1364*R1364</f>
        <v>72600.1516198704</v>
      </c>
      <c r="U1364" s="26" t="s">
        <v>259</v>
      </c>
      <c r="V1364" s="26" t="s">
        <v>260</v>
      </c>
      <c r="W1364" s="26" t="s">
        <v>262</v>
      </c>
      <c r="X1364" s="29" t="s">
        <v>227</v>
      </c>
      <c r="Y1364" s="26" t="s">
        <v>297</v>
      </c>
      <c r="Z1364" s="25" t="s">
        <v>51</v>
      </c>
      <c r="AA1364" s="26" t="s">
        <v>2227</v>
      </c>
      <c r="AB1364" s="26" t="s">
        <v>2228</v>
      </c>
      <c r="AC1364" s="26" t="s">
        <v>1036</v>
      </c>
      <c r="AD1364" s="26" t="s">
        <v>269</v>
      </c>
      <c r="AE1364" s="26"/>
      <c r="AF1364" s="26" t="s">
        <v>270</v>
      </c>
      <c r="AG1364" s="26" t="s">
        <v>1037</v>
      </c>
      <c r="AH1364" s="45"/>
      <c r="AI1364" s="45"/>
      <c r="AJ1364" s="45"/>
      <c r="AK1364" s="46" t="n">
        <v>3630.00758099352</v>
      </c>
      <c r="AL1364" s="46"/>
      <c r="AM1364" s="46"/>
      <c r="AN1364" s="26"/>
      <c r="AO1364" s="26" t="s">
        <v>5680</v>
      </c>
    </row>
    <row r="1365" customFormat="false" ht="12" hidden="false" customHeight="false" outlineLevel="0" collapsed="false">
      <c r="A1365" s="39" t="s">
        <v>1032</v>
      </c>
      <c r="B1365" s="39" t="s">
        <v>1033</v>
      </c>
      <c r="C1365" s="39" t="s">
        <v>5858</v>
      </c>
      <c r="D1365" s="39" t="s">
        <v>4505</v>
      </c>
      <c r="E1365" s="39" t="s">
        <v>261</v>
      </c>
      <c r="F1365" s="39" t="s">
        <v>1739</v>
      </c>
      <c r="G1365" s="39" t="s">
        <v>4853</v>
      </c>
      <c r="H1365" s="39" t="s">
        <v>4502</v>
      </c>
      <c r="I1365" s="40" t="n">
        <v>20</v>
      </c>
      <c r="J1365" s="40" t="n">
        <v>0</v>
      </c>
      <c r="K1365" s="39" t="s">
        <v>4503</v>
      </c>
      <c r="L1365" s="41" t="n">
        <v>0</v>
      </c>
      <c r="M1365" s="41" t="n">
        <v>72600.15</v>
      </c>
      <c r="O1365" s="42" t="n">
        <f aca="false">M1365/SUM($M$2:$M$2023)</f>
        <v>0.000200568012969965</v>
      </c>
      <c r="P1365" s="43" t="n">
        <f aca="false">IFERROR(M1365/I1365,0)</f>
        <v>3630.0075</v>
      </c>
      <c r="Q1365" s="17"/>
      <c r="R1365" s="44" t="n">
        <f aca="false">I1365-Q1365</f>
        <v>20</v>
      </c>
      <c r="S1365" s="43" t="n">
        <f aca="false">$AK1365*R1365</f>
        <v>72600.1516198704</v>
      </c>
      <c r="U1365" s="26" t="s">
        <v>259</v>
      </c>
      <c r="V1365" s="26" t="s">
        <v>260</v>
      </c>
      <c r="W1365" s="26" t="s">
        <v>262</v>
      </c>
      <c r="X1365" s="29" t="s">
        <v>227</v>
      </c>
      <c r="Y1365" s="26" t="s">
        <v>297</v>
      </c>
      <c r="Z1365" s="25" t="s">
        <v>51</v>
      </c>
      <c r="AA1365" s="26" t="s">
        <v>2227</v>
      </c>
      <c r="AB1365" s="26" t="s">
        <v>2228</v>
      </c>
      <c r="AC1365" s="26" t="s">
        <v>1036</v>
      </c>
      <c r="AD1365" s="26" t="s">
        <v>269</v>
      </c>
      <c r="AE1365" s="26"/>
      <c r="AF1365" s="26" t="s">
        <v>270</v>
      </c>
      <c r="AG1365" s="26" t="s">
        <v>1037</v>
      </c>
      <c r="AH1365" s="45"/>
      <c r="AI1365" s="45"/>
      <c r="AJ1365" s="45"/>
      <c r="AK1365" s="46" t="n">
        <v>3630.00758099352</v>
      </c>
      <c r="AL1365" s="46"/>
      <c r="AM1365" s="46"/>
      <c r="AN1365" s="26"/>
      <c r="AO1365" s="26" t="s">
        <v>5680</v>
      </c>
    </row>
    <row r="1366" customFormat="false" ht="12" hidden="false" customHeight="false" outlineLevel="0" collapsed="false">
      <c r="A1366" s="39" t="s">
        <v>1032</v>
      </c>
      <c r="B1366" s="39" t="s">
        <v>1033</v>
      </c>
      <c r="C1366" s="39" t="s">
        <v>5859</v>
      </c>
      <c r="D1366" s="39" t="s">
        <v>4505</v>
      </c>
      <c r="E1366" s="39" t="s">
        <v>261</v>
      </c>
      <c r="F1366" s="39" t="s">
        <v>1739</v>
      </c>
      <c r="G1366" s="39" t="s">
        <v>4853</v>
      </c>
      <c r="H1366" s="39" t="s">
        <v>4502</v>
      </c>
      <c r="I1366" s="40" t="n">
        <v>20</v>
      </c>
      <c r="J1366" s="40" t="n">
        <v>0</v>
      </c>
      <c r="K1366" s="39" t="s">
        <v>4503</v>
      </c>
      <c r="L1366" s="41" t="n">
        <v>0</v>
      </c>
      <c r="M1366" s="41" t="n">
        <v>72600.15</v>
      </c>
      <c r="O1366" s="42" t="n">
        <f aca="false">M1366/SUM($M$2:$M$2023)</f>
        <v>0.000200568012969965</v>
      </c>
      <c r="P1366" s="43" t="n">
        <f aca="false">IFERROR(M1366/I1366,0)</f>
        <v>3630.0075</v>
      </c>
      <c r="Q1366" s="17"/>
      <c r="R1366" s="44" t="n">
        <f aca="false">I1366-Q1366</f>
        <v>20</v>
      </c>
      <c r="S1366" s="43" t="n">
        <f aca="false">$AK1366*R1366</f>
        <v>72600.1516198704</v>
      </c>
      <c r="U1366" s="26" t="s">
        <v>259</v>
      </c>
      <c r="V1366" s="26" t="s">
        <v>260</v>
      </c>
      <c r="W1366" s="26" t="s">
        <v>262</v>
      </c>
      <c r="X1366" s="29" t="s">
        <v>227</v>
      </c>
      <c r="Y1366" s="26" t="s">
        <v>297</v>
      </c>
      <c r="Z1366" s="25" t="s">
        <v>51</v>
      </c>
      <c r="AA1366" s="26" t="s">
        <v>2227</v>
      </c>
      <c r="AB1366" s="26" t="s">
        <v>2228</v>
      </c>
      <c r="AC1366" s="26" t="s">
        <v>1036</v>
      </c>
      <c r="AD1366" s="26" t="s">
        <v>269</v>
      </c>
      <c r="AE1366" s="26"/>
      <c r="AF1366" s="26" t="s">
        <v>270</v>
      </c>
      <c r="AG1366" s="26" t="s">
        <v>1037</v>
      </c>
      <c r="AH1366" s="45"/>
      <c r="AI1366" s="45"/>
      <c r="AJ1366" s="45"/>
      <c r="AK1366" s="46" t="n">
        <v>3630.00758099352</v>
      </c>
      <c r="AL1366" s="46"/>
      <c r="AM1366" s="46"/>
      <c r="AN1366" s="26"/>
      <c r="AO1366" s="26" t="s">
        <v>5680</v>
      </c>
    </row>
    <row r="1367" customFormat="false" ht="12" hidden="false" customHeight="false" outlineLevel="0" collapsed="false">
      <c r="A1367" s="39" t="s">
        <v>1032</v>
      </c>
      <c r="B1367" s="39" t="s">
        <v>1033</v>
      </c>
      <c r="C1367" s="39" t="s">
        <v>5860</v>
      </c>
      <c r="D1367" s="39" t="s">
        <v>4505</v>
      </c>
      <c r="E1367" s="39" t="s">
        <v>261</v>
      </c>
      <c r="F1367" s="39" t="s">
        <v>1739</v>
      </c>
      <c r="G1367" s="39" t="s">
        <v>4853</v>
      </c>
      <c r="H1367" s="39" t="s">
        <v>4502</v>
      </c>
      <c r="I1367" s="40" t="n">
        <v>20</v>
      </c>
      <c r="J1367" s="40" t="n">
        <v>0</v>
      </c>
      <c r="K1367" s="39" t="s">
        <v>4503</v>
      </c>
      <c r="L1367" s="41" t="n">
        <v>0</v>
      </c>
      <c r="M1367" s="41" t="n">
        <v>72600.15</v>
      </c>
      <c r="O1367" s="42" t="n">
        <f aca="false">M1367/SUM($M$2:$M$2023)</f>
        <v>0.000200568012969965</v>
      </c>
      <c r="P1367" s="43" t="n">
        <f aca="false">IFERROR(M1367/I1367,0)</f>
        <v>3630.0075</v>
      </c>
      <c r="Q1367" s="17"/>
      <c r="R1367" s="44" t="n">
        <f aca="false">I1367-Q1367</f>
        <v>20</v>
      </c>
      <c r="S1367" s="43" t="n">
        <f aca="false">$AK1367*R1367</f>
        <v>72600.1516198704</v>
      </c>
      <c r="U1367" s="26" t="s">
        <v>259</v>
      </c>
      <c r="V1367" s="26" t="s">
        <v>260</v>
      </c>
      <c r="W1367" s="26" t="s">
        <v>262</v>
      </c>
      <c r="X1367" s="29" t="s">
        <v>227</v>
      </c>
      <c r="Y1367" s="26" t="s">
        <v>297</v>
      </c>
      <c r="Z1367" s="25" t="s">
        <v>51</v>
      </c>
      <c r="AA1367" s="26" t="s">
        <v>2227</v>
      </c>
      <c r="AB1367" s="26" t="s">
        <v>2228</v>
      </c>
      <c r="AC1367" s="26" t="s">
        <v>1036</v>
      </c>
      <c r="AD1367" s="26" t="s">
        <v>269</v>
      </c>
      <c r="AE1367" s="26"/>
      <c r="AF1367" s="26" t="s">
        <v>270</v>
      </c>
      <c r="AG1367" s="26" t="s">
        <v>1037</v>
      </c>
      <c r="AH1367" s="45"/>
      <c r="AI1367" s="45"/>
      <c r="AJ1367" s="45"/>
      <c r="AK1367" s="46" t="n">
        <v>3630.00758099352</v>
      </c>
      <c r="AL1367" s="46"/>
      <c r="AM1367" s="46"/>
      <c r="AN1367" s="26"/>
      <c r="AO1367" s="26" t="s">
        <v>5680</v>
      </c>
    </row>
    <row r="1368" customFormat="false" ht="12" hidden="false" customHeight="false" outlineLevel="0" collapsed="false">
      <c r="A1368" s="39" t="s">
        <v>483</v>
      </c>
      <c r="B1368" s="39" t="s">
        <v>484</v>
      </c>
      <c r="C1368" s="39" t="s">
        <v>5861</v>
      </c>
      <c r="D1368" s="39" t="s">
        <v>4505</v>
      </c>
      <c r="E1368" s="39" t="s">
        <v>261</v>
      </c>
      <c r="F1368" s="39" t="s">
        <v>1739</v>
      </c>
      <c r="G1368" s="39" t="s">
        <v>4853</v>
      </c>
      <c r="H1368" s="39" t="s">
        <v>4502</v>
      </c>
      <c r="I1368" s="40" t="n">
        <v>20</v>
      </c>
      <c r="J1368" s="40" t="n">
        <v>0</v>
      </c>
      <c r="K1368" s="39" t="s">
        <v>4503</v>
      </c>
      <c r="L1368" s="41" t="n">
        <v>0</v>
      </c>
      <c r="M1368" s="41" t="n">
        <v>6619.05</v>
      </c>
      <c r="O1368" s="42" t="n">
        <f aca="false">M1368/SUM($M$2:$M$2023)</f>
        <v>1.82860463270234E-005</v>
      </c>
      <c r="P1368" s="43" t="n">
        <f aca="false">IFERROR(M1368/I1368,0)</f>
        <v>330.9525</v>
      </c>
      <c r="Q1368" s="17"/>
      <c r="R1368" s="44" t="n">
        <f aca="false">I1368-Q1368</f>
        <v>20</v>
      </c>
      <c r="S1368" s="43" t="n">
        <f aca="false">$AK1368*R1368</f>
        <v>6619.05077370921</v>
      </c>
      <c r="U1368" s="26" t="s">
        <v>259</v>
      </c>
      <c r="V1368" s="26" t="s">
        <v>260</v>
      </c>
      <c r="W1368" s="26" t="s">
        <v>262</v>
      </c>
      <c r="X1368" s="29" t="s">
        <v>227</v>
      </c>
      <c r="Y1368" s="26" t="s">
        <v>297</v>
      </c>
      <c r="Z1368" s="25" t="s">
        <v>51</v>
      </c>
      <c r="AA1368" s="26" t="s">
        <v>1810</v>
      </c>
      <c r="AB1368" s="26" t="s">
        <v>1811</v>
      </c>
      <c r="AC1368" s="26" t="s">
        <v>290</v>
      </c>
      <c r="AD1368" s="26" t="s">
        <v>270</v>
      </c>
      <c r="AE1368" s="26" t="s">
        <v>1812</v>
      </c>
      <c r="AF1368" s="26" t="s">
        <v>269</v>
      </c>
      <c r="AG1368" s="26"/>
      <c r="AH1368" s="45"/>
      <c r="AI1368" s="45"/>
      <c r="AJ1368" s="45"/>
      <c r="AK1368" s="46" t="n">
        <v>330.95253868546</v>
      </c>
      <c r="AL1368" s="46"/>
      <c r="AM1368" s="46"/>
      <c r="AN1368" s="26"/>
      <c r="AO1368" s="26" t="s">
        <v>4934</v>
      </c>
    </row>
    <row r="1369" customFormat="false" ht="12" hidden="false" customHeight="false" outlineLevel="0" collapsed="false">
      <c r="A1369" s="39" t="s">
        <v>2183</v>
      </c>
      <c r="B1369" s="39" t="s">
        <v>2184</v>
      </c>
      <c r="C1369" s="39" t="s">
        <v>5862</v>
      </c>
      <c r="D1369" s="39" t="s">
        <v>4505</v>
      </c>
      <c r="E1369" s="39" t="s">
        <v>261</v>
      </c>
      <c r="F1369" s="39" t="s">
        <v>1739</v>
      </c>
      <c r="G1369" s="39" t="s">
        <v>4853</v>
      </c>
      <c r="H1369" s="39" t="s">
        <v>4502</v>
      </c>
      <c r="I1369" s="40" t="n">
        <v>20</v>
      </c>
      <c r="J1369" s="40" t="n">
        <v>0</v>
      </c>
      <c r="K1369" s="39" t="s">
        <v>4503</v>
      </c>
      <c r="L1369" s="41" t="n">
        <v>0</v>
      </c>
      <c r="M1369" s="41" t="n">
        <v>22811.06</v>
      </c>
      <c r="O1369" s="42" t="n">
        <f aca="false">M1369/SUM($M$2:$M$2023)</f>
        <v>6.30187262414562E-005</v>
      </c>
      <c r="P1369" s="43" t="n">
        <f aca="false">IFERROR(M1369/I1369,0)</f>
        <v>1140.553</v>
      </c>
      <c r="Q1369" s="17"/>
      <c r="R1369" s="44" t="n">
        <f aca="false">I1369-Q1369</f>
        <v>20</v>
      </c>
      <c r="S1369" s="43" t="n">
        <f aca="false">$AK1369*R1369</f>
        <v>22811.0619047619</v>
      </c>
      <c r="U1369" s="26" t="s">
        <v>259</v>
      </c>
      <c r="V1369" s="26" t="s">
        <v>260</v>
      </c>
      <c r="W1369" s="26" t="s">
        <v>262</v>
      </c>
      <c r="X1369" s="24" t="s">
        <v>226</v>
      </c>
      <c r="Y1369" s="26" t="s">
        <v>267</v>
      </c>
      <c r="Z1369" s="25" t="s">
        <v>51</v>
      </c>
      <c r="AA1369" s="26" t="s">
        <v>2185</v>
      </c>
      <c r="AB1369" s="26" t="s">
        <v>2186</v>
      </c>
      <c r="AC1369" s="26" t="s">
        <v>290</v>
      </c>
      <c r="AD1369" s="26" t="s">
        <v>269</v>
      </c>
      <c r="AE1369" s="26"/>
      <c r="AF1369" s="26" t="s">
        <v>270</v>
      </c>
      <c r="AG1369" s="26"/>
      <c r="AH1369" s="45"/>
      <c r="AI1369" s="45"/>
      <c r="AJ1369" s="45"/>
      <c r="AK1369" s="46" t="n">
        <v>1140.5530952381</v>
      </c>
      <c r="AL1369" s="46"/>
      <c r="AM1369" s="46"/>
      <c r="AN1369" s="26"/>
      <c r="AO1369" s="26" t="s">
        <v>5621</v>
      </c>
    </row>
    <row r="1370" customFormat="false" ht="12" hidden="false" customHeight="false" outlineLevel="0" collapsed="false">
      <c r="A1370" s="39" t="s">
        <v>2183</v>
      </c>
      <c r="B1370" s="39" t="s">
        <v>2184</v>
      </c>
      <c r="C1370" s="39" t="s">
        <v>5863</v>
      </c>
      <c r="D1370" s="39" t="s">
        <v>4505</v>
      </c>
      <c r="E1370" s="39" t="s">
        <v>261</v>
      </c>
      <c r="F1370" s="39" t="s">
        <v>1739</v>
      </c>
      <c r="G1370" s="39" t="s">
        <v>4853</v>
      </c>
      <c r="H1370" s="39" t="s">
        <v>4502</v>
      </c>
      <c r="I1370" s="40" t="n">
        <v>20</v>
      </c>
      <c r="J1370" s="40" t="n">
        <v>0</v>
      </c>
      <c r="K1370" s="39" t="s">
        <v>4503</v>
      </c>
      <c r="L1370" s="41" t="n">
        <v>0</v>
      </c>
      <c r="M1370" s="41" t="n">
        <v>22811.06</v>
      </c>
      <c r="O1370" s="42" t="n">
        <f aca="false">M1370/SUM($M$2:$M$2023)</f>
        <v>6.30187262414562E-005</v>
      </c>
      <c r="P1370" s="43" t="n">
        <f aca="false">IFERROR(M1370/I1370,0)</f>
        <v>1140.553</v>
      </c>
      <c r="Q1370" s="17"/>
      <c r="R1370" s="44" t="n">
        <f aca="false">I1370-Q1370</f>
        <v>20</v>
      </c>
      <c r="S1370" s="43" t="n">
        <f aca="false">$AK1370*R1370</f>
        <v>22811.0619047619</v>
      </c>
      <c r="U1370" s="26" t="s">
        <v>259</v>
      </c>
      <c r="V1370" s="26" t="s">
        <v>260</v>
      </c>
      <c r="W1370" s="26" t="s">
        <v>262</v>
      </c>
      <c r="X1370" s="24" t="s">
        <v>226</v>
      </c>
      <c r="Y1370" s="26" t="s">
        <v>267</v>
      </c>
      <c r="Z1370" s="25" t="s">
        <v>51</v>
      </c>
      <c r="AA1370" s="26" t="s">
        <v>2185</v>
      </c>
      <c r="AB1370" s="26" t="s">
        <v>2186</v>
      </c>
      <c r="AC1370" s="26" t="s">
        <v>290</v>
      </c>
      <c r="AD1370" s="26" t="s">
        <v>269</v>
      </c>
      <c r="AE1370" s="26"/>
      <c r="AF1370" s="26" t="s">
        <v>270</v>
      </c>
      <c r="AG1370" s="26"/>
      <c r="AH1370" s="45"/>
      <c r="AI1370" s="45"/>
      <c r="AJ1370" s="45"/>
      <c r="AK1370" s="46" t="n">
        <v>1140.5530952381</v>
      </c>
      <c r="AL1370" s="46"/>
      <c r="AM1370" s="46"/>
      <c r="AN1370" s="26"/>
      <c r="AO1370" s="26" t="s">
        <v>5621</v>
      </c>
    </row>
    <row r="1371" customFormat="false" ht="12" hidden="false" customHeight="false" outlineLevel="0" collapsed="false">
      <c r="A1371" s="39" t="s">
        <v>2289</v>
      </c>
      <c r="B1371" s="39" t="s">
        <v>2290</v>
      </c>
      <c r="C1371" s="39" t="s">
        <v>5864</v>
      </c>
      <c r="D1371" s="39" t="s">
        <v>4505</v>
      </c>
      <c r="E1371" s="39" t="s">
        <v>261</v>
      </c>
      <c r="F1371" s="39" t="s">
        <v>1739</v>
      </c>
      <c r="G1371" s="39" t="s">
        <v>4853</v>
      </c>
      <c r="H1371" s="39" t="s">
        <v>4502</v>
      </c>
      <c r="I1371" s="40" t="n">
        <v>20</v>
      </c>
      <c r="J1371" s="40" t="n">
        <v>0</v>
      </c>
      <c r="K1371" s="39" t="s">
        <v>4503</v>
      </c>
      <c r="L1371" s="41" t="n">
        <v>0</v>
      </c>
      <c r="M1371" s="41" t="n">
        <v>44330.95</v>
      </c>
      <c r="O1371" s="42" t="n">
        <f aca="false">M1371/SUM($M$2:$M$2023)</f>
        <v>0.000122470415757693</v>
      </c>
      <c r="P1371" s="43" t="n">
        <f aca="false">IFERROR(M1371/I1371,0)</f>
        <v>2216.5475</v>
      </c>
      <c r="Q1371" s="17"/>
      <c r="R1371" s="44" t="n">
        <f aca="false">I1371-Q1371</f>
        <v>20</v>
      </c>
      <c r="S1371" s="43" t="n">
        <f aca="false">$AK1371*R1371</f>
        <v>44330.9464615385</v>
      </c>
      <c r="U1371" s="26" t="s">
        <v>259</v>
      </c>
      <c r="V1371" s="26" t="s">
        <v>260</v>
      </c>
      <c r="W1371" s="26" t="s">
        <v>262</v>
      </c>
      <c r="X1371" s="29" t="s">
        <v>227</v>
      </c>
      <c r="Y1371" s="26" t="s">
        <v>297</v>
      </c>
      <c r="Z1371" s="25" t="s">
        <v>51</v>
      </c>
      <c r="AA1371" s="26" t="s">
        <v>2291</v>
      </c>
      <c r="AB1371" s="26" t="s">
        <v>2292</v>
      </c>
      <c r="AC1371" s="26" t="s">
        <v>290</v>
      </c>
      <c r="AD1371" s="26" t="s">
        <v>269</v>
      </c>
      <c r="AE1371" s="26"/>
      <c r="AF1371" s="26" t="s">
        <v>269</v>
      </c>
      <c r="AG1371" s="26"/>
      <c r="AH1371" s="45"/>
      <c r="AI1371" s="45"/>
      <c r="AJ1371" s="45"/>
      <c r="AK1371" s="46" t="n">
        <v>2216.54732307692</v>
      </c>
      <c r="AL1371" s="46"/>
      <c r="AM1371" s="46"/>
      <c r="AN1371" s="26"/>
      <c r="AO1371" s="26" t="s">
        <v>5687</v>
      </c>
    </row>
    <row r="1372" customFormat="false" ht="12" hidden="false" customHeight="false" outlineLevel="0" collapsed="false">
      <c r="A1372" s="39" t="s">
        <v>2608</v>
      </c>
      <c r="B1372" s="39" t="s">
        <v>2609</v>
      </c>
      <c r="C1372" s="39" t="s">
        <v>5865</v>
      </c>
      <c r="D1372" s="39" t="s">
        <v>4505</v>
      </c>
      <c r="E1372" s="39" t="s">
        <v>261</v>
      </c>
      <c r="F1372" s="39" t="s">
        <v>1739</v>
      </c>
      <c r="G1372" s="39" t="s">
        <v>4853</v>
      </c>
      <c r="H1372" s="39" t="s">
        <v>4502</v>
      </c>
      <c r="I1372" s="40" t="n">
        <v>20</v>
      </c>
      <c r="J1372" s="40" t="n">
        <v>0</v>
      </c>
      <c r="K1372" s="39" t="s">
        <v>4503</v>
      </c>
      <c r="L1372" s="41" t="n">
        <v>0</v>
      </c>
      <c r="M1372" s="41" t="n">
        <v>18438.72</v>
      </c>
      <c r="O1372" s="42" t="n">
        <f aca="false">M1372/SUM($M$2:$M$2023)</f>
        <v>5.09395288041355E-005</v>
      </c>
      <c r="P1372" s="43" t="n">
        <f aca="false">IFERROR(M1372/I1372,0)</f>
        <v>921.936</v>
      </c>
      <c r="Q1372" s="17"/>
      <c r="R1372" s="44" t="n">
        <f aca="false">I1372-Q1372</f>
        <v>20</v>
      </c>
      <c r="S1372" s="43" t="n">
        <f aca="false">$AK1372*R1372</f>
        <v>18438.7189873418</v>
      </c>
      <c r="U1372" s="26" t="s">
        <v>259</v>
      </c>
      <c r="V1372" s="26" t="s">
        <v>260</v>
      </c>
      <c r="W1372" s="26" t="s">
        <v>262</v>
      </c>
      <c r="X1372" s="26"/>
      <c r="Y1372" s="26" t="s">
        <v>277</v>
      </c>
      <c r="Z1372" s="27" t="s">
        <v>123</v>
      </c>
      <c r="AA1372" s="26"/>
      <c r="AB1372" s="26"/>
      <c r="AC1372" s="26"/>
      <c r="AD1372" s="26"/>
      <c r="AE1372" s="26"/>
      <c r="AF1372" s="26"/>
      <c r="AG1372" s="26"/>
      <c r="AH1372" s="45"/>
      <c r="AI1372" s="45"/>
      <c r="AJ1372" s="45"/>
      <c r="AK1372" s="46" t="n">
        <v>921.935949367089</v>
      </c>
      <c r="AL1372" s="46"/>
      <c r="AM1372" s="46"/>
      <c r="AN1372" s="26"/>
      <c r="AO1372" s="26" t="s">
        <v>1741</v>
      </c>
    </row>
    <row r="1373" customFormat="false" ht="12" hidden="false" customHeight="false" outlineLevel="0" collapsed="false">
      <c r="A1373" s="39" t="s">
        <v>413</v>
      </c>
      <c r="B1373" s="39" t="s">
        <v>414</v>
      </c>
      <c r="C1373" s="39" t="s">
        <v>5866</v>
      </c>
      <c r="D1373" s="39" t="s">
        <v>4505</v>
      </c>
      <c r="E1373" s="39" t="s">
        <v>261</v>
      </c>
      <c r="F1373" s="39" t="s">
        <v>1739</v>
      </c>
      <c r="G1373" s="39" t="s">
        <v>4853</v>
      </c>
      <c r="H1373" s="39" t="s">
        <v>4502</v>
      </c>
      <c r="I1373" s="40" t="n">
        <v>20</v>
      </c>
      <c r="J1373" s="40" t="n">
        <v>0</v>
      </c>
      <c r="K1373" s="39" t="s">
        <v>4503</v>
      </c>
      <c r="L1373" s="41" t="n">
        <v>0</v>
      </c>
      <c r="M1373" s="41" t="n">
        <v>7126.91</v>
      </c>
      <c r="O1373" s="42" t="n">
        <f aca="false">M1373/SUM($M$2:$M$2023)</f>
        <v>1.96890802197485E-005</v>
      </c>
      <c r="P1373" s="43" t="n">
        <f aca="false">IFERROR(M1373/I1373,0)</f>
        <v>356.3455</v>
      </c>
      <c r="Q1373" s="17"/>
      <c r="R1373" s="44" t="n">
        <f aca="false">I1373-Q1373</f>
        <v>20</v>
      </c>
      <c r="S1373" s="43" t="n">
        <f aca="false">$AK1373*R1373</f>
        <v>7126.90742857143</v>
      </c>
      <c r="U1373" s="26" t="s">
        <v>259</v>
      </c>
      <c r="V1373" s="26" t="s">
        <v>260</v>
      </c>
      <c r="W1373" s="26" t="s">
        <v>262</v>
      </c>
      <c r="X1373" s="26"/>
      <c r="Y1373" s="26" t="s">
        <v>277</v>
      </c>
      <c r="Z1373" s="27" t="s">
        <v>123</v>
      </c>
      <c r="AA1373" s="26"/>
      <c r="AB1373" s="26"/>
      <c r="AC1373" s="26"/>
      <c r="AD1373" s="26"/>
      <c r="AE1373" s="26"/>
      <c r="AF1373" s="26"/>
      <c r="AG1373" s="26"/>
      <c r="AH1373" s="45"/>
      <c r="AI1373" s="45"/>
      <c r="AJ1373" s="45"/>
      <c r="AK1373" s="46" t="n">
        <v>356.345371428572</v>
      </c>
      <c r="AL1373" s="46"/>
      <c r="AM1373" s="46"/>
      <c r="AN1373" s="26"/>
      <c r="AO1373" s="26" t="s">
        <v>2147</v>
      </c>
    </row>
    <row r="1374" customFormat="false" ht="12" hidden="false" customHeight="false" outlineLevel="0" collapsed="false">
      <c r="A1374" s="39" t="s">
        <v>263</v>
      </c>
      <c r="B1374" s="39" t="s">
        <v>264</v>
      </c>
      <c r="C1374" s="39" t="s">
        <v>5867</v>
      </c>
      <c r="D1374" s="39" t="s">
        <v>4505</v>
      </c>
      <c r="E1374" s="39" t="s">
        <v>261</v>
      </c>
      <c r="F1374" s="39" t="s">
        <v>1739</v>
      </c>
      <c r="G1374" s="39" t="s">
        <v>4853</v>
      </c>
      <c r="H1374" s="39" t="s">
        <v>4502</v>
      </c>
      <c r="I1374" s="40" t="n">
        <v>20</v>
      </c>
      <c r="J1374" s="40" t="n">
        <v>0</v>
      </c>
      <c r="K1374" s="39" t="s">
        <v>4503</v>
      </c>
      <c r="L1374" s="41" t="n">
        <v>0</v>
      </c>
      <c r="M1374" s="41" t="n">
        <v>2964.44</v>
      </c>
      <c r="O1374" s="42" t="n">
        <f aca="false">M1374/SUM($M$2:$M$2023)</f>
        <v>8.18967785009651E-006</v>
      </c>
      <c r="P1374" s="43" t="n">
        <f aca="false">IFERROR(M1374/I1374,0)</f>
        <v>148.222</v>
      </c>
      <c r="Q1374" s="17"/>
      <c r="R1374" s="44" t="n">
        <f aca="false">I1374-Q1374</f>
        <v>20</v>
      </c>
      <c r="S1374" s="43" t="n">
        <f aca="false">$AK1374*R1374</f>
        <v>2964.43957904584</v>
      </c>
      <c r="U1374" s="26" t="s">
        <v>259</v>
      </c>
      <c r="V1374" s="26" t="s">
        <v>260</v>
      </c>
      <c r="W1374" s="26" t="s">
        <v>262</v>
      </c>
      <c r="X1374" s="29" t="s">
        <v>227</v>
      </c>
      <c r="Y1374" s="26" t="s">
        <v>297</v>
      </c>
      <c r="Z1374" s="25" t="s">
        <v>51</v>
      </c>
      <c r="AA1374" s="26" t="s">
        <v>1752</v>
      </c>
      <c r="AB1374" s="26" t="s">
        <v>1753</v>
      </c>
      <c r="AC1374" s="26" t="s">
        <v>268</v>
      </c>
      <c r="AD1374" s="26" t="s">
        <v>269</v>
      </c>
      <c r="AE1374" s="26"/>
      <c r="AF1374" s="26" t="s">
        <v>270</v>
      </c>
      <c r="AG1374" s="26" t="s">
        <v>271</v>
      </c>
      <c r="AH1374" s="45"/>
      <c r="AI1374" s="45"/>
      <c r="AJ1374" s="45"/>
      <c r="AK1374" s="46" t="n">
        <v>148.221978952292</v>
      </c>
      <c r="AL1374" s="46"/>
      <c r="AM1374" s="46"/>
      <c r="AN1374" s="26"/>
      <c r="AO1374" s="26" t="s">
        <v>4867</v>
      </c>
    </row>
    <row r="1375" customFormat="false" ht="12" hidden="false" customHeight="false" outlineLevel="0" collapsed="false">
      <c r="A1375" s="39" t="s">
        <v>263</v>
      </c>
      <c r="B1375" s="39" t="s">
        <v>264</v>
      </c>
      <c r="C1375" s="39" t="s">
        <v>5868</v>
      </c>
      <c r="D1375" s="39" t="s">
        <v>4505</v>
      </c>
      <c r="E1375" s="39" t="s">
        <v>261</v>
      </c>
      <c r="F1375" s="39" t="s">
        <v>1739</v>
      </c>
      <c r="G1375" s="39" t="s">
        <v>4853</v>
      </c>
      <c r="H1375" s="39" t="s">
        <v>4502</v>
      </c>
      <c r="I1375" s="40" t="n">
        <v>20</v>
      </c>
      <c r="J1375" s="40" t="n">
        <v>0</v>
      </c>
      <c r="K1375" s="39" t="s">
        <v>4503</v>
      </c>
      <c r="L1375" s="41" t="n">
        <v>0</v>
      </c>
      <c r="M1375" s="41" t="n">
        <v>2964.44</v>
      </c>
      <c r="O1375" s="42" t="n">
        <f aca="false">M1375/SUM($M$2:$M$2023)</f>
        <v>8.18967785009651E-006</v>
      </c>
      <c r="P1375" s="43" t="n">
        <f aca="false">IFERROR(M1375/I1375,0)</f>
        <v>148.222</v>
      </c>
      <c r="Q1375" s="17"/>
      <c r="R1375" s="44" t="n">
        <f aca="false">I1375-Q1375</f>
        <v>20</v>
      </c>
      <c r="S1375" s="43" t="n">
        <f aca="false">$AK1375*R1375</f>
        <v>2964.43957904584</v>
      </c>
      <c r="U1375" s="26" t="s">
        <v>259</v>
      </c>
      <c r="V1375" s="26" t="s">
        <v>260</v>
      </c>
      <c r="W1375" s="26" t="s">
        <v>262</v>
      </c>
      <c r="X1375" s="29" t="s">
        <v>227</v>
      </c>
      <c r="Y1375" s="26" t="s">
        <v>297</v>
      </c>
      <c r="Z1375" s="25" t="s">
        <v>51</v>
      </c>
      <c r="AA1375" s="26" t="s">
        <v>1752</v>
      </c>
      <c r="AB1375" s="26" t="s">
        <v>1753</v>
      </c>
      <c r="AC1375" s="26" t="s">
        <v>268</v>
      </c>
      <c r="AD1375" s="26" t="s">
        <v>269</v>
      </c>
      <c r="AE1375" s="26"/>
      <c r="AF1375" s="26" t="s">
        <v>270</v>
      </c>
      <c r="AG1375" s="26" t="s">
        <v>271</v>
      </c>
      <c r="AH1375" s="45"/>
      <c r="AI1375" s="45"/>
      <c r="AJ1375" s="45"/>
      <c r="AK1375" s="46" t="n">
        <v>148.221978952292</v>
      </c>
      <c r="AL1375" s="46"/>
      <c r="AM1375" s="46"/>
      <c r="AN1375" s="26"/>
      <c r="AO1375" s="26" t="s">
        <v>4867</v>
      </c>
    </row>
    <row r="1376" customFormat="false" ht="12" hidden="false" customHeight="false" outlineLevel="0" collapsed="false">
      <c r="A1376" s="39" t="s">
        <v>2677</v>
      </c>
      <c r="B1376" s="39" t="s">
        <v>2678</v>
      </c>
      <c r="C1376" s="39" t="s">
        <v>5869</v>
      </c>
      <c r="D1376" s="39" t="s">
        <v>4505</v>
      </c>
      <c r="E1376" s="39" t="s">
        <v>261</v>
      </c>
      <c r="F1376" s="39" t="s">
        <v>1739</v>
      </c>
      <c r="G1376" s="39" t="s">
        <v>4853</v>
      </c>
      <c r="H1376" s="39" t="s">
        <v>4502</v>
      </c>
      <c r="I1376" s="40" t="n">
        <v>20</v>
      </c>
      <c r="J1376" s="40" t="n">
        <v>0</v>
      </c>
      <c r="K1376" s="39" t="s">
        <v>4503</v>
      </c>
      <c r="L1376" s="41" t="n">
        <v>0</v>
      </c>
      <c r="M1376" s="41" t="n">
        <v>335077.68</v>
      </c>
      <c r="O1376" s="42" t="n">
        <f aca="false">M1376/SUM($M$2:$M$2023)</f>
        <v>0.000925698699908828</v>
      </c>
      <c r="P1376" s="43" t="n">
        <f aca="false">IFERROR(M1376/I1376,0)</f>
        <v>16753.884</v>
      </c>
      <c r="Q1376" s="17"/>
      <c r="R1376" s="44" t="n">
        <f aca="false">I1376-Q1376</f>
        <v>20</v>
      </c>
      <c r="S1376" s="43" t="n">
        <f aca="false">$AK1376*R1376</f>
        <v>335077.68</v>
      </c>
      <c r="U1376" s="26" t="s">
        <v>259</v>
      </c>
      <c r="V1376" s="26" t="s">
        <v>260</v>
      </c>
      <c r="W1376" s="26" t="s">
        <v>262</v>
      </c>
      <c r="X1376" s="26"/>
      <c r="Y1376" s="26" t="s">
        <v>277</v>
      </c>
      <c r="Z1376" s="27" t="s">
        <v>123</v>
      </c>
      <c r="AA1376" s="26"/>
      <c r="AB1376" s="26"/>
      <c r="AC1376" s="26"/>
      <c r="AD1376" s="26"/>
      <c r="AE1376" s="26"/>
      <c r="AF1376" s="26"/>
      <c r="AG1376" s="26"/>
      <c r="AH1376" s="45" t="n">
        <v>50</v>
      </c>
      <c r="AI1376" s="45" t="n">
        <f aca="false">Q1376</f>
        <v>0</v>
      </c>
      <c r="AJ1376" s="45" t="n">
        <f aca="false">$AH1376-$AI1376</f>
        <v>50</v>
      </c>
      <c r="AK1376" s="46" t="n">
        <v>16753.884</v>
      </c>
      <c r="AL1376" s="46" t="n">
        <f aca="false">$AJ1376*$AK1376</f>
        <v>837694.2</v>
      </c>
      <c r="AM1376" s="46" t="n">
        <f aca="false">$AI1376*$AK1376</f>
        <v>0</v>
      </c>
      <c r="AN1376" s="26"/>
      <c r="AO1376" s="26" t="s">
        <v>2066</v>
      </c>
    </row>
    <row r="1377" customFormat="false" ht="12" hidden="false" customHeight="false" outlineLevel="0" collapsed="false">
      <c r="A1377" s="39" t="s">
        <v>1563</v>
      </c>
      <c r="B1377" s="39" t="s">
        <v>1564</v>
      </c>
      <c r="C1377" s="39" t="s">
        <v>5870</v>
      </c>
      <c r="D1377" s="39" t="s">
        <v>4505</v>
      </c>
      <c r="E1377" s="39" t="s">
        <v>261</v>
      </c>
      <c r="F1377" s="39" t="s">
        <v>1739</v>
      </c>
      <c r="G1377" s="39" t="s">
        <v>4854</v>
      </c>
      <c r="H1377" s="39" t="s">
        <v>4502</v>
      </c>
      <c r="I1377" s="40" t="n">
        <v>20</v>
      </c>
      <c r="J1377" s="40" t="n">
        <v>0</v>
      </c>
      <c r="K1377" s="39" t="s">
        <v>4503</v>
      </c>
      <c r="L1377" s="41" t="n">
        <v>0</v>
      </c>
      <c r="M1377" s="41" t="n">
        <v>510772.75</v>
      </c>
      <c r="O1377" s="42" t="n">
        <f aca="false">M1377/SUM($M$2:$M$2023)</f>
        <v>0.00141108076976018</v>
      </c>
      <c r="P1377" s="43" t="n">
        <f aca="false">IFERROR(M1377/I1377,0)</f>
        <v>25538.6375</v>
      </c>
      <c r="Q1377" s="17"/>
      <c r="R1377" s="44" t="n">
        <f aca="false">I1377-Q1377</f>
        <v>20</v>
      </c>
      <c r="S1377" s="43" t="n">
        <f aca="false">$AK1377*R1377</f>
        <v>510772.75</v>
      </c>
      <c r="U1377" s="26" t="s">
        <v>259</v>
      </c>
      <c r="V1377" s="26" t="s">
        <v>260</v>
      </c>
      <c r="W1377" s="26" t="s">
        <v>262</v>
      </c>
      <c r="X1377" s="26"/>
      <c r="Y1377" s="26" t="s">
        <v>277</v>
      </c>
      <c r="Z1377" s="27" t="s">
        <v>123</v>
      </c>
      <c r="AA1377" s="26"/>
      <c r="AB1377" s="26"/>
      <c r="AC1377" s="26"/>
      <c r="AD1377" s="26"/>
      <c r="AE1377" s="26"/>
      <c r="AF1377" s="26"/>
      <c r="AG1377" s="26"/>
      <c r="AH1377" s="45"/>
      <c r="AI1377" s="45"/>
      <c r="AJ1377" s="45"/>
      <c r="AK1377" s="46" t="n">
        <v>25538.6375</v>
      </c>
      <c r="AL1377" s="46"/>
      <c r="AM1377" s="46"/>
      <c r="AN1377" s="26"/>
      <c r="AO1377" s="26" t="s">
        <v>1741</v>
      </c>
    </row>
    <row r="1378" customFormat="false" ht="12" hidden="false" customHeight="false" outlineLevel="0" collapsed="false">
      <c r="A1378" s="39" t="s">
        <v>390</v>
      </c>
      <c r="B1378" s="39" t="s">
        <v>391</v>
      </c>
      <c r="C1378" s="39" t="s">
        <v>5871</v>
      </c>
      <c r="D1378" s="39" t="s">
        <v>4505</v>
      </c>
      <c r="E1378" s="39" t="s">
        <v>261</v>
      </c>
      <c r="F1378" s="39" t="s">
        <v>1739</v>
      </c>
      <c r="G1378" s="39" t="s">
        <v>4853</v>
      </c>
      <c r="H1378" s="39" t="s">
        <v>4502</v>
      </c>
      <c r="I1378" s="40" t="n">
        <v>20</v>
      </c>
      <c r="J1378" s="40" t="n">
        <v>0</v>
      </c>
      <c r="K1378" s="39" t="s">
        <v>4503</v>
      </c>
      <c r="L1378" s="41" t="n">
        <v>0</v>
      </c>
      <c r="M1378" s="41" t="n">
        <v>888.75</v>
      </c>
      <c r="O1378" s="42" t="n">
        <f aca="false">M1378/SUM($M$2:$M$2023)</f>
        <v>2.45529549907344E-006</v>
      </c>
      <c r="P1378" s="43" t="n">
        <f aca="false">IFERROR(M1378/I1378,0)</f>
        <v>44.4375</v>
      </c>
      <c r="Q1378" s="17"/>
      <c r="R1378" s="44" t="n">
        <f aca="false">I1378-Q1378</f>
        <v>20</v>
      </c>
      <c r="S1378" s="43" t="n">
        <f aca="false">$AK1378*R1378</f>
        <v>888.748096166342</v>
      </c>
      <c r="U1378" s="26" t="s">
        <v>259</v>
      </c>
      <c r="V1378" s="26" t="s">
        <v>260</v>
      </c>
      <c r="W1378" s="26" t="s">
        <v>262</v>
      </c>
      <c r="X1378" s="24" t="s">
        <v>226</v>
      </c>
      <c r="Y1378" s="26" t="s">
        <v>267</v>
      </c>
      <c r="Z1378" s="25" t="s">
        <v>51</v>
      </c>
      <c r="AA1378" s="26" t="s">
        <v>1803</v>
      </c>
      <c r="AB1378" s="26" t="s">
        <v>1804</v>
      </c>
      <c r="AC1378" s="26" t="s">
        <v>290</v>
      </c>
      <c r="AD1378" s="26" t="s">
        <v>269</v>
      </c>
      <c r="AE1378" s="26"/>
      <c r="AF1378" s="26" t="s">
        <v>270</v>
      </c>
      <c r="AG1378" s="26"/>
      <c r="AH1378" s="45"/>
      <c r="AI1378" s="45"/>
      <c r="AJ1378" s="45"/>
      <c r="AK1378" s="46" t="n">
        <v>44.4374048083171</v>
      </c>
      <c r="AL1378" s="46"/>
      <c r="AM1378" s="46"/>
      <c r="AN1378" s="26"/>
      <c r="AO1378" s="26" t="s">
        <v>4889</v>
      </c>
    </row>
    <row r="1379" customFormat="false" ht="12" hidden="false" customHeight="false" outlineLevel="0" collapsed="false">
      <c r="A1379" s="39" t="s">
        <v>390</v>
      </c>
      <c r="B1379" s="39" t="s">
        <v>391</v>
      </c>
      <c r="C1379" s="39" t="s">
        <v>5872</v>
      </c>
      <c r="D1379" s="39" t="s">
        <v>4505</v>
      </c>
      <c r="E1379" s="39" t="s">
        <v>261</v>
      </c>
      <c r="F1379" s="39" t="s">
        <v>1739</v>
      </c>
      <c r="G1379" s="39" t="s">
        <v>4853</v>
      </c>
      <c r="H1379" s="39" t="s">
        <v>4502</v>
      </c>
      <c r="I1379" s="40" t="n">
        <v>20</v>
      </c>
      <c r="J1379" s="40" t="n">
        <v>0</v>
      </c>
      <c r="K1379" s="39" t="s">
        <v>4503</v>
      </c>
      <c r="L1379" s="41" t="n">
        <v>0</v>
      </c>
      <c r="M1379" s="41" t="n">
        <v>888.75</v>
      </c>
      <c r="O1379" s="42" t="n">
        <f aca="false">M1379/SUM($M$2:$M$2023)</f>
        <v>2.45529549907344E-006</v>
      </c>
      <c r="P1379" s="43" t="n">
        <f aca="false">IFERROR(M1379/I1379,0)</f>
        <v>44.4375</v>
      </c>
      <c r="Q1379" s="17"/>
      <c r="R1379" s="44" t="n">
        <f aca="false">I1379-Q1379</f>
        <v>20</v>
      </c>
      <c r="S1379" s="43" t="n">
        <f aca="false">$AK1379*R1379</f>
        <v>888.748096166342</v>
      </c>
      <c r="U1379" s="26" t="s">
        <v>259</v>
      </c>
      <c r="V1379" s="26" t="s">
        <v>260</v>
      </c>
      <c r="W1379" s="26" t="s">
        <v>262</v>
      </c>
      <c r="X1379" s="24" t="s">
        <v>226</v>
      </c>
      <c r="Y1379" s="26" t="s">
        <v>267</v>
      </c>
      <c r="Z1379" s="25" t="s">
        <v>51</v>
      </c>
      <c r="AA1379" s="26" t="s">
        <v>1803</v>
      </c>
      <c r="AB1379" s="26" t="s">
        <v>1804</v>
      </c>
      <c r="AC1379" s="26" t="s">
        <v>290</v>
      </c>
      <c r="AD1379" s="26" t="s">
        <v>269</v>
      </c>
      <c r="AE1379" s="26"/>
      <c r="AF1379" s="26" t="s">
        <v>270</v>
      </c>
      <c r="AG1379" s="26"/>
      <c r="AH1379" s="45"/>
      <c r="AI1379" s="45"/>
      <c r="AJ1379" s="45"/>
      <c r="AK1379" s="46" t="n">
        <v>44.4374048083171</v>
      </c>
      <c r="AL1379" s="46"/>
      <c r="AM1379" s="46"/>
      <c r="AN1379" s="26"/>
      <c r="AO1379" s="26" t="s">
        <v>4889</v>
      </c>
    </row>
    <row r="1380" customFormat="false" ht="12" hidden="false" customHeight="false" outlineLevel="0" collapsed="false">
      <c r="A1380" s="39" t="s">
        <v>390</v>
      </c>
      <c r="B1380" s="39" t="s">
        <v>391</v>
      </c>
      <c r="C1380" s="39" t="s">
        <v>5873</v>
      </c>
      <c r="D1380" s="39" t="s">
        <v>4505</v>
      </c>
      <c r="E1380" s="39" t="s">
        <v>261</v>
      </c>
      <c r="F1380" s="39" t="s">
        <v>1739</v>
      </c>
      <c r="G1380" s="39" t="s">
        <v>4853</v>
      </c>
      <c r="H1380" s="39" t="s">
        <v>4502</v>
      </c>
      <c r="I1380" s="40" t="n">
        <v>20</v>
      </c>
      <c r="J1380" s="40" t="n">
        <v>0</v>
      </c>
      <c r="K1380" s="39" t="s">
        <v>4503</v>
      </c>
      <c r="L1380" s="41" t="n">
        <v>0</v>
      </c>
      <c r="M1380" s="41" t="n">
        <v>888.75</v>
      </c>
      <c r="O1380" s="42" t="n">
        <f aca="false">M1380/SUM($M$2:$M$2023)</f>
        <v>2.45529549907344E-006</v>
      </c>
      <c r="P1380" s="43" t="n">
        <f aca="false">IFERROR(M1380/I1380,0)</f>
        <v>44.4375</v>
      </c>
      <c r="Q1380" s="17"/>
      <c r="R1380" s="44" t="n">
        <f aca="false">I1380-Q1380</f>
        <v>20</v>
      </c>
      <c r="S1380" s="43" t="n">
        <f aca="false">$AK1380*R1380</f>
        <v>888.748096166342</v>
      </c>
      <c r="U1380" s="26" t="s">
        <v>259</v>
      </c>
      <c r="V1380" s="26" t="s">
        <v>260</v>
      </c>
      <c r="W1380" s="26" t="s">
        <v>262</v>
      </c>
      <c r="X1380" s="24" t="s">
        <v>226</v>
      </c>
      <c r="Y1380" s="26" t="s">
        <v>267</v>
      </c>
      <c r="Z1380" s="25" t="s">
        <v>51</v>
      </c>
      <c r="AA1380" s="26" t="s">
        <v>1803</v>
      </c>
      <c r="AB1380" s="26" t="s">
        <v>1804</v>
      </c>
      <c r="AC1380" s="26" t="s">
        <v>290</v>
      </c>
      <c r="AD1380" s="26" t="s">
        <v>269</v>
      </c>
      <c r="AE1380" s="26"/>
      <c r="AF1380" s="26" t="s">
        <v>270</v>
      </c>
      <c r="AG1380" s="26"/>
      <c r="AH1380" s="45"/>
      <c r="AI1380" s="45"/>
      <c r="AJ1380" s="45"/>
      <c r="AK1380" s="46" t="n">
        <v>44.4374048083171</v>
      </c>
      <c r="AL1380" s="46"/>
      <c r="AM1380" s="46"/>
      <c r="AN1380" s="26"/>
      <c r="AO1380" s="26" t="s">
        <v>4889</v>
      </c>
    </row>
    <row r="1381" customFormat="false" ht="12" hidden="false" customHeight="false" outlineLevel="0" collapsed="false">
      <c r="A1381" s="39" t="s">
        <v>1169</v>
      </c>
      <c r="B1381" s="39" t="s">
        <v>1170</v>
      </c>
      <c r="C1381" s="39" t="s">
        <v>5874</v>
      </c>
      <c r="D1381" s="39" t="s">
        <v>4505</v>
      </c>
      <c r="E1381" s="39" t="s">
        <v>261</v>
      </c>
      <c r="F1381" s="39" t="s">
        <v>1739</v>
      </c>
      <c r="G1381" s="39" t="s">
        <v>4853</v>
      </c>
      <c r="H1381" s="39" t="s">
        <v>4502</v>
      </c>
      <c r="I1381" s="40" t="n">
        <v>20</v>
      </c>
      <c r="J1381" s="40" t="n">
        <v>0</v>
      </c>
      <c r="K1381" s="39" t="s">
        <v>4503</v>
      </c>
      <c r="L1381" s="41" t="n">
        <v>0</v>
      </c>
      <c r="M1381" s="41" t="n">
        <v>23768.68</v>
      </c>
      <c r="O1381" s="42" t="n">
        <f aca="false">M1381/SUM($M$2:$M$2023)</f>
        <v>6.56642846952652E-005</v>
      </c>
      <c r="P1381" s="43" t="n">
        <f aca="false">IFERROR(M1381/I1381,0)</f>
        <v>1188.434</v>
      </c>
      <c r="Q1381" s="17"/>
      <c r="R1381" s="44" t="n">
        <f aca="false">I1381-Q1381</f>
        <v>20</v>
      </c>
      <c r="S1381" s="43" t="n">
        <f aca="false">$AK1381*R1381</f>
        <v>23768.6811320755</v>
      </c>
      <c r="U1381" s="26" t="s">
        <v>259</v>
      </c>
      <c r="V1381" s="26" t="s">
        <v>260</v>
      </c>
      <c r="W1381" s="26" t="s">
        <v>262</v>
      </c>
      <c r="X1381" s="29" t="s">
        <v>227</v>
      </c>
      <c r="Y1381" s="26" t="s">
        <v>297</v>
      </c>
      <c r="Z1381" s="25" t="s">
        <v>51</v>
      </c>
      <c r="AA1381" s="26" t="s">
        <v>2509</v>
      </c>
      <c r="AB1381" s="26" t="s">
        <v>2510</v>
      </c>
      <c r="AC1381" s="26" t="s">
        <v>290</v>
      </c>
      <c r="AD1381" s="26" t="s">
        <v>269</v>
      </c>
      <c r="AE1381" s="26"/>
      <c r="AF1381" s="26" t="s">
        <v>269</v>
      </c>
      <c r="AG1381" s="26"/>
      <c r="AH1381" s="45"/>
      <c r="AI1381" s="45"/>
      <c r="AJ1381" s="45"/>
      <c r="AK1381" s="46" t="n">
        <v>1188.43405660377</v>
      </c>
      <c r="AL1381" s="46"/>
      <c r="AM1381" s="46"/>
      <c r="AN1381" s="26"/>
      <c r="AO1381" s="26" t="s">
        <v>5825</v>
      </c>
    </row>
    <row r="1382" customFormat="false" ht="12" hidden="false" customHeight="false" outlineLevel="0" collapsed="false">
      <c r="A1382" s="39" t="s">
        <v>2021</v>
      </c>
      <c r="B1382" s="39" t="s">
        <v>2022</v>
      </c>
      <c r="C1382" s="39" t="s">
        <v>5875</v>
      </c>
      <c r="D1382" s="39" t="s">
        <v>4505</v>
      </c>
      <c r="E1382" s="39" t="s">
        <v>261</v>
      </c>
      <c r="F1382" s="39" t="s">
        <v>1739</v>
      </c>
      <c r="G1382" s="39" t="s">
        <v>4853</v>
      </c>
      <c r="H1382" s="39" t="s">
        <v>4502</v>
      </c>
      <c r="I1382" s="40" t="n">
        <v>20</v>
      </c>
      <c r="J1382" s="40" t="n">
        <v>0</v>
      </c>
      <c r="K1382" s="39" t="s">
        <v>4503</v>
      </c>
      <c r="L1382" s="41" t="n">
        <v>0</v>
      </c>
      <c r="M1382" s="41" t="n">
        <v>76114.23</v>
      </c>
      <c r="O1382" s="42" t="n">
        <f aca="false">M1382/SUM($M$2:$M$2023)</f>
        <v>0.000210276147774335</v>
      </c>
      <c r="P1382" s="43" t="n">
        <f aca="false">IFERROR(M1382/I1382,0)</f>
        <v>3805.7115</v>
      </c>
      <c r="Q1382" s="17"/>
      <c r="R1382" s="44" t="n">
        <f aca="false">I1382-Q1382</f>
        <v>20</v>
      </c>
      <c r="S1382" s="43" t="n">
        <f aca="false">$AK1382*R1382</f>
        <v>76114.2294753087</v>
      </c>
      <c r="U1382" s="26" t="s">
        <v>259</v>
      </c>
      <c r="V1382" s="26" t="s">
        <v>260</v>
      </c>
      <c r="W1382" s="26" t="s">
        <v>262</v>
      </c>
      <c r="X1382" s="26"/>
      <c r="Y1382" s="26" t="s">
        <v>277</v>
      </c>
      <c r="Z1382" s="27" t="s">
        <v>123</v>
      </c>
      <c r="AA1382" s="26"/>
      <c r="AB1382" s="26"/>
      <c r="AC1382" s="26"/>
      <c r="AD1382" s="26"/>
      <c r="AE1382" s="26"/>
      <c r="AF1382" s="26"/>
      <c r="AG1382" s="26"/>
      <c r="AH1382" s="45"/>
      <c r="AI1382" s="45"/>
      <c r="AJ1382" s="45"/>
      <c r="AK1382" s="46" t="n">
        <v>3805.71147376543</v>
      </c>
      <c r="AL1382" s="46"/>
      <c r="AM1382" s="46"/>
      <c r="AN1382" s="26"/>
      <c r="AO1382" s="26" t="s">
        <v>2023</v>
      </c>
    </row>
    <row r="1383" customFormat="false" ht="12" hidden="false" customHeight="false" outlineLevel="0" collapsed="false">
      <c r="A1383" s="39" t="s">
        <v>2361</v>
      </c>
      <c r="B1383" s="39" t="s">
        <v>2362</v>
      </c>
      <c r="C1383" s="39" t="s">
        <v>5876</v>
      </c>
      <c r="D1383" s="39" t="s">
        <v>4505</v>
      </c>
      <c r="E1383" s="39" t="s">
        <v>261</v>
      </c>
      <c r="F1383" s="39" t="s">
        <v>1739</v>
      </c>
      <c r="G1383" s="39" t="s">
        <v>4853</v>
      </c>
      <c r="H1383" s="39" t="s">
        <v>4502</v>
      </c>
      <c r="I1383" s="40" t="n">
        <v>20</v>
      </c>
      <c r="J1383" s="40" t="n">
        <v>0</v>
      </c>
      <c r="K1383" s="39" t="s">
        <v>4503</v>
      </c>
      <c r="L1383" s="41" t="n">
        <v>0</v>
      </c>
      <c r="M1383" s="41" t="n">
        <v>238.92</v>
      </c>
      <c r="O1383" s="42" t="n">
        <f aca="false">M1383/SUM($M$2:$M$2023)</f>
        <v>6.60049733489313E-007</v>
      </c>
      <c r="P1383" s="43" t="n">
        <f aca="false">IFERROR(M1383/I1383,0)</f>
        <v>11.946</v>
      </c>
      <c r="Q1383" s="17"/>
      <c r="R1383" s="44" t="n">
        <f aca="false">I1383-Q1383</f>
        <v>20</v>
      </c>
      <c r="S1383" s="43" t="n">
        <f aca="false">$AK1383*R1383</f>
        <v>238.9175</v>
      </c>
      <c r="U1383" s="26" t="s">
        <v>259</v>
      </c>
      <c r="V1383" s="26" t="s">
        <v>260</v>
      </c>
      <c r="W1383" s="26" t="s">
        <v>262</v>
      </c>
      <c r="X1383" s="26"/>
      <c r="Y1383" s="26" t="s">
        <v>277</v>
      </c>
      <c r="Z1383" s="27" t="s">
        <v>123</v>
      </c>
      <c r="AA1383" s="26"/>
      <c r="AB1383" s="26"/>
      <c r="AC1383" s="26"/>
      <c r="AD1383" s="26"/>
      <c r="AE1383" s="26"/>
      <c r="AF1383" s="26"/>
      <c r="AG1383" s="26"/>
      <c r="AH1383" s="45"/>
      <c r="AI1383" s="45"/>
      <c r="AJ1383" s="45"/>
      <c r="AK1383" s="46" t="n">
        <v>11.945875</v>
      </c>
      <c r="AL1383" s="46"/>
      <c r="AM1383" s="46"/>
      <c r="AN1383" s="26"/>
      <c r="AO1383" s="26" t="s">
        <v>2147</v>
      </c>
    </row>
    <row r="1384" customFormat="false" ht="12" hidden="false" customHeight="false" outlineLevel="0" collapsed="false">
      <c r="A1384" s="39" t="s">
        <v>2408</v>
      </c>
      <c r="B1384" s="39" t="s">
        <v>2409</v>
      </c>
      <c r="C1384" s="39" t="s">
        <v>5877</v>
      </c>
      <c r="D1384" s="39" t="s">
        <v>4505</v>
      </c>
      <c r="E1384" s="39" t="s">
        <v>261</v>
      </c>
      <c r="F1384" s="39" t="s">
        <v>1739</v>
      </c>
      <c r="G1384" s="39" t="s">
        <v>4853</v>
      </c>
      <c r="H1384" s="39" t="s">
        <v>4502</v>
      </c>
      <c r="I1384" s="40" t="n">
        <v>20</v>
      </c>
      <c r="J1384" s="40" t="n">
        <v>0</v>
      </c>
      <c r="K1384" s="39" t="s">
        <v>4503</v>
      </c>
      <c r="L1384" s="41" t="n">
        <v>0</v>
      </c>
      <c r="M1384" s="41" t="n">
        <v>49909.81</v>
      </c>
      <c r="O1384" s="42" t="n">
        <f aca="false">M1384/SUM($M$2:$M$2023)</f>
        <v>0.000137882792520518</v>
      </c>
      <c r="P1384" s="43" t="n">
        <f aca="false">IFERROR(M1384/I1384,0)</f>
        <v>2495.4905</v>
      </c>
      <c r="Q1384" s="17"/>
      <c r="R1384" s="44" t="n">
        <f aca="false">I1384-Q1384</f>
        <v>20</v>
      </c>
      <c r="S1384" s="43" t="n">
        <f aca="false">$AK1384*R1384</f>
        <v>49909.8146596859</v>
      </c>
      <c r="U1384" s="26" t="s">
        <v>259</v>
      </c>
      <c r="V1384" s="26" t="s">
        <v>260</v>
      </c>
      <c r="W1384" s="26" t="s">
        <v>262</v>
      </c>
      <c r="X1384" s="26"/>
      <c r="Y1384" s="26" t="s">
        <v>277</v>
      </c>
      <c r="Z1384" s="27" t="s">
        <v>123</v>
      </c>
      <c r="AA1384" s="26"/>
      <c r="AB1384" s="26"/>
      <c r="AC1384" s="26"/>
      <c r="AD1384" s="26"/>
      <c r="AE1384" s="26"/>
      <c r="AF1384" s="26"/>
      <c r="AG1384" s="26"/>
      <c r="AH1384" s="45"/>
      <c r="AI1384" s="45"/>
      <c r="AJ1384" s="45"/>
      <c r="AK1384" s="46" t="n">
        <v>2495.49073298429</v>
      </c>
      <c r="AL1384" s="46"/>
      <c r="AM1384" s="46"/>
      <c r="AN1384" s="26"/>
      <c r="AO1384" s="26" t="s">
        <v>2410</v>
      </c>
    </row>
    <row r="1385" customFormat="false" ht="12" hidden="false" customHeight="false" outlineLevel="0" collapsed="false">
      <c r="A1385" s="39" t="s">
        <v>2121</v>
      </c>
      <c r="B1385" s="39" t="s">
        <v>2122</v>
      </c>
      <c r="C1385" s="39"/>
      <c r="D1385" s="39" t="s">
        <v>4505</v>
      </c>
      <c r="E1385" s="39" t="s">
        <v>261</v>
      </c>
      <c r="F1385" s="39" t="s">
        <v>1739</v>
      </c>
      <c r="G1385" s="39" t="s">
        <v>4852</v>
      </c>
      <c r="H1385" s="39" t="s">
        <v>4502</v>
      </c>
      <c r="I1385" s="40" t="n">
        <v>20</v>
      </c>
      <c r="J1385" s="40" t="n">
        <v>0</v>
      </c>
      <c r="K1385" s="39" t="s">
        <v>4503</v>
      </c>
      <c r="L1385" s="41" t="n">
        <v>0</v>
      </c>
      <c r="M1385" s="41" t="n">
        <v>94688.68</v>
      </c>
      <c r="O1385" s="42" t="n">
        <f aca="false">M1385/SUM($M$2:$M$2023)</f>
        <v>0.000261590649583353</v>
      </c>
      <c r="P1385" s="43" t="n">
        <f aca="false">IFERROR(M1385/I1385,0)</f>
        <v>4734.434</v>
      </c>
      <c r="Q1385" s="17"/>
      <c r="R1385" s="44" t="n">
        <f aca="false">I1385-Q1385</f>
        <v>20</v>
      </c>
      <c r="S1385" s="43" t="n">
        <f aca="false">$AK1385*R1385</f>
        <v>94688.6802292264</v>
      </c>
      <c r="U1385" s="26" t="s">
        <v>259</v>
      </c>
      <c r="V1385" s="26" t="s">
        <v>260</v>
      </c>
      <c r="W1385" s="26" t="s">
        <v>262</v>
      </c>
      <c r="X1385" s="26"/>
      <c r="Y1385" s="26" t="s">
        <v>277</v>
      </c>
      <c r="Z1385" s="27" t="s">
        <v>123</v>
      </c>
      <c r="AA1385" s="26"/>
      <c r="AB1385" s="26"/>
      <c r="AC1385" s="26"/>
      <c r="AD1385" s="26"/>
      <c r="AE1385" s="26"/>
      <c r="AF1385" s="26"/>
      <c r="AG1385" s="26"/>
      <c r="AH1385" s="45"/>
      <c r="AI1385" s="45"/>
      <c r="AJ1385" s="45"/>
      <c r="AK1385" s="46" t="n">
        <v>4734.43401146132</v>
      </c>
      <c r="AL1385" s="46"/>
      <c r="AM1385" s="46"/>
      <c r="AN1385" s="26"/>
      <c r="AO1385" s="26" t="s">
        <v>1740</v>
      </c>
    </row>
    <row r="1386" customFormat="false" ht="12" hidden="false" customHeight="false" outlineLevel="0" collapsed="false">
      <c r="A1386" s="39" t="s">
        <v>2123</v>
      </c>
      <c r="B1386" s="39" t="s">
        <v>2124</v>
      </c>
      <c r="C1386" s="39" t="s">
        <v>5516</v>
      </c>
      <c r="D1386" s="39" t="s">
        <v>4505</v>
      </c>
      <c r="E1386" s="39" t="s">
        <v>261</v>
      </c>
      <c r="F1386" s="39" t="s">
        <v>1739</v>
      </c>
      <c r="G1386" s="39" t="s">
        <v>4853</v>
      </c>
      <c r="H1386" s="39" t="s">
        <v>4502</v>
      </c>
      <c r="I1386" s="40" t="n">
        <v>20</v>
      </c>
      <c r="J1386" s="40" t="n">
        <v>0</v>
      </c>
      <c r="K1386" s="39" t="s">
        <v>4503</v>
      </c>
      <c r="L1386" s="41" t="n">
        <v>0</v>
      </c>
      <c r="M1386" s="41" t="n">
        <v>16174.25</v>
      </c>
      <c r="O1386" s="42" t="n">
        <f aca="false">M1386/SUM($M$2:$M$2023)</f>
        <v>4.46836154440378E-005</v>
      </c>
      <c r="P1386" s="43" t="n">
        <f aca="false">IFERROR(M1386/I1386,0)</f>
        <v>808.7125</v>
      </c>
      <c r="Q1386" s="17"/>
      <c r="R1386" s="44" t="n">
        <f aca="false">I1386-Q1386</f>
        <v>20</v>
      </c>
      <c r="S1386" s="43" t="n">
        <f aca="false">$AK1386*R1386</f>
        <v>16174.2474820144</v>
      </c>
      <c r="U1386" s="26" t="s">
        <v>259</v>
      </c>
      <c r="V1386" s="26" t="s">
        <v>260</v>
      </c>
      <c r="W1386" s="26" t="s">
        <v>262</v>
      </c>
      <c r="X1386" s="29" t="s">
        <v>227</v>
      </c>
      <c r="Y1386" s="26" t="s">
        <v>297</v>
      </c>
      <c r="Z1386" s="25" t="s">
        <v>51</v>
      </c>
      <c r="AA1386" s="26" t="s">
        <v>2125</v>
      </c>
      <c r="AB1386" s="26" t="s">
        <v>2126</v>
      </c>
      <c r="AC1386" s="26" t="s">
        <v>290</v>
      </c>
      <c r="AD1386" s="26" t="s">
        <v>269</v>
      </c>
      <c r="AE1386" s="26"/>
      <c r="AF1386" s="26" t="s">
        <v>270</v>
      </c>
      <c r="AG1386" s="26"/>
      <c r="AH1386" s="45"/>
      <c r="AI1386" s="45"/>
      <c r="AJ1386" s="45"/>
      <c r="AK1386" s="46" t="n">
        <v>808.71237410072</v>
      </c>
      <c r="AL1386" s="46"/>
      <c r="AM1386" s="46"/>
      <c r="AN1386" s="26"/>
      <c r="AO1386" s="26" t="s">
        <v>5551</v>
      </c>
    </row>
    <row r="1387" customFormat="false" ht="12" hidden="false" customHeight="false" outlineLevel="0" collapsed="false">
      <c r="A1387" s="39" t="s">
        <v>2070</v>
      </c>
      <c r="B1387" s="39" t="s">
        <v>2071</v>
      </c>
      <c r="C1387" s="39" t="s">
        <v>5878</v>
      </c>
      <c r="D1387" s="39" t="s">
        <v>4505</v>
      </c>
      <c r="E1387" s="39" t="s">
        <v>261</v>
      </c>
      <c r="F1387" s="39" t="s">
        <v>1739</v>
      </c>
      <c r="G1387" s="39" t="s">
        <v>4853</v>
      </c>
      <c r="H1387" s="39" t="s">
        <v>4502</v>
      </c>
      <c r="I1387" s="40" t="n">
        <v>20</v>
      </c>
      <c r="J1387" s="40" t="n">
        <v>0</v>
      </c>
      <c r="K1387" s="39" t="s">
        <v>4503</v>
      </c>
      <c r="L1387" s="41" t="n">
        <v>0</v>
      </c>
      <c r="M1387" s="41" t="n">
        <v>15163.86</v>
      </c>
      <c r="O1387" s="42" t="n">
        <f aca="false">M1387/SUM($M$2:$M$2023)</f>
        <v>4.18922725249843E-005</v>
      </c>
      <c r="P1387" s="43" t="n">
        <f aca="false">IFERROR(M1387/I1387,0)</f>
        <v>758.193</v>
      </c>
      <c r="Q1387" s="17"/>
      <c r="R1387" s="44" t="n">
        <f aca="false">I1387-Q1387</f>
        <v>20</v>
      </c>
      <c r="S1387" s="43" t="n">
        <f aca="false">$AK1387*R1387</f>
        <v>15163.8587822014</v>
      </c>
      <c r="U1387" s="26" t="s">
        <v>259</v>
      </c>
      <c r="V1387" s="26" t="s">
        <v>260</v>
      </c>
      <c r="W1387" s="26" t="s">
        <v>262</v>
      </c>
      <c r="X1387" s="29" t="s">
        <v>227</v>
      </c>
      <c r="Y1387" s="26" t="s">
        <v>297</v>
      </c>
      <c r="Z1387" s="25" t="s">
        <v>51</v>
      </c>
      <c r="AA1387" s="26" t="s">
        <v>2072</v>
      </c>
      <c r="AB1387" s="26" t="s">
        <v>2073</v>
      </c>
      <c r="AC1387" s="26" t="s">
        <v>290</v>
      </c>
      <c r="AD1387" s="26" t="s">
        <v>269</v>
      </c>
      <c r="AE1387" s="26"/>
      <c r="AF1387" s="26" t="s">
        <v>269</v>
      </c>
      <c r="AG1387" s="26"/>
      <c r="AH1387" s="45"/>
      <c r="AI1387" s="45"/>
      <c r="AJ1387" s="45"/>
      <c r="AK1387" s="46" t="n">
        <v>758.19293911007</v>
      </c>
      <c r="AL1387" s="46"/>
      <c r="AM1387" s="46"/>
      <c r="AN1387" s="26"/>
      <c r="AO1387" s="26" t="s">
        <v>5332</v>
      </c>
    </row>
    <row r="1388" customFormat="false" ht="12" hidden="false" customHeight="false" outlineLevel="0" collapsed="false">
      <c r="A1388" s="39" t="s">
        <v>2326</v>
      </c>
      <c r="B1388" s="39" t="s">
        <v>2327</v>
      </c>
      <c r="C1388" s="39" t="s">
        <v>5879</v>
      </c>
      <c r="D1388" s="39" t="s">
        <v>4505</v>
      </c>
      <c r="E1388" s="39" t="s">
        <v>261</v>
      </c>
      <c r="F1388" s="39" t="s">
        <v>1739</v>
      </c>
      <c r="G1388" s="39" t="s">
        <v>4853</v>
      </c>
      <c r="H1388" s="39" t="s">
        <v>4502</v>
      </c>
      <c r="I1388" s="40" t="n">
        <v>20</v>
      </c>
      <c r="J1388" s="40" t="n">
        <v>0</v>
      </c>
      <c r="K1388" s="39" t="s">
        <v>4503</v>
      </c>
      <c r="L1388" s="41" t="n">
        <v>0</v>
      </c>
      <c r="M1388" s="41" t="n">
        <v>50805.38</v>
      </c>
      <c r="O1388" s="42" t="n">
        <f aca="false">M1388/SUM($M$2:$M$2023)</f>
        <v>0.000140356929218246</v>
      </c>
      <c r="P1388" s="43" t="n">
        <f aca="false">IFERROR(M1388/I1388,0)</f>
        <v>2540.269</v>
      </c>
      <c r="Q1388" s="17"/>
      <c r="R1388" s="44" t="n">
        <f aca="false">I1388-Q1388</f>
        <v>20</v>
      </c>
      <c r="S1388" s="43" t="n">
        <f aca="false">$AK1388*R1388</f>
        <v>50805.3787985866</v>
      </c>
      <c r="U1388" s="26" t="s">
        <v>259</v>
      </c>
      <c r="V1388" s="26" t="s">
        <v>260</v>
      </c>
      <c r="W1388" s="26" t="s">
        <v>262</v>
      </c>
      <c r="X1388" s="24" t="s">
        <v>226</v>
      </c>
      <c r="Y1388" s="26" t="s">
        <v>267</v>
      </c>
      <c r="Z1388" s="25" t="s">
        <v>51</v>
      </c>
      <c r="AA1388" s="26" t="s">
        <v>2328</v>
      </c>
      <c r="AB1388" s="26" t="s">
        <v>2329</v>
      </c>
      <c r="AC1388" s="26" t="s">
        <v>290</v>
      </c>
      <c r="AD1388" s="26" t="s">
        <v>269</v>
      </c>
      <c r="AE1388" s="26"/>
      <c r="AF1388" s="26" t="s">
        <v>269</v>
      </c>
      <c r="AG1388" s="26"/>
      <c r="AH1388" s="45"/>
      <c r="AI1388" s="45"/>
      <c r="AJ1388" s="45"/>
      <c r="AK1388" s="46" t="n">
        <v>2540.26893992933</v>
      </c>
      <c r="AL1388" s="46"/>
      <c r="AM1388" s="46"/>
      <c r="AN1388" s="26"/>
      <c r="AO1388" s="26" t="s">
        <v>5794</v>
      </c>
    </row>
    <row r="1389" customFormat="false" ht="12" hidden="false" customHeight="false" outlineLevel="0" collapsed="false">
      <c r="A1389" s="39" t="s">
        <v>2363</v>
      </c>
      <c r="B1389" s="39" t="s">
        <v>2364</v>
      </c>
      <c r="C1389" s="39" t="s">
        <v>5880</v>
      </c>
      <c r="D1389" s="39" t="s">
        <v>4505</v>
      </c>
      <c r="E1389" s="39" t="s">
        <v>261</v>
      </c>
      <c r="F1389" s="39" t="s">
        <v>1739</v>
      </c>
      <c r="G1389" s="39" t="s">
        <v>4853</v>
      </c>
      <c r="H1389" s="39" t="s">
        <v>4502</v>
      </c>
      <c r="I1389" s="40" t="n">
        <v>20</v>
      </c>
      <c r="J1389" s="40" t="n">
        <v>0</v>
      </c>
      <c r="K1389" s="39" t="s">
        <v>4503</v>
      </c>
      <c r="L1389" s="41" t="n">
        <v>0</v>
      </c>
      <c r="M1389" s="41" t="n">
        <v>28596.37</v>
      </c>
      <c r="O1389" s="42" t="n">
        <f aca="false">M1389/SUM($M$2:$M$2023)</f>
        <v>7.90014498462321E-005</v>
      </c>
      <c r="P1389" s="43" t="n">
        <f aca="false">IFERROR(M1389/I1389,0)</f>
        <v>1429.8185</v>
      </c>
      <c r="Q1389" s="17"/>
      <c r="R1389" s="44" t="n">
        <f aca="false">I1389-Q1389</f>
        <v>20</v>
      </c>
      <c r="S1389" s="43" t="n">
        <f aca="false">$AK1389*R1389</f>
        <v>28596.3691629956</v>
      </c>
      <c r="U1389" s="26" t="s">
        <v>259</v>
      </c>
      <c r="V1389" s="26" t="s">
        <v>260</v>
      </c>
      <c r="W1389" s="26" t="s">
        <v>262</v>
      </c>
      <c r="X1389" s="24" t="s">
        <v>226</v>
      </c>
      <c r="Y1389" s="26" t="s">
        <v>267</v>
      </c>
      <c r="Z1389" s="25" t="s">
        <v>51</v>
      </c>
      <c r="AA1389" s="26" t="s">
        <v>2365</v>
      </c>
      <c r="AB1389" s="26" t="s">
        <v>2366</v>
      </c>
      <c r="AC1389" s="26" t="s">
        <v>290</v>
      </c>
      <c r="AD1389" s="26" t="s">
        <v>269</v>
      </c>
      <c r="AE1389" s="26"/>
      <c r="AF1389" s="26" t="s">
        <v>269</v>
      </c>
      <c r="AG1389" s="26"/>
      <c r="AH1389" s="45"/>
      <c r="AI1389" s="45"/>
      <c r="AJ1389" s="45"/>
      <c r="AK1389" s="46" t="n">
        <v>1429.81845814978</v>
      </c>
      <c r="AL1389" s="46"/>
      <c r="AM1389" s="46"/>
      <c r="AN1389" s="26"/>
      <c r="AO1389" s="26" t="s">
        <v>5711</v>
      </c>
    </row>
    <row r="1390" customFormat="false" ht="12" hidden="false" customHeight="false" outlineLevel="0" collapsed="false">
      <c r="A1390" s="39" t="s">
        <v>2232</v>
      </c>
      <c r="B1390" s="39" t="s">
        <v>2233</v>
      </c>
      <c r="C1390" s="39" t="s">
        <v>5881</v>
      </c>
      <c r="D1390" s="39" t="s">
        <v>4505</v>
      </c>
      <c r="E1390" s="39" t="s">
        <v>261</v>
      </c>
      <c r="F1390" s="39" t="s">
        <v>1739</v>
      </c>
      <c r="G1390" s="39" t="s">
        <v>4853</v>
      </c>
      <c r="H1390" s="39" t="s">
        <v>4502</v>
      </c>
      <c r="I1390" s="40" t="n">
        <v>20</v>
      </c>
      <c r="J1390" s="40" t="n">
        <v>0</v>
      </c>
      <c r="K1390" s="39" t="s">
        <v>4503</v>
      </c>
      <c r="L1390" s="41" t="n">
        <v>0</v>
      </c>
      <c r="M1390" s="41" t="n">
        <v>208008.54</v>
      </c>
      <c r="O1390" s="42" t="n">
        <f aca="false">M1390/SUM($M$2:$M$2023)</f>
        <v>0.000574652525491801</v>
      </c>
      <c r="P1390" s="43" t="n">
        <f aca="false">IFERROR(M1390/I1390,0)</f>
        <v>10400.427</v>
      </c>
      <c r="Q1390" s="17"/>
      <c r="R1390" s="44" t="n">
        <f aca="false">I1390-Q1390</f>
        <v>20</v>
      </c>
      <c r="S1390" s="43" t="n">
        <f aca="false">$AK1390*R1390</f>
        <v>208008.538157895</v>
      </c>
      <c r="U1390" s="26" t="s">
        <v>259</v>
      </c>
      <c r="V1390" s="26" t="s">
        <v>260</v>
      </c>
      <c r="W1390" s="26" t="s">
        <v>262</v>
      </c>
      <c r="X1390" s="26"/>
      <c r="Y1390" s="26" t="s">
        <v>277</v>
      </c>
      <c r="Z1390" s="27" t="s">
        <v>123</v>
      </c>
      <c r="AA1390" s="26"/>
      <c r="AB1390" s="26"/>
      <c r="AC1390" s="26"/>
      <c r="AD1390" s="26"/>
      <c r="AE1390" s="26"/>
      <c r="AF1390" s="26"/>
      <c r="AG1390" s="26"/>
      <c r="AH1390" s="45"/>
      <c r="AI1390" s="45"/>
      <c r="AJ1390" s="45"/>
      <c r="AK1390" s="46" t="n">
        <v>10400.4269078947</v>
      </c>
      <c r="AL1390" s="46"/>
      <c r="AM1390" s="46"/>
      <c r="AN1390" s="26"/>
      <c r="AO1390" s="26" t="s">
        <v>2023</v>
      </c>
    </row>
    <row r="1391" customFormat="false" ht="12" hidden="false" customHeight="false" outlineLevel="0" collapsed="false">
      <c r="A1391" s="39" t="s">
        <v>2232</v>
      </c>
      <c r="B1391" s="39" t="s">
        <v>2233</v>
      </c>
      <c r="C1391" s="39" t="s">
        <v>5882</v>
      </c>
      <c r="D1391" s="39" t="s">
        <v>4505</v>
      </c>
      <c r="E1391" s="39" t="s">
        <v>261</v>
      </c>
      <c r="F1391" s="39" t="s">
        <v>1739</v>
      </c>
      <c r="G1391" s="39" t="s">
        <v>4853</v>
      </c>
      <c r="H1391" s="39" t="s">
        <v>4502</v>
      </c>
      <c r="I1391" s="40" t="n">
        <v>20</v>
      </c>
      <c r="J1391" s="40" t="n">
        <v>0</v>
      </c>
      <c r="K1391" s="39" t="s">
        <v>4503</v>
      </c>
      <c r="L1391" s="41" t="n">
        <v>0</v>
      </c>
      <c r="M1391" s="41" t="n">
        <v>208008.54</v>
      </c>
      <c r="O1391" s="42" t="n">
        <f aca="false">M1391/SUM($M$2:$M$2023)</f>
        <v>0.000574652525491801</v>
      </c>
      <c r="P1391" s="43" t="n">
        <f aca="false">IFERROR(M1391/I1391,0)</f>
        <v>10400.427</v>
      </c>
      <c r="Q1391" s="17"/>
      <c r="R1391" s="44" t="n">
        <f aca="false">I1391-Q1391</f>
        <v>20</v>
      </c>
      <c r="S1391" s="43" t="n">
        <f aca="false">$AK1391*R1391</f>
        <v>208008.538157895</v>
      </c>
      <c r="U1391" s="26" t="s">
        <v>259</v>
      </c>
      <c r="V1391" s="26" t="s">
        <v>260</v>
      </c>
      <c r="W1391" s="26" t="s">
        <v>262</v>
      </c>
      <c r="X1391" s="26"/>
      <c r="Y1391" s="26" t="s">
        <v>277</v>
      </c>
      <c r="Z1391" s="27" t="s">
        <v>123</v>
      </c>
      <c r="AA1391" s="26"/>
      <c r="AB1391" s="26"/>
      <c r="AC1391" s="26"/>
      <c r="AD1391" s="26"/>
      <c r="AE1391" s="26"/>
      <c r="AF1391" s="26"/>
      <c r="AG1391" s="26"/>
      <c r="AH1391" s="45"/>
      <c r="AI1391" s="45"/>
      <c r="AJ1391" s="45"/>
      <c r="AK1391" s="46" t="n">
        <v>10400.4269078947</v>
      </c>
      <c r="AL1391" s="46"/>
      <c r="AM1391" s="46"/>
      <c r="AN1391" s="26"/>
      <c r="AO1391" s="26" t="s">
        <v>2023</v>
      </c>
    </row>
    <row r="1392" customFormat="false" ht="12" hidden="false" customHeight="false" outlineLevel="0" collapsed="false">
      <c r="A1392" s="39" t="s">
        <v>2232</v>
      </c>
      <c r="B1392" s="39" t="s">
        <v>2233</v>
      </c>
      <c r="C1392" s="39" t="s">
        <v>5883</v>
      </c>
      <c r="D1392" s="39" t="s">
        <v>4505</v>
      </c>
      <c r="E1392" s="39" t="s">
        <v>261</v>
      </c>
      <c r="F1392" s="39" t="s">
        <v>1739</v>
      </c>
      <c r="G1392" s="39" t="s">
        <v>4853</v>
      </c>
      <c r="H1392" s="39" t="s">
        <v>4502</v>
      </c>
      <c r="I1392" s="40" t="n">
        <v>20</v>
      </c>
      <c r="J1392" s="40" t="n">
        <v>0</v>
      </c>
      <c r="K1392" s="39" t="s">
        <v>4503</v>
      </c>
      <c r="L1392" s="41" t="n">
        <v>0</v>
      </c>
      <c r="M1392" s="41" t="n">
        <v>208008.54</v>
      </c>
      <c r="O1392" s="42" t="n">
        <f aca="false">M1392/SUM($M$2:$M$2023)</f>
        <v>0.000574652525491801</v>
      </c>
      <c r="P1392" s="43" t="n">
        <f aca="false">IFERROR(M1392/I1392,0)</f>
        <v>10400.427</v>
      </c>
      <c r="Q1392" s="17"/>
      <c r="R1392" s="44" t="n">
        <f aca="false">I1392-Q1392</f>
        <v>20</v>
      </c>
      <c r="S1392" s="43" t="n">
        <f aca="false">$AK1392*R1392</f>
        <v>208008.538157895</v>
      </c>
      <c r="U1392" s="26" t="s">
        <v>259</v>
      </c>
      <c r="V1392" s="26" t="s">
        <v>260</v>
      </c>
      <c r="W1392" s="26" t="s">
        <v>262</v>
      </c>
      <c r="X1392" s="26"/>
      <c r="Y1392" s="26" t="s">
        <v>277</v>
      </c>
      <c r="Z1392" s="27" t="s">
        <v>123</v>
      </c>
      <c r="AA1392" s="26"/>
      <c r="AB1392" s="26"/>
      <c r="AC1392" s="26"/>
      <c r="AD1392" s="26"/>
      <c r="AE1392" s="26"/>
      <c r="AF1392" s="26"/>
      <c r="AG1392" s="26"/>
      <c r="AH1392" s="45"/>
      <c r="AI1392" s="45"/>
      <c r="AJ1392" s="45"/>
      <c r="AK1392" s="46" t="n">
        <v>10400.4269078947</v>
      </c>
      <c r="AL1392" s="46"/>
      <c r="AM1392" s="46"/>
      <c r="AN1392" s="26"/>
      <c r="AO1392" s="26" t="s">
        <v>2023</v>
      </c>
    </row>
    <row r="1393" customFormat="false" ht="12" hidden="false" customHeight="false" outlineLevel="0" collapsed="false">
      <c r="A1393" s="39" t="s">
        <v>2062</v>
      </c>
      <c r="B1393" s="39" t="s">
        <v>2063</v>
      </c>
      <c r="C1393" s="39" t="s">
        <v>5884</v>
      </c>
      <c r="D1393" s="39" t="s">
        <v>4505</v>
      </c>
      <c r="E1393" s="39" t="s">
        <v>261</v>
      </c>
      <c r="F1393" s="39" t="s">
        <v>1739</v>
      </c>
      <c r="G1393" s="39" t="s">
        <v>4853</v>
      </c>
      <c r="H1393" s="39" t="s">
        <v>4502</v>
      </c>
      <c r="I1393" s="40" t="n">
        <v>20</v>
      </c>
      <c r="J1393" s="40" t="n">
        <v>0</v>
      </c>
      <c r="K1393" s="39" t="s">
        <v>4503</v>
      </c>
      <c r="L1393" s="41" t="n">
        <v>0</v>
      </c>
      <c r="M1393" s="41" t="n">
        <v>87633.6</v>
      </c>
      <c r="O1393" s="42" t="n">
        <f aca="false">M1393/SUM($M$2:$M$2023)</f>
        <v>0.000242100009730073</v>
      </c>
      <c r="P1393" s="43" t="n">
        <f aca="false">IFERROR(M1393/I1393,0)</f>
        <v>4381.68</v>
      </c>
      <c r="Q1393" s="17"/>
      <c r="R1393" s="44" t="n">
        <f aca="false">I1393-Q1393</f>
        <v>20</v>
      </c>
      <c r="S1393" s="43" t="n">
        <f aca="false">$AK1393*R1393</f>
        <v>87633.6002066116</v>
      </c>
      <c r="U1393" s="26" t="s">
        <v>259</v>
      </c>
      <c r="V1393" s="26" t="s">
        <v>260</v>
      </c>
      <c r="W1393" s="26" t="s">
        <v>262</v>
      </c>
      <c r="X1393" s="26"/>
      <c r="Y1393" s="26" t="s">
        <v>277</v>
      </c>
      <c r="Z1393" s="27" t="s">
        <v>123</v>
      </c>
      <c r="AA1393" s="26"/>
      <c r="AB1393" s="26"/>
      <c r="AC1393" s="26"/>
      <c r="AD1393" s="26"/>
      <c r="AE1393" s="26"/>
      <c r="AF1393" s="26"/>
      <c r="AG1393" s="26"/>
      <c r="AH1393" s="45"/>
      <c r="AI1393" s="45"/>
      <c r="AJ1393" s="45"/>
      <c r="AK1393" s="46" t="n">
        <v>4381.68001033058</v>
      </c>
      <c r="AL1393" s="46"/>
      <c r="AM1393" s="46"/>
      <c r="AN1393" s="26"/>
      <c r="AO1393" s="26" t="s">
        <v>1820</v>
      </c>
    </row>
    <row r="1394" customFormat="false" ht="12" hidden="false" customHeight="false" outlineLevel="0" collapsed="false">
      <c r="A1394" s="39" t="s">
        <v>2062</v>
      </c>
      <c r="B1394" s="39" t="s">
        <v>2063</v>
      </c>
      <c r="C1394" s="39" t="s">
        <v>5624</v>
      </c>
      <c r="D1394" s="39" t="s">
        <v>4505</v>
      </c>
      <c r="E1394" s="39" t="s">
        <v>261</v>
      </c>
      <c r="F1394" s="39" t="s">
        <v>1739</v>
      </c>
      <c r="G1394" s="39" t="s">
        <v>4853</v>
      </c>
      <c r="H1394" s="39" t="s">
        <v>4502</v>
      </c>
      <c r="I1394" s="40" t="n">
        <v>20</v>
      </c>
      <c r="J1394" s="40" t="n">
        <v>0</v>
      </c>
      <c r="K1394" s="39" t="s">
        <v>4503</v>
      </c>
      <c r="L1394" s="41" t="n">
        <v>0</v>
      </c>
      <c r="M1394" s="41" t="n">
        <v>87633.6</v>
      </c>
      <c r="O1394" s="42" t="n">
        <f aca="false">M1394/SUM($M$2:$M$2023)</f>
        <v>0.000242100009730073</v>
      </c>
      <c r="P1394" s="43" t="n">
        <f aca="false">IFERROR(M1394/I1394,0)</f>
        <v>4381.68</v>
      </c>
      <c r="Q1394" s="17"/>
      <c r="R1394" s="44" t="n">
        <f aca="false">I1394-Q1394</f>
        <v>20</v>
      </c>
      <c r="S1394" s="43" t="n">
        <f aca="false">$AK1394*R1394</f>
        <v>87633.6002066116</v>
      </c>
      <c r="U1394" s="26" t="s">
        <v>259</v>
      </c>
      <c r="V1394" s="26" t="s">
        <v>260</v>
      </c>
      <c r="W1394" s="26" t="s">
        <v>262</v>
      </c>
      <c r="X1394" s="26"/>
      <c r="Y1394" s="26" t="s">
        <v>277</v>
      </c>
      <c r="Z1394" s="27" t="s">
        <v>123</v>
      </c>
      <c r="AA1394" s="26"/>
      <c r="AB1394" s="26"/>
      <c r="AC1394" s="26"/>
      <c r="AD1394" s="26"/>
      <c r="AE1394" s="26"/>
      <c r="AF1394" s="26"/>
      <c r="AG1394" s="26"/>
      <c r="AH1394" s="45"/>
      <c r="AI1394" s="45"/>
      <c r="AJ1394" s="45"/>
      <c r="AK1394" s="46" t="n">
        <v>4381.68001033058</v>
      </c>
      <c r="AL1394" s="46"/>
      <c r="AM1394" s="46"/>
      <c r="AN1394" s="26"/>
      <c r="AO1394" s="26" t="s">
        <v>1820</v>
      </c>
    </row>
    <row r="1395" customFormat="false" ht="12" hidden="false" customHeight="false" outlineLevel="0" collapsed="false">
      <c r="A1395" s="39" t="s">
        <v>2277</v>
      </c>
      <c r="B1395" s="39" t="s">
        <v>2278</v>
      </c>
      <c r="C1395" s="39" t="s">
        <v>5885</v>
      </c>
      <c r="D1395" s="39" t="s">
        <v>4505</v>
      </c>
      <c r="E1395" s="39" t="s">
        <v>261</v>
      </c>
      <c r="F1395" s="39" t="s">
        <v>1739</v>
      </c>
      <c r="G1395" s="39" t="s">
        <v>4854</v>
      </c>
      <c r="H1395" s="39" t="s">
        <v>4502</v>
      </c>
      <c r="I1395" s="40" t="n">
        <v>20</v>
      </c>
      <c r="J1395" s="40" t="n">
        <v>0</v>
      </c>
      <c r="K1395" s="39" t="s">
        <v>4503</v>
      </c>
      <c r="L1395" s="41" t="n">
        <v>0</v>
      </c>
      <c r="M1395" s="41" t="n">
        <v>261.93</v>
      </c>
      <c r="O1395" s="42" t="n">
        <f aca="false">M1395/SUM($M$2:$M$2023)</f>
        <v>7.23618059153087E-007</v>
      </c>
      <c r="P1395" s="43" t="n">
        <f aca="false">IFERROR(M1395/I1395,0)</f>
        <v>13.0965</v>
      </c>
      <c r="Q1395" s="17"/>
      <c r="R1395" s="44" t="n">
        <f aca="false">I1395-Q1395</f>
        <v>20</v>
      </c>
      <c r="S1395" s="43" t="n">
        <f aca="false">$AK1395*R1395</f>
        <v>261.932544378698</v>
      </c>
      <c r="U1395" s="26" t="s">
        <v>259</v>
      </c>
      <c r="V1395" s="26" t="s">
        <v>260</v>
      </c>
      <c r="W1395" s="26" t="s">
        <v>262</v>
      </c>
      <c r="X1395" s="24" t="s">
        <v>226</v>
      </c>
      <c r="Y1395" s="26" t="s">
        <v>267</v>
      </c>
      <c r="Z1395" s="25" t="s">
        <v>51</v>
      </c>
      <c r="AA1395" s="26" t="s">
        <v>2279</v>
      </c>
      <c r="AB1395" s="26" t="s">
        <v>2280</v>
      </c>
      <c r="AC1395" s="26" t="s">
        <v>290</v>
      </c>
      <c r="AD1395" s="26" t="s">
        <v>269</v>
      </c>
      <c r="AE1395" s="26"/>
      <c r="AF1395" s="26" t="s">
        <v>269</v>
      </c>
      <c r="AG1395" s="26"/>
      <c r="AH1395" s="45"/>
      <c r="AI1395" s="45"/>
      <c r="AJ1395" s="45"/>
      <c r="AK1395" s="46" t="n">
        <v>13.0966272189349</v>
      </c>
      <c r="AL1395" s="46"/>
      <c r="AM1395" s="46"/>
      <c r="AN1395" s="26"/>
      <c r="AO1395" s="26" t="s">
        <v>5605</v>
      </c>
    </row>
    <row r="1396" customFormat="false" ht="12" hidden="false" customHeight="false" outlineLevel="0" collapsed="false">
      <c r="A1396" s="39" t="s">
        <v>278</v>
      </c>
      <c r="B1396" s="39" t="s">
        <v>279</v>
      </c>
      <c r="C1396" s="39" t="s">
        <v>5886</v>
      </c>
      <c r="D1396" s="39" t="s">
        <v>4505</v>
      </c>
      <c r="E1396" s="39" t="s">
        <v>261</v>
      </c>
      <c r="F1396" s="39" t="s">
        <v>1739</v>
      </c>
      <c r="G1396" s="39" t="s">
        <v>4853</v>
      </c>
      <c r="H1396" s="39" t="s">
        <v>4502</v>
      </c>
      <c r="I1396" s="40" t="n">
        <v>20</v>
      </c>
      <c r="J1396" s="40" t="n">
        <v>0</v>
      </c>
      <c r="K1396" s="39" t="s">
        <v>4503</v>
      </c>
      <c r="L1396" s="41" t="n">
        <v>0</v>
      </c>
      <c r="M1396" s="41" t="n">
        <v>2201.61</v>
      </c>
      <c r="O1396" s="42" t="n">
        <f aca="false">M1396/SUM($M$2:$M$2023)</f>
        <v>6.08225386634608E-006</v>
      </c>
      <c r="P1396" s="43" t="n">
        <f aca="false">IFERROR(M1396/I1396,0)</f>
        <v>110.0805</v>
      </c>
      <c r="Q1396" s="17"/>
      <c r="R1396" s="44" t="n">
        <f aca="false">I1396-Q1396</f>
        <v>20</v>
      </c>
      <c r="S1396" s="43" t="n">
        <f aca="false">$AK1396*R1396</f>
        <v>2201.60932364096</v>
      </c>
      <c r="U1396" s="26" t="s">
        <v>259</v>
      </c>
      <c r="V1396" s="26" t="s">
        <v>260</v>
      </c>
      <c r="W1396" s="26" t="s">
        <v>262</v>
      </c>
      <c r="X1396" s="25" t="s">
        <v>228</v>
      </c>
      <c r="Y1396" s="26" t="s">
        <v>282</v>
      </c>
      <c r="Z1396" s="25" t="s">
        <v>51</v>
      </c>
      <c r="AA1396" s="26" t="s">
        <v>1814</v>
      </c>
      <c r="AB1396" s="26" t="s">
        <v>1815</v>
      </c>
      <c r="AC1396" s="26" t="s">
        <v>1816</v>
      </c>
      <c r="AD1396" s="26" t="s">
        <v>269</v>
      </c>
      <c r="AE1396" s="26"/>
      <c r="AF1396" s="26" t="s">
        <v>270</v>
      </c>
      <c r="AG1396" s="26" t="s">
        <v>284</v>
      </c>
      <c r="AH1396" s="45"/>
      <c r="AI1396" s="45"/>
      <c r="AJ1396" s="45"/>
      <c r="AK1396" s="46" t="n">
        <v>110.080466182048</v>
      </c>
      <c r="AL1396" s="46"/>
      <c r="AM1396" s="46"/>
      <c r="AN1396" s="26"/>
      <c r="AO1396" s="26" t="s">
        <v>4884</v>
      </c>
    </row>
    <row r="1397" customFormat="false" ht="12" hidden="false" customHeight="false" outlineLevel="0" collapsed="false">
      <c r="A1397" s="39" t="s">
        <v>543</v>
      </c>
      <c r="B1397" s="39" t="s">
        <v>544</v>
      </c>
      <c r="C1397" s="39" t="s">
        <v>5887</v>
      </c>
      <c r="D1397" s="39" t="s">
        <v>4505</v>
      </c>
      <c r="E1397" s="39" t="s">
        <v>261</v>
      </c>
      <c r="F1397" s="39" t="s">
        <v>1739</v>
      </c>
      <c r="G1397" s="39" t="s">
        <v>4853</v>
      </c>
      <c r="H1397" s="39" t="s">
        <v>4502</v>
      </c>
      <c r="I1397" s="40" t="n">
        <v>20</v>
      </c>
      <c r="J1397" s="40" t="n">
        <v>0</v>
      </c>
      <c r="K1397" s="39" t="s">
        <v>4503</v>
      </c>
      <c r="L1397" s="41" t="n">
        <v>0</v>
      </c>
      <c r="M1397" s="41" t="n">
        <v>751.36</v>
      </c>
      <c r="O1397" s="42" t="n">
        <f aca="false">M1397/SUM($M$2:$M$2023)</f>
        <v>2.075736513287E-006</v>
      </c>
      <c r="P1397" s="43" t="n">
        <f aca="false">IFERROR(M1397/I1397,0)</f>
        <v>37.568</v>
      </c>
      <c r="Q1397" s="17"/>
      <c r="R1397" s="44" t="n">
        <f aca="false">I1397-Q1397</f>
        <v>20</v>
      </c>
      <c r="S1397" s="43" t="n">
        <f aca="false">$AK1397*R1397</f>
        <v>751.358888888889</v>
      </c>
      <c r="U1397" s="26" t="s">
        <v>259</v>
      </c>
      <c r="V1397" s="26" t="s">
        <v>260</v>
      </c>
      <c r="W1397" s="26" t="s">
        <v>262</v>
      </c>
      <c r="X1397" s="26"/>
      <c r="Y1397" s="26" t="s">
        <v>277</v>
      </c>
      <c r="Z1397" s="27" t="s">
        <v>123</v>
      </c>
      <c r="AA1397" s="26"/>
      <c r="AB1397" s="26"/>
      <c r="AC1397" s="26"/>
      <c r="AD1397" s="26"/>
      <c r="AE1397" s="26"/>
      <c r="AF1397" s="26"/>
      <c r="AG1397" s="26"/>
      <c r="AH1397" s="45"/>
      <c r="AI1397" s="45"/>
      <c r="AJ1397" s="45"/>
      <c r="AK1397" s="46" t="n">
        <v>37.5679444444444</v>
      </c>
      <c r="AL1397" s="46"/>
      <c r="AM1397" s="46"/>
      <c r="AN1397" s="26"/>
      <c r="AO1397" s="26" t="s">
        <v>2147</v>
      </c>
    </row>
    <row r="1398" customFormat="false" ht="12" hidden="false" customHeight="false" outlineLevel="0" collapsed="false">
      <c r="A1398" s="39" t="s">
        <v>543</v>
      </c>
      <c r="B1398" s="39" t="s">
        <v>544</v>
      </c>
      <c r="C1398" s="39" t="s">
        <v>5888</v>
      </c>
      <c r="D1398" s="39" t="s">
        <v>4505</v>
      </c>
      <c r="E1398" s="39" t="s">
        <v>261</v>
      </c>
      <c r="F1398" s="39" t="s">
        <v>1739</v>
      </c>
      <c r="G1398" s="39" t="s">
        <v>4853</v>
      </c>
      <c r="H1398" s="39" t="s">
        <v>4502</v>
      </c>
      <c r="I1398" s="40" t="n">
        <v>20</v>
      </c>
      <c r="J1398" s="40" t="n">
        <v>0</v>
      </c>
      <c r="K1398" s="39" t="s">
        <v>4503</v>
      </c>
      <c r="L1398" s="41" t="n">
        <v>0</v>
      </c>
      <c r="M1398" s="41" t="n">
        <v>751.36</v>
      </c>
      <c r="O1398" s="42" t="n">
        <f aca="false">M1398/SUM($M$2:$M$2023)</f>
        <v>2.075736513287E-006</v>
      </c>
      <c r="P1398" s="43" t="n">
        <f aca="false">IFERROR(M1398/I1398,0)</f>
        <v>37.568</v>
      </c>
      <c r="Q1398" s="17"/>
      <c r="R1398" s="44" t="n">
        <f aca="false">I1398-Q1398</f>
        <v>20</v>
      </c>
      <c r="S1398" s="43" t="n">
        <f aca="false">$AK1398*R1398</f>
        <v>751.358888888889</v>
      </c>
      <c r="U1398" s="26" t="s">
        <v>259</v>
      </c>
      <c r="V1398" s="26" t="s">
        <v>260</v>
      </c>
      <c r="W1398" s="26" t="s">
        <v>262</v>
      </c>
      <c r="X1398" s="26"/>
      <c r="Y1398" s="26" t="s">
        <v>277</v>
      </c>
      <c r="Z1398" s="27" t="s">
        <v>123</v>
      </c>
      <c r="AA1398" s="26"/>
      <c r="AB1398" s="26"/>
      <c r="AC1398" s="26"/>
      <c r="AD1398" s="26"/>
      <c r="AE1398" s="26"/>
      <c r="AF1398" s="26"/>
      <c r="AG1398" s="26"/>
      <c r="AH1398" s="45"/>
      <c r="AI1398" s="45"/>
      <c r="AJ1398" s="45"/>
      <c r="AK1398" s="46" t="n">
        <v>37.5679444444444</v>
      </c>
      <c r="AL1398" s="46"/>
      <c r="AM1398" s="46"/>
      <c r="AN1398" s="26"/>
      <c r="AO1398" s="26" t="s">
        <v>2147</v>
      </c>
    </row>
    <row r="1399" customFormat="false" ht="12" hidden="false" customHeight="false" outlineLevel="0" collapsed="false">
      <c r="A1399" s="39" t="s">
        <v>543</v>
      </c>
      <c r="B1399" s="39" t="s">
        <v>544</v>
      </c>
      <c r="C1399" s="39" t="s">
        <v>5889</v>
      </c>
      <c r="D1399" s="39" t="s">
        <v>4505</v>
      </c>
      <c r="E1399" s="39" t="s">
        <v>261</v>
      </c>
      <c r="F1399" s="39" t="s">
        <v>1739</v>
      </c>
      <c r="G1399" s="39" t="s">
        <v>4853</v>
      </c>
      <c r="H1399" s="39" t="s">
        <v>4502</v>
      </c>
      <c r="I1399" s="40" t="n">
        <v>20</v>
      </c>
      <c r="J1399" s="40" t="n">
        <v>0</v>
      </c>
      <c r="K1399" s="39" t="s">
        <v>4503</v>
      </c>
      <c r="L1399" s="41" t="n">
        <v>0</v>
      </c>
      <c r="M1399" s="41" t="n">
        <v>751.36</v>
      </c>
      <c r="O1399" s="42" t="n">
        <f aca="false">M1399/SUM($M$2:$M$2023)</f>
        <v>2.075736513287E-006</v>
      </c>
      <c r="P1399" s="43" t="n">
        <f aca="false">IFERROR(M1399/I1399,0)</f>
        <v>37.568</v>
      </c>
      <c r="Q1399" s="17"/>
      <c r="R1399" s="44" t="n">
        <f aca="false">I1399-Q1399</f>
        <v>20</v>
      </c>
      <c r="S1399" s="43" t="n">
        <f aca="false">$AK1399*R1399</f>
        <v>751.358888888889</v>
      </c>
      <c r="U1399" s="26" t="s">
        <v>259</v>
      </c>
      <c r="V1399" s="26" t="s">
        <v>260</v>
      </c>
      <c r="W1399" s="26" t="s">
        <v>262</v>
      </c>
      <c r="X1399" s="26"/>
      <c r="Y1399" s="26" t="s">
        <v>277</v>
      </c>
      <c r="Z1399" s="27" t="s">
        <v>123</v>
      </c>
      <c r="AA1399" s="26"/>
      <c r="AB1399" s="26"/>
      <c r="AC1399" s="26"/>
      <c r="AD1399" s="26"/>
      <c r="AE1399" s="26"/>
      <c r="AF1399" s="26"/>
      <c r="AG1399" s="26"/>
      <c r="AH1399" s="45"/>
      <c r="AI1399" s="45"/>
      <c r="AJ1399" s="45"/>
      <c r="AK1399" s="46" t="n">
        <v>37.5679444444444</v>
      </c>
      <c r="AL1399" s="46"/>
      <c r="AM1399" s="46"/>
      <c r="AN1399" s="26"/>
      <c r="AO1399" s="26" t="s">
        <v>2147</v>
      </c>
    </row>
    <row r="1400" customFormat="false" ht="12" hidden="false" customHeight="false" outlineLevel="0" collapsed="false">
      <c r="A1400" s="39" t="s">
        <v>2862</v>
      </c>
      <c r="B1400" s="39" t="s">
        <v>2863</v>
      </c>
      <c r="C1400" s="39" t="s">
        <v>5890</v>
      </c>
      <c r="D1400" s="39" t="s">
        <v>4505</v>
      </c>
      <c r="E1400" s="39" t="s">
        <v>261</v>
      </c>
      <c r="F1400" s="39" t="s">
        <v>1739</v>
      </c>
      <c r="G1400" s="39" t="s">
        <v>4853</v>
      </c>
      <c r="H1400" s="39" t="s">
        <v>4502</v>
      </c>
      <c r="I1400" s="40" t="n">
        <v>20</v>
      </c>
      <c r="J1400" s="40" t="n">
        <v>0</v>
      </c>
      <c r="K1400" s="39" t="s">
        <v>4503</v>
      </c>
      <c r="L1400" s="41" t="n">
        <v>0</v>
      </c>
      <c r="M1400" s="41" t="n">
        <v>70</v>
      </c>
      <c r="O1400" s="42" t="n">
        <f aca="false">M1400/SUM($M$2:$M$2023)</f>
        <v>1.93384736917177E-007</v>
      </c>
      <c r="P1400" s="43" t="n">
        <f aca="false">IFERROR(M1400/I1400,0)</f>
        <v>3.5</v>
      </c>
      <c r="Q1400" s="17"/>
      <c r="R1400" s="44" t="n">
        <f aca="false">I1400-Q1400</f>
        <v>20</v>
      </c>
      <c r="S1400" s="43" t="n">
        <f aca="false">$AK1400*R1400</f>
        <v>70</v>
      </c>
      <c r="U1400" s="26" t="s">
        <v>259</v>
      </c>
      <c r="V1400" s="26" t="s">
        <v>260</v>
      </c>
      <c r="W1400" s="26" t="s">
        <v>262</v>
      </c>
      <c r="X1400" s="26"/>
      <c r="Y1400" s="26" t="s">
        <v>277</v>
      </c>
      <c r="Z1400" s="27" t="s">
        <v>123</v>
      </c>
      <c r="AA1400" s="26"/>
      <c r="AB1400" s="26"/>
      <c r="AC1400" s="26"/>
      <c r="AD1400" s="26"/>
      <c r="AE1400" s="26"/>
      <c r="AF1400" s="26"/>
      <c r="AG1400" s="26"/>
      <c r="AH1400" s="45" t="n">
        <v>20</v>
      </c>
      <c r="AI1400" s="45" t="n">
        <f aca="false">Q1400</f>
        <v>0</v>
      </c>
      <c r="AJ1400" s="45" t="n">
        <f aca="false">$AH1400-$AI1400</f>
        <v>20</v>
      </c>
      <c r="AK1400" s="46" t="n">
        <v>3.5</v>
      </c>
      <c r="AL1400" s="46" t="n">
        <f aca="false">$AJ1400*$AK1400</f>
        <v>70</v>
      </c>
      <c r="AM1400" s="46" t="n">
        <f aca="false">$AI1400*$AK1400</f>
        <v>0</v>
      </c>
      <c r="AN1400" s="26"/>
      <c r="AO1400" s="26"/>
    </row>
    <row r="1401" customFormat="false" ht="12" hidden="false" customHeight="false" outlineLevel="0" collapsed="false">
      <c r="A1401" s="39" t="s">
        <v>2577</v>
      </c>
      <c r="B1401" s="39" t="s">
        <v>2578</v>
      </c>
      <c r="C1401" s="39" t="s">
        <v>5891</v>
      </c>
      <c r="D1401" s="39" t="s">
        <v>4505</v>
      </c>
      <c r="E1401" s="39" t="s">
        <v>261</v>
      </c>
      <c r="F1401" s="39" t="s">
        <v>1739</v>
      </c>
      <c r="G1401" s="39" t="s">
        <v>4853</v>
      </c>
      <c r="H1401" s="39" t="s">
        <v>4502</v>
      </c>
      <c r="I1401" s="40" t="n">
        <v>20</v>
      </c>
      <c r="J1401" s="40" t="n">
        <v>0</v>
      </c>
      <c r="K1401" s="39" t="s">
        <v>4503</v>
      </c>
      <c r="L1401" s="41" t="n">
        <v>0</v>
      </c>
      <c r="M1401" s="41" t="n">
        <v>225930.4</v>
      </c>
      <c r="O1401" s="42" t="n">
        <f aca="false">M1401/SUM($M$2:$M$2023)</f>
        <v>0.000624164156651322</v>
      </c>
      <c r="P1401" s="43" t="n">
        <f aca="false">IFERROR(M1401/I1401,0)</f>
        <v>11296.52</v>
      </c>
      <c r="Q1401" s="17" t="n">
        <v>19</v>
      </c>
      <c r="R1401" s="44" t="n">
        <f aca="false">I1401-Q1401</f>
        <v>1</v>
      </c>
      <c r="S1401" s="43" t="n">
        <f aca="false">$AK1401*R1401</f>
        <v>11296.52</v>
      </c>
      <c r="U1401" s="26" t="s">
        <v>259</v>
      </c>
      <c r="V1401" s="26" t="s">
        <v>260</v>
      </c>
      <c r="W1401" s="26" t="s">
        <v>262</v>
      </c>
      <c r="X1401" s="25" t="s">
        <v>228</v>
      </c>
      <c r="Y1401" s="26" t="s">
        <v>282</v>
      </c>
      <c r="Z1401" s="25" t="s">
        <v>51</v>
      </c>
      <c r="AA1401" s="26" t="s">
        <v>2579</v>
      </c>
      <c r="AB1401" s="26" t="s">
        <v>2580</v>
      </c>
      <c r="AC1401" s="26" t="s">
        <v>2581</v>
      </c>
      <c r="AD1401" s="26" t="s">
        <v>269</v>
      </c>
      <c r="AE1401" s="26"/>
      <c r="AF1401" s="26" t="s">
        <v>270</v>
      </c>
      <c r="AG1401" s="26" t="s">
        <v>2582</v>
      </c>
      <c r="AH1401" s="45" t="n">
        <v>89</v>
      </c>
      <c r="AI1401" s="45" t="n">
        <f aca="false">Q1401</f>
        <v>19</v>
      </c>
      <c r="AJ1401" s="45" t="n">
        <f aca="false">$AH1401-$AI1401</f>
        <v>70</v>
      </c>
      <c r="AK1401" s="46" t="n">
        <v>11296.52</v>
      </c>
      <c r="AL1401" s="46" t="n">
        <f aca="false">$AJ1401*$AK1401</f>
        <v>790756.4</v>
      </c>
      <c r="AM1401" s="46" t="n">
        <f aca="false">$AI1401*$AK1401</f>
        <v>214633.88</v>
      </c>
      <c r="AN1401" s="26"/>
      <c r="AO1401" s="26" t="s">
        <v>2583</v>
      </c>
    </row>
    <row r="1402" customFormat="false" ht="12" hidden="false" customHeight="false" outlineLevel="0" collapsed="false">
      <c r="A1402" s="39" t="s">
        <v>2373</v>
      </c>
      <c r="B1402" s="39" t="s">
        <v>2374</v>
      </c>
      <c r="C1402" s="39" t="s">
        <v>5892</v>
      </c>
      <c r="D1402" s="39" t="s">
        <v>4505</v>
      </c>
      <c r="E1402" s="39" t="s">
        <v>261</v>
      </c>
      <c r="F1402" s="39" t="s">
        <v>1739</v>
      </c>
      <c r="G1402" s="39" t="s">
        <v>4853</v>
      </c>
      <c r="H1402" s="39" t="s">
        <v>4502</v>
      </c>
      <c r="I1402" s="40" t="n">
        <v>20</v>
      </c>
      <c r="J1402" s="40" t="n">
        <v>0</v>
      </c>
      <c r="K1402" s="39" t="s">
        <v>4503</v>
      </c>
      <c r="L1402" s="41" t="n">
        <v>0</v>
      </c>
      <c r="M1402" s="41" t="n">
        <v>2705.62</v>
      </c>
      <c r="O1402" s="42" t="n">
        <f aca="false">M1402/SUM($M$2:$M$2023)</f>
        <v>7.47465159854074E-006</v>
      </c>
      <c r="P1402" s="43" t="n">
        <f aca="false">IFERROR(M1402/I1402,0)</f>
        <v>135.281</v>
      </c>
      <c r="Q1402" s="17"/>
      <c r="R1402" s="44" t="n">
        <f aca="false">I1402-Q1402</f>
        <v>20</v>
      </c>
      <c r="S1402" s="43" t="n">
        <f aca="false">$AK1402*R1402</f>
        <v>2705.61818181818</v>
      </c>
      <c r="U1402" s="26" t="s">
        <v>259</v>
      </c>
      <c r="V1402" s="26" t="s">
        <v>260</v>
      </c>
      <c r="W1402" s="26" t="s">
        <v>262</v>
      </c>
      <c r="X1402" s="26"/>
      <c r="Y1402" s="26" t="s">
        <v>277</v>
      </c>
      <c r="Z1402" s="27" t="s">
        <v>123</v>
      </c>
      <c r="AA1402" s="26"/>
      <c r="AB1402" s="26"/>
      <c r="AC1402" s="26"/>
      <c r="AD1402" s="26"/>
      <c r="AE1402" s="26"/>
      <c r="AF1402" s="26"/>
      <c r="AG1402" s="26"/>
      <c r="AH1402" s="45"/>
      <c r="AI1402" s="45"/>
      <c r="AJ1402" s="45"/>
      <c r="AK1402" s="46" t="n">
        <v>135.280909090909</v>
      </c>
      <c r="AL1402" s="46"/>
      <c r="AM1402" s="46"/>
      <c r="AN1402" s="26"/>
      <c r="AO1402" s="26" t="s">
        <v>2147</v>
      </c>
    </row>
    <row r="1403" customFormat="false" ht="12" hidden="false" customHeight="false" outlineLevel="0" collapsed="false">
      <c r="A1403" s="39" t="s">
        <v>2282</v>
      </c>
      <c r="B1403" s="39" t="s">
        <v>2283</v>
      </c>
      <c r="C1403" s="39" t="s">
        <v>5893</v>
      </c>
      <c r="D1403" s="39" t="s">
        <v>4505</v>
      </c>
      <c r="E1403" s="39" t="s">
        <v>261</v>
      </c>
      <c r="F1403" s="39" t="s">
        <v>1739</v>
      </c>
      <c r="G1403" s="39" t="s">
        <v>4853</v>
      </c>
      <c r="H1403" s="39" t="s">
        <v>4502</v>
      </c>
      <c r="I1403" s="40" t="n">
        <v>20</v>
      </c>
      <c r="J1403" s="40" t="n">
        <v>0</v>
      </c>
      <c r="K1403" s="39" t="s">
        <v>4503</v>
      </c>
      <c r="L1403" s="41" t="n">
        <v>0</v>
      </c>
      <c r="M1403" s="41" t="n">
        <v>66519.33</v>
      </c>
      <c r="O1403" s="42" t="n">
        <f aca="false">M1403/SUM($M$2:$M$2023)</f>
        <v>0.000183768901885098</v>
      </c>
      <c r="P1403" s="43" t="n">
        <f aca="false">IFERROR(M1403/I1403,0)</f>
        <v>3325.9665</v>
      </c>
      <c r="Q1403" s="17"/>
      <c r="R1403" s="44" t="n">
        <f aca="false">I1403-Q1403</f>
        <v>20</v>
      </c>
      <c r="S1403" s="43" t="n">
        <f aca="false">$AK1403*R1403</f>
        <v>66519.325443787</v>
      </c>
      <c r="U1403" s="26" t="s">
        <v>259</v>
      </c>
      <c r="V1403" s="26" t="s">
        <v>260</v>
      </c>
      <c r="W1403" s="26" t="s">
        <v>262</v>
      </c>
      <c r="X1403" s="29" t="s">
        <v>227</v>
      </c>
      <c r="Y1403" s="26" t="s">
        <v>297</v>
      </c>
      <c r="Z1403" s="25" t="s">
        <v>51</v>
      </c>
      <c r="AA1403" s="26" t="s">
        <v>2284</v>
      </c>
      <c r="AB1403" s="26" t="s">
        <v>2285</v>
      </c>
      <c r="AC1403" s="26" t="s">
        <v>290</v>
      </c>
      <c r="AD1403" s="26" t="s">
        <v>270</v>
      </c>
      <c r="AE1403" s="26" t="s">
        <v>2286</v>
      </c>
      <c r="AF1403" s="26" t="s">
        <v>270</v>
      </c>
      <c r="AG1403" s="26" t="s">
        <v>2287</v>
      </c>
      <c r="AH1403" s="45"/>
      <c r="AI1403" s="45"/>
      <c r="AJ1403" s="45"/>
      <c r="AK1403" s="46" t="n">
        <v>3325.96627218935</v>
      </c>
      <c r="AL1403" s="46"/>
      <c r="AM1403" s="46"/>
      <c r="AN1403" s="26"/>
      <c r="AO1403" s="26" t="s">
        <v>5630</v>
      </c>
    </row>
    <row r="1404" customFormat="false" ht="12" hidden="false" customHeight="false" outlineLevel="0" collapsed="false">
      <c r="A1404" s="39" t="s">
        <v>627</v>
      </c>
      <c r="B1404" s="39" t="s">
        <v>628</v>
      </c>
      <c r="C1404" s="39" t="s">
        <v>5894</v>
      </c>
      <c r="D1404" s="39" t="s">
        <v>4505</v>
      </c>
      <c r="E1404" s="39" t="s">
        <v>261</v>
      </c>
      <c r="F1404" s="39" t="s">
        <v>1739</v>
      </c>
      <c r="G1404" s="39" t="s">
        <v>4853</v>
      </c>
      <c r="H1404" s="39" t="s">
        <v>4502</v>
      </c>
      <c r="I1404" s="40" t="n">
        <v>20</v>
      </c>
      <c r="J1404" s="40" t="n">
        <v>0</v>
      </c>
      <c r="K1404" s="39" t="s">
        <v>4503</v>
      </c>
      <c r="L1404" s="41" t="n">
        <v>0</v>
      </c>
      <c r="M1404" s="41" t="n">
        <v>190520</v>
      </c>
      <c r="O1404" s="42" t="n">
        <f aca="false">M1404/SUM($M$2:$M$2023)</f>
        <v>0.000526338001106579</v>
      </c>
      <c r="P1404" s="43" t="n">
        <f aca="false">IFERROR(M1404/I1404,0)</f>
        <v>9526</v>
      </c>
      <c r="Q1404" s="17" t="n">
        <v>0</v>
      </c>
      <c r="R1404" s="44" t="n">
        <f aca="false">I1404-Q1404</f>
        <v>20</v>
      </c>
      <c r="S1404" s="43" t="n">
        <f aca="false">$AK1404*R1404</f>
        <v>190520</v>
      </c>
      <c r="U1404" s="26" t="s">
        <v>259</v>
      </c>
      <c r="V1404" s="26" t="s">
        <v>260</v>
      </c>
      <c r="W1404" s="26" t="s">
        <v>262</v>
      </c>
      <c r="X1404" s="25" t="s">
        <v>228</v>
      </c>
      <c r="Y1404" s="26" t="s">
        <v>282</v>
      </c>
      <c r="Z1404" s="25" t="s">
        <v>51</v>
      </c>
      <c r="AA1404" s="26" t="s">
        <v>2864</v>
      </c>
      <c r="AB1404" s="26" t="s">
        <v>2865</v>
      </c>
      <c r="AC1404" s="26" t="s">
        <v>2866</v>
      </c>
      <c r="AD1404" s="26" t="s">
        <v>269</v>
      </c>
      <c r="AE1404" s="26"/>
      <c r="AF1404" s="26" t="s">
        <v>270</v>
      </c>
      <c r="AG1404" s="26" t="s">
        <v>2867</v>
      </c>
      <c r="AH1404" s="45" t="n">
        <v>20</v>
      </c>
      <c r="AI1404" s="45" t="n">
        <f aca="false">Q1404</f>
        <v>0</v>
      </c>
      <c r="AJ1404" s="45" t="n">
        <f aca="false">$AH1404-$AI1404</f>
        <v>20</v>
      </c>
      <c r="AK1404" s="46" t="n">
        <v>9526</v>
      </c>
      <c r="AL1404" s="46" t="n">
        <f aca="false">$AJ1404*$AK1404</f>
        <v>190520</v>
      </c>
      <c r="AM1404" s="46" t="n">
        <f aca="false">$AI1404*$AK1404</f>
        <v>0</v>
      </c>
      <c r="AN1404" s="26"/>
      <c r="AO1404" s="26" t="s">
        <v>2868</v>
      </c>
    </row>
    <row r="1405" customFormat="false" ht="12" hidden="false" customHeight="false" outlineLevel="0" collapsed="false">
      <c r="A1405" s="39" t="s">
        <v>2740</v>
      </c>
      <c r="B1405" s="39" t="s">
        <v>2741</v>
      </c>
      <c r="C1405" s="39" t="s">
        <v>5180</v>
      </c>
      <c r="D1405" s="39" t="s">
        <v>4515</v>
      </c>
      <c r="E1405" s="39" t="s">
        <v>261</v>
      </c>
      <c r="F1405" s="39" t="s">
        <v>1739</v>
      </c>
      <c r="G1405" s="39" t="s">
        <v>4853</v>
      </c>
      <c r="H1405" s="39" t="s">
        <v>4502</v>
      </c>
      <c r="I1405" s="40" t="n">
        <v>20</v>
      </c>
      <c r="J1405" s="40" t="n">
        <v>0</v>
      </c>
      <c r="K1405" s="39" t="s">
        <v>4503</v>
      </c>
      <c r="L1405" s="41" t="n">
        <v>0</v>
      </c>
      <c r="M1405" s="41" t="n">
        <v>2245</v>
      </c>
      <c r="O1405" s="42" t="n">
        <f aca="false">M1405/SUM($M$2:$M$2023)</f>
        <v>6.20212477684374E-006</v>
      </c>
      <c r="P1405" s="43" t="n">
        <f aca="false">IFERROR(M1405/I1405,0)</f>
        <v>112.25</v>
      </c>
      <c r="Q1405" s="17"/>
      <c r="R1405" s="44" t="n">
        <f aca="false">I1405-Q1405</f>
        <v>20</v>
      </c>
      <c r="S1405" s="43" t="n">
        <f aca="false">$AK1405*R1405</f>
        <v>2245</v>
      </c>
      <c r="U1405" s="26" t="s">
        <v>259</v>
      </c>
      <c r="V1405" s="26" t="s">
        <v>260</v>
      </c>
      <c r="W1405" s="26" t="s">
        <v>262</v>
      </c>
      <c r="X1405" s="26"/>
      <c r="Y1405" s="26" t="s">
        <v>277</v>
      </c>
      <c r="Z1405" s="27" t="s">
        <v>123</v>
      </c>
      <c r="AA1405" s="26"/>
      <c r="AB1405" s="26"/>
      <c r="AC1405" s="26"/>
      <c r="AD1405" s="26"/>
      <c r="AE1405" s="26"/>
      <c r="AF1405" s="26"/>
      <c r="AG1405" s="26"/>
      <c r="AH1405" s="45" t="n">
        <v>40</v>
      </c>
      <c r="AI1405" s="45" t="n">
        <f aca="false">Q1405</f>
        <v>0</v>
      </c>
      <c r="AJ1405" s="45" t="n">
        <f aca="false">$AH1405-$AI1405</f>
        <v>40</v>
      </c>
      <c r="AK1405" s="46" t="n">
        <v>112.25</v>
      </c>
      <c r="AL1405" s="46" t="n">
        <f aca="false">$AJ1405*$AK1405</f>
        <v>4490</v>
      </c>
      <c r="AM1405" s="46" t="n">
        <f aca="false">$AI1405*$AK1405</f>
        <v>0</v>
      </c>
      <c r="AN1405" s="26"/>
      <c r="AO1405" s="26" t="s">
        <v>1741</v>
      </c>
    </row>
    <row r="1406" customFormat="false" ht="12" hidden="false" customHeight="false" outlineLevel="0" collapsed="false">
      <c r="A1406" s="39" t="s">
        <v>2740</v>
      </c>
      <c r="B1406" s="39" t="s">
        <v>2741</v>
      </c>
      <c r="C1406" s="39" t="s">
        <v>5895</v>
      </c>
      <c r="D1406" s="39" t="s">
        <v>4515</v>
      </c>
      <c r="E1406" s="39" t="s">
        <v>261</v>
      </c>
      <c r="F1406" s="39" t="s">
        <v>1739</v>
      </c>
      <c r="G1406" s="39" t="s">
        <v>4853</v>
      </c>
      <c r="H1406" s="39" t="s">
        <v>4502</v>
      </c>
      <c r="I1406" s="40" t="n">
        <v>20</v>
      </c>
      <c r="J1406" s="40" t="n">
        <v>0</v>
      </c>
      <c r="K1406" s="39" t="s">
        <v>4503</v>
      </c>
      <c r="L1406" s="41" t="n">
        <v>0</v>
      </c>
      <c r="M1406" s="41" t="n">
        <v>2245</v>
      </c>
      <c r="O1406" s="42" t="n">
        <f aca="false">M1406/SUM($M$2:$M$2023)</f>
        <v>6.20212477684374E-006</v>
      </c>
      <c r="P1406" s="43" t="n">
        <f aca="false">IFERROR(M1406/I1406,0)</f>
        <v>112.25</v>
      </c>
      <c r="Q1406" s="17"/>
      <c r="R1406" s="44" t="n">
        <f aca="false">I1406-Q1406</f>
        <v>20</v>
      </c>
      <c r="S1406" s="43" t="n">
        <f aca="false">$AK1406*R1406</f>
        <v>2245</v>
      </c>
      <c r="U1406" s="26" t="s">
        <v>259</v>
      </c>
      <c r="V1406" s="26" t="s">
        <v>260</v>
      </c>
      <c r="W1406" s="26" t="s">
        <v>262</v>
      </c>
      <c r="X1406" s="26"/>
      <c r="Y1406" s="26" t="s">
        <v>277</v>
      </c>
      <c r="Z1406" s="27" t="s">
        <v>123</v>
      </c>
      <c r="AA1406" s="26"/>
      <c r="AB1406" s="26"/>
      <c r="AC1406" s="26"/>
      <c r="AD1406" s="26"/>
      <c r="AE1406" s="26"/>
      <c r="AF1406" s="26"/>
      <c r="AG1406" s="26"/>
      <c r="AH1406" s="45"/>
      <c r="AI1406" s="45"/>
      <c r="AJ1406" s="45"/>
      <c r="AK1406" s="46" t="n">
        <v>112.25</v>
      </c>
      <c r="AL1406" s="46"/>
      <c r="AM1406" s="46"/>
      <c r="AN1406" s="26"/>
      <c r="AO1406" s="26" t="s">
        <v>1741</v>
      </c>
    </row>
    <row r="1407" customFormat="false" ht="12" hidden="false" customHeight="false" outlineLevel="0" collapsed="false">
      <c r="A1407" s="39" t="s">
        <v>2869</v>
      </c>
      <c r="B1407" s="39" t="s">
        <v>2870</v>
      </c>
      <c r="C1407" s="39"/>
      <c r="D1407" s="39" t="s">
        <v>4505</v>
      </c>
      <c r="E1407" s="39" t="s">
        <v>274</v>
      </c>
      <c r="F1407" s="39" t="s">
        <v>1739</v>
      </c>
      <c r="G1407" s="39" t="s">
        <v>4853</v>
      </c>
      <c r="H1407" s="39" t="s">
        <v>4502</v>
      </c>
      <c r="I1407" s="40" t="n">
        <v>20</v>
      </c>
      <c r="J1407" s="40" t="n">
        <v>0</v>
      </c>
      <c r="K1407" s="39" t="s">
        <v>4503</v>
      </c>
      <c r="L1407" s="41" t="n">
        <v>0</v>
      </c>
      <c r="M1407" s="41" t="n">
        <v>1099560</v>
      </c>
      <c r="O1407" s="42" t="n">
        <f aca="false">M1407/SUM($M$2:$M$2023)</f>
        <v>0.00303768744749501</v>
      </c>
      <c r="P1407" s="43" t="n">
        <f aca="false">IFERROR(M1407/I1407,0)</f>
        <v>54978</v>
      </c>
      <c r="Q1407" s="17"/>
      <c r="R1407" s="44" t="n">
        <f aca="false">I1407-Q1407</f>
        <v>20</v>
      </c>
      <c r="S1407" s="43" t="n">
        <f aca="false">$AK1407*R1407</f>
        <v>1099560</v>
      </c>
      <c r="U1407" s="26" t="s">
        <v>259</v>
      </c>
      <c r="V1407" s="26" t="s">
        <v>273</v>
      </c>
      <c r="W1407" s="26" t="s">
        <v>262</v>
      </c>
      <c r="X1407" s="26"/>
      <c r="Y1407" s="26" t="s">
        <v>277</v>
      </c>
      <c r="Z1407" s="27" t="s">
        <v>123</v>
      </c>
      <c r="AA1407" s="26"/>
      <c r="AB1407" s="26"/>
      <c r="AC1407" s="26"/>
      <c r="AD1407" s="26"/>
      <c r="AE1407" s="26"/>
      <c r="AF1407" s="26"/>
      <c r="AG1407" s="26"/>
      <c r="AH1407" s="45" t="n">
        <v>20</v>
      </c>
      <c r="AI1407" s="45" t="n">
        <f aca="false">Q1407</f>
        <v>0</v>
      </c>
      <c r="AJ1407" s="45" t="n">
        <f aca="false">$AH1407-$AI1407</f>
        <v>20</v>
      </c>
      <c r="AK1407" s="46" t="n">
        <v>54978</v>
      </c>
      <c r="AL1407" s="46" t="n">
        <f aca="false">$AJ1407*$AK1407</f>
        <v>1099560</v>
      </c>
      <c r="AM1407" s="46" t="n">
        <f aca="false">$AI1407*$AK1407</f>
        <v>0</v>
      </c>
      <c r="AN1407" s="26"/>
      <c r="AO1407" s="26"/>
    </row>
    <row r="1408" customFormat="false" ht="12" hidden="false" customHeight="false" outlineLevel="0" collapsed="false">
      <c r="A1408" s="39" t="s">
        <v>2871</v>
      </c>
      <c r="B1408" s="39" t="s">
        <v>2872</v>
      </c>
      <c r="C1408" s="39"/>
      <c r="D1408" s="39" t="s">
        <v>4505</v>
      </c>
      <c r="E1408" s="39" t="s">
        <v>274</v>
      </c>
      <c r="F1408" s="39" t="s">
        <v>1739</v>
      </c>
      <c r="G1408" s="39" t="s">
        <v>4853</v>
      </c>
      <c r="H1408" s="39" t="s">
        <v>4502</v>
      </c>
      <c r="I1408" s="40" t="n">
        <v>20</v>
      </c>
      <c r="J1408" s="40" t="n">
        <v>0</v>
      </c>
      <c r="K1408" s="39" t="s">
        <v>4503</v>
      </c>
      <c r="L1408" s="41" t="n">
        <v>0</v>
      </c>
      <c r="M1408" s="41" t="n">
        <v>7940536</v>
      </c>
      <c r="O1408" s="42" t="n">
        <f aca="false">M1408/SUM($M$2:$M$2023)</f>
        <v>0.0219368352191624</v>
      </c>
      <c r="P1408" s="43" t="n">
        <f aca="false">IFERROR(M1408/I1408,0)</f>
        <v>397026.8</v>
      </c>
      <c r="Q1408" s="17"/>
      <c r="R1408" s="44" t="n">
        <f aca="false">I1408-Q1408</f>
        <v>20</v>
      </c>
      <c r="S1408" s="43" t="n">
        <f aca="false">$AK1408*R1408</f>
        <v>7940536</v>
      </c>
      <c r="U1408" s="26" t="s">
        <v>259</v>
      </c>
      <c r="V1408" s="26" t="s">
        <v>273</v>
      </c>
      <c r="W1408" s="26" t="s">
        <v>262</v>
      </c>
      <c r="X1408" s="26"/>
      <c r="Y1408" s="26" t="s">
        <v>277</v>
      </c>
      <c r="Z1408" s="27" t="s">
        <v>123</v>
      </c>
      <c r="AA1408" s="26"/>
      <c r="AB1408" s="26"/>
      <c r="AC1408" s="26"/>
      <c r="AD1408" s="26"/>
      <c r="AE1408" s="26"/>
      <c r="AF1408" s="26"/>
      <c r="AG1408" s="26"/>
      <c r="AH1408" s="45" t="n">
        <v>20</v>
      </c>
      <c r="AI1408" s="45" t="n">
        <f aca="false">Q1408</f>
        <v>0</v>
      </c>
      <c r="AJ1408" s="45" t="n">
        <f aca="false">$AH1408-$AI1408</f>
        <v>20</v>
      </c>
      <c r="AK1408" s="46" t="n">
        <v>397026.8</v>
      </c>
      <c r="AL1408" s="46" t="n">
        <f aca="false">$AJ1408*$AK1408</f>
        <v>7940536</v>
      </c>
      <c r="AM1408" s="46" t="n">
        <f aca="false">$AI1408*$AK1408</f>
        <v>0</v>
      </c>
      <c r="AN1408" s="26"/>
      <c r="AO1408" s="26"/>
    </row>
    <row r="1409" customFormat="false" ht="12" hidden="false" customHeight="false" outlineLevel="0" collapsed="false">
      <c r="A1409" s="39" t="s">
        <v>2873</v>
      </c>
      <c r="B1409" s="39" t="s">
        <v>2874</v>
      </c>
      <c r="C1409" s="39"/>
      <c r="D1409" s="39" t="s">
        <v>4505</v>
      </c>
      <c r="E1409" s="39" t="s">
        <v>274</v>
      </c>
      <c r="F1409" s="39" t="s">
        <v>1739</v>
      </c>
      <c r="G1409" s="39" t="s">
        <v>4852</v>
      </c>
      <c r="H1409" s="39" t="s">
        <v>4502</v>
      </c>
      <c r="I1409" s="40" t="n">
        <v>20</v>
      </c>
      <c r="J1409" s="40" t="n">
        <v>0</v>
      </c>
      <c r="K1409" s="39" t="s">
        <v>4503</v>
      </c>
      <c r="L1409" s="41" t="n">
        <v>0</v>
      </c>
      <c r="M1409" s="41" t="n">
        <v>8092</v>
      </c>
      <c r="O1409" s="42" t="n">
        <f aca="false">M1409/SUM($M$2:$M$2023)</f>
        <v>2.23552755876256E-005</v>
      </c>
      <c r="P1409" s="43" t="n">
        <f aca="false">IFERROR(M1409/I1409,0)</f>
        <v>404.6</v>
      </c>
      <c r="Q1409" s="17"/>
      <c r="R1409" s="44" t="n">
        <f aca="false">I1409-Q1409</f>
        <v>20</v>
      </c>
      <c r="S1409" s="43" t="n">
        <f aca="false">$AK1409*R1409</f>
        <v>8092</v>
      </c>
      <c r="U1409" s="26" t="s">
        <v>259</v>
      </c>
      <c r="V1409" s="26" t="s">
        <v>273</v>
      </c>
      <c r="W1409" s="26" t="s">
        <v>262</v>
      </c>
      <c r="X1409" s="26"/>
      <c r="Y1409" s="26" t="s">
        <v>277</v>
      </c>
      <c r="Z1409" s="27" t="s">
        <v>123</v>
      </c>
      <c r="AA1409" s="26"/>
      <c r="AB1409" s="26"/>
      <c r="AC1409" s="26"/>
      <c r="AD1409" s="26"/>
      <c r="AE1409" s="26"/>
      <c r="AF1409" s="26"/>
      <c r="AG1409" s="26"/>
      <c r="AH1409" s="45" t="n">
        <v>20</v>
      </c>
      <c r="AI1409" s="45" t="n">
        <f aca="false">Q1409</f>
        <v>0</v>
      </c>
      <c r="AJ1409" s="45" t="n">
        <f aca="false">$AH1409-$AI1409</f>
        <v>20</v>
      </c>
      <c r="AK1409" s="46" t="n">
        <v>404.6</v>
      </c>
      <c r="AL1409" s="46" t="n">
        <f aca="false">$AJ1409*$AK1409</f>
        <v>8092</v>
      </c>
      <c r="AM1409" s="46" t="n">
        <f aca="false">$AI1409*$AK1409</f>
        <v>0</v>
      </c>
      <c r="AN1409" s="26"/>
      <c r="AO1409" s="26"/>
    </row>
    <row r="1410" customFormat="false" ht="12" hidden="false" customHeight="false" outlineLevel="0" collapsed="false">
      <c r="A1410" s="39" t="s">
        <v>1204</v>
      </c>
      <c r="B1410" s="39" t="s">
        <v>1205</v>
      </c>
      <c r="C1410" s="39"/>
      <c r="D1410" s="39" t="s">
        <v>4505</v>
      </c>
      <c r="E1410" s="39" t="s">
        <v>274</v>
      </c>
      <c r="F1410" s="39" t="s">
        <v>1739</v>
      </c>
      <c r="G1410" s="39" t="s">
        <v>4853</v>
      </c>
      <c r="H1410" s="39" t="s">
        <v>4502</v>
      </c>
      <c r="I1410" s="40" t="n">
        <v>20</v>
      </c>
      <c r="J1410" s="40" t="n">
        <v>0</v>
      </c>
      <c r="K1410" s="39" t="s">
        <v>4503</v>
      </c>
      <c r="L1410" s="41" t="n">
        <v>0</v>
      </c>
      <c r="M1410" s="41" t="n">
        <v>7851.2</v>
      </c>
      <c r="O1410" s="42" t="n">
        <f aca="false">M1410/SUM($M$2:$M$2023)</f>
        <v>2.16900320926306E-005</v>
      </c>
      <c r="P1410" s="43" t="n">
        <f aca="false">IFERROR(M1410/I1410,0)</f>
        <v>392.56</v>
      </c>
      <c r="Q1410" s="17"/>
      <c r="R1410" s="44" t="n">
        <f aca="false">I1410-Q1410</f>
        <v>20</v>
      </c>
      <c r="S1410" s="43" t="n">
        <f aca="false">$AK1410*R1410</f>
        <v>7851.2</v>
      </c>
      <c r="U1410" s="26" t="s">
        <v>259</v>
      </c>
      <c r="V1410" s="26" t="s">
        <v>273</v>
      </c>
      <c r="W1410" s="26" t="s">
        <v>262</v>
      </c>
      <c r="X1410" s="26"/>
      <c r="Y1410" s="26" t="s">
        <v>277</v>
      </c>
      <c r="Z1410" s="27" t="s">
        <v>123</v>
      </c>
      <c r="AA1410" s="26"/>
      <c r="AB1410" s="26"/>
      <c r="AC1410" s="26"/>
      <c r="AD1410" s="26"/>
      <c r="AE1410" s="26"/>
      <c r="AF1410" s="26"/>
      <c r="AG1410" s="26"/>
      <c r="AH1410" s="45" t="n">
        <v>20</v>
      </c>
      <c r="AI1410" s="45" t="n">
        <f aca="false">Q1410</f>
        <v>0</v>
      </c>
      <c r="AJ1410" s="45" t="n">
        <f aca="false">$AH1410-$AI1410</f>
        <v>20</v>
      </c>
      <c r="AK1410" s="46" t="n">
        <v>392.56</v>
      </c>
      <c r="AL1410" s="46" t="n">
        <f aca="false">$AJ1410*$AK1410</f>
        <v>7851.2</v>
      </c>
      <c r="AM1410" s="46" t="n">
        <f aca="false">$AI1410*$AK1410</f>
        <v>0</v>
      </c>
      <c r="AN1410" s="26"/>
      <c r="AO1410" s="26"/>
    </row>
    <row r="1411" customFormat="false" ht="12" hidden="false" customHeight="false" outlineLevel="0" collapsed="false">
      <c r="A1411" s="39" t="s">
        <v>2875</v>
      </c>
      <c r="B1411" s="39" t="s">
        <v>2876</v>
      </c>
      <c r="C1411" s="39"/>
      <c r="D1411" s="39" t="s">
        <v>4505</v>
      </c>
      <c r="E1411" s="39" t="s">
        <v>274</v>
      </c>
      <c r="F1411" s="39" t="s">
        <v>1739</v>
      </c>
      <c r="G1411" s="39" t="s">
        <v>4852</v>
      </c>
      <c r="H1411" s="39" t="s">
        <v>4502</v>
      </c>
      <c r="I1411" s="40" t="n">
        <v>20</v>
      </c>
      <c r="J1411" s="40" t="n">
        <v>0</v>
      </c>
      <c r="K1411" s="39" t="s">
        <v>4503</v>
      </c>
      <c r="L1411" s="41" t="n">
        <v>0</v>
      </c>
      <c r="M1411" s="41" t="n">
        <v>5184</v>
      </c>
      <c r="O1411" s="42" t="n">
        <f aca="false">M1411/SUM($M$2:$M$2023)</f>
        <v>1.43215210882664E-005</v>
      </c>
      <c r="P1411" s="43" t="n">
        <f aca="false">IFERROR(M1411/I1411,0)</f>
        <v>259.2</v>
      </c>
      <c r="Q1411" s="17"/>
      <c r="R1411" s="44" t="n">
        <f aca="false">I1411-Q1411</f>
        <v>20</v>
      </c>
      <c r="S1411" s="43" t="n">
        <f aca="false">$AK1411*R1411</f>
        <v>5184</v>
      </c>
      <c r="U1411" s="26" t="s">
        <v>259</v>
      </c>
      <c r="V1411" s="26" t="s">
        <v>273</v>
      </c>
      <c r="W1411" s="26" t="s">
        <v>262</v>
      </c>
      <c r="X1411" s="26"/>
      <c r="Y1411" s="26" t="s">
        <v>277</v>
      </c>
      <c r="Z1411" s="27" t="s">
        <v>123</v>
      </c>
      <c r="AA1411" s="26"/>
      <c r="AB1411" s="26"/>
      <c r="AC1411" s="26"/>
      <c r="AD1411" s="26"/>
      <c r="AE1411" s="26"/>
      <c r="AF1411" s="26"/>
      <c r="AG1411" s="26"/>
      <c r="AH1411" s="45" t="n">
        <v>20</v>
      </c>
      <c r="AI1411" s="45" t="n">
        <f aca="false">Q1411</f>
        <v>0</v>
      </c>
      <c r="AJ1411" s="45" t="n">
        <f aca="false">$AH1411-$AI1411</f>
        <v>20</v>
      </c>
      <c r="AK1411" s="46" t="n">
        <v>259.2</v>
      </c>
      <c r="AL1411" s="46" t="n">
        <f aca="false">$AJ1411*$AK1411</f>
        <v>5184</v>
      </c>
      <c r="AM1411" s="46" t="n">
        <f aca="false">$AI1411*$AK1411</f>
        <v>0</v>
      </c>
      <c r="AN1411" s="26"/>
      <c r="AO1411" s="26"/>
    </row>
    <row r="1412" customFormat="false" ht="12" hidden="false" customHeight="false" outlineLevel="0" collapsed="false">
      <c r="A1412" s="39" t="s">
        <v>1462</v>
      </c>
      <c r="B1412" s="39" t="s">
        <v>1463</v>
      </c>
      <c r="C1412" s="39"/>
      <c r="D1412" s="39" t="s">
        <v>4505</v>
      </c>
      <c r="E1412" s="39" t="s">
        <v>274</v>
      </c>
      <c r="F1412" s="39" t="s">
        <v>1739</v>
      </c>
      <c r="G1412" s="39" t="s">
        <v>4853</v>
      </c>
      <c r="H1412" s="39" t="s">
        <v>4502</v>
      </c>
      <c r="I1412" s="40" t="n">
        <v>20</v>
      </c>
      <c r="J1412" s="40" t="n">
        <v>0</v>
      </c>
      <c r="K1412" s="39" t="s">
        <v>4503</v>
      </c>
      <c r="L1412" s="41" t="n">
        <v>0</v>
      </c>
      <c r="M1412" s="41" t="n">
        <v>480341.64</v>
      </c>
      <c r="O1412" s="42" t="n">
        <f aca="false">M1412/SUM($M$2:$M$2023)</f>
        <v>0.00132701059545379</v>
      </c>
      <c r="P1412" s="43" t="n">
        <f aca="false">IFERROR(M1412/I1412,0)</f>
        <v>24017.082</v>
      </c>
      <c r="Q1412" s="17"/>
      <c r="R1412" s="44" t="n">
        <f aca="false">I1412-Q1412</f>
        <v>20</v>
      </c>
      <c r="S1412" s="43" t="n">
        <f aca="false">$AK1412*R1412</f>
        <v>480341.635294118</v>
      </c>
      <c r="U1412" s="26" t="s">
        <v>259</v>
      </c>
      <c r="V1412" s="26" t="s">
        <v>273</v>
      </c>
      <c r="W1412" s="26" t="s">
        <v>262</v>
      </c>
      <c r="X1412" s="24" t="s">
        <v>226</v>
      </c>
      <c r="Y1412" s="26" t="s">
        <v>267</v>
      </c>
      <c r="Z1412" s="25" t="s">
        <v>51</v>
      </c>
      <c r="AA1412" s="26" t="s">
        <v>2672</v>
      </c>
      <c r="AB1412" s="26" t="s">
        <v>2673</v>
      </c>
      <c r="AC1412" s="26" t="s">
        <v>290</v>
      </c>
      <c r="AD1412" s="26" t="s">
        <v>269</v>
      </c>
      <c r="AE1412" s="26"/>
      <c r="AF1412" s="26" t="s">
        <v>270</v>
      </c>
      <c r="AG1412" s="26"/>
      <c r="AH1412" s="45"/>
      <c r="AI1412" s="45"/>
      <c r="AJ1412" s="45"/>
      <c r="AK1412" s="46" t="n">
        <v>24017.0817647059</v>
      </c>
      <c r="AL1412" s="46"/>
      <c r="AM1412" s="46"/>
      <c r="AN1412" s="26"/>
      <c r="AO1412" s="26" t="s">
        <v>5896</v>
      </c>
    </row>
    <row r="1413" customFormat="false" ht="12" hidden="false" customHeight="false" outlineLevel="0" collapsed="false">
      <c r="A1413" s="39" t="s">
        <v>2877</v>
      </c>
      <c r="B1413" s="39" t="s">
        <v>2878</v>
      </c>
      <c r="C1413" s="39"/>
      <c r="D1413" s="39" t="s">
        <v>4505</v>
      </c>
      <c r="E1413" s="39" t="s">
        <v>274</v>
      </c>
      <c r="F1413" s="39" t="s">
        <v>1739</v>
      </c>
      <c r="G1413" s="39" t="s">
        <v>4852</v>
      </c>
      <c r="H1413" s="39" t="s">
        <v>4502</v>
      </c>
      <c r="I1413" s="40" t="n">
        <v>20</v>
      </c>
      <c r="J1413" s="40" t="n">
        <v>0</v>
      </c>
      <c r="K1413" s="39" t="s">
        <v>4503</v>
      </c>
      <c r="L1413" s="41" t="n">
        <v>0</v>
      </c>
      <c r="M1413" s="41" t="n">
        <v>479.4</v>
      </c>
      <c r="O1413" s="42" t="n">
        <f aca="false">M1413/SUM($M$2:$M$2023)</f>
        <v>1.32440918397278E-006</v>
      </c>
      <c r="P1413" s="43" t="n">
        <f aca="false">IFERROR(M1413/I1413,0)</f>
        <v>23.97</v>
      </c>
      <c r="Q1413" s="17"/>
      <c r="R1413" s="44" t="n">
        <f aca="false">I1413-Q1413</f>
        <v>20</v>
      </c>
      <c r="S1413" s="43" t="n">
        <f aca="false">$AK1413*R1413</f>
        <v>479.4</v>
      </c>
      <c r="U1413" s="26" t="s">
        <v>259</v>
      </c>
      <c r="V1413" s="26" t="s">
        <v>273</v>
      </c>
      <c r="W1413" s="26" t="s">
        <v>262</v>
      </c>
      <c r="X1413" s="26"/>
      <c r="Y1413" s="26" t="s">
        <v>277</v>
      </c>
      <c r="Z1413" s="27" t="s">
        <v>123</v>
      </c>
      <c r="AA1413" s="26"/>
      <c r="AB1413" s="26"/>
      <c r="AC1413" s="26"/>
      <c r="AD1413" s="26"/>
      <c r="AE1413" s="26"/>
      <c r="AF1413" s="26"/>
      <c r="AG1413" s="26"/>
      <c r="AH1413" s="45" t="n">
        <v>20</v>
      </c>
      <c r="AI1413" s="45" t="n">
        <f aca="false">Q1413</f>
        <v>0</v>
      </c>
      <c r="AJ1413" s="45" t="n">
        <f aca="false">$AH1413-$AI1413</f>
        <v>20</v>
      </c>
      <c r="AK1413" s="46" t="n">
        <v>23.97</v>
      </c>
      <c r="AL1413" s="46" t="n">
        <f aca="false">$AJ1413*$AK1413</f>
        <v>479.4</v>
      </c>
      <c r="AM1413" s="46" t="n">
        <f aca="false">$AI1413*$AK1413</f>
        <v>0</v>
      </c>
      <c r="AN1413" s="26"/>
      <c r="AO1413" s="26"/>
    </row>
    <row r="1414" customFormat="false" ht="12" hidden="false" customHeight="false" outlineLevel="0" collapsed="false">
      <c r="A1414" s="39" t="s">
        <v>2879</v>
      </c>
      <c r="B1414" s="39" t="s">
        <v>2880</v>
      </c>
      <c r="C1414" s="39"/>
      <c r="D1414" s="39" t="s">
        <v>4505</v>
      </c>
      <c r="E1414" s="39" t="s">
        <v>274</v>
      </c>
      <c r="F1414" s="39" t="s">
        <v>1739</v>
      </c>
      <c r="G1414" s="39" t="s">
        <v>4852</v>
      </c>
      <c r="H1414" s="39" t="s">
        <v>4502</v>
      </c>
      <c r="I1414" s="40" t="n">
        <v>20</v>
      </c>
      <c r="J1414" s="40" t="n">
        <v>0</v>
      </c>
      <c r="K1414" s="39" t="s">
        <v>4503</v>
      </c>
      <c r="L1414" s="41" t="n">
        <v>0</v>
      </c>
      <c r="M1414" s="41" t="n">
        <v>479.4</v>
      </c>
      <c r="O1414" s="42" t="n">
        <f aca="false">M1414/SUM($M$2:$M$2023)</f>
        <v>1.32440918397278E-006</v>
      </c>
      <c r="P1414" s="43" t="n">
        <f aca="false">IFERROR(M1414/I1414,0)</f>
        <v>23.97</v>
      </c>
      <c r="Q1414" s="17"/>
      <c r="R1414" s="44" t="n">
        <f aca="false">I1414-Q1414</f>
        <v>20</v>
      </c>
      <c r="S1414" s="43" t="n">
        <f aca="false">$AK1414*R1414</f>
        <v>479.4</v>
      </c>
      <c r="U1414" s="26" t="s">
        <v>259</v>
      </c>
      <c r="V1414" s="26" t="s">
        <v>273</v>
      </c>
      <c r="W1414" s="26" t="s">
        <v>262</v>
      </c>
      <c r="X1414" s="26"/>
      <c r="Y1414" s="26" t="s">
        <v>277</v>
      </c>
      <c r="Z1414" s="27" t="s">
        <v>123</v>
      </c>
      <c r="AA1414" s="26"/>
      <c r="AB1414" s="26"/>
      <c r="AC1414" s="26"/>
      <c r="AD1414" s="26"/>
      <c r="AE1414" s="26"/>
      <c r="AF1414" s="26"/>
      <c r="AG1414" s="26"/>
      <c r="AH1414" s="45" t="n">
        <v>20</v>
      </c>
      <c r="AI1414" s="45" t="n">
        <f aca="false">Q1414</f>
        <v>0</v>
      </c>
      <c r="AJ1414" s="45" t="n">
        <f aca="false">$AH1414-$AI1414</f>
        <v>20</v>
      </c>
      <c r="AK1414" s="46" t="n">
        <v>23.97</v>
      </c>
      <c r="AL1414" s="46" t="n">
        <f aca="false">$AJ1414*$AK1414</f>
        <v>479.4</v>
      </c>
      <c r="AM1414" s="46" t="n">
        <f aca="false">$AI1414*$AK1414</f>
        <v>0</v>
      </c>
      <c r="AN1414" s="26"/>
      <c r="AO1414" s="26"/>
    </row>
    <row r="1415" customFormat="false" ht="12" hidden="false" customHeight="false" outlineLevel="0" collapsed="false">
      <c r="A1415" s="39" t="s">
        <v>2881</v>
      </c>
      <c r="B1415" s="39" t="s">
        <v>2882</v>
      </c>
      <c r="C1415" s="39"/>
      <c r="D1415" s="39" t="s">
        <v>4505</v>
      </c>
      <c r="E1415" s="39" t="s">
        <v>274</v>
      </c>
      <c r="F1415" s="39" t="s">
        <v>1739</v>
      </c>
      <c r="G1415" s="39" t="s">
        <v>4853</v>
      </c>
      <c r="H1415" s="39" t="s">
        <v>4502</v>
      </c>
      <c r="I1415" s="40" t="n">
        <v>20</v>
      </c>
      <c r="J1415" s="40" t="n">
        <v>0</v>
      </c>
      <c r="K1415" s="39" t="s">
        <v>4503</v>
      </c>
      <c r="L1415" s="41" t="n">
        <v>0</v>
      </c>
      <c r="M1415" s="41" t="n">
        <v>257610</v>
      </c>
      <c r="O1415" s="42" t="n">
        <f aca="false">M1415/SUM($M$2:$M$2023)</f>
        <v>0.000711683458246199</v>
      </c>
      <c r="P1415" s="43" t="n">
        <f aca="false">IFERROR(M1415/I1415,0)</f>
        <v>12880.5</v>
      </c>
      <c r="Q1415" s="17"/>
      <c r="R1415" s="44" t="n">
        <f aca="false">I1415-Q1415</f>
        <v>20</v>
      </c>
      <c r="S1415" s="43" t="n">
        <f aca="false">$AK1415*R1415</f>
        <v>257610</v>
      </c>
      <c r="U1415" s="26" t="s">
        <v>259</v>
      </c>
      <c r="V1415" s="26" t="s">
        <v>273</v>
      </c>
      <c r="W1415" s="26" t="s">
        <v>262</v>
      </c>
      <c r="X1415" s="26"/>
      <c r="Y1415" s="26" t="s">
        <v>277</v>
      </c>
      <c r="Z1415" s="27" t="s">
        <v>123</v>
      </c>
      <c r="AA1415" s="26"/>
      <c r="AB1415" s="26"/>
      <c r="AC1415" s="26"/>
      <c r="AD1415" s="26"/>
      <c r="AE1415" s="26"/>
      <c r="AF1415" s="26"/>
      <c r="AG1415" s="26"/>
      <c r="AH1415" s="45" t="n">
        <v>20</v>
      </c>
      <c r="AI1415" s="45" t="n">
        <f aca="false">Q1415</f>
        <v>0</v>
      </c>
      <c r="AJ1415" s="45" t="n">
        <f aca="false">$AH1415-$AI1415</f>
        <v>20</v>
      </c>
      <c r="AK1415" s="46" t="n">
        <v>12880.5</v>
      </c>
      <c r="AL1415" s="46" t="n">
        <f aca="false">$AJ1415*$AK1415</f>
        <v>257610</v>
      </c>
      <c r="AM1415" s="46" t="n">
        <f aca="false">$AI1415*$AK1415</f>
        <v>0</v>
      </c>
      <c r="AN1415" s="26"/>
      <c r="AO1415" s="26"/>
    </row>
    <row r="1416" customFormat="false" ht="12" hidden="false" customHeight="false" outlineLevel="0" collapsed="false">
      <c r="A1416" s="39" t="s">
        <v>2707</v>
      </c>
      <c r="B1416" s="39" t="s">
        <v>2708</v>
      </c>
      <c r="C1416" s="39"/>
      <c r="D1416" s="39" t="s">
        <v>4505</v>
      </c>
      <c r="E1416" s="39" t="s">
        <v>274</v>
      </c>
      <c r="F1416" s="39" t="s">
        <v>1739</v>
      </c>
      <c r="G1416" s="39" t="s">
        <v>4853</v>
      </c>
      <c r="H1416" s="39" t="s">
        <v>4502</v>
      </c>
      <c r="I1416" s="40" t="n">
        <v>20</v>
      </c>
      <c r="J1416" s="40" t="n">
        <v>0</v>
      </c>
      <c r="K1416" s="39" t="s">
        <v>4503</v>
      </c>
      <c r="L1416" s="41" t="n">
        <v>0</v>
      </c>
      <c r="M1416" s="41" t="n">
        <v>317042.45</v>
      </c>
      <c r="O1416" s="42" t="n">
        <f aca="false">M1416/SUM($M$2:$M$2023)</f>
        <v>0.000875873868354674</v>
      </c>
      <c r="P1416" s="43" t="n">
        <f aca="false">IFERROR(M1416/I1416,0)</f>
        <v>15852.1225</v>
      </c>
      <c r="Q1416" s="17"/>
      <c r="R1416" s="44" t="n">
        <f aca="false">I1416-Q1416</f>
        <v>20</v>
      </c>
      <c r="S1416" s="43" t="n">
        <f aca="false">$AK1416*R1416</f>
        <v>317042.448979592</v>
      </c>
      <c r="U1416" s="26" t="s">
        <v>259</v>
      </c>
      <c r="V1416" s="26" t="s">
        <v>273</v>
      </c>
      <c r="W1416" s="26" t="s">
        <v>262</v>
      </c>
      <c r="X1416" s="25" t="s">
        <v>228</v>
      </c>
      <c r="Y1416" s="26" t="s">
        <v>282</v>
      </c>
      <c r="Z1416" s="24" t="s">
        <v>54</v>
      </c>
      <c r="AA1416" s="26" t="s">
        <v>2709</v>
      </c>
      <c r="AB1416" s="26" t="s">
        <v>2710</v>
      </c>
      <c r="AC1416" s="26" t="s">
        <v>290</v>
      </c>
      <c r="AD1416" s="26" t="s">
        <v>269</v>
      </c>
      <c r="AE1416" s="26"/>
      <c r="AF1416" s="26" t="s">
        <v>269</v>
      </c>
      <c r="AG1416" s="26"/>
      <c r="AH1416" s="45"/>
      <c r="AI1416" s="45"/>
      <c r="AJ1416" s="45"/>
      <c r="AK1416" s="46" t="n">
        <v>15852.1224489796</v>
      </c>
      <c r="AL1416" s="46"/>
      <c r="AM1416" s="46"/>
      <c r="AN1416" s="26"/>
      <c r="AO1416" s="26" t="s">
        <v>5897</v>
      </c>
    </row>
    <row r="1417" customFormat="false" ht="12" hidden="false" customHeight="false" outlineLevel="0" collapsed="false">
      <c r="A1417" s="39" t="s">
        <v>2883</v>
      </c>
      <c r="B1417" s="39" t="s">
        <v>2884</v>
      </c>
      <c r="C1417" s="39"/>
      <c r="D1417" s="39" t="s">
        <v>4500</v>
      </c>
      <c r="E1417" s="39" t="s">
        <v>274</v>
      </c>
      <c r="F1417" s="39" t="s">
        <v>1739</v>
      </c>
      <c r="G1417" s="39" t="s">
        <v>4853</v>
      </c>
      <c r="H1417" s="39" t="s">
        <v>4502</v>
      </c>
      <c r="I1417" s="40" t="n">
        <v>20</v>
      </c>
      <c r="J1417" s="40" t="n">
        <v>0</v>
      </c>
      <c r="K1417" s="39" t="s">
        <v>4503</v>
      </c>
      <c r="L1417" s="41" t="n">
        <v>0</v>
      </c>
      <c r="M1417" s="41" t="n">
        <v>190000</v>
      </c>
      <c r="O1417" s="42" t="n">
        <f aca="false">M1417/SUM($M$2:$M$2023)</f>
        <v>0.000524901428775194</v>
      </c>
      <c r="P1417" s="43" t="n">
        <f aca="false">IFERROR(M1417/I1417,0)</f>
        <v>9500</v>
      </c>
      <c r="Q1417" s="17"/>
      <c r="R1417" s="44" t="n">
        <f aca="false">I1417-Q1417</f>
        <v>20</v>
      </c>
      <c r="S1417" s="43" t="n">
        <f aca="false">$AK1417*R1417</f>
        <v>190000</v>
      </c>
      <c r="U1417" s="26" t="s">
        <v>259</v>
      </c>
      <c r="V1417" s="26" t="s">
        <v>273</v>
      </c>
      <c r="W1417" s="26" t="s">
        <v>262</v>
      </c>
      <c r="X1417" s="26"/>
      <c r="Y1417" s="26" t="s">
        <v>277</v>
      </c>
      <c r="Z1417" s="27" t="s">
        <v>123</v>
      </c>
      <c r="AA1417" s="26"/>
      <c r="AB1417" s="26"/>
      <c r="AC1417" s="26"/>
      <c r="AD1417" s="26"/>
      <c r="AE1417" s="26"/>
      <c r="AF1417" s="26"/>
      <c r="AG1417" s="26"/>
      <c r="AH1417" s="45" t="n">
        <v>20</v>
      </c>
      <c r="AI1417" s="45" t="n">
        <f aca="false">Q1417</f>
        <v>0</v>
      </c>
      <c r="AJ1417" s="45" t="n">
        <f aca="false">$AH1417-$AI1417</f>
        <v>20</v>
      </c>
      <c r="AK1417" s="46" t="n">
        <v>9500</v>
      </c>
      <c r="AL1417" s="46" t="n">
        <f aca="false">$AJ1417*$AK1417</f>
        <v>190000</v>
      </c>
      <c r="AM1417" s="46" t="n">
        <f aca="false">$AI1417*$AK1417</f>
        <v>0</v>
      </c>
      <c r="AN1417" s="26"/>
      <c r="AO1417" s="26"/>
    </row>
    <row r="1418" customFormat="false" ht="12" hidden="false" customHeight="false" outlineLevel="0" collapsed="false">
      <c r="A1418" s="39" t="s">
        <v>2885</v>
      </c>
      <c r="B1418" s="39" t="s">
        <v>2886</v>
      </c>
      <c r="C1418" s="39"/>
      <c r="D1418" s="39" t="s">
        <v>4500</v>
      </c>
      <c r="E1418" s="39" t="s">
        <v>274</v>
      </c>
      <c r="F1418" s="39" t="s">
        <v>1739</v>
      </c>
      <c r="G1418" s="39" t="s">
        <v>4853</v>
      </c>
      <c r="H1418" s="39" t="s">
        <v>4502</v>
      </c>
      <c r="I1418" s="40" t="n">
        <v>20</v>
      </c>
      <c r="J1418" s="40" t="n">
        <v>0</v>
      </c>
      <c r="K1418" s="39" t="s">
        <v>4503</v>
      </c>
      <c r="L1418" s="41" t="n">
        <v>0</v>
      </c>
      <c r="M1418" s="41" t="n">
        <v>19834.8</v>
      </c>
      <c r="O1418" s="42" t="n">
        <f aca="false">M1418/SUM($M$2:$M$2023)</f>
        <v>5.47963939972117E-005</v>
      </c>
      <c r="P1418" s="43" t="n">
        <f aca="false">IFERROR(M1418/I1418,0)</f>
        <v>991.74</v>
      </c>
      <c r="Q1418" s="17"/>
      <c r="R1418" s="44" t="n">
        <f aca="false">I1418-Q1418</f>
        <v>20</v>
      </c>
      <c r="S1418" s="43" t="n">
        <f aca="false">$AK1418*R1418</f>
        <v>19834.8</v>
      </c>
      <c r="U1418" s="26" t="s">
        <v>259</v>
      </c>
      <c r="V1418" s="26" t="s">
        <v>273</v>
      </c>
      <c r="W1418" s="26" t="s">
        <v>262</v>
      </c>
      <c r="X1418" s="26"/>
      <c r="Y1418" s="26" t="s">
        <v>277</v>
      </c>
      <c r="Z1418" s="27" t="s">
        <v>123</v>
      </c>
      <c r="AA1418" s="26"/>
      <c r="AB1418" s="26"/>
      <c r="AC1418" s="26"/>
      <c r="AD1418" s="26"/>
      <c r="AE1418" s="26"/>
      <c r="AF1418" s="26"/>
      <c r="AG1418" s="26"/>
      <c r="AH1418" s="45" t="n">
        <v>20</v>
      </c>
      <c r="AI1418" s="45" t="n">
        <f aca="false">Q1418</f>
        <v>0</v>
      </c>
      <c r="AJ1418" s="45" t="n">
        <f aca="false">$AH1418-$AI1418</f>
        <v>20</v>
      </c>
      <c r="AK1418" s="46" t="n">
        <v>991.74</v>
      </c>
      <c r="AL1418" s="46" t="n">
        <f aca="false">$AJ1418*$AK1418</f>
        <v>19834.8</v>
      </c>
      <c r="AM1418" s="46" t="n">
        <f aca="false">$AI1418*$AK1418</f>
        <v>0</v>
      </c>
      <c r="AN1418" s="26"/>
      <c r="AO1418" s="26"/>
    </row>
    <row r="1419" customFormat="false" ht="12" hidden="false" customHeight="false" outlineLevel="0" collapsed="false">
      <c r="A1419" s="39" t="s">
        <v>2887</v>
      </c>
      <c r="B1419" s="39" t="s">
        <v>2888</v>
      </c>
      <c r="C1419" s="39"/>
      <c r="D1419" s="39" t="s">
        <v>4565</v>
      </c>
      <c r="E1419" s="39" t="s">
        <v>611</v>
      </c>
      <c r="F1419" s="39" t="s">
        <v>1739</v>
      </c>
      <c r="G1419" s="39" t="s">
        <v>5355</v>
      </c>
      <c r="H1419" s="39" t="s">
        <v>4502</v>
      </c>
      <c r="I1419" s="40" t="n">
        <v>20</v>
      </c>
      <c r="J1419" s="40" t="n">
        <v>0</v>
      </c>
      <c r="K1419" s="39" t="s">
        <v>4503</v>
      </c>
      <c r="L1419" s="41" t="n">
        <v>0</v>
      </c>
      <c r="M1419" s="41" t="n">
        <v>712078.2</v>
      </c>
      <c r="O1419" s="42" t="n">
        <f aca="false">M1419/SUM($M$2:$M$2023)</f>
        <v>0.0019672150767351</v>
      </c>
      <c r="P1419" s="43" t="n">
        <f aca="false">IFERROR(M1419/I1419,0)</f>
        <v>35603.91</v>
      </c>
      <c r="Q1419" s="17"/>
      <c r="R1419" s="44" t="n">
        <f aca="false">I1419-Q1419</f>
        <v>20</v>
      </c>
      <c r="S1419" s="43" t="n">
        <f aca="false">$AK1419*R1419</f>
        <v>712078.2</v>
      </c>
      <c r="U1419" s="26" t="s">
        <v>259</v>
      </c>
      <c r="V1419" s="26" t="s">
        <v>610</v>
      </c>
      <c r="W1419" s="26" t="s">
        <v>612</v>
      </c>
      <c r="X1419" s="26"/>
      <c r="Y1419" s="26" t="s">
        <v>615</v>
      </c>
      <c r="Z1419" s="27" t="s">
        <v>126</v>
      </c>
      <c r="AA1419" s="26"/>
      <c r="AB1419" s="26"/>
      <c r="AC1419" s="26"/>
      <c r="AD1419" s="26"/>
      <c r="AE1419" s="26"/>
      <c r="AF1419" s="26"/>
      <c r="AG1419" s="26"/>
      <c r="AH1419" s="45" t="n">
        <v>20</v>
      </c>
      <c r="AI1419" s="45" t="n">
        <f aca="false">Q1419</f>
        <v>0</v>
      </c>
      <c r="AJ1419" s="45" t="n">
        <f aca="false">$AH1419-$AI1419</f>
        <v>20</v>
      </c>
      <c r="AK1419" s="46" t="n">
        <v>35603.91</v>
      </c>
      <c r="AL1419" s="46" t="n">
        <f aca="false">$AJ1419*$AK1419</f>
        <v>712078.2</v>
      </c>
      <c r="AM1419" s="46" t="n">
        <f aca="false">$AI1419*$AK1419</f>
        <v>0</v>
      </c>
      <c r="AN1419" s="26"/>
      <c r="AO1419" s="26"/>
    </row>
    <row r="1420" customFormat="false" ht="12" hidden="false" customHeight="false" outlineLevel="0" collapsed="false">
      <c r="A1420" s="39" t="s">
        <v>2762</v>
      </c>
      <c r="B1420" s="39" t="s">
        <v>2763</v>
      </c>
      <c r="C1420" s="39"/>
      <c r="D1420" s="39" t="s">
        <v>4565</v>
      </c>
      <c r="E1420" s="39" t="s">
        <v>611</v>
      </c>
      <c r="F1420" s="39" t="s">
        <v>1739</v>
      </c>
      <c r="G1420" s="39" t="s">
        <v>4854</v>
      </c>
      <c r="H1420" s="39" t="s">
        <v>4502</v>
      </c>
      <c r="I1420" s="40" t="n">
        <v>20</v>
      </c>
      <c r="J1420" s="40" t="n">
        <v>0</v>
      </c>
      <c r="K1420" s="39" t="s">
        <v>4503</v>
      </c>
      <c r="L1420" s="41" t="n">
        <v>0</v>
      </c>
      <c r="M1420" s="41" t="n">
        <v>392074.08</v>
      </c>
      <c r="O1420" s="42" t="n">
        <f aca="false">M1420/SUM($M$2:$M$2023)</f>
        <v>0.00108315918304063</v>
      </c>
      <c r="P1420" s="43" t="n">
        <f aca="false">IFERROR(M1420/I1420,0)</f>
        <v>19603.704</v>
      </c>
      <c r="Q1420" s="17"/>
      <c r="R1420" s="44" t="n">
        <f aca="false">I1420-Q1420</f>
        <v>20</v>
      </c>
      <c r="S1420" s="43" t="n">
        <f aca="false">$AK1420*R1420</f>
        <v>392074.081081081</v>
      </c>
      <c r="U1420" s="26" t="s">
        <v>259</v>
      </c>
      <c r="V1420" s="26" t="s">
        <v>610</v>
      </c>
      <c r="W1420" s="26" t="s">
        <v>612</v>
      </c>
      <c r="X1420" s="26"/>
      <c r="Y1420" s="26" t="s">
        <v>615</v>
      </c>
      <c r="Z1420" s="27" t="s">
        <v>126</v>
      </c>
      <c r="AA1420" s="26"/>
      <c r="AB1420" s="26"/>
      <c r="AC1420" s="26"/>
      <c r="AD1420" s="26"/>
      <c r="AE1420" s="26"/>
      <c r="AF1420" s="26"/>
      <c r="AG1420" s="26"/>
      <c r="AH1420" s="45" t="n">
        <v>37</v>
      </c>
      <c r="AI1420" s="45" t="n">
        <f aca="false">Q1420</f>
        <v>0</v>
      </c>
      <c r="AJ1420" s="45" t="n">
        <f aca="false">$AH1420-$AI1420</f>
        <v>37</v>
      </c>
      <c r="AK1420" s="46" t="n">
        <v>19603.7040540541</v>
      </c>
      <c r="AL1420" s="46" t="n">
        <f aca="false">$AJ1420*$AK1420</f>
        <v>725337.05</v>
      </c>
      <c r="AM1420" s="46" t="n">
        <f aca="false">$AI1420*$AK1420</f>
        <v>0</v>
      </c>
      <c r="AN1420" s="26"/>
      <c r="AO1420" s="26" t="s">
        <v>1741</v>
      </c>
    </row>
    <row r="1421" customFormat="false" ht="12" hidden="false" customHeight="false" outlineLevel="0" collapsed="false">
      <c r="A1421" s="39" t="s">
        <v>1474</v>
      </c>
      <c r="B1421" s="39" t="s">
        <v>1475</v>
      </c>
      <c r="C1421" s="39"/>
      <c r="D1421" s="39" t="s">
        <v>4565</v>
      </c>
      <c r="E1421" s="39" t="s">
        <v>611</v>
      </c>
      <c r="F1421" s="39" t="s">
        <v>1739</v>
      </c>
      <c r="G1421" s="39" t="s">
        <v>5355</v>
      </c>
      <c r="H1421" s="39" t="s">
        <v>4502</v>
      </c>
      <c r="I1421" s="40" t="n">
        <v>20</v>
      </c>
      <c r="J1421" s="40" t="n">
        <v>0</v>
      </c>
      <c r="K1421" s="39" t="s">
        <v>4503</v>
      </c>
      <c r="L1421" s="41" t="n">
        <v>0</v>
      </c>
      <c r="M1421" s="41" t="n">
        <v>494092.56</v>
      </c>
      <c r="O1421" s="42" t="n">
        <f aca="false">M1421/SUM($M$2:$M$2023)</f>
        <v>0.00136499942469049</v>
      </c>
      <c r="P1421" s="43" t="n">
        <f aca="false">IFERROR(M1421/I1421,0)</f>
        <v>24704.628</v>
      </c>
      <c r="Q1421" s="17"/>
      <c r="R1421" s="44" t="n">
        <f aca="false">I1421-Q1421</f>
        <v>20</v>
      </c>
      <c r="S1421" s="43" t="n">
        <f aca="false">$AK1421*R1421</f>
        <v>494092.56</v>
      </c>
      <c r="U1421" s="26" t="s">
        <v>259</v>
      </c>
      <c r="V1421" s="26" t="s">
        <v>610</v>
      </c>
      <c r="W1421" s="26" t="s">
        <v>612</v>
      </c>
      <c r="X1421" s="26"/>
      <c r="Y1421" s="26" t="s">
        <v>615</v>
      </c>
      <c r="Z1421" s="27" t="s">
        <v>126</v>
      </c>
      <c r="AA1421" s="26"/>
      <c r="AB1421" s="26"/>
      <c r="AC1421" s="26"/>
      <c r="AD1421" s="26"/>
      <c r="AE1421" s="26"/>
      <c r="AF1421" s="26"/>
      <c r="AG1421" s="26"/>
      <c r="AH1421" s="45" t="n">
        <v>20</v>
      </c>
      <c r="AI1421" s="45" t="n">
        <f aca="false">Q1421</f>
        <v>0</v>
      </c>
      <c r="AJ1421" s="45" t="n">
        <f aca="false">$AH1421-$AI1421</f>
        <v>20</v>
      </c>
      <c r="AK1421" s="46" t="n">
        <v>24704.628</v>
      </c>
      <c r="AL1421" s="46" t="n">
        <f aca="false">$AJ1421*$AK1421</f>
        <v>494092.56</v>
      </c>
      <c r="AM1421" s="46" t="n">
        <f aca="false">$AI1421*$AK1421</f>
        <v>0</v>
      </c>
      <c r="AN1421" s="26"/>
      <c r="AO1421" s="26"/>
    </row>
    <row r="1422" customFormat="false" ht="12" hidden="false" customHeight="false" outlineLevel="0" collapsed="false">
      <c r="A1422" s="39" t="s">
        <v>2891</v>
      </c>
      <c r="B1422" s="39" t="s">
        <v>2892</v>
      </c>
      <c r="C1422" s="39"/>
      <c r="D1422" s="39" t="s">
        <v>4565</v>
      </c>
      <c r="E1422" s="39" t="s">
        <v>611</v>
      </c>
      <c r="F1422" s="39" t="s">
        <v>1739</v>
      </c>
      <c r="G1422" s="39" t="s">
        <v>5355</v>
      </c>
      <c r="H1422" s="39" t="s">
        <v>4502</v>
      </c>
      <c r="I1422" s="40" t="n">
        <v>20</v>
      </c>
      <c r="J1422" s="40" t="n">
        <v>0</v>
      </c>
      <c r="K1422" s="39" t="s">
        <v>4503</v>
      </c>
      <c r="L1422" s="41" t="n">
        <v>0</v>
      </c>
      <c r="M1422" s="41" t="n">
        <v>390000</v>
      </c>
      <c r="O1422" s="42" t="n">
        <f aca="false">M1422/SUM($M$2:$M$2023)</f>
        <v>0.00107742924853856</v>
      </c>
      <c r="P1422" s="43" t="n">
        <f aca="false">IFERROR(M1422/I1422,0)</f>
        <v>19500</v>
      </c>
      <c r="Q1422" s="17"/>
      <c r="R1422" s="44" t="n">
        <f aca="false">I1422-Q1422</f>
        <v>20</v>
      </c>
      <c r="S1422" s="43" t="n">
        <f aca="false">$AK1422*R1422</f>
        <v>390000</v>
      </c>
      <c r="U1422" s="26" t="s">
        <v>259</v>
      </c>
      <c r="V1422" s="26" t="s">
        <v>610</v>
      </c>
      <c r="W1422" s="26" t="s">
        <v>612</v>
      </c>
      <c r="X1422" s="26"/>
      <c r="Y1422" s="26" t="s">
        <v>615</v>
      </c>
      <c r="Z1422" s="27" t="s">
        <v>126</v>
      </c>
      <c r="AA1422" s="26"/>
      <c r="AB1422" s="26"/>
      <c r="AC1422" s="26"/>
      <c r="AD1422" s="26"/>
      <c r="AE1422" s="26"/>
      <c r="AF1422" s="26"/>
      <c r="AG1422" s="26"/>
      <c r="AH1422" s="45" t="n">
        <v>20</v>
      </c>
      <c r="AI1422" s="45" t="n">
        <f aca="false">Q1422</f>
        <v>0</v>
      </c>
      <c r="AJ1422" s="45" t="n">
        <f aca="false">$AH1422-$AI1422</f>
        <v>20</v>
      </c>
      <c r="AK1422" s="46" t="n">
        <v>19500</v>
      </c>
      <c r="AL1422" s="46" t="n">
        <f aca="false">$AJ1422*$AK1422</f>
        <v>390000</v>
      </c>
      <c r="AM1422" s="46" t="n">
        <f aca="false">$AI1422*$AK1422</f>
        <v>0</v>
      </c>
      <c r="AN1422" s="26"/>
      <c r="AO1422" s="26"/>
    </row>
    <row r="1423" customFormat="false" ht="12" hidden="false" customHeight="false" outlineLevel="0" collapsed="false">
      <c r="A1423" s="39" t="s">
        <v>1269</v>
      </c>
      <c r="B1423" s="39" t="s">
        <v>1270</v>
      </c>
      <c r="C1423" s="39"/>
      <c r="D1423" s="39" t="s">
        <v>4565</v>
      </c>
      <c r="E1423" s="39" t="s">
        <v>611</v>
      </c>
      <c r="F1423" s="39" t="s">
        <v>1739</v>
      </c>
      <c r="G1423" s="39" t="s">
        <v>4854</v>
      </c>
      <c r="H1423" s="39" t="s">
        <v>4502</v>
      </c>
      <c r="I1423" s="40" t="n">
        <v>20</v>
      </c>
      <c r="J1423" s="40" t="n">
        <v>0</v>
      </c>
      <c r="K1423" s="39" t="s">
        <v>4503</v>
      </c>
      <c r="L1423" s="41" t="n">
        <v>0</v>
      </c>
      <c r="M1423" s="41" t="n">
        <v>199202.54</v>
      </c>
      <c r="O1423" s="42" t="n">
        <f aca="false">M1423/SUM($M$2:$M$2023)</f>
        <v>0.00055032472558762</v>
      </c>
      <c r="P1423" s="43" t="n">
        <f aca="false">IFERROR(M1423/I1423,0)</f>
        <v>9960.127</v>
      </c>
      <c r="Q1423" s="17"/>
      <c r="R1423" s="44" t="n">
        <f aca="false">I1423-Q1423</f>
        <v>20</v>
      </c>
      <c r="S1423" s="43" t="n">
        <f aca="false">$AK1423*R1423</f>
        <v>199202.542857143</v>
      </c>
      <c r="U1423" s="26" t="s">
        <v>259</v>
      </c>
      <c r="V1423" s="26" t="s">
        <v>610</v>
      </c>
      <c r="W1423" s="26" t="s">
        <v>612</v>
      </c>
      <c r="X1423" s="26"/>
      <c r="Y1423" s="26" t="s">
        <v>615</v>
      </c>
      <c r="Z1423" s="27" t="s">
        <v>126</v>
      </c>
      <c r="AA1423" s="26"/>
      <c r="AB1423" s="26"/>
      <c r="AC1423" s="26"/>
      <c r="AD1423" s="26"/>
      <c r="AE1423" s="26"/>
      <c r="AF1423" s="26"/>
      <c r="AG1423" s="26"/>
      <c r="AH1423" s="45" t="n">
        <v>21</v>
      </c>
      <c r="AI1423" s="45" t="n">
        <f aca="false">Q1423</f>
        <v>0</v>
      </c>
      <c r="AJ1423" s="45" t="n">
        <f aca="false">$AH1423-$AI1423</f>
        <v>21</v>
      </c>
      <c r="AK1423" s="46" t="n">
        <v>9960.12714285714</v>
      </c>
      <c r="AL1423" s="46" t="n">
        <f aca="false">$AJ1423*$AK1423</f>
        <v>209162.67</v>
      </c>
      <c r="AM1423" s="46" t="n">
        <f aca="false">$AI1423*$AK1423</f>
        <v>0</v>
      </c>
      <c r="AN1423" s="26"/>
      <c r="AO1423" s="26" t="s">
        <v>1741</v>
      </c>
    </row>
    <row r="1424" customFormat="false" ht="12" hidden="false" customHeight="false" outlineLevel="0" collapsed="false">
      <c r="A1424" s="39" t="s">
        <v>2893</v>
      </c>
      <c r="B1424" s="39" t="s">
        <v>2894</v>
      </c>
      <c r="C1424" s="39"/>
      <c r="D1424" s="39" t="s">
        <v>4565</v>
      </c>
      <c r="E1424" s="39" t="s">
        <v>611</v>
      </c>
      <c r="F1424" s="39" t="s">
        <v>1739</v>
      </c>
      <c r="G1424" s="39" t="s">
        <v>5355</v>
      </c>
      <c r="H1424" s="39" t="s">
        <v>4502</v>
      </c>
      <c r="I1424" s="40" t="n">
        <v>19</v>
      </c>
      <c r="J1424" s="40" t="n">
        <v>0</v>
      </c>
      <c r="K1424" s="39" t="s">
        <v>4503</v>
      </c>
      <c r="L1424" s="41" t="n">
        <v>0</v>
      </c>
      <c r="M1424" s="41" t="n">
        <v>676474.29</v>
      </c>
      <c r="O1424" s="42" t="n">
        <f aca="false">M1424/SUM($M$2:$M$2023)</f>
        <v>0.00186885432289834</v>
      </c>
      <c r="P1424" s="43" t="n">
        <f aca="false">IFERROR(M1424/I1424,0)</f>
        <v>35603.91</v>
      </c>
      <c r="Q1424" s="17"/>
      <c r="R1424" s="44" t="n">
        <f aca="false">I1424-Q1424</f>
        <v>19</v>
      </c>
      <c r="S1424" s="43" t="n">
        <f aca="false">$AK1424*R1424</f>
        <v>676474.29</v>
      </c>
      <c r="U1424" s="26" t="s">
        <v>259</v>
      </c>
      <c r="V1424" s="26" t="s">
        <v>610</v>
      </c>
      <c r="W1424" s="26" t="s">
        <v>612</v>
      </c>
      <c r="X1424" s="26"/>
      <c r="Y1424" s="26" t="s">
        <v>615</v>
      </c>
      <c r="Z1424" s="27" t="s">
        <v>126</v>
      </c>
      <c r="AA1424" s="26"/>
      <c r="AB1424" s="26"/>
      <c r="AC1424" s="26"/>
      <c r="AD1424" s="26"/>
      <c r="AE1424" s="26"/>
      <c r="AF1424" s="26"/>
      <c r="AG1424" s="26"/>
      <c r="AH1424" s="45" t="n">
        <v>19</v>
      </c>
      <c r="AI1424" s="45" t="n">
        <f aca="false">Q1424</f>
        <v>0</v>
      </c>
      <c r="AJ1424" s="45" t="n">
        <f aca="false">$AH1424-$AI1424</f>
        <v>19</v>
      </c>
      <c r="AK1424" s="46" t="n">
        <v>35603.91</v>
      </c>
      <c r="AL1424" s="46" t="n">
        <f aca="false">$AJ1424*$AK1424</f>
        <v>676474.29</v>
      </c>
      <c r="AM1424" s="46" t="n">
        <f aca="false">$AI1424*$AK1424</f>
        <v>0</v>
      </c>
      <c r="AN1424" s="26"/>
      <c r="AO1424" s="26"/>
    </row>
    <row r="1425" customFormat="false" ht="12" hidden="false" customHeight="false" outlineLevel="0" collapsed="false">
      <c r="A1425" s="39" t="s">
        <v>2895</v>
      </c>
      <c r="B1425" s="39" t="s">
        <v>2896</v>
      </c>
      <c r="C1425" s="39"/>
      <c r="D1425" s="39" t="s">
        <v>4565</v>
      </c>
      <c r="E1425" s="39" t="s">
        <v>611</v>
      </c>
      <c r="F1425" s="39" t="s">
        <v>1739</v>
      </c>
      <c r="G1425" s="39" t="s">
        <v>5355</v>
      </c>
      <c r="H1425" s="39" t="s">
        <v>4502</v>
      </c>
      <c r="I1425" s="40" t="n">
        <v>19</v>
      </c>
      <c r="J1425" s="40" t="n">
        <v>0</v>
      </c>
      <c r="K1425" s="39" t="s">
        <v>4503</v>
      </c>
      <c r="L1425" s="41" t="n">
        <v>0</v>
      </c>
      <c r="M1425" s="41" t="n">
        <v>676474.29</v>
      </c>
      <c r="O1425" s="42" t="n">
        <f aca="false">M1425/SUM($M$2:$M$2023)</f>
        <v>0.00186885432289834</v>
      </c>
      <c r="P1425" s="43" t="n">
        <f aca="false">IFERROR(M1425/I1425,0)</f>
        <v>35603.91</v>
      </c>
      <c r="Q1425" s="17"/>
      <c r="R1425" s="44" t="n">
        <f aca="false">I1425-Q1425</f>
        <v>19</v>
      </c>
      <c r="S1425" s="43" t="n">
        <f aca="false">$AK1425*R1425</f>
        <v>676474.29</v>
      </c>
      <c r="U1425" s="26" t="s">
        <v>259</v>
      </c>
      <c r="V1425" s="26" t="s">
        <v>610</v>
      </c>
      <c r="W1425" s="26" t="s">
        <v>612</v>
      </c>
      <c r="X1425" s="26"/>
      <c r="Y1425" s="26" t="s">
        <v>615</v>
      </c>
      <c r="Z1425" s="27" t="s">
        <v>126</v>
      </c>
      <c r="AA1425" s="26"/>
      <c r="AB1425" s="26"/>
      <c r="AC1425" s="26"/>
      <c r="AD1425" s="26"/>
      <c r="AE1425" s="26"/>
      <c r="AF1425" s="26"/>
      <c r="AG1425" s="26"/>
      <c r="AH1425" s="45" t="n">
        <v>19</v>
      </c>
      <c r="AI1425" s="45" t="n">
        <f aca="false">Q1425</f>
        <v>0</v>
      </c>
      <c r="AJ1425" s="45" t="n">
        <f aca="false">$AH1425-$AI1425</f>
        <v>19</v>
      </c>
      <c r="AK1425" s="46" t="n">
        <v>35603.91</v>
      </c>
      <c r="AL1425" s="46" t="n">
        <f aca="false">$AJ1425*$AK1425</f>
        <v>676474.29</v>
      </c>
      <c r="AM1425" s="46" t="n">
        <f aca="false">$AI1425*$AK1425</f>
        <v>0</v>
      </c>
      <c r="AN1425" s="26"/>
      <c r="AO1425" s="26"/>
    </row>
    <row r="1426" customFormat="false" ht="12" hidden="false" customHeight="false" outlineLevel="0" collapsed="false">
      <c r="A1426" s="39" t="s">
        <v>1149</v>
      </c>
      <c r="B1426" s="39" t="s">
        <v>1150</v>
      </c>
      <c r="C1426" s="39"/>
      <c r="D1426" s="39" t="s">
        <v>4565</v>
      </c>
      <c r="E1426" s="39" t="s">
        <v>611</v>
      </c>
      <c r="F1426" s="39" t="s">
        <v>1739</v>
      </c>
      <c r="G1426" s="39" t="s">
        <v>4854</v>
      </c>
      <c r="H1426" s="39" t="s">
        <v>4502</v>
      </c>
      <c r="I1426" s="40" t="n">
        <v>19</v>
      </c>
      <c r="J1426" s="40" t="n">
        <v>0</v>
      </c>
      <c r="K1426" s="39" t="s">
        <v>4503</v>
      </c>
      <c r="L1426" s="41" t="n">
        <v>0</v>
      </c>
      <c r="M1426" s="41" t="n">
        <v>190319.83</v>
      </c>
      <c r="O1426" s="42" t="n">
        <f aca="false">M1426/SUM($M$2:$M$2023)</f>
        <v>0.000525785003638169</v>
      </c>
      <c r="P1426" s="43" t="n">
        <f aca="false">IFERROR(M1426/I1426,0)</f>
        <v>10016.8331578947</v>
      </c>
      <c r="Q1426" s="17"/>
      <c r="R1426" s="44" t="n">
        <f aca="false">I1426-Q1426</f>
        <v>19</v>
      </c>
      <c r="S1426" s="43" t="n">
        <f aca="false">$AK1426*R1426</f>
        <v>190319.827</v>
      </c>
      <c r="U1426" s="26" t="s">
        <v>259</v>
      </c>
      <c r="V1426" s="26" t="s">
        <v>610</v>
      </c>
      <c r="W1426" s="26" t="s">
        <v>612</v>
      </c>
      <c r="X1426" s="26"/>
      <c r="Y1426" s="26" t="s">
        <v>615</v>
      </c>
      <c r="Z1426" s="27" t="s">
        <v>126</v>
      </c>
      <c r="AA1426" s="26"/>
      <c r="AB1426" s="26"/>
      <c r="AC1426" s="26"/>
      <c r="AD1426" s="26"/>
      <c r="AE1426" s="26"/>
      <c r="AF1426" s="26"/>
      <c r="AG1426" s="26"/>
      <c r="AH1426" s="45" t="n">
        <v>20</v>
      </c>
      <c r="AI1426" s="45" t="n">
        <f aca="false">Q1426</f>
        <v>0</v>
      </c>
      <c r="AJ1426" s="45" t="n">
        <f aca="false">$AH1426-$AI1426</f>
        <v>20</v>
      </c>
      <c r="AK1426" s="46" t="n">
        <v>10016.833</v>
      </c>
      <c r="AL1426" s="46" t="n">
        <f aca="false">$AJ1426*$AK1426</f>
        <v>200336.66</v>
      </c>
      <c r="AM1426" s="46" t="n">
        <f aca="false">$AI1426*$AK1426</f>
        <v>0</v>
      </c>
      <c r="AN1426" s="26"/>
      <c r="AO1426" s="26" t="s">
        <v>1741</v>
      </c>
    </row>
    <row r="1427" customFormat="false" ht="12" hidden="false" customHeight="false" outlineLevel="0" collapsed="false">
      <c r="A1427" s="39" t="s">
        <v>692</v>
      </c>
      <c r="B1427" s="39" t="s">
        <v>693</v>
      </c>
      <c r="C1427" s="39" t="s">
        <v>5898</v>
      </c>
      <c r="D1427" s="39" t="s">
        <v>4505</v>
      </c>
      <c r="E1427" s="39" t="s">
        <v>261</v>
      </c>
      <c r="F1427" s="39" t="s">
        <v>1739</v>
      </c>
      <c r="G1427" s="39" t="s">
        <v>4853</v>
      </c>
      <c r="H1427" s="39" t="s">
        <v>4502</v>
      </c>
      <c r="I1427" s="40" t="n">
        <v>18</v>
      </c>
      <c r="J1427" s="40" t="n">
        <v>0</v>
      </c>
      <c r="K1427" s="39" t="s">
        <v>4503</v>
      </c>
      <c r="L1427" s="41" t="n">
        <v>0</v>
      </c>
      <c r="M1427" s="41" t="n">
        <v>5172.41</v>
      </c>
      <c r="O1427" s="42" t="n">
        <f aca="false">M1427/SUM($M$2:$M$2023)</f>
        <v>1.42895021011111E-005</v>
      </c>
      <c r="P1427" s="43" t="n">
        <f aca="false">IFERROR(M1427/I1427,0)</f>
        <v>287.356111111111</v>
      </c>
      <c r="Q1427" s="17"/>
      <c r="R1427" s="44" t="n">
        <f aca="false">I1427-Q1427</f>
        <v>18</v>
      </c>
      <c r="S1427" s="43" t="n">
        <f aca="false">$AK1427*R1427</f>
        <v>5172.40745884038</v>
      </c>
      <c r="U1427" s="26" t="s">
        <v>259</v>
      </c>
      <c r="V1427" s="26" t="s">
        <v>260</v>
      </c>
      <c r="W1427" s="26" t="s">
        <v>262</v>
      </c>
      <c r="X1427" s="25" t="s">
        <v>228</v>
      </c>
      <c r="Y1427" s="26" t="s">
        <v>282</v>
      </c>
      <c r="Z1427" s="25" t="s">
        <v>51</v>
      </c>
      <c r="AA1427" s="26" t="s">
        <v>1827</v>
      </c>
      <c r="AB1427" s="26" t="s">
        <v>1828</v>
      </c>
      <c r="AC1427" s="26" t="s">
        <v>1829</v>
      </c>
      <c r="AD1427" s="26" t="s">
        <v>269</v>
      </c>
      <c r="AE1427" s="26"/>
      <c r="AF1427" s="26" t="s">
        <v>270</v>
      </c>
      <c r="AG1427" s="26" t="s">
        <v>697</v>
      </c>
      <c r="AH1427" s="45"/>
      <c r="AI1427" s="45"/>
      <c r="AJ1427" s="45"/>
      <c r="AK1427" s="46" t="n">
        <v>287.355969935576</v>
      </c>
      <c r="AL1427" s="46"/>
      <c r="AM1427" s="46"/>
      <c r="AN1427" s="26"/>
      <c r="AO1427" s="26" t="s">
        <v>5004</v>
      </c>
    </row>
    <row r="1428" customFormat="false" ht="12" hidden="false" customHeight="false" outlineLevel="0" collapsed="false">
      <c r="A1428" s="39" t="s">
        <v>2326</v>
      </c>
      <c r="B1428" s="39" t="s">
        <v>2327</v>
      </c>
      <c r="C1428" s="39" t="s">
        <v>3479</v>
      </c>
      <c r="D1428" s="39" t="s">
        <v>4505</v>
      </c>
      <c r="E1428" s="39" t="s">
        <v>261</v>
      </c>
      <c r="F1428" s="39" t="s">
        <v>1739</v>
      </c>
      <c r="G1428" s="39" t="s">
        <v>4853</v>
      </c>
      <c r="H1428" s="39" t="s">
        <v>4502</v>
      </c>
      <c r="I1428" s="40" t="n">
        <v>18</v>
      </c>
      <c r="J1428" s="40" t="n">
        <v>0</v>
      </c>
      <c r="K1428" s="39" t="s">
        <v>4503</v>
      </c>
      <c r="L1428" s="41" t="n">
        <v>0</v>
      </c>
      <c r="M1428" s="41" t="n">
        <v>45724.84</v>
      </c>
      <c r="O1428" s="42" t="n">
        <f aca="false">M1428/SUM($M$2:$M$2023)</f>
        <v>0.000126321230771143</v>
      </c>
      <c r="P1428" s="43" t="n">
        <f aca="false">IFERROR(M1428/I1428,0)</f>
        <v>2540.26888888889</v>
      </c>
      <c r="Q1428" s="17"/>
      <c r="R1428" s="44" t="n">
        <f aca="false">I1428-Q1428</f>
        <v>18</v>
      </c>
      <c r="S1428" s="43" t="n">
        <f aca="false">$AK1428*R1428</f>
        <v>45724.8409187279</v>
      </c>
      <c r="U1428" s="26" t="s">
        <v>259</v>
      </c>
      <c r="V1428" s="26" t="s">
        <v>260</v>
      </c>
      <c r="W1428" s="26" t="s">
        <v>262</v>
      </c>
      <c r="X1428" s="24" t="s">
        <v>226</v>
      </c>
      <c r="Y1428" s="26" t="s">
        <v>267</v>
      </c>
      <c r="Z1428" s="25" t="s">
        <v>51</v>
      </c>
      <c r="AA1428" s="26" t="s">
        <v>2328</v>
      </c>
      <c r="AB1428" s="26" t="s">
        <v>2329</v>
      </c>
      <c r="AC1428" s="26" t="s">
        <v>290</v>
      </c>
      <c r="AD1428" s="26" t="s">
        <v>269</v>
      </c>
      <c r="AE1428" s="26"/>
      <c r="AF1428" s="26" t="s">
        <v>269</v>
      </c>
      <c r="AG1428" s="26"/>
      <c r="AH1428" s="45"/>
      <c r="AI1428" s="45"/>
      <c r="AJ1428" s="45"/>
      <c r="AK1428" s="46" t="n">
        <v>2540.26893992933</v>
      </c>
      <c r="AL1428" s="46"/>
      <c r="AM1428" s="46"/>
      <c r="AN1428" s="26"/>
      <c r="AO1428" s="26" t="s">
        <v>5794</v>
      </c>
    </row>
    <row r="1429" customFormat="false" ht="12" hidden="false" customHeight="false" outlineLevel="0" collapsed="false">
      <c r="A1429" s="39" t="s">
        <v>2577</v>
      </c>
      <c r="B1429" s="39" t="s">
        <v>2578</v>
      </c>
      <c r="C1429" s="39" t="s">
        <v>78</v>
      </c>
      <c r="D1429" s="39" t="s">
        <v>4505</v>
      </c>
      <c r="E1429" s="39" t="s">
        <v>261</v>
      </c>
      <c r="F1429" s="39" t="s">
        <v>1739</v>
      </c>
      <c r="G1429" s="39" t="s">
        <v>4853</v>
      </c>
      <c r="H1429" s="39" t="s">
        <v>4502</v>
      </c>
      <c r="I1429" s="40" t="n">
        <v>18</v>
      </c>
      <c r="J1429" s="40" t="n">
        <v>0</v>
      </c>
      <c r="K1429" s="39" t="s">
        <v>4503</v>
      </c>
      <c r="L1429" s="41" t="n">
        <v>0</v>
      </c>
      <c r="M1429" s="41" t="n">
        <v>203337.36</v>
      </c>
      <c r="O1429" s="42" t="n">
        <f aca="false">M1429/SUM($M$2:$M$2023)</f>
        <v>0.00056174774098619</v>
      </c>
      <c r="P1429" s="43" t="n">
        <f aca="false">IFERROR(M1429/I1429,0)</f>
        <v>11296.52</v>
      </c>
      <c r="Q1429" s="17"/>
      <c r="R1429" s="44" t="n">
        <f aca="false">I1429-Q1429</f>
        <v>18</v>
      </c>
      <c r="S1429" s="43" t="n">
        <f aca="false">$AK1429*R1429</f>
        <v>203337.36</v>
      </c>
      <c r="U1429" s="26" t="s">
        <v>259</v>
      </c>
      <c r="V1429" s="26" t="s">
        <v>260</v>
      </c>
      <c r="W1429" s="26" t="s">
        <v>262</v>
      </c>
      <c r="X1429" s="25" t="s">
        <v>228</v>
      </c>
      <c r="Y1429" s="26" t="s">
        <v>282</v>
      </c>
      <c r="Z1429" s="25" t="s">
        <v>51</v>
      </c>
      <c r="AA1429" s="26" t="s">
        <v>2579</v>
      </c>
      <c r="AB1429" s="26" t="s">
        <v>2580</v>
      </c>
      <c r="AC1429" s="26" t="s">
        <v>2581</v>
      </c>
      <c r="AD1429" s="26" t="s">
        <v>269</v>
      </c>
      <c r="AE1429" s="26"/>
      <c r="AF1429" s="26" t="s">
        <v>270</v>
      </c>
      <c r="AG1429" s="26" t="s">
        <v>2582</v>
      </c>
      <c r="AH1429" s="45"/>
      <c r="AI1429" s="45"/>
      <c r="AJ1429" s="45"/>
      <c r="AK1429" s="46" t="n">
        <v>11296.52</v>
      </c>
      <c r="AL1429" s="46"/>
      <c r="AM1429" s="46"/>
      <c r="AN1429" s="26"/>
      <c r="AO1429" s="26" t="s">
        <v>5899</v>
      </c>
    </row>
    <row r="1430" customFormat="false" ht="12" hidden="false" customHeight="false" outlineLevel="0" collapsed="false">
      <c r="A1430" s="39" t="s">
        <v>921</v>
      </c>
      <c r="B1430" s="39" t="s">
        <v>922</v>
      </c>
      <c r="C1430" s="39" t="s">
        <v>5900</v>
      </c>
      <c r="D1430" s="39" t="s">
        <v>4505</v>
      </c>
      <c r="E1430" s="39" t="s">
        <v>261</v>
      </c>
      <c r="F1430" s="39" t="s">
        <v>1739</v>
      </c>
      <c r="G1430" s="39" t="s">
        <v>4853</v>
      </c>
      <c r="H1430" s="39" t="s">
        <v>4502</v>
      </c>
      <c r="I1430" s="40" t="n">
        <v>18</v>
      </c>
      <c r="J1430" s="40" t="n">
        <v>0</v>
      </c>
      <c r="K1430" s="39" t="s">
        <v>4503</v>
      </c>
      <c r="L1430" s="41" t="n">
        <v>0</v>
      </c>
      <c r="M1430" s="41" t="n">
        <v>61188.01</v>
      </c>
      <c r="O1430" s="42" t="n">
        <f aca="false">M1430/SUM($M$2:$M$2023)</f>
        <v>0.000169040388804794</v>
      </c>
      <c r="P1430" s="43" t="n">
        <f aca="false">IFERROR(M1430/I1430,0)</f>
        <v>3399.33388888889</v>
      </c>
      <c r="Q1430" s="17"/>
      <c r="R1430" s="44" t="n">
        <f aca="false">I1430-Q1430</f>
        <v>18</v>
      </c>
      <c r="S1430" s="43" t="n">
        <f aca="false">$AK1430*R1430</f>
        <v>61188.01</v>
      </c>
      <c r="U1430" s="26" t="s">
        <v>259</v>
      </c>
      <c r="V1430" s="26" t="s">
        <v>260</v>
      </c>
      <c r="W1430" s="26" t="s">
        <v>262</v>
      </c>
      <c r="X1430" s="26"/>
      <c r="Y1430" s="26" t="s">
        <v>277</v>
      </c>
      <c r="Z1430" s="27" t="s">
        <v>123</v>
      </c>
      <c r="AA1430" s="26"/>
      <c r="AB1430" s="26"/>
      <c r="AC1430" s="26"/>
      <c r="AD1430" s="26"/>
      <c r="AE1430" s="26"/>
      <c r="AF1430" s="26"/>
      <c r="AG1430" s="26"/>
      <c r="AH1430" s="45" t="n">
        <v>18</v>
      </c>
      <c r="AI1430" s="45" t="n">
        <f aca="false">Q1430</f>
        <v>0</v>
      </c>
      <c r="AJ1430" s="45" t="n">
        <f aca="false">$AH1430-$AI1430</f>
        <v>18</v>
      </c>
      <c r="AK1430" s="46" t="n">
        <v>3399.33388888889</v>
      </c>
      <c r="AL1430" s="46" t="n">
        <f aca="false">$AJ1430*$AK1430</f>
        <v>61188.01</v>
      </c>
      <c r="AM1430" s="46" t="n">
        <f aca="false">$AI1430*$AK1430</f>
        <v>0</v>
      </c>
      <c r="AN1430" s="26"/>
      <c r="AO1430" s="26"/>
    </row>
    <row r="1431" customFormat="false" ht="12" hidden="false" customHeight="false" outlineLevel="0" collapsed="false">
      <c r="A1431" s="39" t="s">
        <v>2808</v>
      </c>
      <c r="B1431" s="39" t="s">
        <v>2809</v>
      </c>
      <c r="C1431" s="39"/>
      <c r="D1431" s="39" t="s">
        <v>4505</v>
      </c>
      <c r="E1431" s="39" t="s">
        <v>274</v>
      </c>
      <c r="F1431" s="39" t="s">
        <v>1739</v>
      </c>
      <c r="G1431" s="39" t="s">
        <v>4852</v>
      </c>
      <c r="H1431" s="39" t="s">
        <v>4502</v>
      </c>
      <c r="I1431" s="40" t="n">
        <v>18</v>
      </c>
      <c r="J1431" s="40" t="n">
        <v>0</v>
      </c>
      <c r="K1431" s="39" t="s">
        <v>4503</v>
      </c>
      <c r="L1431" s="41" t="n">
        <v>0</v>
      </c>
      <c r="M1431" s="41" t="n">
        <v>75463.5</v>
      </c>
      <c r="O1431" s="42" t="n">
        <f aca="false">M1431/SUM($M$2:$M$2023)</f>
        <v>0.000208478415633562</v>
      </c>
      <c r="P1431" s="43" t="n">
        <f aca="false">IFERROR(M1431/I1431,0)</f>
        <v>4192.41666666667</v>
      </c>
      <c r="Q1431" s="17"/>
      <c r="R1431" s="44" t="n">
        <f aca="false">I1431-Q1431</f>
        <v>18</v>
      </c>
      <c r="S1431" s="43" t="n">
        <f aca="false">$AK1431*R1431</f>
        <v>75463.4957142857</v>
      </c>
      <c r="U1431" s="26" t="s">
        <v>259</v>
      </c>
      <c r="V1431" s="26" t="s">
        <v>273</v>
      </c>
      <c r="W1431" s="26" t="s">
        <v>262</v>
      </c>
      <c r="X1431" s="26"/>
      <c r="Y1431" s="26" t="s">
        <v>277</v>
      </c>
      <c r="Z1431" s="27" t="s">
        <v>123</v>
      </c>
      <c r="AA1431" s="26"/>
      <c r="AB1431" s="26"/>
      <c r="AC1431" s="26"/>
      <c r="AD1431" s="26"/>
      <c r="AE1431" s="26"/>
      <c r="AF1431" s="26"/>
      <c r="AG1431" s="26"/>
      <c r="AH1431" s="45" t="n">
        <v>28</v>
      </c>
      <c r="AI1431" s="45" t="n">
        <f aca="false">Q1431</f>
        <v>0</v>
      </c>
      <c r="AJ1431" s="45" t="n">
        <f aca="false">$AH1431-$AI1431</f>
        <v>28</v>
      </c>
      <c r="AK1431" s="46" t="n">
        <v>4192.41642857143</v>
      </c>
      <c r="AL1431" s="46" t="n">
        <f aca="false">$AJ1431*$AK1431</f>
        <v>117387.66</v>
      </c>
      <c r="AM1431" s="46" t="n">
        <f aca="false">$AI1431*$AK1431</f>
        <v>0</v>
      </c>
      <c r="AN1431" s="26"/>
      <c r="AO1431" s="26" t="s">
        <v>1741</v>
      </c>
    </row>
    <row r="1432" customFormat="false" ht="12" hidden="false" customHeight="false" outlineLevel="0" collapsed="false">
      <c r="A1432" s="39" t="s">
        <v>2434</v>
      </c>
      <c r="B1432" s="39" t="s">
        <v>2435</v>
      </c>
      <c r="C1432" s="39"/>
      <c r="D1432" s="39" t="s">
        <v>4565</v>
      </c>
      <c r="E1432" s="39" t="s">
        <v>611</v>
      </c>
      <c r="F1432" s="39" t="s">
        <v>1739</v>
      </c>
      <c r="G1432" s="39" t="s">
        <v>4854</v>
      </c>
      <c r="H1432" s="39" t="s">
        <v>4502</v>
      </c>
      <c r="I1432" s="40" t="n">
        <v>18</v>
      </c>
      <c r="J1432" s="40" t="n">
        <v>0</v>
      </c>
      <c r="K1432" s="39" t="s">
        <v>4503</v>
      </c>
      <c r="L1432" s="41" t="n">
        <v>0</v>
      </c>
      <c r="M1432" s="41" t="n">
        <v>327465</v>
      </c>
      <c r="O1432" s="42" t="n">
        <f aca="false">M1432/SUM($M$2:$M$2023)</f>
        <v>0.000904667612494047</v>
      </c>
      <c r="P1432" s="43" t="n">
        <f aca="false">IFERROR(M1432/I1432,0)</f>
        <v>18192.5</v>
      </c>
      <c r="Q1432" s="17"/>
      <c r="R1432" s="44" t="n">
        <f aca="false">I1432-Q1432</f>
        <v>18</v>
      </c>
      <c r="S1432" s="43" t="n">
        <f aca="false">$AK1432*R1432</f>
        <v>327465</v>
      </c>
      <c r="U1432" s="26" t="s">
        <v>259</v>
      </c>
      <c r="V1432" s="26" t="s">
        <v>610</v>
      </c>
      <c r="W1432" s="26" t="s">
        <v>612</v>
      </c>
      <c r="X1432" s="26"/>
      <c r="Y1432" s="26" t="s">
        <v>615</v>
      </c>
      <c r="Z1432" s="27" t="s">
        <v>126</v>
      </c>
      <c r="AA1432" s="26"/>
      <c r="AB1432" s="26"/>
      <c r="AC1432" s="26"/>
      <c r="AD1432" s="26"/>
      <c r="AE1432" s="26"/>
      <c r="AF1432" s="26"/>
      <c r="AG1432" s="26"/>
      <c r="AH1432" s="45"/>
      <c r="AI1432" s="45"/>
      <c r="AJ1432" s="45"/>
      <c r="AK1432" s="46" t="n">
        <v>18192.5</v>
      </c>
      <c r="AL1432" s="46"/>
      <c r="AM1432" s="46"/>
      <c r="AN1432" s="26"/>
      <c r="AO1432" s="26" t="s">
        <v>1741</v>
      </c>
    </row>
    <row r="1433" customFormat="false" ht="12" hidden="false" customHeight="false" outlineLevel="0" collapsed="false">
      <c r="A1433" s="39" t="s">
        <v>2858</v>
      </c>
      <c r="B1433" s="39" t="s">
        <v>2859</v>
      </c>
      <c r="C1433" s="39"/>
      <c r="D1433" s="39" t="s">
        <v>4565</v>
      </c>
      <c r="E1433" s="39" t="s">
        <v>611</v>
      </c>
      <c r="F1433" s="39" t="s">
        <v>1739</v>
      </c>
      <c r="G1433" s="39" t="s">
        <v>4854</v>
      </c>
      <c r="H1433" s="39" t="s">
        <v>4502</v>
      </c>
      <c r="I1433" s="40" t="n">
        <v>18</v>
      </c>
      <c r="J1433" s="40" t="n">
        <v>0</v>
      </c>
      <c r="K1433" s="39" t="s">
        <v>4503</v>
      </c>
      <c r="L1433" s="41" t="n">
        <v>0</v>
      </c>
      <c r="M1433" s="41" t="n">
        <v>322200</v>
      </c>
      <c r="O1433" s="42" t="n">
        <f aca="false">M1433/SUM($M$2:$M$2023)</f>
        <v>0.000890122317638777</v>
      </c>
      <c r="P1433" s="43" t="n">
        <f aca="false">IFERROR(M1433/I1433,0)</f>
        <v>17900</v>
      </c>
      <c r="Q1433" s="17"/>
      <c r="R1433" s="44" t="n">
        <f aca="false">I1433-Q1433</f>
        <v>18</v>
      </c>
      <c r="S1433" s="43" t="n">
        <f aca="false">$AK1433*R1433</f>
        <v>322200</v>
      </c>
      <c r="U1433" s="26" t="s">
        <v>259</v>
      </c>
      <c r="V1433" s="26" t="s">
        <v>610</v>
      </c>
      <c r="W1433" s="26" t="s">
        <v>612</v>
      </c>
      <c r="X1433" s="26"/>
      <c r="Y1433" s="26" t="s">
        <v>615</v>
      </c>
      <c r="Z1433" s="27" t="s">
        <v>126</v>
      </c>
      <c r="AA1433" s="26"/>
      <c r="AB1433" s="26"/>
      <c r="AC1433" s="26"/>
      <c r="AD1433" s="26"/>
      <c r="AE1433" s="26"/>
      <c r="AF1433" s="26"/>
      <c r="AG1433" s="26"/>
      <c r="AH1433" s="45" t="n">
        <v>21</v>
      </c>
      <c r="AI1433" s="45" t="n">
        <f aca="false">Q1433</f>
        <v>0</v>
      </c>
      <c r="AJ1433" s="45" t="n">
        <f aca="false">$AH1433-$AI1433</f>
        <v>21</v>
      </c>
      <c r="AK1433" s="46" t="n">
        <v>17900</v>
      </c>
      <c r="AL1433" s="46" t="n">
        <f aca="false">$AJ1433*$AK1433</f>
        <v>375900</v>
      </c>
      <c r="AM1433" s="46" t="n">
        <f aca="false">$AI1433*$AK1433</f>
        <v>0</v>
      </c>
      <c r="AN1433" s="26"/>
      <c r="AO1433" s="26" t="s">
        <v>1741</v>
      </c>
    </row>
    <row r="1434" customFormat="false" ht="12" hidden="false" customHeight="false" outlineLevel="0" collapsed="false">
      <c r="A1434" s="39" t="s">
        <v>2903</v>
      </c>
      <c r="B1434" s="39" t="s">
        <v>2904</v>
      </c>
      <c r="C1434" s="39"/>
      <c r="D1434" s="39" t="s">
        <v>4565</v>
      </c>
      <c r="E1434" s="39" t="s">
        <v>611</v>
      </c>
      <c r="F1434" s="39" t="s">
        <v>1739</v>
      </c>
      <c r="G1434" s="39" t="s">
        <v>4854</v>
      </c>
      <c r="H1434" s="39" t="s">
        <v>4502</v>
      </c>
      <c r="I1434" s="40" t="n">
        <v>18</v>
      </c>
      <c r="J1434" s="40" t="n">
        <v>0</v>
      </c>
      <c r="K1434" s="39" t="s">
        <v>4503</v>
      </c>
      <c r="L1434" s="41" t="n">
        <v>0</v>
      </c>
      <c r="M1434" s="41" t="n">
        <v>452288.16</v>
      </c>
      <c r="O1434" s="42" t="n">
        <f aca="false">M1434/SUM($M$2:$M$2023)</f>
        <v>0.00124950895474791</v>
      </c>
      <c r="P1434" s="43" t="n">
        <f aca="false">IFERROR(M1434/I1434,0)</f>
        <v>25127.12</v>
      </c>
      <c r="Q1434" s="17"/>
      <c r="R1434" s="44" t="n">
        <f aca="false">I1434-Q1434</f>
        <v>18</v>
      </c>
      <c r="S1434" s="43" t="n">
        <f aca="false">$AK1434*R1434</f>
        <v>452288.16</v>
      </c>
      <c r="U1434" s="26" t="s">
        <v>259</v>
      </c>
      <c r="V1434" s="26" t="s">
        <v>610</v>
      </c>
      <c r="W1434" s="26" t="s">
        <v>612</v>
      </c>
      <c r="X1434" s="26"/>
      <c r="Y1434" s="26" t="s">
        <v>615</v>
      </c>
      <c r="Z1434" s="27" t="s">
        <v>126</v>
      </c>
      <c r="AA1434" s="26"/>
      <c r="AB1434" s="26"/>
      <c r="AC1434" s="26"/>
      <c r="AD1434" s="26"/>
      <c r="AE1434" s="26"/>
      <c r="AF1434" s="26"/>
      <c r="AG1434" s="26"/>
      <c r="AH1434" s="45" t="n">
        <v>18</v>
      </c>
      <c r="AI1434" s="45" t="n">
        <f aca="false">Q1434</f>
        <v>0</v>
      </c>
      <c r="AJ1434" s="45" t="n">
        <f aca="false">$AH1434-$AI1434</f>
        <v>18</v>
      </c>
      <c r="AK1434" s="46" t="n">
        <v>25127.12</v>
      </c>
      <c r="AL1434" s="46" t="n">
        <f aca="false">$AJ1434*$AK1434</f>
        <v>452288.16</v>
      </c>
      <c r="AM1434" s="46" t="n">
        <f aca="false">$AI1434*$AK1434</f>
        <v>0</v>
      </c>
      <c r="AN1434" s="26"/>
      <c r="AO1434" s="26"/>
    </row>
    <row r="1435" customFormat="false" ht="12" hidden="false" customHeight="false" outlineLevel="0" collapsed="false">
      <c r="A1435" s="39" t="s">
        <v>1375</v>
      </c>
      <c r="B1435" s="39" t="s">
        <v>1376</v>
      </c>
      <c r="C1435" s="39"/>
      <c r="D1435" s="39" t="s">
        <v>4565</v>
      </c>
      <c r="E1435" s="39" t="s">
        <v>611</v>
      </c>
      <c r="F1435" s="39" t="s">
        <v>1739</v>
      </c>
      <c r="G1435" s="39" t="s">
        <v>5355</v>
      </c>
      <c r="H1435" s="39" t="s">
        <v>4502</v>
      </c>
      <c r="I1435" s="40" t="n">
        <v>17</v>
      </c>
      <c r="J1435" s="40" t="n">
        <v>0</v>
      </c>
      <c r="K1435" s="39" t="s">
        <v>4503</v>
      </c>
      <c r="L1435" s="41" t="n">
        <v>0</v>
      </c>
      <c r="M1435" s="41" t="n">
        <v>893234.65</v>
      </c>
      <c r="O1435" s="42" t="n">
        <f aca="false">M1435/SUM($M$2:$M$2023)</f>
        <v>0.00246768496850795</v>
      </c>
      <c r="P1435" s="43" t="n">
        <f aca="false">IFERROR(M1435/I1435,0)</f>
        <v>52543.2147058824</v>
      </c>
      <c r="Q1435" s="17"/>
      <c r="R1435" s="44" t="n">
        <f aca="false">I1435-Q1435</f>
        <v>17</v>
      </c>
      <c r="S1435" s="43" t="n">
        <f aca="false">$AK1435*R1435</f>
        <v>893234.652258065</v>
      </c>
      <c r="U1435" s="26" t="s">
        <v>259</v>
      </c>
      <c r="V1435" s="26" t="s">
        <v>610</v>
      </c>
      <c r="W1435" s="26" t="s">
        <v>612</v>
      </c>
      <c r="X1435" s="26"/>
      <c r="Y1435" s="26" t="s">
        <v>615</v>
      </c>
      <c r="Z1435" s="27" t="s">
        <v>126</v>
      </c>
      <c r="AA1435" s="26"/>
      <c r="AB1435" s="26"/>
      <c r="AC1435" s="26"/>
      <c r="AD1435" s="26"/>
      <c r="AE1435" s="26"/>
      <c r="AF1435" s="26"/>
      <c r="AG1435" s="26"/>
      <c r="AH1435" s="45" t="n">
        <v>31</v>
      </c>
      <c r="AI1435" s="45" t="n">
        <f aca="false">Q1435</f>
        <v>0</v>
      </c>
      <c r="AJ1435" s="45" t="n">
        <f aca="false">$AH1435-$AI1435</f>
        <v>31</v>
      </c>
      <c r="AK1435" s="46" t="n">
        <v>52543.2148387097</v>
      </c>
      <c r="AL1435" s="46" t="n">
        <f aca="false">$AJ1435*$AK1435</f>
        <v>1628839.66</v>
      </c>
      <c r="AM1435" s="46" t="n">
        <f aca="false">$AI1435*$AK1435</f>
        <v>0</v>
      </c>
      <c r="AN1435" s="26"/>
      <c r="AO1435" s="26" t="s">
        <v>1741</v>
      </c>
    </row>
    <row r="1436" customFormat="false" ht="12" hidden="false" customHeight="false" outlineLevel="0" collapsed="false">
      <c r="A1436" s="39" t="s">
        <v>2762</v>
      </c>
      <c r="B1436" s="39" t="s">
        <v>2763</v>
      </c>
      <c r="C1436" s="39"/>
      <c r="D1436" s="39" t="s">
        <v>4565</v>
      </c>
      <c r="E1436" s="39" t="s">
        <v>611</v>
      </c>
      <c r="F1436" s="39" t="s">
        <v>1739</v>
      </c>
      <c r="G1436" s="39" t="s">
        <v>5355</v>
      </c>
      <c r="H1436" s="39" t="s">
        <v>4502</v>
      </c>
      <c r="I1436" s="40" t="n">
        <v>17</v>
      </c>
      <c r="J1436" s="40" t="n">
        <v>0</v>
      </c>
      <c r="K1436" s="39" t="s">
        <v>4503</v>
      </c>
      <c r="L1436" s="41" t="n">
        <v>0</v>
      </c>
      <c r="M1436" s="41" t="n">
        <v>333262.97</v>
      </c>
      <c r="O1436" s="42" t="n">
        <f aca="false">M1436/SUM($M$2:$M$2023)</f>
        <v>0.000920685311109814</v>
      </c>
      <c r="P1436" s="43" t="n">
        <f aca="false">IFERROR(M1436/I1436,0)</f>
        <v>19603.7041176471</v>
      </c>
      <c r="Q1436" s="17"/>
      <c r="R1436" s="44" t="n">
        <f aca="false">I1436-Q1436</f>
        <v>17</v>
      </c>
      <c r="S1436" s="43" t="n">
        <f aca="false">$AK1436*R1436</f>
        <v>333262.968918919</v>
      </c>
      <c r="U1436" s="26" t="s">
        <v>259</v>
      </c>
      <c r="V1436" s="26" t="s">
        <v>610</v>
      </c>
      <c r="W1436" s="26" t="s">
        <v>612</v>
      </c>
      <c r="X1436" s="26"/>
      <c r="Y1436" s="26" t="s">
        <v>615</v>
      </c>
      <c r="Z1436" s="27" t="s">
        <v>126</v>
      </c>
      <c r="AA1436" s="26"/>
      <c r="AB1436" s="26"/>
      <c r="AC1436" s="26"/>
      <c r="AD1436" s="26"/>
      <c r="AE1436" s="26"/>
      <c r="AF1436" s="26"/>
      <c r="AG1436" s="26"/>
      <c r="AH1436" s="45"/>
      <c r="AI1436" s="45"/>
      <c r="AJ1436" s="45"/>
      <c r="AK1436" s="46" t="n">
        <v>19603.7040540541</v>
      </c>
      <c r="AL1436" s="46"/>
      <c r="AM1436" s="46"/>
      <c r="AN1436" s="26"/>
      <c r="AO1436" s="26" t="s">
        <v>1741</v>
      </c>
    </row>
    <row r="1437" customFormat="false" ht="12" hidden="false" customHeight="false" outlineLevel="0" collapsed="false">
      <c r="A1437" s="39" t="s">
        <v>2727</v>
      </c>
      <c r="B1437" s="39" t="s">
        <v>2728</v>
      </c>
      <c r="C1437" s="39"/>
      <c r="D1437" s="39" t="s">
        <v>4565</v>
      </c>
      <c r="E1437" s="39" t="s">
        <v>611</v>
      </c>
      <c r="F1437" s="39" t="s">
        <v>1739</v>
      </c>
      <c r="G1437" s="39" t="s">
        <v>5355</v>
      </c>
      <c r="H1437" s="39" t="s">
        <v>4502</v>
      </c>
      <c r="I1437" s="40" t="n">
        <v>17</v>
      </c>
      <c r="J1437" s="40" t="n">
        <v>0</v>
      </c>
      <c r="K1437" s="39" t="s">
        <v>4503</v>
      </c>
      <c r="L1437" s="41" t="n">
        <v>0</v>
      </c>
      <c r="M1437" s="41" t="n">
        <v>855992.01</v>
      </c>
      <c r="O1437" s="42" t="n">
        <f aca="false">M1437/SUM($M$2:$M$2023)</f>
        <v>0.00236479699510079</v>
      </c>
      <c r="P1437" s="43" t="n">
        <f aca="false">IFERROR(M1437/I1437,0)</f>
        <v>50352.4711764706</v>
      </c>
      <c r="Q1437" s="17"/>
      <c r="R1437" s="44" t="n">
        <f aca="false">I1437-Q1437</f>
        <v>17</v>
      </c>
      <c r="S1437" s="43" t="n">
        <f aca="false">$AK1437*R1437</f>
        <v>855992.01372093</v>
      </c>
      <c r="U1437" s="26" t="s">
        <v>259</v>
      </c>
      <c r="V1437" s="26" t="s">
        <v>610</v>
      </c>
      <c r="W1437" s="26" t="s">
        <v>612</v>
      </c>
      <c r="X1437" s="26"/>
      <c r="Y1437" s="26" t="s">
        <v>615</v>
      </c>
      <c r="Z1437" s="27" t="s">
        <v>126</v>
      </c>
      <c r="AA1437" s="26"/>
      <c r="AB1437" s="26"/>
      <c r="AC1437" s="26"/>
      <c r="AD1437" s="26"/>
      <c r="AE1437" s="26"/>
      <c r="AF1437" s="26"/>
      <c r="AG1437" s="26"/>
      <c r="AH1437" s="45"/>
      <c r="AI1437" s="45"/>
      <c r="AJ1437" s="45"/>
      <c r="AK1437" s="46" t="n">
        <v>50352.4713953488</v>
      </c>
      <c r="AL1437" s="46"/>
      <c r="AM1437" s="46"/>
      <c r="AN1437" s="26"/>
      <c r="AO1437" s="26" t="s">
        <v>1741</v>
      </c>
    </row>
    <row r="1438" customFormat="false" ht="12" hidden="false" customHeight="false" outlineLevel="0" collapsed="false">
      <c r="A1438" s="39" t="s">
        <v>2408</v>
      </c>
      <c r="B1438" s="39" t="s">
        <v>2409</v>
      </c>
      <c r="C1438" s="39" t="s">
        <v>5569</v>
      </c>
      <c r="D1438" s="39" t="s">
        <v>4505</v>
      </c>
      <c r="E1438" s="39" t="s">
        <v>261</v>
      </c>
      <c r="F1438" s="39" t="s">
        <v>1739</v>
      </c>
      <c r="G1438" s="39" t="s">
        <v>4853</v>
      </c>
      <c r="H1438" s="39" t="s">
        <v>4502</v>
      </c>
      <c r="I1438" s="40" t="n">
        <v>16</v>
      </c>
      <c r="J1438" s="40" t="n">
        <v>0</v>
      </c>
      <c r="K1438" s="39" t="s">
        <v>4503</v>
      </c>
      <c r="L1438" s="41" t="n">
        <v>0</v>
      </c>
      <c r="M1438" s="41" t="n">
        <v>39927.85</v>
      </c>
      <c r="O1438" s="42" t="n">
        <f aca="false">M1438/SUM($M$2:$M$2023)</f>
        <v>0.000110306239541693</v>
      </c>
      <c r="P1438" s="43" t="n">
        <f aca="false">IFERROR(M1438/I1438,0)</f>
        <v>2495.490625</v>
      </c>
      <c r="Q1438" s="17"/>
      <c r="R1438" s="44" t="n">
        <f aca="false">I1438-Q1438</f>
        <v>16</v>
      </c>
      <c r="S1438" s="43" t="n">
        <f aca="false">$AK1438*R1438</f>
        <v>39927.8517277487</v>
      </c>
      <c r="U1438" s="26" t="s">
        <v>259</v>
      </c>
      <c r="V1438" s="26" t="s">
        <v>260</v>
      </c>
      <c r="W1438" s="26" t="s">
        <v>262</v>
      </c>
      <c r="X1438" s="26"/>
      <c r="Y1438" s="26" t="s">
        <v>277</v>
      </c>
      <c r="Z1438" s="27" t="s">
        <v>123</v>
      </c>
      <c r="AA1438" s="26"/>
      <c r="AB1438" s="26"/>
      <c r="AC1438" s="26"/>
      <c r="AD1438" s="26"/>
      <c r="AE1438" s="26"/>
      <c r="AF1438" s="26"/>
      <c r="AG1438" s="26"/>
      <c r="AH1438" s="45"/>
      <c r="AI1438" s="45"/>
      <c r="AJ1438" s="45"/>
      <c r="AK1438" s="46" t="n">
        <v>2495.49073298429</v>
      </c>
      <c r="AL1438" s="46"/>
      <c r="AM1438" s="46"/>
      <c r="AN1438" s="26"/>
      <c r="AO1438" s="26" t="s">
        <v>2410</v>
      </c>
    </row>
    <row r="1439" customFormat="false" ht="12" hidden="false" customHeight="false" outlineLevel="0" collapsed="false">
      <c r="A1439" s="39" t="s">
        <v>1506</v>
      </c>
      <c r="B1439" s="39" t="s">
        <v>1507</v>
      </c>
      <c r="C1439" s="39" t="s">
        <v>5901</v>
      </c>
      <c r="D1439" s="39" t="s">
        <v>4505</v>
      </c>
      <c r="E1439" s="39" t="s">
        <v>261</v>
      </c>
      <c r="F1439" s="39" t="s">
        <v>1739</v>
      </c>
      <c r="G1439" s="39" t="s">
        <v>4853</v>
      </c>
      <c r="H1439" s="39" t="s">
        <v>4502</v>
      </c>
      <c r="I1439" s="40" t="n">
        <v>16</v>
      </c>
      <c r="J1439" s="40" t="n">
        <v>0</v>
      </c>
      <c r="K1439" s="39" t="s">
        <v>4503</v>
      </c>
      <c r="L1439" s="41" t="n">
        <v>0</v>
      </c>
      <c r="M1439" s="41" t="n">
        <v>2779.45</v>
      </c>
      <c r="O1439" s="42" t="n">
        <f aca="false">M1439/SUM($M$2:$M$2023)</f>
        <v>7.67861724320639E-006</v>
      </c>
      <c r="P1439" s="43" t="n">
        <f aca="false">IFERROR(M1439/I1439,0)</f>
        <v>173.715625</v>
      </c>
      <c r="Q1439" s="17"/>
      <c r="R1439" s="44" t="n">
        <f aca="false">I1439-Q1439</f>
        <v>16</v>
      </c>
      <c r="S1439" s="43" t="n">
        <f aca="false">$AK1439*R1439</f>
        <v>2779.4470886076</v>
      </c>
      <c r="U1439" s="26" t="s">
        <v>259</v>
      </c>
      <c r="V1439" s="26" t="s">
        <v>260</v>
      </c>
      <c r="W1439" s="26" t="s">
        <v>262</v>
      </c>
      <c r="X1439" s="24" t="s">
        <v>226</v>
      </c>
      <c r="Y1439" s="26" t="s">
        <v>267</v>
      </c>
      <c r="Z1439" s="24" t="s">
        <v>54</v>
      </c>
      <c r="AA1439" s="26" t="s">
        <v>2298</v>
      </c>
      <c r="AB1439" s="26" t="s">
        <v>2299</v>
      </c>
      <c r="AC1439" s="26" t="s">
        <v>2300</v>
      </c>
      <c r="AD1439" s="26" t="s">
        <v>269</v>
      </c>
      <c r="AE1439" s="26"/>
      <c r="AF1439" s="26" t="s">
        <v>270</v>
      </c>
      <c r="AG1439" s="26" t="s">
        <v>2301</v>
      </c>
      <c r="AH1439" s="45"/>
      <c r="AI1439" s="45"/>
      <c r="AJ1439" s="45"/>
      <c r="AK1439" s="46" t="n">
        <v>173.715443037975</v>
      </c>
      <c r="AL1439" s="46"/>
      <c r="AM1439" s="46"/>
      <c r="AN1439" s="26"/>
      <c r="AO1439" s="26" t="s">
        <v>5902</v>
      </c>
    </row>
    <row r="1440" customFormat="false" ht="12" hidden="false" customHeight="false" outlineLevel="0" collapsed="false">
      <c r="A1440" s="39" t="s">
        <v>792</v>
      </c>
      <c r="B1440" s="39" t="s">
        <v>793</v>
      </c>
      <c r="C1440" s="39" t="s">
        <v>5903</v>
      </c>
      <c r="D1440" s="39" t="s">
        <v>4505</v>
      </c>
      <c r="E1440" s="39" t="s">
        <v>261</v>
      </c>
      <c r="F1440" s="39" t="s">
        <v>1739</v>
      </c>
      <c r="G1440" s="39" t="s">
        <v>4853</v>
      </c>
      <c r="H1440" s="39" t="s">
        <v>4502</v>
      </c>
      <c r="I1440" s="40" t="n">
        <v>16</v>
      </c>
      <c r="J1440" s="40" t="n">
        <v>0</v>
      </c>
      <c r="K1440" s="39" t="s">
        <v>4503</v>
      </c>
      <c r="L1440" s="41" t="n">
        <v>0</v>
      </c>
      <c r="M1440" s="41" t="n">
        <v>2313.29</v>
      </c>
      <c r="O1440" s="42" t="n">
        <f aca="false">M1440/SUM($M$2:$M$2023)</f>
        <v>6.39078540090194E-006</v>
      </c>
      <c r="P1440" s="43" t="n">
        <f aca="false">IFERROR(M1440/I1440,0)</f>
        <v>144.580625</v>
      </c>
      <c r="Q1440" s="17"/>
      <c r="R1440" s="44" t="n">
        <f aca="false">I1440-Q1440</f>
        <v>16</v>
      </c>
      <c r="S1440" s="43" t="n">
        <f aca="false">$AK1440*R1440</f>
        <v>2313.28752941177</v>
      </c>
      <c r="U1440" s="26" t="s">
        <v>259</v>
      </c>
      <c r="V1440" s="26" t="s">
        <v>260</v>
      </c>
      <c r="W1440" s="26" t="s">
        <v>262</v>
      </c>
      <c r="X1440" s="29" t="s">
        <v>227</v>
      </c>
      <c r="Y1440" s="26" t="s">
        <v>297</v>
      </c>
      <c r="Z1440" s="25" t="s">
        <v>51</v>
      </c>
      <c r="AA1440" s="26" t="s">
        <v>2133</v>
      </c>
      <c r="AB1440" s="26" t="s">
        <v>2134</v>
      </c>
      <c r="AC1440" s="26" t="s">
        <v>2135</v>
      </c>
      <c r="AD1440" s="26" t="s">
        <v>269</v>
      </c>
      <c r="AE1440" s="26"/>
      <c r="AF1440" s="26" t="s">
        <v>270</v>
      </c>
      <c r="AG1440" s="26" t="s">
        <v>2136</v>
      </c>
      <c r="AH1440" s="45"/>
      <c r="AI1440" s="45"/>
      <c r="AJ1440" s="45"/>
      <c r="AK1440" s="46" t="n">
        <v>144.580470588235</v>
      </c>
      <c r="AL1440" s="46"/>
      <c r="AM1440" s="46"/>
      <c r="AN1440" s="26"/>
      <c r="AO1440" s="26" t="s">
        <v>5370</v>
      </c>
    </row>
    <row r="1441" customFormat="false" ht="12" hidden="false" customHeight="false" outlineLevel="0" collapsed="false">
      <c r="A1441" s="39" t="s">
        <v>2725</v>
      </c>
      <c r="B1441" s="39" t="s">
        <v>2726</v>
      </c>
      <c r="C1441" s="39" t="s">
        <v>5904</v>
      </c>
      <c r="D1441" s="39" t="s">
        <v>4505</v>
      </c>
      <c r="E1441" s="39" t="s">
        <v>261</v>
      </c>
      <c r="F1441" s="39" t="s">
        <v>1739</v>
      </c>
      <c r="G1441" s="39" t="s">
        <v>4853</v>
      </c>
      <c r="H1441" s="39" t="s">
        <v>4502</v>
      </c>
      <c r="I1441" s="40" t="n">
        <v>16</v>
      </c>
      <c r="J1441" s="40" t="n">
        <v>0</v>
      </c>
      <c r="K1441" s="39" t="s">
        <v>4503</v>
      </c>
      <c r="L1441" s="41" t="n">
        <v>0</v>
      </c>
      <c r="M1441" s="41" t="n">
        <v>62272.91</v>
      </c>
      <c r="O1441" s="42" t="n">
        <f aca="false">M1441/SUM($M$2:$M$2023)</f>
        <v>0.0001720375759631</v>
      </c>
      <c r="P1441" s="43" t="n">
        <f aca="false">IFERROR(M1441/I1441,0)</f>
        <v>3892.056875</v>
      </c>
      <c r="Q1441" s="17"/>
      <c r="R1441" s="44" t="n">
        <f aca="false">I1441-Q1441</f>
        <v>16</v>
      </c>
      <c r="S1441" s="43" t="n">
        <f aca="false">$AK1441*R1441</f>
        <v>62272.9054545455</v>
      </c>
      <c r="U1441" s="26" t="s">
        <v>259</v>
      </c>
      <c r="V1441" s="26" t="s">
        <v>260</v>
      </c>
      <c r="W1441" s="26" t="s">
        <v>262</v>
      </c>
      <c r="X1441" s="26"/>
      <c r="Y1441" s="26" t="s">
        <v>277</v>
      </c>
      <c r="Z1441" s="27" t="s">
        <v>123</v>
      </c>
      <c r="AA1441" s="26"/>
      <c r="AB1441" s="26"/>
      <c r="AC1441" s="26"/>
      <c r="AD1441" s="26"/>
      <c r="AE1441" s="26"/>
      <c r="AF1441" s="26"/>
      <c r="AG1441" s="26"/>
      <c r="AH1441" s="45" t="n">
        <v>44</v>
      </c>
      <c r="AI1441" s="45" t="n">
        <f aca="false">Q1441</f>
        <v>0</v>
      </c>
      <c r="AJ1441" s="45" t="n">
        <f aca="false">$AH1441-$AI1441</f>
        <v>44</v>
      </c>
      <c r="AK1441" s="46" t="n">
        <v>3892.05659090909</v>
      </c>
      <c r="AL1441" s="46" t="n">
        <f aca="false">$AJ1441*$AK1441</f>
        <v>171250.49</v>
      </c>
      <c r="AM1441" s="46" t="n">
        <f aca="false">$AI1441*$AK1441</f>
        <v>0</v>
      </c>
      <c r="AN1441" s="26"/>
      <c r="AO1441" s="26" t="s">
        <v>2190</v>
      </c>
    </row>
    <row r="1442" customFormat="false" ht="12" hidden="false" customHeight="false" outlineLevel="0" collapsed="false">
      <c r="A1442" s="39" t="s">
        <v>2905</v>
      </c>
      <c r="B1442" s="39" t="s">
        <v>2906</v>
      </c>
      <c r="C1442" s="39"/>
      <c r="D1442" s="39" t="s">
        <v>4565</v>
      </c>
      <c r="E1442" s="39" t="s">
        <v>611</v>
      </c>
      <c r="F1442" s="39" t="s">
        <v>1739</v>
      </c>
      <c r="G1442" s="39" t="s">
        <v>5355</v>
      </c>
      <c r="H1442" s="39" t="s">
        <v>4502</v>
      </c>
      <c r="I1442" s="40" t="n">
        <v>16</v>
      </c>
      <c r="J1442" s="40" t="n">
        <v>0</v>
      </c>
      <c r="K1442" s="39" t="s">
        <v>4503</v>
      </c>
      <c r="L1442" s="41" t="n">
        <v>0</v>
      </c>
      <c r="M1442" s="41" t="n">
        <v>569662.56</v>
      </c>
      <c r="O1442" s="42" t="n">
        <f aca="false">M1442/SUM($M$2:$M$2023)</f>
        <v>0.00157377206138808</v>
      </c>
      <c r="P1442" s="43" t="n">
        <f aca="false">IFERROR(M1442/I1442,0)</f>
        <v>35603.91</v>
      </c>
      <c r="Q1442" s="17"/>
      <c r="R1442" s="44" t="n">
        <f aca="false">I1442-Q1442</f>
        <v>16</v>
      </c>
      <c r="S1442" s="43" t="n">
        <f aca="false">$AK1442*R1442</f>
        <v>569662.56</v>
      </c>
      <c r="U1442" s="26" t="s">
        <v>259</v>
      </c>
      <c r="V1442" s="26" t="s">
        <v>610</v>
      </c>
      <c r="W1442" s="26" t="s">
        <v>612</v>
      </c>
      <c r="X1442" s="26"/>
      <c r="Y1442" s="26" t="s">
        <v>615</v>
      </c>
      <c r="Z1442" s="27" t="s">
        <v>126</v>
      </c>
      <c r="AA1442" s="26"/>
      <c r="AB1442" s="26"/>
      <c r="AC1442" s="26"/>
      <c r="AD1442" s="26"/>
      <c r="AE1442" s="26"/>
      <c r="AF1442" s="26"/>
      <c r="AG1442" s="26"/>
      <c r="AH1442" s="45" t="n">
        <v>16</v>
      </c>
      <c r="AI1442" s="45" t="n">
        <f aca="false">Q1442</f>
        <v>0</v>
      </c>
      <c r="AJ1442" s="45" t="n">
        <f aca="false">$AH1442-$AI1442</f>
        <v>16</v>
      </c>
      <c r="AK1442" s="46" t="n">
        <v>35603.91</v>
      </c>
      <c r="AL1442" s="46" t="n">
        <f aca="false">$AJ1442*$AK1442</f>
        <v>569662.56</v>
      </c>
      <c r="AM1442" s="46" t="n">
        <f aca="false">$AI1442*$AK1442</f>
        <v>0</v>
      </c>
      <c r="AN1442" s="26"/>
      <c r="AO1442" s="26"/>
    </row>
    <row r="1443" customFormat="false" ht="12" hidden="false" customHeight="false" outlineLevel="0" collapsed="false">
      <c r="A1443" s="39" t="s">
        <v>2901</v>
      </c>
      <c r="B1443" s="39" t="s">
        <v>2902</v>
      </c>
      <c r="C1443" s="39"/>
      <c r="D1443" s="39" t="s">
        <v>4565</v>
      </c>
      <c r="E1443" s="39" t="s">
        <v>611</v>
      </c>
      <c r="F1443" s="39" t="s">
        <v>1739</v>
      </c>
      <c r="G1443" s="39" t="s">
        <v>4854</v>
      </c>
      <c r="H1443" s="39" t="s">
        <v>4502</v>
      </c>
      <c r="I1443" s="40" t="n">
        <v>16</v>
      </c>
      <c r="J1443" s="40" t="n">
        <v>0</v>
      </c>
      <c r="K1443" s="39" t="s">
        <v>4503</v>
      </c>
      <c r="L1443" s="41" t="n">
        <v>0</v>
      </c>
      <c r="M1443" s="41" t="n">
        <v>158913.99</v>
      </c>
      <c r="O1443" s="42" t="n">
        <f aca="false">M1443/SUM($M$2:$M$2023)</f>
        <v>0.000439022002122984</v>
      </c>
      <c r="P1443" s="43" t="n">
        <f aca="false">IFERROR(M1443/I1443,0)</f>
        <v>9932.124375</v>
      </c>
      <c r="Q1443" s="17"/>
      <c r="R1443" s="44" t="n">
        <f aca="false">I1443-Q1443</f>
        <v>16</v>
      </c>
      <c r="S1443" s="43" t="n">
        <f aca="false">$AK1443*R1443</f>
        <v>158913.991111111</v>
      </c>
      <c r="U1443" s="26" t="s">
        <v>259</v>
      </c>
      <c r="V1443" s="26" t="s">
        <v>610</v>
      </c>
      <c r="W1443" s="26" t="s">
        <v>612</v>
      </c>
      <c r="X1443" s="26"/>
      <c r="Y1443" s="26" t="s">
        <v>615</v>
      </c>
      <c r="Z1443" s="27" t="s">
        <v>126</v>
      </c>
      <c r="AA1443" s="26"/>
      <c r="AB1443" s="26"/>
      <c r="AC1443" s="26"/>
      <c r="AD1443" s="26"/>
      <c r="AE1443" s="26"/>
      <c r="AF1443" s="26"/>
      <c r="AG1443" s="26"/>
      <c r="AH1443" s="45" t="n">
        <v>18</v>
      </c>
      <c r="AI1443" s="45" t="n">
        <f aca="false">Q1443</f>
        <v>0</v>
      </c>
      <c r="AJ1443" s="45" t="n">
        <f aca="false">$AH1443-$AI1443</f>
        <v>18</v>
      </c>
      <c r="AK1443" s="46" t="n">
        <v>9932.12444444444</v>
      </c>
      <c r="AL1443" s="46" t="n">
        <f aca="false">$AJ1443*$AK1443</f>
        <v>178778.24</v>
      </c>
      <c r="AM1443" s="46" t="n">
        <f aca="false">$AI1443*$AK1443</f>
        <v>0</v>
      </c>
      <c r="AN1443" s="26"/>
      <c r="AO1443" s="26" t="s">
        <v>1741</v>
      </c>
    </row>
    <row r="1444" customFormat="false" ht="12" hidden="false" customHeight="false" outlineLevel="0" collapsed="false">
      <c r="A1444" s="39" t="s">
        <v>2636</v>
      </c>
      <c r="B1444" s="39" t="s">
        <v>2637</v>
      </c>
      <c r="C1444" s="39"/>
      <c r="D1444" s="39" t="s">
        <v>4565</v>
      </c>
      <c r="E1444" s="39" t="s">
        <v>611</v>
      </c>
      <c r="F1444" s="39" t="s">
        <v>1739</v>
      </c>
      <c r="G1444" s="39" t="s">
        <v>4854</v>
      </c>
      <c r="H1444" s="39" t="s">
        <v>4502</v>
      </c>
      <c r="I1444" s="40" t="n">
        <v>16</v>
      </c>
      <c r="J1444" s="40" t="n">
        <v>0</v>
      </c>
      <c r="K1444" s="39" t="s">
        <v>4503</v>
      </c>
      <c r="L1444" s="41" t="n">
        <v>0</v>
      </c>
      <c r="M1444" s="41" t="n">
        <v>305079.56</v>
      </c>
      <c r="O1444" s="42" t="n">
        <f aca="false">M1444/SUM($M$2:$M$2023)</f>
        <v>0.000842824720705829</v>
      </c>
      <c r="P1444" s="43" t="n">
        <f aca="false">IFERROR(M1444/I1444,0)</f>
        <v>19067.4725</v>
      </c>
      <c r="Q1444" s="17"/>
      <c r="R1444" s="44" t="n">
        <f aca="false">I1444-Q1444</f>
        <v>16</v>
      </c>
      <c r="S1444" s="43" t="n">
        <f aca="false">$AK1444*R1444</f>
        <v>305079.560597015</v>
      </c>
      <c r="U1444" s="26" t="s">
        <v>259</v>
      </c>
      <c r="V1444" s="26" t="s">
        <v>610</v>
      </c>
      <c r="W1444" s="26" t="s">
        <v>612</v>
      </c>
      <c r="X1444" s="26"/>
      <c r="Y1444" s="26" t="s">
        <v>615</v>
      </c>
      <c r="Z1444" s="27" t="s">
        <v>126</v>
      </c>
      <c r="AA1444" s="26"/>
      <c r="AB1444" s="26"/>
      <c r="AC1444" s="26"/>
      <c r="AD1444" s="26"/>
      <c r="AE1444" s="26"/>
      <c r="AF1444" s="26"/>
      <c r="AG1444" s="26"/>
      <c r="AH1444" s="45"/>
      <c r="AI1444" s="45"/>
      <c r="AJ1444" s="45"/>
      <c r="AK1444" s="46" t="n">
        <v>19067.4725373134</v>
      </c>
      <c r="AL1444" s="46"/>
      <c r="AM1444" s="46"/>
      <c r="AN1444" s="26"/>
      <c r="AO1444" s="26" t="s">
        <v>1741</v>
      </c>
    </row>
    <row r="1445" customFormat="false" ht="12" hidden="false" customHeight="false" outlineLevel="0" collapsed="false">
      <c r="A1445" s="39" t="s">
        <v>2907</v>
      </c>
      <c r="B1445" s="39" t="s">
        <v>2908</v>
      </c>
      <c r="C1445" s="39"/>
      <c r="D1445" s="39" t="s">
        <v>4565</v>
      </c>
      <c r="E1445" s="39" t="s">
        <v>611</v>
      </c>
      <c r="F1445" s="39" t="s">
        <v>1739</v>
      </c>
      <c r="G1445" s="39" t="s">
        <v>4854</v>
      </c>
      <c r="H1445" s="39" t="s">
        <v>4502</v>
      </c>
      <c r="I1445" s="40" t="n">
        <v>16</v>
      </c>
      <c r="J1445" s="40" t="n">
        <v>0</v>
      </c>
      <c r="K1445" s="39" t="s">
        <v>4503</v>
      </c>
      <c r="L1445" s="41" t="n">
        <v>0</v>
      </c>
      <c r="M1445" s="41" t="n">
        <v>332800</v>
      </c>
      <c r="O1445" s="42" t="n">
        <f aca="false">M1445/SUM($M$2:$M$2023)</f>
        <v>0.000919406292086235</v>
      </c>
      <c r="P1445" s="43" t="n">
        <f aca="false">IFERROR(M1445/I1445,0)</f>
        <v>20800</v>
      </c>
      <c r="Q1445" s="17"/>
      <c r="R1445" s="44" t="n">
        <f aca="false">I1445-Q1445</f>
        <v>16</v>
      </c>
      <c r="S1445" s="43" t="n">
        <f aca="false">$AK1445*R1445</f>
        <v>332800</v>
      </c>
      <c r="U1445" s="26" t="s">
        <v>259</v>
      </c>
      <c r="V1445" s="26" t="s">
        <v>610</v>
      </c>
      <c r="W1445" s="26" t="s">
        <v>612</v>
      </c>
      <c r="X1445" s="26"/>
      <c r="Y1445" s="26" t="s">
        <v>615</v>
      </c>
      <c r="Z1445" s="27" t="s">
        <v>126</v>
      </c>
      <c r="AA1445" s="26"/>
      <c r="AB1445" s="26"/>
      <c r="AC1445" s="26"/>
      <c r="AD1445" s="26"/>
      <c r="AE1445" s="26"/>
      <c r="AF1445" s="26"/>
      <c r="AG1445" s="26"/>
      <c r="AH1445" s="45" t="n">
        <v>16</v>
      </c>
      <c r="AI1445" s="45" t="n">
        <f aca="false">Q1445</f>
        <v>0</v>
      </c>
      <c r="AJ1445" s="45" t="n">
        <f aca="false">$AH1445-$AI1445</f>
        <v>16</v>
      </c>
      <c r="AK1445" s="46" t="n">
        <v>20800</v>
      </c>
      <c r="AL1445" s="46" t="n">
        <f aca="false">$AJ1445*$AK1445</f>
        <v>332800</v>
      </c>
      <c r="AM1445" s="46" t="n">
        <f aca="false">$AI1445*$AK1445</f>
        <v>0</v>
      </c>
      <c r="AN1445" s="26"/>
      <c r="AO1445" s="26"/>
    </row>
    <row r="1446" customFormat="false" ht="12" hidden="false" customHeight="false" outlineLevel="0" collapsed="false">
      <c r="A1446" s="39" t="s">
        <v>1498</v>
      </c>
      <c r="B1446" s="39" t="s">
        <v>1499</v>
      </c>
      <c r="C1446" s="39" t="s">
        <v>78</v>
      </c>
      <c r="D1446" s="39" t="s">
        <v>4505</v>
      </c>
      <c r="E1446" s="39" t="s">
        <v>261</v>
      </c>
      <c r="F1446" s="39" t="s">
        <v>1739</v>
      </c>
      <c r="G1446" s="39" t="s">
        <v>4852</v>
      </c>
      <c r="H1446" s="39" t="s">
        <v>4502</v>
      </c>
      <c r="I1446" s="40" t="n">
        <v>15</v>
      </c>
      <c r="J1446" s="40" t="n">
        <v>0</v>
      </c>
      <c r="K1446" s="39" t="s">
        <v>4503</v>
      </c>
      <c r="L1446" s="41" t="n">
        <v>0</v>
      </c>
      <c r="M1446" s="41" t="n">
        <v>25478.33</v>
      </c>
      <c r="O1446" s="42" t="n">
        <f aca="false">M1446/SUM($M$2:$M$2023)</f>
        <v>7.03874306305573E-005</v>
      </c>
      <c r="P1446" s="43" t="n">
        <f aca="false">IFERROR(M1446/I1446,0)</f>
        <v>1698.55533333333</v>
      </c>
      <c r="Q1446" s="17"/>
      <c r="R1446" s="44" t="n">
        <f aca="false">I1446-Q1446</f>
        <v>15</v>
      </c>
      <c r="S1446" s="43" t="n">
        <f aca="false">$AK1446*R1446</f>
        <v>25478.3314285714</v>
      </c>
      <c r="U1446" s="26" t="s">
        <v>259</v>
      </c>
      <c r="V1446" s="26" t="s">
        <v>260</v>
      </c>
      <c r="W1446" s="26" t="s">
        <v>262</v>
      </c>
      <c r="X1446" s="29" t="s">
        <v>227</v>
      </c>
      <c r="Y1446" s="26" t="s">
        <v>297</v>
      </c>
      <c r="Z1446" s="25" t="s">
        <v>51</v>
      </c>
      <c r="AA1446" s="26" t="s">
        <v>2452</v>
      </c>
      <c r="AB1446" s="26" t="s">
        <v>2453</v>
      </c>
      <c r="AC1446" s="26" t="s">
        <v>290</v>
      </c>
      <c r="AD1446" s="26" t="s">
        <v>269</v>
      </c>
      <c r="AE1446" s="26"/>
      <c r="AF1446" s="26" t="s">
        <v>269</v>
      </c>
      <c r="AG1446" s="26"/>
      <c r="AH1446" s="45"/>
      <c r="AI1446" s="45"/>
      <c r="AJ1446" s="45"/>
      <c r="AK1446" s="46" t="n">
        <v>1698.55542857143</v>
      </c>
      <c r="AL1446" s="46"/>
      <c r="AM1446" s="46"/>
      <c r="AN1446" s="26"/>
      <c r="AO1446" s="26" t="s">
        <v>5674</v>
      </c>
    </row>
    <row r="1447" customFormat="false" ht="12" hidden="false" customHeight="false" outlineLevel="0" collapsed="false">
      <c r="A1447" s="39" t="s">
        <v>1498</v>
      </c>
      <c r="B1447" s="39" t="s">
        <v>1499</v>
      </c>
      <c r="C1447" s="39" t="s">
        <v>5905</v>
      </c>
      <c r="D1447" s="39" t="s">
        <v>4505</v>
      </c>
      <c r="E1447" s="39" t="s">
        <v>261</v>
      </c>
      <c r="F1447" s="39" t="s">
        <v>1739</v>
      </c>
      <c r="G1447" s="39" t="s">
        <v>4852</v>
      </c>
      <c r="H1447" s="39" t="s">
        <v>4502</v>
      </c>
      <c r="I1447" s="40" t="n">
        <v>15</v>
      </c>
      <c r="J1447" s="40" t="n">
        <v>0</v>
      </c>
      <c r="K1447" s="39" t="s">
        <v>4503</v>
      </c>
      <c r="L1447" s="41" t="n">
        <v>0</v>
      </c>
      <c r="M1447" s="41" t="n">
        <v>25478.33</v>
      </c>
      <c r="O1447" s="42" t="n">
        <f aca="false">M1447/SUM($M$2:$M$2023)</f>
        <v>7.03874306305573E-005</v>
      </c>
      <c r="P1447" s="43" t="n">
        <f aca="false">IFERROR(M1447/I1447,0)</f>
        <v>1698.55533333333</v>
      </c>
      <c r="Q1447" s="17"/>
      <c r="R1447" s="44" t="n">
        <f aca="false">I1447-Q1447</f>
        <v>15</v>
      </c>
      <c r="S1447" s="43" t="n">
        <f aca="false">$AK1447*R1447</f>
        <v>25478.3314285714</v>
      </c>
      <c r="U1447" s="26" t="s">
        <v>259</v>
      </c>
      <c r="V1447" s="26" t="s">
        <v>260</v>
      </c>
      <c r="W1447" s="26" t="s">
        <v>262</v>
      </c>
      <c r="X1447" s="29" t="s">
        <v>227</v>
      </c>
      <c r="Y1447" s="26" t="s">
        <v>297</v>
      </c>
      <c r="Z1447" s="25" t="s">
        <v>51</v>
      </c>
      <c r="AA1447" s="26" t="s">
        <v>2452</v>
      </c>
      <c r="AB1447" s="26" t="s">
        <v>2453</v>
      </c>
      <c r="AC1447" s="26" t="s">
        <v>290</v>
      </c>
      <c r="AD1447" s="26" t="s">
        <v>269</v>
      </c>
      <c r="AE1447" s="26"/>
      <c r="AF1447" s="26" t="s">
        <v>269</v>
      </c>
      <c r="AG1447" s="26"/>
      <c r="AH1447" s="45"/>
      <c r="AI1447" s="45"/>
      <c r="AJ1447" s="45"/>
      <c r="AK1447" s="46" t="n">
        <v>1698.55542857143</v>
      </c>
      <c r="AL1447" s="46"/>
      <c r="AM1447" s="46"/>
      <c r="AN1447" s="26"/>
      <c r="AO1447" s="26" t="s">
        <v>5674</v>
      </c>
    </row>
    <row r="1448" customFormat="false" ht="12" hidden="false" customHeight="false" outlineLevel="0" collapsed="false">
      <c r="A1448" s="39" t="s">
        <v>2662</v>
      </c>
      <c r="B1448" s="39" t="s">
        <v>2663</v>
      </c>
      <c r="C1448" s="39" t="s">
        <v>5906</v>
      </c>
      <c r="D1448" s="39" t="s">
        <v>4505</v>
      </c>
      <c r="E1448" s="39" t="s">
        <v>261</v>
      </c>
      <c r="F1448" s="39" t="s">
        <v>1739</v>
      </c>
      <c r="G1448" s="39" t="s">
        <v>4853</v>
      </c>
      <c r="H1448" s="39" t="s">
        <v>4502</v>
      </c>
      <c r="I1448" s="40" t="n">
        <v>15</v>
      </c>
      <c r="J1448" s="40" t="n">
        <v>0</v>
      </c>
      <c r="K1448" s="39" t="s">
        <v>4503</v>
      </c>
      <c r="L1448" s="41" t="n">
        <v>0</v>
      </c>
      <c r="M1448" s="41" t="n">
        <v>876745.43</v>
      </c>
      <c r="O1448" s="42" t="n">
        <f aca="false">M1448/SUM($M$2:$M$2023)</f>
        <v>0.00242213120462696</v>
      </c>
      <c r="P1448" s="43" t="n">
        <f aca="false">IFERROR(M1448/I1448,0)</f>
        <v>58449.6953333333</v>
      </c>
      <c r="Q1448" s="17"/>
      <c r="R1448" s="44" t="n">
        <f aca="false">I1448-Q1448</f>
        <v>15</v>
      </c>
      <c r="S1448" s="43" t="n">
        <f aca="false">$AK1448*R1448</f>
        <v>876745.428947368</v>
      </c>
      <c r="U1448" s="26" t="s">
        <v>259</v>
      </c>
      <c r="V1448" s="26" t="s">
        <v>260</v>
      </c>
      <c r="W1448" s="26" t="s">
        <v>262</v>
      </c>
      <c r="X1448" s="26"/>
      <c r="Y1448" s="26" t="s">
        <v>277</v>
      </c>
      <c r="Z1448" s="27" t="s">
        <v>123</v>
      </c>
      <c r="AA1448" s="26"/>
      <c r="AB1448" s="26"/>
      <c r="AC1448" s="26"/>
      <c r="AD1448" s="26"/>
      <c r="AE1448" s="26"/>
      <c r="AF1448" s="26"/>
      <c r="AG1448" s="26"/>
      <c r="AH1448" s="45"/>
      <c r="AI1448" s="45"/>
      <c r="AJ1448" s="45"/>
      <c r="AK1448" s="46" t="n">
        <v>58449.6952631579</v>
      </c>
      <c r="AL1448" s="46"/>
      <c r="AM1448" s="46"/>
      <c r="AN1448" s="26"/>
      <c r="AO1448" s="26" t="s">
        <v>1740</v>
      </c>
    </row>
    <row r="1449" customFormat="false" ht="12" hidden="false" customHeight="false" outlineLevel="0" collapsed="false">
      <c r="A1449" s="39" t="s">
        <v>2243</v>
      </c>
      <c r="B1449" s="39" t="s">
        <v>2244</v>
      </c>
      <c r="C1449" s="39" t="s">
        <v>5907</v>
      </c>
      <c r="D1449" s="39" t="s">
        <v>4505</v>
      </c>
      <c r="E1449" s="39" t="s">
        <v>261</v>
      </c>
      <c r="F1449" s="39" t="s">
        <v>1739</v>
      </c>
      <c r="G1449" s="39" t="s">
        <v>4852</v>
      </c>
      <c r="H1449" s="39" t="s">
        <v>4502</v>
      </c>
      <c r="I1449" s="40" t="n">
        <v>15</v>
      </c>
      <c r="J1449" s="40" t="n">
        <v>0</v>
      </c>
      <c r="K1449" s="39" t="s">
        <v>4503</v>
      </c>
      <c r="L1449" s="41" t="n">
        <v>0</v>
      </c>
      <c r="M1449" s="41" t="n">
        <v>141039.23</v>
      </c>
      <c r="O1449" s="42" t="n">
        <f aca="false">M1449/SUM($M$2:$M$2023)</f>
        <v>0.000389640491265017</v>
      </c>
      <c r="P1449" s="43" t="n">
        <f aca="false">IFERROR(M1449/I1449,0)</f>
        <v>9402.61533333333</v>
      </c>
      <c r="Q1449" s="17"/>
      <c r="R1449" s="44" t="n">
        <f aca="false">I1449-Q1449</f>
        <v>15</v>
      </c>
      <c r="S1449" s="43" t="n">
        <f aca="false">$AK1449*R1449</f>
        <v>141039.232830626</v>
      </c>
      <c r="U1449" s="26" t="s">
        <v>259</v>
      </c>
      <c r="V1449" s="26" t="s">
        <v>260</v>
      </c>
      <c r="W1449" s="26" t="s">
        <v>262</v>
      </c>
      <c r="X1449" s="26"/>
      <c r="Y1449" s="26" t="s">
        <v>277</v>
      </c>
      <c r="Z1449" s="27" t="s">
        <v>123</v>
      </c>
      <c r="AA1449" s="26"/>
      <c r="AB1449" s="26"/>
      <c r="AC1449" s="26"/>
      <c r="AD1449" s="26"/>
      <c r="AE1449" s="26"/>
      <c r="AF1449" s="26"/>
      <c r="AG1449" s="26"/>
      <c r="AH1449" s="45"/>
      <c r="AI1449" s="45"/>
      <c r="AJ1449" s="45"/>
      <c r="AK1449" s="46" t="n">
        <v>9402.61552204177</v>
      </c>
      <c r="AL1449" s="46"/>
      <c r="AM1449" s="46"/>
      <c r="AN1449" s="26"/>
      <c r="AO1449" s="26" t="s">
        <v>1837</v>
      </c>
    </row>
    <row r="1450" customFormat="false" ht="12" hidden="false" customHeight="false" outlineLevel="0" collapsed="false">
      <c r="A1450" s="39" t="s">
        <v>1032</v>
      </c>
      <c r="B1450" s="39" t="s">
        <v>1033</v>
      </c>
      <c r="C1450" s="39" t="s">
        <v>5908</v>
      </c>
      <c r="D1450" s="39" t="s">
        <v>4505</v>
      </c>
      <c r="E1450" s="39" t="s">
        <v>261</v>
      </c>
      <c r="F1450" s="39" t="s">
        <v>1739</v>
      </c>
      <c r="G1450" s="39" t="s">
        <v>4853</v>
      </c>
      <c r="H1450" s="39" t="s">
        <v>4502</v>
      </c>
      <c r="I1450" s="40" t="n">
        <v>15</v>
      </c>
      <c r="J1450" s="40" t="n">
        <v>0</v>
      </c>
      <c r="K1450" s="39" t="s">
        <v>4503</v>
      </c>
      <c r="L1450" s="41" t="n">
        <v>0</v>
      </c>
      <c r="M1450" s="41" t="n">
        <v>54450.11</v>
      </c>
      <c r="O1450" s="42" t="n">
        <f aca="false">M1450/SUM($M$2:$M$2023)</f>
        <v>0.000150426002820876</v>
      </c>
      <c r="P1450" s="43" t="n">
        <f aca="false">IFERROR(M1450/I1450,0)</f>
        <v>3630.00733333333</v>
      </c>
      <c r="Q1450" s="17"/>
      <c r="R1450" s="44" t="n">
        <f aca="false">I1450-Q1450</f>
        <v>15</v>
      </c>
      <c r="S1450" s="43" t="n">
        <f aca="false">$AK1450*R1450</f>
        <v>54450.1137149028</v>
      </c>
      <c r="U1450" s="26" t="s">
        <v>259</v>
      </c>
      <c r="V1450" s="26" t="s">
        <v>260</v>
      </c>
      <c r="W1450" s="26" t="s">
        <v>262</v>
      </c>
      <c r="X1450" s="29" t="s">
        <v>227</v>
      </c>
      <c r="Y1450" s="26" t="s">
        <v>297</v>
      </c>
      <c r="Z1450" s="25" t="s">
        <v>51</v>
      </c>
      <c r="AA1450" s="26" t="s">
        <v>2227</v>
      </c>
      <c r="AB1450" s="26" t="s">
        <v>2228</v>
      </c>
      <c r="AC1450" s="26" t="s">
        <v>1036</v>
      </c>
      <c r="AD1450" s="26" t="s">
        <v>269</v>
      </c>
      <c r="AE1450" s="26"/>
      <c r="AF1450" s="26" t="s">
        <v>270</v>
      </c>
      <c r="AG1450" s="26" t="s">
        <v>1037</v>
      </c>
      <c r="AH1450" s="45"/>
      <c r="AI1450" s="45"/>
      <c r="AJ1450" s="45"/>
      <c r="AK1450" s="46" t="n">
        <v>3630.00758099352</v>
      </c>
      <c r="AL1450" s="46"/>
      <c r="AM1450" s="46"/>
      <c r="AN1450" s="26"/>
      <c r="AO1450" s="26" t="s">
        <v>5680</v>
      </c>
    </row>
    <row r="1451" customFormat="false" ht="12" hidden="false" customHeight="false" outlineLevel="0" collapsed="false">
      <c r="A1451" s="39" t="s">
        <v>1862</v>
      </c>
      <c r="B1451" s="39" t="s">
        <v>1863</v>
      </c>
      <c r="C1451" s="39" t="s">
        <v>5909</v>
      </c>
      <c r="D1451" s="39" t="s">
        <v>4505</v>
      </c>
      <c r="E1451" s="39" t="s">
        <v>261</v>
      </c>
      <c r="F1451" s="39" t="s">
        <v>1739</v>
      </c>
      <c r="G1451" s="39" t="s">
        <v>4853</v>
      </c>
      <c r="H1451" s="39" t="s">
        <v>4502</v>
      </c>
      <c r="I1451" s="40" t="n">
        <v>15</v>
      </c>
      <c r="J1451" s="40" t="n">
        <v>0</v>
      </c>
      <c r="K1451" s="39" t="s">
        <v>4503</v>
      </c>
      <c r="L1451" s="41" t="n">
        <v>0</v>
      </c>
      <c r="M1451" s="41" t="n">
        <v>1480.21</v>
      </c>
      <c r="O1451" s="42" t="n">
        <f aca="false">M1451/SUM($M$2:$M$2023)</f>
        <v>4.08928602045963E-006</v>
      </c>
      <c r="P1451" s="43" t="n">
        <f aca="false">IFERROR(M1451/I1451,0)</f>
        <v>98.6806666666667</v>
      </c>
      <c r="Q1451" s="17"/>
      <c r="R1451" s="44" t="n">
        <f aca="false">I1451-Q1451</f>
        <v>15</v>
      </c>
      <c r="S1451" s="43" t="n">
        <f aca="false">$AK1451*R1451</f>
        <v>1480.20957284516</v>
      </c>
      <c r="U1451" s="26" t="s">
        <v>259</v>
      </c>
      <c r="V1451" s="26" t="s">
        <v>260</v>
      </c>
      <c r="W1451" s="26" t="s">
        <v>262</v>
      </c>
      <c r="X1451" s="25" t="s">
        <v>228</v>
      </c>
      <c r="Y1451" s="26" t="s">
        <v>282</v>
      </c>
      <c r="Z1451" s="25" t="s">
        <v>51</v>
      </c>
      <c r="AA1451" s="26" t="s">
        <v>1864</v>
      </c>
      <c r="AB1451" s="26" t="s">
        <v>1865</v>
      </c>
      <c r="AC1451" s="26" t="s">
        <v>1866</v>
      </c>
      <c r="AD1451" s="26" t="s">
        <v>269</v>
      </c>
      <c r="AE1451" s="26"/>
      <c r="AF1451" s="26" t="s">
        <v>270</v>
      </c>
      <c r="AG1451" s="26" t="s">
        <v>1867</v>
      </c>
      <c r="AH1451" s="45"/>
      <c r="AI1451" s="45"/>
      <c r="AJ1451" s="45"/>
      <c r="AK1451" s="46" t="n">
        <v>98.6806381896771</v>
      </c>
      <c r="AL1451" s="46"/>
      <c r="AM1451" s="46"/>
      <c r="AN1451" s="26"/>
      <c r="AO1451" s="26" t="s">
        <v>4932</v>
      </c>
    </row>
    <row r="1452" customFormat="false" ht="12" hidden="false" customHeight="false" outlineLevel="0" collapsed="false">
      <c r="A1452" s="39" t="s">
        <v>328</v>
      </c>
      <c r="B1452" s="39" t="s">
        <v>329</v>
      </c>
      <c r="C1452" s="39" t="s">
        <v>5910</v>
      </c>
      <c r="D1452" s="39" t="s">
        <v>4505</v>
      </c>
      <c r="E1452" s="39" t="s">
        <v>261</v>
      </c>
      <c r="F1452" s="39" t="s">
        <v>1739</v>
      </c>
      <c r="G1452" s="39" t="s">
        <v>4853</v>
      </c>
      <c r="H1452" s="39" t="s">
        <v>4502</v>
      </c>
      <c r="I1452" s="40" t="n">
        <v>15</v>
      </c>
      <c r="J1452" s="40" t="n">
        <v>0</v>
      </c>
      <c r="K1452" s="39" t="s">
        <v>4503</v>
      </c>
      <c r="L1452" s="41" t="n">
        <v>0</v>
      </c>
      <c r="M1452" s="41" t="n">
        <v>885.12</v>
      </c>
      <c r="O1452" s="42" t="n">
        <f aca="false">M1452/SUM($M$2:$M$2023)</f>
        <v>2.44526711914474E-006</v>
      </c>
      <c r="P1452" s="43" t="n">
        <f aca="false">IFERROR(M1452/I1452,0)</f>
        <v>59.008</v>
      </c>
      <c r="Q1452" s="17"/>
      <c r="R1452" s="44" t="n">
        <f aca="false">I1452-Q1452</f>
        <v>15</v>
      </c>
      <c r="S1452" s="43" t="n">
        <f aca="false">$AK1452*R1452</f>
        <v>885.116984993179</v>
      </c>
      <c r="U1452" s="26" t="s">
        <v>259</v>
      </c>
      <c r="V1452" s="26" t="s">
        <v>260</v>
      </c>
      <c r="W1452" s="26" t="s">
        <v>262</v>
      </c>
      <c r="X1452" s="24" t="s">
        <v>226</v>
      </c>
      <c r="Y1452" s="26" t="s">
        <v>267</v>
      </c>
      <c r="Z1452" s="25" t="s">
        <v>51</v>
      </c>
      <c r="AA1452" s="26" t="s">
        <v>1788</v>
      </c>
      <c r="AB1452" s="26" t="s">
        <v>1789</v>
      </c>
      <c r="AC1452" s="26" t="s">
        <v>1791</v>
      </c>
      <c r="AD1452" s="26" t="s">
        <v>269</v>
      </c>
      <c r="AE1452" s="26"/>
      <c r="AF1452" s="26" t="s">
        <v>270</v>
      </c>
      <c r="AG1452" s="26" t="s">
        <v>333</v>
      </c>
      <c r="AH1452" s="45"/>
      <c r="AI1452" s="45"/>
      <c r="AJ1452" s="45"/>
      <c r="AK1452" s="46" t="n">
        <v>59.0077989995453</v>
      </c>
      <c r="AL1452" s="46"/>
      <c r="AM1452" s="46"/>
      <c r="AN1452" s="26"/>
      <c r="AO1452" s="26" t="s">
        <v>4872</v>
      </c>
    </row>
    <row r="1453" customFormat="false" ht="12" hidden="false" customHeight="false" outlineLevel="0" collapsed="false">
      <c r="A1453" s="39" t="s">
        <v>2909</v>
      </c>
      <c r="B1453" s="39" t="s">
        <v>2910</v>
      </c>
      <c r="C1453" s="39"/>
      <c r="D1453" s="39" t="s">
        <v>4505</v>
      </c>
      <c r="E1453" s="39" t="s">
        <v>261</v>
      </c>
      <c r="F1453" s="39" t="s">
        <v>1739</v>
      </c>
      <c r="G1453" s="39" t="s">
        <v>4853</v>
      </c>
      <c r="H1453" s="39" t="s">
        <v>4502</v>
      </c>
      <c r="I1453" s="40" t="n">
        <v>15</v>
      </c>
      <c r="J1453" s="40" t="n">
        <v>0</v>
      </c>
      <c r="K1453" s="39" t="s">
        <v>4503</v>
      </c>
      <c r="L1453" s="41" t="n">
        <v>0</v>
      </c>
      <c r="M1453" s="41" t="n">
        <v>269132.17</v>
      </c>
      <c r="O1453" s="42" t="n">
        <f aca="false">M1453/SUM($M$2:$M$2023)</f>
        <v>0.000743515055591413</v>
      </c>
      <c r="P1453" s="43" t="n">
        <f aca="false">IFERROR(M1453/I1453,0)</f>
        <v>17942.1446666667</v>
      </c>
      <c r="Q1453" s="17"/>
      <c r="R1453" s="44" t="n">
        <f aca="false">I1453-Q1453</f>
        <v>15</v>
      </c>
      <c r="S1453" s="43" t="n">
        <f aca="false">$AK1453*R1453</f>
        <v>269132.17</v>
      </c>
      <c r="U1453" s="26" t="s">
        <v>259</v>
      </c>
      <c r="V1453" s="26" t="s">
        <v>260</v>
      </c>
      <c r="W1453" s="26" t="s">
        <v>262</v>
      </c>
      <c r="X1453" s="26"/>
      <c r="Y1453" s="26" t="s">
        <v>277</v>
      </c>
      <c r="Z1453" s="27" t="s">
        <v>123</v>
      </c>
      <c r="AA1453" s="26"/>
      <c r="AB1453" s="26"/>
      <c r="AC1453" s="26"/>
      <c r="AD1453" s="26"/>
      <c r="AE1453" s="26"/>
      <c r="AF1453" s="26"/>
      <c r="AG1453" s="26"/>
      <c r="AH1453" s="45" t="n">
        <v>15</v>
      </c>
      <c r="AI1453" s="45" t="n">
        <f aca="false">Q1453</f>
        <v>0</v>
      </c>
      <c r="AJ1453" s="45" t="n">
        <f aca="false">$AH1453-$AI1453</f>
        <v>15</v>
      </c>
      <c r="AK1453" s="46" t="n">
        <v>17942.1446666667</v>
      </c>
      <c r="AL1453" s="46" t="n">
        <f aca="false">$AJ1453*$AK1453</f>
        <v>269132.17</v>
      </c>
      <c r="AM1453" s="46" t="n">
        <f aca="false">$AI1453*$AK1453</f>
        <v>0</v>
      </c>
      <c r="AN1453" s="26"/>
      <c r="AO1453" s="26"/>
    </row>
    <row r="1454" customFormat="false" ht="12" hidden="false" customHeight="false" outlineLevel="0" collapsed="false">
      <c r="A1454" s="39" t="s">
        <v>2326</v>
      </c>
      <c r="B1454" s="39" t="s">
        <v>2327</v>
      </c>
      <c r="C1454" s="39" t="s">
        <v>5911</v>
      </c>
      <c r="D1454" s="39" t="s">
        <v>4505</v>
      </c>
      <c r="E1454" s="39" t="s">
        <v>261</v>
      </c>
      <c r="F1454" s="39" t="s">
        <v>1739</v>
      </c>
      <c r="G1454" s="39" t="s">
        <v>4853</v>
      </c>
      <c r="H1454" s="39" t="s">
        <v>4502</v>
      </c>
      <c r="I1454" s="40" t="n">
        <v>15</v>
      </c>
      <c r="J1454" s="40" t="n">
        <v>0</v>
      </c>
      <c r="K1454" s="39" t="s">
        <v>4503</v>
      </c>
      <c r="L1454" s="41" t="n">
        <v>0</v>
      </c>
      <c r="M1454" s="41" t="n">
        <v>38104.03</v>
      </c>
      <c r="O1454" s="42" t="n">
        <f aca="false">M1454/SUM($M$2:$M$2023)</f>
        <v>0.000105267683100489</v>
      </c>
      <c r="P1454" s="43" t="n">
        <f aca="false">IFERROR(M1454/I1454,0)</f>
        <v>2540.26866666667</v>
      </c>
      <c r="Q1454" s="17"/>
      <c r="R1454" s="44" t="n">
        <f aca="false">I1454-Q1454</f>
        <v>15</v>
      </c>
      <c r="S1454" s="43" t="n">
        <f aca="false">$AK1454*R1454</f>
        <v>38104.0340989399</v>
      </c>
      <c r="U1454" s="26" t="s">
        <v>259</v>
      </c>
      <c r="V1454" s="26" t="s">
        <v>260</v>
      </c>
      <c r="W1454" s="26" t="s">
        <v>262</v>
      </c>
      <c r="X1454" s="24" t="s">
        <v>226</v>
      </c>
      <c r="Y1454" s="26" t="s">
        <v>267</v>
      </c>
      <c r="Z1454" s="25" t="s">
        <v>51</v>
      </c>
      <c r="AA1454" s="26" t="s">
        <v>2328</v>
      </c>
      <c r="AB1454" s="26" t="s">
        <v>2329</v>
      </c>
      <c r="AC1454" s="26" t="s">
        <v>290</v>
      </c>
      <c r="AD1454" s="26" t="s">
        <v>269</v>
      </c>
      <c r="AE1454" s="26"/>
      <c r="AF1454" s="26" t="s">
        <v>269</v>
      </c>
      <c r="AG1454" s="26"/>
      <c r="AH1454" s="45"/>
      <c r="AI1454" s="45"/>
      <c r="AJ1454" s="45"/>
      <c r="AK1454" s="46" t="n">
        <v>2540.26893992933</v>
      </c>
      <c r="AL1454" s="46"/>
      <c r="AM1454" s="46"/>
      <c r="AN1454" s="26"/>
      <c r="AO1454" s="26" t="s">
        <v>5794</v>
      </c>
    </row>
    <row r="1455" customFormat="false" ht="12" hidden="false" customHeight="false" outlineLevel="0" collapsed="false">
      <c r="A1455" s="39" t="s">
        <v>2363</v>
      </c>
      <c r="B1455" s="39" t="s">
        <v>2364</v>
      </c>
      <c r="C1455" s="39" t="s">
        <v>5912</v>
      </c>
      <c r="D1455" s="39" t="s">
        <v>4505</v>
      </c>
      <c r="E1455" s="39" t="s">
        <v>261</v>
      </c>
      <c r="F1455" s="39" t="s">
        <v>1739</v>
      </c>
      <c r="G1455" s="39" t="s">
        <v>4853</v>
      </c>
      <c r="H1455" s="39" t="s">
        <v>4502</v>
      </c>
      <c r="I1455" s="40" t="n">
        <v>15</v>
      </c>
      <c r="J1455" s="40" t="n">
        <v>0</v>
      </c>
      <c r="K1455" s="39" t="s">
        <v>4503</v>
      </c>
      <c r="L1455" s="41" t="n">
        <v>0</v>
      </c>
      <c r="M1455" s="41" t="n">
        <v>21447.28</v>
      </c>
      <c r="O1455" s="42" t="n">
        <f aca="false">M1455/SUM($M$2:$M$2023)</f>
        <v>5.92510942912718E-005</v>
      </c>
      <c r="P1455" s="43" t="n">
        <f aca="false">IFERROR(M1455/I1455,0)</f>
        <v>1429.81866666667</v>
      </c>
      <c r="Q1455" s="17"/>
      <c r="R1455" s="44" t="n">
        <f aca="false">I1455-Q1455</f>
        <v>15</v>
      </c>
      <c r="S1455" s="43" t="n">
        <f aca="false">$AK1455*R1455</f>
        <v>21447.2768722467</v>
      </c>
      <c r="U1455" s="26" t="s">
        <v>259</v>
      </c>
      <c r="V1455" s="26" t="s">
        <v>260</v>
      </c>
      <c r="W1455" s="26" t="s">
        <v>262</v>
      </c>
      <c r="X1455" s="24" t="s">
        <v>226</v>
      </c>
      <c r="Y1455" s="26" t="s">
        <v>267</v>
      </c>
      <c r="Z1455" s="25" t="s">
        <v>51</v>
      </c>
      <c r="AA1455" s="26" t="s">
        <v>2365</v>
      </c>
      <c r="AB1455" s="26" t="s">
        <v>2366</v>
      </c>
      <c r="AC1455" s="26" t="s">
        <v>290</v>
      </c>
      <c r="AD1455" s="26" t="s">
        <v>269</v>
      </c>
      <c r="AE1455" s="26"/>
      <c r="AF1455" s="26" t="s">
        <v>269</v>
      </c>
      <c r="AG1455" s="26"/>
      <c r="AH1455" s="45"/>
      <c r="AI1455" s="45"/>
      <c r="AJ1455" s="45"/>
      <c r="AK1455" s="46" t="n">
        <v>1429.81845814978</v>
      </c>
      <c r="AL1455" s="46"/>
      <c r="AM1455" s="46"/>
      <c r="AN1455" s="26"/>
      <c r="AO1455" s="26" t="s">
        <v>5711</v>
      </c>
    </row>
    <row r="1456" customFormat="false" ht="12" hidden="false" customHeight="false" outlineLevel="0" collapsed="false">
      <c r="A1456" s="39" t="s">
        <v>1053</v>
      </c>
      <c r="B1456" s="39" t="s">
        <v>1054</v>
      </c>
      <c r="C1456" s="39" t="s">
        <v>5913</v>
      </c>
      <c r="D1456" s="39" t="s">
        <v>4505</v>
      </c>
      <c r="E1456" s="39" t="s">
        <v>261</v>
      </c>
      <c r="F1456" s="39" t="s">
        <v>1739</v>
      </c>
      <c r="G1456" s="39" t="s">
        <v>4853</v>
      </c>
      <c r="H1456" s="39" t="s">
        <v>4502</v>
      </c>
      <c r="I1456" s="40" t="n">
        <v>15</v>
      </c>
      <c r="J1456" s="40" t="n">
        <v>0</v>
      </c>
      <c r="K1456" s="39" t="s">
        <v>4503</v>
      </c>
      <c r="L1456" s="41" t="n">
        <v>0</v>
      </c>
      <c r="M1456" s="41" t="n">
        <v>96070.43</v>
      </c>
      <c r="O1456" s="42" t="n">
        <f aca="false">M1456/SUM($M$2:$M$2023)</f>
        <v>0.000265407926158144</v>
      </c>
      <c r="P1456" s="43" t="n">
        <f aca="false">IFERROR(M1456/I1456,0)</f>
        <v>6404.69533333333</v>
      </c>
      <c r="Q1456" s="17"/>
      <c r="R1456" s="44" t="n">
        <f aca="false">I1456-Q1456</f>
        <v>15</v>
      </c>
      <c r="S1456" s="43" t="n">
        <f aca="false">$AK1456*R1456</f>
        <v>96070.428440367</v>
      </c>
      <c r="U1456" s="26" t="s">
        <v>259</v>
      </c>
      <c r="V1456" s="26" t="s">
        <v>260</v>
      </c>
      <c r="W1456" s="26" t="s">
        <v>262</v>
      </c>
      <c r="X1456" s="25" t="s">
        <v>228</v>
      </c>
      <c r="Y1456" s="26" t="s">
        <v>282</v>
      </c>
      <c r="Z1456" s="25" t="s">
        <v>51</v>
      </c>
      <c r="AA1456" s="26" t="s">
        <v>2501</v>
      </c>
      <c r="AB1456" s="26" t="s">
        <v>2502</v>
      </c>
      <c r="AC1456" s="26" t="s">
        <v>290</v>
      </c>
      <c r="AD1456" s="26" t="s">
        <v>269</v>
      </c>
      <c r="AE1456" s="26"/>
      <c r="AF1456" s="26" t="s">
        <v>270</v>
      </c>
      <c r="AG1456" s="26" t="s">
        <v>2503</v>
      </c>
      <c r="AH1456" s="45"/>
      <c r="AI1456" s="45"/>
      <c r="AJ1456" s="45"/>
      <c r="AK1456" s="46" t="n">
        <v>6404.6952293578</v>
      </c>
      <c r="AL1456" s="46"/>
      <c r="AM1456" s="46"/>
      <c r="AN1456" s="26"/>
      <c r="AO1456" s="26" t="s">
        <v>5833</v>
      </c>
    </row>
    <row r="1457" customFormat="false" ht="12" hidden="false" customHeight="false" outlineLevel="0" collapsed="false">
      <c r="A1457" s="39" t="s">
        <v>1053</v>
      </c>
      <c r="B1457" s="39" t="s">
        <v>1054</v>
      </c>
      <c r="C1457" s="39" t="s">
        <v>5914</v>
      </c>
      <c r="D1457" s="39" t="s">
        <v>4505</v>
      </c>
      <c r="E1457" s="39" t="s">
        <v>261</v>
      </c>
      <c r="F1457" s="39" t="s">
        <v>1739</v>
      </c>
      <c r="G1457" s="39" t="s">
        <v>4853</v>
      </c>
      <c r="H1457" s="39" t="s">
        <v>4502</v>
      </c>
      <c r="I1457" s="40" t="n">
        <v>15</v>
      </c>
      <c r="J1457" s="40" t="n">
        <v>0</v>
      </c>
      <c r="K1457" s="39" t="s">
        <v>4503</v>
      </c>
      <c r="L1457" s="41" t="n">
        <v>0</v>
      </c>
      <c r="M1457" s="41" t="n">
        <v>96070.43</v>
      </c>
      <c r="O1457" s="42" t="n">
        <f aca="false">M1457/SUM($M$2:$M$2023)</f>
        <v>0.000265407926158144</v>
      </c>
      <c r="P1457" s="43" t="n">
        <f aca="false">IFERROR(M1457/I1457,0)</f>
        <v>6404.69533333333</v>
      </c>
      <c r="Q1457" s="17"/>
      <c r="R1457" s="44" t="n">
        <f aca="false">I1457-Q1457</f>
        <v>15</v>
      </c>
      <c r="S1457" s="43" t="n">
        <f aca="false">$AK1457*R1457</f>
        <v>96070.428440367</v>
      </c>
      <c r="U1457" s="26" t="s">
        <v>259</v>
      </c>
      <c r="V1457" s="26" t="s">
        <v>260</v>
      </c>
      <c r="W1457" s="26" t="s">
        <v>262</v>
      </c>
      <c r="X1457" s="25" t="s">
        <v>228</v>
      </c>
      <c r="Y1457" s="26" t="s">
        <v>282</v>
      </c>
      <c r="Z1457" s="25" t="s">
        <v>51</v>
      </c>
      <c r="AA1457" s="26" t="s">
        <v>2501</v>
      </c>
      <c r="AB1457" s="26" t="s">
        <v>2502</v>
      </c>
      <c r="AC1457" s="26" t="s">
        <v>290</v>
      </c>
      <c r="AD1457" s="26" t="s">
        <v>269</v>
      </c>
      <c r="AE1457" s="26"/>
      <c r="AF1457" s="26" t="s">
        <v>270</v>
      </c>
      <c r="AG1457" s="26" t="s">
        <v>2503</v>
      </c>
      <c r="AH1457" s="45"/>
      <c r="AI1457" s="45"/>
      <c r="AJ1457" s="45"/>
      <c r="AK1457" s="46" t="n">
        <v>6404.6952293578</v>
      </c>
      <c r="AL1457" s="46"/>
      <c r="AM1457" s="46"/>
      <c r="AN1457" s="26"/>
      <c r="AO1457" s="26" t="s">
        <v>5833</v>
      </c>
    </row>
    <row r="1458" customFormat="false" ht="12" hidden="false" customHeight="false" outlineLevel="0" collapsed="false">
      <c r="A1458" s="39" t="s">
        <v>2232</v>
      </c>
      <c r="B1458" s="39" t="s">
        <v>2233</v>
      </c>
      <c r="C1458" s="39" t="s">
        <v>5915</v>
      </c>
      <c r="D1458" s="39" t="s">
        <v>4505</v>
      </c>
      <c r="E1458" s="39" t="s">
        <v>261</v>
      </c>
      <c r="F1458" s="39" t="s">
        <v>1739</v>
      </c>
      <c r="G1458" s="39" t="s">
        <v>4853</v>
      </c>
      <c r="H1458" s="39" t="s">
        <v>4502</v>
      </c>
      <c r="I1458" s="40" t="n">
        <v>15</v>
      </c>
      <c r="J1458" s="40" t="n">
        <v>0</v>
      </c>
      <c r="K1458" s="39" t="s">
        <v>4503</v>
      </c>
      <c r="L1458" s="41" t="n">
        <v>0</v>
      </c>
      <c r="M1458" s="41" t="n">
        <v>156006.4</v>
      </c>
      <c r="O1458" s="42" t="n">
        <f aca="false">M1458/SUM($M$2:$M$2023)</f>
        <v>0.000430989380305655</v>
      </c>
      <c r="P1458" s="43" t="n">
        <f aca="false">IFERROR(M1458/I1458,0)</f>
        <v>10400.4266666667</v>
      </c>
      <c r="Q1458" s="17"/>
      <c r="R1458" s="44" t="n">
        <f aca="false">I1458-Q1458</f>
        <v>15</v>
      </c>
      <c r="S1458" s="43" t="n">
        <f aca="false">$AK1458*R1458</f>
        <v>156006.403618421</v>
      </c>
      <c r="U1458" s="26" t="s">
        <v>259</v>
      </c>
      <c r="V1458" s="26" t="s">
        <v>260</v>
      </c>
      <c r="W1458" s="26" t="s">
        <v>262</v>
      </c>
      <c r="X1458" s="26"/>
      <c r="Y1458" s="26" t="s">
        <v>277</v>
      </c>
      <c r="Z1458" s="27" t="s">
        <v>123</v>
      </c>
      <c r="AA1458" s="26"/>
      <c r="AB1458" s="26"/>
      <c r="AC1458" s="26"/>
      <c r="AD1458" s="26"/>
      <c r="AE1458" s="26"/>
      <c r="AF1458" s="26"/>
      <c r="AG1458" s="26"/>
      <c r="AH1458" s="45"/>
      <c r="AI1458" s="45"/>
      <c r="AJ1458" s="45"/>
      <c r="AK1458" s="46" t="n">
        <v>10400.4269078947</v>
      </c>
      <c r="AL1458" s="46"/>
      <c r="AM1458" s="46"/>
      <c r="AN1458" s="26"/>
      <c r="AO1458" s="26" t="s">
        <v>2023</v>
      </c>
    </row>
    <row r="1459" customFormat="false" ht="12" hidden="false" customHeight="false" outlineLevel="0" collapsed="false">
      <c r="A1459" s="39" t="s">
        <v>2062</v>
      </c>
      <c r="B1459" s="39" t="s">
        <v>2063</v>
      </c>
      <c r="C1459" s="39" t="s">
        <v>5025</v>
      </c>
      <c r="D1459" s="39" t="s">
        <v>4505</v>
      </c>
      <c r="E1459" s="39" t="s">
        <v>261</v>
      </c>
      <c r="F1459" s="39" t="s">
        <v>1739</v>
      </c>
      <c r="G1459" s="39" t="s">
        <v>4853</v>
      </c>
      <c r="H1459" s="39" t="s">
        <v>4502</v>
      </c>
      <c r="I1459" s="40" t="n">
        <v>15</v>
      </c>
      <c r="J1459" s="40" t="n">
        <v>0</v>
      </c>
      <c r="K1459" s="39" t="s">
        <v>4503</v>
      </c>
      <c r="L1459" s="41" t="n">
        <v>0</v>
      </c>
      <c r="M1459" s="41" t="n">
        <v>65725.2</v>
      </c>
      <c r="O1459" s="42" t="n">
        <f aca="false">M1459/SUM($M$2:$M$2023)</f>
        <v>0.000181575007297555</v>
      </c>
      <c r="P1459" s="43" t="n">
        <f aca="false">IFERROR(M1459/I1459,0)</f>
        <v>4381.68</v>
      </c>
      <c r="Q1459" s="17"/>
      <c r="R1459" s="44" t="n">
        <f aca="false">I1459-Q1459</f>
        <v>15</v>
      </c>
      <c r="S1459" s="43" t="n">
        <f aca="false">$AK1459*R1459</f>
        <v>65725.2001549587</v>
      </c>
      <c r="U1459" s="26" t="s">
        <v>259</v>
      </c>
      <c r="V1459" s="26" t="s">
        <v>260</v>
      </c>
      <c r="W1459" s="26" t="s">
        <v>262</v>
      </c>
      <c r="X1459" s="26"/>
      <c r="Y1459" s="26" t="s">
        <v>277</v>
      </c>
      <c r="Z1459" s="27" t="s">
        <v>123</v>
      </c>
      <c r="AA1459" s="26"/>
      <c r="AB1459" s="26"/>
      <c r="AC1459" s="26"/>
      <c r="AD1459" s="26"/>
      <c r="AE1459" s="26"/>
      <c r="AF1459" s="26"/>
      <c r="AG1459" s="26"/>
      <c r="AH1459" s="45"/>
      <c r="AI1459" s="45"/>
      <c r="AJ1459" s="45"/>
      <c r="AK1459" s="46" t="n">
        <v>4381.68001033058</v>
      </c>
      <c r="AL1459" s="46"/>
      <c r="AM1459" s="46"/>
      <c r="AN1459" s="26"/>
      <c r="AO1459" s="26" t="s">
        <v>1820</v>
      </c>
    </row>
    <row r="1460" customFormat="false" ht="12" hidden="false" customHeight="false" outlineLevel="0" collapsed="false">
      <c r="A1460" s="39" t="s">
        <v>2436</v>
      </c>
      <c r="B1460" s="39" t="s">
        <v>2437</v>
      </c>
      <c r="C1460" s="39" t="s">
        <v>5916</v>
      </c>
      <c r="D1460" s="39" t="s">
        <v>4505</v>
      </c>
      <c r="E1460" s="39" t="s">
        <v>261</v>
      </c>
      <c r="F1460" s="39" t="s">
        <v>1739</v>
      </c>
      <c r="G1460" s="39" t="s">
        <v>4853</v>
      </c>
      <c r="H1460" s="39" t="s">
        <v>4502</v>
      </c>
      <c r="I1460" s="40" t="n">
        <v>15</v>
      </c>
      <c r="J1460" s="40" t="n">
        <v>0</v>
      </c>
      <c r="K1460" s="39" t="s">
        <v>4503</v>
      </c>
      <c r="L1460" s="41" t="n">
        <v>0</v>
      </c>
      <c r="M1460" s="41" t="n">
        <v>351520.53</v>
      </c>
      <c r="O1460" s="42" t="n">
        <f aca="false">M1460/SUM($M$2:$M$2023)</f>
        <v>0.000971124360214808</v>
      </c>
      <c r="P1460" s="43" t="n">
        <f aca="false">IFERROR(M1460/I1460,0)</f>
        <v>23434.702</v>
      </c>
      <c r="Q1460" s="17"/>
      <c r="R1460" s="44" t="n">
        <f aca="false">I1460-Q1460</f>
        <v>15</v>
      </c>
      <c r="S1460" s="43" t="n">
        <f aca="false">$AK1460*R1460</f>
        <v>351520.529</v>
      </c>
      <c r="U1460" s="26" t="s">
        <v>259</v>
      </c>
      <c r="V1460" s="26" t="s">
        <v>260</v>
      </c>
      <c r="W1460" s="26" t="s">
        <v>262</v>
      </c>
      <c r="X1460" s="26"/>
      <c r="Y1460" s="26" t="s">
        <v>277</v>
      </c>
      <c r="Z1460" s="27" t="s">
        <v>123</v>
      </c>
      <c r="AA1460" s="26"/>
      <c r="AB1460" s="26"/>
      <c r="AC1460" s="26"/>
      <c r="AD1460" s="26"/>
      <c r="AE1460" s="26"/>
      <c r="AF1460" s="26"/>
      <c r="AG1460" s="26"/>
      <c r="AH1460" s="45"/>
      <c r="AI1460" s="45"/>
      <c r="AJ1460" s="45"/>
      <c r="AK1460" s="46" t="n">
        <v>23434.7019333333</v>
      </c>
      <c r="AL1460" s="46"/>
      <c r="AM1460" s="46"/>
      <c r="AN1460" s="26"/>
      <c r="AO1460" s="26" t="s">
        <v>2177</v>
      </c>
    </row>
    <row r="1461" customFormat="false" ht="12" hidden="false" customHeight="false" outlineLevel="0" collapsed="false">
      <c r="A1461" s="39" t="s">
        <v>2436</v>
      </c>
      <c r="B1461" s="39" t="s">
        <v>2437</v>
      </c>
      <c r="C1461" s="39" t="s">
        <v>5917</v>
      </c>
      <c r="D1461" s="39" t="s">
        <v>4505</v>
      </c>
      <c r="E1461" s="39" t="s">
        <v>261</v>
      </c>
      <c r="F1461" s="39" t="s">
        <v>1739</v>
      </c>
      <c r="G1461" s="39" t="s">
        <v>4853</v>
      </c>
      <c r="H1461" s="39" t="s">
        <v>4502</v>
      </c>
      <c r="I1461" s="40" t="n">
        <v>15</v>
      </c>
      <c r="J1461" s="40" t="n">
        <v>0</v>
      </c>
      <c r="K1461" s="39" t="s">
        <v>4503</v>
      </c>
      <c r="L1461" s="41" t="n">
        <v>0</v>
      </c>
      <c r="M1461" s="41" t="n">
        <v>351520.53</v>
      </c>
      <c r="O1461" s="42" t="n">
        <f aca="false">M1461/SUM($M$2:$M$2023)</f>
        <v>0.000971124360214808</v>
      </c>
      <c r="P1461" s="43" t="n">
        <f aca="false">IFERROR(M1461/I1461,0)</f>
        <v>23434.702</v>
      </c>
      <c r="Q1461" s="17"/>
      <c r="R1461" s="44" t="n">
        <f aca="false">I1461-Q1461</f>
        <v>15</v>
      </c>
      <c r="S1461" s="43" t="n">
        <f aca="false">$AK1461*R1461</f>
        <v>351520.529</v>
      </c>
      <c r="U1461" s="26" t="s">
        <v>259</v>
      </c>
      <c r="V1461" s="26" t="s">
        <v>260</v>
      </c>
      <c r="W1461" s="26" t="s">
        <v>262</v>
      </c>
      <c r="X1461" s="26"/>
      <c r="Y1461" s="26" t="s">
        <v>277</v>
      </c>
      <c r="Z1461" s="27" t="s">
        <v>123</v>
      </c>
      <c r="AA1461" s="26"/>
      <c r="AB1461" s="26"/>
      <c r="AC1461" s="26"/>
      <c r="AD1461" s="26"/>
      <c r="AE1461" s="26"/>
      <c r="AF1461" s="26"/>
      <c r="AG1461" s="26"/>
      <c r="AH1461" s="45"/>
      <c r="AI1461" s="45"/>
      <c r="AJ1461" s="45"/>
      <c r="AK1461" s="46" t="n">
        <v>23434.7019333333</v>
      </c>
      <c r="AL1461" s="46"/>
      <c r="AM1461" s="46"/>
      <c r="AN1461" s="26"/>
      <c r="AO1461" s="26" t="s">
        <v>2177</v>
      </c>
    </row>
    <row r="1462" customFormat="false" ht="12" hidden="false" customHeight="false" outlineLevel="0" collapsed="false">
      <c r="A1462" s="39" t="s">
        <v>2436</v>
      </c>
      <c r="B1462" s="39" t="s">
        <v>2437</v>
      </c>
      <c r="C1462" s="39" t="s">
        <v>5918</v>
      </c>
      <c r="D1462" s="39" t="s">
        <v>4505</v>
      </c>
      <c r="E1462" s="39" t="s">
        <v>261</v>
      </c>
      <c r="F1462" s="39" t="s">
        <v>1739</v>
      </c>
      <c r="G1462" s="39" t="s">
        <v>4853</v>
      </c>
      <c r="H1462" s="39" t="s">
        <v>4502</v>
      </c>
      <c r="I1462" s="40" t="n">
        <v>15</v>
      </c>
      <c r="J1462" s="40" t="n">
        <v>0</v>
      </c>
      <c r="K1462" s="39" t="s">
        <v>4503</v>
      </c>
      <c r="L1462" s="41" t="n">
        <v>0</v>
      </c>
      <c r="M1462" s="41" t="n">
        <v>351520.53</v>
      </c>
      <c r="O1462" s="42" t="n">
        <f aca="false">M1462/SUM($M$2:$M$2023)</f>
        <v>0.000971124360214808</v>
      </c>
      <c r="P1462" s="43" t="n">
        <f aca="false">IFERROR(M1462/I1462,0)</f>
        <v>23434.702</v>
      </c>
      <c r="Q1462" s="17"/>
      <c r="R1462" s="44" t="n">
        <f aca="false">I1462-Q1462</f>
        <v>15</v>
      </c>
      <c r="S1462" s="43" t="n">
        <f aca="false">$AK1462*R1462</f>
        <v>351520.529</v>
      </c>
      <c r="U1462" s="26" t="s">
        <v>259</v>
      </c>
      <c r="V1462" s="26" t="s">
        <v>260</v>
      </c>
      <c r="W1462" s="26" t="s">
        <v>262</v>
      </c>
      <c r="X1462" s="26"/>
      <c r="Y1462" s="26" t="s">
        <v>277</v>
      </c>
      <c r="Z1462" s="27" t="s">
        <v>123</v>
      </c>
      <c r="AA1462" s="26"/>
      <c r="AB1462" s="26"/>
      <c r="AC1462" s="26"/>
      <c r="AD1462" s="26"/>
      <c r="AE1462" s="26"/>
      <c r="AF1462" s="26"/>
      <c r="AG1462" s="26"/>
      <c r="AH1462" s="45"/>
      <c r="AI1462" s="45"/>
      <c r="AJ1462" s="45"/>
      <c r="AK1462" s="46" t="n">
        <v>23434.7019333333</v>
      </c>
      <c r="AL1462" s="46"/>
      <c r="AM1462" s="46"/>
      <c r="AN1462" s="26"/>
      <c r="AO1462" s="26" t="s">
        <v>2177</v>
      </c>
    </row>
    <row r="1463" customFormat="false" ht="12" hidden="false" customHeight="false" outlineLevel="0" collapsed="false">
      <c r="A1463" s="39" t="s">
        <v>2241</v>
      </c>
      <c r="B1463" s="39" t="s">
        <v>2242</v>
      </c>
      <c r="C1463" s="39" t="s">
        <v>5303</v>
      </c>
      <c r="D1463" s="39" t="s">
        <v>4505</v>
      </c>
      <c r="E1463" s="39" t="s">
        <v>261</v>
      </c>
      <c r="F1463" s="39" t="s">
        <v>1739</v>
      </c>
      <c r="G1463" s="39" t="s">
        <v>4853</v>
      </c>
      <c r="H1463" s="39" t="s">
        <v>4502</v>
      </c>
      <c r="I1463" s="40" t="n">
        <v>15</v>
      </c>
      <c r="J1463" s="40" t="n">
        <v>0</v>
      </c>
      <c r="K1463" s="39" t="s">
        <v>4503</v>
      </c>
      <c r="L1463" s="41" t="n">
        <v>0</v>
      </c>
      <c r="M1463" s="41" t="n">
        <v>3657.87</v>
      </c>
      <c r="O1463" s="42" t="n">
        <f aca="false">M1463/SUM($M$2:$M$2023)</f>
        <v>1.01053746803891E-005</v>
      </c>
      <c r="P1463" s="43" t="n">
        <f aca="false">IFERROR(M1463/I1463,0)</f>
        <v>243.858</v>
      </c>
      <c r="Q1463" s="17"/>
      <c r="R1463" s="44" t="n">
        <f aca="false">I1463-Q1463</f>
        <v>15</v>
      </c>
      <c r="S1463" s="43" t="n">
        <f aca="false">$AK1463*R1463</f>
        <v>3657.86931034483</v>
      </c>
      <c r="U1463" s="26" t="s">
        <v>259</v>
      </c>
      <c r="V1463" s="26" t="s">
        <v>260</v>
      </c>
      <c r="W1463" s="26" t="s">
        <v>262</v>
      </c>
      <c r="X1463" s="26"/>
      <c r="Y1463" s="26" t="s">
        <v>277</v>
      </c>
      <c r="Z1463" s="27" t="s">
        <v>123</v>
      </c>
      <c r="AA1463" s="26"/>
      <c r="AB1463" s="26"/>
      <c r="AC1463" s="26"/>
      <c r="AD1463" s="26"/>
      <c r="AE1463" s="26"/>
      <c r="AF1463" s="26"/>
      <c r="AG1463" s="26"/>
      <c r="AH1463" s="45"/>
      <c r="AI1463" s="45"/>
      <c r="AJ1463" s="45"/>
      <c r="AK1463" s="46" t="n">
        <v>243.857954022989</v>
      </c>
      <c r="AL1463" s="46"/>
      <c r="AM1463" s="46"/>
      <c r="AN1463" s="26"/>
      <c r="AO1463" s="26" t="s">
        <v>2190</v>
      </c>
    </row>
    <row r="1464" customFormat="false" ht="12" hidden="false" customHeight="false" outlineLevel="0" collapsed="false">
      <c r="A1464" s="39" t="s">
        <v>2668</v>
      </c>
      <c r="B1464" s="39" t="s">
        <v>2669</v>
      </c>
      <c r="C1464" s="39" t="s">
        <v>5919</v>
      </c>
      <c r="D1464" s="39" t="s">
        <v>4505</v>
      </c>
      <c r="E1464" s="39" t="s">
        <v>261</v>
      </c>
      <c r="F1464" s="39" t="s">
        <v>1739</v>
      </c>
      <c r="G1464" s="39" t="s">
        <v>4853</v>
      </c>
      <c r="H1464" s="39" t="s">
        <v>4502</v>
      </c>
      <c r="I1464" s="40" t="n">
        <v>15</v>
      </c>
      <c r="J1464" s="40" t="n">
        <v>0</v>
      </c>
      <c r="K1464" s="39" t="s">
        <v>4503</v>
      </c>
      <c r="L1464" s="41" t="n">
        <v>0</v>
      </c>
      <c r="M1464" s="41" t="n">
        <v>34185.05</v>
      </c>
      <c r="O1464" s="42" t="n">
        <f aca="false">M1464/SUM($M$2:$M$2023)</f>
        <v>9.44409557250077E-005</v>
      </c>
      <c r="P1464" s="43" t="n">
        <f aca="false">IFERROR(M1464/I1464,0)</f>
        <v>2279.00333333333</v>
      </c>
      <c r="Q1464" s="17"/>
      <c r="R1464" s="44" t="n">
        <f aca="false">I1464-Q1464</f>
        <v>15</v>
      </c>
      <c r="S1464" s="43" t="n">
        <f aca="false">$AK1464*R1464</f>
        <v>34185.0566037736</v>
      </c>
      <c r="U1464" s="26" t="s">
        <v>259</v>
      </c>
      <c r="V1464" s="26" t="s">
        <v>260</v>
      </c>
      <c r="W1464" s="26" t="s">
        <v>262</v>
      </c>
      <c r="X1464" s="26"/>
      <c r="Y1464" s="26" t="s">
        <v>277</v>
      </c>
      <c r="Z1464" s="27" t="s">
        <v>123</v>
      </c>
      <c r="AA1464" s="26"/>
      <c r="AB1464" s="26"/>
      <c r="AC1464" s="26"/>
      <c r="AD1464" s="26"/>
      <c r="AE1464" s="26"/>
      <c r="AF1464" s="26"/>
      <c r="AG1464" s="26"/>
      <c r="AH1464" s="45" t="n">
        <v>53</v>
      </c>
      <c r="AI1464" s="45" t="n">
        <f aca="false">Q1464</f>
        <v>0</v>
      </c>
      <c r="AJ1464" s="45" t="n">
        <f aca="false">$AH1464-$AI1464</f>
        <v>53</v>
      </c>
      <c r="AK1464" s="46" t="n">
        <v>2279.00377358491</v>
      </c>
      <c r="AL1464" s="46" t="n">
        <f aca="false">$AJ1464*$AK1464</f>
        <v>120787.2</v>
      </c>
      <c r="AM1464" s="46" t="n">
        <f aca="false">$AI1464*$AK1464</f>
        <v>0</v>
      </c>
      <c r="AN1464" s="26"/>
      <c r="AO1464" s="26" t="s">
        <v>2208</v>
      </c>
    </row>
    <row r="1465" customFormat="false" ht="12" hidden="false" customHeight="false" outlineLevel="0" collapsed="false">
      <c r="A1465" s="39" t="s">
        <v>2847</v>
      </c>
      <c r="B1465" s="39" t="s">
        <v>2848</v>
      </c>
      <c r="C1465" s="39"/>
      <c r="D1465" s="39" t="s">
        <v>4505</v>
      </c>
      <c r="E1465" s="39" t="s">
        <v>274</v>
      </c>
      <c r="F1465" s="39" t="s">
        <v>1739</v>
      </c>
      <c r="G1465" s="39" t="s">
        <v>4853</v>
      </c>
      <c r="H1465" s="39" t="s">
        <v>4502</v>
      </c>
      <c r="I1465" s="40" t="n">
        <v>15</v>
      </c>
      <c r="J1465" s="40" t="n">
        <v>0</v>
      </c>
      <c r="K1465" s="39" t="s">
        <v>4503</v>
      </c>
      <c r="L1465" s="41" t="n">
        <v>0</v>
      </c>
      <c r="M1465" s="41" t="n">
        <v>462799.58</v>
      </c>
      <c r="O1465" s="42" t="n">
        <f aca="false">M1465/SUM($M$2:$M$2023)</f>
        <v>0.001278548214624</v>
      </c>
      <c r="P1465" s="43" t="n">
        <f aca="false">IFERROR(M1465/I1465,0)</f>
        <v>30853.3053333333</v>
      </c>
      <c r="Q1465" s="17" t="n">
        <v>0</v>
      </c>
      <c r="R1465" s="44" t="n">
        <f aca="false">I1465-Q1465</f>
        <v>15</v>
      </c>
      <c r="S1465" s="43" t="n">
        <f aca="false">$AK1465*R1465</f>
        <v>462799.584782609</v>
      </c>
      <c r="U1465" s="26" t="s">
        <v>259</v>
      </c>
      <c r="V1465" s="26" t="s">
        <v>273</v>
      </c>
      <c r="W1465" s="26" t="s">
        <v>262</v>
      </c>
      <c r="X1465" s="25" t="s">
        <v>228</v>
      </c>
      <c r="Y1465" s="26" t="s">
        <v>282</v>
      </c>
      <c r="Z1465" s="25" t="s">
        <v>51</v>
      </c>
      <c r="AA1465" s="26" t="s">
        <v>2849</v>
      </c>
      <c r="AB1465" s="26" t="s">
        <v>2850</v>
      </c>
      <c r="AC1465" s="26" t="s">
        <v>290</v>
      </c>
      <c r="AD1465" s="26" t="s">
        <v>269</v>
      </c>
      <c r="AE1465" s="26"/>
      <c r="AF1465" s="26" t="s">
        <v>269</v>
      </c>
      <c r="AG1465" s="26"/>
      <c r="AH1465" s="45" t="n">
        <v>23</v>
      </c>
      <c r="AI1465" s="45" t="n">
        <f aca="false">Q1465</f>
        <v>0</v>
      </c>
      <c r="AJ1465" s="45" t="n">
        <f aca="false">$AH1465-$AI1465</f>
        <v>23</v>
      </c>
      <c r="AK1465" s="46" t="n">
        <v>30853.3056521739</v>
      </c>
      <c r="AL1465" s="46" t="n">
        <f aca="false">$AJ1465*$AK1465</f>
        <v>709626.03</v>
      </c>
      <c r="AM1465" s="46" t="n">
        <f aca="false">$AI1465*$AK1465</f>
        <v>0</v>
      </c>
      <c r="AN1465" s="26"/>
      <c r="AO1465" s="26" t="s">
        <v>2851</v>
      </c>
    </row>
    <row r="1466" customFormat="false" ht="12" hidden="false" customHeight="false" outlineLevel="0" collapsed="false">
      <c r="A1466" s="39" t="s">
        <v>1218</v>
      </c>
      <c r="B1466" s="39" t="s">
        <v>1219</v>
      </c>
      <c r="C1466" s="39"/>
      <c r="D1466" s="39" t="s">
        <v>4505</v>
      </c>
      <c r="E1466" s="39" t="s">
        <v>274</v>
      </c>
      <c r="F1466" s="39" t="s">
        <v>1739</v>
      </c>
      <c r="G1466" s="39" t="s">
        <v>4854</v>
      </c>
      <c r="H1466" s="39" t="s">
        <v>4502</v>
      </c>
      <c r="I1466" s="40" t="n">
        <v>15</v>
      </c>
      <c r="J1466" s="40" t="n">
        <v>0</v>
      </c>
      <c r="K1466" s="39" t="s">
        <v>4503</v>
      </c>
      <c r="L1466" s="41" t="n">
        <v>0</v>
      </c>
      <c r="M1466" s="41" t="n">
        <v>140537.4</v>
      </c>
      <c r="O1466" s="42" t="n">
        <f aca="false">M1466/SUM($M$2:$M$2023)</f>
        <v>0.000388254116086058</v>
      </c>
      <c r="P1466" s="43" t="n">
        <f aca="false">IFERROR(M1466/I1466,0)</f>
        <v>9369.16</v>
      </c>
      <c r="Q1466" s="17"/>
      <c r="R1466" s="44" t="n">
        <f aca="false">I1466-Q1466</f>
        <v>15</v>
      </c>
      <c r="S1466" s="43" t="n">
        <f aca="false">$AK1466*R1466</f>
        <v>140537.396666667</v>
      </c>
      <c r="U1466" s="26" t="s">
        <v>259</v>
      </c>
      <c r="V1466" s="26" t="s">
        <v>273</v>
      </c>
      <c r="W1466" s="26" t="s">
        <v>262</v>
      </c>
      <c r="X1466" s="29" t="s">
        <v>227</v>
      </c>
      <c r="Y1466" s="26" t="s">
        <v>297</v>
      </c>
      <c r="Z1466" s="25" t="s">
        <v>51</v>
      </c>
      <c r="AA1466" s="26" t="s">
        <v>2572</v>
      </c>
      <c r="AB1466" s="26" t="s">
        <v>2573</v>
      </c>
      <c r="AC1466" s="26" t="s">
        <v>2574</v>
      </c>
      <c r="AD1466" s="26" t="s">
        <v>269</v>
      </c>
      <c r="AE1466" s="26"/>
      <c r="AF1466" s="26" t="s">
        <v>270</v>
      </c>
      <c r="AG1466" s="26" t="s">
        <v>2575</v>
      </c>
      <c r="AH1466" s="45"/>
      <c r="AI1466" s="45"/>
      <c r="AJ1466" s="45"/>
      <c r="AK1466" s="46" t="n">
        <v>9369.15977777778</v>
      </c>
      <c r="AL1466" s="46"/>
      <c r="AM1466" s="46"/>
      <c r="AN1466" s="26"/>
      <c r="AO1466" s="26" t="s">
        <v>5774</v>
      </c>
    </row>
    <row r="1467" customFormat="false" ht="12" hidden="false" customHeight="false" outlineLevel="0" collapsed="false">
      <c r="A1467" s="39" t="s">
        <v>2915</v>
      </c>
      <c r="B1467" s="39" t="s">
        <v>2916</v>
      </c>
      <c r="C1467" s="39"/>
      <c r="D1467" s="39" t="s">
        <v>4565</v>
      </c>
      <c r="E1467" s="39" t="s">
        <v>611</v>
      </c>
      <c r="F1467" s="39" t="s">
        <v>1739</v>
      </c>
      <c r="G1467" s="39" t="s">
        <v>4854</v>
      </c>
      <c r="H1467" s="39" t="s">
        <v>4502</v>
      </c>
      <c r="I1467" s="40" t="n">
        <v>15</v>
      </c>
      <c r="J1467" s="40" t="n">
        <v>0</v>
      </c>
      <c r="K1467" s="39" t="s">
        <v>4503</v>
      </c>
      <c r="L1467" s="41" t="n">
        <v>0</v>
      </c>
      <c r="M1467" s="41" t="n">
        <v>268500</v>
      </c>
      <c r="O1467" s="42" t="n">
        <f aca="false">M1467/SUM($M$2:$M$2023)</f>
        <v>0.000741768598032314</v>
      </c>
      <c r="P1467" s="43" t="n">
        <f aca="false">IFERROR(M1467/I1467,0)</f>
        <v>17900</v>
      </c>
      <c r="Q1467" s="17"/>
      <c r="R1467" s="44" t="n">
        <f aca="false">I1467-Q1467</f>
        <v>15</v>
      </c>
      <c r="S1467" s="43" t="n">
        <f aca="false">$AK1467*R1467</f>
        <v>268500</v>
      </c>
      <c r="U1467" s="26" t="s">
        <v>259</v>
      </c>
      <c r="V1467" s="26" t="s">
        <v>610</v>
      </c>
      <c r="W1467" s="26" t="s">
        <v>612</v>
      </c>
      <c r="X1467" s="26"/>
      <c r="Y1467" s="26" t="s">
        <v>615</v>
      </c>
      <c r="Z1467" s="27" t="s">
        <v>126</v>
      </c>
      <c r="AA1467" s="26"/>
      <c r="AB1467" s="26"/>
      <c r="AC1467" s="26"/>
      <c r="AD1467" s="26"/>
      <c r="AE1467" s="26"/>
      <c r="AF1467" s="26"/>
      <c r="AG1467" s="26"/>
      <c r="AH1467" s="45" t="n">
        <v>15</v>
      </c>
      <c r="AI1467" s="45" t="n">
        <f aca="false">Q1467</f>
        <v>0</v>
      </c>
      <c r="AJ1467" s="45" t="n">
        <f aca="false">$AH1467-$AI1467</f>
        <v>15</v>
      </c>
      <c r="AK1467" s="46" t="n">
        <v>17900</v>
      </c>
      <c r="AL1467" s="46" t="n">
        <f aca="false">$AJ1467*$AK1467</f>
        <v>268500</v>
      </c>
      <c r="AM1467" s="46" t="n">
        <f aca="false">$AI1467*$AK1467</f>
        <v>0</v>
      </c>
      <c r="AN1467" s="26"/>
      <c r="AO1467" s="26"/>
    </row>
    <row r="1468" customFormat="false" ht="12" hidden="false" customHeight="false" outlineLevel="0" collapsed="false">
      <c r="A1468" s="39" t="s">
        <v>2598</v>
      </c>
      <c r="B1468" s="39" t="s">
        <v>2599</v>
      </c>
      <c r="C1468" s="39"/>
      <c r="D1468" s="39" t="s">
        <v>4565</v>
      </c>
      <c r="E1468" s="39" t="s">
        <v>611</v>
      </c>
      <c r="F1468" s="39" t="s">
        <v>1739</v>
      </c>
      <c r="G1468" s="39" t="s">
        <v>5166</v>
      </c>
      <c r="H1468" s="39" t="s">
        <v>4502</v>
      </c>
      <c r="I1468" s="40" t="n">
        <v>15</v>
      </c>
      <c r="J1468" s="40" t="n">
        <v>0</v>
      </c>
      <c r="K1468" s="39" t="s">
        <v>4503</v>
      </c>
      <c r="L1468" s="41" t="n">
        <v>0</v>
      </c>
      <c r="M1468" s="41" t="n">
        <v>269261.57</v>
      </c>
      <c r="O1468" s="42" t="n">
        <f aca="false">M1468/SUM($M$2:$M$2023)</f>
        <v>0.0007438725410908</v>
      </c>
      <c r="P1468" s="43" t="n">
        <f aca="false">IFERROR(M1468/I1468,0)</f>
        <v>17950.7713333333</v>
      </c>
      <c r="Q1468" s="17"/>
      <c r="R1468" s="44" t="n">
        <f aca="false">I1468-Q1468</f>
        <v>15</v>
      </c>
      <c r="S1468" s="43" t="n">
        <f aca="false">$AK1468*R1468</f>
        <v>269261.57037037</v>
      </c>
      <c r="U1468" s="26" t="s">
        <v>259</v>
      </c>
      <c r="V1468" s="26" t="s">
        <v>610</v>
      </c>
      <c r="W1468" s="26" t="s">
        <v>612</v>
      </c>
      <c r="X1468" s="26"/>
      <c r="Y1468" s="26" t="s">
        <v>615</v>
      </c>
      <c r="Z1468" s="27" t="s">
        <v>126</v>
      </c>
      <c r="AA1468" s="26"/>
      <c r="AB1468" s="26"/>
      <c r="AC1468" s="26"/>
      <c r="AD1468" s="26"/>
      <c r="AE1468" s="26"/>
      <c r="AF1468" s="26"/>
      <c r="AG1468" s="26"/>
      <c r="AH1468" s="45"/>
      <c r="AI1468" s="45"/>
      <c r="AJ1468" s="45"/>
      <c r="AK1468" s="46" t="n">
        <v>17950.7713580247</v>
      </c>
      <c r="AL1468" s="46"/>
      <c r="AM1468" s="46"/>
      <c r="AN1468" s="26"/>
      <c r="AO1468" s="26" t="s">
        <v>1740</v>
      </c>
    </row>
    <row r="1469" customFormat="false" ht="12" hidden="false" customHeight="false" outlineLevel="0" collapsed="false">
      <c r="A1469" s="39" t="s">
        <v>2841</v>
      </c>
      <c r="B1469" s="39" t="s">
        <v>2842</v>
      </c>
      <c r="C1469" s="39"/>
      <c r="D1469" s="39" t="s">
        <v>4565</v>
      </c>
      <c r="E1469" s="39" t="s">
        <v>611</v>
      </c>
      <c r="F1469" s="39" t="s">
        <v>1739</v>
      </c>
      <c r="G1469" s="39" t="s">
        <v>5355</v>
      </c>
      <c r="H1469" s="39" t="s">
        <v>4502</v>
      </c>
      <c r="I1469" s="40" t="n">
        <v>15</v>
      </c>
      <c r="J1469" s="40" t="n">
        <v>0</v>
      </c>
      <c r="K1469" s="39" t="s">
        <v>4503</v>
      </c>
      <c r="L1469" s="41" t="n">
        <v>0</v>
      </c>
      <c r="M1469" s="41" t="n">
        <v>293530.22</v>
      </c>
      <c r="O1469" s="42" t="n">
        <f aca="false">M1469/SUM($M$2:$M$2023)</f>
        <v>0.0008109180624563</v>
      </c>
      <c r="P1469" s="43" t="n">
        <f aca="false">IFERROR(M1469/I1469,0)</f>
        <v>19568.6813333333</v>
      </c>
      <c r="Q1469" s="17"/>
      <c r="R1469" s="44" t="n">
        <f aca="false">I1469-Q1469</f>
        <v>15</v>
      </c>
      <c r="S1469" s="43" t="n">
        <f aca="false">$AK1469*R1469</f>
        <v>293530.218</v>
      </c>
      <c r="U1469" s="26" t="s">
        <v>259</v>
      </c>
      <c r="V1469" s="26" t="s">
        <v>610</v>
      </c>
      <c r="W1469" s="26" t="s">
        <v>612</v>
      </c>
      <c r="X1469" s="26"/>
      <c r="Y1469" s="26" t="s">
        <v>615</v>
      </c>
      <c r="Z1469" s="27" t="s">
        <v>126</v>
      </c>
      <c r="AA1469" s="26"/>
      <c r="AB1469" s="26"/>
      <c r="AC1469" s="26"/>
      <c r="AD1469" s="26"/>
      <c r="AE1469" s="26"/>
      <c r="AF1469" s="26"/>
      <c r="AG1469" s="26"/>
      <c r="AH1469" s="45" t="n">
        <v>25</v>
      </c>
      <c r="AI1469" s="45" t="n">
        <f aca="false">Q1469</f>
        <v>0</v>
      </c>
      <c r="AJ1469" s="45" t="n">
        <f aca="false">$AH1469-$AI1469</f>
        <v>25</v>
      </c>
      <c r="AK1469" s="46" t="n">
        <v>19568.6812</v>
      </c>
      <c r="AL1469" s="46" t="n">
        <f aca="false">$AJ1469*$AK1469</f>
        <v>489217.03</v>
      </c>
      <c r="AM1469" s="46" t="n">
        <f aca="false">$AI1469*$AK1469</f>
        <v>0</v>
      </c>
      <c r="AN1469" s="26"/>
      <c r="AO1469" s="26" t="s">
        <v>1741</v>
      </c>
    </row>
    <row r="1470" customFormat="false" ht="12" hidden="false" customHeight="false" outlineLevel="0" collapsed="false">
      <c r="A1470" s="39" t="s">
        <v>1468</v>
      </c>
      <c r="B1470" s="39" t="s">
        <v>1469</v>
      </c>
      <c r="C1470" s="39"/>
      <c r="D1470" s="39" t="s">
        <v>4565</v>
      </c>
      <c r="E1470" s="39" t="s">
        <v>611</v>
      </c>
      <c r="F1470" s="39" t="s">
        <v>1739</v>
      </c>
      <c r="G1470" s="39" t="s">
        <v>5355</v>
      </c>
      <c r="H1470" s="39" t="s">
        <v>4502</v>
      </c>
      <c r="I1470" s="40" t="n">
        <v>15</v>
      </c>
      <c r="J1470" s="40" t="n">
        <v>0</v>
      </c>
      <c r="K1470" s="39" t="s">
        <v>4503</v>
      </c>
      <c r="L1470" s="41" t="n">
        <v>0</v>
      </c>
      <c r="M1470" s="41" t="n">
        <v>376906.8</v>
      </c>
      <c r="O1470" s="42" t="n">
        <f aca="false">M1470/SUM($M$2:$M$2023)</f>
        <v>0.00104125746228993</v>
      </c>
      <c r="P1470" s="43" t="n">
        <f aca="false">IFERROR(M1470/I1470,0)</f>
        <v>25127.12</v>
      </c>
      <c r="Q1470" s="17"/>
      <c r="R1470" s="44" t="n">
        <f aca="false">I1470-Q1470</f>
        <v>15</v>
      </c>
      <c r="S1470" s="43" t="n">
        <f aca="false">$AK1470*R1470</f>
        <v>376906.8</v>
      </c>
      <c r="U1470" s="26" t="s">
        <v>259</v>
      </c>
      <c r="V1470" s="26" t="s">
        <v>610</v>
      </c>
      <c r="W1470" s="26" t="s">
        <v>612</v>
      </c>
      <c r="X1470" s="26"/>
      <c r="Y1470" s="26" t="s">
        <v>615</v>
      </c>
      <c r="Z1470" s="27" t="s">
        <v>126</v>
      </c>
      <c r="AA1470" s="26"/>
      <c r="AB1470" s="26"/>
      <c r="AC1470" s="26"/>
      <c r="AD1470" s="26"/>
      <c r="AE1470" s="26"/>
      <c r="AF1470" s="26"/>
      <c r="AG1470" s="26"/>
      <c r="AH1470" s="45" t="n">
        <v>15</v>
      </c>
      <c r="AI1470" s="45" t="n">
        <f aca="false">Q1470</f>
        <v>0</v>
      </c>
      <c r="AJ1470" s="45" t="n">
        <f aca="false">$AH1470-$AI1470</f>
        <v>15</v>
      </c>
      <c r="AK1470" s="46" t="n">
        <v>25127.12</v>
      </c>
      <c r="AL1470" s="46" t="n">
        <f aca="false">$AJ1470*$AK1470</f>
        <v>376906.8</v>
      </c>
      <c r="AM1470" s="46" t="n">
        <f aca="false">$AI1470*$AK1470</f>
        <v>0</v>
      </c>
      <c r="AN1470" s="26"/>
      <c r="AO1470" s="26"/>
    </row>
    <row r="1471" customFormat="false" ht="12" hidden="false" customHeight="false" outlineLevel="0" collapsed="false">
      <c r="A1471" s="39" t="s">
        <v>2822</v>
      </c>
      <c r="B1471" s="39" t="s">
        <v>2823</v>
      </c>
      <c r="C1471" s="39"/>
      <c r="D1471" s="39" t="s">
        <v>4565</v>
      </c>
      <c r="E1471" s="39" t="s">
        <v>611</v>
      </c>
      <c r="F1471" s="39" t="s">
        <v>1739</v>
      </c>
      <c r="G1471" s="39" t="s">
        <v>5355</v>
      </c>
      <c r="H1471" s="39" t="s">
        <v>4502</v>
      </c>
      <c r="I1471" s="40" t="n">
        <v>15</v>
      </c>
      <c r="J1471" s="40" t="n">
        <v>0</v>
      </c>
      <c r="K1471" s="39" t="s">
        <v>4503</v>
      </c>
      <c r="L1471" s="41" t="n">
        <v>0</v>
      </c>
      <c r="M1471" s="41" t="n">
        <v>288666.67</v>
      </c>
      <c r="O1471" s="42" t="n">
        <f aca="false">M1471/SUM($M$2:$M$2023)</f>
        <v>0.00079748182906725</v>
      </c>
      <c r="P1471" s="43" t="n">
        <f aca="false">IFERROR(M1471/I1471,0)</f>
        <v>19244.4446666667</v>
      </c>
      <c r="Q1471" s="17"/>
      <c r="R1471" s="44" t="n">
        <f aca="false">I1471-Q1471</f>
        <v>15</v>
      </c>
      <c r="S1471" s="43" t="n">
        <f aca="false">$AK1471*R1471</f>
        <v>288666.666666667</v>
      </c>
      <c r="U1471" s="26" t="s">
        <v>259</v>
      </c>
      <c r="V1471" s="26" t="s">
        <v>610</v>
      </c>
      <c r="W1471" s="26" t="s">
        <v>612</v>
      </c>
      <c r="X1471" s="26"/>
      <c r="Y1471" s="26" t="s">
        <v>615</v>
      </c>
      <c r="Z1471" s="27" t="s">
        <v>126</v>
      </c>
      <c r="AA1471" s="26"/>
      <c r="AB1471" s="26"/>
      <c r="AC1471" s="26"/>
      <c r="AD1471" s="26"/>
      <c r="AE1471" s="26"/>
      <c r="AF1471" s="26"/>
      <c r="AG1471" s="26"/>
      <c r="AH1471" s="45" t="n">
        <v>27</v>
      </c>
      <c r="AI1471" s="45" t="n">
        <f aca="false">Q1471</f>
        <v>0</v>
      </c>
      <c r="AJ1471" s="45" t="n">
        <f aca="false">$AH1471-$AI1471</f>
        <v>27</v>
      </c>
      <c r="AK1471" s="46" t="n">
        <v>19244.4444444445</v>
      </c>
      <c r="AL1471" s="46" t="n">
        <f aca="false">$AJ1471*$AK1471</f>
        <v>519600</v>
      </c>
      <c r="AM1471" s="46" t="n">
        <f aca="false">$AI1471*$AK1471</f>
        <v>0</v>
      </c>
      <c r="AN1471" s="26"/>
      <c r="AO1471" s="26" t="s">
        <v>1741</v>
      </c>
    </row>
    <row r="1472" customFormat="false" ht="12" hidden="false" customHeight="false" outlineLevel="0" collapsed="false">
      <c r="A1472" s="39" t="s">
        <v>2897</v>
      </c>
      <c r="B1472" s="39" t="s">
        <v>2898</v>
      </c>
      <c r="C1472" s="39"/>
      <c r="D1472" s="39" t="s">
        <v>4565</v>
      </c>
      <c r="E1472" s="39" t="s">
        <v>611</v>
      </c>
      <c r="F1472" s="39" t="s">
        <v>1739</v>
      </c>
      <c r="G1472" s="39" t="s">
        <v>5355</v>
      </c>
      <c r="H1472" s="39" t="s">
        <v>4502</v>
      </c>
      <c r="I1472" s="40" t="n">
        <v>15</v>
      </c>
      <c r="J1472" s="40" t="n">
        <v>0</v>
      </c>
      <c r="K1472" s="39" t="s">
        <v>4503</v>
      </c>
      <c r="L1472" s="41" t="n">
        <v>0</v>
      </c>
      <c r="M1472" s="41" t="n">
        <v>783180.64</v>
      </c>
      <c r="O1472" s="42" t="n">
        <f aca="false">M1472/SUM($M$2:$M$2023)</f>
        <v>0.00216364545750037</v>
      </c>
      <c r="P1472" s="43" t="n">
        <f aca="false">IFERROR(M1472/I1472,0)</f>
        <v>52212.0426666667</v>
      </c>
      <c r="Q1472" s="17"/>
      <c r="R1472" s="44" t="n">
        <f aca="false">I1472-Q1472</f>
        <v>15</v>
      </c>
      <c r="S1472" s="43" t="n">
        <f aca="false">$AK1472*R1472</f>
        <v>783180.639473684</v>
      </c>
      <c r="U1472" s="26" t="s">
        <v>259</v>
      </c>
      <c r="V1472" s="26" t="s">
        <v>610</v>
      </c>
      <c r="W1472" s="26" t="s">
        <v>612</v>
      </c>
      <c r="X1472" s="26"/>
      <c r="Y1472" s="26" t="s">
        <v>615</v>
      </c>
      <c r="Z1472" s="27" t="s">
        <v>126</v>
      </c>
      <c r="AA1472" s="26"/>
      <c r="AB1472" s="26"/>
      <c r="AC1472" s="26"/>
      <c r="AD1472" s="26"/>
      <c r="AE1472" s="26"/>
      <c r="AF1472" s="26"/>
      <c r="AG1472" s="26"/>
      <c r="AH1472" s="45" t="n">
        <v>19</v>
      </c>
      <c r="AI1472" s="45" t="n">
        <f aca="false">Q1472</f>
        <v>0</v>
      </c>
      <c r="AJ1472" s="45" t="n">
        <f aca="false">$AH1472-$AI1472</f>
        <v>19</v>
      </c>
      <c r="AK1472" s="46" t="n">
        <v>52212.042631579</v>
      </c>
      <c r="AL1472" s="46" t="n">
        <f aca="false">$AJ1472*$AK1472</f>
        <v>992028.81</v>
      </c>
      <c r="AM1472" s="46" t="n">
        <f aca="false">$AI1472*$AK1472</f>
        <v>0</v>
      </c>
      <c r="AN1472" s="26"/>
      <c r="AO1472" s="26" t="s">
        <v>1741</v>
      </c>
    </row>
    <row r="1473" customFormat="false" ht="12" hidden="false" customHeight="false" outlineLevel="0" collapsed="false">
      <c r="A1473" s="39" t="s">
        <v>2919</v>
      </c>
      <c r="B1473" s="39" t="s">
        <v>2920</v>
      </c>
      <c r="C1473" s="39"/>
      <c r="D1473" s="39" t="s">
        <v>4565</v>
      </c>
      <c r="E1473" s="39" t="s">
        <v>611</v>
      </c>
      <c r="F1473" s="39" t="s">
        <v>1739</v>
      </c>
      <c r="G1473" s="39" t="s">
        <v>4854</v>
      </c>
      <c r="H1473" s="39" t="s">
        <v>4502</v>
      </c>
      <c r="I1473" s="40" t="n">
        <v>15</v>
      </c>
      <c r="J1473" s="40" t="n">
        <v>0</v>
      </c>
      <c r="K1473" s="39" t="s">
        <v>4503</v>
      </c>
      <c r="L1473" s="41" t="n">
        <v>0</v>
      </c>
      <c r="M1473" s="41" t="n">
        <v>1793474.17</v>
      </c>
      <c r="O1473" s="42" t="n">
        <f aca="false">M1473/SUM($M$2:$M$2023)</f>
        <v>0.00495472186476003</v>
      </c>
      <c r="P1473" s="43" t="n">
        <f aca="false">IFERROR(M1473/I1473,0)</f>
        <v>119564.944666667</v>
      </c>
      <c r="Q1473" s="17"/>
      <c r="R1473" s="44" t="n">
        <f aca="false">I1473-Q1473</f>
        <v>15</v>
      </c>
      <c r="S1473" s="43" t="n">
        <f aca="false">$AK1473*R1473</f>
        <v>1793474.17</v>
      </c>
      <c r="U1473" s="26" t="s">
        <v>259</v>
      </c>
      <c r="V1473" s="26" t="s">
        <v>610</v>
      </c>
      <c r="W1473" s="26" t="s">
        <v>612</v>
      </c>
      <c r="X1473" s="26"/>
      <c r="Y1473" s="26" t="s">
        <v>615</v>
      </c>
      <c r="Z1473" s="27" t="s">
        <v>126</v>
      </c>
      <c r="AA1473" s="26"/>
      <c r="AB1473" s="26"/>
      <c r="AC1473" s="26"/>
      <c r="AD1473" s="26"/>
      <c r="AE1473" s="26"/>
      <c r="AF1473" s="26"/>
      <c r="AG1473" s="26"/>
      <c r="AH1473" s="45" t="n">
        <v>15</v>
      </c>
      <c r="AI1473" s="45" t="n">
        <f aca="false">Q1473</f>
        <v>0</v>
      </c>
      <c r="AJ1473" s="45" t="n">
        <f aca="false">$AH1473-$AI1473</f>
        <v>15</v>
      </c>
      <c r="AK1473" s="46" t="n">
        <v>119564.944666667</v>
      </c>
      <c r="AL1473" s="46" t="n">
        <f aca="false">$AJ1473*$AK1473</f>
        <v>1793474.17</v>
      </c>
      <c r="AM1473" s="46" t="n">
        <f aca="false">$AI1473*$AK1473</f>
        <v>0</v>
      </c>
      <c r="AN1473" s="26"/>
      <c r="AO1473" s="26"/>
    </row>
    <row r="1474" customFormat="false" ht="12" hidden="false" customHeight="false" outlineLevel="0" collapsed="false">
      <c r="A1474" s="39" t="s">
        <v>2921</v>
      </c>
      <c r="B1474" s="39" t="s">
        <v>2922</v>
      </c>
      <c r="C1474" s="39"/>
      <c r="D1474" s="39" t="s">
        <v>4565</v>
      </c>
      <c r="E1474" s="39" t="s">
        <v>611</v>
      </c>
      <c r="F1474" s="39" t="s">
        <v>1739</v>
      </c>
      <c r="G1474" s="39" t="s">
        <v>5355</v>
      </c>
      <c r="H1474" s="39" t="s">
        <v>4502</v>
      </c>
      <c r="I1474" s="40" t="n">
        <v>15</v>
      </c>
      <c r="J1474" s="40" t="n">
        <v>0</v>
      </c>
      <c r="K1474" s="39" t="s">
        <v>4503</v>
      </c>
      <c r="L1474" s="41" t="n">
        <v>0</v>
      </c>
      <c r="M1474" s="41" t="n">
        <v>1098750</v>
      </c>
      <c r="O1474" s="42" t="n">
        <f aca="false">M1474/SUM($M$2:$M$2023)</f>
        <v>0.00303544970982497</v>
      </c>
      <c r="P1474" s="43" t="n">
        <f aca="false">IFERROR(M1474/I1474,0)</f>
        <v>73250</v>
      </c>
      <c r="Q1474" s="17"/>
      <c r="R1474" s="44" t="n">
        <f aca="false">I1474-Q1474</f>
        <v>15</v>
      </c>
      <c r="S1474" s="43" t="n">
        <f aca="false">$AK1474*R1474</f>
        <v>1098750</v>
      </c>
      <c r="U1474" s="26" t="s">
        <v>259</v>
      </c>
      <c r="V1474" s="26" t="s">
        <v>610</v>
      </c>
      <c r="W1474" s="26" t="s">
        <v>612</v>
      </c>
      <c r="X1474" s="26"/>
      <c r="Y1474" s="26" t="s">
        <v>615</v>
      </c>
      <c r="Z1474" s="27" t="s">
        <v>126</v>
      </c>
      <c r="AA1474" s="26"/>
      <c r="AB1474" s="26"/>
      <c r="AC1474" s="26"/>
      <c r="AD1474" s="26"/>
      <c r="AE1474" s="26"/>
      <c r="AF1474" s="26"/>
      <c r="AG1474" s="26"/>
      <c r="AH1474" s="45" t="n">
        <v>15</v>
      </c>
      <c r="AI1474" s="45" t="n">
        <f aca="false">Q1474</f>
        <v>0</v>
      </c>
      <c r="AJ1474" s="45" t="n">
        <f aca="false">$AH1474-$AI1474</f>
        <v>15</v>
      </c>
      <c r="AK1474" s="46" t="n">
        <v>73250</v>
      </c>
      <c r="AL1474" s="46" t="n">
        <f aca="false">$AJ1474*$AK1474</f>
        <v>1098750</v>
      </c>
      <c r="AM1474" s="46" t="n">
        <f aca="false">$AI1474*$AK1474</f>
        <v>0</v>
      </c>
      <c r="AN1474" s="26"/>
      <c r="AO1474" s="26"/>
    </row>
    <row r="1475" customFormat="false" ht="12" hidden="false" customHeight="false" outlineLevel="0" collapsed="false">
      <c r="A1475" s="39" t="s">
        <v>602</v>
      </c>
      <c r="B1475" s="39" t="s">
        <v>603</v>
      </c>
      <c r="C1475" s="39" t="s">
        <v>2985</v>
      </c>
      <c r="D1475" s="39" t="s">
        <v>4505</v>
      </c>
      <c r="E1475" s="39" t="s">
        <v>261</v>
      </c>
      <c r="F1475" s="39" t="s">
        <v>1739</v>
      </c>
      <c r="G1475" s="39" t="s">
        <v>4853</v>
      </c>
      <c r="H1475" s="39" t="s">
        <v>4502</v>
      </c>
      <c r="I1475" s="40" t="n">
        <v>14</v>
      </c>
      <c r="J1475" s="40" t="n">
        <v>0</v>
      </c>
      <c r="K1475" s="39" t="s">
        <v>4503</v>
      </c>
      <c r="L1475" s="41" t="n">
        <v>0</v>
      </c>
      <c r="M1475" s="41" t="n">
        <v>1694.79</v>
      </c>
      <c r="O1475" s="42" t="n">
        <f aca="false">M1475/SUM($M$2:$M$2023)</f>
        <v>4.68209311828374E-006</v>
      </c>
      <c r="P1475" s="43" t="n">
        <f aca="false">IFERROR(M1475/I1475,0)</f>
        <v>121.056428571429</v>
      </c>
      <c r="Q1475" s="17"/>
      <c r="R1475" s="44" t="n">
        <f aca="false">I1475-Q1475</f>
        <v>14</v>
      </c>
      <c r="S1475" s="43" t="n">
        <f aca="false">$AK1475*R1475</f>
        <v>1694.79174468085</v>
      </c>
      <c r="U1475" s="26" t="s">
        <v>259</v>
      </c>
      <c r="V1475" s="26" t="s">
        <v>260</v>
      </c>
      <c r="W1475" s="26" t="s">
        <v>262</v>
      </c>
      <c r="X1475" s="24" t="s">
        <v>226</v>
      </c>
      <c r="Y1475" s="26" t="s">
        <v>267</v>
      </c>
      <c r="Z1475" s="25" t="s">
        <v>51</v>
      </c>
      <c r="AA1475" s="26" t="s">
        <v>1840</v>
      </c>
      <c r="AB1475" s="26" t="s">
        <v>1841</v>
      </c>
      <c r="AC1475" s="26" t="s">
        <v>1067</v>
      </c>
      <c r="AD1475" s="26" t="s">
        <v>269</v>
      </c>
      <c r="AE1475" s="26"/>
      <c r="AF1475" s="26" t="s">
        <v>270</v>
      </c>
      <c r="AG1475" s="26" t="s">
        <v>1069</v>
      </c>
      <c r="AH1475" s="45"/>
      <c r="AI1475" s="45"/>
      <c r="AJ1475" s="45"/>
      <c r="AK1475" s="46" t="n">
        <v>121.056553191489</v>
      </c>
      <c r="AL1475" s="46"/>
      <c r="AM1475" s="46"/>
      <c r="AN1475" s="26"/>
      <c r="AO1475" s="26" t="s">
        <v>4913</v>
      </c>
    </row>
    <row r="1476" customFormat="false" ht="12" hidden="false" customHeight="false" outlineLevel="0" collapsed="false">
      <c r="A1476" s="39" t="s">
        <v>2062</v>
      </c>
      <c r="B1476" s="39" t="s">
        <v>2063</v>
      </c>
      <c r="C1476" s="39" t="s">
        <v>5920</v>
      </c>
      <c r="D1476" s="39" t="s">
        <v>4505</v>
      </c>
      <c r="E1476" s="39" t="s">
        <v>261</v>
      </c>
      <c r="F1476" s="39" t="s">
        <v>1739</v>
      </c>
      <c r="G1476" s="39" t="s">
        <v>4853</v>
      </c>
      <c r="H1476" s="39" t="s">
        <v>4502</v>
      </c>
      <c r="I1476" s="40" t="n">
        <v>14</v>
      </c>
      <c r="J1476" s="40" t="n">
        <v>0</v>
      </c>
      <c r="K1476" s="39" t="s">
        <v>4503</v>
      </c>
      <c r="L1476" s="41" t="n">
        <v>0</v>
      </c>
      <c r="M1476" s="41" t="n">
        <v>61343.52</v>
      </c>
      <c r="O1476" s="42" t="n">
        <f aca="false">M1476/SUM($M$2:$M$2023)</f>
        <v>0.000169470006811051</v>
      </c>
      <c r="P1476" s="43" t="n">
        <f aca="false">IFERROR(M1476/I1476,0)</f>
        <v>4381.68</v>
      </c>
      <c r="Q1476" s="17"/>
      <c r="R1476" s="44" t="n">
        <f aca="false">I1476-Q1476</f>
        <v>14</v>
      </c>
      <c r="S1476" s="43" t="n">
        <f aca="false">$AK1476*R1476</f>
        <v>61343.5201446281</v>
      </c>
      <c r="U1476" s="26" t="s">
        <v>259</v>
      </c>
      <c r="V1476" s="26" t="s">
        <v>260</v>
      </c>
      <c r="W1476" s="26" t="s">
        <v>262</v>
      </c>
      <c r="X1476" s="26"/>
      <c r="Y1476" s="26" t="s">
        <v>277</v>
      </c>
      <c r="Z1476" s="27" t="s">
        <v>123</v>
      </c>
      <c r="AA1476" s="26"/>
      <c r="AB1476" s="26"/>
      <c r="AC1476" s="26"/>
      <c r="AD1476" s="26"/>
      <c r="AE1476" s="26"/>
      <c r="AF1476" s="26"/>
      <c r="AG1476" s="26"/>
      <c r="AH1476" s="45"/>
      <c r="AI1476" s="45"/>
      <c r="AJ1476" s="45"/>
      <c r="AK1476" s="46" t="n">
        <v>4381.68001033058</v>
      </c>
      <c r="AL1476" s="46"/>
      <c r="AM1476" s="46"/>
      <c r="AN1476" s="26"/>
      <c r="AO1476" s="26" t="s">
        <v>1820</v>
      </c>
    </row>
    <row r="1477" customFormat="false" ht="12" hidden="false" customHeight="false" outlineLevel="0" collapsed="false">
      <c r="A1477" s="39" t="s">
        <v>2927</v>
      </c>
      <c r="B1477" s="39" t="s">
        <v>2928</v>
      </c>
      <c r="C1477" s="39"/>
      <c r="D1477" s="39" t="s">
        <v>4565</v>
      </c>
      <c r="E1477" s="39" t="s">
        <v>611</v>
      </c>
      <c r="F1477" s="39" t="s">
        <v>1739</v>
      </c>
      <c r="G1477" s="39" t="s">
        <v>5355</v>
      </c>
      <c r="H1477" s="39" t="s">
        <v>4502</v>
      </c>
      <c r="I1477" s="40" t="n">
        <v>14</v>
      </c>
      <c r="J1477" s="40" t="n">
        <v>0</v>
      </c>
      <c r="K1477" s="39" t="s">
        <v>4503</v>
      </c>
      <c r="L1477" s="41" t="n">
        <v>0</v>
      </c>
      <c r="M1477" s="41" t="n">
        <v>598136</v>
      </c>
      <c r="O1477" s="42" t="n">
        <f aca="false">M1477/SUM($M$2:$M$2023)</f>
        <v>0.00165243390000989</v>
      </c>
      <c r="P1477" s="43" t="n">
        <f aca="false">IFERROR(M1477/I1477,0)</f>
        <v>42724</v>
      </c>
      <c r="Q1477" s="17"/>
      <c r="R1477" s="44" t="n">
        <f aca="false">I1477-Q1477</f>
        <v>14</v>
      </c>
      <c r="S1477" s="43" t="n">
        <f aca="false">$AK1477*R1477</f>
        <v>598136</v>
      </c>
      <c r="U1477" s="26" t="s">
        <v>259</v>
      </c>
      <c r="V1477" s="26" t="s">
        <v>610</v>
      </c>
      <c r="W1477" s="26" t="s">
        <v>612</v>
      </c>
      <c r="X1477" s="26"/>
      <c r="Y1477" s="26" t="s">
        <v>615</v>
      </c>
      <c r="Z1477" s="27" t="s">
        <v>126</v>
      </c>
      <c r="AA1477" s="26"/>
      <c r="AB1477" s="26"/>
      <c r="AC1477" s="26"/>
      <c r="AD1477" s="26"/>
      <c r="AE1477" s="26"/>
      <c r="AF1477" s="26"/>
      <c r="AG1477" s="26"/>
      <c r="AH1477" s="45" t="n">
        <v>14</v>
      </c>
      <c r="AI1477" s="45" t="n">
        <f aca="false">Q1477</f>
        <v>0</v>
      </c>
      <c r="AJ1477" s="45" t="n">
        <f aca="false">$AH1477-$AI1477</f>
        <v>14</v>
      </c>
      <c r="AK1477" s="46" t="n">
        <v>42724</v>
      </c>
      <c r="AL1477" s="46" t="n">
        <f aca="false">$AJ1477*$AK1477</f>
        <v>598136</v>
      </c>
      <c r="AM1477" s="46" t="n">
        <f aca="false">$AI1477*$AK1477</f>
        <v>0</v>
      </c>
      <c r="AN1477" s="26"/>
      <c r="AO1477" s="26"/>
    </row>
    <row r="1478" customFormat="false" ht="12" hidden="false" customHeight="false" outlineLevel="0" collapsed="false">
      <c r="A1478" s="39" t="s">
        <v>2911</v>
      </c>
      <c r="B1478" s="39" t="s">
        <v>2912</v>
      </c>
      <c r="C1478" s="39"/>
      <c r="D1478" s="39" t="s">
        <v>4565</v>
      </c>
      <c r="E1478" s="39" t="s">
        <v>611</v>
      </c>
      <c r="F1478" s="39" t="s">
        <v>1739</v>
      </c>
      <c r="G1478" s="39" t="s">
        <v>4854</v>
      </c>
      <c r="H1478" s="39" t="s">
        <v>4502</v>
      </c>
      <c r="I1478" s="40" t="n">
        <v>14</v>
      </c>
      <c r="J1478" s="40" t="n">
        <v>0</v>
      </c>
      <c r="K1478" s="39" t="s">
        <v>4503</v>
      </c>
      <c r="L1478" s="41" t="n">
        <v>0</v>
      </c>
      <c r="M1478" s="41" t="n">
        <v>139912.23</v>
      </c>
      <c r="O1478" s="42" t="n">
        <f aca="false">M1478/SUM($M$2:$M$2023)</f>
        <v>0.000386526997000651</v>
      </c>
      <c r="P1478" s="43" t="n">
        <f aca="false">IFERROR(M1478/I1478,0)</f>
        <v>9993.73071428572</v>
      </c>
      <c r="Q1478" s="17"/>
      <c r="R1478" s="44" t="n">
        <f aca="false">I1478-Q1478</f>
        <v>14</v>
      </c>
      <c r="S1478" s="43" t="n">
        <f aca="false">$AK1478*R1478</f>
        <v>139912.229333333</v>
      </c>
      <c r="U1478" s="26" t="s">
        <v>259</v>
      </c>
      <c r="V1478" s="26" t="s">
        <v>610</v>
      </c>
      <c r="W1478" s="26" t="s">
        <v>612</v>
      </c>
      <c r="X1478" s="26"/>
      <c r="Y1478" s="26" t="s">
        <v>615</v>
      </c>
      <c r="Z1478" s="27" t="s">
        <v>126</v>
      </c>
      <c r="AA1478" s="26"/>
      <c r="AB1478" s="26"/>
      <c r="AC1478" s="26"/>
      <c r="AD1478" s="26"/>
      <c r="AE1478" s="26"/>
      <c r="AF1478" s="26"/>
      <c r="AG1478" s="26"/>
      <c r="AH1478" s="45" t="n">
        <v>15</v>
      </c>
      <c r="AI1478" s="45" t="n">
        <f aca="false">Q1478</f>
        <v>0</v>
      </c>
      <c r="AJ1478" s="45" t="n">
        <f aca="false">$AH1478-$AI1478</f>
        <v>15</v>
      </c>
      <c r="AK1478" s="46" t="n">
        <v>9993.73066666667</v>
      </c>
      <c r="AL1478" s="46" t="n">
        <f aca="false">$AJ1478*$AK1478</f>
        <v>149905.96</v>
      </c>
      <c r="AM1478" s="46" t="n">
        <f aca="false">$AI1478*$AK1478</f>
        <v>0</v>
      </c>
      <c r="AN1478" s="26"/>
      <c r="AO1478" s="26" t="s">
        <v>1741</v>
      </c>
    </row>
    <row r="1479" customFormat="false" ht="12" hidden="false" customHeight="false" outlineLevel="0" collapsed="false">
      <c r="A1479" s="39" t="s">
        <v>1375</v>
      </c>
      <c r="B1479" s="39" t="s">
        <v>1376</v>
      </c>
      <c r="C1479" s="39"/>
      <c r="D1479" s="39" t="s">
        <v>4565</v>
      </c>
      <c r="E1479" s="39" t="s">
        <v>611</v>
      </c>
      <c r="F1479" s="39" t="s">
        <v>1739</v>
      </c>
      <c r="G1479" s="39" t="s">
        <v>4854</v>
      </c>
      <c r="H1479" s="39" t="s">
        <v>4502</v>
      </c>
      <c r="I1479" s="40" t="n">
        <v>14</v>
      </c>
      <c r="J1479" s="40" t="n">
        <v>0</v>
      </c>
      <c r="K1479" s="39" t="s">
        <v>4503</v>
      </c>
      <c r="L1479" s="41" t="n">
        <v>0</v>
      </c>
      <c r="M1479" s="41" t="n">
        <v>735605.01</v>
      </c>
      <c r="O1479" s="42" t="n">
        <f aca="false">M1479/SUM($M$2:$M$2023)</f>
        <v>0.00203221116191153</v>
      </c>
      <c r="P1479" s="43" t="n">
        <f aca="false">IFERROR(M1479/I1479,0)</f>
        <v>52543.215</v>
      </c>
      <c r="Q1479" s="17"/>
      <c r="R1479" s="44" t="n">
        <f aca="false">I1479-Q1479</f>
        <v>14</v>
      </c>
      <c r="S1479" s="43" t="n">
        <f aca="false">$AK1479*R1479</f>
        <v>735605.007741936</v>
      </c>
      <c r="U1479" s="26" t="s">
        <v>259</v>
      </c>
      <c r="V1479" s="26" t="s">
        <v>610</v>
      </c>
      <c r="W1479" s="26" t="s">
        <v>612</v>
      </c>
      <c r="X1479" s="26"/>
      <c r="Y1479" s="26" t="s">
        <v>615</v>
      </c>
      <c r="Z1479" s="27" t="s">
        <v>126</v>
      </c>
      <c r="AA1479" s="26"/>
      <c r="AB1479" s="26"/>
      <c r="AC1479" s="26"/>
      <c r="AD1479" s="26"/>
      <c r="AE1479" s="26"/>
      <c r="AF1479" s="26"/>
      <c r="AG1479" s="26"/>
      <c r="AH1479" s="45"/>
      <c r="AI1479" s="45"/>
      <c r="AJ1479" s="45"/>
      <c r="AK1479" s="46" t="n">
        <v>52543.2148387097</v>
      </c>
      <c r="AL1479" s="46"/>
      <c r="AM1479" s="46"/>
      <c r="AN1479" s="26"/>
      <c r="AO1479" s="26" t="s">
        <v>1741</v>
      </c>
    </row>
    <row r="1480" customFormat="false" ht="12" hidden="false" customHeight="false" outlineLevel="0" collapsed="false">
      <c r="A1480" s="39" t="s">
        <v>2856</v>
      </c>
      <c r="B1480" s="39" t="s">
        <v>2857</v>
      </c>
      <c r="C1480" s="39"/>
      <c r="D1480" s="39" t="s">
        <v>4565</v>
      </c>
      <c r="E1480" s="39" t="s">
        <v>611</v>
      </c>
      <c r="F1480" s="39" t="s">
        <v>1739</v>
      </c>
      <c r="G1480" s="39" t="s">
        <v>5355</v>
      </c>
      <c r="H1480" s="39" t="s">
        <v>4502</v>
      </c>
      <c r="I1480" s="40" t="n">
        <v>14</v>
      </c>
      <c r="J1480" s="40" t="n">
        <v>0</v>
      </c>
      <c r="K1480" s="39" t="s">
        <v>4503</v>
      </c>
      <c r="L1480" s="41" t="n">
        <v>0</v>
      </c>
      <c r="M1480" s="41" t="n">
        <v>457215.44</v>
      </c>
      <c r="O1480" s="42" t="n">
        <f aca="false">M1480/SUM($M$2:$M$2023)</f>
        <v>0.00126312125112673</v>
      </c>
      <c r="P1480" s="43" t="n">
        <f aca="false">IFERROR(M1480/I1480,0)</f>
        <v>32658.2457142857</v>
      </c>
      <c r="Q1480" s="17"/>
      <c r="R1480" s="44" t="n">
        <f aca="false">I1480-Q1480</f>
        <v>14</v>
      </c>
      <c r="S1480" s="43" t="n">
        <f aca="false">$AK1480*R1480</f>
        <v>457215.44</v>
      </c>
      <c r="U1480" s="26" t="s">
        <v>259</v>
      </c>
      <c r="V1480" s="26" t="s">
        <v>610</v>
      </c>
      <c r="W1480" s="26" t="s">
        <v>612</v>
      </c>
      <c r="X1480" s="26"/>
      <c r="Y1480" s="26" t="s">
        <v>615</v>
      </c>
      <c r="Z1480" s="27" t="s">
        <v>126</v>
      </c>
      <c r="AA1480" s="26"/>
      <c r="AB1480" s="26"/>
      <c r="AC1480" s="26"/>
      <c r="AD1480" s="26"/>
      <c r="AE1480" s="26"/>
      <c r="AF1480" s="26"/>
      <c r="AG1480" s="26"/>
      <c r="AH1480" s="45" t="n">
        <v>21</v>
      </c>
      <c r="AI1480" s="45" t="n">
        <f aca="false">Q1480</f>
        <v>0</v>
      </c>
      <c r="AJ1480" s="45" t="n">
        <f aca="false">$AH1480-$AI1480</f>
        <v>21</v>
      </c>
      <c r="AK1480" s="46" t="n">
        <v>32658.2457142857</v>
      </c>
      <c r="AL1480" s="46" t="n">
        <f aca="false">$AJ1480*$AK1480</f>
        <v>685823.16</v>
      </c>
      <c r="AM1480" s="46" t="n">
        <f aca="false">$AI1480*$AK1480</f>
        <v>0</v>
      </c>
      <c r="AN1480" s="26"/>
      <c r="AO1480" s="26" t="s">
        <v>1741</v>
      </c>
    </row>
    <row r="1481" customFormat="false" ht="12" hidden="false" customHeight="false" outlineLevel="0" collapsed="false">
      <c r="A1481" s="39" t="s">
        <v>2929</v>
      </c>
      <c r="B1481" s="39" t="s">
        <v>2930</v>
      </c>
      <c r="C1481" s="39"/>
      <c r="D1481" s="39" t="s">
        <v>4565</v>
      </c>
      <c r="E1481" s="39" t="s">
        <v>611</v>
      </c>
      <c r="F1481" s="39" t="s">
        <v>1739</v>
      </c>
      <c r="G1481" s="39" t="s">
        <v>4854</v>
      </c>
      <c r="H1481" s="39" t="s">
        <v>4502</v>
      </c>
      <c r="I1481" s="40" t="n">
        <v>14</v>
      </c>
      <c r="J1481" s="40" t="n">
        <v>0</v>
      </c>
      <c r="K1481" s="39" t="s">
        <v>4503</v>
      </c>
      <c r="L1481" s="41" t="n">
        <v>0</v>
      </c>
      <c r="M1481" s="41" t="n">
        <v>159782</v>
      </c>
      <c r="O1481" s="42" t="n">
        <f aca="false">M1481/SUM($M$2:$M$2023)</f>
        <v>0.000441420000487148</v>
      </c>
      <c r="P1481" s="43" t="n">
        <f aca="false">IFERROR(M1481/I1481,0)</f>
        <v>11413</v>
      </c>
      <c r="Q1481" s="17"/>
      <c r="R1481" s="44" t="n">
        <f aca="false">I1481-Q1481</f>
        <v>14</v>
      </c>
      <c r="S1481" s="43" t="n">
        <f aca="false">$AK1481*R1481</f>
        <v>159782</v>
      </c>
      <c r="U1481" s="26" t="s">
        <v>259</v>
      </c>
      <c r="V1481" s="26" t="s">
        <v>610</v>
      </c>
      <c r="W1481" s="26" t="s">
        <v>612</v>
      </c>
      <c r="X1481" s="26"/>
      <c r="Y1481" s="26" t="s">
        <v>615</v>
      </c>
      <c r="Z1481" s="27" t="s">
        <v>126</v>
      </c>
      <c r="AA1481" s="26"/>
      <c r="AB1481" s="26"/>
      <c r="AC1481" s="26"/>
      <c r="AD1481" s="26"/>
      <c r="AE1481" s="26"/>
      <c r="AF1481" s="26"/>
      <c r="AG1481" s="26"/>
      <c r="AH1481" s="45" t="n">
        <v>14</v>
      </c>
      <c r="AI1481" s="45" t="n">
        <f aca="false">Q1481</f>
        <v>0</v>
      </c>
      <c r="AJ1481" s="45" t="n">
        <f aca="false">$AH1481-$AI1481</f>
        <v>14</v>
      </c>
      <c r="AK1481" s="46" t="n">
        <v>11413</v>
      </c>
      <c r="AL1481" s="46" t="n">
        <f aca="false">$AJ1481*$AK1481</f>
        <v>159782</v>
      </c>
      <c r="AM1481" s="46" t="n">
        <f aca="false">$AI1481*$AK1481</f>
        <v>0</v>
      </c>
      <c r="AN1481" s="26"/>
      <c r="AO1481" s="26"/>
    </row>
    <row r="1482" customFormat="false" ht="12" hidden="false" customHeight="false" outlineLevel="0" collapsed="false">
      <c r="A1482" s="39" t="s">
        <v>2931</v>
      </c>
      <c r="B1482" s="39" t="s">
        <v>2932</v>
      </c>
      <c r="C1482" s="39"/>
      <c r="D1482" s="39" t="s">
        <v>4565</v>
      </c>
      <c r="E1482" s="39" t="s">
        <v>611</v>
      </c>
      <c r="F1482" s="39" t="s">
        <v>1739</v>
      </c>
      <c r="G1482" s="39" t="s">
        <v>4854</v>
      </c>
      <c r="H1482" s="39" t="s">
        <v>4502</v>
      </c>
      <c r="I1482" s="40" t="n">
        <v>14</v>
      </c>
      <c r="J1482" s="40" t="n">
        <v>0</v>
      </c>
      <c r="K1482" s="39" t="s">
        <v>4503</v>
      </c>
      <c r="L1482" s="41" t="n">
        <v>0</v>
      </c>
      <c r="M1482" s="41" t="n">
        <v>147000</v>
      </c>
      <c r="O1482" s="42" t="n">
        <f aca="false">M1482/SUM($M$2:$M$2023)</f>
        <v>0.000406107947526071</v>
      </c>
      <c r="P1482" s="43" t="n">
        <f aca="false">IFERROR(M1482/I1482,0)</f>
        <v>10500</v>
      </c>
      <c r="Q1482" s="17"/>
      <c r="R1482" s="44" t="n">
        <f aca="false">I1482-Q1482</f>
        <v>14</v>
      </c>
      <c r="S1482" s="43" t="n">
        <f aca="false">$AK1482*R1482</f>
        <v>147000</v>
      </c>
      <c r="U1482" s="26" t="s">
        <v>259</v>
      </c>
      <c r="V1482" s="26" t="s">
        <v>610</v>
      </c>
      <c r="W1482" s="26" t="s">
        <v>612</v>
      </c>
      <c r="X1482" s="26"/>
      <c r="Y1482" s="26" t="s">
        <v>615</v>
      </c>
      <c r="Z1482" s="27" t="s">
        <v>126</v>
      </c>
      <c r="AA1482" s="26"/>
      <c r="AB1482" s="26"/>
      <c r="AC1482" s="26"/>
      <c r="AD1482" s="26"/>
      <c r="AE1482" s="26"/>
      <c r="AF1482" s="26"/>
      <c r="AG1482" s="26"/>
      <c r="AH1482" s="45" t="n">
        <v>14</v>
      </c>
      <c r="AI1482" s="45" t="n">
        <f aca="false">Q1482</f>
        <v>0</v>
      </c>
      <c r="AJ1482" s="45" t="n">
        <f aca="false">$AH1482-$AI1482</f>
        <v>14</v>
      </c>
      <c r="AK1482" s="46" t="n">
        <v>10500</v>
      </c>
      <c r="AL1482" s="46" t="n">
        <f aca="false">$AJ1482*$AK1482</f>
        <v>147000</v>
      </c>
      <c r="AM1482" s="46" t="n">
        <f aca="false">$AI1482*$AK1482</f>
        <v>0</v>
      </c>
      <c r="AN1482" s="26"/>
      <c r="AO1482" s="26"/>
    </row>
    <row r="1483" customFormat="false" ht="12" hidden="false" customHeight="false" outlineLevel="0" collapsed="false">
      <c r="A1483" s="39" t="s">
        <v>2933</v>
      </c>
      <c r="B1483" s="39" t="s">
        <v>2934</v>
      </c>
      <c r="C1483" s="39"/>
      <c r="D1483" s="39" t="s">
        <v>4565</v>
      </c>
      <c r="E1483" s="39" t="s">
        <v>611</v>
      </c>
      <c r="F1483" s="39" t="s">
        <v>1739</v>
      </c>
      <c r="G1483" s="39" t="s">
        <v>4854</v>
      </c>
      <c r="H1483" s="39" t="s">
        <v>4502</v>
      </c>
      <c r="I1483" s="40" t="n">
        <v>14</v>
      </c>
      <c r="J1483" s="40" t="n">
        <v>0</v>
      </c>
      <c r="K1483" s="39" t="s">
        <v>4503</v>
      </c>
      <c r="L1483" s="41" t="n">
        <v>0</v>
      </c>
      <c r="M1483" s="41" t="n">
        <v>324296</v>
      </c>
      <c r="O1483" s="42" t="n">
        <f aca="false">M1483/SUM($M$2:$M$2023)</f>
        <v>0.000895912809189897</v>
      </c>
      <c r="P1483" s="43" t="n">
        <f aca="false">IFERROR(M1483/I1483,0)</f>
        <v>23164</v>
      </c>
      <c r="Q1483" s="17"/>
      <c r="R1483" s="44" t="n">
        <f aca="false">I1483-Q1483</f>
        <v>14</v>
      </c>
      <c r="S1483" s="43" t="n">
        <f aca="false">$AK1483*R1483</f>
        <v>324296</v>
      </c>
      <c r="U1483" s="26" t="s">
        <v>259</v>
      </c>
      <c r="V1483" s="26" t="s">
        <v>610</v>
      </c>
      <c r="W1483" s="26" t="s">
        <v>612</v>
      </c>
      <c r="X1483" s="26"/>
      <c r="Y1483" s="26" t="s">
        <v>615</v>
      </c>
      <c r="Z1483" s="27" t="s">
        <v>126</v>
      </c>
      <c r="AA1483" s="26"/>
      <c r="AB1483" s="26"/>
      <c r="AC1483" s="26"/>
      <c r="AD1483" s="26"/>
      <c r="AE1483" s="26"/>
      <c r="AF1483" s="26"/>
      <c r="AG1483" s="26"/>
      <c r="AH1483" s="45" t="n">
        <v>14</v>
      </c>
      <c r="AI1483" s="45" t="n">
        <f aca="false">Q1483</f>
        <v>0</v>
      </c>
      <c r="AJ1483" s="45" t="n">
        <f aca="false">$AH1483-$AI1483</f>
        <v>14</v>
      </c>
      <c r="AK1483" s="46" t="n">
        <v>23164</v>
      </c>
      <c r="AL1483" s="46" t="n">
        <f aca="false">$AJ1483*$AK1483</f>
        <v>324296</v>
      </c>
      <c r="AM1483" s="46" t="n">
        <f aca="false">$AI1483*$AK1483</f>
        <v>0</v>
      </c>
      <c r="AN1483" s="26"/>
      <c r="AO1483" s="26"/>
    </row>
    <row r="1484" customFormat="false" ht="12" hidden="false" customHeight="false" outlineLevel="0" collapsed="false">
      <c r="A1484" s="39" t="s">
        <v>2843</v>
      </c>
      <c r="B1484" s="39" t="s">
        <v>2844</v>
      </c>
      <c r="C1484" s="39"/>
      <c r="D1484" s="39" t="s">
        <v>4565</v>
      </c>
      <c r="E1484" s="39" t="s">
        <v>611</v>
      </c>
      <c r="F1484" s="39" t="s">
        <v>1739</v>
      </c>
      <c r="G1484" s="39" t="s">
        <v>4854</v>
      </c>
      <c r="H1484" s="39" t="s">
        <v>4502</v>
      </c>
      <c r="I1484" s="40" t="n">
        <v>14</v>
      </c>
      <c r="J1484" s="40" t="n">
        <v>0</v>
      </c>
      <c r="K1484" s="39" t="s">
        <v>4503</v>
      </c>
      <c r="L1484" s="41" t="n">
        <v>0</v>
      </c>
      <c r="M1484" s="41" t="n">
        <v>273314.66</v>
      </c>
      <c r="O1484" s="42" t="n">
        <f aca="false">M1484/SUM($M$2:$M$2023)</f>
        <v>0.000755069765995823</v>
      </c>
      <c r="P1484" s="43" t="n">
        <f aca="false">IFERROR(M1484/I1484,0)</f>
        <v>19522.4757142857</v>
      </c>
      <c r="Q1484" s="17"/>
      <c r="R1484" s="44" t="n">
        <f aca="false">I1484-Q1484</f>
        <v>14</v>
      </c>
      <c r="S1484" s="43" t="n">
        <f aca="false">$AK1484*R1484</f>
        <v>273314.664</v>
      </c>
      <c r="U1484" s="26" t="s">
        <v>259</v>
      </c>
      <c r="V1484" s="26" t="s">
        <v>610</v>
      </c>
      <c r="W1484" s="26" t="s">
        <v>612</v>
      </c>
      <c r="X1484" s="26"/>
      <c r="Y1484" s="26" t="s">
        <v>615</v>
      </c>
      <c r="Z1484" s="27" t="s">
        <v>126</v>
      </c>
      <c r="AA1484" s="26"/>
      <c r="AB1484" s="26"/>
      <c r="AC1484" s="26"/>
      <c r="AD1484" s="26"/>
      <c r="AE1484" s="26"/>
      <c r="AF1484" s="26"/>
      <c r="AG1484" s="26"/>
      <c r="AH1484" s="45" t="n">
        <v>25</v>
      </c>
      <c r="AI1484" s="45" t="n">
        <f aca="false">Q1484</f>
        <v>0</v>
      </c>
      <c r="AJ1484" s="45" t="n">
        <f aca="false">$AH1484-$AI1484</f>
        <v>25</v>
      </c>
      <c r="AK1484" s="46" t="n">
        <v>19522.476</v>
      </c>
      <c r="AL1484" s="46" t="n">
        <f aca="false">$AJ1484*$AK1484</f>
        <v>488061.9</v>
      </c>
      <c r="AM1484" s="46" t="n">
        <f aca="false">$AI1484*$AK1484</f>
        <v>0</v>
      </c>
      <c r="AN1484" s="26"/>
      <c r="AO1484" s="26" t="s">
        <v>1741</v>
      </c>
    </row>
    <row r="1485" customFormat="false" ht="12" hidden="false" customHeight="false" outlineLevel="0" collapsed="false">
      <c r="A1485" s="39" t="s">
        <v>1339</v>
      </c>
      <c r="B1485" s="39" t="s">
        <v>1340</v>
      </c>
      <c r="C1485" s="39"/>
      <c r="D1485" s="39" t="s">
        <v>4565</v>
      </c>
      <c r="E1485" s="39" t="s">
        <v>611</v>
      </c>
      <c r="F1485" s="39" t="s">
        <v>1739</v>
      </c>
      <c r="G1485" s="39" t="s">
        <v>5355</v>
      </c>
      <c r="H1485" s="39" t="s">
        <v>4502</v>
      </c>
      <c r="I1485" s="40" t="n">
        <v>14</v>
      </c>
      <c r="J1485" s="40" t="n">
        <v>0</v>
      </c>
      <c r="K1485" s="39" t="s">
        <v>4503</v>
      </c>
      <c r="L1485" s="41" t="n">
        <v>0</v>
      </c>
      <c r="M1485" s="41" t="n">
        <v>187935.25</v>
      </c>
      <c r="O1485" s="42" t="n">
        <f aca="false">M1485/SUM($M$2:$M$2023)</f>
        <v>0.000519197269695912</v>
      </c>
      <c r="P1485" s="43" t="n">
        <f aca="false">IFERROR(M1485/I1485,0)</f>
        <v>13423.9464285714</v>
      </c>
      <c r="Q1485" s="17"/>
      <c r="R1485" s="44" t="n">
        <f aca="false">I1485-Q1485</f>
        <v>14</v>
      </c>
      <c r="S1485" s="43" t="n">
        <f aca="false">$AK1485*R1485</f>
        <v>187935.25</v>
      </c>
      <c r="U1485" s="26" t="s">
        <v>259</v>
      </c>
      <c r="V1485" s="26" t="s">
        <v>610</v>
      </c>
      <c r="W1485" s="26" t="s">
        <v>612</v>
      </c>
      <c r="X1485" s="26"/>
      <c r="Y1485" s="26" t="s">
        <v>615</v>
      </c>
      <c r="Z1485" s="27" t="s">
        <v>126</v>
      </c>
      <c r="AA1485" s="26"/>
      <c r="AB1485" s="26"/>
      <c r="AC1485" s="26"/>
      <c r="AD1485" s="26"/>
      <c r="AE1485" s="26"/>
      <c r="AF1485" s="26"/>
      <c r="AG1485" s="26"/>
      <c r="AH1485" s="45" t="n">
        <v>14</v>
      </c>
      <c r="AI1485" s="45" t="n">
        <f aca="false">Q1485</f>
        <v>0</v>
      </c>
      <c r="AJ1485" s="45" t="n">
        <f aca="false">$AH1485-$AI1485</f>
        <v>14</v>
      </c>
      <c r="AK1485" s="46" t="n">
        <v>13423.9464285714</v>
      </c>
      <c r="AL1485" s="46" t="n">
        <f aca="false">$AJ1485*$AK1485</f>
        <v>187935.25</v>
      </c>
      <c r="AM1485" s="46" t="n">
        <f aca="false">$AI1485*$AK1485</f>
        <v>0</v>
      </c>
      <c r="AN1485" s="26"/>
      <c r="AO1485" s="26"/>
    </row>
    <row r="1486" customFormat="false" ht="12" hidden="false" customHeight="false" outlineLevel="0" collapsed="false">
      <c r="A1486" s="39" t="s">
        <v>2937</v>
      </c>
      <c r="B1486" s="39" t="s">
        <v>2938</v>
      </c>
      <c r="C1486" s="39"/>
      <c r="D1486" s="39" t="s">
        <v>4565</v>
      </c>
      <c r="E1486" s="39" t="s">
        <v>611</v>
      </c>
      <c r="F1486" s="39" t="s">
        <v>1739</v>
      </c>
      <c r="G1486" s="39" t="s">
        <v>5355</v>
      </c>
      <c r="H1486" s="39" t="s">
        <v>4502</v>
      </c>
      <c r="I1486" s="40" t="n">
        <v>14</v>
      </c>
      <c r="J1486" s="40" t="n">
        <v>0</v>
      </c>
      <c r="K1486" s="39" t="s">
        <v>4503</v>
      </c>
      <c r="L1486" s="41" t="n">
        <v>0</v>
      </c>
      <c r="M1486" s="41" t="n">
        <v>893333.35</v>
      </c>
      <c r="O1486" s="42" t="n">
        <f aca="false">M1486/SUM($M$2:$M$2023)</f>
        <v>0.002467957640987</v>
      </c>
      <c r="P1486" s="43" t="n">
        <f aca="false">IFERROR(M1486/I1486,0)</f>
        <v>63809.525</v>
      </c>
      <c r="Q1486" s="17"/>
      <c r="R1486" s="44" t="n">
        <f aca="false">I1486-Q1486</f>
        <v>14</v>
      </c>
      <c r="S1486" s="43" t="n">
        <f aca="false">$AK1486*R1486</f>
        <v>893333.35</v>
      </c>
      <c r="U1486" s="26" t="s">
        <v>259</v>
      </c>
      <c r="V1486" s="26" t="s">
        <v>610</v>
      </c>
      <c r="W1486" s="26" t="s">
        <v>612</v>
      </c>
      <c r="X1486" s="26"/>
      <c r="Y1486" s="26" t="s">
        <v>615</v>
      </c>
      <c r="Z1486" s="27" t="s">
        <v>126</v>
      </c>
      <c r="AA1486" s="26"/>
      <c r="AB1486" s="26"/>
      <c r="AC1486" s="26"/>
      <c r="AD1486" s="26"/>
      <c r="AE1486" s="26"/>
      <c r="AF1486" s="26"/>
      <c r="AG1486" s="26"/>
      <c r="AH1486" s="45" t="n">
        <v>14</v>
      </c>
      <c r="AI1486" s="45" t="n">
        <f aca="false">Q1486</f>
        <v>0</v>
      </c>
      <c r="AJ1486" s="45" t="n">
        <f aca="false">$AH1486-$AI1486</f>
        <v>14</v>
      </c>
      <c r="AK1486" s="46" t="n">
        <v>63809.525</v>
      </c>
      <c r="AL1486" s="46" t="n">
        <f aca="false">$AJ1486*$AK1486</f>
        <v>893333.35</v>
      </c>
      <c r="AM1486" s="46" t="n">
        <f aca="false">$AI1486*$AK1486</f>
        <v>0</v>
      </c>
      <c r="AN1486" s="26"/>
      <c r="AO1486" s="26"/>
    </row>
    <row r="1487" customFormat="false" ht="12" hidden="false" customHeight="false" outlineLevel="0" collapsed="false">
      <c r="A1487" s="39" t="s">
        <v>2070</v>
      </c>
      <c r="B1487" s="39" t="s">
        <v>2071</v>
      </c>
      <c r="C1487" s="39" t="s">
        <v>5921</v>
      </c>
      <c r="D1487" s="39" t="s">
        <v>4505</v>
      </c>
      <c r="E1487" s="39" t="s">
        <v>261</v>
      </c>
      <c r="F1487" s="39" t="s">
        <v>1739</v>
      </c>
      <c r="G1487" s="39" t="s">
        <v>4853</v>
      </c>
      <c r="H1487" s="39" t="s">
        <v>4502</v>
      </c>
      <c r="I1487" s="40" t="n">
        <v>13</v>
      </c>
      <c r="J1487" s="40" t="n">
        <v>0</v>
      </c>
      <c r="K1487" s="39" t="s">
        <v>4503</v>
      </c>
      <c r="L1487" s="41" t="n">
        <v>0</v>
      </c>
      <c r="M1487" s="41" t="n">
        <v>9856.51</v>
      </c>
      <c r="O1487" s="42" t="n">
        <f aca="false">M1487/SUM($M$2:$M$2023)</f>
        <v>2.72299799038789E-005</v>
      </c>
      <c r="P1487" s="43" t="n">
        <f aca="false">IFERROR(M1487/I1487,0)</f>
        <v>758.193076923077</v>
      </c>
      <c r="Q1487" s="17"/>
      <c r="R1487" s="44" t="n">
        <f aca="false">I1487-Q1487</f>
        <v>13</v>
      </c>
      <c r="S1487" s="43" t="n">
        <f aca="false">$AK1487*R1487</f>
        <v>9856.50820843091</v>
      </c>
      <c r="U1487" s="26" t="s">
        <v>259</v>
      </c>
      <c r="V1487" s="26" t="s">
        <v>260</v>
      </c>
      <c r="W1487" s="26" t="s">
        <v>262</v>
      </c>
      <c r="X1487" s="29" t="s">
        <v>227</v>
      </c>
      <c r="Y1487" s="26" t="s">
        <v>297</v>
      </c>
      <c r="Z1487" s="25" t="s">
        <v>51</v>
      </c>
      <c r="AA1487" s="26" t="s">
        <v>2072</v>
      </c>
      <c r="AB1487" s="26" t="s">
        <v>2073</v>
      </c>
      <c r="AC1487" s="26" t="s">
        <v>290</v>
      </c>
      <c r="AD1487" s="26" t="s">
        <v>269</v>
      </c>
      <c r="AE1487" s="26"/>
      <c r="AF1487" s="26" t="s">
        <v>269</v>
      </c>
      <c r="AG1487" s="26"/>
      <c r="AH1487" s="45"/>
      <c r="AI1487" s="45"/>
      <c r="AJ1487" s="45"/>
      <c r="AK1487" s="46" t="n">
        <v>758.19293911007</v>
      </c>
      <c r="AL1487" s="46"/>
      <c r="AM1487" s="46"/>
      <c r="AN1487" s="26"/>
      <c r="AO1487" s="26" t="s">
        <v>5332</v>
      </c>
    </row>
    <row r="1488" customFormat="false" ht="12" hidden="false" customHeight="false" outlineLevel="0" collapsed="false">
      <c r="A1488" s="39" t="s">
        <v>2668</v>
      </c>
      <c r="B1488" s="39" t="s">
        <v>2669</v>
      </c>
      <c r="C1488" s="39" t="s">
        <v>5922</v>
      </c>
      <c r="D1488" s="39" t="s">
        <v>4505</v>
      </c>
      <c r="E1488" s="39" t="s">
        <v>261</v>
      </c>
      <c r="F1488" s="39" t="s">
        <v>1739</v>
      </c>
      <c r="G1488" s="39" t="s">
        <v>4853</v>
      </c>
      <c r="H1488" s="39" t="s">
        <v>4502</v>
      </c>
      <c r="I1488" s="40" t="n">
        <v>13</v>
      </c>
      <c r="J1488" s="40" t="n">
        <v>0</v>
      </c>
      <c r="K1488" s="39" t="s">
        <v>4503</v>
      </c>
      <c r="L1488" s="41" t="n">
        <v>0</v>
      </c>
      <c r="M1488" s="41" t="n">
        <v>29627.05</v>
      </c>
      <c r="O1488" s="42" t="n">
        <f aca="false">M1488/SUM($M$2:$M$2023)</f>
        <v>8.18488467126006E-005</v>
      </c>
      <c r="P1488" s="43" t="n">
        <f aca="false">IFERROR(M1488/I1488,0)</f>
        <v>2279.00384615385</v>
      </c>
      <c r="Q1488" s="17"/>
      <c r="R1488" s="44" t="n">
        <f aca="false">I1488-Q1488</f>
        <v>13</v>
      </c>
      <c r="S1488" s="43" t="n">
        <f aca="false">$AK1488*R1488</f>
        <v>29627.0490566038</v>
      </c>
      <c r="U1488" s="26" t="s">
        <v>259</v>
      </c>
      <c r="V1488" s="26" t="s">
        <v>260</v>
      </c>
      <c r="W1488" s="26" t="s">
        <v>262</v>
      </c>
      <c r="X1488" s="26"/>
      <c r="Y1488" s="26" t="s">
        <v>277</v>
      </c>
      <c r="Z1488" s="27" t="s">
        <v>123</v>
      </c>
      <c r="AA1488" s="26"/>
      <c r="AB1488" s="26"/>
      <c r="AC1488" s="26"/>
      <c r="AD1488" s="26"/>
      <c r="AE1488" s="26"/>
      <c r="AF1488" s="26"/>
      <c r="AG1488" s="26"/>
      <c r="AH1488" s="45"/>
      <c r="AI1488" s="45"/>
      <c r="AJ1488" s="45"/>
      <c r="AK1488" s="46" t="n">
        <v>2279.00377358491</v>
      </c>
      <c r="AL1488" s="46"/>
      <c r="AM1488" s="46"/>
      <c r="AN1488" s="26"/>
      <c r="AO1488" s="26" t="s">
        <v>2208</v>
      </c>
    </row>
    <row r="1489" customFormat="false" ht="12" hidden="false" customHeight="false" outlineLevel="0" collapsed="false">
      <c r="A1489" s="39" t="s">
        <v>2939</v>
      </c>
      <c r="B1489" s="39" t="s">
        <v>2940</v>
      </c>
      <c r="C1489" s="39"/>
      <c r="D1489" s="39" t="s">
        <v>4565</v>
      </c>
      <c r="E1489" s="39" t="s">
        <v>611</v>
      </c>
      <c r="F1489" s="39" t="s">
        <v>1739</v>
      </c>
      <c r="G1489" s="39" t="s">
        <v>5355</v>
      </c>
      <c r="H1489" s="39" t="s">
        <v>4502</v>
      </c>
      <c r="I1489" s="40" t="n">
        <v>13</v>
      </c>
      <c r="J1489" s="40" t="n">
        <v>0</v>
      </c>
      <c r="K1489" s="39" t="s">
        <v>4503</v>
      </c>
      <c r="L1489" s="41" t="n">
        <v>0</v>
      </c>
      <c r="M1489" s="41" t="n">
        <v>583700</v>
      </c>
      <c r="O1489" s="42" t="n">
        <f aca="false">M1489/SUM($M$2:$M$2023)</f>
        <v>0.00161255244197937</v>
      </c>
      <c r="P1489" s="43" t="n">
        <f aca="false">IFERROR(M1489/I1489,0)</f>
        <v>44900</v>
      </c>
      <c r="Q1489" s="17"/>
      <c r="R1489" s="44" t="n">
        <f aca="false">I1489-Q1489</f>
        <v>13</v>
      </c>
      <c r="S1489" s="43" t="n">
        <f aca="false">$AK1489*R1489</f>
        <v>583700</v>
      </c>
      <c r="U1489" s="26" t="s">
        <v>259</v>
      </c>
      <c r="V1489" s="26" t="s">
        <v>610</v>
      </c>
      <c r="W1489" s="26" t="s">
        <v>612</v>
      </c>
      <c r="X1489" s="26"/>
      <c r="Y1489" s="26" t="s">
        <v>615</v>
      </c>
      <c r="Z1489" s="27" t="s">
        <v>126</v>
      </c>
      <c r="AA1489" s="26"/>
      <c r="AB1489" s="26"/>
      <c r="AC1489" s="26"/>
      <c r="AD1489" s="26"/>
      <c r="AE1489" s="26"/>
      <c r="AF1489" s="26"/>
      <c r="AG1489" s="26"/>
      <c r="AH1489" s="45" t="n">
        <v>13</v>
      </c>
      <c r="AI1489" s="45" t="n">
        <f aca="false">Q1489</f>
        <v>0</v>
      </c>
      <c r="AJ1489" s="45" t="n">
        <f aca="false">$AH1489-$AI1489</f>
        <v>13</v>
      </c>
      <c r="AK1489" s="46" t="n">
        <v>44900</v>
      </c>
      <c r="AL1489" s="46" t="n">
        <f aca="false">$AJ1489*$AK1489</f>
        <v>583700</v>
      </c>
      <c r="AM1489" s="46" t="n">
        <f aca="false">$AI1489*$AK1489</f>
        <v>0</v>
      </c>
      <c r="AN1489" s="26"/>
      <c r="AO1489" s="26"/>
    </row>
    <row r="1490" customFormat="false" ht="12" hidden="false" customHeight="false" outlineLevel="0" collapsed="false">
      <c r="A1490" s="39" t="s">
        <v>2945</v>
      </c>
      <c r="B1490" s="39" t="s">
        <v>2946</v>
      </c>
      <c r="C1490" s="39"/>
      <c r="D1490" s="39" t="s">
        <v>4565</v>
      </c>
      <c r="E1490" s="39" t="s">
        <v>611</v>
      </c>
      <c r="F1490" s="39" t="s">
        <v>1739</v>
      </c>
      <c r="G1490" s="39" t="s">
        <v>4854</v>
      </c>
      <c r="H1490" s="39" t="s">
        <v>4502</v>
      </c>
      <c r="I1490" s="40" t="n">
        <v>13</v>
      </c>
      <c r="J1490" s="40" t="n">
        <v>0</v>
      </c>
      <c r="K1490" s="39" t="s">
        <v>4503</v>
      </c>
      <c r="L1490" s="41" t="n">
        <v>0</v>
      </c>
      <c r="M1490" s="41" t="n">
        <v>1552877.64</v>
      </c>
      <c r="O1490" s="42" t="n">
        <f aca="false">M1490/SUM($M$2:$M$2023)</f>
        <v>0.00429004048394238</v>
      </c>
      <c r="P1490" s="43" t="n">
        <f aca="false">IFERROR(M1490/I1490,0)</f>
        <v>119452.126153846</v>
      </c>
      <c r="Q1490" s="17"/>
      <c r="R1490" s="44" t="n">
        <f aca="false">I1490-Q1490</f>
        <v>13</v>
      </c>
      <c r="S1490" s="43" t="n">
        <f aca="false">$AK1490*R1490</f>
        <v>1552877.64</v>
      </c>
      <c r="U1490" s="26" t="s">
        <v>259</v>
      </c>
      <c r="V1490" s="26" t="s">
        <v>610</v>
      </c>
      <c r="W1490" s="26" t="s">
        <v>612</v>
      </c>
      <c r="X1490" s="26"/>
      <c r="Y1490" s="26" t="s">
        <v>615</v>
      </c>
      <c r="Z1490" s="27" t="s">
        <v>126</v>
      </c>
      <c r="AA1490" s="26"/>
      <c r="AB1490" s="26"/>
      <c r="AC1490" s="26"/>
      <c r="AD1490" s="26"/>
      <c r="AE1490" s="26"/>
      <c r="AF1490" s="26"/>
      <c r="AG1490" s="26"/>
      <c r="AH1490" s="45" t="n">
        <v>13</v>
      </c>
      <c r="AI1490" s="45" t="n">
        <f aca="false">Q1490</f>
        <v>0</v>
      </c>
      <c r="AJ1490" s="45" t="n">
        <f aca="false">$AH1490-$AI1490</f>
        <v>13</v>
      </c>
      <c r="AK1490" s="46" t="n">
        <v>119452.126153846</v>
      </c>
      <c r="AL1490" s="46" t="n">
        <f aca="false">$AJ1490*$AK1490</f>
        <v>1552877.64</v>
      </c>
      <c r="AM1490" s="46" t="n">
        <f aca="false">$AI1490*$AK1490</f>
        <v>0</v>
      </c>
      <c r="AN1490" s="26"/>
      <c r="AO1490" s="26"/>
    </row>
    <row r="1491" customFormat="false" ht="12" hidden="false" customHeight="false" outlineLevel="0" collapsed="false">
      <c r="A1491" s="39" t="s">
        <v>453</v>
      </c>
      <c r="B1491" s="39" t="s">
        <v>454</v>
      </c>
      <c r="C1491" s="39" t="s">
        <v>78</v>
      </c>
      <c r="D1491" s="39" t="s">
        <v>4505</v>
      </c>
      <c r="E1491" s="39" t="s">
        <v>261</v>
      </c>
      <c r="F1491" s="39" t="s">
        <v>1739</v>
      </c>
      <c r="G1491" s="39" t="s">
        <v>4853</v>
      </c>
      <c r="H1491" s="39" t="s">
        <v>4502</v>
      </c>
      <c r="I1491" s="40" t="n">
        <v>12</v>
      </c>
      <c r="J1491" s="40" t="n">
        <v>0</v>
      </c>
      <c r="K1491" s="39" t="s">
        <v>4503</v>
      </c>
      <c r="L1491" s="41" t="n">
        <v>0</v>
      </c>
      <c r="M1491" s="41" t="n">
        <v>18747.62</v>
      </c>
      <c r="O1491" s="42" t="n">
        <f aca="false">M1491/SUM($M$2:$M$2023)</f>
        <v>5.179290802176E-005</v>
      </c>
      <c r="P1491" s="43" t="n">
        <f aca="false">IFERROR(M1491/I1491,0)</f>
        <v>1562.30166666667</v>
      </c>
      <c r="Q1491" s="17"/>
      <c r="R1491" s="44" t="n">
        <f aca="false">I1491-Q1491</f>
        <v>12</v>
      </c>
      <c r="S1491" s="43" t="n">
        <f aca="false">$AK1491*R1491</f>
        <v>18747.6152233866</v>
      </c>
      <c r="U1491" s="26" t="s">
        <v>259</v>
      </c>
      <c r="V1491" s="26" t="s">
        <v>260</v>
      </c>
      <c r="W1491" s="26" t="s">
        <v>262</v>
      </c>
      <c r="X1491" s="29" t="s">
        <v>227</v>
      </c>
      <c r="Y1491" s="26" t="s">
        <v>297</v>
      </c>
      <c r="Z1491" s="25" t="s">
        <v>51</v>
      </c>
      <c r="AA1491" s="26" t="s">
        <v>1971</v>
      </c>
      <c r="AB1491" s="26" t="s">
        <v>1972</v>
      </c>
      <c r="AC1491" s="26" t="s">
        <v>457</v>
      </c>
      <c r="AD1491" s="26" t="s">
        <v>269</v>
      </c>
      <c r="AE1491" s="26"/>
      <c r="AF1491" s="26" t="s">
        <v>270</v>
      </c>
      <c r="AG1491" s="26" t="s">
        <v>458</v>
      </c>
      <c r="AH1491" s="45"/>
      <c r="AI1491" s="45"/>
      <c r="AJ1491" s="45"/>
      <c r="AK1491" s="46" t="n">
        <v>1562.30126861555</v>
      </c>
      <c r="AL1491" s="46"/>
      <c r="AM1491" s="46"/>
      <c r="AN1491" s="26"/>
      <c r="AO1491" s="26" t="s">
        <v>5149</v>
      </c>
    </row>
    <row r="1492" customFormat="false" ht="12" hidden="false" customHeight="false" outlineLevel="0" collapsed="false">
      <c r="A1492" s="39" t="s">
        <v>453</v>
      </c>
      <c r="B1492" s="39" t="s">
        <v>454</v>
      </c>
      <c r="C1492" s="39" t="s">
        <v>5923</v>
      </c>
      <c r="D1492" s="39" t="s">
        <v>4505</v>
      </c>
      <c r="E1492" s="39" t="s">
        <v>261</v>
      </c>
      <c r="F1492" s="39" t="s">
        <v>1739</v>
      </c>
      <c r="G1492" s="39" t="s">
        <v>4853</v>
      </c>
      <c r="H1492" s="39" t="s">
        <v>4502</v>
      </c>
      <c r="I1492" s="40" t="n">
        <v>12</v>
      </c>
      <c r="J1492" s="40" t="n">
        <v>0</v>
      </c>
      <c r="K1492" s="39" t="s">
        <v>4503</v>
      </c>
      <c r="L1492" s="41" t="n">
        <v>0</v>
      </c>
      <c r="M1492" s="41" t="n">
        <v>18747.62</v>
      </c>
      <c r="O1492" s="42" t="n">
        <f aca="false">M1492/SUM($M$2:$M$2023)</f>
        <v>5.179290802176E-005</v>
      </c>
      <c r="P1492" s="43" t="n">
        <f aca="false">IFERROR(M1492/I1492,0)</f>
        <v>1562.30166666667</v>
      </c>
      <c r="Q1492" s="17"/>
      <c r="R1492" s="44" t="n">
        <f aca="false">I1492-Q1492</f>
        <v>12</v>
      </c>
      <c r="S1492" s="43" t="n">
        <f aca="false">$AK1492*R1492</f>
        <v>18747.6152233866</v>
      </c>
      <c r="U1492" s="26" t="s">
        <v>259</v>
      </c>
      <c r="V1492" s="26" t="s">
        <v>260</v>
      </c>
      <c r="W1492" s="26" t="s">
        <v>262</v>
      </c>
      <c r="X1492" s="29" t="s">
        <v>227</v>
      </c>
      <c r="Y1492" s="26" t="s">
        <v>297</v>
      </c>
      <c r="Z1492" s="25" t="s">
        <v>51</v>
      </c>
      <c r="AA1492" s="26" t="s">
        <v>1971</v>
      </c>
      <c r="AB1492" s="26" t="s">
        <v>1972</v>
      </c>
      <c r="AC1492" s="26" t="s">
        <v>457</v>
      </c>
      <c r="AD1492" s="26" t="s">
        <v>269</v>
      </c>
      <c r="AE1492" s="26"/>
      <c r="AF1492" s="26" t="s">
        <v>270</v>
      </c>
      <c r="AG1492" s="26" t="s">
        <v>458</v>
      </c>
      <c r="AH1492" s="45"/>
      <c r="AI1492" s="45"/>
      <c r="AJ1492" s="45"/>
      <c r="AK1492" s="46" t="n">
        <v>1562.30126861555</v>
      </c>
      <c r="AL1492" s="46"/>
      <c r="AM1492" s="46"/>
      <c r="AN1492" s="26"/>
      <c r="AO1492" s="26" t="s">
        <v>5149</v>
      </c>
    </row>
    <row r="1493" customFormat="false" ht="12" hidden="false" customHeight="false" outlineLevel="0" collapsed="false">
      <c r="A1493" s="39" t="s">
        <v>2243</v>
      </c>
      <c r="B1493" s="39" t="s">
        <v>2244</v>
      </c>
      <c r="C1493" s="39" t="s">
        <v>5924</v>
      </c>
      <c r="D1493" s="39" t="s">
        <v>4505</v>
      </c>
      <c r="E1493" s="39" t="s">
        <v>261</v>
      </c>
      <c r="F1493" s="39" t="s">
        <v>1739</v>
      </c>
      <c r="G1493" s="39" t="s">
        <v>4853</v>
      </c>
      <c r="H1493" s="39" t="s">
        <v>4502</v>
      </c>
      <c r="I1493" s="40" t="n">
        <v>12</v>
      </c>
      <c r="J1493" s="40" t="n">
        <v>0</v>
      </c>
      <c r="K1493" s="39" t="s">
        <v>4503</v>
      </c>
      <c r="L1493" s="41" t="n">
        <v>0</v>
      </c>
      <c r="M1493" s="41" t="n">
        <v>112831.39</v>
      </c>
      <c r="O1493" s="42" t="n">
        <f aca="false">M1493/SUM($M$2:$M$2023)</f>
        <v>0.000311712409587848</v>
      </c>
      <c r="P1493" s="43" t="n">
        <f aca="false">IFERROR(M1493/I1493,0)</f>
        <v>9402.61583333333</v>
      </c>
      <c r="Q1493" s="17"/>
      <c r="R1493" s="44" t="n">
        <f aca="false">I1493-Q1493</f>
        <v>12</v>
      </c>
      <c r="S1493" s="43" t="n">
        <f aca="false">$AK1493*R1493</f>
        <v>112831.386264501</v>
      </c>
      <c r="U1493" s="26" t="s">
        <v>259</v>
      </c>
      <c r="V1493" s="26" t="s">
        <v>260</v>
      </c>
      <c r="W1493" s="26" t="s">
        <v>262</v>
      </c>
      <c r="X1493" s="26"/>
      <c r="Y1493" s="26" t="s">
        <v>277</v>
      </c>
      <c r="Z1493" s="27" t="s">
        <v>123</v>
      </c>
      <c r="AA1493" s="26"/>
      <c r="AB1493" s="26"/>
      <c r="AC1493" s="26"/>
      <c r="AD1493" s="26"/>
      <c r="AE1493" s="26"/>
      <c r="AF1493" s="26"/>
      <c r="AG1493" s="26"/>
      <c r="AH1493" s="45"/>
      <c r="AI1493" s="45"/>
      <c r="AJ1493" s="45"/>
      <c r="AK1493" s="46" t="n">
        <v>9402.61552204177</v>
      </c>
      <c r="AL1493" s="46"/>
      <c r="AM1493" s="46"/>
      <c r="AN1493" s="26"/>
      <c r="AO1493" s="26" t="s">
        <v>1837</v>
      </c>
    </row>
    <row r="1494" customFormat="false" ht="12" hidden="false" customHeight="false" outlineLevel="0" collapsed="false">
      <c r="A1494" s="39" t="s">
        <v>2660</v>
      </c>
      <c r="B1494" s="39" t="s">
        <v>2661</v>
      </c>
      <c r="C1494" s="39" t="s">
        <v>5925</v>
      </c>
      <c r="D1494" s="39" t="s">
        <v>4505</v>
      </c>
      <c r="E1494" s="39" t="s">
        <v>261</v>
      </c>
      <c r="F1494" s="39" t="s">
        <v>1739</v>
      </c>
      <c r="G1494" s="39" t="s">
        <v>4853</v>
      </c>
      <c r="H1494" s="39" t="s">
        <v>4502</v>
      </c>
      <c r="I1494" s="40" t="n">
        <v>12</v>
      </c>
      <c r="J1494" s="40" t="n">
        <v>0</v>
      </c>
      <c r="K1494" s="39" t="s">
        <v>4503</v>
      </c>
      <c r="L1494" s="41" t="n">
        <v>0</v>
      </c>
      <c r="M1494" s="41" t="n">
        <v>57552.29</v>
      </c>
      <c r="O1494" s="42" t="n">
        <f aca="false">M1494/SUM($M$2:$M$2023)</f>
        <v>0.000158996206580444</v>
      </c>
      <c r="P1494" s="43" t="n">
        <f aca="false">IFERROR(M1494/I1494,0)</f>
        <v>4796.02416666667</v>
      </c>
      <c r="Q1494" s="17"/>
      <c r="R1494" s="44" t="n">
        <f aca="false">I1494-Q1494</f>
        <v>12</v>
      </c>
      <c r="S1494" s="43" t="n">
        <f aca="false">$AK1494*R1494</f>
        <v>57552.2888135593</v>
      </c>
      <c r="U1494" s="26" t="s">
        <v>259</v>
      </c>
      <c r="V1494" s="26" t="s">
        <v>260</v>
      </c>
      <c r="W1494" s="26" t="s">
        <v>262</v>
      </c>
      <c r="X1494" s="26"/>
      <c r="Y1494" s="26" t="s">
        <v>277</v>
      </c>
      <c r="Z1494" s="27" t="s">
        <v>123</v>
      </c>
      <c r="AA1494" s="26"/>
      <c r="AB1494" s="26"/>
      <c r="AC1494" s="26"/>
      <c r="AD1494" s="26"/>
      <c r="AE1494" s="26"/>
      <c r="AF1494" s="26"/>
      <c r="AG1494" s="26"/>
      <c r="AH1494" s="45"/>
      <c r="AI1494" s="45"/>
      <c r="AJ1494" s="45"/>
      <c r="AK1494" s="46" t="n">
        <v>4796.02406779661</v>
      </c>
      <c r="AL1494" s="46"/>
      <c r="AM1494" s="46"/>
      <c r="AN1494" s="26"/>
      <c r="AO1494" s="26" t="s">
        <v>2066</v>
      </c>
    </row>
    <row r="1495" customFormat="false" ht="12" hidden="false" customHeight="false" outlineLevel="0" collapsed="false">
      <c r="A1495" s="39" t="s">
        <v>377</v>
      </c>
      <c r="B1495" s="39" t="s">
        <v>378</v>
      </c>
      <c r="C1495" s="39" t="s">
        <v>5926</v>
      </c>
      <c r="D1495" s="39" t="s">
        <v>4505</v>
      </c>
      <c r="E1495" s="39" t="s">
        <v>261</v>
      </c>
      <c r="F1495" s="39" t="s">
        <v>1739</v>
      </c>
      <c r="G1495" s="39" t="s">
        <v>4853</v>
      </c>
      <c r="H1495" s="39" t="s">
        <v>4502</v>
      </c>
      <c r="I1495" s="40" t="n">
        <v>12</v>
      </c>
      <c r="J1495" s="40" t="n">
        <v>0</v>
      </c>
      <c r="K1495" s="39" t="s">
        <v>4503</v>
      </c>
      <c r="L1495" s="41" t="n">
        <v>0</v>
      </c>
      <c r="M1495" s="41" t="n">
        <v>12980.23</v>
      </c>
      <c r="O1495" s="42" t="n">
        <f aca="false">M1495/SUM($M$2:$M$2023)</f>
        <v>3.58596909096349E-005</v>
      </c>
      <c r="P1495" s="43" t="n">
        <f aca="false">IFERROR(M1495/I1495,0)</f>
        <v>1081.68583333333</v>
      </c>
      <c r="Q1495" s="17"/>
      <c r="R1495" s="44" t="n">
        <f aca="false">I1495-Q1495</f>
        <v>12</v>
      </c>
      <c r="S1495" s="43" t="n">
        <f aca="false">$AK1495*R1495</f>
        <v>12980.2284183232</v>
      </c>
      <c r="U1495" s="26" t="s">
        <v>259</v>
      </c>
      <c r="V1495" s="26" t="s">
        <v>260</v>
      </c>
      <c r="W1495" s="26" t="s">
        <v>262</v>
      </c>
      <c r="X1495" s="29" t="s">
        <v>227</v>
      </c>
      <c r="Y1495" s="26" t="s">
        <v>297</v>
      </c>
      <c r="Z1495" s="25" t="s">
        <v>51</v>
      </c>
      <c r="AA1495" s="26" t="s">
        <v>1877</v>
      </c>
      <c r="AB1495" s="26" t="s">
        <v>1878</v>
      </c>
      <c r="AC1495" s="26" t="s">
        <v>381</v>
      </c>
      <c r="AD1495" s="26" t="s">
        <v>269</v>
      </c>
      <c r="AE1495" s="26"/>
      <c r="AF1495" s="26" t="s">
        <v>270</v>
      </c>
      <c r="AG1495" s="26" t="s">
        <v>382</v>
      </c>
      <c r="AH1495" s="45"/>
      <c r="AI1495" s="45"/>
      <c r="AJ1495" s="45"/>
      <c r="AK1495" s="46" t="n">
        <v>1081.68570152694</v>
      </c>
      <c r="AL1495" s="46"/>
      <c r="AM1495" s="46"/>
      <c r="AN1495" s="26"/>
      <c r="AO1495" s="26" t="s">
        <v>5074</v>
      </c>
    </row>
    <row r="1496" customFormat="false" ht="12" hidden="false" customHeight="false" outlineLevel="0" collapsed="false">
      <c r="A1496" s="39" t="s">
        <v>2731</v>
      </c>
      <c r="B1496" s="39" t="s">
        <v>2732</v>
      </c>
      <c r="C1496" s="39" t="s">
        <v>5927</v>
      </c>
      <c r="D1496" s="39" t="s">
        <v>4505</v>
      </c>
      <c r="E1496" s="39" t="s">
        <v>261</v>
      </c>
      <c r="F1496" s="39" t="s">
        <v>1739</v>
      </c>
      <c r="G1496" s="39" t="s">
        <v>4853</v>
      </c>
      <c r="H1496" s="39" t="s">
        <v>4502</v>
      </c>
      <c r="I1496" s="40" t="n">
        <v>12</v>
      </c>
      <c r="J1496" s="40" t="n">
        <v>0</v>
      </c>
      <c r="K1496" s="39" t="s">
        <v>4503</v>
      </c>
      <c r="L1496" s="41" t="n">
        <v>0</v>
      </c>
      <c r="M1496" s="41" t="n">
        <v>7668</v>
      </c>
      <c r="O1496" s="42" t="n">
        <f aca="false">M1496/SUM($M$2:$M$2023)</f>
        <v>2.11839166097273E-005</v>
      </c>
      <c r="P1496" s="43" t="n">
        <f aca="false">IFERROR(M1496/I1496,0)</f>
        <v>639</v>
      </c>
      <c r="Q1496" s="17"/>
      <c r="R1496" s="44" t="n">
        <f aca="false">I1496-Q1496</f>
        <v>12</v>
      </c>
      <c r="S1496" s="43" t="n">
        <f aca="false">$AK1496*R1496</f>
        <v>7668</v>
      </c>
      <c r="U1496" s="26" t="s">
        <v>259</v>
      </c>
      <c r="V1496" s="26" t="s">
        <v>260</v>
      </c>
      <c r="W1496" s="26" t="s">
        <v>262</v>
      </c>
      <c r="X1496" s="26"/>
      <c r="Y1496" s="26" t="s">
        <v>277</v>
      </c>
      <c r="Z1496" s="27" t="s">
        <v>123</v>
      </c>
      <c r="AA1496" s="26"/>
      <c r="AB1496" s="26"/>
      <c r="AC1496" s="26"/>
      <c r="AD1496" s="26"/>
      <c r="AE1496" s="26"/>
      <c r="AF1496" s="26"/>
      <c r="AG1496" s="26"/>
      <c r="AH1496" s="45"/>
      <c r="AI1496" s="45"/>
      <c r="AJ1496" s="45"/>
      <c r="AK1496" s="46" t="n">
        <v>639</v>
      </c>
      <c r="AL1496" s="46"/>
      <c r="AM1496" s="46"/>
      <c r="AN1496" s="26"/>
      <c r="AO1496" s="26" t="s">
        <v>1741</v>
      </c>
    </row>
    <row r="1497" customFormat="false" ht="12" hidden="false" customHeight="false" outlineLevel="0" collapsed="false">
      <c r="A1497" s="39" t="s">
        <v>2755</v>
      </c>
      <c r="B1497" s="39" t="s">
        <v>2756</v>
      </c>
      <c r="C1497" s="39" t="s">
        <v>5928</v>
      </c>
      <c r="D1497" s="39" t="s">
        <v>4505</v>
      </c>
      <c r="E1497" s="39" t="s">
        <v>261</v>
      </c>
      <c r="F1497" s="39" t="s">
        <v>1739</v>
      </c>
      <c r="G1497" s="39" t="s">
        <v>4853</v>
      </c>
      <c r="H1497" s="39" t="s">
        <v>4502</v>
      </c>
      <c r="I1497" s="40" t="n">
        <v>12</v>
      </c>
      <c r="J1497" s="40" t="n">
        <v>0</v>
      </c>
      <c r="K1497" s="39" t="s">
        <v>4503</v>
      </c>
      <c r="L1497" s="41" t="n">
        <v>0</v>
      </c>
      <c r="M1497" s="41" t="n">
        <v>259866.81</v>
      </c>
      <c r="O1497" s="42" t="n">
        <f aca="false">M1497/SUM($M$2:$M$2023)</f>
        <v>0.0007179182097908</v>
      </c>
      <c r="P1497" s="43" t="n">
        <f aca="false">IFERROR(M1497/I1497,0)</f>
        <v>21655.5675</v>
      </c>
      <c r="Q1497" s="17"/>
      <c r="R1497" s="44" t="n">
        <f aca="false">I1497-Q1497</f>
        <v>12</v>
      </c>
      <c r="S1497" s="43" t="n">
        <f aca="false">$AK1497*R1497</f>
        <v>259866.807567568</v>
      </c>
      <c r="U1497" s="26" t="s">
        <v>259</v>
      </c>
      <c r="V1497" s="26" t="s">
        <v>260</v>
      </c>
      <c r="W1497" s="26" t="s">
        <v>262</v>
      </c>
      <c r="X1497" s="29" t="s">
        <v>227</v>
      </c>
      <c r="Y1497" s="26" t="s">
        <v>297</v>
      </c>
      <c r="Z1497" s="25" t="s">
        <v>51</v>
      </c>
      <c r="AA1497" s="26" t="s">
        <v>2757</v>
      </c>
      <c r="AB1497" s="26" t="s">
        <v>2758</v>
      </c>
      <c r="AC1497" s="26" t="s">
        <v>2759</v>
      </c>
      <c r="AD1497" s="26" t="s">
        <v>269</v>
      </c>
      <c r="AE1497" s="26"/>
      <c r="AF1497" s="26" t="s">
        <v>270</v>
      </c>
      <c r="AG1497" s="26" t="s">
        <v>2760</v>
      </c>
      <c r="AH1497" s="45"/>
      <c r="AI1497" s="45"/>
      <c r="AJ1497" s="45"/>
      <c r="AK1497" s="46" t="n">
        <v>21655.5672972973</v>
      </c>
      <c r="AL1497" s="46"/>
      <c r="AM1497" s="46"/>
      <c r="AN1497" s="26"/>
      <c r="AO1497" s="26" t="s">
        <v>5929</v>
      </c>
    </row>
    <row r="1498" customFormat="false" ht="12" hidden="false" customHeight="false" outlineLevel="0" collapsed="false">
      <c r="A1498" s="39" t="s">
        <v>2467</v>
      </c>
      <c r="B1498" s="39" t="s">
        <v>2468</v>
      </c>
      <c r="C1498" s="39" t="s">
        <v>5930</v>
      </c>
      <c r="D1498" s="39" t="s">
        <v>4505</v>
      </c>
      <c r="E1498" s="39" t="s">
        <v>261</v>
      </c>
      <c r="F1498" s="39" t="s">
        <v>1739</v>
      </c>
      <c r="G1498" s="39" t="s">
        <v>4853</v>
      </c>
      <c r="H1498" s="39" t="s">
        <v>4502</v>
      </c>
      <c r="I1498" s="40" t="n">
        <v>12</v>
      </c>
      <c r="J1498" s="40" t="n">
        <v>0</v>
      </c>
      <c r="K1498" s="39" t="s">
        <v>4503</v>
      </c>
      <c r="L1498" s="41" t="n">
        <v>0</v>
      </c>
      <c r="M1498" s="41" t="n">
        <v>14024.08</v>
      </c>
      <c r="O1498" s="42" t="n">
        <f aca="false">M1498/SUM($M$2:$M$2023)</f>
        <v>3.87434717329349E-005</v>
      </c>
      <c r="P1498" s="43" t="n">
        <f aca="false">IFERROR(M1498/I1498,0)</f>
        <v>1168.67333333333</v>
      </c>
      <c r="Q1498" s="17"/>
      <c r="R1498" s="44" t="n">
        <f aca="false">I1498-Q1498</f>
        <v>12</v>
      </c>
      <c r="S1498" s="43" t="n">
        <f aca="false">$AK1498*R1498</f>
        <v>14024.08</v>
      </c>
      <c r="U1498" s="26" t="s">
        <v>259</v>
      </c>
      <c r="V1498" s="26" t="s">
        <v>260</v>
      </c>
      <c r="W1498" s="26" t="s">
        <v>262</v>
      </c>
      <c r="X1498" s="26"/>
      <c r="Y1498" s="26" t="s">
        <v>277</v>
      </c>
      <c r="Z1498" s="27" t="s">
        <v>123</v>
      </c>
      <c r="AA1498" s="26"/>
      <c r="AB1498" s="26"/>
      <c r="AC1498" s="26"/>
      <c r="AD1498" s="26"/>
      <c r="AE1498" s="26"/>
      <c r="AF1498" s="26"/>
      <c r="AG1498" s="26"/>
      <c r="AH1498" s="45"/>
      <c r="AI1498" s="45"/>
      <c r="AJ1498" s="45"/>
      <c r="AK1498" s="46" t="n">
        <v>1168.67333333333</v>
      </c>
      <c r="AL1498" s="46"/>
      <c r="AM1498" s="46"/>
      <c r="AN1498" s="26"/>
      <c r="AO1498" s="26" t="s">
        <v>2190</v>
      </c>
    </row>
    <row r="1499" customFormat="false" ht="12" hidden="false" customHeight="false" outlineLevel="0" collapsed="false">
      <c r="A1499" s="39" t="s">
        <v>1963</v>
      </c>
      <c r="B1499" s="39" t="s">
        <v>1964</v>
      </c>
      <c r="C1499" s="39" t="s">
        <v>5931</v>
      </c>
      <c r="D1499" s="39" t="s">
        <v>4505</v>
      </c>
      <c r="E1499" s="39" t="s">
        <v>261</v>
      </c>
      <c r="F1499" s="39" t="s">
        <v>1739</v>
      </c>
      <c r="G1499" s="39" t="s">
        <v>4853</v>
      </c>
      <c r="H1499" s="39" t="s">
        <v>4502</v>
      </c>
      <c r="I1499" s="40" t="n">
        <v>12</v>
      </c>
      <c r="J1499" s="40" t="n">
        <v>0</v>
      </c>
      <c r="K1499" s="39" t="s">
        <v>4503</v>
      </c>
      <c r="L1499" s="41" t="n">
        <v>0</v>
      </c>
      <c r="M1499" s="41" t="n">
        <v>3003.91</v>
      </c>
      <c r="O1499" s="42" t="n">
        <f aca="false">M1499/SUM($M$2:$M$2023)</f>
        <v>8.29871921532681E-006</v>
      </c>
      <c r="P1499" s="43" t="n">
        <f aca="false">IFERROR(M1499/I1499,0)</f>
        <v>250.325833333333</v>
      </c>
      <c r="Q1499" s="17"/>
      <c r="R1499" s="44" t="n">
        <f aca="false">I1499-Q1499</f>
        <v>12</v>
      </c>
      <c r="S1499" s="43" t="n">
        <f aca="false">$AK1499*R1499</f>
        <v>3003.91176848874</v>
      </c>
      <c r="U1499" s="26" t="s">
        <v>259</v>
      </c>
      <c r="V1499" s="26" t="s">
        <v>260</v>
      </c>
      <c r="W1499" s="26" t="s">
        <v>262</v>
      </c>
      <c r="X1499" s="24" t="s">
        <v>226</v>
      </c>
      <c r="Y1499" s="26" t="s">
        <v>267</v>
      </c>
      <c r="Z1499" s="25" t="s">
        <v>51</v>
      </c>
      <c r="AA1499" s="26" t="s">
        <v>1965</v>
      </c>
      <c r="AB1499" s="26" t="s">
        <v>1966</v>
      </c>
      <c r="AC1499" s="26" t="s">
        <v>290</v>
      </c>
      <c r="AD1499" s="26" t="s">
        <v>269</v>
      </c>
      <c r="AE1499" s="26"/>
      <c r="AF1499" s="26" t="s">
        <v>269</v>
      </c>
      <c r="AG1499" s="26"/>
      <c r="AH1499" s="45"/>
      <c r="AI1499" s="45"/>
      <c r="AJ1499" s="45"/>
      <c r="AK1499" s="46" t="n">
        <v>250.325980707395</v>
      </c>
      <c r="AL1499" s="46"/>
      <c r="AM1499" s="46"/>
      <c r="AN1499" s="26"/>
      <c r="AO1499" s="26" t="s">
        <v>5001</v>
      </c>
    </row>
    <row r="1500" customFormat="false" ht="12" hidden="false" customHeight="false" outlineLevel="0" collapsed="false">
      <c r="A1500" s="39" t="s">
        <v>2563</v>
      </c>
      <c r="B1500" s="39" t="s">
        <v>2564</v>
      </c>
      <c r="C1500" s="39" t="s">
        <v>5932</v>
      </c>
      <c r="D1500" s="39" t="s">
        <v>4505</v>
      </c>
      <c r="E1500" s="39" t="s">
        <v>261</v>
      </c>
      <c r="F1500" s="39" t="s">
        <v>1739</v>
      </c>
      <c r="G1500" s="39" t="s">
        <v>4853</v>
      </c>
      <c r="H1500" s="39" t="s">
        <v>4502</v>
      </c>
      <c r="I1500" s="40" t="n">
        <v>12</v>
      </c>
      <c r="J1500" s="40" t="n">
        <v>0</v>
      </c>
      <c r="K1500" s="39" t="s">
        <v>4503</v>
      </c>
      <c r="L1500" s="41" t="n">
        <v>0</v>
      </c>
      <c r="M1500" s="41" t="n">
        <v>82673.98</v>
      </c>
      <c r="O1500" s="42" t="n">
        <f aca="false">M1500/SUM($M$2:$M$2023)</f>
        <v>0.000228398369602799</v>
      </c>
      <c r="P1500" s="43" t="n">
        <f aca="false">IFERROR(M1500/I1500,0)</f>
        <v>6889.49833333333</v>
      </c>
      <c r="Q1500" s="17"/>
      <c r="R1500" s="44" t="n">
        <f aca="false">I1500-Q1500</f>
        <v>12</v>
      </c>
      <c r="S1500" s="43" t="n">
        <f aca="false">$AK1500*R1500</f>
        <v>82673.9830434783</v>
      </c>
      <c r="U1500" s="26" t="s">
        <v>259</v>
      </c>
      <c r="V1500" s="26" t="s">
        <v>260</v>
      </c>
      <c r="W1500" s="26" t="s">
        <v>262</v>
      </c>
      <c r="X1500" s="24" t="s">
        <v>226</v>
      </c>
      <c r="Y1500" s="26" t="s">
        <v>267</v>
      </c>
      <c r="Z1500" s="25" t="s">
        <v>51</v>
      </c>
      <c r="AA1500" s="26" t="s">
        <v>2565</v>
      </c>
      <c r="AB1500" s="26" t="s">
        <v>2566</v>
      </c>
      <c r="AC1500" s="26" t="s">
        <v>290</v>
      </c>
      <c r="AD1500" s="26" t="s">
        <v>269</v>
      </c>
      <c r="AE1500" s="26"/>
      <c r="AF1500" s="26" t="s">
        <v>269</v>
      </c>
      <c r="AG1500" s="26"/>
      <c r="AH1500" s="45"/>
      <c r="AI1500" s="45"/>
      <c r="AJ1500" s="45"/>
      <c r="AK1500" s="46" t="n">
        <v>6889.49858695652</v>
      </c>
      <c r="AL1500" s="46"/>
      <c r="AM1500" s="46"/>
      <c r="AN1500" s="26"/>
      <c r="AO1500" s="26" t="s">
        <v>5933</v>
      </c>
    </row>
    <row r="1501" customFormat="false" ht="12" hidden="false" customHeight="false" outlineLevel="0" collapsed="false">
      <c r="A1501" s="39" t="s">
        <v>2712</v>
      </c>
      <c r="B1501" s="39" t="s">
        <v>2713</v>
      </c>
      <c r="C1501" s="39" t="s">
        <v>5934</v>
      </c>
      <c r="D1501" s="39" t="s">
        <v>4505</v>
      </c>
      <c r="E1501" s="39" t="s">
        <v>261</v>
      </c>
      <c r="F1501" s="39" t="s">
        <v>1739</v>
      </c>
      <c r="G1501" s="39" t="s">
        <v>4853</v>
      </c>
      <c r="H1501" s="39" t="s">
        <v>4502</v>
      </c>
      <c r="I1501" s="40" t="n">
        <v>12</v>
      </c>
      <c r="J1501" s="40" t="n">
        <v>0</v>
      </c>
      <c r="K1501" s="39" t="s">
        <v>4503</v>
      </c>
      <c r="L1501" s="41" t="n">
        <v>0</v>
      </c>
      <c r="M1501" s="41" t="n">
        <v>43590.84</v>
      </c>
      <c r="O1501" s="42" t="n">
        <f aca="false">M1501/SUM($M$2:$M$2023)</f>
        <v>0.000120425758934268</v>
      </c>
      <c r="P1501" s="43" t="n">
        <f aca="false">IFERROR(M1501/I1501,0)</f>
        <v>3632.57</v>
      </c>
      <c r="Q1501" s="17" t="n">
        <v>3</v>
      </c>
      <c r="R1501" s="44" t="n">
        <f aca="false">I1501-Q1501</f>
        <v>9</v>
      </c>
      <c r="S1501" s="43" t="n">
        <f aca="false">$AK1501*R1501</f>
        <v>32693.13</v>
      </c>
      <c r="U1501" s="26" t="s">
        <v>259</v>
      </c>
      <c r="V1501" s="26" t="s">
        <v>260</v>
      </c>
      <c r="W1501" s="26" t="s">
        <v>262</v>
      </c>
      <c r="X1501" s="24" t="s">
        <v>226</v>
      </c>
      <c r="Y1501" s="26" t="s">
        <v>267</v>
      </c>
      <c r="Z1501" s="25" t="s">
        <v>51</v>
      </c>
      <c r="AA1501" s="26" t="s">
        <v>2714</v>
      </c>
      <c r="AB1501" s="26" t="s">
        <v>2715</v>
      </c>
      <c r="AC1501" s="26" t="s">
        <v>290</v>
      </c>
      <c r="AD1501" s="26" t="s">
        <v>269</v>
      </c>
      <c r="AE1501" s="26"/>
      <c r="AF1501" s="26" t="s">
        <v>269</v>
      </c>
      <c r="AG1501" s="26"/>
      <c r="AH1501" s="45" t="n">
        <v>48</v>
      </c>
      <c r="AI1501" s="45" t="n">
        <f aca="false">Q1501</f>
        <v>3</v>
      </c>
      <c r="AJ1501" s="45" t="n">
        <f aca="false">$AH1501-$AI1501</f>
        <v>45</v>
      </c>
      <c r="AK1501" s="46" t="n">
        <v>3632.57</v>
      </c>
      <c r="AL1501" s="46" t="n">
        <f aca="false">$AJ1501*$AK1501</f>
        <v>163465.65</v>
      </c>
      <c r="AM1501" s="46" t="n">
        <f aca="false">$AI1501*$AK1501</f>
        <v>10897.71</v>
      </c>
      <c r="AN1501" s="26"/>
      <c r="AO1501" s="26" t="s">
        <v>2716</v>
      </c>
    </row>
    <row r="1502" customFormat="false" ht="12" hidden="false" customHeight="false" outlineLevel="0" collapsed="false">
      <c r="A1502" s="39" t="s">
        <v>2232</v>
      </c>
      <c r="B1502" s="39" t="s">
        <v>2233</v>
      </c>
      <c r="C1502" s="39" t="s">
        <v>5935</v>
      </c>
      <c r="D1502" s="39" t="s">
        <v>4505</v>
      </c>
      <c r="E1502" s="39" t="s">
        <v>261</v>
      </c>
      <c r="F1502" s="39" t="s">
        <v>1739</v>
      </c>
      <c r="G1502" s="39" t="s">
        <v>4853</v>
      </c>
      <c r="H1502" s="39" t="s">
        <v>4502</v>
      </c>
      <c r="I1502" s="40" t="n">
        <v>12</v>
      </c>
      <c r="J1502" s="40" t="n">
        <v>0</v>
      </c>
      <c r="K1502" s="39" t="s">
        <v>4503</v>
      </c>
      <c r="L1502" s="41" t="n">
        <v>0</v>
      </c>
      <c r="M1502" s="41" t="n">
        <v>124805.12</v>
      </c>
      <c r="O1502" s="42" t="n">
        <f aca="false">M1502/SUM($M$2:$M$2023)</f>
        <v>0.000344791504244524</v>
      </c>
      <c r="P1502" s="43" t="n">
        <f aca="false">IFERROR(M1502/I1502,0)</f>
        <v>10400.4266666667</v>
      </c>
      <c r="Q1502" s="17"/>
      <c r="R1502" s="44" t="n">
        <f aca="false">I1502-Q1502</f>
        <v>12</v>
      </c>
      <c r="S1502" s="43" t="n">
        <f aca="false">$AK1502*R1502</f>
        <v>124805.122894737</v>
      </c>
      <c r="U1502" s="26" t="s">
        <v>259</v>
      </c>
      <c r="V1502" s="26" t="s">
        <v>260</v>
      </c>
      <c r="W1502" s="26" t="s">
        <v>262</v>
      </c>
      <c r="X1502" s="26"/>
      <c r="Y1502" s="26" t="s">
        <v>277</v>
      </c>
      <c r="Z1502" s="27" t="s">
        <v>123</v>
      </c>
      <c r="AA1502" s="26"/>
      <c r="AB1502" s="26"/>
      <c r="AC1502" s="26"/>
      <c r="AD1502" s="26"/>
      <c r="AE1502" s="26"/>
      <c r="AF1502" s="26"/>
      <c r="AG1502" s="26"/>
      <c r="AH1502" s="45"/>
      <c r="AI1502" s="45"/>
      <c r="AJ1502" s="45"/>
      <c r="AK1502" s="46" t="n">
        <v>10400.4269078947</v>
      </c>
      <c r="AL1502" s="46"/>
      <c r="AM1502" s="46"/>
      <c r="AN1502" s="26"/>
      <c r="AO1502" s="26" t="s">
        <v>2023</v>
      </c>
    </row>
    <row r="1503" customFormat="false" ht="12" hidden="false" customHeight="false" outlineLevel="0" collapsed="false">
      <c r="A1503" s="39" t="s">
        <v>2062</v>
      </c>
      <c r="B1503" s="39" t="s">
        <v>2063</v>
      </c>
      <c r="C1503" s="39" t="s">
        <v>5936</v>
      </c>
      <c r="D1503" s="39" t="s">
        <v>4505</v>
      </c>
      <c r="E1503" s="39" t="s">
        <v>261</v>
      </c>
      <c r="F1503" s="39" t="s">
        <v>1739</v>
      </c>
      <c r="G1503" s="39" t="s">
        <v>4853</v>
      </c>
      <c r="H1503" s="39" t="s">
        <v>4502</v>
      </c>
      <c r="I1503" s="40" t="n">
        <v>12</v>
      </c>
      <c r="J1503" s="40" t="n">
        <v>0</v>
      </c>
      <c r="K1503" s="39" t="s">
        <v>4503</v>
      </c>
      <c r="L1503" s="41" t="n">
        <v>0</v>
      </c>
      <c r="M1503" s="41" t="n">
        <v>52580.16</v>
      </c>
      <c r="O1503" s="42" t="n">
        <f aca="false">M1503/SUM($M$2:$M$2023)</f>
        <v>0.000145260005838044</v>
      </c>
      <c r="P1503" s="43" t="n">
        <f aca="false">IFERROR(M1503/I1503,0)</f>
        <v>4381.68</v>
      </c>
      <c r="Q1503" s="17"/>
      <c r="R1503" s="44" t="n">
        <f aca="false">I1503-Q1503</f>
        <v>12</v>
      </c>
      <c r="S1503" s="43" t="n">
        <f aca="false">$AK1503*R1503</f>
        <v>52580.1601239669</v>
      </c>
      <c r="U1503" s="26" t="s">
        <v>259</v>
      </c>
      <c r="V1503" s="26" t="s">
        <v>260</v>
      </c>
      <c r="W1503" s="26" t="s">
        <v>262</v>
      </c>
      <c r="X1503" s="26"/>
      <c r="Y1503" s="26" t="s">
        <v>277</v>
      </c>
      <c r="Z1503" s="27" t="s">
        <v>123</v>
      </c>
      <c r="AA1503" s="26"/>
      <c r="AB1503" s="26"/>
      <c r="AC1503" s="26"/>
      <c r="AD1503" s="26"/>
      <c r="AE1503" s="26"/>
      <c r="AF1503" s="26"/>
      <c r="AG1503" s="26"/>
      <c r="AH1503" s="45"/>
      <c r="AI1503" s="45"/>
      <c r="AJ1503" s="45"/>
      <c r="AK1503" s="46" t="n">
        <v>4381.68001033058</v>
      </c>
      <c r="AL1503" s="46"/>
      <c r="AM1503" s="46"/>
      <c r="AN1503" s="26"/>
      <c r="AO1503" s="26" t="s">
        <v>1820</v>
      </c>
    </row>
    <row r="1504" customFormat="false" ht="12" hidden="false" customHeight="false" outlineLevel="0" collapsed="false">
      <c r="A1504" s="39" t="s">
        <v>618</v>
      </c>
      <c r="B1504" s="39" t="s">
        <v>619</v>
      </c>
      <c r="C1504" s="39" t="s">
        <v>5937</v>
      </c>
      <c r="D1504" s="39" t="s">
        <v>4505</v>
      </c>
      <c r="E1504" s="39" t="s">
        <v>261</v>
      </c>
      <c r="F1504" s="39" t="s">
        <v>1739</v>
      </c>
      <c r="G1504" s="39" t="s">
        <v>4854</v>
      </c>
      <c r="H1504" s="39" t="s">
        <v>4502</v>
      </c>
      <c r="I1504" s="40" t="n">
        <v>12</v>
      </c>
      <c r="J1504" s="40" t="n">
        <v>0</v>
      </c>
      <c r="K1504" s="39" t="s">
        <v>4503</v>
      </c>
      <c r="L1504" s="41" t="n">
        <v>0</v>
      </c>
      <c r="M1504" s="41" t="n">
        <v>960</v>
      </c>
      <c r="O1504" s="42" t="n">
        <f aca="false">M1504/SUM($M$2:$M$2023)</f>
        <v>2.65213353486414E-006</v>
      </c>
      <c r="P1504" s="43" t="n">
        <f aca="false">IFERROR(M1504/I1504,0)</f>
        <v>80</v>
      </c>
      <c r="Q1504" s="17"/>
      <c r="R1504" s="44" t="n">
        <f aca="false">I1504-Q1504</f>
        <v>12</v>
      </c>
      <c r="S1504" s="43" t="n">
        <f aca="false">$AK1504*R1504</f>
        <v>960</v>
      </c>
      <c r="U1504" s="26" t="s">
        <v>259</v>
      </c>
      <c r="V1504" s="26" t="s">
        <v>260</v>
      </c>
      <c r="W1504" s="26" t="s">
        <v>262</v>
      </c>
      <c r="X1504" s="26"/>
      <c r="Y1504" s="26" t="s">
        <v>277</v>
      </c>
      <c r="Z1504" s="27" t="s">
        <v>123</v>
      </c>
      <c r="AA1504" s="26"/>
      <c r="AB1504" s="26"/>
      <c r="AC1504" s="26"/>
      <c r="AD1504" s="26"/>
      <c r="AE1504" s="26"/>
      <c r="AF1504" s="26"/>
      <c r="AG1504" s="26"/>
      <c r="AH1504" s="45" t="n">
        <v>12</v>
      </c>
      <c r="AI1504" s="45" t="n">
        <f aca="false">Q1504</f>
        <v>0</v>
      </c>
      <c r="AJ1504" s="45" t="n">
        <f aca="false">$AH1504-$AI1504</f>
        <v>12</v>
      </c>
      <c r="AK1504" s="46" t="n">
        <v>80</v>
      </c>
      <c r="AL1504" s="46" t="n">
        <f aca="false">$AJ1504*$AK1504</f>
        <v>960</v>
      </c>
      <c r="AM1504" s="46" t="n">
        <f aca="false">$AI1504*$AK1504</f>
        <v>0</v>
      </c>
      <c r="AN1504" s="26"/>
      <c r="AO1504" s="26"/>
    </row>
    <row r="1505" customFormat="false" ht="12" hidden="false" customHeight="false" outlineLevel="0" collapsed="false">
      <c r="A1505" s="39" t="s">
        <v>2577</v>
      </c>
      <c r="B1505" s="39" t="s">
        <v>2578</v>
      </c>
      <c r="C1505" s="39" t="s">
        <v>5938</v>
      </c>
      <c r="D1505" s="39" t="s">
        <v>4505</v>
      </c>
      <c r="E1505" s="39" t="s">
        <v>261</v>
      </c>
      <c r="F1505" s="39" t="s">
        <v>1739</v>
      </c>
      <c r="G1505" s="39" t="s">
        <v>4853</v>
      </c>
      <c r="H1505" s="39" t="s">
        <v>4502</v>
      </c>
      <c r="I1505" s="40" t="n">
        <v>12</v>
      </c>
      <c r="J1505" s="40" t="n">
        <v>0</v>
      </c>
      <c r="K1505" s="39" t="s">
        <v>4503</v>
      </c>
      <c r="L1505" s="41" t="n">
        <v>0</v>
      </c>
      <c r="M1505" s="41" t="n">
        <v>135558.24</v>
      </c>
      <c r="O1505" s="42" t="n">
        <f aca="false">M1505/SUM($M$2:$M$2023)</f>
        <v>0.000374498493990793</v>
      </c>
      <c r="P1505" s="43" t="n">
        <f aca="false">IFERROR(M1505/I1505,0)</f>
        <v>11296.52</v>
      </c>
      <c r="Q1505" s="17"/>
      <c r="R1505" s="44" t="n">
        <f aca="false">I1505-Q1505</f>
        <v>12</v>
      </c>
      <c r="S1505" s="43" t="n">
        <f aca="false">$AK1505*R1505</f>
        <v>135558.24</v>
      </c>
      <c r="U1505" s="26" t="s">
        <v>259</v>
      </c>
      <c r="V1505" s="26" t="s">
        <v>260</v>
      </c>
      <c r="W1505" s="26" t="s">
        <v>262</v>
      </c>
      <c r="X1505" s="25" t="s">
        <v>228</v>
      </c>
      <c r="Y1505" s="26" t="s">
        <v>282</v>
      </c>
      <c r="Z1505" s="25" t="s">
        <v>51</v>
      </c>
      <c r="AA1505" s="26" t="s">
        <v>2579</v>
      </c>
      <c r="AB1505" s="26" t="s">
        <v>2580</v>
      </c>
      <c r="AC1505" s="26" t="s">
        <v>2581</v>
      </c>
      <c r="AD1505" s="26" t="s">
        <v>269</v>
      </c>
      <c r="AE1505" s="26"/>
      <c r="AF1505" s="26" t="s">
        <v>270</v>
      </c>
      <c r="AG1505" s="26" t="s">
        <v>2582</v>
      </c>
      <c r="AH1505" s="45"/>
      <c r="AI1505" s="45"/>
      <c r="AJ1505" s="45"/>
      <c r="AK1505" s="46" t="n">
        <v>11296.52</v>
      </c>
      <c r="AL1505" s="46"/>
      <c r="AM1505" s="46"/>
      <c r="AN1505" s="26"/>
      <c r="AO1505" s="26" t="s">
        <v>5899</v>
      </c>
    </row>
    <row r="1506" customFormat="false" ht="12" hidden="false" customHeight="false" outlineLevel="0" collapsed="false">
      <c r="A1506" s="39" t="s">
        <v>2899</v>
      </c>
      <c r="B1506" s="39" t="s">
        <v>2900</v>
      </c>
      <c r="C1506" s="39"/>
      <c r="D1506" s="39" t="s">
        <v>4505</v>
      </c>
      <c r="E1506" s="39" t="s">
        <v>274</v>
      </c>
      <c r="F1506" s="39" t="s">
        <v>1739</v>
      </c>
      <c r="G1506" s="39" t="s">
        <v>4854</v>
      </c>
      <c r="H1506" s="39" t="s">
        <v>4502</v>
      </c>
      <c r="I1506" s="40" t="n">
        <v>12</v>
      </c>
      <c r="J1506" s="40" t="n">
        <v>0</v>
      </c>
      <c r="K1506" s="39" t="s">
        <v>4503</v>
      </c>
      <c r="L1506" s="41" t="n">
        <v>0</v>
      </c>
      <c r="M1506" s="41" t="n">
        <v>43156.96</v>
      </c>
      <c r="O1506" s="42" t="n">
        <f aca="false">M1506/SUM($M$2:$M$2023)</f>
        <v>0.000119227105082073</v>
      </c>
      <c r="P1506" s="43" t="n">
        <f aca="false">IFERROR(M1506/I1506,0)</f>
        <v>3596.41333333333</v>
      </c>
      <c r="Q1506" s="17"/>
      <c r="R1506" s="44" t="n">
        <f aca="false">I1506-Q1506</f>
        <v>12</v>
      </c>
      <c r="S1506" s="43" t="n">
        <f aca="false">$AK1506*R1506</f>
        <v>43156.96</v>
      </c>
      <c r="U1506" s="26" t="s">
        <v>259</v>
      </c>
      <c r="V1506" s="26" t="s">
        <v>273</v>
      </c>
      <c r="W1506" s="26" t="s">
        <v>262</v>
      </c>
      <c r="X1506" s="26"/>
      <c r="Y1506" s="26" t="s">
        <v>277</v>
      </c>
      <c r="Z1506" s="27" t="s">
        <v>123</v>
      </c>
      <c r="AA1506" s="26"/>
      <c r="AB1506" s="26"/>
      <c r="AC1506" s="26"/>
      <c r="AD1506" s="26"/>
      <c r="AE1506" s="26"/>
      <c r="AF1506" s="26"/>
      <c r="AG1506" s="26"/>
      <c r="AH1506" s="45" t="n">
        <v>18</v>
      </c>
      <c r="AI1506" s="45" t="n">
        <f aca="false">Q1506</f>
        <v>0</v>
      </c>
      <c r="AJ1506" s="45" t="n">
        <f aca="false">$AH1506-$AI1506</f>
        <v>18</v>
      </c>
      <c r="AK1506" s="46" t="n">
        <v>3596.41333333333</v>
      </c>
      <c r="AL1506" s="46" t="n">
        <f aca="false">$AJ1506*$AK1506</f>
        <v>64735.44</v>
      </c>
      <c r="AM1506" s="46" t="n">
        <f aca="false">$AI1506*$AK1506</f>
        <v>0</v>
      </c>
      <c r="AN1506" s="26"/>
      <c r="AO1506" s="26" t="s">
        <v>1741</v>
      </c>
    </row>
    <row r="1507" customFormat="false" ht="12" hidden="false" customHeight="false" outlineLevel="0" collapsed="false">
      <c r="A1507" s="39" t="s">
        <v>2947</v>
      </c>
      <c r="B1507" s="39" t="s">
        <v>2948</v>
      </c>
      <c r="C1507" s="39"/>
      <c r="D1507" s="39" t="s">
        <v>4505</v>
      </c>
      <c r="E1507" s="39" t="s">
        <v>274</v>
      </c>
      <c r="F1507" s="39" t="s">
        <v>1739</v>
      </c>
      <c r="G1507" s="39" t="s">
        <v>4852</v>
      </c>
      <c r="H1507" s="39" t="s">
        <v>4502</v>
      </c>
      <c r="I1507" s="40" t="n">
        <v>12</v>
      </c>
      <c r="J1507" s="40" t="n">
        <v>0</v>
      </c>
      <c r="K1507" s="39" t="s">
        <v>4503</v>
      </c>
      <c r="L1507" s="41" t="n">
        <v>0</v>
      </c>
      <c r="M1507" s="41" t="n">
        <v>3785.77</v>
      </c>
      <c r="O1507" s="42" t="n">
        <f aca="false">M1507/SUM($M$2:$M$2023)</f>
        <v>1.04587162211277E-005</v>
      </c>
      <c r="P1507" s="43" t="n">
        <f aca="false">IFERROR(M1507/I1507,0)</f>
        <v>315.480833333333</v>
      </c>
      <c r="Q1507" s="17"/>
      <c r="R1507" s="44" t="n">
        <f aca="false">I1507-Q1507</f>
        <v>12</v>
      </c>
      <c r="S1507" s="43" t="n">
        <f aca="false">$AK1507*R1507</f>
        <v>3785.77</v>
      </c>
      <c r="U1507" s="26" t="s">
        <v>259</v>
      </c>
      <c r="V1507" s="26" t="s">
        <v>273</v>
      </c>
      <c r="W1507" s="26" t="s">
        <v>262</v>
      </c>
      <c r="X1507" s="26"/>
      <c r="Y1507" s="26" t="s">
        <v>277</v>
      </c>
      <c r="Z1507" s="27" t="s">
        <v>123</v>
      </c>
      <c r="AA1507" s="26"/>
      <c r="AB1507" s="26"/>
      <c r="AC1507" s="26"/>
      <c r="AD1507" s="26"/>
      <c r="AE1507" s="26"/>
      <c r="AF1507" s="26"/>
      <c r="AG1507" s="26"/>
      <c r="AH1507" s="45" t="n">
        <v>12</v>
      </c>
      <c r="AI1507" s="45" t="n">
        <f aca="false">Q1507</f>
        <v>0</v>
      </c>
      <c r="AJ1507" s="45" t="n">
        <f aca="false">$AH1507-$AI1507</f>
        <v>12</v>
      </c>
      <c r="AK1507" s="46" t="n">
        <v>315.480833333333</v>
      </c>
      <c r="AL1507" s="46" t="n">
        <f aca="false">$AJ1507*$AK1507</f>
        <v>3785.77</v>
      </c>
      <c r="AM1507" s="46" t="n">
        <f aca="false">$AI1507*$AK1507</f>
        <v>0</v>
      </c>
      <c r="AN1507" s="26"/>
      <c r="AO1507" s="26"/>
    </row>
    <row r="1508" customFormat="false" ht="12" hidden="false" customHeight="false" outlineLevel="0" collapsed="false">
      <c r="A1508" s="39" t="s">
        <v>2949</v>
      </c>
      <c r="B1508" s="39" t="s">
        <v>2950</v>
      </c>
      <c r="C1508" s="39"/>
      <c r="D1508" s="39" t="s">
        <v>4565</v>
      </c>
      <c r="E1508" s="39" t="s">
        <v>611</v>
      </c>
      <c r="F1508" s="39" t="s">
        <v>1739</v>
      </c>
      <c r="G1508" s="39" t="s">
        <v>5939</v>
      </c>
      <c r="H1508" s="39" t="s">
        <v>4502</v>
      </c>
      <c r="I1508" s="40" t="n">
        <v>12</v>
      </c>
      <c r="J1508" s="40" t="n">
        <v>0</v>
      </c>
      <c r="K1508" s="39" t="s">
        <v>4503</v>
      </c>
      <c r="L1508" s="41" t="n">
        <v>0</v>
      </c>
      <c r="M1508" s="41" t="n">
        <v>222000</v>
      </c>
      <c r="O1508" s="42" t="n">
        <f aca="false">M1508/SUM($M$2:$M$2023)</f>
        <v>0.000613305879937332</v>
      </c>
      <c r="P1508" s="43" t="n">
        <f aca="false">IFERROR(M1508/I1508,0)</f>
        <v>18500</v>
      </c>
      <c r="Q1508" s="17"/>
      <c r="R1508" s="44" t="n">
        <f aca="false">I1508-Q1508</f>
        <v>12</v>
      </c>
      <c r="S1508" s="43" t="n">
        <f aca="false">$AK1508*R1508</f>
        <v>222000</v>
      </c>
      <c r="U1508" s="26" t="s">
        <v>259</v>
      </c>
      <c r="V1508" s="26" t="s">
        <v>610</v>
      </c>
      <c r="W1508" s="26" t="s">
        <v>612</v>
      </c>
      <c r="X1508" s="26"/>
      <c r="Y1508" s="26" t="s">
        <v>615</v>
      </c>
      <c r="Z1508" s="27" t="s">
        <v>126</v>
      </c>
      <c r="AA1508" s="26"/>
      <c r="AB1508" s="26"/>
      <c r="AC1508" s="26"/>
      <c r="AD1508" s="26"/>
      <c r="AE1508" s="26"/>
      <c r="AF1508" s="26"/>
      <c r="AG1508" s="26"/>
      <c r="AH1508" s="45" t="n">
        <v>12</v>
      </c>
      <c r="AI1508" s="45" t="n">
        <f aca="false">Q1508</f>
        <v>0</v>
      </c>
      <c r="AJ1508" s="45" t="n">
        <f aca="false">$AH1508-$AI1508</f>
        <v>12</v>
      </c>
      <c r="AK1508" s="46" t="n">
        <v>18500</v>
      </c>
      <c r="AL1508" s="46" t="n">
        <f aca="false">$AJ1508*$AK1508</f>
        <v>222000</v>
      </c>
      <c r="AM1508" s="46" t="n">
        <f aca="false">$AI1508*$AK1508</f>
        <v>0</v>
      </c>
      <c r="AN1508" s="26"/>
      <c r="AO1508" s="26"/>
    </row>
    <row r="1509" customFormat="false" ht="12" hidden="false" customHeight="false" outlineLevel="0" collapsed="false">
      <c r="A1509" s="39" t="s">
        <v>2860</v>
      </c>
      <c r="B1509" s="39" t="s">
        <v>2861</v>
      </c>
      <c r="C1509" s="39"/>
      <c r="D1509" s="39" t="s">
        <v>4565</v>
      </c>
      <c r="E1509" s="39" t="s">
        <v>611</v>
      </c>
      <c r="F1509" s="39" t="s">
        <v>1739</v>
      </c>
      <c r="G1509" s="39" t="s">
        <v>4854</v>
      </c>
      <c r="H1509" s="39" t="s">
        <v>4502</v>
      </c>
      <c r="I1509" s="40" t="n">
        <v>12</v>
      </c>
      <c r="J1509" s="40" t="n">
        <v>0</v>
      </c>
      <c r="K1509" s="39" t="s">
        <v>4503</v>
      </c>
      <c r="L1509" s="41" t="n">
        <v>0</v>
      </c>
      <c r="M1509" s="41" t="n">
        <v>234000</v>
      </c>
      <c r="O1509" s="42" t="n">
        <f aca="false">M1509/SUM($M$2:$M$2023)</f>
        <v>0.000646457549123134</v>
      </c>
      <c r="P1509" s="43" t="n">
        <f aca="false">IFERROR(M1509/I1509,0)</f>
        <v>19500</v>
      </c>
      <c r="Q1509" s="17"/>
      <c r="R1509" s="44" t="n">
        <f aca="false">I1509-Q1509</f>
        <v>12</v>
      </c>
      <c r="S1509" s="43" t="n">
        <f aca="false">$AK1509*R1509</f>
        <v>234000</v>
      </c>
      <c r="U1509" s="26" t="s">
        <v>259</v>
      </c>
      <c r="V1509" s="26" t="s">
        <v>610</v>
      </c>
      <c r="W1509" s="26" t="s">
        <v>612</v>
      </c>
      <c r="X1509" s="26"/>
      <c r="Y1509" s="26" t="s">
        <v>615</v>
      </c>
      <c r="Z1509" s="27" t="s">
        <v>126</v>
      </c>
      <c r="AA1509" s="26"/>
      <c r="AB1509" s="26"/>
      <c r="AC1509" s="26"/>
      <c r="AD1509" s="26"/>
      <c r="AE1509" s="26"/>
      <c r="AF1509" s="26"/>
      <c r="AG1509" s="26"/>
      <c r="AH1509" s="45" t="n">
        <v>21</v>
      </c>
      <c r="AI1509" s="45" t="n">
        <f aca="false">Q1509</f>
        <v>0</v>
      </c>
      <c r="AJ1509" s="45" t="n">
        <f aca="false">$AH1509-$AI1509</f>
        <v>21</v>
      </c>
      <c r="AK1509" s="46" t="n">
        <v>19500</v>
      </c>
      <c r="AL1509" s="46" t="n">
        <f aca="false">$AJ1509*$AK1509</f>
        <v>409500</v>
      </c>
      <c r="AM1509" s="46" t="n">
        <f aca="false">$AI1509*$AK1509</f>
        <v>0</v>
      </c>
      <c r="AN1509" s="26"/>
      <c r="AO1509" s="26" t="s">
        <v>1741</v>
      </c>
    </row>
    <row r="1510" customFormat="false" ht="12" hidden="false" customHeight="false" outlineLevel="0" collapsed="false">
      <c r="A1510" s="39" t="s">
        <v>2822</v>
      </c>
      <c r="B1510" s="39" t="s">
        <v>2823</v>
      </c>
      <c r="C1510" s="39"/>
      <c r="D1510" s="39" t="s">
        <v>4565</v>
      </c>
      <c r="E1510" s="39" t="s">
        <v>611</v>
      </c>
      <c r="F1510" s="39" t="s">
        <v>1739</v>
      </c>
      <c r="G1510" s="39" t="s">
        <v>4854</v>
      </c>
      <c r="H1510" s="39" t="s">
        <v>4502</v>
      </c>
      <c r="I1510" s="40" t="n">
        <v>12</v>
      </c>
      <c r="J1510" s="40" t="n">
        <v>0</v>
      </c>
      <c r="K1510" s="39" t="s">
        <v>4503</v>
      </c>
      <c r="L1510" s="41" t="n">
        <v>0</v>
      </c>
      <c r="M1510" s="41" t="n">
        <v>230933.33</v>
      </c>
      <c r="O1510" s="42" t="n">
        <f aca="false">M1510/SUM($M$2:$M$2023)</f>
        <v>0.000637985446677965</v>
      </c>
      <c r="P1510" s="43" t="n">
        <f aca="false">IFERROR(M1510/I1510,0)</f>
        <v>19244.4441666667</v>
      </c>
      <c r="Q1510" s="17"/>
      <c r="R1510" s="44" t="n">
        <f aca="false">I1510-Q1510</f>
        <v>12</v>
      </c>
      <c r="S1510" s="43" t="n">
        <f aca="false">$AK1510*R1510</f>
        <v>230933.333333333</v>
      </c>
      <c r="U1510" s="26" t="s">
        <v>259</v>
      </c>
      <c r="V1510" s="26" t="s">
        <v>610</v>
      </c>
      <c r="W1510" s="26" t="s">
        <v>612</v>
      </c>
      <c r="X1510" s="26"/>
      <c r="Y1510" s="26" t="s">
        <v>615</v>
      </c>
      <c r="Z1510" s="27" t="s">
        <v>126</v>
      </c>
      <c r="AA1510" s="26"/>
      <c r="AB1510" s="26"/>
      <c r="AC1510" s="26"/>
      <c r="AD1510" s="26"/>
      <c r="AE1510" s="26"/>
      <c r="AF1510" s="26"/>
      <c r="AG1510" s="26"/>
      <c r="AH1510" s="45"/>
      <c r="AI1510" s="45"/>
      <c r="AJ1510" s="45"/>
      <c r="AK1510" s="46" t="n">
        <v>19244.4444444445</v>
      </c>
      <c r="AL1510" s="46"/>
      <c r="AM1510" s="46"/>
      <c r="AN1510" s="26"/>
      <c r="AO1510" s="26" t="s">
        <v>1741</v>
      </c>
    </row>
    <row r="1511" customFormat="false" ht="12" hidden="false" customHeight="false" outlineLevel="0" collapsed="false">
      <c r="A1511" s="39" t="s">
        <v>1263</v>
      </c>
      <c r="B1511" s="39" t="s">
        <v>1264</v>
      </c>
      <c r="C1511" s="39"/>
      <c r="D1511" s="39" t="s">
        <v>4565</v>
      </c>
      <c r="E1511" s="39" t="s">
        <v>611</v>
      </c>
      <c r="F1511" s="39" t="s">
        <v>1739</v>
      </c>
      <c r="G1511" s="39" t="s">
        <v>4854</v>
      </c>
      <c r="H1511" s="39" t="s">
        <v>4502</v>
      </c>
      <c r="I1511" s="40" t="n">
        <v>12</v>
      </c>
      <c r="J1511" s="40" t="n">
        <v>0</v>
      </c>
      <c r="K1511" s="39" t="s">
        <v>4503</v>
      </c>
      <c r="L1511" s="41" t="n">
        <v>0</v>
      </c>
      <c r="M1511" s="41" t="n">
        <v>60264</v>
      </c>
      <c r="O1511" s="42" t="n">
        <f aca="false">M1511/SUM($M$2:$M$2023)</f>
        <v>0.000166487682651096</v>
      </c>
      <c r="P1511" s="43" t="n">
        <f aca="false">IFERROR(M1511/I1511,0)</f>
        <v>5022</v>
      </c>
      <c r="Q1511" s="17"/>
      <c r="R1511" s="44" t="n">
        <f aca="false">I1511-Q1511</f>
        <v>12</v>
      </c>
      <c r="S1511" s="43" t="n">
        <f aca="false">$AK1511*R1511</f>
        <v>60264</v>
      </c>
      <c r="U1511" s="26" t="s">
        <v>259</v>
      </c>
      <c r="V1511" s="26" t="s">
        <v>610</v>
      </c>
      <c r="W1511" s="26" t="s">
        <v>612</v>
      </c>
      <c r="X1511" s="26"/>
      <c r="Y1511" s="26" t="s">
        <v>615</v>
      </c>
      <c r="Z1511" s="27" t="s">
        <v>126</v>
      </c>
      <c r="AA1511" s="26"/>
      <c r="AB1511" s="26"/>
      <c r="AC1511" s="26"/>
      <c r="AD1511" s="26"/>
      <c r="AE1511" s="26"/>
      <c r="AF1511" s="26"/>
      <c r="AG1511" s="26"/>
      <c r="AH1511" s="45" t="n">
        <v>12</v>
      </c>
      <c r="AI1511" s="45" t="n">
        <f aca="false">Q1511</f>
        <v>0</v>
      </c>
      <c r="AJ1511" s="45" t="n">
        <f aca="false">$AH1511-$AI1511</f>
        <v>12</v>
      </c>
      <c r="AK1511" s="46" t="n">
        <v>5022</v>
      </c>
      <c r="AL1511" s="46" t="n">
        <f aca="false">$AJ1511*$AK1511</f>
        <v>60264</v>
      </c>
      <c r="AM1511" s="46" t="n">
        <f aca="false">$AI1511*$AK1511</f>
        <v>0</v>
      </c>
      <c r="AN1511" s="26"/>
      <c r="AO1511" s="26"/>
    </row>
    <row r="1512" customFormat="false" ht="12" hidden="false" customHeight="false" outlineLevel="0" collapsed="false">
      <c r="A1512" s="39" t="s">
        <v>2951</v>
      </c>
      <c r="B1512" s="39" t="s">
        <v>2952</v>
      </c>
      <c r="C1512" s="39"/>
      <c r="D1512" s="39" t="s">
        <v>4565</v>
      </c>
      <c r="E1512" s="39" t="s">
        <v>611</v>
      </c>
      <c r="F1512" s="39" t="s">
        <v>1739</v>
      </c>
      <c r="G1512" s="39" t="s">
        <v>4854</v>
      </c>
      <c r="H1512" s="39" t="s">
        <v>4502</v>
      </c>
      <c r="I1512" s="40" t="n">
        <v>12</v>
      </c>
      <c r="J1512" s="40" t="n">
        <v>0</v>
      </c>
      <c r="K1512" s="39" t="s">
        <v>4503</v>
      </c>
      <c r="L1512" s="41" t="n">
        <v>0</v>
      </c>
      <c r="M1512" s="41" t="n">
        <v>335784</v>
      </c>
      <c r="O1512" s="42" t="n">
        <f aca="false">M1512/SUM($M$2:$M$2023)</f>
        <v>0.000927650007157104</v>
      </c>
      <c r="P1512" s="43" t="n">
        <f aca="false">IFERROR(M1512/I1512,0)</f>
        <v>27982</v>
      </c>
      <c r="Q1512" s="17"/>
      <c r="R1512" s="44" t="n">
        <f aca="false">I1512-Q1512</f>
        <v>12</v>
      </c>
      <c r="S1512" s="43" t="n">
        <f aca="false">$AK1512*R1512</f>
        <v>335784</v>
      </c>
      <c r="U1512" s="26" t="s">
        <v>259</v>
      </c>
      <c r="V1512" s="26" t="s">
        <v>610</v>
      </c>
      <c r="W1512" s="26" t="s">
        <v>612</v>
      </c>
      <c r="X1512" s="26"/>
      <c r="Y1512" s="26" t="s">
        <v>615</v>
      </c>
      <c r="Z1512" s="27" t="s">
        <v>126</v>
      </c>
      <c r="AA1512" s="26"/>
      <c r="AB1512" s="26"/>
      <c r="AC1512" s="26"/>
      <c r="AD1512" s="26"/>
      <c r="AE1512" s="26"/>
      <c r="AF1512" s="26"/>
      <c r="AG1512" s="26"/>
      <c r="AH1512" s="45" t="n">
        <v>12</v>
      </c>
      <c r="AI1512" s="45" t="n">
        <f aca="false">Q1512</f>
        <v>0</v>
      </c>
      <c r="AJ1512" s="45" t="n">
        <f aca="false">$AH1512-$AI1512</f>
        <v>12</v>
      </c>
      <c r="AK1512" s="46" t="n">
        <v>27982</v>
      </c>
      <c r="AL1512" s="46" t="n">
        <f aca="false">$AJ1512*$AK1512</f>
        <v>335784</v>
      </c>
      <c r="AM1512" s="46" t="n">
        <f aca="false">$AI1512*$AK1512</f>
        <v>0</v>
      </c>
      <c r="AN1512" s="26"/>
      <c r="AO1512" s="26"/>
    </row>
    <row r="1513" customFormat="false" ht="12" hidden="false" customHeight="false" outlineLevel="0" collapsed="false">
      <c r="A1513" s="39" t="s">
        <v>2917</v>
      </c>
      <c r="B1513" s="39" t="s">
        <v>2918</v>
      </c>
      <c r="C1513" s="39"/>
      <c r="D1513" s="39" t="s">
        <v>4565</v>
      </c>
      <c r="E1513" s="39" t="s">
        <v>611</v>
      </c>
      <c r="F1513" s="39" t="s">
        <v>1739</v>
      </c>
      <c r="G1513" s="39" t="s">
        <v>4854</v>
      </c>
      <c r="H1513" s="39" t="s">
        <v>4502</v>
      </c>
      <c r="I1513" s="40" t="n">
        <v>12</v>
      </c>
      <c r="J1513" s="40" t="n">
        <v>0</v>
      </c>
      <c r="K1513" s="39" t="s">
        <v>4503</v>
      </c>
      <c r="L1513" s="41" t="n">
        <v>0</v>
      </c>
      <c r="M1513" s="41" t="n">
        <v>366416.4</v>
      </c>
      <c r="O1513" s="42" t="n">
        <f aca="false">M1513/SUM($M$2:$M$2023)</f>
        <v>0.0010122762730877</v>
      </c>
      <c r="P1513" s="43" t="n">
        <f aca="false">IFERROR(M1513/I1513,0)</f>
        <v>30534.7</v>
      </c>
      <c r="Q1513" s="17"/>
      <c r="R1513" s="44" t="n">
        <f aca="false">I1513-Q1513</f>
        <v>12</v>
      </c>
      <c r="S1513" s="43" t="n">
        <f aca="false">$AK1513*R1513</f>
        <v>366416.4</v>
      </c>
      <c r="U1513" s="26" t="s">
        <v>259</v>
      </c>
      <c r="V1513" s="26" t="s">
        <v>610</v>
      </c>
      <c r="W1513" s="26" t="s">
        <v>612</v>
      </c>
      <c r="X1513" s="26"/>
      <c r="Y1513" s="26" t="s">
        <v>615</v>
      </c>
      <c r="Z1513" s="27" t="s">
        <v>126</v>
      </c>
      <c r="AA1513" s="26"/>
      <c r="AB1513" s="26"/>
      <c r="AC1513" s="26"/>
      <c r="AD1513" s="26"/>
      <c r="AE1513" s="26"/>
      <c r="AF1513" s="26"/>
      <c r="AG1513" s="26"/>
      <c r="AH1513" s="45" t="n">
        <v>15</v>
      </c>
      <c r="AI1513" s="45" t="n">
        <f aca="false">Q1513</f>
        <v>0</v>
      </c>
      <c r="AJ1513" s="45" t="n">
        <f aca="false">$AH1513-$AI1513</f>
        <v>15</v>
      </c>
      <c r="AK1513" s="46" t="n">
        <v>30534.7</v>
      </c>
      <c r="AL1513" s="46" t="n">
        <f aca="false">$AJ1513*$AK1513</f>
        <v>458020.5</v>
      </c>
      <c r="AM1513" s="46" t="n">
        <f aca="false">$AI1513*$AK1513</f>
        <v>0</v>
      </c>
      <c r="AN1513" s="26"/>
      <c r="AO1513" s="26" t="s">
        <v>1741</v>
      </c>
    </row>
    <row r="1514" customFormat="false" ht="12" hidden="false" customHeight="false" outlineLevel="0" collapsed="false">
      <c r="A1514" s="39" t="s">
        <v>1028</v>
      </c>
      <c r="B1514" s="39" t="s">
        <v>1029</v>
      </c>
      <c r="C1514" s="39"/>
      <c r="D1514" s="39" t="s">
        <v>4565</v>
      </c>
      <c r="E1514" s="39" t="s">
        <v>611</v>
      </c>
      <c r="F1514" s="39" t="s">
        <v>1739</v>
      </c>
      <c r="G1514" s="39" t="s">
        <v>4854</v>
      </c>
      <c r="H1514" s="39" t="s">
        <v>4502</v>
      </c>
      <c r="I1514" s="40" t="n">
        <v>12</v>
      </c>
      <c r="J1514" s="40" t="n">
        <v>0</v>
      </c>
      <c r="K1514" s="39" t="s">
        <v>4503</v>
      </c>
      <c r="L1514" s="41" t="n">
        <v>0</v>
      </c>
      <c r="M1514" s="41" t="n">
        <v>119754.17</v>
      </c>
      <c r="O1514" s="42" t="n">
        <f aca="false">M1514/SUM($M$2:$M$2023)</f>
        <v>0.000330837552288355</v>
      </c>
      <c r="P1514" s="43" t="n">
        <f aca="false">IFERROR(M1514/I1514,0)</f>
        <v>9979.51416666667</v>
      </c>
      <c r="Q1514" s="17"/>
      <c r="R1514" s="44" t="n">
        <f aca="false">I1514-Q1514</f>
        <v>12</v>
      </c>
      <c r="S1514" s="43" t="n">
        <f aca="false">$AK1514*R1514</f>
        <v>119754.166153846</v>
      </c>
      <c r="U1514" s="26" t="s">
        <v>259</v>
      </c>
      <c r="V1514" s="26" t="s">
        <v>610</v>
      </c>
      <c r="W1514" s="26" t="s">
        <v>612</v>
      </c>
      <c r="X1514" s="26"/>
      <c r="Y1514" s="26" t="s">
        <v>615</v>
      </c>
      <c r="Z1514" s="27" t="s">
        <v>126</v>
      </c>
      <c r="AA1514" s="26"/>
      <c r="AB1514" s="26"/>
      <c r="AC1514" s="26"/>
      <c r="AD1514" s="26"/>
      <c r="AE1514" s="26"/>
      <c r="AF1514" s="26"/>
      <c r="AG1514" s="26"/>
      <c r="AH1514" s="45" t="n">
        <v>13</v>
      </c>
      <c r="AI1514" s="45" t="n">
        <f aca="false">Q1514</f>
        <v>0</v>
      </c>
      <c r="AJ1514" s="45" t="n">
        <f aca="false">$AH1514-$AI1514</f>
        <v>13</v>
      </c>
      <c r="AK1514" s="46" t="n">
        <v>9979.51384615385</v>
      </c>
      <c r="AL1514" s="46" t="n">
        <f aca="false">$AJ1514*$AK1514</f>
        <v>129733.68</v>
      </c>
      <c r="AM1514" s="46" t="n">
        <f aca="false">$AI1514*$AK1514</f>
        <v>0</v>
      </c>
      <c r="AN1514" s="26"/>
      <c r="AO1514" s="26" t="s">
        <v>1741</v>
      </c>
    </row>
    <row r="1515" customFormat="false" ht="12" hidden="false" customHeight="false" outlineLevel="0" collapsed="false">
      <c r="A1515" s="39" t="s">
        <v>2953</v>
      </c>
      <c r="B1515" s="39" t="s">
        <v>2954</v>
      </c>
      <c r="C1515" s="39"/>
      <c r="D1515" s="39" t="s">
        <v>4565</v>
      </c>
      <c r="E1515" s="39" t="s">
        <v>611</v>
      </c>
      <c r="F1515" s="39" t="s">
        <v>1739</v>
      </c>
      <c r="G1515" s="39" t="s">
        <v>5355</v>
      </c>
      <c r="H1515" s="39" t="s">
        <v>4502</v>
      </c>
      <c r="I1515" s="40" t="n">
        <v>12</v>
      </c>
      <c r="J1515" s="40" t="n">
        <v>0</v>
      </c>
      <c r="K1515" s="39" t="s">
        <v>4503</v>
      </c>
      <c r="L1515" s="41" t="n">
        <v>0</v>
      </c>
      <c r="M1515" s="41" t="n">
        <v>879000</v>
      </c>
      <c r="O1515" s="42" t="n">
        <f aca="false">M1515/SUM($M$2:$M$2023)</f>
        <v>0.00242835976785998</v>
      </c>
      <c r="P1515" s="43" t="n">
        <f aca="false">IFERROR(M1515/I1515,0)</f>
        <v>73250</v>
      </c>
      <c r="Q1515" s="17"/>
      <c r="R1515" s="44" t="n">
        <f aca="false">I1515-Q1515</f>
        <v>12</v>
      </c>
      <c r="S1515" s="43" t="n">
        <f aca="false">$AK1515*R1515</f>
        <v>879000</v>
      </c>
      <c r="U1515" s="26" t="s">
        <v>259</v>
      </c>
      <c r="V1515" s="26" t="s">
        <v>610</v>
      </c>
      <c r="W1515" s="26" t="s">
        <v>612</v>
      </c>
      <c r="X1515" s="26"/>
      <c r="Y1515" s="26" t="s">
        <v>615</v>
      </c>
      <c r="Z1515" s="27" t="s">
        <v>126</v>
      </c>
      <c r="AA1515" s="26"/>
      <c r="AB1515" s="26"/>
      <c r="AC1515" s="26"/>
      <c r="AD1515" s="26"/>
      <c r="AE1515" s="26"/>
      <c r="AF1515" s="26"/>
      <c r="AG1515" s="26"/>
      <c r="AH1515" s="45" t="n">
        <v>12</v>
      </c>
      <c r="AI1515" s="45" t="n">
        <f aca="false">Q1515</f>
        <v>0</v>
      </c>
      <c r="AJ1515" s="45" t="n">
        <f aca="false">$AH1515-$AI1515</f>
        <v>12</v>
      </c>
      <c r="AK1515" s="46" t="n">
        <v>73250</v>
      </c>
      <c r="AL1515" s="46" t="n">
        <f aca="false">$AJ1515*$AK1515</f>
        <v>879000</v>
      </c>
      <c r="AM1515" s="46" t="n">
        <f aca="false">$AI1515*$AK1515</f>
        <v>0</v>
      </c>
      <c r="AN1515" s="26"/>
      <c r="AO1515" s="26"/>
    </row>
    <row r="1516" customFormat="false" ht="12" hidden="false" customHeight="false" outlineLevel="0" collapsed="false">
      <c r="A1516" s="39" t="s">
        <v>2206</v>
      </c>
      <c r="B1516" s="39" t="s">
        <v>2207</v>
      </c>
      <c r="C1516" s="39" t="s">
        <v>5940</v>
      </c>
      <c r="D1516" s="39" t="s">
        <v>4505</v>
      </c>
      <c r="E1516" s="39" t="s">
        <v>261</v>
      </c>
      <c r="F1516" s="39" t="s">
        <v>1739</v>
      </c>
      <c r="G1516" s="39" t="s">
        <v>4853</v>
      </c>
      <c r="H1516" s="39" t="s">
        <v>4502</v>
      </c>
      <c r="I1516" s="40" t="n">
        <v>11</v>
      </c>
      <c r="J1516" s="40" t="n">
        <v>0</v>
      </c>
      <c r="K1516" s="39" t="s">
        <v>4503</v>
      </c>
      <c r="L1516" s="41" t="n">
        <v>0</v>
      </c>
      <c r="M1516" s="41" t="n">
        <v>7330.87</v>
      </c>
      <c r="O1516" s="42" t="n">
        <f aca="false">M1516/SUM($M$2:$M$2023)</f>
        <v>2.02525480903432E-005</v>
      </c>
      <c r="P1516" s="43" t="n">
        <f aca="false">IFERROR(M1516/I1516,0)</f>
        <v>666.442727272727</v>
      </c>
      <c r="Q1516" s="17"/>
      <c r="R1516" s="44" t="n">
        <f aca="false">I1516-Q1516</f>
        <v>11</v>
      </c>
      <c r="S1516" s="43" t="n">
        <f aca="false">$AK1516*R1516</f>
        <v>7330.87433399602</v>
      </c>
      <c r="U1516" s="26" t="s">
        <v>259</v>
      </c>
      <c r="V1516" s="26" t="s">
        <v>260</v>
      </c>
      <c r="W1516" s="26" t="s">
        <v>262</v>
      </c>
      <c r="X1516" s="26"/>
      <c r="Y1516" s="26" t="s">
        <v>277</v>
      </c>
      <c r="Z1516" s="27" t="s">
        <v>123</v>
      </c>
      <c r="AA1516" s="26"/>
      <c r="AB1516" s="26"/>
      <c r="AC1516" s="26"/>
      <c r="AD1516" s="26"/>
      <c r="AE1516" s="26"/>
      <c r="AF1516" s="26"/>
      <c r="AG1516" s="26"/>
      <c r="AH1516" s="45"/>
      <c r="AI1516" s="45"/>
      <c r="AJ1516" s="45"/>
      <c r="AK1516" s="46" t="n">
        <v>666.443121272366</v>
      </c>
      <c r="AL1516" s="46"/>
      <c r="AM1516" s="46"/>
      <c r="AN1516" s="26"/>
      <c r="AO1516" s="26" t="s">
        <v>2177</v>
      </c>
    </row>
    <row r="1517" customFormat="false" ht="12" hidden="false" customHeight="false" outlineLevel="0" collapsed="false">
      <c r="A1517" s="39" t="s">
        <v>2955</v>
      </c>
      <c r="B1517" s="39" t="s">
        <v>2956</v>
      </c>
      <c r="C1517" s="39"/>
      <c r="D1517" s="39" t="s">
        <v>4505</v>
      </c>
      <c r="E1517" s="39" t="s">
        <v>274</v>
      </c>
      <c r="F1517" s="39" t="s">
        <v>1739</v>
      </c>
      <c r="G1517" s="39" t="s">
        <v>4853</v>
      </c>
      <c r="H1517" s="39" t="s">
        <v>4502</v>
      </c>
      <c r="I1517" s="40" t="n">
        <v>11</v>
      </c>
      <c r="J1517" s="40" t="n">
        <v>0</v>
      </c>
      <c r="K1517" s="39" t="s">
        <v>4503</v>
      </c>
      <c r="L1517" s="41" t="n">
        <v>0</v>
      </c>
      <c r="M1517" s="41" t="n">
        <v>186100.83</v>
      </c>
      <c r="O1517" s="42" t="n">
        <f aca="false">M1517/SUM($M$2:$M$2023)</f>
        <v>0.000514129429280261</v>
      </c>
      <c r="P1517" s="43" t="n">
        <f aca="false">IFERROR(M1517/I1517,0)</f>
        <v>16918.2572727273</v>
      </c>
      <c r="Q1517" s="17"/>
      <c r="R1517" s="44" t="n">
        <f aca="false">I1517-Q1517</f>
        <v>11</v>
      </c>
      <c r="S1517" s="43" t="n">
        <f aca="false">$AK1517*R1517</f>
        <v>186100.83</v>
      </c>
      <c r="U1517" s="26" t="s">
        <v>259</v>
      </c>
      <c r="V1517" s="26" t="s">
        <v>273</v>
      </c>
      <c r="W1517" s="26" t="s">
        <v>262</v>
      </c>
      <c r="X1517" s="26"/>
      <c r="Y1517" s="26" t="s">
        <v>277</v>
      </c>
      <c r="Z1517" s="27" t="s">
        <v>123</v>
      </c>
      <c r="AA1517" s="26"/>
      <c r="AB1517" s="26"/>
      <c r="AC1517" s="26"/>
      <c r="AD1517" s="26"/>
      <c r="AE1517" s="26"/>
      <c r="AF1517" s="26"/>
      <c r="AG1517" s="26"/>
      <c r="AH1517" s="45" t="n">
        <v>11</v>
      </c>
      <c r="AI1517" s="45" t="n">
        <f aca="false">Q1517</f>
        <v>0</v>
      </c>
      <c r="AJ1517" s="45" t="n">
        <f aca="false">$AH1517-$AI1517</f>
        <v>11</v>
      </c>
      <c r="AK1517" s="46" t="n">
        <v>16918.2572727273</v>
      </c>
      <c r="AL1517" s="46" t="n">
        <f aca="false">$AJ1517*$AK1517</f>
        <v>186100.83</v>
      </c>
      <c r="AM1517" s="46" t="n">
        <f aca="false">$AI1517*$AK1517</f>
        <v>0</v>
      </c>
      <c r="AN1517" s="26"/>
      <c r="AO1517" s="26"/>
    </row>
    <row r="1518" customFormat="false" ht="12" hidden="false" customHeight="false" outlineLevel="0" collapsed="false">
      <c r="A1518" s="39" t="s">
        <v>2889</v>
      </c>
      <c r="B1518" s="39" t="s">
        <v>2890</v>
      </c>
      <c r="C1518" s="39"/>
      <c r="D1518" s="39" t="s">
        <v>4565</v>
      </c>
      <c r="E1518" s="39" t="s">
        <v>611</v>
      </c>
      <c r="F1518" s="39" t="s">
        <v>1739</v>
      </c>
      <c r="G1518" s="39" t="s">
        <v>5939</v>
      </c>
      <c r="H1518" s="39" t="s">
        <v>4502</v>
      </c>
      <c r="I1518" s="40" t="n">
        <v>11</v>
      </c>
      <c r="J1518" s="40" t="n">
        <v>0</v>
      </c>
      <c r="K1518" s="39" t="s">
        <v>4503</v>
      </c>
      <c r="L1518" s="41" t="n">
        <v>0</v>
      </c>
      <c r="M1518" s="41" t="n">
        <v>196900</v>
      </c>
      <c r="O1518" s="42" t="n">
        <f aca="false">M1518/SUM($M$2:$M$2023)</f>
        <v>0.00054396363855703</v>
      </c>
      <c r="P1518" s="43" t="n">
        <f aca="false">IFERROR(M1518/I1518,0)</f>
        <v>17900</v>
      </c>
      <c r="Q1518" s="17"/>
      <c r="R1518" s="44" t="n">
        <f aca="false">I1518-Q1518</f>
        <v>11</v>
      </c>
      <c r="S1518" s="43" t="n">
        <f aca="false">$AK1518*R1518</f>
        <v>196900</v>
      </c>
      <c r="U1518" s="26" t="s">
        <v>259</v>
      </c>
      <c r="V1518" s="26" t="s">
        <v>610</v>
      </c>
      <c r="W1518" s="26" t="s">
        <v>612</v>
      </c>
      <c r="X1518" s="26"/>
      <c r="Y1518" s="26" t="s">
        <v>615</v>
      </c>
      <c r="Z1518" s="27" t="s">
        <v>126</v>
      </c>
      <c r="AA1518" s="26"/>
      <c r="AB1518" s="26"/>
      <c r="AC1518" s="26"/>
      <c r="AD1518" s="26"/>
      <c r="AE1518" s="26"/>
      <c r="AF1518" s="26"/>
      <c r="AG1518" s="26"/>
      <c r="AH1518" s="45" t="n">
        <v>20</v>
      </c>
      <c r="AI1518" s="45" t="n">
        <f aca="false">Q1518</f>
        <v>0</v>
      </c>
      <c r="AJ1518" s="45" t="n">
        <f aca="false">$AH1518-$AI1518</f>
        <v>20</v>
      </c>
      <c r="AK1518" s="46" t="n">
        <v>17900</v>
      </c>
      <c r="AL1518" s="46" t="n">
        <f aca="false">$AJ1518*$AK1518</f>
        <v>358000</v>
      </c>
      <c r="AM1518" s="46" t="n">
        <f aca="false">$AI1518*$AK1518</f>
        <v>0</v>
      </c>
      <c r="AN1518" s="26"/>
      <c r="AO1518" s="26" t="s">
        <v>1740</v>
      </c>
    </row>
    <row r="1519" customFormat="false" ht="12" hidden="false" customHeight="false" outlineLevel="0" collapsed="false">
      <c r="A1519" s="39" t="s">
        <v>2957</v>
      </c>
      <c r="B1519" s="39" t="s">
        <v>2958</v>
      </c>
      <c r="C1519" s="39"/>
      <c r="D1519" s="39" t="s">
        <v>4565</v>
      </c>
      <c r="E1519" s="39" t="s">
        <v>611</v>
      </c>
      <c r="F1519" s="39" t="s">
        <v>1739</v>
      </c>
      <c r="G1519" s="39" t="s">
        <v>5939</v>
      </c>
      <c r="H1519" s="39" t="s">
        <v>4502</v>
      </c>
      <c r="I1519" s="40" t="n">
        <v>11</v>
      </c>
      <c r="J1519" s="40" t="n">
        <v>0</v>
      </c>
      <c r="K1519" s="39" t="s">
        <v>4503</v>
      </c>
      <c r="L1519" s="41" t="n">
        <v>0</v>
      </c>
      <c r="M1519" s="41" t="n">
        <v>203500</v>
      </c>
      <c r="O1519" s="42" t="n">
        <f aca="false">M1519/SUM($M$2:$M$2023)</f>
        <v>0.000562197056609221</v>
      </c>
      <c r="P1519" s="43" t="n">
        <f aca="false">IFERROR(M1519/I1519,0)</f>
        <v>18500</v>
      </c>
      <c r="Q1519" s="17"/>
      <c r="R1519" s="44" t="n">
        <f aca="false">I1519-Q1519</f>
        <v>11</v>
      </c>
      <c r="S1519" s="43" t="n">
        <f aca="false">$AK1519*R1519</f>
        <v>203500</v>
      </c>
      <c r="U1519" s="26" t="s">
        <v>259</v>
      </c>
      <c r="V1519" s="26" t="s">
        <v>610</v>
      </c>
      <c r="W1519" s="26" t="s">
        <v>612</v>
      </c>
      <c r="X1519" s="26"/>
      <c r="Y1519" s="26" t="s">
        <v>615</v>
      </c>
      <c r="Z1519" s="27" t="s">
        <v>126</v>
      </c>
      <c r="AA1519" s="26"/>
      <c r="AB1519" s="26"/>
      <c r="AC1519" s="26"/>
      <c r="AD1519" s="26"/>
      <c r="AE1519" s="26"/>
      <c r="AF1519" s="26"/>
      <c r="AG1519" s="26"/>
      <c r="AH1519" s="45" t="n">
        <v>11</v>
      </c>
      <c r="AI1519" s="45" t="n">
        <f aca="false">Q1519</f>
        <v>0</v>
      </c>
      <c r="AJ1519" s="45" t="n">
        <f aca="false">$AH1519-$AI1519</f>
        <v>11</v>
      </c>
      <c r="AK1519" s="46" t="n">
        <v>18500</v>
      </c>
      <c r="AL1519" s="46" t="n">
        <f aca="false">$AJ1519*$AK1519</f>
        <v>203500</v>
      </c>
      <c r="AM1519" s="46" t="n">
        <f aca="false">$AI1519*$AK1519</f>
        <v>0</v>
      </c>
      <c r="AN1519" s="26"/>
      <c r="AO1519" s="26"/>
    </row>
    <row r="1520" customFormat="false" ht="12" hidden="false" customHeight="false" outlineLevel="0" collapsed="false">
      <c r="A1520" s="39" t="s">
        <v>2843</v>
      </c>
      <c r="B1520" s="39" t="s">
        <v>2844</v>
      </c>
      <c r="C1520" s="39"/>
      <c r="D1520" s="39" t="s">
        <v>4565</v>
      </c>
      <c r="E1520" s="39" t="s">
        <v>611</v>
      </c>
      <c r="F1520" s="39" t="s">
        <v>1739</v>
      </c>
      <c r="G1520" s="39" t="s">
        <v>5355</v>
      </c>
      <c r="H1520" s="39" t="s">
        <v>4502</v>
      </c>
      <c r="I1520" s="40" t="n">
        <v>11</v>
      </c>
      <c r="J1520" s="40" t="n">
        <v>0</v>
      </c>
      <c r="K1520" s="39" t="s">
        <v>4503</v>
      </c>
      <c r="L1520" s="41" t="n">
        <v>0</v>
      </c>
      <c r="M1520" s="41" t="n">
        <v>214747.24</v>
      </c>
      <c r="O1520" s="42" t="n">
        <f aca="false">M1520/SUM($M$2:$M$2023)</f>
        <v>0.000593269121586997</v>
      </c>
      <c r="P1520" s="43" t="n">
        <f aca="false">IFERROR(M1520/I1520,0)</f>
        <v>19522.4763636364</v>
      </c>
      <c r="Q1520" s="17"/>
      <c r="R1520" s="44" t="n">
        <f aca="false">I1520-Q1520</f>
        <v>11</v>
      </c>
      <c r="S1520" s="43" t="n">
        <f aca="false">$AK1520*R1520</f>
        <v>214747.236</v>
      </c>
      <c r="U1520" s="26" t="s">
        <v>259</v>
      </c>
      <c r="V1520" s="26" t="s">
        <v>610</v>
      </c>
      <c r="W1520" s="26" t="s">
        <v>612</v>
      </c>
      <c r="X1520" s="26"/>
      <c r="Y1520" s="26" t="s">
        <v>615</v>
      </c>
      <c r="Z1520" s="27" t="s">
        <v>126</v>
      </c>
      <c r="AA1520" s="26"/>
      <c r="AB1520" s="26"/>
      <c r="AC1520" s="26"/>
      <c r="AD1520" s="26"/>
      <c r="AE1520" s="26"/>
      <c r="AF1520" s="26"/>
      <c r="AG1520" s="26"/>
      <c r="AH1520" s="45"/>
      <c r="AI1520" s="45"/>
      <c r="AJ1520" s="45"/>
      <c r="AK1520" s="46" t="n">
        <v>19522.476</v>
      </c>
      <c r="AL1520" s="46"/>
      <c r="AM1520" s="46"/>
      <c r="AN1520" s="26"/>
      <c r="AO1520" s="26" t="s">
        <v>1741</v>
      </c>
    </row>
    <row r="1521" customFormat="false" ht="12" hidden="false" customHeight="false" outlineLevel="0" collapsed="false">
      <c r="A1521" s="39" t="s">
        <v>2961</v>
      </c>
      <c r="B1521" s="39" t="s">
        <v>2962</v>
      </c>
      <c r="C1521" s="39"/>
      <c r="D1521" s="39" t="s">
        <v>4565</v>
      </c>
      <c r="E1521" s="39" t="s">
        <v>611</v>
      </c>
      <c r="F1521" s="39" t="s">
        <v>1739</v>
      </c>
      <c r="G1521" s="39" t="s">
        <v>5355</v>
      </c>
      <c r="H1521" s="39" t="s">
        <v>4502</v>
      </c>
      <c r="I1521" s="40" t="n">
        <v>11</v>
      </c>
      <c r="J1521" s="40" t="n">
        <v>0</v>
      </c>
      <c r="K1521" s="39" t="s">
        <v>4503</v>
      </c>
      <c r="L1521" s="41" t="n">
        <v>0</v>
      </c>
      <c r="M1521" s="41" t="n">
        <v>429000</v>
      </c>
      <c r="O1521" s="42" t="n">
        <f aca="false">M1521/SUM($M$2:$M$2023)</f>
        <v>0.00118517217339241</v>
      </c>
      <c r="P1521" s="43" t="n">
        <f aca="false">IFERROR(M1521/I1521,0)</f>
        <v>39000</v>
      </c>
      <c r="Q1521" s="17"/>
      <c r="R1521" s="44" t="n">
        <f aca="false">I1521-Q1521</f>
        <v>11</v>
      </c>
      <c r="S1521" s="43" t="n">
        <f aca="false">$AK1521*R1521</f>
        <v>429000</v>
      </c>
      <c r="U1521" s="26" t="s">
        <v>259</v>
      </c>
      <c r="V1521" s="26" t="s">
        <v>610</v>
      </c>
      <c r="W1521" s="26" t="s">
        <v>612</v>
      </c>
      <c r="X1521" s="26"/>
      <c r="Y1521" s="26" t="s">
        <v>615</v>
      </c>
      <c r="Z1521" s="27" t="s">
        <v>126</v>
      </c>
      <c r="AA1521" s="26"/>
      <c r="AB1521" s="26"/>
      <c r="AC1521" s="26"/>
      <c r="AD1521" s="26"/>
      <c r="AE1521" s="26"/>
      <c r="AF1521" s="26"/>
      <c r="AG1521" s="26"/>
      <c r="AH1521" s="45" t="n">
        <v>11</v>
      </c>
      <c r="AI1521" s="45" t="n">
        <f aca="false">Q1521</f>
        <v>0</v>
      </c>
      <c r="AJ1521" s="45" t="n">
        <f aca="false">$AH1521-$AI1521</f>
        <v>11</v>
      </c>
      <c r="AK1521" s="46" t="n">
        <v>39000</v>
      </c>
      <c r="AL1521" s="46" t="n">
        <f aca="false">$AJ1521*$AK1521</f>
        <v>429000</v>
      </c>
      <c r="AM1521" s="46" t="n">
        <f aca="false">$AI1521*$AK1521</f>
        <v>0</v>
      </c>
      <c r="AN1521" s="26"/>
      <c r="AO1521" s="26"/>
    </row>
    <row r="1522" customFormat="false" ht="12" hidden="false" customHeight="false" outlineLevel="0" collapsed="false">
      <c r="A1522" s="39" t="s">
        <v>1229</v>
      </c>
      <c r="B1522" s="39" t="s">
        <v>1230</v>
      </c>
      <c r="C1522" s="39"/>
      <c r="D1522" s="39" t="s">
        <v>4565</v>
      </c>
      <c r="E1522" s="39" t="s">
        <v>611</v>
      </c>
      <c r="F1522" s="39" t="s">
        <v>1739</v>
      </c>
      <c r="G1522" s="39" t="s">
        <v>4854</v>
      </c>
      <c r="H1522" s="39" t="s">
        <v>4502</v>
      </c>
      <c r="I1522" s="40" t="n">
        <v>11</v>
      </c>
      <c r="J1522" s="40" t="n">
        <v>0</v>
      </c>
      <c r="K1522" s="39" t="s">
        <v>4503</v>
      </c>
      <c r="L1522" s="41" t="n">
        <v>0</v>
      </c>
      <c r="M1522" s="41" t="n">
        <v>108601.76</v>
      </c>
      <c r="O1522" s="42" t="n">
        <f aca="false">M1522/SUM($M$2:$M$2023)</f>
        <v>0.00030002746837632</v>
      </c>
      <c r="P1522" s="43" t="n">
        <f aca="false">IFERROR(M1522/I1522,0)</f>
        <v>9872.88727272727</v>
      </c>
      <c r="Q1522" s="17"/>
      <c r="R1522" s="44" t="n">
        <f aca="false">I1522-Q1522</f>
        <v>11</v>
      </c>
      <c r="S1522" s="43" t="n">
        <f aca="false">$AK1522*R1522</f>
        <v>108601.7625</v>
      </c>
      <c r="U1522" s="26" t="s">
        <v>259</v>
      </c>
      <c r="V1522" s="26" t="s">
        <v>610</v>
      </c>
      <c r="W1522" s="26" t="s">
        <v>612</v>
      </c>
      <c r="X1522" s="26"/>
      <c r="Y1522" s="26" t="s">
        <v>615</v>
      </c>
      <c r="Z1522" s="27" t="s">
        <v>126</v>
      </c>
      <c r="AA1522" s="26"/>
      <c r="AB1522" s="26"/>
      <c r="AC1522" s="26"/>
      <c r="AD1522" s="26"/>
      <c r="AE1522" s="26"/>
      <c r="AF1522" s="26"/>
      <c r="AG1522" s="26"/>
      <c r="AH1522" s="45" t="n">
        <v>12</v>
      </c>
      <c r="AI1522" s="45" t="n">
        <f aca="false">Q1522</f>
        <v>0</v>
      </c>
      <c r="AJ1522" s="45" t="n">
        <f aca="false">$AH1522-$AI1522</f>
        <v>12</v>
      </c>
      <c r="AK1522" s="46" t="n">
        <v>9872.8875</v>
      </c>
      <c r="AL1522" s="46" t="n">
        <f aca="false">$AJ1522*$AK1522</f>
        <v>118474.65</v>
      </c>
      <c r="AM1522" s="46" t="n">
        <f aca="false">$AI1522*$AK1522</f>
        <v>0</v>
      </c>
      <c r="AN1522" s="26"/>
      <c r="AO1522" s="26" t="s">
        <v>1741</v>
      </c>
    </row>
    <row r="1523" customFormat="false" ht="12" hidden="false" customHeight="false" outlineLevel="0" collapsed="false">
      <c r="A1523" s="39" t="s">
        <v>1231</v>
      </c>
      <c r="B1523" s="39" t="s">
        <v>1232</v>
      </c>
      <c r="C1523" s="39"/>
      <c r="D1523" s="39" t="s">
        <v>4565</v>
      </c>
      <c r="E1523" s="39" t="s">
        <v>611</v>
      </c>
      <c r="F1523" s="39" t="s">
        <v>1739</v>
      </c>
      <c r="G1523" s="39" t="s">
        <v>5355</v>
      </c>
      <c r="H1523" s="39" t="s">
        <v>4502</v>
      </c>
      <c r="I1523" s="40" t="n">
        <v>11</v>
      </c>
      <c r="J1523" s="40" t="n">
        <v>0</v>
      </c>
      <c r="K1523" s="39" t="s">
        <v>4503</v>
      </c>
      <c r="L1523" s="41" t="n">
        <v>0</v>
      </c>
      <c r="M1523" s="41" t="n">
        <v>229053</v>
      </c>
      <c r="O1523" s="42" t="n">
        <f aca="false">M1523/SUM($M$2:$M$2023)</f>
        <v>0.000632790773501287</v>
      </c>
      <c r="P1523" s="43" t="n">
        <f aca="false">IFERROR(M1523/I1523,0)</f>
        <v>20823</v>
      </c>
      <c r="Q1523" s="17"/>
      <c r="R1523" s="44" t="n">
        <f aca="false">I1523-Q1523</f>
        <v>11</v>
      </c>
      <c r="S1523" s="43" t="n">
        <f aca="false">$AK1523*R1523</f>
        <v>229053</v>
      </c>
      <c r="U1523" s="26" t="s">
        <v>259</v>
      </c>
      <c r="V1523" s="26" t="s">
        <v>610</v>
      </c>
      <c r="W1523" s="26" t="s">
        <v>612</v>
      </c>
      <c r="X1523" s="26"/>
      <c r="Y1523" s="26" t="s">
        <v>615</v>
      </c>
      <c r="Z1523" s="27" t="s">
        <v>126</v>
      </c>
      <c r="AA1523" s="26"/>
      <c r="AB1523" s="26"/>
      <c r="AC1523" s="26"/>
      <c r="AD1523" s="26"/>
      <c r="AE1523" s="26"/>
      <c r="AF1523" s="26"/>
      <c r="AG1523" s="26"/>
      <c r="AH1523" s="45" t="n">
        <v>11</v>
      </c>
      <c r="AI1523" s="45" t="n">
        <f aca="false">Q1523</f>
        <v>0</v>
      </c>
      <c r="AJ1523" s="45" t="n">
        <f aca="false">$AH1523-$AI1523</f>
        <v>11</v>
      </c>
      <c r="AK1523" s="46" t="n">
        <v>20823</v>
      </c>
      <c r="AL1523" s="46" t="n">
        <f aca="false">$AJ1523*$AK1523</f>
        <v>229053</v>
      </c>
      <c r="AM1523" s="46" t="n">
        <f aca="false">$AI1523*$AK1523</f>
        <v>0</v>
      </c>
      <c r="AN1523" s="26"/>
      <c r="AO1523" s="26"/>
    </row>
    <row r="1524" customFormat="false" ht="12" hidden="false" customHeight="false" outlineLevel="0" collapsed="false">
      <c r="A1524" s="39" t="s">
        <v>692</v>
      </c>
      <c r="B1524" s="39" t="s">
        <v>693</v>
      </c>
      <c r="C1524" s="39" t="s">
        <v>5941</v>
      </c>
      <c r="D1524" s="39" t="s">
        <v>4505</v>
      </c>
      <c r="E1524" s="39" t="s">
        <v>261</v>
      </c>
      <c r="F1524" s="39" t="s">
        <v>1739</v>
      </c>
      <c r="G1524" s="39" t="s">
        <v>4853</v>
      </c>
      <c r="H1524" s="39" t="s">
        <v>4502</v>
      </c>
      <c r="I1524" s="40" t="n">
        <v>10</v>
      </c>
      <c r="J1524" s="40" t="n">
        <v>0</v>
      </c>
      <c r="K1524" s="39" t="s">
        <v>4503</v>
      </c>
      <c r="L1524" s="41" t="n">
        <v>0</v>
      </c>
      <c r="M1524" s="41" t="n">
        <v>2873.56</v>
      </c>
      <c r="O1524" s="42" t="n">
        <f aca="false">M1524/SUM($M$2:$M$2023)</f>
        <v>7.93860920879604E-006</v>
      </c>
      <c r="P1524" s="43" t="n">
        <f aca="false">IFERROR(M1524/I1524,0)</f>
        <v>287.356</v>
      </c>
      <c r="Q1524" s="17"/>
      <c r="R1524" s="44" t="n">
        <f aca="false">I1524-Q1524</f>
        <v>10</v>
      </c>
      <c r="S1524" s="43" t="n">
        <f aca="false">$AK1524*R1524</f>
        <v>2873.55969935576</v>
      </c>
      <c r="U1524" s="26" t="s">
        <v>259</v>
      </c>
      <c r="V1524" s="26" t="s">
        <v>260</v>
      </c>
      <c r="W1524" s="26" t="s">
        <v>262</v>
      </c>
      <c r="X1524" s="25" t="s">
        <v>228</v>
      </c>
      <c r="Y1524" s="26" t="s">
        <v>282</v>
      </c>
      <c r="Z1524" s="25" t="s">
        <v>51</v>
      </c>
      <c r="AA1524" s="26" t="s">
        <v>1827</v>
      </c>
      <c r="AB1524" s="26" t="s">
        <v>1828</v>
      </c>
      <c r="AC1524" s="26" t="s">
        <v>1829</v>
      </c>
      <c r="AD1524" s="26" t="s">
        <v>269</v>
      </c>
      <c r="AE1524" s="26"/>
      <c r="AF1524" s="26" t="s">
        <v>270</v>
      </c>
      <c r="AG1524" s="26" t="s">
        <v>697</v>
      </c>
      <c r="AH1524" s="45"/>
      <c r="AI1524" s="45"/>
      <c r="AJ1524" s="45"/>
      <c r="AK1524" s="46" t="n">
        <v>287.355969935576</v>
      </c>
      <c r="AL1524" s="46"/>
      <c r="AM1524" s="46"/>
      <c r="AN1524" s="26"/>
      <c r="AO1524" s="26" t="s">
        <v>5004</v>
      </c>
    </row>
    <row r="1525" customFormat="false" ht="12" hidden="false" customHeight="false" outlineLevel="0" collapsed="false">
      <c r="A1525" s="39" t="s">
        <v>1835</v>
      </c>
      <c r="B1525" s="39" t="s">
        <v>1836</v>
      </c>
      <c r="C1525" s="39" t="s">
        <v>5942</v>
      </c>
      <c r="D1525" s="39" t="s">
        <v>4505</v>
      </c>
      <c r="E1525" s="39" t="s">
        <v>261</v>
      </c>
      <c r="F1525" s="39" t="s">
        <v>1739</v>
      </c>
      <c r="G1525" s="39" t="s">
        <v>4853</v>
      </c>
      <c r="H1525" s="39" t="s">
        <v>4502</v>
      </c>
      <c r="I1525" s="40" t="n">
        <v>10</v>
      </c>
      <c r="J1525" s="40" t="n">
        <v>0</v>
      </c>
      <c r="K1525" s="39" t="s">
        <v>4503</v>
      </c>
      <c r="L1525" s="41" t="n">
        <v>0</v>
      </c>
      <c r="M1525" s="41" t="n">
        <v>1652.53</v>
      </c>
      <c r="O1525" s="42" t="n">
        <f aca="false">M1525/SUM($M$2:$M$2023)</f>
        <v>4.56534398996775E-006</v>
      </c>
      <c r="P1525" s="43" t="n">
        <f aca="false">IFERROR(M1525/I1525,0)</f>
        <v>165.253</v>
      </c>
      <c r="Q1525" s="17"/>
      <c r="R1525" s="44" t="n">
        <f aca="false">I1525-Q1525</f>
        <v>10</v>
      </c>
      <c r="S1525" s="43" t="n">
        <f aca="false">$AK1525*R1525</f>
        <v>1652.52680890538</v>
      </c>
      <c r="U1525" s="26" t="s">
        <v>259</v>
      </c>
      <c r="V1525" s="26" t="s">
        <v>260</v>
      </c>
      <c r="W1525" s="26" t="s">
        <v>262</v>
      </c>
      <c r="X1525" s="26"/>
      <c r="Y1525" s="26" t="s">
        <v>277</v>
      </c>
      <c r="Z1525" s="27" t="s">
        <v>123</v>
      </c>
      <c r="AA1525" s="26"/>
      <c r="AB1525" s="26"/>
      <c r="AC1525" s="26"/>
      <c r="AD1525" s="26"/>
      <c r="AE1525" s="26"/>
      <c r="AF1525" s="26"/>
      <c r="AG1525" s="26"/>
      <c r="AH1525" s="45"/>
      <c r="AI1525" s="45"/>
      <c r="AJ1525" s="45"/>
      <c r="AK1525" s="46" t="n">
        <v>165.252680890538</v>
      </c>
      <c r="AL1525" s="46"/>
      <c r="AM1525" s="46"/>
      <c r="AN1525" s="26"/>
      <c r="AO1525" s="26" t="s">
        <v>1837</v>
      </c>
    </row>
    <row r="1526" customFormat="false" ht="12" hidden="false" customHeight="false" outlineLevel="0" collapsed="false">
      <c r="A1526" s="39" t="s">
        <v>1498</v>
      </c>
      <c r="B1526" s="39" t="s">
        <v>1499</v>
      </c>
      <c r="C1526" s="39" t="s">
        <v>5943</v>
      </c>
      <c r="D1526" s="39" t="s">
        <v>4505</v>
      </c>
      <c r="E1526" s="39" t="s">
        <v>261</v>
      </c>
      <c r="F1526" s="39" t="s">
        <v>1739</v>
      </c>
      <c r="G1526" s="39" t="s">
        <v>4853</v>
      </c>
      <c r="H1526" s="39" t="s">
        <v>4502</v>
      </c>
      <c r="I1526" s="40" t="n">
        <v>10</v>
      </c>
      <c r="J1526" s="40" t="n">
        <v>0</v>
      </c>
      <c r="K1526" s="39" t="s">
        <v>4503</v>
      </c>
      <c r="L1526" s="41" t="n">
        <v>0</v>
      </c>
      <c r="M1526" s="41" t="n">
        <v>16985.56</v>
      </c>
      <c r="O1526" s="42" t="n">
        <f aca="false">M1526/SUM($M$2:$M$2023)</f>
        <v>4.69249721712989E-005</v>
      </c>
      <c r="P1526" s="43" t="n">
        <f aca="false">IFERROR(M1526/I1526,0)</f>
        <v>1698.556</v>
      </c>
      <c r="Q1526" s="17"/>
      <c r="R1526" s="44" t="n">
        <f aca="false">I1526-Q1526</f>
        <v>10</v>
      </c>
      <c r="S1526" s="43" t="n">
        <f aca="false">$AK1526*R1526</f>
        <v>16985.5542857143</v>
      </c>
      <c r="U1526" s="26" t="s">
        <v>259</v>
      </c>
      <c r="V1526" s="26" t="s">
        <v>260</v>
      </c>
      <c r="W1526" s="26" t="s">
        <v>262</v>
      </c>
      <c r="X1526" s="29" t="s">
        <v>227</v>
      </c>
      <c r="Y1526" s="26" t="s">
        <v>297</v>
      </c>
      <c r="Z1526" s="25" t="s">
        <v>51</v>
      </c>
      <c r="AA1526" s="26" t="s">
        <v>2452</v>
      </c>
      <c r="AB1526" s="26" t="s">
        <v>2453</v>
      </c>
      <c r="AC1526" s="26" t="s">
        <v>290</v>
      </c>
      <c r="AD1526" s="26" t="s">
        <v>269</v>
      </c>
      <c r="AE1526" s="26"/>
      <c r="AF1526" s="26" t="s">
        <v>269</v>
      </c>
      <c r="AG1526" s="26"/>
      <c r="AH1526" s="45"/>
      <c r="AI1526" s="45"/>
      <c r="AJ1526" s="45"/>
      <c r="AK1526" s="46" t="n">
        <v>1698.55542857143</v>
      </c>
      <c r="AL1526" s="46"/>
      <c r="AM1526" s="46"/>
      <c r="AN1526" s="26"/>
      <c r="AO1526" s="26" t="s">
        <v>5674</v>
      </c>
    </row>
    <row r="1527" customFormat="false" ht="12" hidden="false" customHeight="false" outlineLevel="0" collapsed="false">
      <c r="A1527" s="39" t="s">
        <v>1500</v>
      </c>
      <c r="B1527" s="39" t="s">
        <v>1501</v>
      </c>
      <c r="C1527" s="39" t="s">
        <v>5596</v>
      </c>
      <c r="D1527" s="39" t="s">
        <v>4505</v>
      </c>
      <c r="E1527" s="39" t="s">
        <v>261</v>
      </c>
      <c r="F1527" s="39" t="s">
        <v>1739</v>
      </c>
      <c r="G1527" s="39" t="s">
        <v>4853</v>
      </c>
      <c r="H1527" s="39" t="s">
        <v>4502</v>
      </c>
      <c r="I1527" s="40" t="n">
        <v>10</v>
      </c>
      <c r="J1527" s="40" t="n">
        <v>0</v>
      </c>
      <c r="K1527" s="39" t="s">
        <v>4503</v>
      </c>
      <c r="L1527" s="41" t="n">
        <v>0</v>
      </c>
      <c r="M1527" s="41" t="n">
        <v>3781.17</v>
      </c>
      <c r="O1527" s="42" t="n">
        <f aca="false">M1527/SUM($M$2:$M$2023)</f>
        <v>1.04460080812732E-005</v>
      </c>
      <c r="P1527" s="43" t="n">
        <f aca="false">IFERROR(M1527/I1527,0)</f>
        <v>378.117</v>
      </c>
      <c r="Q1527" s="17"/>
      <c r="R1527" s="44" t="n">
        <f aca="false">I1527-Q1527</f>
        <v>10</v>
      </c>
      <c r="S1527" s="43" t="n">
        <f aca="false">$AK1527*R1527</f>
        <v>3781.17175141243</v>
      </c>
      <c r="U1527" s="26" t="s">
        <v>259</v>
      </c>
      <c r="V1527" s="26" t="s">
        <v>260</v>
      </c>
      <c r="W1527" s="26" t="s">
        <v>262</v>
      </c>
      <c r="X1527" s="29" t="s">
        <v>227</v>
      </c>
      <c r="Y1527" s="26" t="s">
        <v>297</v>
      </c>
      <c r="Z1527" s="25" t="s">
        <v>51</v>
      </c>
      <c r="AA1527" s="26" t="s">
        <v>2413</v>
      </c>
      <c r="AB1527" s="26" t="s">
        <v>2414</v>
      </c>
      <c r="AC1527" s="26" t="s">
        <v>290</v>
      </c>
      <c r="AD1527" s="26" t="s">
        <v>269</v>
      </c>
      <c r="AE1527" s="26"/>
      <c r="AF1527" s="26" t="s">
        <v>269</v>
      </c>
      <c r="AG1527" s="26"/>
      <c r="AH1527" s="45"/>
      <c r="AI1527" s="45"/>
      <c r="AJ1527" s="45"/>
      <c r="AK1527" s="46" t="n">
        <v>378.117175141243</v>
      </c>
      <c r="AL1527" s="46"/>
      <c r="AM1527" s="46"/>
      <c r="AN1527" s="26"/>
      <c r="AO1527" s="26" t="s">
        <v>5741</v>
      </c>
    </row>
    <row r="1528" customFormat="false" ht="12" hidden="false" customHeight="false" outlineLevel="0" collapsed="false">
      <c r="A1528" s="39" t="s">
        <v>1500</v>
      </c>
      <c r="B1528" s="39" t="s">
        <v>1501</v>
      </c>
      <c r="C1528" s="39" t="s">
        <v>5944</v>
      </c>
      <c r="D1528" s="39" t="s">
        <v>4505</v>
      </c>
      <c r="E1528" s="39" t="s">
        <v>261</v>
      </c>
      <c r="F1528" s="39" t="s">
        <v>1739</v>
      </c>
      <c r="G1528" s="39" t="s">
        <v>4853</v>
      </c>
      <c r="H1528" s="39" t="s">
        <v>4502</v>
      </c>
      <c r="I1528" s="40" t="n">
        <v>10</v>
      </c>
      <c r="J1528" s="40" t="n">
        <v>0</v>
      </c>
      <c r="K1528" s="39" t="s">
        <v>4503</v>
      </c>
      <c r="L1528" s="41" t="n">
        <v>0</v>
      </c>
      <c r="M1528" s="41" t="n">
        <v>3781.17</v>
      </c>
      <c r="O1528" s="42" t="n">
        <f aca="false">M1528/SUM($M$2:$M$2023)</f>
        <v>1.04460080812732E-005</v>
      </c>
      <c r="P1528" s="43" t="n">
        <f aca="false">IFERROR(M1528/I1528,0)</f>
        <v>378.117</v>
      </c>
      <c r="Q1528" s="17"/>
      <c r="R1528" s="44" t="n">
        <f aca="false">I1528-Q1528</f>
        <v>10</v>
      </c>
      <c r="S1528" s="43" t="n">
        <f aca="false">$AK1528*R1528</f>
        <v>3781.17175141243</v>
      </c>
      <c r="U1528" s="26" t="s">
        <v>259</v>
      </c>
      <c r="V1528" s="26" t="s">
        <v>260</v>
      </c>
      <c r="W1528" s="26" t="s">
        <v>262</v>
      </c>
      <c r="X1528" s="29" t="s">
        <v>227</v>
      </c>
      <c r="Y1528" s="26" t="s">
        <v>297</v>
      </c>
      <c r="Z1528" s="25" t="s">
        <v>51</v>
      </c>
      <c r="AA1528" s="26" t="s">
        <v>2413</v>
      </c>
      <c r="AB1528" s="26" t="s">
        <v>2414</v>
      </c>
      <c r="AC1528" s="26" t="s">
        <v>290</v>
      </c>
      <c r="AD1528" s="26" t="s">
        <v>269</v>
      </c>
      <c r="AE1528" s="26"/>
      <c r="AF1528" s="26" t="s">
        <v>269</v>
      </c>
      <c r="AG1528" s="26"/>
      <c r="AH1528" s="45"/>
      <c r="AI1528" s="45"/>
      <c r="AJ1528" s="45"/>
      <c r="AK1528" s="46" t="n">
        <v>378.117175141243</v>
      </c>
      <c r="AL1528" s="46"/>
      <c r="AM1528" s="46"/>
      <c r="AN1528" s="26"/>
      <c r="AO1528" s="26" t="s">
        <v>5741</v>
      </c>
    </row>
    <row r="1529" customFormat="false" ht="12" hidden="false" customHeight="false" outlineLevel="0" collapsed="false">
      <c r="A1529" s="39" t="s">
        <v>1500</v>
      </c>
      <c r="B1529" s="39" t="s">
        <v>1501</v>
      </c>
      <c r="C1529" s="39" t="s">
        <v>5945</v>
      </c>
      <c r="D1529" s="39" t="s">
        <v>4505</v>
      </c>
      <c r="E1529" s="39" t="s">
        <v>261</v>
      </c>
      <c r="F1529" s="39" t="s">
        <v>1739</v>
      </c>
      <c r="G1529" s="39" t="s">
        <v>4853</v>
      </c>
      <c r="H1529" s="39" t="s">
        <v>4502</v>
      </c>
      <c r="I1529" s="40" t="n">
        <v>10</v>
      </c>
      <c r="J1529" s="40" t="n">
        <v>0</v>
      </c>
      <c r="K1529" s="39" t="s">
        <v>4503</v>
      </c>
      <c r="L1529" s="41" t="n">
        <v>0</v>
      </c>
      <c r="M1529" s="41" t="n">
        <v>3781.17</v>
      </c>
      <c r="O1529" s="42" t="n">
        <f aca="false">M1529/SUM($M$2:$M$2023)</f>
        <v>1.04460080812732E-005</v>
      </c>
      <c r="P1529" s="43" t="n">
        <f aca="false">IFERROR(M1529/I1529,0)</f>
        <v>378.117</v>
      </c>
      <c r="Q1529" s="17"/>
      <c r="R1529" s="44" t="n">
        <f aca="false">I1529-Q1529</f>
        <v>10</v>
      </c>
      <c r="S1529" s="43" t="n">
        <f aca="false">$AK1529*R1529</f>
        <v>3781.17175141243</v>
      </c>
      <c r="U1529" s="26" t="s">
        <v>259</v>
      </c>
      <c r="V1529" s="26" t="s">
        <v>260</v>
      </c>
      <c r="W1529" s="26" t="s">
        <v>262</v>
      </c>
      <c r="X1529" s="29" t="s">
        <v>227</v>
      </c>
      <c r="Y1529" s="26" t="s">
        <v>297</v>
      </c>
      <c r="Z1529" s="25" t="s">
        <v>51</v>
      </c>
      <c r="AA1529" s="26" t="s">
        <v>2413</v>
      </c>
      <c r="AB1529" s="26" t="s">
        <v>2414</v>
      </c>
      <c r="AC1529" s="26" t="s">
        <v>290</v>
      </c>
      <c r="AD1529" s="26" t="s">
        <v>269</v>
      </c>
      <c r="AE1529" s="26"/>
      <c r="AF1529" s="26" t="s">
        <v>269</v>
      </c>
      <c r="AG1529" s="26"/>
      <c r="AH1529" s="45"/>
      <c r="AI1529" s="45"/>
      <c r="AJ1529" s="45"/>
      <c r="AK1529" s="46" t="n">
        <v>378.117175141243</v>
      </c>
      <c r="AL1529" s="46"/>
      <c r="AM1529" s="46"/>
      <c r="AN1529" s="26"/>
      <c r="AO1529" s="26" t="s">
        <v>5741</v>
      </c>
    </row>
    <row r="1530" customFormat="false" ht="12" hidden="false" customHeight="false" outlineLevel="0" collapsed="false">
      <c r="A1530" s="39" t="s">
        <v>2662</v>
      </c>
      <c r="B1530" s="39" t="s">
        <v>2663</v>
      </c>
      <c r="C1530" s="39" t="s">
        <v>5596</v>
      </c>
      <c r="D1530" s="39" t="s">
        <v>4505</v>
      </c>
      <c r="E1530" s="39" t="s">
        <v>261</v>
      </c>
      <c r="F1530" s="39" t="s">
        <v>1739</v>
      </c>
      <c r="G1530" s="39" t="s">
        <v>4854</v>
      </c>
      <c r="H1530" s="39" t="s">
        <v>4502</v>
      </c>
      <c r="I1530" s="40" t="n">
        <v>10</v>
      </c>
      <c r="J1530" s="40" t="n">
        <v>0</v>
      </c>
      <c r="K1530" s="39" t="s">
        <v>4503</v>
      </c>
      <c r="L1530" s="41" t="n">
        <v>0</v>
      </c>
      <c r="M1530" s="41" t="n">
        <v>584496.95</v>
      </c>
      <c r="O1530" s="42" t="n">
        <f aca="false">M1530/SUM($M$2:$M$2023)</f>
        <v>0.00161475412720917</v>
      </c>
      <c r="P1530" s="43" t="n">
        <f aca="false">IFERROR(M1530/I1530,0)</f>
        <v>58449.695</v>
      </c>
      <c r="Q1530" s="17"/>
      <c r="R1530" s="44" t="n">
        <f aca="false">I1530-Q1530</f>
        <v>10</v>
      </c>
      <c r="S1530" s="43" t="n">
        <f aca="false">$AK1530*R1530</f>
        <v>584496.952631579</v>
      </c>
      <c r="U1530" s="26" t="s">
        <v>259</v>
      </c>
      <c r="V1530" s="26" t="s">
        <v>260</v>
      </c>
      <c r="W1530" s="26" t="s">
        <v>262</v>
      </c>
      <c r="X1530" s="26"/>
      <c r="Y1530" s="26" t="s">
        <v>277</v>
      </c>
      <c r="Z1530" s="27" t="s">
        <v>123</v>
      </c>
      <c r="AA1530" s="26"/>
      <c r="AB1530" s="26"/>
      <c r="AC1530" s="26"/>
      <c r="AD1530" s="26"/>
      <c r="AE1530" s="26"/>
      <c r="AF1530" s="26"/>
      <c r="AG1530" s="26"/>
      <c r="AH1530" s="45"/>
      <c r="AI1530" s="45"/>
      <c r="AJ1530" s="45"/>
      <c r="AK1530" s="46" t="n">
        <v>58449.6952631579</v>
      </c>
      <c r="AL1530" s="46"/>
      <c r="AM1530" s="46"/>
      <c r="AN1530" s="26"/>
      <c r="AO1530" s="26" t="s">
        <v>1740</v>
      </c>
    </row>
    <row r="1531" customFormat="false" ht="12" hidden="false" customHeight="false" outlineLevel="0" collapsed="false">
      <c r="A1531" s="39" t="s">
        <v>2243</v>
      </c>
      <c r="B1531" s="39" t="s">
        <v>2244</v>
      </c>
      <c r="C1531" s="39" t="s">
        <v>5946</v>
      </c>
      <c r="D1531" s="39" t="s">
        <v>4505</v>
      </c>
      <c r="E1531" s="39" t="s">
        <v>261</v>
      </c>
      <c r="F1531" s="39" t="s">
        <v>1739</v>
      </c>
      <c r="G1531" s="39" t="s">
        <v>4853</v>
      </c>
      <c r="H1531" s="39" t="s">
        <v>4502</v>
      </c>
      <c r="I1531" s="40" t="n">
        <v>10</v>
      </c>
      <c r="J1531" s="40" t="n">
        <v>0</v>
      </c>
      <c r="K1531" s="39" t="s">
        <v>4503</v>
      </c>
      <c r="L1531" s="41" t="n">
        <v>0</v>
      </c>
      <c r="M1531" s="41" t="n">
        <v>94026.16</v>
      </c>
      <c r="O1531" s="42" t="n">
        <f aca="false">M1531/SUM($M$2:$M$2023)</f>
        <v>0.000259760345927605</v>
      </c>
      <c r="P1531" s="43" t="n">
        <f aca="false">IFERROR(M1531/I1531,0)</f>
        <v>9402.616</v>
      </c>
      <c r="Q1531" s="17"/>
      <c r="R1531" s="44" t="n">
        <f aca="false">I1531-Q1531</f>
        <v>10</v>
      </c>
      <c r="S1531" s="43" t="n">
        <f aca="false">$AK1531*R1531</f>
        <v>94026.1552204177</v>
      </c>
      <c r="U1531" s="26" t="s">
        <v>259</v>
      </c>
      <c r="V1531" s="26" t="s">
        <v>260</v>
      </c>
      <c r="W1531" s="26" t="s">
        <v>262</v>
      </c>
      <c r="X1531" s="26"/>
      <c r="Y1531" s="26" t="s">
        <v>277</v>
      </c>
      <c r="Z1531" s="27" t="s">
        <v>123</v>
      </c>
      <c r="AA1531" s="26"/>
      <c r="AB1531" s="26"/>
      <c r="AC1531" s="26"/>
      <c r="AD1531" s="26"/>
      <c r="AE1531" s="26"/>
      <c r="AF1531" s="26"/>
      <c r="AG1531" s="26"/>
      <c r="AH1531" s="45"/>
      <c r="AI1531" s="45"/>
      <c r="AJ1531" s="45"/>
      <c r="AK1531" s="46" t="n">
        <v>9402.61552204177</v>
      </c>
      <c r="AL1531" s="46"/>
      <c r="AM1531" s="46"/>
      <c r="AN1531" s="26"/>
      <c r="AO1531" s="26" t="s">
        <v>1837</v>
      </c>
    </row>
    <row r="1532" customFormat="false" ht="12" hidden="false" customHeight="false" outlineLevel="0" collapsed="false">
      <c r="A1532" s="39" t="s">
        <v>661</v>
      </c>
      <c r="B1532" s="39" t="s">
        <v>662</v>
      </c>
      <c r="C1532" s="39" t="s">
        <v>5947</v>
      </c>
      <c r="D1532" s="39" t="s">
        <v>4505</v>
      </c>
      <c r="E1532" s="39" t="s">
        <v>261</v>
      </c>
      <c r="F1532" s="39" t="s">
        <v>1739</v>
      </c>
      <c r="G1532" s="39" t="s">
        <v>4853</v>
      </c>
      <c r="H1532" s="39" t="s">
        <v>4502</v>
      </c>
      <c r="I1532" s="40" t="n">
        <v>10</v>
      </c>
      <c r="J1532" s="40" t="n">
        <v>0</v>
      </c>
      <c r="K1532" s="39" t="s">
        <v>4503</v>
      </c>
      <c r="L1532" s="41" t="n">
        <v>0</v>
      </c>
      <c r="M1532" s="41" t="n">
        <v>2255.67</v>
      </c>
      <c r="O1532" s="42" t="n">
        <f aca="false">M1532/SUM($M$2:$M$2023)</f>
        <v>6.23160213602812E-006</v>
      </c>
      <c r="P1532" s="43" t="n">
        <f aca="false">IFERROR(M1532/I1532,0)</f>
        <v>225.567</v>
      </c>
      <c r="Q1532" s="17"/>
      <c r="R1532" s="44" t="n">
        <f aca="false">I1532-Q1532</f>
        <v>10</v>
      </c>
      <c r="S1532" s="43" t="n">
        <f aca="false">$AK1532*R1532</f>
        <v>2255.66963302752</v>
      </c>
      <c r="U1532" s="26" t="s">
        <v>259</v>
      </c>
      <c r="V1532" s="26" t="s">
        <v>260</v>
      </c>
      <c r="W1532" s="26" t="s">
        <v>262</v>
      </c>
      <c r="X1532" s="29" t="s">
        <v>227</v>
      </c>
      <c r="Y1532" s="26" t="s">
        <v>297</v>
      </c>
      <c r="Z1532" s="25" t="s">
        <v>51</v>
      </c>
      <c r="AA1532" s="26" t="s">
        <v>1884</v>
      </c>
      <c r="AB1532" s="26" t="s">
        <v>1885</v>
      </c>
      <c r="AC1532" s="26" t="s">
        <v>1886</v>
      </c>
      <c r="AD1532" s="26" t="s">
        <v>269</v>
      </c>
      <c r="AE1532" s="26"/>
      <c r="AF1532" s="26" t="s">
        <v>270</v>
      </c>
      <c r="AG1532" s="26" t="s">
        <v>1887</v>
      </c>
      <c r="AH1532" s="45"/>
      <c r="AI1532" s="45"/>
      <c r="AJ1532" s="45"/>
      <c r="AK1532" s="46" t="n">
        <v>225.566963302752</v>
      </c>
      <c r="AL1532" s="46"/>
      <c r="AM1532" s="46"/>
      <c r="AN1532" s="26"/>
      <c r="AO1532" s="26" t="s">
        <v>5086</v>
      </c>
    </row>
    <row r="1533" customFormat="false" ht="12" hidden="false" customHeight="false" outlineLevel="0" collapsed="false">
      <c r="A1533" s="39" t="s">
        <v>2289</v>
      </c>
      <c r="B1533" s="39" t="s">
        <v>2290</v>
      </c>
      <c r="C1533" s="39" t="s">
        <v>5948</v>
      </c>
      <c r="D1533" s="39" t="s">
        <v>4505</v>
      </c>
      <c r="E1533" s="39" t="s">
        <v>261</v>
      </c>
      <c r="F1533" s="39" t="s">
        <v>1739</v>
      </c>
      <c r="G1533" s="39" t="s">
        <v>4853</v>
      </c>
      <c r="H1533" s="39" t="s">
        <v>4502</v>
      </c>
      <c r="I1533" s="40" t="n">
        <v>10</v>
      </c>
      <c r="J1533" s="40" t="n">
        <v>0</v>
      </c>
      <c r="K1533" s="39" t="s">
        <v>4503</v>
      </c>
      <c r="L1533" s="41" t="n">
        <v>0</v>
      </c>
      <c r="M1533" s="41" t="n">
        <v>22165.47</v>
      </c>
      <c r="O1533" s="42" t="n">
        <f aca="false">M1533/SUM($M$2:$M$2023)</f>
        <v>6.12351940656511E-005</v>
      </c>
      <c r="P1533" s="43" t="n">
        <f aca="false">IFERROR(M1533/I1533,0)</f>
        <v>2216.547</v>
      </c>
      <c r="Q1533" s="17"/>
      <c r="R1533" s="44" t="n">
        <f aca="false">I1533-Q1533</f>
        <v>10</v>
      </c>
      <c r="S1533" s="43" t="n">
        <f aca="false">$AK1533*R1533</f>
        <v>22165.4732307692</v>
      </c>
      <c r="U1533" s="26" t="s">
        <v>259</v>
      </c>
      <c r="V1533" s="26" t="s">
        <v>260</v>
      </c>
      <c r="W1533" s="26" t="s">
        <v>262</v>
      </c>
      <c r="X1533" s="29" t="s">
        <v>227</v>
      </c>
      <c r="Y1533" s="26" t="s">
        <v>297</v>
      </c>
      <c r="Z1533" s="25" t="s">
        <v>51</v>
      </c>
      <c r="AA1533" s="26" t="s">
        <v>2291</v>
      </c>
      <c r="AB1533" s="26" t="s">
        <v>2292</v>
      </c>
      <c r="AC1533" s="26" t="s">
        <v>290</v>
      </c>
      <c r="AD1533" s="26" t="s">
        <v>269</v>
      </c>
      <c r="AE1533" s="26"/>
      <c r="AF1533" s="26" t="s">
        <v>269</v>
      </c>
      <c r="AG1533" s="26"/>
      <c r="AH1533" s="45"/>
      <c r="AI1533" s="45"/>
      <c r="AJ1533" s="45"/>
      <c r="AK1533" s="46" t="n">
        <v>2216.54732307692</v>
      </c>
      <c r="AL1533" s="46"/>
      <c r="AM1533" s="46"/>
      <c r="AN1533" s="26"/>
      <c r="AO1533" s="26" t="s">
        <v>5687</v>
      </c>
    </row>
    <row r="1534" customFormat="false" ht="12" hidden="false" customHeight="false" outlineLevel="0" collapsed="false">
      <c r="A1534" s="39" t="s">
        <v>2963</v>
      </c>
      <c r="B1534" s="39" t="s">
        <v>2964</v>
      </c>
      <c r="C1534" s="39" t="s">
        <v>5949</v>
      </c>
      <c r="D1534" s="39" t="s">
        <v>4505</v>
      </c>
      <c r="E1534" s="39" t="s">
        <v>261</v>
      </c>
      <c r="F1534" s="39" t="s">
        <v>1739</v>
      </c>
      <c r="G1534" s="39" t="s">
        <v>4853</v>
      </c>
      <c r="H1534" s="39" t="s">
        <v>4502</v>
      </c>
      <c r="I1534" s="40" t="n">
        <v>10</v>
      </c>
      <c r="J1534" s="40" t="n">
        <v>0</v>
      </c>
      <c r="K1534" s="39" t="s">
        <v>4503</v>
      </c>
      <c r="L1534" s="41" t="n">
        <v>0</v>
      </c>
      <c r="M1534" s="41" t="n">
        <v>402500</v>
      </c>
      <c r="O1534" s="42" t="n">
        <f aca="false">M1534/SUM($M$2:$M$2023)</f>
        <v>0.00111196223727377</v>
      </c>
      <c r="P1534" s="43" t="n">
        <f aca="false">IFERROR(M1534/I1534,0)</f>
        <v>40250</v>
      </c>
      <c r="Q1534" s="17" t="n">
        <v>4</v>
      </c>
      <c r="R1534" s="44" t="n">
        <f aca="false">I1534-Q1534</f>
        <v>6</v>
      </c>
      <c r="S1534" s="43" t="n">
        <f aca="false">$AK1534*R1534</f>
        <v>241500</v>
      </c>
      <c r="U1534" s="26" t="s">
        <v>259</v>
      </c>
      <c r="V1534" s="26" t="s">
        <v>260</v>
      </c>
      <c r="W1534" s="26" t="s">
        <v>262</v>
      </c>
      <c r="X1534" s="29" t="s">
        <v>227</v>
      </c>
      <c r="Y1534" s="26" t="s">
        <v>297</v>
      </c>
      <c r="Z1534" s="25" t="s">
        <v>51</v>
      </c>
      <c r="AA1534" s="26" t="s">
        <v>2965</v>
      </c>
      <c r="AB1534" s="26" t="s">
        <v>2966</v>
      </c>
      <c r="AC1534" s="26" t="s">
        <v>290</v>
      </c>
      <c r="AD1534" s="26" t="s">
        <v>269</v>
      </c>
      <c r="AE1534" s="26"/>
      <c r="AF1534" s="26" t="s">
        <v>270</v>
      </c>
      <c r="AG1534" s="26" t="s">
        <v>2967</v>
      </c>
      <c r="AH1534" s="45" t="n">
        <v>10</v>
      </c>
      <c r="AI1534" s="45" t="n">
        <f aca="false">Q1534</f>
        <v>4</v>
      </c>
      <c r="AJ1534" s="45" t="n">
        <f aca="false">$AH1534-$AI1534</f>
        <v>6</v>
      </c>
      <c r="AK1534" s="46" t="n">
        <v>40250</v>
      </c>
      <c r="AL1534" s="46" t="n">
        <f aca="false">$AJ1534*$AK1534</f>
        <v>241500</v>
      </c>
      <c r="AM1534" s="46" t="n">
        <f aca="false">$AI1534*$AK1534</f>
        <v>161000</v>
      </c>
      <c r="AN1534" s="26"/>
      <c r="AO1534" s="26" t="s">
        <v>2968</v>
      </c>
    </row>
    <row r="1535" customFormat="false" ht="12" hidden="false" customHeight="false" outlineLevel="0" collapsed="false">
      <c r="A1535" s="39" t="s">
        <v>2677</v>
      </c>
      <c r="B1535" s="39" t="s">
        <v>2678</v>
      </c>
      <c r="C1535" s="39" t="s">
        <v>5652</v>
      </c>
      <c r="D1535" s="39" t="s">
        <v>4505</v>
      </c>
      <c r="E1535" s="39" t="s">
        <v>261</v>
      </c>
      <c r="F1535" s="39" t="s">
        <v>1739</v>
      </c>
      <c r="G1535" s="39" t="s">
        <v>4853</v>
      </c>
      <c r="H1535" s="39" t="s">
        <v>4502</v>
      </c>
      <c r="I1535" s="40" t="n">
        <v>10</v>
      </c>
      <c r="J1535" s="40" t="n">
        <v>0</v>
      </c>
      <c r="K1535" s="39" t="s">
        <v>4503</v>
      </c>
      <c r="L1535" s="41" t="n">
        <v>0</v>
      </c>
      <c r="M1535" s="41" t="n">
        <v>167538.84</v>
      </c>
      <c r="O1535" s="42" t="n">
        <f aca="false">M1535/SUM($M$2:$M$2023)</f>
        <v>0.000462849349954414</v>
      </c>
      <c r="P1535" s="43" t="n">
        <f aca="false">IFERROR(M1535/I1535,0)</f>
        <v>16753.884</v>
      </c>
      <c r="Q1535" s="17"/>
      <c r="R1535" s="44" t="n">
        <f aca="false">I1535-Q1535</f>
        <v>10</v>
      </c>
      <c r="S1535" s="43" t="n">
        <f aca="false">$AK1535*R1535</f>
        <v>167538.84</v>
      </c>
      <c r="U1535" s="26" t="s">
        <v>259</v>
      </c>
      <c r="V1535" s="26" t="s">
        <v>260</v>
      </c>
      <c r="W1535" s="26" t="s">
        <v>262</v>
      </c>
      <c r="X1535" s="26"/>
      <c r="Y1535" s="26" t="s">
        <v>277</v>
      </c>
      <c r="Z1535" s="27" t="s">
        <v>123</v>
      </c>
      <c r="AA1535" s="26"/>
      <c r="AB1535" s="26"/>
      <c r="AC1535" s="26"/>
      <c r="AD1535" s="26"/>
      <c r="AE1535" s="26"/>
      <c r="AF1535" s="26"/>
      <c r="AG1535" s="26"/>
      <c r="AH1535" s="45"/>
      <c r="AI1535" s="45"/>
      <c r="AJ1535" s="45"/>
      <c r="AK1535" s="46" t="n">
        <v>16753.884</v>
      </c>
      <c r="AL1535" s="46"/>
      <c r="AM1535" s="46"/>
      <c r="AN1535" s="26"/>
      <c r="AO1535" s="26" t="s">
        <v>2066</v>
      </c>
    </row>
    <row r="1536" customFormat="false" ht="12" hidden="false" customHeight="false" outlineLevel="0" collapsed="false">
      <c r="A1536" s="39" t="s">
        <v>2677</v>
      </c>
      <c r="B1536" s="39" t="s">
        <v>2678</v>
      </c>
      <c r="C1536" s="39" t="s">
        <v>5950</v>
      </c>
      <c r="D1536" s="39" t="s">
        <v>4505</v>
      </c>
      <c r="E1536" s="39" t="s">
        <v>261</v>
      </c>
      <c r="F1536" s="39" t="s">
        <v>1739</v>
      </c>
      <c r="G1536" s="39" t="s">
        <v>4853</v>
      </c>
      <c r="H1536" s="39" t="s">
        <v>4502</v>
      </c>
      <c r="I1536" s="40" t="n">
        <v>10</v>
      </c>
      <c r="J1536" s="40" t="n">
        <v>0</v>
      </c>
      <c r="K1536" s="39" t="s">
        <v>4503</v>
      </c>
      <c r="L1536" s="41" t="n">
        <v>0</v>
      </c>
      <c r="M1536" s="41" t="n">
        <v>167538.84</v>
      </c>
      <c r="O1536" s="42" t="n">
        <f aca="false">M1536/SUM($M$2:$M$2023)</f>
        <v>0.000462849349954414</v>
      </c>
      <c r="P1536" s="43" t="n">
        <f aca="false">IFERROR(M1536/I1536,0)</f>
        <v>16753.884</v>
      </c>
      <c r="Q1536" s="17"/>
      <c r="R1536" s="44" t="n">
        <f aca="false">I1536-Q1536</f>
        <v>10</v>
      </c>
      <c r="S1536" s="43" t="n">
        <f aca="false">$AK1536*R1536</f>
        <v>167538.84</v>
      </c>
      <c r="U1536" s="26" t="s">
        <v>259</v>
      </c>
      <c r="V1536" s="26" t="s">
        <v>260</v>
      </c>
      <c r="W1536" s="26" t="s">
        <v>262</v>
      </c>
      <c r="X1536" s="26"/>
      <c r="Y1536" s="26" t="s">
        <v>277</v>
      </c>
      <c r="Z1536" s="27" t="s">
        <v>123</v>
      </c>
      <c r="AA1536" s="26"/>
      <c r="AB1536" s="26"/>
      <c r="AC1536" s="26"/>
      <c r="AD1536" s="26"/>
      <c r="AE1536" s="26"/>
      <c r="AF1536" s="26"/>
      <c r="AG1536" s="26"/>
      <c r="AH1536" s="45"/>
      <c r="AI1536" s="45"/>
      <c r="AJ1536" s="45"/>
      <c r="AK1536" s="46" t="n">
        <v>16753.884</v>
      </c>
      <c r="AL1536" s="46"/>
      <c r="AM1536" s="46"/>
      <c r="AN1536" s="26"/>
      <c r="AO1536" s="26" t="s">
        <v>2066</v>
      </c>
    </row>
    <row r="1537" customFormat="false" ht="12" hidden="false" customHeight="false" outlineLevel="0" collapsed="false">
      <c r="A1537" s="39" t="s">
        <v>2677</v>
      </c>
      <c r="B1537" s="39" t="s">
        <v>2678</v>
      </c>
      <c r="C1537" s="39" t="s">
        <v>5018</v>
      </c>
      <c r="D1537" s="39" t="s">
        <v>4505</v>
      </c>
      <c r="E1537" s="39" t="s">
        <v>261</v>
      </c>
      <c r="F1537" s="39" t="s">
        <v>1739</v>
      </c>
      <c r="G1537" s="39" t="s">
        <v>4853</v>
      </c>
      <c r="H1537" s="39" t="s">
        <v>4502</v>
      </c>
      <c r="I1537" s="40" t="n">
        <v>10</v>
      </c>
      <c r="J1537" s="40" t="n">
        <v>0</v>
      </c>
      <c r="K1537" s="39" t="s">
        <v>4503</v>
      </c>
      <c r="L1537" s="41" t="n">
        <v>0</v>
      </c>
      <c r="M1537" s="41" t="n">
        <v>167538.84</v>
      </c>
      <c r="O1537" s="42" t="n">
        <f aca="false">M1537/SUM($M$2:$M$2023)</f>
        <v>0.000462849349954414</v>
      </c>
      <c r="P1537" s="43" t="n">
        <f aca="false">IFERROR(M1537/I1537,0)</f>
        <v>16753.884</v>
      </c>
      <c r="Q1537" s="17"/>
      <c r="R1537" s="44" t="n">
        <f aca="false">I1537-Q1537</f>
        <v>10</v>
      </c>
      <c r="S1537" s="43" t="n">
        <f aca="false">$AK1537*R1537</f>
        <v>167538.84</v>
      </c>
      <c r="U1537" s="26" t="s">
        <v>259</v>
      </c>
      <c r="V1537" s="26" t="s">
        <v>260</v>
      </c>
      <c r="W1537" s="26" t="s">
        <v>262</v>
      </c>
      <c r="X1537" s="26"/>
      <c r="Y1537" s="26" t="s">
        <v>277</v>
      </c>
      <c r="Z1537" s="27" t="s">
        <v>123</v>
      </c>
      <c r="AA1537" s="26"/>
      <c r="AB1537" s="26"/>
      <c r="AC1537" s="26"/>
      <c r="AD1537" s="26"/>
      <c r="AE1537" s="26"/>
      <c r="AF1537" s="26"/>
      <c r="AG1537" s="26"/>
      <c r="AH1537" s="45"/>
      <c r="AI1537" s="45"/>
      <c r="AJ1537" s="45"/>
      <c r="AK1537" s="46" t="n">
        <v>16753.884</v>
      </c>
      <c r="AL1537" s="46"/>
      <c r="AM1537" s="46"/>
      <c r="AN1537" s="26"/>
      <c r="AO1537" s="26" t="s">
        <v>2066</v>
      </c>
    </row>
    <row r="1538" customFormat="false" ht="12" hidden="false" customHeight="false" outlineLevel="0" collapsed="false">
      <c r="A1538" s="39" t="s">
        <v>778</v>
      </c>
      <c r="B1538" s="39" t="s">
        <v>779</v>
      </c>
      <c r="C1538" s="39" t="s">
        <v>5951</v>
      </c>
      <c r="D1538" s="39" t="s">
        <v>4505</v>
      </c>
      <c r="E1538" s="39" t="s">
        <v>261</v>
      </c>
      <c r="F1538" s="39" t="s">
        <v>1739</v>
      </c>
      <c r="G1538" s="39" t="s">
        <v>4853</v>
      </c>
      <c r="H1538" s="39" t="s">
        <v>4502</v>
      </c>
      <c r="I1538" s="40" t="n">
        <v>10</v>
      </c>
      <c r="J1538" s="40" t="n">
        <v>0</v>
      </c>
      <c r="K1538" s="39" t="s">
        <v>4503</v>
      </c>
      <c r="L1538" s="41" t="n">
        <v>0</v>
      </c>
      <c r="M1538" s="41" t="n">
        <v>244.71</v>
      </c>
      <c r="O1538" s="42" t="n">
        <f aca="false">M1538/SUM($M$2:$M$2023)</f>
        <v>6.76045413871462E-007</v>
      </c>
      <c r="P1538" s="43" t="n">
        <f aca="false">IFERROR(M1538/I1538,0)</f>
        <v>24.471</v>
      </c>
      <c r="Q1538" s="17"/>
      <c r="R1538" s="44" t="n">
        <f aca="false">I1538-Q1538</f>
        <v>10</v>
      </c>
      <c r="S1538" s="43" t="n">
        <f aca="false">$AK1538*R1538</f>
        <v>244.706530089629</v>
      </c>
      <c r="U1538" s="26" t="s">
        <v>259</v>
      </c>
      <c r="V1538" s="26" t="s">
        <v>260</v>
      </c>
      <c r="W1538" s="26" t="s">
        <v>262</v>
      </c>
      <c r="X1538" s="24" t="s">
        <v>226</v>
      </c>
      <c r="Y1538" s="26" t="s">
        <v>267</v>
      </c>
      <c r="Z1538" s="25" t="s">
        <v>51</v>
      </c>
      <c r="AA1538" s="26" t="s">
        <v>1987</v>
      </c>
      <c r="AB1538" s="26" t="s">
        <v>1988</v>
      </c>
      <c r="AC1538" s="26" t="s">
        <v>290</v>
      </c>
      <c r="AD1538" s="26" t="s">
        <v>269</v>
      </c>
      <c r="AE1538" s="26"/>
      <c r="AF1538" s="26" t="s">
        <v>270</v>
      </c>
      <c r="AG1538" s="26" t="s">
        <v>564</v>
      </c>
      <c r="AH1538" s="45"/>
      <c r="AI1538" s="45"/>
      <c r="AJ1538" s="45"/>
      <c r="AK1538" s="46" t="n">
        <v>24.4706530089629</v>
      </c>
      <c r="AL1538" s="46"/>
      <c r="AM1538" s="46"/>
      <c r="AN1538" s="26"/>
      <c r="AO1538" s="26" t="s">
        <v>4997</v>
      </c>
    </row>
    <row r="1539" customFormat="false" ht="12" hidden="false" customHeight="false" outlineLevel="0" collapsed="false">
      <c r="A1539" s="39" t="s">
        <v>602</v>
      </c>
      <c r="B1539" s="39" t="s">
        <v>603</v>
      </c>
      <c r="C1539" s="39" t="s">
        <v>5952</v>
      </c>
      <c r="D1539" s="39" t="s">
        <v>4505</v>
      </c>
      <c r="E1539" s="39" t="s">
        <v>261</v>
      </c>
      <c r="F1539" s="39" t="s">
        <v>1739</v>
      </c>
      <c r="G1539" s="39" t="s">
        <v>4853</v>
      </c>
      <c r="H1539" s="39" t="s">
        <v>4502</v>
      </c>
      <c r="I1539" s="40" t="n">
        <v>10</v>
      </c>
      <c r="J1539" s="40" t="n">
        <v>0</v>
      </c>
      <c r="K1539" s="39" t="s">
        <v>4503</v>
      </c>
      <c r="L1539" s="41" t="n">
        <v>0</v>
      </c>
      <c r="M1539" s="41" t="n">
        <v>1210.57</v>
      </c>
      <c r="O1539" s="42" t="n">
        <f aca="false">M1539/SUM($M$2:$M$2023)</f>
        <v>3.34436801385467E-006</v>
      </c>
      <c r="P1539" s="43" t="n">
        <f aca="false">IFERROR(M1539/I1539,0)</f>
        <v>121.057</v>
      </c>
      <c r="Q1539" s="17"/>
      <c r="R1539" s="44" t="n">
        <f aca="false">I1539-Q1539</f>
        <v>10</v>
      </c>
      <c r="S1539" s="43" t="n">
        <f aca="false">$AK1539*R1539</f>
        <v>1210.56553191489</v>
      </c>
      <c r="U1539" s="26" t="s">
        <v>259</v>
      </c>
      <c r="V1539" s="26" t="s">
        <v>260</v>
      </c>
      <c r="W1539" s="26" t="s">
        <v>262</v>
      </c>
      <c r="X1539" s="24" t="s">
        <v>226</v>
      </c>
      <c r="Y1539" s="26" t="s">
        <v>267</v>
      </c>
      <c r="Z1539" s="25" t="s">
        <v>51</v>
      </c>
      <c r="AA1539" s="26" t="s">
        <v>1840</v>
      </c>
      <c r="AB1539" s="26" t="s">
        <v>1841</v>
      </c>
      <c r="AC1539" s="26" t="s">
        <v>1067</v>
      </c>
      <c r="AD1539" s="26" t="s">
        <v>269</v>
      </c>
      <c r="AE1539" s="26"/>
      <c r="AF1539" s="26" t="s">
        <v>270</v>
      </c>
      <c r="AG1539" s="26" t="s">
        <v>1069</v>
      </c>
      <c r="AH1539" s="45"/>
      <c r="AI1539" s="45"/>
      <c r="AJ1539" s="45"/>
      <c r="AK1539" s="46" t="n">
        <v>121.056553191489</v>
      </c>
      <c r="AL1539" s="46"/>
      <c r="AM1539" s="46"/>
      <c r="AN1539" s="26"/>
      <c r="AO1539" s="26" t="s">
        <v>4913</v>
      </c>
    </row>
    <row r="1540" customFormat="false" ht="12" hidden="false" customHeight="false" outlineLevel="0" collapsed="false">
      <c r="A1540" s="39" t="s">
        <v>2075</v>
      </c>
      <c r="B1540" s="39" t="s">
        <v>2076</v>
      </c>
      <c r="C1540" s="39" t="s">
        <v>3642</v>
      </c>
      <c r="D1540" s="39" t="s">
        <v>4505</v>
      </c>
      <c r="E1540" s="39" t="s">
        <v>261</v>
      </c>
      <c r="F1540" s="39" t="s">
        <v>1739</v>
      </c>
      <c r="G1540" s="39" t="s">
        <v>4853</v>
      </c>
      <c r="H1540" s="39" t="s">
        <v>4502</v>
      </c>
      <c r="I1540" s="40" t="n">
        <v>10</v>
      </c>
      <c r="J1540" s="40" t="n">
        <v>0</v>
      </c>
      <c r="K1540" s="39" t="s">
        <v>4503</v>
      </c>
      <c r="L1540" s="41" t="n">
        <v>0</v>
      </c>
      <c r="M1540" s="41" t="n">
        <v>2761.49</v>
      </c>
      <c r="O1540" s="42" t="n">
        <f aca="false">M1540/SUM($M$2:$M$2023)</f>
        <v>7.62900024499164E-006</v>
      </c>
      <c r="P1540" s="43" t="n">
        <f aca="false">IFERROR(M1540/I1540,0)</f>
        <v>276.149</v>
      </c>
      <c r="Q1540" s="17"/>
      <c r="R1540" s="44" t="n">
        <f aca="false">I1540-Q1540</f>
        <v>10</v>
      </c>
      <c r="S1540" s="43" t="n">
        <f aca="false">$AK1540*R1540</f>
        <v>2761.488</v>
      </c>
      <c r="U1540" s="26" t="s">
        <v>259</v>
      </c>
      <c r="V1540" s="26" t="s">
        <v>260</v>
      </c>
      <c r="W1540" s="26" t="s">
        <v>262</v>
      </c>
      <c r="X1540" s="24" t="s">
        <v>226</v>
      </c>
      <c r="Y1540" s="26" t="s">
        <v>267</v>
      </c>
      <c r="Z1540" s="25" t="s">
        <v>51</v>
      </c>
      <c r="AA1540" s="26" t="s">
        <v>2077</v>
      </c>
      <c r="AB1540" s="26" t="s">
        <v>2078</v>
      </c>
      <c r="AC1540" s="26" t="s">
        <v>290</v>
      </c>
      <c r="AD1540" s="26" t="s">
        <v>269</v>
      </c>
      <c r="AE1540" s="26"/>
      <c r="AF1540" s="26" t="s">
        <v>269</v>
      </c>
      <c r="AG1540" s="26"/>
      <c r="AH1540" s="45"/>
      <c r="AI1540" s="45"/>
      <c r="AJ1540" s="45"/>
      <c r="AK1540" s="46" t="n">
        <v>276.1488</v>
      </c>
      <c r="AL1540" s="46"/>
      <c r="AM1540" s="46"/>
      <c r="AN1540" s="26"/>
      <c r="AO1540" s="26" t="s">
        <v>5151</v>
      </c>
    </row>
    <row r="1541" customFormat="false" ht="12" hidden="false" customHeight="false" outlineLevel="0" collapsed="false">
      <c r="A1541" s="39" t="s">
        <v>1405</v>
      </c>
      <c r="B1541" s="39" t="s">
        <v>1406</v>
      </c>
      <c r="C1541" s="39" t="s">
        <v>5953</v>
      </c>
      <c r="D1541" s="39" t="s">
        <v>4505</v>
      </c>
      <c r="E1541" s="39" t="s">
        <v>261</v>
      </c>
      <c r="F1541" s="39" t="s">
        <v>1739</v>
      </c>
      <c r="G1541" s="39" t="s">
        <v>4853</v>
      </c>
      <c r="H1541" s="39" t="s">
        <v>4502</v>
      </c>
      <c r="I1541" s="40" t="n">
        <v>10</v>
      </c>
      <c r="J1541" s="40" t="n">
        <v>0</v>
      </c>
      <c r="K1541" s="39" t="s">
        <v>4503</v>
      </c>
      <c r="L1541" s="41" t="n">
        <v>0</v>
      </c>
      <c r="M1541" s="41" t="n">
        <v>2546.91</v>
      </c>
      <c r="O1541" s="42" t="n">
        <f aca="false">M1541/SUM($M$2:$M$2023)</f>
        <v>7.03619314716753E-006</v>
      </c>
      <c r="P1541" s="43" t="n">
        <f aca="false">IFERROR(M1541/I1541,0)</f>
        <v>254.691</v>
      </c>
      <c r="Q1541" s="17"/>
      <c r="R1541" s="44" t="n">
        <f aca="false">I1541-Q1541</f>
        <v>10</v>
      </c>
      <c r="S1541" s="43" t="n">
        <f aca="false">$AK1541*R1541</f>
        <v>2546.90802148944</v>
      </c>
      <c r="U1541" s="26" t="s">
        <v>259</v>
      </c>
      <c r="V1541" s="26" t="s">
        <v>260</v>
      </c>
      <c r="W1541" s="26" t="s">
        <v>262</v>
      </c>
      <c r="X1541" s="29" t="s">
        <v>227</v>
      </c>
      <c r="Y1541" s="26" t="s">
        <v>297</v>
      </c>
      <c r="Z1541" s="25" t="s">
        <v>51</v>
      </c>
      <c r="AA1541" s="26" t="s">
        <v>1831</v>
      </c>
      <c r="AB1541" s="26" t="s">
        <v>1832</v>
      </c>
      <c r="AC1541" s="26" t="s">
        <v>290</v>
      </c>
      <c r="AD1541" s="26" t="s">
        <v>270</v>
      </c>
      <c r="AE1541" s="26" t="s">
        <v>1833</v>
      </c>
      <c r="AF1541" s="26" t="s">
        <v>270</v>
      </c>
      <c r="AG1541" s="26"/>
      <c r="AH1541" s="45"/>
      <c r="AI1541" s="45"/>
      <c r="AJ1541" s="45"/>
      <c r="AK1541" s="46" t="n">
        <v>254.690802148944</v>
      </c>
      <c r="AL1541" s="46"/>
      <c r="AM1541" s="46"/>
      <c r="AN1541" s="26"/>
      <c r="AO1541" s="26" t="s">
        <v>4921</v>
      </c>
    </row>
    <row r="1542" customFormat="false" ht="12" hidden="false" customHeight="false" outlineLevel="0" collapsed="false">
      <c r="A1542" s="39" t="s">
        <v>2712</v>
      </c>
      <c r="B1542" s="39" t="s">
        <v>2713</v>
      </c>
      <c r="C1542" s="39" t="s">
        <v>5954</v>
      </c>
      <c r="D1542" s="39" t="s">
        <v>4505</v>
      </c>
      <c r="E1542" s="39" t="s">
        <v>261</v>
      </c>
      <c r="F1542" s="39" t="s">
        <v>1739</v>
      </c>
      <c r="G1542" s="39" t="s">
        <v>4853</v>
      </c>
      <c r="H1542" s="39" t="s">
        <v>4502</v>
      </c>
      <c r="I1542" s="40" t="n">
        <v>10</v>
      </c>
      <c r="J1542" s="40" t="n">
        <v>0</v>
      </c>
      <c r="K1542" s="39" t="s">
        <v>4503</v>
      </c>
      <c r="L1542" s="41" t="n">
        <v>0</v>
      </c>
      <c r="M1542" s="41" t="n">
        <v>36325.7</v>
      </c>
      <c r="O1542" s="42" t="n">
        <f aca="false">M1542/SUM($M$2:$M$2023)</f>
        <v>0.00010035479911189</v>
      </c>
      <c r="P1542" s="43" t="n">
        <f aca="false">IFERROR(M1542/I1542,0)</f>
        <v>3632.57</v>
      </c>
      <c r="Q1542" s="17"/>
      <c r="R1542" s="44" t="n">
        <f aca="false">I1542-Q1542</f>
        <v>10</v>
      </c>
      <c r="S1542" s="43" t="n">
        <f aca="false">$AK1542*R1542</f>
        <v>36325.7</v>
      </c>
      <c r="U1542" s="26" t="s">
        <v>259</v>
      </c>
      <c r="V1542" s="26" t="s">
        <v>260</v>
      </c>
      <c r="W1542" s="26" t="s">
        <v>262</v>
      </c>
      <c r="X1542" s="24" t="s">
        <v>226</v>
      </c>
      <c r="Y1542" s="26" t="s">
        <v>267</v>
      </c>
      <c r="Z1542" s="25" t="s">
        <v>51</v>
      </c>
      <c r="AA1542" s="26" t="s">
        <v>2714</v>
      </c>
      <c r="AB1542" s="26" t="s">
        <v>2715</v>
      </c>
      <c r="AC1542" s="26" t="s">
        <v>290</v>
      </c>
      <c r="AD1542" s="26" t="s">
        <v>269</v>
      </c>
      <c r="AE1542" s="26"/>
      <c r="AF1542" s="26" t="s">
        <v>269</v>
      </c>
      <c r="AG1542" s="26"/>
      <c r="AH1542" s="45"/>
      <c r="AI1542" s="45"/>
      <c r="AJ1542" s="45"/>
      <c r="AK1542" s="46" t="n">
        <v>3632.57</v>
      </c>
      <c r="AL1542" s="46"/>
      <c r="AM1542" s="46"/>
      <c r="AN1542" s="26"/>
      <c r="AO1542" s="26" t="s">
        <v>5955</v>
      </c>
    </row>
    <row r="1543" customFormat="false" ht="12" hidden="false" customHeight="false" outlineLevel="0" collapsed="false">
      <c r="A1543" s="39" t="s">
        <v>1502</v>
      </c>
      <c r="B1543" s="39" t="s">
        <v>1503</v>
      </c>
      <c r="C1543" s="39" t="s">
        <v>5956</v>
      </c>
      <c r="D1543" s="39" t="s">
        <v>4505</v>
      </c>
      <c r="E1543" s="39" t="s">
        <v>261</v>
      </c>
      <c r="F1543" s="39" t="s">
        <v>1739</v>
      </c>
      <c r="G1543" s="39" t="s">
        <v>4853</v>
      </c>
      <c r="H1543" s="39" t="s">
        <v>4502</v>
      </c>
      <c r="I1543" s="40" t="n">
        <v>10</v>
      </c>
      <c r="J1543" s="40" t="n">
        <v>0</v>
      </c>
      <c r="K1543" s="39" t="s">
        <v>4503</v>
      </c>
      <c r="L1543" s="41" t="n">
        <v>0</v>
      </c>
      <c r="M1543" s="41" t="n">
        <v>1317.34</v>
      </c>
      <c r="O1543" s="42" t="n">
        <f aca="false">M1543/SUM($M$2:$M$2023)</f>
        <v>3.63933499043534E-006</v>
      </c>
      <c r="P1543" s="43" t="n">
        <f aca="false">IFERROR(M1543/I1543,0)</f>
        <v>131.734</v>
      </c>
      <c r="Q1543" s="17"/>
      <c r="R1543" s="44" t="n">
        <f aca="false">I1543-Q1543</f>
        <v>10</v>
      </c>
      <c r="S1543" s="43" t="n">
        <f aca="false">$AK1543*R1543</f>
        <v>1317.34165546896</v>
      </c>
      <c r="U1543" s="26" t="s">
        <v>259</v>
      </c>
      <c r="V1543" s="26" t="s">
        <v>260</v>
      </c>
      <c r="W1543" s="26" t="s">
        <v>262</v>
      </c>
      <c r="X1543" s="26"/>
      <c r="Y1543" s="26" t="s">
        <v>277</v>
      </c>
      <c r="Z1543" s="27" t="s">
        <v>123</v>
      </c>
      <c r="AA1543" s="26"/>
      <c r="AB1543" s="26"/>
      <c r="AC1543" s="26"/>
      <c r="AD1543" s="26"/>
      <c r="AE1543" s="26"/>
      <c r="AF1543" s="26"/>
      <c r="AG1543" s="26"/>
      <c r="AH1543" s="45"/>
      <c r="AI1543" s="45"/>
      <c r="AJ1543" s="45"/>
      <c r="AK1543" s="46" t="n">
        <v>131.734165546896</v>
      </c>
      <c r="AL1543" s="46"/>
      <c r="AM1543" s="46"/>
      <c r="AN1543" s="26"/>
      <c r="AO1543" s="26" t="s">
        <v>1823</v>
      </c>
    </row>
    <row r="1544" customFormat="false" ht="12" hidden="false" customHeight="false" outlineLevel="0" collapsed="false">
      <c r="A1544" s="39" t="s">
        <v>2408</v>
      </c>
      <c r="B1544" s="39" t="s">
        <v>2409</v>
      </c>
      <c r="C1544" s="39" t="s">
        <v>1884</v>
      </c>
      <c r="D1544" s="39" t="s">
        <v>4505</v>
      </c>
      <c r="E1544" s="39" t="s">
        <v>261</v>
      </c>
      <c r="F1544" s="39" t="s">
        <v>1739</v>
      </c>
      <c r="G1544" s="39" t="s">
        <v>4853</v>
      </c>
      <c r="H1544" s="39" t="s">
        <v>4502</v>
      </c>
      <c r="I1544" s="40" t="n">
        <v>10</v>
      </c>
      <c r="J1544" s="40" t="n">
        <v>0</v>
      </c>
      <c r="K1544" s="39" t="s">
        <v>4503</v>
      </c>
      <c r="L1544" s="41" t="n">
        <v>0</v>
      </c>
      <c r="M1544" s="41" t="n">
        <v>24954.91</v>
      </c>
      <c r="O1544" s="42" t="n">
        <f aca="false">M1544/SUM($M$2:$M$2023)</f>
        <v>6.89414100734546E-005</v>
      </c>
      <c r="P1544" s="43" t="n">
        <f aca="false">IFERROR(M1544/I1544,0)</f>
        <v>2495.491</v>
      </c>
      <c r="Q1544" s="17"/>
      <c r="R1544" s="44" t="n">
        <f aca="false">I1544-Q1544</f>
        <v>10</v>
      </c>
      <c r="S1544" s="43" t="n">
        <f aca="false">$AK1544*R1544</f>
        <v>24954.9073298429</v>
      </c>
      <c r="U1544" s="26" t="s">
        <v>259</v>
      </c>
      <c r="V1544" s="26" t="s">
        <v>260</v>
      </c>
      <c r="W1544" s="26" t="s">
        <v>262</v>
      </c>
      <c r="X1544" s="26"/>
      <c r="Y1544" s="26" t="s">
        <v>277</v>
      </c>
      <c r="Z1544" s="27" t="s">
        <v>123</v>
      </c>
      <c r="AA1544" s="26"/>
      <c r="AB1544" s="26"/>
      <c r="AC1544" s="26"/>
      <c r="AD1544" s="26"/>
      <c r="AE1544" s="26"/>
      <c r="AF1544" s="26"/>
      <c r="AG1544" s="26"/>
      <c r="AH1544" s="45"/>
      <c r="AI1544" s="45"/>
      <c r="AJ1544" s="45"/>
      <c r="AK1544" s="46" t="n">
        <v>2495.49073298429</v>
      </c>
      <c r="AL1544" s="46"/>
      <c r="AM1544" s="46"/>
      <c r="AN1544" s="26"/>
      <c r="AO1544" s="26" t="s">
        <v>2410</v>
      </c>
    </row>
    <row r="1545" customFormat="false" ht="12" hidden="false" customHeight="false" outlineLevel="0" collapsed="false">
      <c r="A1545" s="39" t="s">
        <v>2969</v>
      </c>
      <c r="B1545" s="39" t="s">
        <v>2970</v>
      </c>
      <c r="C1545" s="39" t="s">
        <v>5957</v>
      </c>
      <c r="D1545" s="39" t="s">
        <v>4505</v>
      </c>
      <c r="E1545" s="39" t="s">
        <v>261</v>
      </c>
      <c r="F1545" s="39" t="s">
        <v>1739</v>
      </c>
      <c r="G1545" s="39" t="s">
        <v>4853</v>
      </c>
      <c r="H1545" s="39" t="s">
        <v>4502</v>
      </c>
      <c r="I1545" s="40" t="n">
        <v>10</v>
      </c>
      <c r="J1545" s="40" t="n">
        <v>0</v>
      </c>
      <c r="K1545" s="39" t="s">
        <v>4503</v>
      </c>
      <c r="L1545" s="41" t="n">
        <v>0</v>
      </c>
      <c r="M1545" s="41" t="n">
        <v>11300</v>
      </c>
      <c r="O1545" s="42" t="n">
        <f aca="false">M1545/SUM($M$2:$M$2023)</f>
        <v>3.121782181663E-005</v>
      </c>
      <c r="P1545" s="43" t="n">
        <f aca="false">IFERROR(M1545/I1545,0)</f>
        <v>1130</v>
      </c>
      <c r="Q1545" s="17" t="n">
        <v>0</v>
      </c>
      <c r="R1545" s="44" t="n">
        <f aca="false">I1545-Q1545</f>
        <v>10</v>
      </c>
      <c r="S1545" s="43" t="n">
        <f aca="false">$AK1545*R1545</f>
        <v>11300</v>
      </c>
      <c r="U1545" s="26" t="s">
        <v>259</v>
      </c>
      <c r="V1545" s="26" t="s">
        <v>260</v>
      </c>
      <c r="W1545" s="26" t="s">
        <v>262</v>
      </c>
      <c r="X1545" s="29" t="s">
        <v>227</v>
      </c>
      <c r="Y1545" s="26" t="s">
        <v>297</v>
      </c>
      <c r="Z1545" s="25" t="s">
        <v>51</v>
      </c>
      <c r="AA1545" s="26" t="s">
        <v>2971</v>
      </c>
      <c r="AB1545" s="26" t="s">
        <v>2972</v>
      </c>
      <c r="AC1545" s="26" t="s">
        <v>290</v>
      </c>
      <c r="AD1545" s="26" t="s">
        <v>269</v>
      </c>
      <c r="AE1545" s="26"/>
      <c r="AF1545" s="26" t="s">
        <v>270</v>
      </c>
      <c r="AG1545" s="26" t="s">
        <v>2973</v>
      </c>
      <c r="AH1545" s="45" t="n">
        <v>10</v>
      </c>
      <c r="AI1545" s="45" t="n">
        <f aca="false">Q1545</f>
        <v>0</v>
      </c>
      <c r="AJ1545" s="45" t="n">
        <f aca="false">$AH1545-$AI1545</f>
        <v>10</v>
      </c>
      <c r="AK1545" s="46" t="n">
        <v>1130</v>
      </c>
      <c r="AL1545" s="46" t="n">
        <f aca="false">$AJ1545*$AK1545</f>
        <v>11300</v>
      </c>
      <c r="AM1545" s="46" t="n">
        <f aca="false">$AI1545*$AK1545</f>
        <v>0</v>
      </c>
      <c r="AN1545" s="26"/>
      <c r="AO1545" s="26" t="s">
        <v>2974</v>
      </c>
    </row>
    <row r="1546" customFormat="false" ht="12" hidden="false" customHeight="false" outlineLevel="0" collapsed="false">
      <c r="A1546" s="39" t="s">
        <v>1233</v>
      </c>
      <c r="B1546" s="39" t="s">
        <v>1234</v>
      </c>
      <c r="C1546" s="39" t="s">
        <v>5958</v>
      </c>
      <c r="D1546" s="39" t="s">
        <v>4505</v>
      </c>
      <c r="E1546" s="39" t="s">
        <v>261</v>
      </c>
      <c r="F1546" s="39" t="s">
        <v>1739</v>
      </c>
      <c r="G1546" s="39" t="s">
        <v>4853</v>
      </c>
      <c r="H1546" s="39" t="s">
        <v>4502</v>
      </c>
      <c r="I1546" s="40" t="n">
        <v>10</v>
      </c>
      <c r="J1546" s="40" t="n">
        <v>0</v>
      </c>
      <c r="K1546" s="39" t="s">
        <v>4503</v>
      </c>
      <c r="L1546" s="41" t="n">
        <v>0</v>
      </c>
      <c r="M1546" s="41" t="n">
        <v>14975.45</v>
      </c>
      <c r="O1546" s="42" t="n">
        <f aca="false">M1546/SUM($M$2:$M$2023)</f>
        <v>4.13717636923762E-005</v>
      </c>
      <c r="P1546" s="43" t="n">
        <f aca="false">IFERROR(M1546/I1546,0)</f>
        <v>1497.545</v>
      </c>
      <c r="Q1546" s="17"/>
      <c r="R1546" s="44" t="n">
        <f aca="false">I1546-Q1546</f>
        <v>10</v>
      </c>
      <c r="S1546" s="43" t="n">
        <f aca="false">$AK1546*R1546</f>
        <v>14975.4504480287</v>
      </c>
      <c r="U1546" s="26" t="s">
        <v>259</v>
      </c>
      <c r="V1546" s="26" t="s">
        <v>260</v>
      </c>
      <c r="W1546" s="26" t="s">
        <v>262</v>
      </c>
      <c r="X1546" s="29" t="s">
        <v>227</v>
      </c>
      <c r="Y1546" s="26" t="s">
        <v>297</v>
      </c>
      <c r="Z1546" s="25" t="s">
        <v>51</v>
      </c>
      <c r="AA1546" s="26" t="s">
        <v>2028</v>
      </c>
      <c r="AB1546" s="26" t="s">
        <v>2029</v>
      </c>
      <c r="AC1546" s="26" t="s">
        <v>1237</v>
      </c>
      <c r="AD1546" s="26" t="s">
        <v>269</v>
      </c>
      <c r="AE1546" s="26"/>
      <c r="AF1546" s="26" t="s">
        <v>270</v>
      </c>
      <c r="AG1546" s="26" t="s">
        <v>1238</v>
      </c>
      <c r="AH1546" s="45"/>
      <c r="AI1546" s="45"/>
      <c r="AJ1546" s="45"/>
      <c r="AK1546" s="46" t="n">
        <v>1497.54504480287</v>
      </c>
      <c r="AL1546" s="46"/>
      <c r="AM1546" s="46"/>
      <c r="AN1546" s="26"/>
      <c r="AO1546" s="26" t="s">
        <v>5315</v>
      </c>
    </row>
    <row r="1547" customFormat="false" ht="12" hidden="false" customHeight="false" outlineLevel="0" collapsed="false">
      <c r="A1547" s="39" t="s">
        <v>2070</v>
      </c>
      <c r="B1547" s="39" t="s">
        <v>2071</v>
      </c>
      <c r="C1547" s="39" t="s">
        <v>5959</v>
      </c>
      <c r="D1547" s="39" t="s">
        <v>4505</v>
      </c>
      <c r="E1547" s="39" t="s">
        <v>261</v>
      </c>
      <c r="F1547" s="39" t="s">
        <v>1739</v>
      </c>
      <c r="G1547" s="39" t="s">
        <v>4853</v>
      </c>
      <c r="H1547" s="39" t="s">
        <v>4502</v>
      </c>
      <c r="I1547" s="40" t="n">
        <v>10</v>
      </c>
      <c r="J1547" s="40" t="n">
        <v>0</v>
      </c>
      <c r="K1547" s="39" t="s">
        <v>4503</v>
      </c>
      <c r="L1547" s="41" t="n">
        <v>0</v>
      </c>
      <c r="M1547" s="41" t="n">
        <v>7581.93</v>
      </c>
      <c r="O1547" s="42" t="n">
        <f aca="false">M1547/SUM($M$2:$M$2023)</f>
        <v>2.09461362624921E-005</v>
      </c>
      <c r="P1547" s="43" t="n">
        <f aca="false">IFERROR(M1547/I1547,0)</f>
        <v>758.193</v>
      </c>
      <c r="Q1547" s="17"/>
      <c r="R1547" s="44" t="n">
        <f aca="false">I1547-Q1547</f>
        <v>10</v>
      </c>
      <c r="S1547" s="43" t="n">
        <f aca="false">$AK1547*R1547</f>
        <v>7581.9293911007</v>
      </c>
      <c r="U1547" s="26" t="s">
        <v>259</v>
      </c>
      <c r="V1547" s="26" t="s">
        <v>260</v>
      </c>
      <c r="W1547" s="26" t="s">
        <v>262</v>
      </c>
      <c r="X1547" s="29" t="s">
        <v>227</v>
      </c>
      <c r="Y1547" s="26" t="s">
        <v>297</v>
      </c>
      <c r="Z1547" s="25" t="s">
        <v>51</v>
      </c>
      <c r="AA1547" s="26" t="s">
        <v>2072</v>
      </c>
      <c r="AB1547" s="26" t="s">
        <v>2073</v>
      </c>
      <c r="AC1547" s="26" t="s">
        <v>290</v>
      </c>
      <c r="AD1547" s="26" t="s">
        <v>269</v>
      </c>
      <c r="AE1547" s="26"/>
      <c r="AF1547" s="26" t="s">
        <v>269</v>
      </c>
      <c r="AG1547" s="26"/>
      <c r="AH1547" s="45"/>
      <c r="AI1547" s="45"/>
      <c r="AJ1547" s="45"/>
      <c r="AK1547" s="46" t="n">
        <v>758.19293911007</v>
      </c>
      <c r="AL1547" s="46"/>
      <c r="AM1547" s="46"/>
      <c r="AN1547" s="26"/>
      <c r="AO1547" s="26" t="s">
        <v>5332</v>
      </c>
    </row>
    <row r="1548" customFormat="false" ht="12" hidden="false" customHeight="false" outlineLevel="0" collapsed="false">
      <c r="A1548" s="39" t="s">
        <v>2326</v>
      </c>
      <c r="B1548" s="39" t="s">
        <v>2327</v>
      </c>
      <c r="C1548" s="39" t="s">
        <v>78</v>
      </c>
      <c r="D1548" s="39" t="s">
        <v>4505</v>
      </c>
      <c r="E1548" s="39" t="s">
        <v>261</v>
      </c>
      <c r="F1548" s="39" t="s">
        <v>1739</v>
      </c>
      <c r="G1548" s="39" t="s">
        <v>4853</v>
      </c>
      <c r="H1548" s="39" t="s">
        <v>4502</v>
      </c>
      <c r="I1548" s="40" t="n">
        <v>10</v>
      </c>
      <c r="J1548" s="40" t="n">
        <v>0</v>
      </c>
      <c r="K1548" s="39" t="s">
        <v>4503</v>
      </c>
      <c r="L1548" s="41" t="n">
        <v>0</v>
      </c>
      <c r="M1548" s="41" t="n">
        <v>25402.69</v>
      </c>
      <c r="O1548" s="42" t="n">
        <f aca="false">M1548/SUM($M$2:$M$2023)</f>
        <v>7.01784646091228E-005</v>
      </c>
      <c r="P1548" s="43" t="n">
        <f aca="false">IFERROR(M1548/I1548,0)</f>
        <v>2540.269</v>
      </c>
      <c r="Q1548" s="17"/>
      <c r="R1548" s="44" t="n">
        <f aca="false">I1548-Q1548</f>
        <v>10</v>
      </c>
      <c r="S1548" s="43" t="n">
        <f aca="false">$AK1548*R1548</f>
        <v>25402.6893992933</v>
      </c>
      <c r="U1548" s="26" t="s">
        <v>259</v>
      </c>
      <c r="V1548" s="26" t="s">
        <v>260</v>
      </c>
      <c r="W1548" s="26" t="s">
        <v>262</v>
      </c>
      <c r="X1548" s="24" t="s">
        <v>226</v>
      </c>
      <c r="Y1548" s="26" t="s">
        <v>267</v>
      </c>
      <c r="Z1548" s="25" t="s">
        <v>51</v>
      </c>
      <c r="AA1548" s="26" t="s">
        <v>2328</v>
      </c>
      <c r="AB1548" s="26" t="s">
        <v>2329</v>
      </c>
      <c r="AC1548" s="26" t="s">
        <v>290</v>
      </c>
      <c r="AD1548" s="26" t="s">
        <v>269</v>
      </c>
      <c r="AE1548" s="26"/>
      <c r="AF1548" s="26" t="s">
        <v>269</v>
      </c>
      <c r="AG1548" s="26"/>
      <c r="AH1548" s="45"/>
      <c r="AI1548" s="45"/>
      <c r="AJ1548" s="45"/>
      <c r="AK1548" s="46" t="n">
        <v>2540.26893992933</v>
      </c>
      <c r="AL1548" s="46"/>
      <c r="AM1548" s="46"/>
      <c r="AN1548" s="26"/>
      <c r="AO1548" s="26" t="s">
        <v>5794</v>
      </c>
    </row>
    <row r="1549" customFormat="false" ht="12" hidden="false" customHeight="false" outlineLevel="0" collapsed="false">
      <c r="A1549" s="39" t="s">
        <v>2326</v>
      </c>
      <c r="B1549" s="39" t="s">
        <v>2327</v>
      </c>
      <c r="C1549" s="39" t="s">
        <v>2518</v>
      </c>
      <c r="D1549" s="39" t="s">
        <v>4505</v>
      </c>
      <c r="E1549" s="39" t="s">
        <v>261</v>
      </c>
      <c r="F1549" s="39" t="s">
        <v>1739</v>
      </c>
      <c r="G1549" s="39" t="s">
        <v>4853</v>
      </c>
      <c r="H1549" s="39" t="s">
        <v>4502</v>
      </c>
      <c r="I1549" s="40" t="n">
        <v>10</v>
      </c>
      <c r="J1549" s="40" t="n">
        <v>0</v>
      </c>
      <c r="K1549" s="39" t="s">
        <v>4503</v>
      </c>
      <c r="L1549" s="41" t="n">
        <v>0</v>
      </c>
      <c r="M1549" s="41" t="n">
        <v>25402.69</v>
      </c>
      <c r="O1549" s="42" t="n">
        <f aca="false">M1549/SUM($M$2:$M$2023)</f>
        <v>7.01784646091228E-005</v>
      </c>
      <c r="P1549" s="43" t="n">
        <f aca="false">IFERROR(M1549/I1549,0)</f>
        <v>2540.269</v>
      </c>
      <c r="Q1549" s="17"/>
      <c r="R1549" s="44" t="n">
        <f aca="false">I1549-Q1549</f>
        <v>10</v>
      </c>
      <c r="S1549" s="43" t="n">
        <f aca="false">$AK1549*R1549</f>
        <v>25402.6893992933</v>
      </c>
      <c r="U1549" s="26" t="s">
        <v>259</v>
      </c>
      <c r="V1549" s="26" t="s">
        <v>260</v>
      </c>
      <c r="W1549" s="26" t="s">
        <v>262</v>
      </c>
      <c r="X1549" s="24" t="s">
        <v>226</v>
      </c>
      <c r="Y1549" s="26" t="s">
        <v>267</v>
      </c>
      <c r="Z1549" s="25" t="s">
        <v>51</v>
      </c>
      <c r="AA1549" s="26" t="s">
        <v>2328</v>
      </c>
      <c r="AB1549" s="26" t="s">
        <v>2329</v>
      </c>
      <c r="AC1549" s="26" t="s">
        <v>290</v>
      </c>
      <c r="AD1549" s="26" t="s">
        <v>269</v>
      </c>
      <c r="AE1549" s="26"/>
      <c r="AF1549" s="26" t="s">
        <v>269</v>
      </c>
      <c r="AG1549" s="26"/>
      <c r="AH1549" s="45"/>
      <c r="AI1549" s="45"/>
      <c r="AJ1549" s="45"/>
      <c r="AK1549" s="46" t="n">
        <v>2540.26893992933</v>
      </c>
      <c r="AL1549" s="46"/>
      <c r="AM1549" s="46"/>
      <c r="AN1549" s="26"/>
      <c r="AO1549" s="26" t="s">
        <v>5794</v>
      </c>
    </row>
    <row r="1550" customFormat="false" ht="12" hidden="false" customHeight="false" outlineLevel="0" collapsed="false">
      <c r="A1550" s="39" t="s">
        <v>2326</v>
      </c>
      <c r="B1550" s="39" t="s">
        <v>2327</v>
      </c>
      <c r="C1550" s="39" t="s">
        <v>5960</v>
      </c>
      <c r="D1550" s="39" t="s">
        <v>4505</v>
      </c>
      <c r="E1550" s="39" t="s">
        <v>261</v>
      </c>
      <c r="F1550" s="39" t="s">
        <v>1739</v>
      </c>
      <c r="G1550" s="39" t="s">
        <v>4853</v>
      </c>
      <c r="H1550" s="39" t="s">
        <v>4502</v>
      </c>
      <c r="I1550" s="40" t="n">
        <v>10</v>
      </c>
      <c r="J1550" s="40" t="n">
        <v>0</v>
      </c>
      <c r="K1550" s="39" t="s">
        <v>4503</v>
      </c>
      <c r="L1550" s="41" t="n">
        <v>0</v>
      </c>
      <c r="M1550" s="41" t="n">
        <v>25402.69</v>
      </c>
      <c r="O1550" s="42" t="n">
        <f aca="false">M1550/SUM($M$2:$M$2023)</f>
        <v>7.01784646091228E-005</v>
      </c>
      <c r="P1550" s="43" t="n">
        <f aca="false">IFERROR(M1550/I1550,0)</f>
        <v>2540.269</v>
      </c>
      <c r="Q1550" s="17"/>
      <c r="R1550" s="44" t="n">
        <f aca="false">I1550-Q1550</f>
        <v>10</v>
      </c>
      <c r="S1550" s="43" t="n">
        <f aca="false">$AK1550*R1550</f>
        <v>25402.6893992933</v>
      </c>
      <c r="U1550" s="26" t="s">
        <v>259</v>
      </c>
      <c r="V1550" s="26" t="s">
        <v>260</v>
      </c>
      <c r="W1550" s="26" t="s">
        <v>262</v>
      </c>
      <c r="X1550" s="24" t="s">
        <v>226</v>
      </c>
      <c r="Y1550" s="26" t="s">
        <v>267</v>
      </c>
      <c r="Z1550" s="25" t="s">
        <v>51</v>
      </c>
      <c r="AA1550" s="26" t="s">
        <v>2328</v>
      </c>
      <c r="AB1550" s="26" t="s">
        <v>2329</v>
      </c>
      <c r="AC1550" s="26" t="s">
        <v>290</v>
      </c>
      <c r="AD1550" s="26" t="s">
        <v>269</v>
      </c>
      <c r="AE1550" s="26"/>
      <c r="AF1550" s="26" t="s">
        <v>269</v>
      </c>
      <c r="AG1550" s="26"/>
      <c r="AH1550" s="45"/>
      <c r="AI1550" s="45"/>
      <c r="AJ1550" s="45"/>
      <c r="AK1550" s="46" t="n">
        <v>2540.26893992933</v>
      </c>
      <c r="AL1550" s="46"/>
      <c r="AM1550" s="46"/>
      <c r="AN1550" s="26"/>
      <c r="AO1550" s="26" t="s">
        <v>5794</v>
      </c>
    </row>
    <row r="1551" customFormat="false" ht="12" hidden="false" customHeight="false" outlineLevel="0" collapsed="false">
      <c r="A1551" s="39" t="s">
        <v>2326</v>
      </c>
      <c r="B1551" s="39" t="s">
        <v>2327</v>
      </c>
      <c r="C1551" s="39" t="s">
        <v>5961</v>
      </c>
      <c r="D1551" s="39" t="s">
        <v>4505</v>
      </c>
      <c r="E1551" s="39" t="s">
        <v>261</v>
      </c>
      <c r="F1551" s="39" t="s">
        <v>1739</v>
      </c>
      <c r="G1551" s="39" t="s">
        <v>4853</v>
      </c>
      <c r="H1551" s="39" t="s">
        <v>4502</v>
      </c>
      <c r="I1551" s="40" t="n">
        <v>10</v>
      </c>
      <c r="J1551" s="40" t="n">
        <v>0</v>
      </c>
      <c r="K1551" s="39" t="s">
        <v>4503</v>
      </c>
      <c r="L1551" s="41" t="n">
        <v>0</v>
      </c>
      <c r="M1551" s="41" t="n">
        <v>25402.69</v>
      </c>
      <c r="O1551" s="42" t="n">
        <f aca="false">M1551/SUM($M$2:$M$2023)</f>
        <v>7.01784646091228E-005</v>
      </c>
      <c r="P1551" s="43" t="n">
        <f aca="false">IFERROR(M1551/I1551,0)</f>
        <v>2540.269</v>
      </c>
      <c r="Q1551" s="17"/>
      <c r="R1551" s="44" t="n">
        <f aca="false">I1551-Q1551</f>
        <v>10</v>
      </c>
      <c r="S1551" s="43" t="n">
        <f aca="false">$AK1551*R1551</f>
        <v>25402.6893992933</v>
      </c>
      <c r="U1551" s="26" t="s">
        <v>259</v>
      </c>
      <c r="V1551" s="26" t="s">
        <v>260</v>
      </c>
      <c r="W1551" s="26" t="s">
        <v>262</v>
      </c>
      <c r="X1551" s="24" t="s">
        <v>226</v>
      </c>
      <c r="Y1551" s="26" t="s">
        <v>267</v>
      </c>
      <c r="Z1551" s="25" t="s">
        <v>51</v>
      </c>
      <c r="AA1551" s="26" t="s">
        <v>2328</v>
      </c>
      <c r="AB1551" s="26" t="s">
        <v>2329</v>
      </c>
      <c r="AC1551" s="26" t="s">
        <v>290</v>
      </c>
      <c r="AD1551" s="26" t="s">
        <v>269</v>
      </c>
      <c r="AE1551" s="26"/>
      <c r="AF1551" s="26" t="s">
        <v>269</v>
      </c>
      <c r="AG1551" s="26"/>
      <c r="AH1551" s="45"/>
      <c r="AI1551" s="45"/>
      <c r="AJ1551" s="45"/>
      <c r="AK1551" s="46" t="n">
        <v>2540.26893992933</v>
      </c>
      <c r="AL1551" s="46"/>
      <c r="AM1551" s="46"/>
      <c r="AN1551" s="26"/>
      <c r="AO1551" s="26" t="s">
        <v>5794</v>
      </c>
    </row>
    <row r="1552" customFormat="false" ht="12" hidden="false" customHeight="false" outlineLevel="0" collapsed="false">
      <c r="A1552" s="39" t="s">
        <v>1961</v>
      </c>
      <c r="B1552" s="39" t="s">
        <v>1962</v>
      </c>
      <c r="C1552" s="39" t="s">
        <v>5962</v>
      </c>
      <c r="D1552" s="39" t="s">
        <v>4505</v>
      </c>
      <c r="E1552" s="39" t="s">
        <v>261</v>
      </c>
      <c r="F1552" s="39" t="s">
        <v>1739</v>
      </c>
      <c r="G1552" s="39" t="s">
        <v>4853</v>
      </c>
      <c r="H1552" s="39" t="s">
        <v>4502</v>
      </c>
      <c r="I1552" s="40" t="n">
        <v>10</v>
      </c>
      <c r="J1552" s="40" t="n">
        <v>0</v>
      </c>
      <c r="K1552" s="39" t="s">
        <v>4503</v>
      </c>
      <c r="L1552" s="41" t="n">
        <v>0</v>
      </c>
      <c r="M1552" s="41" t="n">
        <v>2729.6</v>
      </c>
      <c r="O1552" s="42" t="n">
        <f aca="false">M1552/SUM($M$2:$M$2023)</f>
        <v>7.54089968413037E-006</v>
      </c>
      <c r="P1552" s="43" t="n">
        <f aca="false">IFERROR(M1552/I1552,0)</f>
        <v>272.96</v>
      </c>
      <c r="Q1552" s="17"/>
      <c r="R1552" s="44" t="n">
        <f aca="false">I1552-Q1552</f>
        <v>10</v>
      </c>
      <c r="S1552" s="43" t="n">
        <f aca="false">$AK1552*R1552</f>
        <v>2729.60406830738</v>
      </c>
      <c r="U1552" s="26" t="s">
        <v>259</v>
      </c>
      <c r="V1552" s="26" t="s">
        <v>260</v>
      </c>
      <c r="W1552" s="26" t="s">
        <v>262</v>
      </c>
      <c r="X1552" s="26"/>
      <c r="Y1552" s="26" t="s">
        <v>277</v>
      </c>
      <c r="Z1552" s="27" t="s">
        <v>123</v>
      </c>
      <c r="AA1552" s="26"/>
      <c r="AB1552" s="26"/>
      <c r="AC1552" s="26"/>
      <c r="AD1552" s="26"/>
      <c r="AE1552" s="26"/>
      <c r="AF1552" s="26"/>
      <c r="AG1552" s="26"/>
      <c r="AH1552" s="45"/>
      <c r="AI1552" s="45"/>
      <c r="AJ1552" s="45"/>
      <c r="AK1552" s="46" t="n">
        <v>272.960406830738</v>
      </c>
      <c r="AL1552" s="46"/>
      <c r="AM1552" s="46"/>
      <c r="AN1552" s="26"/>
      <c r="AO1552" s="26" t="s">
        <v>1845</v>
      </c>
    </row>
    <row r="1553" customFormat="false" ht="12" hidden="false" customHeight="false" outlineLevel="0" collapsed="false">
      <c r="A1553" s="39" t="s">
        <v>2062</v>
      </c>
      <c r="B1553" s="39" t="s">
        <v>2063</v>
      </c>
      <c r="C1553" s="39" t="s">
        <v>5963</v>
      </c>
      <c r="D1553" s="39" t="s">
        <v>4505</v>
      </c>
      <c r="E1553" s="39" t="s">
        <v>261</v>
      </c>
      <c r="F1553" s="39" t="s">
        <v>1739</v>
      </c>
      <c r="G1553" s="39" t="s">
        <v>4853</v>
      </c>
      <c r="H1553" s="39" t="s">
        <v>4502</v>
      </c>
      <c r="I1553" s="40" t="n">
        <v>10</v>
      </c>
      <c r="J1553" s="40" t="n">
        <v>0</v>
      </c>
      <c r="K1553" s="39" t="s">
        <v>4503</v>
      </c>
      <c r="L1553" s="41" t="n">
        <v>0</v>
      </c>
      <c r="M1553" s="41" t="n">
        <v>43816.8</v>
      </c>
      <c r="O1553" s="42" t="n">
        <f aca="false">M1553/SUM($M$2:$M$2023)</f>
        <v>0.000121050004865036</v>
      </c>
      <c r="P1553" s="43" t="n">
        <f aca="false">IFERROR(M1553/I1553,0)</f>
        <v>4381.68</v>
      </c>
      <c r="Q1553" s="17"/>
      <c r="R1553" s="44" t="n">
        <f aca="false">I1553-Q1553</f>
        <v>10</v>
      </c>
      <c r="S1553" s="43" t="n">
        <f aca="false">$AK1553*R1553</f>
        <v>43816.8001033058</v>
      </c>
      <c r="U1553" s="26" t="s">
        <v>259</v>
      </c>
      <c r="V1553" s="26" t="s">
        <v>260</v>
      </c>
      <c r="W1553" s="26" t="s">
        <v>262</v>
      </c>
      <c r="X1553" s="26"/>
      <c r="Y1553" s="26" t="s">
        <v>277</v>
      </c>
      <c r="Z1553" s="27" t="s">
        <v>123</v>
      </c>
      <c r="AA1553" s="26"/>
      <c r="AB1553" s="26"/>
      <c r="AC1553" s="26"/>
      <c r="AD1553" s="26"/>
      <c r="AE1553" s="26"/>
      <c r="AF1553" s="26"/>
      <c r="AG1553" s="26"/>
      <c r="AH1553" s="45"/>
      <c r="AI1553" s="45"/>
      <c r="AJ1553" s="45"/>
      <c r="AK1553" s="46" t="n">
        <v>4381.68001033058</v>
      </c>
      <c r="AL1553" s="46"/>
      <c r="AM1553" s="46"/>
      <c r="AN1553" s="26"/>
      <c r="AO1553" s="26" t="s">
        <v>1820</v>
      </c>
    </row>
    <row r="1554" customFormat="false" ht="12" hidden="false" customHeight="false" outlineLevel="0" collapsed="false">
      <c r="A1554" s="39" t="s">
        <v>2591</v>
      </c>
      <c r="B1554" s="39" t="s">
        <v>2592</v>
      </c>
      <c r="C1554" s="39" t="s">
        <v>4633</v>
      </c>
      <c r="D1554" s="39" t="s">
        <v>4505</v>
      </c>
      <c r="E1554" s="39" t="s">
        <v>261</v>
      </c>
      <c r="F1554" s="39" t="s">
        <v>1739</v>
      </c>
      <c r="G1554" s="39" t="s">
        <v>4854</v>
      </c>
      <c r="H1554" s="39" t="s">
        <v>4502</v>
      </c>
      <c r="I1554" s="40" t="n">
        <v>10</v>
      </c>
      <c r="J1554" s="40" t="n">
        <v>0</v>
      </c>
      <c r="K1554" s="39" t="s">
        <v>4503</v>
      </c>
      <c r="L1554" s="41" t="n">
        <v>0</v>
      </c>
      <c r="M1554" s="41" t="n">
        <v>70213.77</v>
      </c>
      <c r="O1554" s="42" t="n">
        <f aca="false">M1554/SUM($M$2:$M$2023)</f>
        <v>0.000193975306277331</v>
      </c>
      <c r="P1554" s="43" t="n">
        <f aca="false">IFERROR(M1554/I1554,0)</f>
        <v>7021.377</v>
      </c>
      <c r="Q1554" s="17"/>
      <c r="R1554" s="44" t="n">
        <f aca="false">I1554-Q1554</f>
        <v>10</v>
      </c>
      <c r="S1554" s="43" t="n">
        <f aca="false">$AK1554*R1554</f>
        <v>70213.7707317073</v>
      </c>
      <c r="U1554" s="26" t="s">
        <v>259</v>
      </c>
      <c r="V1554" s="26" t="s">
        <v>260</v>
      </c>
      <c r="W1554" s="26" t="s">
        <v>262</v>
      </c>
      <c r="X1554" s="29" t="s">
        <v>227</v>
      </c>
      <c r="Y1554" s="26" t="s">
        <v>297</v>
      </c>
      <c r="Z1554" s="24" t="s">
        <v>54</v>
      </c>
      <c r="AA1554" s="26" t="s">
        <v>2593</v>
      </c>
      <c r="AB1554" s="26" t="s">
        <v>2594</v>
      </c>
      <c r="AC1554" s="26" t="s">
        <v>290</v>
      </c>
      <c r="AD1554" s="26" t="s">
        <v>269</v>
      </c>
      <c r="AE1554" s="26"/>
      <c r="AF1554" s="26" t="s">
        <v>269</v>
      </c>
      <c r="AG1554" s="26"/>
      <c r="AH1554" s="45"/>
      <c r="AI1554" s="45"/>
      <c r="AJ1554" s="45"/>
      <c r="AK1554" s="46" t="n">
        <v>7021.37707317073</v>
      </c>
      <c r="AL1554" s="46"/>
      <c r="AM1554" s="46"/>
      <c r="AN1554" s="26"/>
      <c r="AO1554" s="26" t="s">
        <v>5964</v>
      </c>
    </row>
    <row r="1555" customFormat="false" ht="12" hidden="false" customHeight="false" outlineLevel="0" collapsed="false">
      <c r="A1555" s="39" t="s">
        <v>2436</v>
      </c>
      <c r="B1555" s="39" t="s">
        <v>2437</v>
      </c>
      <c r="C1555" s="39" t="s">
        <v>5965</v>
      </c>
      <c r="D1555" s="39" t="s">
        <v>4505</v>
      </c>
      <c r="E1555" s="39" t="s">
        <v>261</v>
      </c>
      <c r="F1555" s="39" t="s">
        <v>1739</v>
      </c>
      <c r="G1555" s="39" t="s">
        <v>4853</v>
      </c>
      <c r="H1555" s="39" t="s">
        <v>4502</v>
      </c>
      <c r="I1555" s="40" t="n">
        <v>10</v>
      </c>
      <c r="J1555" s="40" t="n">
        <v>0</v>
      </c>
      <c r="K1555" s="39" t="s">
        <v>4503</v>
      </c>
      <c r="L1555" s="41" t="n">
        <v>0</v>
      </c>
      <c r="M1555" s="41" t="n">
        <v>234347.02</v>
      </c>
      <c r="O1555" s="42" t="n">
        <f aca="false">M1555/SUM($M$2:$M$2023)</f>
        <v>0.000647416240143205</v>
      </c>
      <c r="P1555" s="43" t="n">
        <f aca="false">IFERROR(M1555/I1555,0)</f>
        <v>23434.702</v>
      </c>
      <c r="Q1555" s="17"/>
      <c r="R1555" s="44" t="n">
        <f aca="false">I1555-Q1555</f>
        <v>10</v>
      </c>
      <c r="S1555" s="43" t="n">
        <f aca="false">$AK1555*R1555</f>
        <v>234347.019333333</v>
      </c>
      <c r="U1555" s="26" t="s">
        <v>259</v>
      </c>
      <c r="V1555" s="26" t="s">
        <v>260</v>
      </c>
      <c r="W1555" s="26" t="s">
        <v>262</v>
      </c>
      <c r="X1555" s="26"/>
      <c r="Y1555" s="26" t="s">
        <v>277</v>
      </c>
      <c r="Z1555" s="27" t="s">
        <v>123</v>
      </c>
      <c r="AA1555" s="26"/>
      <c r="AB1555" s="26"/>
      <c r="AC1555" s="26"/>
      <c r="AD1555" s="26"/>
      <c r="AE1555" s="26"/>
      <c r="AF1555" s="26"/>
      <c r="AG1555" s="26"/>
      <c r="AH1555" s="45"/>
      <c r="AI1555" s="45"/>
      <c r="AJ1555" s="45"/>
      <c r="AK1555" s="46" t="n">
        <v>23434.7019333333</v>
      </c>
      <c r="AL1555" s="46"/>
      <c r="AM1555" s="46"/>
      <c r="AN1555" s="26"/>
      <c r="AO1555" s="26" t="s">
        <v>2177</v>
      </c>
    </row>
    <row r="1556" customFormat="false" ht="12" hidden="false" customHeight="false" outlineLevel="0" collapsed="false">
      <c r="A1556" s="39" t="s">
        <v>864</v>
      </c>
      <c r="B1556" s="39" t="s">
        <v>865</v>
      </c>
      <c r="C1556" s="39" t="s">
        <v>5966</v>
      </c>
      <c r="D1556" s="39" t="s">
        <v>4505</v>
      </c>
      <c r="E1556" s="39" t="s">
        <v>261</v>
      </c>
      <c r="F1556" s="39" t="s">
        <v>1739</v>
      </c>
      <c r="G1556" s="39" t="s">
        <v>4852</v>
      </c>
      <c r="H1556" s="39" t="s">
        <v>4502</v>
      </c>
      <c r="I1556" s="40" t="n">
        <v>10</v>
      </c>
      <c r="J1556" s="40" t="n">
        <v>0</v>
      </c>
      <c r="K1556" s="39" t="s">
        <v>4503</v>
      </c>
      <c r="L1556" s="41" t="n">
        <v>0</v>
      </c>
      <c r="M1556" s="41" t="n">
        <v>76196.42</v>
      </c>
      <c r="O1556" s="42" t="n">
        <f aca="false">M1556/SUM($M$2:$M$2023)</f>
        <v>0.000210503209081867</v>
      </c>
      <c r="P1556" s="43" t="n">
        <f aca="false">IFERROR(M1556/I1556,0)</f>
        <v>7619.642</v>
      </c>
      <c r="Q1556" s="17"/>
      <c r="R1556" s="44" t="n">
        <f aca="false">I1556-Q1556</f>
        <v>10</v>
      </c>
      <c r="S1556" s="43" t="n">
        <f aca="false">$AK1556*R1556</f>
        <v>76196.4219444444</v>
      </c>
      <c r="U1556" s="26" t="s">
        <v>259</v>
      </c>
      <c r="V1556" s="26" t="s">
        <v>260</v>
      </c>
      <c r="W1556" s="26" t="s">
        <v>262</v>
      </c>
      <c r="X1556" s="25" t="s">
        <v>228</v>
      </c>
      <c r="Y1556" s="26" t="s">
        <v>282</v>
      </c>
      <c r="Z1556" s="25" t="s">
        <v>51</v>
      </c>
      <c r="AA1556" s="26" t="s">
        <v>2266</v>
      </c>
      <c r="AB1556" s="26" t="s">
        <v>2267</v>
      </c>
      <c r="AC1556" s="26" t="s">
        <v>2268</v>
      </c>
      <c r="AD1556" s="26" t="s">
        <v>269</v>
      </c>
      <c r="AE1556" s="26"/>
      <c r="AF1556" s="26" t="s">
        <v>270</v>
      </c>
      <c r="AG1556" s="26" t="s">
        <v>869</v>
      </c>
      <c r="AH1556" s="45"/>
      <c r="AI1556" s="45"/>
      <c r="AJ1556" s="45"/>
      <c r="AK1556" s="46" t="n">
        <v>7619.64219444444</v>
      </c>
      <c r="AL1556" s="46"/>
      <c r="AM1556" s="46"/>
      <c r="AN1556" s="26"/>
      <c r="AO1556" s="26" t="s">
        <v>5655</v>
      </c>
    </row>
    <row r="1557" customFormat="false" ht="12" hidden="false" customHeight="false" outlineLevel="0" collapsed="false">
      <c r="A1557" s="39" t="s">
        <v>1843</v>
      </c>
      <c r="B1557" s="39" t="s">
        <v>1844</v>
      </c>
      <c r="C1557" s="39" t="s">
        <v>5967</v>
      </c>
      <c r="D1557" s="39" t="s">
        <v>4505</v>
      </c>
      <c r="E1557" s="39" t="s">
        <v>261</v>
      </c>
      <c r="F1557" s="39" t="s">
        <v>1739</v>
      </c>
      <c r="G1557" s="39" t="s">
        <v>4853</v>
      </c>
      <c r="H1557" s="39" t="s">
        <v>4502</v>
      </c>
      <c r="I1557" s="40" t="n">
        <v>10</v>
      </c>
      <c r="J1557" s="40" t="n">
        <v>0</v>
      </c>
      <c r="K1557" s="39" t="s">
        <v>4503</v>
      </c>
      <c r="L1557" s="41" t="n">
        <v>0</v>
      </c>
      <c r="M1557" s="41" t="n">
        <v>1010.93</v>
      </c>
      <c r="O1557" s="42" t="n">
        <f aca="false">M1557/SUM($M$2:$M$2023)</f>
        <v>2.79283474416688E-006</v>
      </c>
      <c r="P1557" s="43" t="n">
        <f aca="false">IFERROR(M1557/I1557,0)</f>
        <v>101.093</v>
      </c>
      <c r="Q1557" s="17"/>
      <c r="R1557" s="44" t="n">
        <f aca="false">I1557-Q1557</f>
        <v>10</v>
      </c>
      <c r="S1557" s="43" t="n">
        <f aca="false">$AK1557*R1557</f>
        <v>1010.93039881205</v>
      </c>
      <c r="U1557" s="26" t="s">
        <v>259</v>
      </c>
      <c r="V1557" s="26" t="s">
        <v>260</v>
      </c>
      <c r="W1557" s="26" t="s">
        <v>262</v>
      </c>
      <c r="X1557" s="26"/>
      <c r="Y1557" s="26" t="s">
        <v>277</v>
      </c>
      <c r="Z1557" s="27" t="s">
        <v>123</v>
      </c>
      <c r="AA1557" s="26"/>
      <c r="AB1557" s="26"/>
      <c r="AC1557" s="26"/>
      <c r="AD1557" s="26"/>
      <c r="AE1557" s="26"/>
      <c r="AF1557" s="26"/>
      <c r="AG1557" s="26"/>
      <c r="AH1557" s="45"/>
      <c r="AI1557" s="45"/>
      <c r="AJ1557" s="45"/>
      <c r="AK1557" s="46" t="n">
        <v>101.093039881205</v>
      </c>
      <c r="AL1557" s="46"/>
      <c r="AM1557" s="46"/>
      <c r="AN1557" s="26"/>
      <c r="AO1557" s="26" t="s">
        <v>1845</v>
      </c>
    </row>
    <row r="1558" customFormat="false" ht="12" hidden="false" customHeight="false" outlineLevel="0" collapsed="false">
      <c r="A1558" s="39" t="s">
        <v>2577</v>
      </c>
      <c r="B1558" s="39" t="s">
        <v>2578</v>
      </c>
      <c r="C1558" s="39" t="s">
        <v>5968</v>
      </c>
      <c r="D1558" s="39" t="s">
        <v>4505</v>
      </c>
      <c r="E1558" s="39" t="s">
        <v>261</v>
      </c>
      <c r="F1558" s="39" t="s">
        <v>1739</v>
      </c>
      <c r="G1558" s="39" t="s">
        <v>4853</v>
      </c>
      <c r="H1558" s="39" t="s">
        <v>4502</v>
      </c>
      <c r="I1558" s="40" t="n">
        <v>10</v>
      </c>
      <c r="J1558" s="40" t="n">
        <v>0</v>
      </c>
      <c r="K1558" s="39" t="s">
        <v>4503</v>
      </c>
      <c r="L1558" s="41" t="n">
        <v>0</v>
      </c>
      <c r="M1558" s="41" t="n">
        <v>112965.2</v>
      </c>
      <c r="O1558" s="42" t="n">
        <f aca="false">M1558/SUM($M$2:$M$2023)</f>
        <v>0.000312082078325661</v>
      </c>
      <c r="P1558" s="43" t="n">
        <f aca="false">IFERROR(M1558/I1558,0)</f>
        <v>11296.52</v>
      </c>
      <c r="Q1558" s="17"/>
      <c r="R1558" s="44" t="n">
        <f aca="false">I1558-Q1558</f>
        <v>10</v>
      </c>
      <c r="S1558" s="43" t="n">
        <f aca="false">$AK1558*R1558</f>
        <v>112965.2</v>
      </c>
      <c r="U1558" s="26" t="s">
        <v>259</v>
      </c>
      <c r="V1558" s="26" t="s">
        <v>260</v>
      </c>
      <c r="W1558" s="26" t="s">
        <v>262</v>
      </c>
      <c r="X1558" s="25" t="s">
        <v>228</v>
      </c>
      <c r="Y1558" s="26" t="s">
        <v>282</v>
      </c>
      <c r="Z1558" s="25" t="s">
        <v>51</v>
      </c>
      <c r="AA1558" s="26" t="s">
        <v>2579</v>
      </c>
      <c r="AB1558" s="26" t="s">
        <v>2580</v>
      </c>
      <c r="AC1558" s="26" t="s">
        <v>2581</v>
      </c>
      <c r="AD1558" s="26" t="s">
        <v>269</v>
      </c>
      <c r="AE1558" s="26"/>
      <c r="AF1558" s="26" t="s">
        <v>270</v>
      </c>
      <c r="AG1558" s="26" t="s">
        <v>2582</v>
      </c>
      <c r="AH1558" s="45"/>
      <c r="AI1558" s="45"/>
      <c r="AJ1558" s="45"/>
      <c r="AK1558" s="46" t="n">
        <v>11296.52</v>
      </c>
      <c r="AL1558" s="46"/>
      <c r="AM1558" s="46"/>
      <c r="AN1558" s="26"/>
      <c r="AO1558" s="26" t="s">
        <v>5899</v>
      </c>
    </row>
    <row r="1559" customFormat="false" ht="12" hidden="false" customHeight="false" outlineLevel="0" collapsed="false">
      <c r="A1559" s="39" t="s">
        <v>2577</v>
      </c>
      <c r="B1559" s="39" t="s">
        <v>2578</v>
      </c>
      <c r="C1559" s="39" t="s">
        <v>5969</v>
      </c>
      <c r="D1559" s="39" t="s">
        <v>4505</v>
      </c>
      <c r="E1559" s="39" t="s">
        <v>261</v>
      </c>
      <c r="F1559" s="39" t="s">
        <v>1739</v>
      </c>
      <c r="G1559" s="39" t="s">
        <v>4853</v>
      </c>
      <c r="H1559" s="39" t="s">
        <v>4502</v>
      </c>
      <c r="I1559" s="40" t="n">
        <v>10</v>
      </c>
      <c r="J1559" s="40" t="n">
        <v>0</v>
      </c>
      <c r="K1559" s="39" t="s">
        <v>4503</v>
      </c>
      <c r="L1559" s="41" t="n">
        <v>0</v>
      </c>
      <c r="M1559" s="41" t="n">
        <v>112965.2</v>
      </c>
      <c r="O1559" s="42" t="n">
        <f aca="false">M1559/SUM($M$2:$M$2023)</f>
        <v>0.000312082078325661</v>
      </c>
      <c r="P1559" s="43" t="n">
        <f aca="false">IFERROR(M1559/I1559,0)</f>
        <v>11296.52</v>
      </c>
      <c r="Q1559" s="17"/>
      <c r="R1559" s="44" t="n">
        <f aca="false">I1559-Q1559</f>
        <v>10</v>
      </c>
      <c r="S1559" s="43" t="n">
        <f aca="false">$AK1559*R1559</f>
        <v>112965.2</v>
      </c>
      <c r="U1559" s="26" t="s">
        <v>259</v>
      </c>
      <c r="V1559" s="26" t="s">
        <v>260</v>
      </c>
      <c r="W1559" s="26" t="s">
        <v>262</v>
      </c>
      <c r="X1559" s="25" t="s">
        <v>228</v>
      </c>
      <c r="Y1559" s="26" t="s">
        <v>282</v>
      </c>
      <c r="Z1559" s="25" t="s">
        <v>51</v>
      </c>
      <c r="AA1559" s="26" t="s">
        <v>2579</v>
      </c>
      <c r="AB1559" s="26" t="s">
        <v>2580</v>
      </c>
      <c r="AC1559" s="26" t="s">
        <v>2581</v>
      </c>
      <c r="AD1559" s="26" t="s">
        <v>269</v>
      </c>
      <c r="AE1559" s="26"/>
      <c r="AF1559" s="26" t="s">
        <v>270</v>
      </c>
      <c r="AG1559" s="26" t="s">
        <v>2582</v>
      </c>
      <c r="AH1559" s="45"/>
      <c r="AI1559" s="45"/>
      <c r="AJ1559" s="45"/>
      <c r="AK1559" s="46" t="n">
        <v>11296.52</v>
      </c>
      <c r="AL1559" s="46"/>
      <c r="AM1559" s="46"/>
      <c r="AN1559" s="26"/>
      <c r="AO1559" s="26" t="s">
        <v>5899</v>
      </c>
    </row>
    <row r="1560" customFormat="false" ht="12" hidden="false" customHeight="false" outlineLevel="0" collapsed="false">
      <c r="A1560" s="39" t="s">
        <v>2668</v>
      </c>
      <c r="B1560" s="39" t="s">
        <v>2669</v>
      </c>
      <c r="C1560" s="39" t="s">
        <v>78</v>
      </c>
      <c r="D1560" s="39" t="s">
        <v>4505</v>
      </c>
      <c r="E1560" s="39" t="s">
        <v>261</v>
      </c>
      <c r="F1560" s="39" t="s">
        <v>1739</v>
      </c>
      <c r="G1560" s="39" t="s">
        <v>4853</v>
      </c>
      <c r="H1560" s="39" t="s">
        <v>4502</v>
      </c>
      <c r="I1560" s="40" t="n">
        <v>10</v>
      </c>
      <c r="J1560" s="40" t="n">
        <v>0</v>
      </c>
      <c r="K1560" s="39" t="s">
        <v>4503</v>
      </c>
      <c r="L1560" s="41" t="n">
        <v>0</v>
      </c>
      <c r="M1560" s="41" t="n">
        <v>22790.04</v>
      </c>
      <c r="O1560" s="42" t="n">
        <f aca="false">M1560/SUM($M$2:$M$2023)</f>
        <v>6.29606555675991E-005</v>
      </c>
      <c r="P1560" s="43" t="n">
        <f aca="false">IFERROR(M1560/I1560,0)</f>
        <v>2279.004</v>
      </c>
      <c r="Q1560" s="17"/>
      <c r="R1560" s="44" t="n">
        <f aca="false">I1560-Q1560</f>
        <v>10</v>
      </c>
      <c r="S1560" s="43" t="n">
        <f aca="false">$AK1560*R1560</f>
        <v>22790.0377358491</v>
      </c>
      <c r="U1560" s="26" t="s">
        <v>259</v>
      </c>
      <c r="V1560" s="26" t="s">
        <v>260</v>
      </c>
      <c r="W1560" s="26" t="s">
        <v>262</v>
      </c>
      <c r="X1560" s="26"/>
      <c r="Y1560" s="26" t="s">
        <v>277</v>
      </c>
      <c r="Z1560" s="27" t="s">
        <v>123</v>
      </c>
      <c r="AA1560" s="26"/>
      <c r="AB1560" s="26"/>
      <c r="AC1560" s="26"/>
      <c r="AD1560" s="26"/>
      <c r="AE1560" s="26"/>
      <c r="AF1560" s="26"/>
      <c r="AG1560" s="26"/>
      <c r="AH1560" s="45"/>
      <c r="AI1560" s="45"/>
      <c r="AJ1560" s="45"/>
      <c r="AK1560" s="46" t="n">
        <v>2279.00377358491</v>
      </c>
      <c r="AL1560" s="46"/>
      <c r="AM1560" s="46"/>
      <c r="AN1560" s="26"/>
      <c r="AO1560" s="26" t="s">
        <v>2208</v>
      </c>
    </row>
    <row r="1561" customFormat="false" ht="12" hidden="false" customHeight="false" outlineLevel="0" collapsed="false">
      <c r="A1561" s="39" t="s">
        <v>2668</v>
      </c>
      <c r="B1561" s="39" t="s">
        <v>2669</v>
      </c>
      <c r="C1561" s="39" t="s">
        <v>5970</v>
      </c>
      <c r="D1561" s="39" t="s">
        <v>4505</v>
      </c>
      <c r="E1561" s="39" t="s">
        <v>261</v>
      </c>
      <c r="F1561" s="39" t="s">
        <v>1739</v>
      </c>
      <c r="G1561" s="39" t="s">
        <v>4853</v>
      </c>
      <c r="H1561" s="39" t="s">
        <v>4502</v>
      </c>
      <c r="I1561" s="40" t="n">
        <v>10</v>
      </c>
      <c r="J1561" s="40" t="n">
        <v>0</v>
      </c>
      <c r="K1561" s="39" t="s">
        <v>4503</v>
      </c>
      <c r="L1561" s="41" t="n">
        <v>0</v>
      </c>
      <c r="M1561" s="41" t="n">
        <v>22790.04</v>
      </c>
      <c r="O1561" s="42" t="n">
        <f aca="false">M1561/SUM($M$2:$M$2023)</f>
        <v>6.29606555675991E-005</v>
      </c>
      <c r="P1561" s="43" t="n">
        <f aca="false">IFERROR(M1561/I1561,0)</f>
        <v>2279.004</v>
      </c>
      <c r="Q1561" s="17"/>
      <c r="R1561" s="44" t="n">
        <f aca="false">I1561-Q1561</f>
        <v>10</v>
      </c>
      <c r="S1561" s="43" t="n">
        <f aca="false">$AK1561*R1561</f>
        <v>22790.0377358491</v>
      </c>
      <c r="U1561" s="26" t="s">
        <v>259</v>
      </c>
      <c r="V1561" s="26" t="s">
        <v>260</v>
      </c>
      <c r="W1561" s="26" t="s">
        <v>262</v>
      </c>
      <c r="X1561" s="26"/>
      <c r="Y1561" s="26" t="s">
        <v>277</v>
      </c>
      <c r="Z1561" s="27" t="s">
        <v>123</v>
      </c>
      <c r="AA1561" s="26"/>
      <c r="AB1561" s="26"/>
      <c r="AC1561" s="26"/>
      <c r="AD1561" s="26"/>
      <c r="AE1561" s="26"/>
      <c r="AF1561" s="26"/>
      <c r="AG1561" s="26"/>
      <c r="AH1561" s="45"/>
      <c r="AI1561" s="45"/>
      <c r="AJ1561" s="45"/>
      <c r="AK1561" s="46" t="n">
        <v>2279.00377358491</v>
      </c>
      <c r="AL1561" s="46"/>
      <c r="AM1561" s="46"/>
      <c r="AN1561" s="26"/>
      <c r="AO1561" s="26" t="s">
        <v>2208</v>
      </c>
    </row>
    <row r="1562" customFormat="false" ht="12" hidden="false" customHeight="false" outlineLevel="0" collapsed="false">
      <c r="A1562" s="39" t="s">
        <v>1157</v>
      </c>
      <c r="B1562" s="39" t="s">
        <v>1158</v>
      </c>
      <c r="C1562" s="39" t="s">
        <v>5078</v>
      </c>
      <c r="D1562" s="39" t="s">
        <v>4505</v>
      </c>
      <c r="E1562" s="39" t="s">
        <v>261</v>
      </c>
      <c r="F1562" s="39" t="s">
        <v>1739</v>
      </c>
      <c r="G1562" s="39" t="s">
        <v>4853</v>
      </c>
      <c r="H1562" s="39" t="s">
        <v>4502</v>
      </c>
      <c r="I1562" s="40" t="n">
        <v>10</v>
      </c>
      <c r="J1562" s="40" t="n">
        <v>0</v>
      </c>
      <c r="K1562" s="39" t="s">
        <v>4503</v>
      </c>
      <c r="L1562" s="41" t="n">
        <v>0</v>
      </c>
      <c r="M1562" s="41" t="n">
        <v>165493.81</v>
      </c>
      <c r="O1562" s="42" t="n">
        <f aca="false">M1562/SUM($M$2:$M$2023)</f>
        <v>0.000457199670118161</v>
      </c>
      <c r="P1562" s="43" t="n">
        <f aca="false">IFERROR(M1562/I1562,0)</f>
        <v>16549.381</v>
      </c>
      <c r="Q1562" s="17"/>
      <c r="R1562" s="44" t="n">
        <f aca="false">I1562-Q1562</f>
        <v>10</v>
      </c>
      <c r="S1562" s="43" t="n">
        <f aca="false">$AK1562*R1562</f>
        <v>165493.802222222</v>
      </c>
      <c r="U1562" s="26" t="s">
        <v>259</v>
      </c>
      <c r="V1562" s="26" t="s">
        <v>260</v>
      </c>
      <c r="W1562" s="26" t="s">
        <v>262</v>
      </c>
      <c r="X1562" s="26"/>
      <c r="Y1562" s="26" t="s">
        <v>277</v>
      </c>
      <c r="Z1562" s="27" t="s">
        <v>123</v>
      </c>
      <c r="AA1562" s="26"/>
      <c r="AB1562" s="26"/>
      <c r="AC1562" s="26"/>
      <c r="AD1562" s="26"/>
      <c r="AE1562" s="26"/>
      <c r="AF1562" s="26"/>
      <c r="AG1562" s="26"/>
      <c r="AH1562" s="45" t="n">
        <v>45</v>
      </c>
      <c r="AI1562" s="45" t="n">
        <f aca="false">Q1562</f>
        <v>0</v>
      </c>
      <c r="AJ1562" s="45" t="n">
        <f aca="false">$AH1562-$AI1562</f>
        <v>45</v>
      </c>
      <c r="AK1562" s="46" t="n">
        <v>16549.3802222222</v>
      </c>
      <c r="AL1562" s="46" t="n">
        <f aca="false">$AJ1562*$AK1562</f>
        <v>744722.11</v>
      </c>
      <c r="AM1562" s="46" t="n">
        <f aca="false">$AI1562*$AK1562</f>
        <v>0</v>
      </c>
      <c r="AN1562" s="26"/>
      <c r="AO1562" s="26" t="s">
        <v>2410</v>
      </c>
    </row>
    <row r="1563" customFormat="false" ht="12" hidden="false" customHeight="false" outlineLevel="0" collapsed="false">
      <c r="A1563" s="39" t="s">
        <v>1529</v>
      </c>
      <c r="B1563" s="39" t="s">
        <v>1530</v>
      </c>
      <c r="C1563" s="39" t="s">
        <v>5971</v>
      </c>
      <c r="D1563" s="39" t="s">
        <v>4515</v>
      </c>
      <c r="E1563" s="39" t="s">
        <v>261</v>
      </c>
      <c r="F1563" s="39" t="s">
        <v>1739</v>
      </c>
      <c r="G1563" s="39" t="s">
        <v>4853</v>
      </c>
      <c r="H1563" s="39" t="s">
        <v>4502</v>
      </c>
      <c r="I1563" s="40" t="n">
        <v>10</v>
      </c>
      <c r="J1563" s="40" t="n">
        <v>0</v>
      </c>
      <c r="K1563" s="39" t="s">
        <v>4503</v>
      </c>
      <c r="L1563" s="41" t="n">
        <v>0</v>
      </c>
      <c r="M1563" s="41" t="n">
        <v>125836.88</v>
      </c>
      <c r="O1563" s="42" t="n">
        <f aca="false">M1563/SUM($M$2:$M$2023)</f>
        <v>0.000347641884761119</v>
      </c>
      <c r="P1563" s="43" t="n">
        <f aca="false">IFERROR(M1563/I1563,0)</f>
        <v>12583.688</v>
      </c>
      <c r="Q1563" s="17"/>
      <c r="R1563" s="44" t="n">
        <f aca="false">I1563-Q1563</f>
        <v>10</v>
      </c>
      <c r="S1563" s="43" t="n">
        <f aca="false">$AK1563*R1563</f>
        <v>125836.8775</v>
      </c>
      <c r="U1563" s="26" t="s">
        <v>259</v>
      </c>
      <c r="V1563" s="26" t="s">
        <v>260</v>
      </c>
      <c r="W1563" s="26" t="s">
        <v>262</v>
      </c>
      <c r="X1563" s="26"/>
      <c r="Y1563" s="26" t="s">
        <v>277</v>
      </c>
      <c r="Z1563" s="27" t="s">
        <v>123</v>
      </c>
      <c r="AA1563" s="26"/>
      <c r="AB1563" s="26"/>
      <c r="AC1563" s="26"/>
      <c r="AD1563" s="26"/>
      <c r="AE1563" s="26"/>
      <c r="AF1563" s="26"/>
      <c r="AG1563" s="26"/>
      <c r="AH1563" s="45"/>
      <c r="AI1563" s="45"/>
      <c r="AJ1563" s="45"/>
      <c r="AK1563" s="46" t="n">
        <v>12583.68775</v>
      </c>
      <c r="AL1563" s="46"/>
      <c r="AM1563" s="46"/>
      <c r="AN1563" s="26"/>
      <c r="AO1563" s="26" t="s">
        <v>1741</v>
      </c>
    </row>
    <row r="1564" customFormat="false" ht="12" hidden="false" customHeight="false" outlineLevel="0" collapsed="false">
      <c r="A1564" s="39" t="s">
        <v>2975</v>
      </c>
      <c r="B1564" s="39" t="s">
        <v>2976</v>
      </c>
      <c r="C1564" s="39" t="s">
        <v>5972</v>
      </c>
      <c r="D1564" s="39" t="s">
        <v>4515</v>
      </c>
      <c r="E1564" s="39" t="s">
        <v>261</v>
      </c>
      <c r="F1564" s="39" t="s">
        <v>1739</v>
      </c>
      <c r="G1564" s="39" t="s">
        <v>4853</v>
      </c>
      <c r="H1564" s="39" t="s">
        <v>4502</v>
      </c>
      <c r="I1564" s="40" t="n">
        <v>10</v>
      </c>
      <c r="J1564" s="40" t="n">
        <v>0</v>
      </c>
      <c r="K1564" s="39" t="s">
        <v>4503</v>
      </c>
      <c r="L1564" s="41" t="n">
        <v>0</v>
      </c>
      <c r="M1564" s="41" t="n">
        <v>50871.2</v>
      </c>
      <c r="O1564" s="42" t="n">
        <f aca="false">M1564/SUM($M$2:$M$2023)</f>
        <v>0.00014053876612373</v>
      </c>
      <c r="P1564" s="43" t="n">
        <f aca="false">IFERROR(M1564/I1564,0)</f>
        <v>5087.12</v>
      </c>
      <c r="Q1564" s="17"/>
      <c r="R1564" s="44" t="n">
        <f aca="false">I1564-Q1564</f>
        <v>10</v>
      </c>
      <c r="S1564" s="43" t="n">
        <f aca="false">$AK1564*R1564</f>
        <v>50871.2</v>
      </c>
      <c r="U1564" s="26" t="s">
        <v>259</v>
      </c>
      <c r="V1564" s="26" t="s">
        <v>260</v>
      </c>
      <c r="W1564" s="26" t="s">
        <v>262</v>
      </c>
      <c r="X1564" s="26"/>
      <c r="Y1564" s="26" t="s">
        <v>277</v>
      </c>
      <c r="Z1564" s="27" t="s">
        <v>123</v>
      </c>
      <c r="AA1564" s="26"/>
      <c r="AB1564" s="26"/>
      <c r="AC1564" s="26"/>
      <c r="AD1564" s="26"/>
      <c r="AE1564" s="26"/>
      <c r="AF1564" s="26"/>
      <c r="AG1564" s="26"/>
      <c r="AH1564" s="45" t="n">
        <v>10</v>
      </c>
      <c r="AI1564" s="45" t="n">
        <f aca="false">Q1564</f>
        <v>0</v>
      </c>
      <c r="AJ1564" s="45" t="n">
        <f aca="false">$AH1564-$AI1564</f>
        <v>10</v>
      </c>
      <c r="AK1564" s="46" t="n">
        <v>5087.12</v>
      </c>
      <c r="AL1564" s="46" t="n">
        <f aca="false">$AJ1564*$AK1564</f>
        <v>50871.2</v>
      </c>
      <c r="AM1564" s="46" t="n">
        <f aca="false">$AI1564*$AK1564</f>
        <v>0</v>
      </c>
      <c r="AN1564" s="26"/>
      <c r="AO1564" s="26"/>
    </row>
    <row r="1565" customFormat="false" ht="12" hidden="false" customHeight="false" outlineLevel="0" collapsed="false">
      <c r="A1565" s="39" t="s">
        <v>2977</v>
      </c>
      <c r="B1565" s="39" t="s">
        <v>2978</v>
      </c>
      <c r="C1565" s="39"/>
      <c r="D1565" s="39" t="s">
        <v>4505</v>
      </c>
      <c r="E1565" s="39" t="s">
        <v>274</v>
      </c>
      <c r="F1565" s="39" t="s">
        <v>1739</v>
      </c>
      <c r="G1565" s="39" t="s">
        <v>5355</v>
      </c>
      <c r="H1565" s="39" t="s">
        <v>4502</v>
      </c>
      <c r="I1565" s="40" t="n">
        <v>10</v>
      </c>
      <c r="J1565" s="40" t="n">
        <v>0</v>
      </c>
      <c r="K1565" s="39" t="s">
        <v>4503</v>
      </c>
      <c r="L1565" s="41" t="n">
        <v>0</v>
      </c>
      <c r="M1565" s="41" t="n">
        <v>191470</v>
      </c>
      <c r="O1565" s="42" t="n">
        <f aca="false">M1565/SUM($M$2:$M$2023)</f>
        <v>0.000528962508250455</v>
      </c>
      <c r="P1565" s="43" t="n">
        <f aca="false">IFERROR(M1565/I1565,0)</f>
        <v>19147</v>
      </c>
      <c r="Q1565" s="17"/>
      <c r="R1565" s="44" t="n">
        <f aca="false">I1565-Q1565</f>
        <v>10</v>
      </c>
      <c r="S1565" s="43" t="n">
        <f aca="false">$AK1565*R1565</f>
        <v>191470</v>
      </c>
      <c r="U1565" s="26" t="s">
        <v>259</v>
      </c>
      <c r="V1565" s="26" t="s">
        <v>273</v>
      </c>
      <c r="W1565" s="26" t="s">
        <v>262</v>
      </c>
      <c r="X1565" s="26"/>
      <c r="Y1565" s="26" t="s">
        <v>277</v>
      </c>
      <c r="Z1565" s="27" t="s">
        <v>123</v>
      </c>
      <c r="AA1565" s="26"/>
      <c r="AB1565" s="26"/>
      <c r="AC1565" s="26"/>
      <c r="AD1565" s="26"/>
      <c r="AE1565" s="26"/>
      <c r="AF1565" s="26"/>
      <c r="AG1565" s="26"/>
      <c r="AH1565" s="45" t="n">
        <v>10</v>
      </c>
      <c r="AI1565" s="45" t="n">
        <f aca="false">Q1565</f>
        <v>0</v>
      </c>
      <c r="AJ1565" s="45" t="n">
        <f aca="false">$AH1565-$AI1565</f>
        <v>10</v>
      </c>
      <c r="AK1565" s="46" t="n">
        <v>19147</v>
      </c>
      <c r="AL1565" s="46" t="n">
        <f aca="false">$AJ1565*$AK1565</f>
        <v>191470</v>
      </c>
      <c r="AM1565" s="46" t="n">
        <f aca="false">$AI1565*$AK1565</f>
        <v>0</v>
      </c>
      <c r="AN1565" s="26"/>
      <c r="AO1565" s="26" t="s">
        <v>1741</v>
      </c>
    </row>
    <row r="1566" customFormat="false" ht="12" hidden="false" customHeight="false" outlineLevel="0" collapsed="false">
      <c r="A1566" s="39" t="s">
        <v>1319</v>
      </c>
      <c r="B1566" s="39" t="s">
        <v>1320</v>
      </c>
      <c r="C1566" s="39"/>
      <c r="D1566" s="39" t="s">
        <v>4505</v>
      </c>
      <c r="E1566" s="39" t="s">
        <v>274</v>
      </c>
      <c r="F1566" s="39" t="s">
        <v>1739</v>
      </c>
      <c r="G1566" s="39" t="s">
        <v>4853</v>
      </c>
      <c r="H1566" s="39" t="s">
        <v>4502</v>
      </c>
      <c r="I1566" s="40" t="n">
        <v>10</v>
      </c>
      <c r="J1566" s="40" t="n">
        <v>0</v>
      </c>
      <c r="K1566" s="39" t="s">
        <v>4503</v>
      </c>
      <c r="L1566" s="41" t="n">
        <v>0</v>
      </c>
      <c r="M1566" s="41" t="n">
        <v>138991.7</v>
      </c>
      <c r="O1566" s="42" t="n">
        <f aca="false">M1566/SUM($M$2:$M$2023)</f>
        <v>0.000383983904831017</v>
      </c>
      <c r="P1566" s="43" t="n">
        <f aca="false">IFERROR(M1566/I1566,0)</f>
        <v>13899.17</v>
      </c>
      <c r="Q1566" s="17"/>
      <c r="R1566" s="44" t="n">
        <f aca="false">I1566-Q1566</f>
        <v>10</v>
      </c>
      <c r="S1566" s="43" t="n">
        <f aca="false">$AK1566*R1566</f>
        <v>138991.7</v>
      </c>
      <c r="U1566" s="26" t="s">
        <v>259</v>
      </c>
      <c r="V1566" s="26" t="s">
        <v>273</v>
      </c>
      <c r="W1566" s="26" t="s">
        <v>262</v>
      </c>
      <c r="X1566" s="26"/>
      <c r="Y1566" s="26" t="s">
        <v>277</v>
      </c>
      <c r="Z1566" s="27" t="s">
        <v>123</v>
      </c>
      <c r="AA1566" s="26"/>
      <c r="AB1566" s="26"/>
      <c r="AC1566" s="26"/>
      <c r="AD1566" s="26"/>
      <c r="AE1566" s="26"/>
      <c r="AF1566" s="26"/>
      <c r="AG1566" s="26"/>
      <c r="AH1566" s="45" t="n">
        <v>10</v>
      </c>
      <c r="AI1566" s="45" t="n">
        <f aca="false">Q1566</f>
        <v>0</v>
      </c>
      <c r="AJ1566" s="45" t="n">
        <f aca="false">$AH1566-$AI1566</f>
        <v>10</v>
      </c>
      <c r="AK1566" s="46" t="n">
        <v>13899.17</v>
      </c>
      <c r="AL1566" s="46" t="n">
        <f aca="false">$AJ1566*$AK1566</f>
        <v>138991.7</v>
      </c>
      <c r="AM1566" s="46" t="n">
        <f aca="false">$AI1566*$AK1566</f>
        <v>0</v>
      </c>
      <c r="AN1566" s="26"/>
      <c r="AO1566" s="26"/>
    </row>
    <row r="1567" customFormat="false" ht="12" hidden="false" customHeight="false" outlineLevel="0" collapsed="false">
      <c r="A1567" s="39" t="s">
        <v>1906</v>
      </c>
      <c r="B1567" s="39" t="s">
        <v>1907</v>
      </c>
      <c r="C1567" s="39"/>
      <c r="D1567" s="39" t="s">
        <v>4505</v>
      </c>
      <c r="E1567" s="39" t="s">
        <v>274</v>
      </c>
      <c r="F1567" s="39" t="s">
        <v>1739</v>
      </c>
      <c r="G1567" s="39" t="s">
        <v>4853</v>
      </c>
      <c r="H1567" s="39" t="s">
        <v>4502</v>
      </c>
      <c r="I1567" s="40" t="n">
        <v>10</v>
      </c>
      <c r="J1567" s="40" t="n">
        <v>0</v>
      </c>
      <c r="K1567" s="39" t="s">
        <v>4503</v>
      </c>
      <c r="L1567" s="41" t="n">
        <v>0</v>
      </c>
      <c r="M1567" s="41" t="n">
        <v>993.95</v>
      </c>
      <c r="O1567" s="42" t="n">
        <f aca="false">M1567/SUM($M$2:$M$2023)</f>
        <v>2.74592513226897E-006</v>
      </c>
      <c r="P1567" s="43" t="n">
        <f aca="false">IFERROR(M1567/I1567,0)</f>
        <v>99.395</v>
      </c>
      <c r="Q1567" s="17"/>
      <c r="R1567" s="44" t="n">
        <f aca="false">I1567-Q1567</f>
        <v>10</v>
      </c>
      <c r="S1567" s="43" t="n">
        <f aca="false">$AK1567*R1567</f>
        <v>993.952245614035</v>
      </c>
      <c r="U1567" s="26" t="s">
        <v>259</v>
      </c>
      <c r="V1567" s="26" t="s">
        <v>273</v>
      </c>
      <c r="W1567" s="26" t="s">
        <v>262</v>
      </c>
      <c r="X1567" s="29" t="s">
        <v>227</v>
      </c>
      <c r="Y1567" s="26" t="s">
        <v>297</v>
      </c>
      <c r="Z1567" s="25" t="s">
        <v>51</v>
      </c>
      <c r="AA1567" s="26" t="s">
        <v>1908</v>
      </c>
      <c r="AB1567" s="26" t="s">
        <v>1909</v>
      </c>
      <c r="AC1567" s="26" t="s">
        <v>1910</v>
      </c>
      <c r="AD1567" s="26" t="s">
        <v>269</v>
      </c>
      <c r="AE1567" s="26"/>
      <c r="AF1567" s="26" t="s">
        <v>270</v>
      </c>
      <c r="AG1567" s="26" t="s">
        <v>1911</v>
      </c>
      <c r="AH1567" s="45"/>
      <c r="AI1567" s="45"/>
      <c r="AJ1567" s="45"/>
      <c r="AK1567" s="46" t="n">
        <v>99.3952245614035</v>
      </c>
      <c r="AL1567" s="46"/>
      <c r="AM1567" s="46"/>
      <c r="AN1567" s="26"/>
      <c r="AO1567" s="26" t="s">
        <v>5973</v>
      </c>
    </row>
    <row r="1568" customFormat="false" ht="12" hidden="false" customHeight="false" outlineLevel="0" collapsed="false">
      <c r="A1568" s="39" t="s">
        <v>2479</v>
      </c>
      <c r="B1568" s="39" t="s">
        <v>2480</v>
      </c>
      <c r="C1568" s="39"/>
      <c r="D1568" s="39" t="s">
        <v>4505</v>
      </c>
      <c r="E1568" s="39" t="s">
        <v>274</v>
      </c>
      <c r="F1568" s="39" t="s">
        <v>1739</v>
      </c>
      <c r="G1568" s="39" t="s">
        <v>4853</v>
      </c>
      <c r="H1568" s="39" t="s">
        <v>4502</v>
      </c>
      <c r="I1568" s="40" t="n">
        <v>10</v>
      </c>
      <c r="J1568" s="40" t="n">
        <v>0</v>
      </c>
      <c r="K1568" s="39" t="s">
        <v>4503</v>
      </c>
      <c r="L1568" s="41" t="n">
        <v>0</v>
      </c>
      <c r="M1568" s="41" t="n">
        <v>1670.97</v>
      </c>
      <c r="O1568" s="42" t="n">
        <f aca="false">M1568/SUM($M$2:$M$2023)</f>
        <v>4.61628705494993E-006</v>
      </c>
      <c r="P1568" s="43" t="n">
        <f aca="false">IFERROR(M1568/I1568,0)</f>
        <v>167.097</v>
      </c>
      <c r="Q1568" s="17"/>
      <c r="R1568" s="44" t="n">
        <f aca="false">I1568-Q1568</f>
        <v>10</v>
      </c>
      <c r="S1568" s="43" t="n">
        <f aca="false">$AK1568*R1568</f>
        <v>1670.97083333333</v>
      </c>
      <c r="U1568" s="26" t="s">
        <v>259</v>
      </c>
      <c r="V1568" s="26" t="s">
        <v>273</v>
      </c>
      <c r="W1568" s="26" t="s">
        <v>262</v>
      </c>
      <c r="X1568" s="26"/>
      <c r="Y1568" s="26" t="s">
        <v>277</v>
      </c>
      <c r="Z1568" s="27" t="s">
        <v>123</v>
      </c>
      <c r="AA1568" s="26"/>
      <c r="AB1568" s="26"/>
      <c r="AC1568" s="26"/>
      <c r="AD1568" s="26"/>
      <c r="AE1568" s="26"/>
      <c r="AF1568" s="26"/>
      <c r="AG1568" s="26"/>
      <c r="AH1568" s="45"/>
      <c r="AI1568" s="45"/>
      <c r="AJ1568" s="45"/>
      <c r="AK1568" s="46" t="n">
        <v>167.097083333333</v>
      </c>
      <c r="AL1568" s="46"/>
      <c r="AM1568" s="46"/>
      <c r="AN1568" s="26"/>
      <c r="AO1568" s="26" t="s">
        <v>1741</v>
      </c>
    </row>
    <row r="1569" customFormat="false" ht="12" hidden="false" customHeight="false" outlineLevel="0" collapsed="false">
      <c r="A1569" s="39" t="s">
        <v>2459</v>
      </c>
      <c r="B1569" s="39" t="s">
        <v>2460</v>
      </c>
      <c r="C1569" s="39"/>
      <c r="D1569" s="39" t="s">
        <v>4505</v>
      </c>
      <c r="E1569" s="39" t="s">
        <v>274</v>
      </c>
      <c r="F1569" s="39" t="s">
        <v>1739</v>
      </c>
      <c r="G1569" s="39" t="s">
        <v>4853</v>
      </c>
      <c r="H1569" s="39" t="s">
        <v>4502</v>
      </c>
      <c r="I1569" s="40" t="n">
        <v>10</v>
      </c>
      <c r="J1569" s="40" t="n">
        <v>0</v>
      </c>
      <c r="K1569" s="39" t="s">
        <v>4503</v>
      </c>
      <c r="L1569" s="41" t="n">
        <v>0</v>
      </c>
      <c r="M1569" s="41" t="n">
        <v>1510.71</v>
      </c>
      <c r="O1569" s="42" t="n">
        <f aca="false">M1569/SUM($M$2:$M$2023)</f>
        <v>4.17354651297355E-006</v>
      </c>
      <c r="P1569" s="43" t="n">
        <f aca="false">IFERROR(M1569/I1569,0)</f>
        <v>151.071</v>
      </c>
      <c r="Q1569" s="17"/>
      <c r="R1569" s="44" t="n">
        <f aca="false">I1569-Q1569</f>
        <v>10</v>
      </c>
      <c r="S1569" s="43" t="n">
        <f aca="false">$AK1569*R1569</f>
        <v>1510.71428571429</v>
      </c>
      <c r="U1569" s="26" t="s">
        <v>259</v>
      </c>
      <c r="V1569" s="26" t="s">
        <v>273</v>
      </c>
      <c r="W1569" s="26" t="s">
        <v>262</v>
      </c>
      <c r="X1569" s="26"/>
      <c r="Y1569" s="26" t="s">
        <v>277</v>
      </c>
      <c r="Z1569" s="27" t="s">
        <v>123</v>
      </c>
      <c r="AA1569" s="26"/>
      <c r="AB1569" s="26"/>
      <c r="AC1569" s="26"/>
      <c r="AD1569" s="26"/>
      <c r="AE1569" s="26"/>
      <c r="AF1569" s="26"/>
      <c r="AG1569" s="26"/>
      <c r="AH1569" s="45"/>
      <c r="AI1569" s="45"/>
      <c r="AJ1569" s="45"/>
      <c r="AK1569" s="46" t="n">
        <v>151.071428571429</v>
      </c>
      <c r="AL1569" s="46"/>
      <c r="AM1569" s="46"/>
      <c r="AN1569" s="26"/>
      <c r="AO1569" s="26" t="s">
        <v>1741</v>
      </c>
    </row>
    <row r="1570" customFormat="false" ht="12" hidden="false" customHeight="false" outlineLevel="0" collapsed="false">
      <c r="A1570" s="39" t="s">
        <v>1363</v>
      </c>
      <c r="B1570" s="39" t="s">
        <v>1364</v>
      </c>
      <c r="C1570" s="39"/>
      <c r="D1570" s="39" t="s">
        <v>4505</v>
      </c>
      <c r="E1570" s="39" t="s">
        <v>274</v>
      </c>
      <c r="F1570" s="39" t="s">
        <v>1739</v>
      </c>
      <c r="G1570" s="39" t="s">
        <v>4853</v>
      </c>
      <c r="H1570" s="39" t="s">
        <v>4502</v>
      </c>
      <c r="I1570" s="40" t="n">
        <v>10</v>
      </c>
      <c r="J1570" s="40" t="n">
        <v>0</v>
      </c>
      <c r="K1570" s="39" t="s">
        <v>4503</v>
      </c>
      <c r="L1570" s="41" t="n">
        <v>0</v>
      </c>
      <c r="M1570" s="41" t="n">
        <v>1912.02</v>
      </c>
      <c r="O1570" s="42" t="n">
        <f aca="false">M1570/SUM($M$2:$M$2023)</f>
        <v>5.28222120971972E-006</v>
      </c>
      <c r="P1570" s="43" t="n">
        <f aca="false">IFERROR(M1570/I1570,0)</f>
        <v>191.202</v>
      </c>
      <c r="Q1570" s="17"/>
      <c r="R1570" s="44" t="n">
        <f aca="false">I1570-Q1570</f>
        <v>10</v>
      </c>
      <c r="S1570" s="43" t="n">
        <f aca="false">$AK1570*R1570</f>
        <v>1912.01678571428</v>
      </c>
      <c r="U1570" s="26" t="s">
        <v>259</v>
      </c>
      <c r="V1570" s="26" t="s">
        <v>273</v>
      </c>
      <c r="W1570" s="26" t="s">
        <v>262</v>
      </c>
      <c r="X1570" s="26"/>
      <c r="Y1570" s="26" t="s">
        <v>277</v>
      </c>
      <c r="Z1570" s="27" t="s">
        <v>123</v>
      </c>
      <c r="AA1570" s="26"/>
      <c r="AB1570" s="26"/>
      <c r="AC1570" s="26"/>
      <c r="AD1570" s="26"/>
      <c r="AE1570" s="26"/>
      <c r="AF1570" s="26"/>
      <c r="AG1570" s="26"/>
      <c r="AH1570" s="45"/>
      <c r="AI1570" s="45"/>
      <c r="AJ1570" s="45"/>
      <c r="AK1570" s="46" t="n">
        <v>191.201678571429</v>
      </c>
      <c r="AL1570" s="46"/>
      <c r="AM1570" s="46"/>
      <c r="AN1570" s="26"/>
      <c r="AO1570" s="26" t="s">
        <v>1741</v>
      </c>
    </row>
    <row r="1571" customFormat="false" ht="12" hidden="false" customHeight="false" outlineLevel="0" collapsed="false">
      <c r="A1571" s="39" t="s">
        <v>1004</v>
      </c>
      <c r="B1571" s="39" t="s">
        <v>1005</v>
      </c>
      <c r="C1571" s="39"/>
      <c r="D1571" s="39" t="s">
        <v>4505</v>
      </c>
      <c r="E1571" s="39" t="s">
        <v>274</v>
      </c>
      <c r="F1571" s="39" t="s">
        <v>1739</v>
      </c>
      <c r="G1571" s="39" t="s">
        <v>4853</v>
      </c>
      <c r="H1571" s="39" t="s">
        <v>4502</v>
      </c>
      <c r="I1571" s="40" t="n">
        <v>10</v>
      </c>
      <c r="J1571" s="40" t="n">
        <v>0</v>
      </c>
      <c r="K1571" s="39" t="s">
        <v>4503</v>
      </c>
      <c r="L1571" s="41" t="n">
        <v>0</v>
      </c>
      <c r="M1571" s="41" t="n">
        <v>146000</v>
      </c>
      <c r="O1571" s="42" t="n">
        <f aca="false">M1571/SUM($M$2:$M$2023)</f>
        <v>0.000403345308427254</v>
      </c>
      <c r="P1571" s="43" t="n">
        <f aca="false">IFERROR(M1571/I1571,0)</f>
        <v>14600</v>
      </c>
      <c r="Q1571" s="17"/>
      <c r="R1571" s="44" t="n">
        <f aca="false">I1571-Q1571</f>
        <v>10</v>
      </c>
      <c r="S1571" s="43" t="n">
        <f aca="false">$AK1571*R1571</f>
        <v>146000</v>
      </c>
      <c r="U1571" s="26" t="s">
        <v>259</v>
      </c>
      <c r="V1571" s="26" t="s">
        <v>273</v>
      </c>
      <c r="W1571" s="26" t="s">
        <v>262</v>
      </c>
      <c r="X1571" s="26"/>
      <c r="Y1571" s="26" t="s">
        <v>277</v>
      </c>
      <c r="Z1571" s="27" t="s">
        <v>123</v>
      </c>
      <c r="AA1571" s="26"/>
      <c r="AB1571" s="26"/>
      <c r="AC1571" s="26"/>
      <c r="AD1571" s="26"/>
      <c r="AE1571" s="26"/>
      <c r="AF1571" s="26"/>
      <c r="AG1571" s="26"/>
      <c r="AH1571" s="45" t="n">
        <v>10</v>
      </c>
      <c r="AI1571" s="45" t="n">
        <f aca="false">Q1571</f>
        <v>0</v>
      </c>
      <c r="AJ1571" s="45" t="n">
        <f aca="false">$AH1571-$AI1571</f>
        <v>10</v>
      </c>
      <c r="AK1571" s="46" t="n">
        <v>14600</v>
      </c>
      <c r="AL1571" s="46" t="n">
        <f aca="false">$AJ1571*$AK1571</f>
        <v>146000</v>
      </c>
      <c r="AM1571" s="46" t="n">
        <f aca="false">$AI1571*$AK1571</f>
        <v>0</v>
      </c>
      <c r="AN1571" s="26"/>
      <c r="AO1571" s="26" t="s">
        <v>1741</v>
      </c>
    </row>
    <row r="1572" customFormat="false" ht="12" hidden="false" customHeight="false" outlineLevel="0" collapsed="false">
      <c r="A1572" s="39" t="s">
        <v>2808</v>
      </c>
      <c r="B1572" s="39" t="s">
        <v>2809</v>
      </c>
      <c r="C1572" s="39"/>
      <c r="D1572" s="39" t="s">
        <v>4505</v>
      </c>
      <c r="E1572" s="39" t="s">
        <v>274</v>
      </c>
      <c r="F1572" s="39" t="s">
        <v>1739</v>
      </c>
      <c r="G1572" s="39" t="s">
        <v>4853</v>
      </c>
      <c r="H1572" s="39" t="s">
        <v>4502</v>
      </c>
      <c r="I1572" s="40" t="n">
        <v>10</v>
      </c>
      <c r="J1572" s="40" t="n">
        <v>0</v>
      </c>
      <c r="K1572" s="39" t="s">
        <v>4503</v>
      </c>
      <c r="L1572" s="41" t="n">
        <v>0</v>
      </c>
      <c r="M1572" s="41" t="n">
        <v>41924.16</v>
      </c>
      <c r="O1572" s="42" t="n">
        <f aca="false">M1572/SUM($M$2:$M$2023)</f>
        <v>0.000115821323601052</v>
      </c>
      <c r="P1572" s="43" t="n">
        <f aca="false">IFERROR(M1572/I1572,0)</f>
        <v>4192.416</v>
      </c>
      <c r="Q1572" s="17"/>
      <c r="R1572" s="44" t="n">
        <f aca="false">I1572-Q1572</f>
        <v>10</v>
      </c>
      <c r="S1572" s="43" t="n">
        <f aca="false">$AK1572*R1572</f>
        <v>41924.1642857143</v>
      </c>
      <c r="U1572" s="26" t="s">
        <v>259</v>
      </c>
      <c r="V1572" s="26" t="s">
        <v>273</v>
      </c>
      <c r="W1572" s="26" t="s">
        <v>262</v>
      </c>
      <c r="X1572" s="26"/>
      <c r="Y1572" s="26" t="s">
        <v>277</v>
      </c>
      <c r="Z1572" s="27" t="s">
        <v>123</v>
      </c>
      <c r="AA1572" s="26"/>
      <c r="AB1572" s="26"/>
      <c r="AC1572" s="26"/>
      <c r="AD1572" s="26"/>
      <c r="AE1572" s="26"/>
      <c r="AF1572" s="26"/>
      <c r="AG1572" s="26"/>
      <c r="AH1572" s="45"/>
      <c r="AI1572" s="45"/>
      <c r="AJ1572" s="45"/>
      <c r="AK1572" s="46" t="n">
        <v>4192.41642857143</v>
      </c>
      <c r="AL1572" s="46"/>
      <c r="AM1572" s="46"/>
      <c r="AN1572" s="26"/>
      <c r="AO1572" s="26" t="s">
        <v>1741</v>
      </c>
    </row>
    <row r="1573" customFormat="false" ht="12" hidden="false" customHeight="false" outlineLevel="0" collapsed="false">
      <c r="A1573" s="39" t="s">
        <v>2473</v>
      </c>
      <c r="B1573" s="39" t="s">
        <v>2474</v>
      </c>
      <c r="C1573" s="39"/>
      <c r="D1573" s="39" t="s">
        <v>4505</v>
      </c>
      <c r="E1573" s="39" t="s">
        <v>274</v>
      </c>
      <c r="F1573" s="39" t="s">
        <v>1739</v>
      </c>
      <c r="G1573" s="39" t="s">
        <v>4852</v>
      </c>
      <c r="H1573" s="39" t="s">
        <v>4502</v>
      </c>
      <c r="I1573" s="40" t="n">
        <v>10</v>
      </c>
      <c r="J1573" s="40" t="n">
        <v>0</v>
      </c>
      <c r="K1573" s="39" t="s">
        <v>4503</v>
      </c>
      <c r="L1573" s="41" t="n">
        <v>0</v>
      </c>
      <c r="M1573" s="41" t="n">
        <v>8843.85</v>
      </c>
      <c r="O1573" s="42" t="n">
        <f aca="false">M1573/SUM($M$2:$M$2023)</f>
        <v>2.44323657940711E-005</v>
      </c>
      <c r="P1573" s="43" t="n">
        <f aca="false">IFERROR(M1573/I1573,0)</f>
        <v>884.385</v>
      </c>
      <c r="Q1573" s="17"/>
      <c r="R1573" s="44" t="n">
        <f aca="false">I1573-Q1573</f>
        <v>10</v>
      </c>
      <c r="S1573" s="43" t="n">
        <f aca="false">$AK1573*R1573</f>
        <v>8843.84615384615</v>
      </c>
      <c r="U1573" s="26" t="s">
        <v>259</v>
      </c>
      <c r="V1573" s="26" t="s">
        <v>273</v>
      </c>
      <c r="W1573" s="26" t="s">
        <v>262</v>
      </c>
      <c r="X1573" s="26"/>
      <c r="Y1573" s="26" t="s">
        <v>277</v>
      </c>
      <c r="Z1573" s="27" t="s">
        <v>123</v>
      </c>
      <c r="AA1573" s="26"/>
      <c r="AB1573" s="26"/>
      <c r="AC1573" s="26"/>
      <c r="AD1573" s="26"/>
      <c r="AE1573" s="26"/>
      <c r="AF1573" s="26"/>
      <c r="AG1573" s="26"/>
      <c r="AH1573" s="45"/>
      <c r="AI1573" s="45"/>
      <c r="AJ1573" s="45"/>
      <c r="AK1573" s="46" t="n">
        <v>884.384615384615</v>
      </c>
      <c r="AL1573" s="46"/>
      <c r="AM1573" s="46"/>
      <c r="AN1573" s="26"/>
      <c r="AO1573" s="26" t="s">
        <v>1741</v>
      </c>
    </row>
    <row r="1574" customFormat="false" ht="12" hidden="false" customHeight="false" outlineLevel="0" collapsed="false">
      <c r="A1574" s="39" t="s">
        <v>2979</v>
      </c>
      <c r="B1574" s="39" t="s">
        <v>2980</v>
      </c>
      <c r="C1574" s="39"/>
      <c r="D1574" s="39" t="s">
        <v>4505</v>
      </c>
      <c r="E1574" s="39" t="s">
        <v>274</v>
      </c>
      <c r="F1574" s="39" t="s">
        <v>1739</v>
      </c>
      <c r="G1574" s="39" t="s">
        <v>4853</v>
      </c>
      <c r="H1574" s="39" t="s">
        <v>4502</v>
      </c>
      <c r="I1574" s="40" t="n">
        <v>10</v>
      </c>
      <c r="J1574" s="40" t="n">
        <v>0</v>
      </c>
      <c r="K1574" s="39" t="s">
        <v>4503</v>
      </c>
      <c r="L1574" s="41" t="n">
        <v>0</v>
      </c>
      <c r="M1574" s="41" t="n">
        <v>64000</v>
      </c>
      <c r="O1574" s="42" t="n">
        <f aca="false">M1574/SUM($M$2:$M$2023)</f>
        <v>0.000176808902324276</v>
      </c>
      <c r="P1574" s="43" t="n">
        <f aca="false">IFERROR(M1574/I1574,0)</f>
        <v>6400</v>
      </c>
      <c r="Q1574" s="17"/>
      <c r="R1574" s="44" t="n">
        <f aca="false">I1574-Q1574</f>
        <v>10</v>
      </c>
      <c r="S1574" s="43" t="n">
        <f aca="false">$AK1574*R1574</f>
        <v>64000</v>
      </c>
      <c r="U1574" s="26" t="s">
        <v>259</v>
      </c>
      <c r="V1574" s="26" t="s">
        <v>273</v>
      </c>
      <c r="W1574" s="26" t="s">
        <v>262</v>
      </c>
      <c r="X1574" s="26"/>
      <c r="Y1574" s="26" t="s">
        <v>277</v>
      </c>
      <c r="Z1574" s="27" t="s">
        <v>123</v>
      </c>
      <c r="AA1574" s="26"/>
      <c r="AB1574" s="26"/>
      <c r="AC1574" s="26"/>
      <c r="AD1574" s="26"/>
      <c r="AE1574" s="26"/>
      <c r="AF1574" s="26"/>
      <c r="AG1574" s="26"/>
      <c r="AH1574" s="45" t="n">
        <v>10</v>
      </c>
      <c r="AI1574" s="45" t="n">
        <f aca="false">Q1574</f>
        <v>0</v>
      </c>
      <c r="AJ1574" s="45" t="n">
        <f aca="false">$AH1574-$AI1574</f>
        <v>10</v>
      </c>
      <c r="AK1574" s="46" t="n">
        <v>6400</v>
      </c>
      <c r="AL1574" s="46" t="n">
        <f aca="false">$AJ1574*$AK1574</f>
        <v>64000</v>
      </c>
      <c r="AM1574" s="46" t="n">
        <f aca="false">$AI1574*$AK1574</f>
        <v>0</v>
      </c>
      <c r="AN1574" s="26"/>
      <c r="AO1574" s="26"/>
    </row>
    <row r="1575" customFormat="false" ht="12" hidden="false" customHeight="false" outlineLevel="0" collapsed="false">
      <c r="A1575" s="39" t="s">
        <v>2981</v>
      </c>
      <c r="B1575" s="39" t="s">
        <v>2982</v>
      </c>
      <c r="C1575" s="39"/>
      <c r="D1575" s="39" t="s">
        <v>4505</v>
      </c>
      <c r="E1575" s="39" t="s">
        <v>274</v>
      </c>
      <c r="F1575" s="39" t="s">
        <v>1739</v>
      </c>
      <c r="G1575" s="39" t="s">
        <v>4852</v>
      </c>
      <c r="H1575" s="39" t="s">
        <v>4502</v>
      </c>
      <c r="I1575" s="40" t="n">
        <v>10</v>
      </c>
      <c r="J1575" s="40" t="n">
        <v>0</v>
      </c>
      <c r="K1575" s="39" t="s">
        <v>4503</v>
      </c>
      <c r="L1575" s="41" t="n">
        <v>0</v>
      </c>
      <c r="M1575" s="41" t="n">
        <v>135000</v>
      </c>
      <c r="O1575" s="42" t="n">
        <f aca="false">M1575/SUM($M$2:$M$2023)</f>
        <v>0.00037295627834027</v>
      </c>
      <c r="P1575" s="43" t="n">
        <f aca="false">IFERROR(M1575/I1575,0)</f>
        <v>13500</v>
      </c>
      <c r="Q1575" s="17"/>
      <c r="R1575" s="44" t="n">
        <f aca="false">I1575-Q1575</f>
        <v>10</v>
      </c>
      <c r="S1575" s="43" t="n">
        <f aca="false">$AK1575*R1575</f>
        <v>135000</v>
      </c>
      <c r="U1575" s="26" t="s">
        <v>259</v>
      </c>
      <c r="V1575" s="26" t="s">
        <v>273</v>
      </c>
      <c r="W1575" s="26" t="s">
        <v>262</v>
      </c>
      <c r="X1575" s="26"/>
      <c r="Y1575" s="26" t="s">
        <v>277</v>
      </c>
      <c r="Z1575" s="27" t="s">
        <v>123</v>
      </c>
      <c r="AA1575" s="26"/>
      <c r="AB1575" s="26"/>
      <c r="AC1575" s="26"/>
      <c r="AD1575" s="26"/>
      <c r="AE1575" s="26"/>
      <c r="AF1575" s="26"/>
      <c r="AG1575" s="26"/>
      <c r="AH1575" s="45" t="n">
        <v>10</v>
      </c>
      <c r="AI1575" s="45" t="n">
        <f aca="false">Q1575</f>
        <v>0</v>
      </c>
      <c r="AJ1575" s="45" t="n">
        <f aca="false">$AH1575-$AI1575</f>
        <v>10</v>
      </c>
      <c r="AK1575" s="46" t="n">
        <v>13500</v>
      </c>
      <c r="AL1575" s="46" t="n">
        <f aca="false">$AJ1575*$AK1575</f>
        <v>135000</v>
      </c>
      <c r="AM1575" s="46" t="n">
        <f aca="false">$AI1575*$AK1575</f>
        <v>0</v>
      </c>
      <c r="AN1575" s="26"/>
      <c r="AO1575" s="26"/>
    </row>
    <row r="1576" customFormat="false" ht="12" hidden="false" customHeight="false" outlineLevel="0" collapsed="false">
      <c r="A1576" s="39" t="s">
        <v>2983</v>
      </c>
      <c r="B1576" s="39" t="s">
        <v>2984</v>
      </c>
      <c r="C1576" s="39"/>
      <c r="D1576" s="39" t="s">
        <v>4505</v>
      </c>
      <c r="E1576" s="39" t="s">
        <v>274</v>
      </c>
      <c r="F1576" s="39" t="s">
        <v>1739</v>
      </c>
      <c r="G1576" s="39" t="s">
        <v>4853</v>
      </c>
      <c r="H1576" s="39" t="s">
        <v>4502</v>
      </c>
      <c r="I1576" s="40" t="n">
        <v>10</v>
      </c>
      <c r="J1576" s="40" t="n">
        <v>0</v>
      </c>
      <c r="K1576" s="39" t="s">
        <v>4503</v>
      </c>
      <c r="L1576" s="41" t="n">
        <v>0</v>
      </c>
      <c r="M1576" s="41" t="n">
        <v>648000</v>
      </c>
      <c r="O1576" s="42" t="n">
        <f aca="false">M1576/SUM($M$2:$M$2023)</f>
        <v>0.00179019013603329</v>
      </c>
      <c r="P1576" s="43" t="n">
        <f aca="false">IFERROR(M1576/I1576,0)</f>
        <v>64800</v>
      </c>
      <c r="Q1576" s="17" t="n">
        <v>6</v>
      </c>
      <c r="R1576" s="44" t="n">
        <f aca="false">I1576-Q1576</f>
        <v>4</v>
      </c>
      <c r="S1576" s="43" t="n">
        <f aca="false">$AK1576*R1576</f>
        <v>259200</v>
      </c>
      <c r="U1576" s="26" t="s">
        <v>259</v>
      </c>
      <c r="V1576" s="26" t="s">
        <v>273</v>
      </c>
      <c r="W1576" s="26" t="s">
        <v>262</v>
      </c>
      <c r="X1576" s="24" t="s">
        <v>226</v>
      </c>
      <c r="Y1576" s="26" t="s">
        <v>267</v>
      </c>
      <c r="Z1576" s="25" t="s">
        <v>51</v>
      </c>
      <c r="AA1576" s="26" t="s">
        <v>2985</v>
      </c>
      <c r="AB1576" s="26" t="s">
        <v>2984</v>
      </c>
      <c r="AC1576" s="26" t="s">
        <v>290</v>
      </c>
      <c r="AD1576" s="26" t="s">
        <v>269</v>
      </c>
      <c r="AE1576" s="26"/>
      <c r="AF1576" s="26" t="s">
        <v>269</v>
      </c>
      <c r="AG1576" s="26"/>
      <c r="AH1576" s="45" t="n">
        <v>10</v>
      </c>
      <c r="AI1576" s="45" t="n">
        <f aca="false">Q1576</f>
        <v>6</v>
      </c>
      <c r="AJ1576" s="45" t="n">
        <f aca="false">$AH1576-$AI1576</f>
        <v>4</v>
      </c>
      <c r="AK1576" s="46" t="n">
        <v>64800</v>
      </c>
      <c r="AL1576" s="46" t="n">
        <f aca="false">$AJ1576*$AK1576</f>
        <v>259200</v>
      </c>
      <c r="AM1576" s="46" t="n">
        <f aca="false">$AI1576*$AK1576</f>
        <v>388800</v>
      </c>
      <c r="AN1576" s="26"/>
      <c r="AO1576" s="26" t="s">
        <v>764</v>
      </c>
    </row>
    <row r="1577" customFormat="false" ht="12" hidden="false" customHeight="false" outlineLevel="0" collapsed="false">
      <c r="A1577" s="39" t="s">
        <v>734</v>
      </c>
      <c r="B1577" s="39" t="s">
        <v>735</v>
      </c>
      <c r="C1577" s="39"/>
      <c r="D1577" s="39" t="s">
        <v>4505</v>
      </c>
      <c r="E1577" s="39" t="s">
        <v>274</v>
      </c>
      <c r="F1577" s="39" t="s">
        <v>1739</v>
      </c>
      <c r="G1577" s="39" t="s">
        <v>4854</v>
      </c>
      <c r="H1577" s="39" t="s">
        <v>4502</v>
      </c>
      <c r="I1577" s="40" t="n">
        <v>10</v>
      </c>
      <c r="J1577" s="40" t="n">
        <v>0</v>
      </c>
      <c r="K1577" s="39" t="s">
        <v>4503</v>
      </c>
      <c r="L1577" s="41" t="n">
        <v>0</v>
      </c>
      <c r="M1577" s="41" t="n">
        <v>5337.58</v>
      </c>
      <c r="O1577" s="42" t="n">
        <f aca="false">M1577/SUM($M$2:$M$2023)</f>
        <v>1.47458072010626E-005</v>
      </c>
      <c r="P1577" s="43" t="n">
        <f aca="false">IFERROR(M1577/I1577,0)</f>
        <v>533.758</v>
      </c>
      <c r="Q1577" s="17"/>
      <c r="R1577" s="44" t="n">
        <f aca="false">I1577-Q1577</f>
        <v>10</v>
      </c>
      <c r="S1577" s="43" t="n">
        <f aca="false">$AK1577*R1577</f>
        <v>5337.58465968586</v>
      </c>
      <c r="U1577" s="26" t="s">
        <v>259</v>
      </c>
      <c r="V1577" s="26" t="s">
        <v>273</v>
      </c>
      <c r="W1577" s="26" t="s">
        <v>262</v>
      </c>
      <c r="X1577" s="26"/>
      <c r="Y1577" s="26" t="s">
        <v>277</v>
      </c>
      <c r="Z1577" s="27" t="s">
        <v>123</v>
      </c>
      <c r="AA1577" s="26"/>
      <c r="AB1577" s="26"/>
      <c r="AC1577" s="26"/>
      <c r="AD1577" s="26"/>
      <c r="AE1577" s="26"/>
      <c r="AF1577" s="26"/>
      <c r="AG1577" s="26"/>
      <c r="AH1577" s="45"/>
      <c r="AI1577" s="45"/>
      <c r="AJ1577" s="45"/>
      <c r="AK1577" s="46" t="n">
        <v>533.758465968586</v>
      </c>
      <c r="AL1577" s="46"/>
      <c r="AM1577" s="46"/>
      <c r="AN1577" s="26"/>
      <c r="AO1577" s="26" t="s">
        <v>1740</v>
      </c>
    </row>
    <row r="1578" customFormat="false" ht="12" hidden="false" customHeight="false" outlineLevel="0" collapsed="false">
      <c r="A1578" s="39" t="s">
        <v>2986</v>
      </c>
      <c r="B1578" s="39" t="s">
        <v>2987</v>
      </c>
      <c r="C1578" s="39"/>
      <c r="D1578" s="39" t="s">
        <v>4505</v>
      </c>
      <c r="E1578" s="39" t="s">
        <v>274</v>
      </c>
      <c r="F1578" s="39" t="s">
        <v>1739</v>
      </c>
      <c r="G1578" s="39" t="s">
        <v>4854</v>
      </c>
      <c r="H1578" s="39" t="s">
        <v>4502</v>
      </c>
      <c r="I1578" s="40" t="n">
        <v>10</v>
      </c>
      <c r="J1578" s="40" t="n">
        <v>0</v>
      </c>
      <c r="K1578" s="39" t="s">
        <v>4503</v>
      </c>
      <c r="L1578" s="41" t="n">
        <v>0</v>
      </c>
      <c r="M1578" s="41" t="n">
        <v>174862.82</v>
      </c>
      <c r="O1578" s="42" t="n">
        <f aca="false">M1578/SUM($M$2:$M$2023)</f>
        <v>0.000483082863461366</v>
      </c>
      <c r="P1578" s="43" t="n">
        <f aca="false">IFERROR(M1578/I1578,0)</f>
        <v>17486.282</v>
      </c>
      <c r="Q1578" s="17"/>
      <c r="R1578" s="44" t="n">
        <f aca="false">I1578-Q1578</f>
        <v>10</v>
      </c>
      <c r="S1578" s="43" t="n">
        <f aca="false">$AK1578*R1578</f>
        <v>174862.82</v>
      </c>
      <c r="U1578" s="26" t="s">
        <v>259</v>
      </c>
      <c r="V1578" s="26" t="s">
        <v>273</v>
      </c>
      <c r="W1578" s="26" t="s">
        <v>262</v>
      </c>
      <c r="X1578" s="26"/>
      <c r="Y1578" s="26" t="s">
        <v>277</v>
      </c>
      <c r="Z1578" s="27" t="s">
        <v>123</v>
      </c>
      <c r="AA1578" s="26"/>
      <c r="AB1578" s="26"/>
      <c r="AC1578" s="26"/>
      <c r="AD1578" s="26"/>
      <c r="AE1578" s="26"/>
      <c r="AF1578" s="26"/>
      <c r="AG1578" s="26"/>
      <c r="AH1578" s="45" t="n">
        <v>10</v>
      </c>
      <c r="AI1578" s="45" t="n">
        <f aca="false">Q1578</f>
        <v>0</v>
      </c>
      <c r="AJ1578" s="45" t="n">
        <f aca="false">$AH1578-$AI1578</f>
        <v>10</v>
      </c>
      <c r="AK1578" s="46" t="n">
        <v>17486.282</v>
      </c>
      <c r="AL1578" s="46" t="n">
        <f aca="false">$AJ1578*$AK1578</f>
        <v>174862.82</v>
      </c>
      <c r="AM1578" s="46" t="n">
        <f aca="false">$AI1578*$AK1578</f>
        <v>0</v>
      </c>
      <c r="AN1578" s="26"/>
      <c r="AO1578" s="26" t="s">
        <v>1741</v>
      </c>
    </row>
    <row r="1579" customFormat="false" ht="12" hidden="false" customHeight="false" outlineLevel="0" collapsed="false">
      <c r="A1579" s="39" t="s">
        <v>2656</v>
      </c>
      <c r="B1579" s="39" t="s">
        <v>2657</v>
      </c>
      <c r="C1579" s="39"/>
      <c r="D1579" s="39" t="s">
        <v>4505</v>
      </c>
      <c r="E1579" s="39" t="s">
        <v>274</v>
      </c>
      <c r="F1579" s="39" t="s">
        <v>1739</v>
      </c>
      <c r="G1579" s="39" t="s">
        <v>4853</v>
      </c>
      <c r="H1579" s="39" t="s">
        <v>4502</v>
      </c>
      <c r="I1579" s="40" t="n">
        <v>10</v>
      </c>
      <c r="J1579" s="40" t="n">
        <v>0</v>
      </c>
      <c r="K1579" s="39" t="s">
        <v>4503</v>
      </c>
      <c r="L1579" s="41" t="n">
        <v>0</v>
      </c>
      <c r="M1579" s="41" t="n">
        <v>59291.67</v>
      </c>
      <c r="O1579" s="42" t="n">
        <f aca="false">M1579/SUM($M$2:$M$2023)</f>
        <v>0.000163801485776144</v>
      </c>
      <c r="P1579" s="43" t="n">
        <f aca="false">IFERROR(M1579/I1579,0)</f>
        <v>5929.167</v>
      </c>
      <c r="Q1579" s="17"/>
      <c r="R1579" s="44" t="n">
        <f aca="false">I1579-Q1579</f>
        <v>10</v>
      </c>
      <c r="S1579" s="43" t="n">
        <f aca="false">$AK1579*R1579</f>
        <v>59291.6666666667</v>
      </c>
      <c r="U1579" s="26" t="s">
        <v>259</v>
      </c>
      <c r="V1579" s="26" t="s">
        <v>273</v>
      </c>
      <c r="W1579" s="26" t="s">
        <v>262</v>
      </c>
      <c r="X1579" s="24" t="s">
        <v>226</v>
      </c>
      <c r="Y1579" s="26" t="s">
        <v>267</v>
      </c>
      <c r="Z1579" s="25" t="s">
        <v>51</v>
      </c>
      <c r="AA1579" s="26" t="s">
        <v>2213</v>
      </c>
      <c r="AB1579" s="26" t="s">
        <v>2658</v>
      </c>
      <c r="AC1579" s="26" t="s">
        <v>290</v>
      </c>
      <c r="AD1579" s="26" t="s">
        <v>269</v>
      </c>
      <c r="AE1579" s="26"/>
      <c r="AF1579" s="26" t="s">
        <v>269</v>
      </c>
      <c r="AG1579" s="26"/>
      <c r="AH1579" s="45"/>
      <c r="AI1579" s="45"/>
      <c r="AJ1579" s="45"/>
      <c r="AK1579" s="46" t="n">
        <v>5929.16666666667</v>
      </c>
      <c r="AL1579" s="46"/>
      <c r="AM1579" s="46"/>
      <c r="AN1579" s="26"/>
      <c r="AO1579" s="26" t="s">
        <v>5974</v>
      </c>
    </row>
    <row r="1580" customFormat="false" ht="12" hidden="false" customHeight="false" outlineLevel="0" collapsed="false">
      <c r="A1580" s="39" t="s">
        <v>2988</v>
      </c>
      <c r="B1580" s="39" t="s">
        <v>2989</v>
      </c>
      <c r="C1580" s="39"/>
      <c r="D1580" s="39" t="s">
        <v>4505</v>
      </c>
      <c r="E1580" s="39" t="s">
        <v>274</v>
      </c>
      <c r="F1580" s="39" t="s">
        <v>1739</v>
      </c>
      <c r="G1580" s="39" t="s">
        <v>4853</v>
      </c>
      <c r="H1580" s="39" t="s">
        <v>4502</v>
      </c>
      <c r="I1580" s="40" t="n">
        <v>10</v>
      </c>
      <c r="J1580" s="40" t="n">
        <v>0</v>
      </c>
      <c r="K1580" s="39" t="s">
        <v>4503</v>
      </c>
      <c r="L1580" s="41" t="n">
        <v>0</v>
      </c>
      <c r="M1580" s="41" t="n">
        <v>648000</v>
      </c>
      <c r="O1580" s="42" t="n">
        <f aca="false">M1580/SUM($M$2:$M$2023)</f>
        <v>0.00179019013603329</v>
      </c>
      <c r="P1580" s="43" t="n">
        <f aca="false">IFERROR(M1580/I1580,0)</f>
        <v>64800</v>
      </c>
      <c r="Q1580" s="17"/>
      <c r="R1580" s="44" t="n">
        <f aca="false">I1580-Q1580</f>
        <v>10</v>
      </c>
      <c r="S1580" s="43" t="n">
        <f aca="false">$AK1580*R1580</f>
        <v>648000</v>
      </c>
      <c r="U1580" s="26" t="s">
        <v>259</v>
      </c>
      <c r="V1580" s="26" t="s">
        <v>273</v>
      </c>
      <c r="W1580" s="26" t="s">
        <v>262</v>
      </c>
      <c r="X1580" s="26"/>
      <c r="Y1580" s="26" t="s">
        <v>277</v>
      </c>
      <c r="Z1580" s="27" t="s">
        <v>123</v>
      </c>
      <c r="AA1580" s="26"/>
      <c r="AB1580" s="26"/>
      <c r="AC1580" s="26"/>
      <c r="AD1580" s="26"/>
      <c r="AE1580" s="26"/>
      <c r="AF1580" s="26"/>
      <c r="AG1580" s="26"/>
      <c r="AH1580" s="45" t="n">
        <v>10</v>
      </c>
      <c r="AI1580" s="45" t="n">
        <f aca="false">Q1580</f>
        <v>0</v>
      </c>
      <c r="AJ1580" s="45" t="n">
        <f aca="false">$AH1580-$AI1580</f>
        <v>10</v>
      </c>
      <c r="AK1580" s="46" t="n">
        <v>64800</v>
      </c>
      <c r="AL1580" s="46" t="n">
        <f aca="false">$AJ1580*$AK1580</f>
        <v>648000</v>
      </c>
      <c r="AM1580" s="46" t="n">
        <f aca="false">$AI1580*$AK1580</f>
        <v>0</v>
      </c>
      <c r="AN1580" s="26"/>
      <c r="AO1580" s="26"/>
    </row>
    <row r="1581" customFormat="false" ht="12" hidden="false" customHeight="false" outlineLevel="0" collapsed="false">
      <c r="A1581" s="39" t="s">
        <v>2990</v>
      </c>
      <c r="B1581" s="39" t="s">
        <v>2991</v>
      </c>
      <c r="C1581" s="39"/>
      <c r="D1581" s="39" t="s">
        <v>4505</v>
      </c>
      <c r="E1581" s="39" t="s">
        <v>274</v>
      </c>
      <c r="F1581" s="39" t="s">
        <v>1739</v>
      </c>
      <c r="G1581" s="39" t="s">
        <v>4854</v>
      </c>
      <c r="H1581" s="39" t="s">
        <v>4502</v>
      </c>
      <c r="I1581" s="40" t="n">
        <v>10</v>
      </c>
      <c r="J1581" s="40" t="n">
        <v>0</v>
      </c>
      <c r="K1581" s="39" t="s">
        <v>4503</v>
      </c>
      <c r="L1581" s="41" t="n">
        <v>0</v>
      </c>
      <c r="M1581" s="41" t="n">
        <v>126000</v>
      </c>
      <c r="O1581" s="42" t="n">
        <f aca="false">M1581/SUM($M$2:$M$2023)</f>
        <v>0.000348092526450918</v>
      </c>
      <c r="P1581" s="43" t="n">
        <f aca="false">IFERROR(M1581/I1581,0)</f>
        <v>12600</v>
      </c>
      <c r="Q1581" s="17"/>
      <c r="R1581" s="44" t="n">
        <f aca="false">I1581-Q1581</f>
        <v>10</v>
      </c>
      <c r="S1581" s="43" t="n">
        <f aca="false">$AK1581*R1581</f>
        <v>126000</v>
      </c>
      <c r="U1581" s="26" t="s">
        <v>259</v>
      </c>
      <c r="V1581" s="26" t="s">
        <v>273</v>
      </c>
      <c r="W1581" s="26" t="s">
        <v>262</v>
      </c>
      <c r="X1581" s="26"/>
      <c r="Y1581" s="26" t="s">
        <v>277</v>
      </c>
      <c r="Z1581" s="27" t="s">
        <v>123</v>
      </c>
      <c r="AA1581" s="26"/>
      <c r="AB1581" s="26"/>
      <c r="AC1581" s="26"/>
      <c r="AD1581" s="26"/>
      <c r="AE1581" s="26"/>
      <c r="AF1581" s="26"/>
      <c r="AG1581" s="26"/>
      <c r="AH1581" s="45" t="n">
        <v>10</v>
      </c>
      <c r="AI1581" s="45" t="n">
        <f aca="false">Q1581</f>
        <v>0</v>
      </c>
      <c r="AJ1581" s="45" t="n">
        <f aca="false">$AH1581-$AI1581</f>
        <v>10</v>
      </c>
      <c r="AK1581" s="46" t="n">
        <v>12600</v>
      </c>
      <c r="AL1581" s="46" t="n">
        <f aca="false">$AJ1581*$AK1581</f>
        <v>126000</v>
      </c>
      <c r="AM1581" s="46" t="n">
        <f aca="false">$AI1581*$AK1581</f>
        <v>0</v>
      </c>
      <c r="AN1581" s="26"/>
      <c r="AO1581" s="26"/>
    </row>
    <row r="1582" customFormat="false" ht="12" hidden="false" customHeight="false" outlineLevel="0" collapsed="false">
      <c r="A1582" s="39" t="s">
        <v>2913</v>
      </c>
      <c r="B1582" s="39" t="s">
        <v>2914</v>
      </c>
      <c r="C1582" s="39"/>
      <c r="D1582" s="39" t="s">
        <v>4565</v>
      </c>
      <c r="E1582" s="39" t="s">
        <v>611</v>
      </c>
      <c r="F1582" s="39" t="s">
        <v>1739</v>
      </c>
      <c r="G1582" s="39" t="s">
        <v>4854</v>
      </c>
      <c r="H1582" s="39" t="s">
        <v>4502</v>
      </c>
      <c r="I1582" s="40" t="n">
        <v>10</v>
      </c>
      <c r="J1582" s="40" t="n">
        <v>0</v>
      </c>
      <c r="K1582" s="39" t="s">
        <v>4503</v>
      </c>
      <c r="L1582" s="41" t="n">
        <v>0</v>
      </c>
      <c r="M1582" s="41" t="n">
        <v>96240.93</v>
      </c>
      <c r="O1582" s="42" t="n">
        <f aca="false">M1582/SUM($M$2:$M$2023)</f>
        <v>0.000265878956124492</v>
      </c>
      <c r="P1582" s="43" t="n">
        <f aca="false">IFERROR(M1582/I1582,0)</f>
        <v>9624.093</v>
      </c>
      <c r="Q1582" s="17"/>
      <c r="R1582" s="44" t="n">
        <f aca="false">I1582-Q1582</f>
        <v>10</v>
      </c>
      <c r="S1582" s="43" t="n">
        <f aca="false">$AK1582*R1582</f>
        <v>96240.9333333333</v>
      </c>
      <c r="U1582" s="26" t="s">
        <v>259</v>
      </c>
      <c r="V1582" s="26" t="s">
        <v>610</v>
      </c>
      <c r="W1582" s="26" t="s">
        <v>612</v>
      </c>
      <c r="X1582" s="26"/>
      <c r="Y1582" s="26" t="s">
        <v>615</v>
      </c>
      <c r="Z1582" s="27" t="s">
        <v>126</v>
      </c>
      <c r="AA1582" s="26"/>
      <c r="AB1582" s="26"/>
      <c r="AC1582" s="26"/>
      <c r="AD1582" s="26"/>
      <c r="AE1582" s="26"/>
      <c r="AF1582" s="26"/>
      <c r="AG1582" s="26"/>
      <c r="AH1582" s="45" t="n">
        <v>15</v>
      </c>
      <c r="AI1582" s="45" t="n">
        <f aca="false">Q1582</f>
        <v>0</v>
      </c>
      <c r="AJ1582" s="45" t="n">
        <f aca="false">$AH1582-$AI1582</f>
        <v>15</v>
      </c>
      <c r="AK1582" s="46" t="n">
        <v>9624.09333333333</v>
      </c>
      <c r="AL1582" s="46" t="n">
        <f aca="false">$AJ1582*$AK1582</f>
        <v>144361.4</v>
      </c>
      <c r="AM1582" s="46" t="n">
        <f aca="false">$AI1582*$AK1582</f>
        <v>0</v>
      </c>
      <c r="AN1582" s="26"/>
      <c r="AO1582" s="26" t="s">
        <v>1741</v>
      </c>
    </row>
    <row r="1583" customFormat="false" ht="12" hidden="false" customHeight="false" outlineLevel="0" collapsed="false">
      <c r="A1583" s="39" t="s">
        <v>2992</v>
      </c>
      <c r="B1583" s="39" t="s">
        <v>2993</v>
      </c>
      <c r="C1583" s="39"/>
      <c r="D1583" s="39" t="s">
        <v>4565</v>
      </c>
      <c r="E1583" s="39" t="s">
        <v>611</v>
      </c>
      <c r="F1583" s="39" t="s">
        <v>1739</v>
      </c>
      <c r="G1583" s="39" t="s">
        <v>4854</v>
      </c>
      <c r="H1583" s="39" t="s">
        <v>4502</v>
      </c>
      <c r="I1583" s="40" t="n">
        <v>10</v>
      </c>
      <c r="J1583" s="40" t="n">
        <v>0</v>
      </c>
      <c r="K1583" s="39" t="s">
        <v>4503</v>
      </c>
      <c r="L1583" s="41" t="n">
        <v>0</v>
      </c>
      <c r="M1583" s="41" t="n">
        <v>101292.28</v>
      </c>
      <c r="O1583" s="42" t="n">
        <f aca="false">M1583/SUM($M$2:$M$2023)</f>
        <v>0.0002798340131363</v>
      </c>
      <c r="P1583" s="43" t="n">
        <f aca="false">IFERROR(M1583/I1583,0)</f>
        <v>10129.228</v>
      </c>
      <c r="Q1583" s="17"/>
      <c r="R1583" s="44" t="n">
        <f aca="false">I1583-Q1583</f>
        <v>10</v>
      </c>
      <c r="S1583" s="43" t="n">
        <f aca="false">$AK1583*R1583</f>
        <v>101292.28</v>
      </c>
      <c r="U1583" s="26" t="s">
        <v>259</v>
      </c>
      <c r="V1583" s="26" t="s">
        <v>610</v>
      </c>
      <c r="W1583" s="26" t="s">
        <v>612</v>
      </c>
      <c r="X1583" s="26"/>
      <c r="Y1583" s="26" t="s">
        <v>615</v>
      </c>
      <c r="Z1583" s="27" t="s">
        <v>126</v>
      </c>
      <c r="AA1583" s="26"/>
      <c r="AB1583" s="26"/>
      <c r="AC1583" s="26"/>
      <c r="AD1583" s="26"/>
      <c r="AE1583" s="26"/>
      <c r="AF1583" s="26"/>
      <c r="AG1583" s="26"/>
      <c r="AH1583" s="45" t="n">
        <v>10</v>
      </c>
      <c r="AI1583" s="45" t="n">
        <f aca="false">Q1583</f>
        <v>0</v>
      </c>
      <c r="AJ1583" s="45" t="n">
        <f aca="false">$AH1583-$AI1583</f>
        <v>10</v>
      </c>
      <c r="AK1583" s="46" t="n">
        <v>10129.228</v>
      </c>
      <c r="AL1583" s="46" t="n">
        <f aca="false">$AJ1583*$AK1583</f>
        <v>101292.28</v>
      </c>
      <c r="AM1583" s="46" t="n">
        <f aca="false">$AI1583*$AK1583</f>
        <v>0</v>
      </c>
      <c r="AN1583" s="26"/>
      <c r="AO1583" s="26"/>
    </row>
    <row r="1584" customFormat="false" ht="12" hidden="false" customHeight="false" outlineLevel="0" collapsed="false">
      <c r="A1584" s="39" t="s">
        <v>2994</v>
      </c>
      <c r="B1584" s="39" t="s">
        <v>2995</v>
      </c>
      <c r="C1584" s="39"/>
      <c r="D1584" s="39" t="s">
        <v>4565</v>
      </c>
      <c r="E1584" s="39" t="s">
        <v>611</v>
      </c>
      <c r="F1584" s="39" t="s">
        <v>1739</v>
      </c>
      <c r="G1584" s="39" t="s">
        <v>4854</v>
      </c>
      <c r="H1584" s="39" t="s">
        <v>4502</v>
      </c>
      <c r="I1584" s="40" t="n">
        <v>10</v>
      </c>
      <c r="J1584" s="40" t="n">
        <v>0</v>
      </c>
      <c r="K1584" s="39" t="s">
        <v>4503</v>
      </c>
      <c r="L1584" s="41" t="n">
        <v>0</v>
      </c>
      <c r="M1584" s="41" t="n">
        <v>179000</v>
      </c>
      <c r="O1584" s="42" t="n">
        <f aca="false">M1584/SUM($M$2:$M$2023)</f>
        <v>0.000494512398688209</v>
      </c>
      <c r="P1584" s="43" t="n">
        <f aca="false">IFERROR(M1584/I1584,0)</f>
        <v>17900</v>
      </c>
      <c r="Q1584" s="17"/>
      <c r="R1584" s="44" t="n">
        <f aca="false">I1584-Q1584</f>
        <v>10</v>
      </c>
      <c r="S1584" s="43" t="n">
        <f aca="false">$AK1584*R1584</f>
        <v>179000</v>
      </c>
      <c r="U1584" s="26" t="s">
        <v>259</v>
      </c>
      <c r="V1584" s="26" t="s">
        <v>610</v>
      </c>
      <c r="W1584" s="26" t="s">
        <v>612</v>
      </c>
      <c r="X1584" s="26"/>
      <c r="Y1584" s="26" t="s">
        <v>615</v>
      </c>
      <c r="Z1584" s="27" t="s">
        <v>126</v>
      </c>
      <c r="AA1584" s="26"/>
      <c r="AB1584" s="26"/>
      <c r="AC1584" s="26"/>
      <c r="AD1584" s="26"/>
      <c r="AE1584" s="26"/>
      <c r="AF1584" s="26"/>
      <c r="AG1584" s="26"/>
      <c r="AH1584" s="45" t="n">
        <v>10</v>
      </c>
      <c r="AI1584" s="45" t="n">
        <f aca="false">Q1584</f>
        <v>0</v>
      </c>
      <c r="AJ1584" s="45" t="n">
        <f aca="false">$AH1584-$AI1584</f>
        <v>10</v>
      </c>
      <c r="AK1584" s="46" t="n">
        <v>17900</v>
      </c>
      <c r="AL1584" s="46" t="n">
        <f aca="false">$AJ1584*$AK1584</f>
        <v>179000</v>
      </c>
      <c r="AM1584" s="46" t="n">
        <f aca="false">$AI1584*$AK1584</f>
        <v>0</v>
      </c>
      <c r="AN1584" s="26"/>
      <c r="AO1584" s="26"/>
    </row>
    <row r="1585" customFormat="false" ht="12" hidden="false" customHeight="false" outlineLevel="0" collapsed="false">
      <c r="A1585" s="39" t="s">
        <v>2996</v>
      </c>
      <c r="B1585" s="39" t="s">
        <v>2997</v>
      </c>
      <c r="C1585" s="39"/>
      <c r="D1585" s="39" t="s">
        <v>4565</v>
      </c>
      <c r="E1585" s="39" t="s">
        <v>611</v>
      </c>
      <c r="F1585" s="39" t="s">
        <v>1739</v>
      </c>
      <c r="G1585" s="39" t="s">
        <v>4854</v>
      </c>
      <c r="H1585" s="39" t="s">
        <v>4502</v>
      </c>
      <c r="I1585" s="40" t="n">
        <v>10</v>
      </c>
      <c r="J1585" s="40" t="n">
        <v>0</v>
      </c>
      <c r="K1585" s="39" t="s">
        <v>4503</v>
      </c>
      <c r="L1585" s="41" t="n">
        <v>0</v>
      </c>
      <c r="M1585" s="41" t="n">
        <v>105000</v>
      </c>
      <c r="O1585" s="42" t="n">
        <f aca="false">M1585/SUM($M$2:$M$2023)</f>
        <v>0.000290077105375765</v>
      </c>
      <c r="P1585" s="43" t="n">
        <f aca="false">IFERROR(M1585/I1585,0)</f>
        <v>10500</v>
      </c>
      <c r="Q1585" s="17"/>
      <c r="R1585" s="44" t="n">
        <f aca="false">I1585-Q1585</f>
        <v>10</v>
      </c>
      <c r="S1585" s="43" t="n">
        <f aca="false">$AK1585*R1585</f>
        <v>105000</v>
      </c>
      <c r="U1585" s="26" t="s">
        <v>259</v>
      </c>
      <c r="V1585" s="26" t="s">
        <v>610</v>
      </c>
      <c r="W1585" s="26" t="s">
        <v>612</v>
      </c>
      <c r="X1585" s="26"/>
      <c r="Y1585" s="26" t="s">
        <v>615</v>
      </c>
      <c r="Z1585" s="27" t="s">
        <v>126</v>
      </c>
      <c r="AA1585" s="26"/>
      <c r="AB1585" s="26"/>
      <c r="AC1585" s="26"/>
      <c r="AD1585" s="26"/>
      <c r="AE1585" s="26"/>
      <c r="AF1585" s="26"/>
      <c r="AG1585" s="26"/>
      <c r="AH1585" s="45" t="n">
        <v>10</v>
      </c>
      <c r="AI1585" s="45" t="n">
        <f aca="false">Q1585</f>
        <v>0</v>
      </c>
      <c r="AJ1585" s="45" t="n">
        <f aca="false">$AH1585-$AI1585</f>
        <v>10</v>
      </c>
      <c r="AK1585" s="46" t="n">
        <v>10500</v>
      </c>
      <c r="AL1585" s="46" t="n">
        <f aca="false">$AJ1585*$AK1585</f>
        <v>105000</v>
      </c>
      <c r="AM1585" s="46" t="n">
        <f aca="false">$AI1585*$AK1585</f>
        <v>0</v>
      </c>
      <c r="AN1585" s="26"/>
      <c r="AO1585" s="26"/>
    </row>
    <row r="1586" customFormat="false" ht="12" hidden="false" customHeight="false" outlineLevel="0" collapsed="false">
      <c r="A1586" s="39" t="s">
        <v>2670</v>
      </c>
      <c r="B1586" s="39" t="s">
        <v>2671</v>
      </c>
      <c r="C1586" s="39"/>
      <c r="D1586" s="39" t="s">
        <v>4565</v>
      </c>
      <c r="E1586" s="39" t="s">
        <v>611</v>
      </c>
      <c r="F1586" s="39" t="s">
        <v>1739</v>
      </c>
      <c r="G1586" s="39" t="s">
        <v>4854</v>
      </c>
      <c r="H1586" s="39" t="s">
        <v>4502</v>
      </c>
      <c r="I1586" s="40" t="n">
        <v>10</v>
      </c>
      <c r="J1586" s="40" t="n">
        <v>0</v>
      </c>
      <c r="K1586" s="39" t="s">
        <v>4503</v>
      </c>
      <c r="L1586" s="41" t="n">
        <v>0</v>
      </c>
      <c r="M1586" s="41" t="n">
        <v>191909.09</v>
      </c>
      <c r="O1586" s="42" t="n">
        <f aca="false">M1586/SUM($M$2:$M$2023)</f>
        <v>0.000530175555452354</v>
      </c>
      <c r="P1586" s="43" t="n">
        <f aca="false">IFERROR(M1586/I1586,0)</f>
        <v>19190.909</v>
      </c>
      <c r="Q1586" s="17"/>
      <c r="R1586" s="44" t="n">
        <f aca="false">I1586-Q1586</f>
        <v>10</v>
      </c>
      <c r="S1586" s="43" t="n">
        <f aca="false">$AK1586*R1586</f>
        <v>191909.090566038</v>
      </c>
      <c r="U1586" s="26" t="s">
        <v>259</v>
      </c>
      <c r="V1586" s="26" t="s">
        <v>610</v>
      </c>
      <c r="W1586" s="26" t="s">
        <v>612</v>
      </c>
      <c r="X1586" s="26"/>
      <c r="Y1586" s="26" t="s">
        <v>615</v>
      </c>
      <c r="Z1586" s="27" t="s">
        <v>126</v>
      </c>
      <c r="AA1586" s="26"/>
      <c r="AB1586" s="26"/>
      <c r="AC1586" s="26"/>
      <c r="AD1586" s="26"/>
      <c r="AE1586" s="26"/>
      <c r="AF1586" s="26"/>
      <c r="AG1586" s="26"/>
      <c r="AH1586" s="45"/>
      <c r="AI1586" s="45"/>
      <c r="AJ1586" s="45"/>
      <c r="AK1586" s="46" t="n">
        <v>19190.9090566038</v>
      </c>
      <c r="AL1586" s="46"/>
      <c r="AM1586" s="46"/>
      <c r="AN1586" s="26"/>
      <c r="AO1586" s="26" t="s">
        <v>1741</v>
      </c>
    </row>
    <row r="1587" customFormat="false" ht="12" hidden="false" customHeight="false" outlineLevel="0" collapsed="false">
      <c r="A1587" s="39" t="s">
        <v>2841</v>
      </c>
      <c r="B1587" s="39" t="s">
        <v>2842</v>
      </c>
      <c r="C1587" s="39"/>
      <c r="D1587" s="39" t="s">
        <v>4565</v>
      </c>
      <c r="E1587" s="39" t="s">
        <v>611</v>
      </c>
      <c r="F1587" s="39" t="s">
        <v>1739</v>
      </c>
      <c r="G1587" s="39" t="s">
        <v>4854</v>
      </c>
      <c r="H1587" s="39" t="s">
        <v>4502</v>
      </c>
      <c r="I1587" s="40" t="n">
        <v>10</v>
      </c>
      <c r="J1587" s="40" t="n">
        <v>0</v>
      </c>
      <c r="K1587" s="39" t="s">
        <v>4503</v>
      </c>
      <c r="L1587" s="41" t="n">
        <v>0</v>
      </c>
      <c r="M1587" s="41" t="n">
        <v>195686.81</v>
      </c>
      <c r="O1587" s="42" t="n">
        <f aca="false">M1587/SUM($M$2:$M$2023)</f>
        <v>0.000540612032428737</v>
      </c>
      <c r="P1587" s="43" t="n">
        <f aca="false">IFERROR(M1587/I1587,0)</f>
        <v>19568.681</v>
      </c>
      <c r="Q1587" s="17"/>
      <c r="R1587" s="44" t="n">
        <f aca="false">I1587-Q1587</f>
        <v>10</v>
      </c>
      <c r="S1587" s="43" t="n">
        <f aca="false">$AK1587*R1587</f>
        <v>195686.812</v>
      </c>
      <c r="U1587" s="26" t="s">
        <v>259</v>
      </c>
      <c r="V1587" s="26" t="s">
        <v>610</v>
      </c>
      <c r="W1587" s="26" t="s">
        <v>612</v>
      </c>
      <c r="X1587" s="26"/>
      <c r="Y1587" s="26" t="s">
        <v>615</v>
      </c>
      <c r="Z1587" s="27" t="s">
        <v>126</v>
      </c>
      <c r="AA1587" s="26"/>
      <c r="AB1587" s="26"/>
      <c r="AC1587" s="26"/>
      <c r="AD1587" s="26"/>
      <c r="AE1587" s="26"/>
      <c r="AF1587" s="26"/>
      <c r="AG1587" s="26"/>
      <c r="AH1587" s="45"/>
      <c r="AI1587" s="45"/>
      <c r="AJ1587" s="45"/>
      <c r="AK1587" s="46" t="n">
        <v>19568.6812</v>
      </c>
      <c r="AL1587" s="46"/>
      <c r="AM1587" s="46"/>
      <c r="AN1587" s="26"/>
      <c r="AO1587" s="26" t="s">
        <v>1741</v>
      </c>
    </row>
    <row r="1588" customFormat="false" ht="12" hidden="false" customHeight="false" outlineLevel="0" collapsed="false">
      <c r="A1588" s="39" t="s">
        <v>2935</v>
      </c>
      <c r="B1588" s="39" t="s">
        <v>2936</v>
      </c>
      <c r="C1588" s="39"/>
      <c r="D1588" s="39" t="s">
        <v>4565</v>
      </c>
      <c r="E1588" s="39" t="s">
        <v>611</v>
      </c>
      <c r="F1588" s="39" t="s">
        <v>1739</v>
      </c>
      <c r="G1588" s="39" t="s">
        <v>5355</v>
      </c>
      <c r="H1588" s="39" t="s">
        <v>4502</v>
      </c>
      <c r="I1588" s="40" t="n">
        <v>10</v>
      </c>
      <c r="J1588" s="40" t="n">
        <v>0</v>
      </c>
      <c r="K1588" s="39" t="s">
        <v>4503</v>
      </c>
      <c r="L1588" s="41" t="n">
        <v>0</v>
      </c>
      <c r="M1588" s="41" t="n">
        <v>195000</v>
      </c>
      <c r="O1588" s="42" t="n">
        <f aca="false">M1588/SUM($M$2:$M$2023)</f>
        <v>0.000538714624269278</v>
      </c>
      <c r="P1588" s="43" t="n">
        <f aca="false">IFERROR(M1588/I1588,0)</f>
        <v>19500</v>
      </c>
      <c r="Q1588" s="17"/>
      <c r="R1588" s="44" t="n">
        <f aca="false">I1588-Q1588</f>
        <v>10</v>
      </c>
      <c r="S1588" s="43" t="n">
        <f aca="false">$AK1588*R1588</f>
        <v>195000</v>
      </c>
      <c r="U1588" s="26" t="s">
        <v>259</v>
      </c>
      <c r="V1588" s="26" t="s">
        <v>610</v>
      </c>
      <c r="W1588" s="26" t="s">
        <v>612</v>
      </c>
      <c r="X1588" s="26"/>
      <c r="Y1588" s="26" t="s">
        <v>615</v>
      </c>
      <c r="Z1588" s="27" t="s">
        <v>126</v>
      </c>
      <c r="AA1588" s="26"/>
      <c r="AB1588" s="26"/>
      <c r="AC1588" s="26"/>
      <c r="AD1588" s="26"/>
      <c r="AE1588" s="26"/>
      <c r="AF1588" s="26"/>
      <c r="AG1588" s="26"/>
      <c r="AH1588" s="45" t="n">
        <v>14</v>
      </c>
      <c r="AI1588" s="45" t="n">
        <f aca="false">Q1588</f>
        <v>0</v>
      </c>
      <c r="AJ1588" s="45" t="n">
        <f aca="false">$AH1588-$AI1588</f>
        <v>14</v>
      </c>
      <c r="AK1588" s="46" t="n">
        <v>19500</v>
      </c>
      <c r="AL1588" s="46" t="n">
        <f aca="false">$AJ1588*$AK1588</f>
        <v>273000</v>
      </c>
      <c r="AM1588" s="46" t="n">
        <f aca="false">$AI1588*$AK1588</f>
        <v>0</v>
      </c>
      <c r="AN1588" s="26"/>
      <c r="AO1588" s="26" t="s">
        <v>1741</v>
      </c>
    </row>
    <row r="1589" customFormat="false" ht="12" hidden="false" customHeight="false" outlineLevel="0" collapsed="false">
      <c r="A1589" s="39" t="s">
        <v>2998</v>
      </c>
      <c r="B1589" s="39" t="s">
        <v>2999</v>
      </c>
      <c r="C1589" s="39"/>
      <c r="D1589" s="39" t="s">
        <v>4565</v>
      </c>
      <c r="E1589" s="39" t="s">
        <v>611</v>
      </c>
      <c r="F1589" s="39" t="s">
        <v>1739</v>
      </c>
      <c r="G1589" s="39" t="s">
        <v>4854</v>
      </c>
      <c r="H1589" s="39" t="s">
        <v>4502</v>
      </c>
      <c r="I1589" s="40" t="n">
        <v>10</v>
      </c>
      <c r="J1589" s="40" t="n">
        <v>0</v>
      </c>
      <c r="K1589" s="39" t="s">
        <v>4503</v>
      </c>
      <c r="L1589" s="41" t="n">
        <v>0</v>
      </c>
      <c r="M1589" s="41" t="n">
        <v>195000</v>
      </c>
      <c r="O1589" s="42" t="n">
        <f aca="false">M1589/SUM($M$2:$M$2023)</f>
        <v>0.000538714624269278</v>
      </c>
      <c r="P1589" s="43" t="n">
        <f aca="false">IFERROR(M1589/I1589,0)</f>
        <v>19500</v>
      </c>
      <c r="Q1589" s="17"/>
      <c r="R1589" s="44" t="n">
        <f aca="false">I1589-Q1589</f>
        <v>10</v>
      </c>
      <c r="S1589" s="43" t="n">
        <f aca="false">$AK1589*R1589</f>
        <v>195000</v>
      </c>
      <c r="U1589" s="26" t="s">
        <v>259</v>
      </c>
      <c r="V1589" s="26" t="s">
        <v>610</v>
      </c>
      <c r="W1589" s="26" t="s">
        <v>612</v>
      </c>
      <c r="X1589" s="26"/>
      <c r="Y1589" s="26" t="s">
        <v>615</v>
      </c>
      <c r="Z1589" s="27" t="s">
        <v>126</v>
      </c>
      <c r="AA1589" s="26"/>
      <c r="AB1589" s="26"/>
      <c r="AC1589" s="26"/>
      <c r="AD1589" s="26"/>
      <c r="AE1589" s="26"/>
      <c r="AF1589" s="26"/>
      <c r="AG1589" s="26"/>
      <c r="AH1589" s="45" t="n">
        <v>10</v>
      </c>
      <c r="AI1589" s="45" t="n">
        <f aca="false">Q1589</f>
        <v>0</v>
      </c>
      <c r="AJ1589" s="45" t="n">
        <f aca="false">$AH1589-$AI1589</f>
        <v>10</v>
      </c>
      <c r="AK1589" s="46" t="n">
        <v>19500</v>
      </c>
      <c r="AL1589" s="46" t="n">
        <f aca="false">$AJ1589*$AK1589</f>
        <v>195000</v>
      </c>
      <c r="AM1589" s="46" t="n">
        <f aca="false">$AI1589*$AK1589</f>
        <v>0</v>
      </c>
      <c r="AN1589" s="26"/>
      <c r="AO1589" s="26"/>
    </row>
    <row r="1590" customFormat="false" ht="12" hidden="false" customHeight="false" outlineLevel="0" collapsed="false">
      <c r="A1590" s="39" t="s">
        <v>2943</v>
      </c>
      <c r="B1590" s="39" t="s">
        <v>2944</v>
      </c>
      <c r="C1590" s="39"/>
      <c r="D1590" s="39" t="s">
        <v>4565</v>
      </c>
      <c r="E1590" s="39" t="s">
        <v>611</v>
      </c>
      <c r="F1590" s="39" t="s">
        <v>1739</v>
      </c>
      <c r="G1590" s="39" t="s">
        <v>4854</v>
      </c>
      <c r="H1590" s="39" t="s">
        <v>4502</v>
      </c>
      <c r="I1590" s="40" t="n">
        <v>10</v>
      </c>
      <c r="J1590" s="40" t="n">
        <v>0</v>
      </c>
      <c r="K1590" s="39" t="s">
        <v>4503</v>
      </c>
      <c r="L1590" s="41" t="n">
        <v>0</v>
      </c>
      <c r="M1590" s="41" t="n">
        <v>1236752.18</v>
      </c>
      <c r="O1590" s="42" t="n">
        <f aca="false">M1590/SUM($M$2:$M$2023)</f>
        <v>0.00341669992801493</v>
      </c>
      <c r="P1590" s="43" t="n">
        <f aca="false">IFERROR(M1590/I1590,0)</f>
        <v>123675.218</v>
      </c>
      <c r="Q1590" s="17"/>
      <c r="R1590" s="44" t="n">
        <f aca="false">I1590-Q1590</f>
        <v>10</v>
      </c>
      <c r="S1590" s="43" t="n">
        <f aca="false">$AK1590*R1590</f>
        <v>1236752.17692308</v>
      </c>
      <c r="U1590" s="26" t="s">
        <v>259</v>
      </c>
      <c r="V1590" s="26" t="s">
        <v>610</v>
      </c>
      <c r="W1590" s="26" t="s">
        <v>612</v>
      </c>
      <c r="X1590" s="26"/>
      <c r="Y1590" s="26" t="s">
        <v>615</v>
      </c>
      <c r="Z1590" s="27" t="s">
        <v>126</v>
      </c>
      <c r="AA1590" s="26"/>
      <c r="AB1590" s="26"/>
      <c r="AC1590" s="26"/>
      <c r="AD1590" s="26"/>
      <c r="AE1590" s="26"/>
      <c r="AF1590" s="26"/>
      <c r="AG1590" s="26"/>
      <c r="AH1590" s="45" t="n">
        <v>13</v>
      </c>
      <c r="AI1590" s="45" t="n">
        <f aca="false">Q1590</f>
        <v>0</v>
      </c>
      <c r="AJ1590" s="45" t="n">
        <f aca="false">$AH1590-$AI1590</f>
        <v>13</v>
      </c>
      <c r="AK1590" s="46" t="n">
        <v>123675.217692308</v>
      </c>
      <c r="AL1590" s="46" t="n">
        <f aca="false">$AJ1590*$AK1590</f>
        <v>1607777.83</v>
      </c>
      <c r="AM1590" s="46" t="n">
        <f aca="false">$AI1590*$AK1590</f>
        <v>0</v>
      </c>
      <c r="AN1590" s="26"/>
      <c r="AO1590" s="26" t="s">
        <v>1741</v>
      </c>
    </row>
    <row r="1591" customFormat="false" ht="12" hidden="false" customHeight="false" outlineLevel="0" collapsed="false">
      <c r="A1591" s="39" t="s">
        <v>1383</v>
      </c>
      <c r="B1591" s="39" t="s">
        <v>1384</v>
      </c>
      <c r="C1591" s="39"/>
      <c r="D1591" s="39" t="s">
        <v>4565</v>
      </c>
      <c r="E1591" s="39" t="s">
        <v>611</v>
      </c>
      <c r="F1591" s="39" t="s">
        <v>1739</v>
      </c>
      <c r="G1591" s="39" t="s">
        <v>5355</v>
      </c>
      <c r="H1591" s="39" t="s">
        <v>4502</v>
      </c>
      <c r="I1591" s="40" t="n">
        <v>10</v>
      </c>
      <c r="J1591" s="40" t="n">
        <v>0</v>
      </c>
      <c r="K1591" s="39" t="s">
        <v>4503</v>
      </c>
      <c r="L1591" s="41" t="n">
        <v>0</v>
      </c>
      <c r="M1591" s="41" t="n">
        <v>110830</v>
      </c>
      <c r="O1591" s="42" t="n">
        <f aca="false">M1591/SUM($M$2:$M$2023)</f>
        <v>0.000306183291321867</v>
      </c>
      <c r="P1591" s="43" t="n">
        <f aca="false">IFERROR(M1591/I1591,0)</f>
        <v>11083</v>
      </c>
      <c r="Q1591" s="17"/>
      <c r="R1591" s="44" t="n">
        <f aca="false">I1591-Q1591</f>
        <v>10</v>
      </c>
      <c r="S1591" s="43" t="n">
        <f aca="false">$AK1591*R1591</f>
        <v>110830</v>
      </c>
      <c r="U1591" s="26" t="s">
        <v>259</v>
      </c>
      <c r="V1591" s="26" t="s">
        <v>610</v>
      </c>
      <c r="W1591" s="26" t="s">
        <v>612</v>
      </c>
      <c r="X1591" s="26"/>
      <c r="Y1591" s="26" t="s">
        <v>615</v>
      </c>
      <c r="Z1591" s="27" t="s">
        <v>126</v>
      </c>
      <c r="AA1591" s="26"/>
      <c r="AB1591" s="26"/>
      <c r="AC1591" s="26"/>
      <c r="AD1591" s="26"/>
      <c r="AE1591" s="26"/>
      <c r="AF1591" s="26"/>
      <c r="AG1591" s="26"/>
      <c r="AH1591" s="45" t="n">
        <v>10</v>
      </c>
      <c r="AI1591" s="45" t="n">
        <f aca="false">Q1591</f>
        <v>0</v>
      </c>
      <c r="AJ1591" s="45" t="n">
        <f aca="false">$AH1591-$AI1591</f>
        <v>10</v>
      </c>
      <c r="AK1591" s="46" t="n">
        <v>11083</v>
      </c>
      <c r="AL1591" s="46" t="n">
        <f aca="false">$AJ1591*$AK1591</f>
        <v>110830</v>
      </c>
      <c r="AM1591" s="46" t="n">
        <f aca="false">$AI1591*$AK1591</f>
        <v>0</v>
      </c>
      <c r="AN1591" s="26"/>
      <c r="AO1591" s="26"/>
    </row>
    <row r="1592" customFormat="false" ht="12" hidden="false" customHeight="false" outlineLevel="0" collapsed="false">
      <c r="A1592" s="39" t="s">
        <v>3000</v>
      </c>
      <c r="B1592" s="39" t="s">
        <v>3001</v>
      </c>
      <c r="C1592" s="39"/>
      <c r="D1592" s="39" t="s">
        <v>4565</v>
      </c>
      <c r="E1592" s="39" t="s">
        <v>611</v>
      </c>
      <c r="F1592" s="39" t="s">
        <v>1739</v>
      </c>
      <c r="G1592" s="39" t="s">
        <v>5355</v>
      </c>
      <c r="H1592" s="39" t="s">
        <v>4502</v>
      </c>
      <c r="I1592" s="40" t="n">
        <v>10</v>
      </c>
      <c r="J1592" s="40" t="n">
        <v>0</v>
      </c>
      <c r="K1592" s="39" t="s">
        <v>4503</v>
      </c>
      <c r="L1592" s="41" t="n">
        <v>0</v>
      </c>
      <c r="M1592" s="41" t="n">
        <v>692962.95</v>
      </c>
      <c r="O1592" s="42" t="n">
        <f aca="false">M1592/SUM($M$2:$M$2023)</f>
        <v>0.00191440653970144</v>
      </c>
      <c r="P1592" s="43" t="n">
        <f aca="false">IFERROR(M1592/I1592,0)</f>
        <v>69296.295</v>
      </c>
      <c r="Q1592" s="17"/>
      <c r="R1592" s="44" t="n">
        <f aca="false">I1592-Q1592</f>
        <v>10</v>
      </c>
      <c r="S1592" s="43" t="n">
        <f aca="false">$AK1592*R1592</f>
        <v>692962.95</v>
      </c>
      <c r="U1592" s="26" t="s">
        <v>259</v>
      </c>
      <c r="V1592" s="26" t="s">
        <v>610</v>
      </c>
      <c r="W1592" s="26" t="s">
        <v>612</v>
      </c>
      <c r="X1592" s="26"/>
      <c r="Y1592" s="26" t="s">
        <v>615</v>
      </c>
      <c r="Z1592" s="27" t="s">
        <v>126</v>
      </c>
      <c r="AA1592" s="26"/>
      <c r="AB1592" s="26"/>
      <c r="AC1592" s="26"/>
      <c r="AD1592" s="26"/>
      <c r="AE1592" s="26"/>
      <c r="AF1592" s="26"/>
      <c r="AG1592" s="26"/>
      <c r="AH1592" s="45" t="n">
        <v>10</v>
      </c>
      <c r="AI1592" s="45" t="n">
        <f aca="false">Q1592</f>
        <v>0</v>
      </c>
      <c r="AJ1592" s="45" t="n">
        <f aca="false">$AH1592-$AI1592</f>
        <v>10</v>
      </c>
      <c r="AK1592" s="46" t="n">
        <v>69296.295</v>
      </c>
      <c r="AL1592" s="46" t="n">
        <f aca="false">$AJ1592*$AK1592</f>
        <v>692962.95</v>
      </c>
      <c r="AM1592" s="46" t="n">
        <f aca="false">$AI1592*$AK1592</f>
        <v>0</v>
      </c>
      <c r="AN1592" s="26"/>
      <c r="AO1592" s="26"/>
    </row>
    <row r="1593" customFormat="false" ht="12" hidden="false" customHeight="false" outlineLevel="0" collapsed="false">
      <c r="A1593" s="39" t="s">
        <v>1169</v>
      </c>
      <c r="B1593" s="39" t="s">
        <v>1170</v>
      </c>
      <c r="C1593" s="39" t="s">
        <v>2196</v>
      </c>
      <c r="D1593" s="39" t="s">
        <v>4505</v>
      </c>
      <c r="E1593" s="39" t="s">
        <v>261</v>
      </c>
      <c r="F1593" s="39" t="s">
        <v>1739</v>
      </c>
      <c r="G1593" s="39" t="s">
        <v>4853</v>
      </c>
      <c r="H1593" s="39" t="s">
        <v>4502</v>
      </c>
      <c r="I1593" s="40" t="n">
        <v>9</v>
      </c>
      <c r="J1593" s="40" t="n">
        <v>0</v>
      </c>
      <c r="K1593" s="39" t="s">
        <v>4503</v>
      </c>
      <c r="L1593" s="41" t="n">
        <v>0</v>
      </c>
      <c r="M1593" s="41" t="n">
        <v>10695.91</v>
      </c>
      <c r="O1593" s="42" t="n">
        <f aca="false">M1593/SUM($M$2:$M$2023)</f>
        <v>2.95489391634257E-005</v>
      </c>
      <c r="P1593" s="43" t="n">
        <f aca="false">IFERROR(M1593/I1593,0)</f>
        <v>1188.43444444444</v>
      </c>
      <c r="Q1593" s="17"/>
      <c r="R1593" s="44" t="n">
        <f aca="false">I1593-Q1593</f>
        <v>9</v>
      </c>
      <c r="S1593" s="43" t="n">
        <f aca="false">$AK1593*R1593</f>
        <v>10695.906509434</v>
      </c>
      <c r="U1593" s="26" t="s">
        <v>259</v>
      </c>
      <c r="V1593" s="26" t="s">
        <v>260</v>
      </c>
      <c r="W1593" s="26" t="s">
        <v>262</v>
      </c>
      <c r="X1593" s="29" t="s">
        <v>227</v>
      </c>
      <c r="Y1593" s="26" t="s">
        <v>297</v>
      </c>
      <c r="Z1593" s="25" t="s">
        <v>51</v>
      </c>
      <c r="AA1593" s="26" t="s">
        <v>2509</v>
      </c>
      <c r="AB1593" s="26" t="s">
        <v>2510</v>
      </c>
      <c r="AC1593" s="26" t="s">
        <v>290</v>
      </c>
      <c r="AD1593" s="26" t="s">
        <v>269</v>
      </c>
      <c r="AE1593" s="26"/>
      <c r="AF1593" s="26" t="s">
        <v>269</v>
      </c>
      <c r="AG1593" s="26"/>
      <c r="AH1593" s="45"/>
      <c r="AI1593" s="45"/>
      <c r="AJ1593" s="45"/>
      <c r="AK1593" s="46" t="n">
        <v>1188.43405660377</v>
      </c>
      <c r="AL1593" s="46"/>
      <c r="AM1593" s="46"/>
      <c r="AN1593" s="26"/>
      <c r="AO1593" s="26" t="s">
        <v>5825</v>
      </c>
    </row>
    <row r="1594" customFormat="false" ht="12" hidden="false" customHeight="false" outlineLevel="0" collapsed="false">
      <c r="A1594" s="39" t="s">
        <v>2712</v>
      </c>
      <c r="B1594" s="39" t="s">
        <v>2713</v>
      </c>
      <c r="C1594" s="39" t="s">
        <v>5130</v>
      </c>
      <c r="D1594" s="39" t="s">
        <v>4505</v>
      </c>
      <c r="E1594" s="39" t="s">
        <v>261</v>
      </c>
      <c r="F1594" s="39" t="s">
        <v>1739</v>
      </c>
      <c r="G1594" s="39" t="s">
        <v>4853</v>
      </c>
      <c r="H1594" s="39" t="s">
        <v>4502</v>
      </c>
      <c r="I1594" s="40" t="n">
        <v>9</v>
      </c>
      <c r="J1594" s="40" t="n">
        <v>0</v>
      </c>
      <c r="K1594" s="39" t="s">
        <v>4503</v>
      </c>
      <c r="L1594" s="41" t="n">
        <v>0</v>
      </c>
      <c r="M1594" s="41" t="n">
        <v>32693.13</v>
      </c>
      <c r="O1594" s="42" t="n">
        <f aca="false">M1594/SUM($M$2:$M$2023)</f>
        <v>9.03193192007009E-005</v>
      </c>
      <c r="P1594" s="43" t="n">
        <f aca="false">IFERROR(M1594/I1594,0)</f>
        <v>3632.57</v>
      </c>
      <c r="Q1594" s="17"/>
      <c r="R1594" s="44" t="n">
        <f aca="false">I1594-Q1594</f>
        <v>9</v>
      </c>
      <c r="S1594" s="43" t="n">
        <f aca="false">$AK1594*R1594</f>
        <v>32693.13</v>
      </c>
      <c r="U1594" s="26" t="s">
        <v>259</v>
      </c>
      <c r="V1594" s="26" t="s">
        <v>260</v>
      </c>
      <c r="W1594" s="26" t="s">
        <v>262</v>
      </c>
      <c r="X1594" s="24" t="s">
        <v>226</v>
      </c>
      <c r="Y1594" s="26" t="s">
        <v>267</v>
      </c>
      <c r="Z1594" s="25" t="s">
        <v>51</v>
      </c>
      <c r="AA1594" s="26" t="s">
        <v>2714</v>
      </c>
      <c r="AB1594" s="26" t="s">
        <v>2715</v>
      </c>
      <c r="AC1594" s="26" t="s">
        <v>290</v>
      </c>
      <c r="AD1594" s="26" t="s">
        <v>269</v>
      </c>
      <c r="AE1594" s="26"/>
      <c r="AF1594" s="26" t="s">
        <v>269</v>
      </c>
      <c r="AG1594" s="26"/>
      <c r="AH1594" s="45"/>
      <c r="AI1594" s="45"/>
      <c r="AJ1594" s="45"/>
      <c r="AK1594" s="46" t="n">
        <v>3632.57</v>
      </c>
      <c r="AL1594" s="46"/>
      <c r="AM1594" s="46"/>
      <c r="AN1594" s="26"/>
      <c r="AO1594" s="26" t="s">
        <v>5955</v>
      </c>
    </row>
    <row r="1595" customFormat="false" ht="12" hidden="false" customHeight="false" outlineLevel="0" collapsed="false">
      <c r="A1595" s="39" t="s">
        <v>2577</v>
      </c>
      <c r="B1595" s="39" t="s">
        <v>2578</v>
      </c>
      <c r="C1595" s="39" t="s">
        <v>5975</v>
      </c>
      <c r="D1595" s="39" t="s">
        <v>4505</v>
      </c>
      <c r="E1595" s="39" t="s">
        <v>261</v>
      </c>
      <c r="F1595" s="39" t="s">
        <v>1739</v>
      </c>
      <c r="G1595" s="39" t="s">
        <v>4852</v>
      </c>
      <c r="H1595" s="39" t="s">
        <v>4502</v>
      </c>
      <c r="I1595" s="40" t="n">
        <v>9</v>
      </c>
      <c r="J1595" s="40" t="n">
        <v>0</v>
      </c>
      <c r="K1595" s="39" t="s">
        <v>4503</v>
      </c>
      <c r="L1595" s="41" t="n">
        <v>0</v>
      </c>
      <c r="M1595" s="41" t="n">
        <v>101668.68</v>
      </c>
      <c r="O1595" s="42" t="n">
        <f aca="false">M1595/SUM($M$2:$M$2023)</f>
        <v>0.000280873870493095</v>
      </c>
      <c r="P1595" s="43" t="n">
        <f aca="false">IFERROR(M1595/I1595,0)</f>
        <v>11296.52</v>
      </c>
      <c r="Q1595" s="17"/>
      <c r="R1595" s="44" t="n">
        <f aca="false">I1595-Q1595</f>
        <v>9</v>
      </c>
      <c r="S1595" s="43" t="n">
        <f aca="false">$AK1595*R1595</f>
        <v>101668.68</v>
      </c>
      <c r="U1595" s="26" t="s">
        <v>259</v>
      </c>
      <c r="V1595" s="26" t="s">
        <v>260</v>
      </c>
      <c r="W1595" s="26" t="s">
        <v>262</v>
      </c>
      <c r="X1595" s="25" t="s">
        <v>228</v>
      </c>
      <c r="Y1595" s="26" t="s">
        <v>282</v>
      </c>
      <c r="Z1595" s="25" t="s">
        <v>51</v>
      </c>
      <c r="AA1595" s="26" t="s">
        <v>2579</v>
      </c>
      <c r="AB1595" s="26" t="s">
        <v>2580</v>
      </c>
      <c r="AC1595" s="26" t="s">
        <v>2581</v>
      </c>
      <c r="AD1595" s="26" t="s">
        <v>269</v>
      </c>
      <c r="AE1595" s="26"/>
      <c r="AF1595" s="26" t="s">
        <v>270</v>
      </c>
      <c r="AG1595" s="26" t="s">
        <v>2582</v>
      </c>
      <c r="AH1595" s="45"/>
      <c r="AI1595" s="45"/>
      <c r="AJ1595" s="45"/>
      <c r="AK1595" s="46" t="n">
        <v>11296.52</v>
      </c>
      <c r="AL1595" s="46"/>
      <c r="AM1595" s="46"/>
      <c r="AN1595" s="26"/>
      <c r="AO1595" s="26" t="s">
        <v>5899</v>
      </c>
    </row>
    <row r="1596" customFormat="false" ht="12" hidden="false" customHeight="false" outlineLevel="0" collapsed="false">
      <c r="A1596" s="39" t="s">
        <v>2925</v>
      </c>
      <c r="B1596" s="39" t="s">
        <v>2926</v>
      </c>
      <c r="C1596" s="39"/>
      <c r="D1596" s="39" t="s">
        <v>4505</v>
      </c>
      <c r="E1596" s="39" t="s">
        <v>274</v>
      </c>
      <c r="F1596" s="39" t="s">
        <v>1739</v>
      </c>
      <c r="G1596" s="39" t="s">
        <v>4853</v>
      </c>
      <c r="H1596" s="39" t="s">
        <v>4502</v>
      </c>
      <c r="I1596" s="40" t="n">
        <v>9</v>
      </c>
      <c r="J1596" s="40" t="n">
        <v>0</v>
      </c>
      <c r="K1596" s="39" t="s">
        <v>4503</v>
      </c>
      <c r="L1596" s="41" t="n">
        <v>0</v>
      </c>
      <c r="M1596" s="41" t="n">
        <v>31344.53</v>
      </c>
      <c r="O1596" s="42" t="n">
        <f aca="false">M1596/SUM($M$2:$M$2023)</f>
        <v>8.65936241120365E-005</v>
      </c>
      <c r="P1596" s="43" t="n">
        <f aca="false">IFERROR(M1596/I1596,0)</f>
        <v>3482.72555555556</v>
      </c>
      <c r="Q1596" s="17"/>
      <c r="R1596" s="44" t="n">
        <f aca="false">I1596-Q1596</f>
        <v>9</v>
      </c>
      <c r="S1596" s="43" t="n">
        <f aca="false">$AK1596*R1596</f>
        <v>31344.5314285714</v>
      </c>
      <c r="U1596" s="26" t="s">
        <v>259</v>
      </c>
      <c r="V1596" s="26" t="s">
        <v>273</v>
      </c>
      <c r="W1596" s="26" t="s">
        <v>262</v>
      </c>
      <c r="X1596" s="26"/>
      <c r="Y1596" s="26" t="s">
        <v>277</v>
      </c>
      <c r="Z1596" s="27" t="s">
        <v>123</v>
      </c>
      <c r="AA1596" s="26"/>
      <c r="AB1596" s="26"/>
      <c r="AC1596" s="26"/>
      <c r="AD1596" s="26"/>
      <c r="AE1596" s="26"/>
      <c r="AF1596" s="26"/>
      <c r="AG1596" s="26"/>
      <c r="AH1596" s="45" t="n">
        <v>14</v>
      </c>
      <c r="AI1596" s="45" t="n">
        <f aca="false">Q1596</f>
        <v>0</v>
      </c>
      <c r="AJ1596" s="45" t="n">
        <f aca="false">$AH1596-$AI1596</f>
        <v>14</v>
      </c>
      <c r="AK1596" s="46" t="n">
        <v>3482.72571428572</v>
      </c>
      <c r="AL1596" s="46" t="n">
        <f aca="false">$AJ1596*$AK1596</f>
        <v>48758.16</v>
      </c>
      <c r="AM1596" s="46" t="n">
        <f aca="false">$AI1596*$AK1596</f>
        <v>0</v>
      </c>
      <c r="AN1596" s="26"/>
      <c r="AO1596" s="26" t="s">
        <v>1741</v>
      </c>
    </row>
    <row r="1597" customFormat="false" ht="12" hidden="false" customHeight="false" outlineLevel="0" collapsed="false">
      <c r="A1597" s="39" t="s">
        <v>3004</v>
      </c>
      <c r="B1597" s="39" t="s">
        <v>3005</v>
      </c>
      <c r="C1597" s="39"/>
      <c r="D1597" s="39" t="s">
        <v>4565</v>
      </c>
      <c r="E1597" s="39" t="s">
        <v>611</v>
      </c>
      <c r="F1597" s="39" t="s">
        <v>1739</v>
      </c>
      <c r="G1597" s="39" t="s">
        <v>4854</v>
      </c>
      <c r="H1597" s="39" t="s">
        <v>4502</v>
      </c>
      <c r="I1597" s="40" t="n">
        <v>9</v>
      </c>
      <c r="J1597" s="40" t="n">
        <v>0</v>
      </c>
      <c r="K1597" s="39" t="s">
        <v>4503</v>
      </c>
      <c r="L1597" s="41" t="n">
        <v>0</v>
      </c>
      <c r="M1597" s="41" t="n">
        <v>193500</v>
      </c>
      <c r="O1597" s="42" t="n">
        <f aca="false">M1597/SUM($M$2:$M$2023)</f>
        <v>0.000534570665621053</v>
      </c>
      <c r="P1597" s="43" t="n">
        <f aca="false">IFERROR(M1597/I1597,0)</f>
        <v>21500</v>
      </c>
      <c r="Q1597" s="17"/>
      <c r="R1597" s="44" t="n">
        <f aca="false">I1597-Q1597</f>
        <v>9</v>
      </c>
      <c r="S1597" s="43" t="n">
        <f aca="false">$AK1597*R1597</f>
        <v>193500</v>
      </c>
      <c r="U1597" s="26" t="s">
        <v>259</v>
      </c>
      <c r="V1597" s="26" t="s">
        <v>610</v>
      </c>
      <c r="W1597" s="26" t="s">
        <v>612</v>
      </c>
      <c r="X1597" s="26"/>
      <c r="Y1597" s="26" t="s">
        <v>615</v>
      </c>
      <c r="Z1597" s="27" t="s">
        <v>126</v>
      </c>
      <c r="AA1597" s="26"/>
      <c r="AB1597" s="26"/>
      <c r="AC1597" s="26"/>
      <c r="AD1597" s="26"/>
      <c r="AE1597" s="26"/>
      <c r="AF1597" s="26"/>
      <c r="AG1597" s="26"/>
      <c r="AH1597" s="45" t="n">
        <v>9</v>
      </c>
      <c r="AI1597" s="45" t="n">
        <f aca="false">Q1597</f>
        <v>0</v>
      </c>
      <c r="AJ1597" s="45" t="n">
        <f aca="false">$AH1597-$AI1597</f>
        <v>9</v>
      </c>
      <c r="AK1597" s="46" t="n">
        <v>21500</v>
      </c>
      <c r="AL1597" s="46" t="n">
        <f aca="false">$AJ1597*$AK1597</f>
        <v>193500</v>
      </c>
      <c r="AM1597" s="46" t="n">
        <f aca="false">$AI1597*$AK1597</f>
        <v>0</v>
      </c>
      <c r="AN1597" s="26"/>
      <c r="AO1597" s="26"/>
    </row>
    <row r="1598" customFormat="false" ht="12" hidden="false" customHeight="false" outlineLevel="0" collapsed="false">
      <c r="A1598" s="39" t="s">
        <v>2860</v>
      </c>
      <c r="B1598" s="39" t="s">
        <v>2861</v>
      </c>
      <c r="C1598" s="39"/>
      <c r="D1598" s="39" t="s">
        <v>4565</v>
      </c>
      <c r="E1598" s="39" t="s">
        <v>611</v>
      </c>
      <c r="F1598" s="39" t="s">
        <v>1739</v>
      </c>
      <c r="G1598" s="39" t="s">
        <v>5355</v>
      </c>
      <c r="H1598" s="39" t="s">
        <v>4502</v>
      </c>
      <c r="I1598" s="40" t="n">
        <v>9</v>
      </c>
      <c r="J1598" s="40" t="n">
        <v>0</v>
      </c>
      <c r="K1598" s="39" t="s">
        <v>4503</v>
      </c>
      <c r="L1598" s="41" t="n">
        <v>0</v>
      </c>
      <c r="M1598" s="41" t="n">
        <v>175500</v>
      </c>
      <c r="O1598" s="42" t="n">
        <f aca="false">M1598/SUM($M$2:$M$2023)</f>
        <v>0.00048484316184235</v>
      </c>
      <c r="P1598" s="43" t="n">
        <f aca="false">IFERROR(M1598/I1598,0)</f>
        <v>19500</v>
      </c>
      <c r="Q1598" s="17"/>
      <c r="R1598" s="44" t="n">
        <f aca="false">I1598-Q1598</f>
        <v>9</v>
      </c>
      <c r="S1598" s="43" t="n">
        <f aca="false">$AK1598*R1598</f>
        <v>175500</v>
      </c>
      <c r="U1598" s="26" t="s">
        <v>259</v>
      </c>
      <c r="V1598" s="26" t="s">
        <v>610</v>
      </c>
      <c r="W1598" s="26" t="s">
        <v>612</v>
      </c>
      <c r="X1598" s="26"/>
      <c r="Y1598" s="26" t="s">
        <v>615</v>
      </c>
      <c r="Z1598" s="27" t="s">
        <v>126</v>
      </c>
      <c r="AA1598" s="26"/>
      <c r="AB1598" s="26"/>
      <c r="AC1598" s="26"/>
      <c r="AD1598" s="26"/>
      <c r="AE1598" s="26"/>
      <c r="AF1598" s="26"/>
      <c r="AG1598" s="26"/>
      <c r="AH1598" s="45"/>
      <c r="AI1598" s="45"/>
      <c r="AJ1598" s="45"/>
      <c r="AK1598" s="46" t="n">
        <v>19500</v>
      </c>
      <c r="AL1598" s="46"/>
      <c r="AM1598" s="46"/>
      <c r="AN1598" s="26"/>
      <c r="AO1598" s="26" t="s">
        <v>1741</v>
      </c>
    </row>
    <row r="1599" customFormat="false" ht="12" hidden="false" customHeight="false" outlineLevel="0" collapsed="false">
      <c r="A1599" s="39" t="s">
        <v>3006</v>
      </c>
      <c r="B1599" s="39" t="s">
        <v>3007</v>
      </c>
      <c r="C1599" s="39"/>
      <c r="D1599" s="39" t="s">
        <v>4565</v>
      </c>
      <c r="E1599" s="39" t="s">
        <v>611</v>
      </c>
      <c r="F1599" s="39" t="s">
        <v>1739</v>
      </c>
      <c r="G1599" s="39" t="s">
        <v>4854</v>
      </c>
      <c r="H1599" s="39" t="s">
        <v>4502</v>
      </c>
      <c r="I1599" s="40" t="n">
        <v>9</v>
      </c>
      <c r="J1599" s="40" t="n">
        <v>0</v>
      </c>
      <c r="K1599" s="39" t="s">
        <v>4503</v>
      </c>
      <c r="L1599" s="41" t="n">
        <v>0</v>
      </c>
      <c r="M1599" s="41" t="n">
        <v>1091422.91</v>
      </c>
      <c r="O1599" s="42" t="n">
        <f aca="false">M1599/SUM($M$2:$M$2023)</f>
        <v>0.00301520760451042</v>
      </c>
      <c r="P1599" s="43" t="n">
        <f aca="false">IFERROR(M1599/I1599,0)</f>
        <v>121269.212222222</v>
      </c>
      <c r="Q1599" s="17"/>
      <c r="R1599" s="44" t="n">
        <f aca="false">I1599-Q1599</f>
        <v>9</v>
      </c>
      <c r="S1599" s="43" t="n">
        <f aca="false">$AK1599*R1599</f>
        <v>1091422.91</v>
      </c>
      <c r="U1599" s="26" t="s">
        <v>259</v>
      </c>
      <c r="V1599" s="26" t="s">
        <v>610</v>
      </c>
      <c r="W1599" s="26" t="s">
        <v>612</v>
      </c>
      <c r="X1599" s="26"/>
      <c r="Y1599" s="26" t="s">
        <v>615</v>
      </c>
      <c r="Z1599" s="27" t="s">
        <v>126</v>
      </c>
      <c r="AA1599" s="26"/>
      <c r="AB1599" s="26"/>
      <c r="AC1599" s="26"/>
      <c r="AD1599" s="26"/>
      <c r="AE1599" s="26"/>
      <c r="AF1599" s="26"/>
      <c r="AG1599" s="26"/>
      <c r="AH1599" s="45" t="n">
        <v>9</v>
      </c>
      <c r="AI1599" s="45" t="n">
        <f aca="false">Q1599</f>
        <v>0</v>
      </c>
      <c r="AJ1599" s="45" t="n">
        <f aca="false">$AH1599-$AI1599</f>
        <v>9</v>
      </c>
      <c r="AK1599" s="46" t="n">
        <v>121269.212222222</v>
      </c>
      <c r="AL1599" s="46" t="n">
        <f aca="false">$AJ1599*$AK1599</f>
        <v>1091422.91</v>
      </c>
      <c r="AM1599" s="46" t="n">
        <f aca="false">$AI1599*$AK1599</f>
        <v>0</v>
      </c>
      <c r="AN1599" s="26"/>
      <c r="AO1599" s="26"/>
    </row>
    <row r="1600" customFormat="false" ht="12" hidden="false" customHeight="false" outlineLevel="0" collapsed="false">
      <c r="A1600" s="39" t="s">
        <v>2959</v>
      </c>
      <c r="B1600" s="39" t="s">
        <v>2960</v>
      </c>
      <c r="C1600" s="39"/>
      <c r="D1600" s="39" t="s">
        <v>4565</v>
      </c>
      <c r="E1600" s="39" t="s">
        <v>611</v>
      </c>
      <c r="F1600" s="39" t="s">
        <v>1739</v>
      </c>
      <c r="G1600" s="39" t="s">
        <v>4854</v>
      </c>
      <c r="H1600" s="39" t="s">
        <v>4502</v>
      </c>
      <c r="I1600" s="40" t="n">
        <v>9</v>
      </c>
      <c r="J1600" s="40" t="n">
        <v>0</v>
      </c>
      <c r="K1600" s="39" t="s">
        <v>4503</v>
      </c>
      <c r="L1600" s="41" t="n">
        <v>0</v>
      </c>
      <c r="M1600" s="41" t="n">
        <v>218732.98</v>
      </c>
      <c r="O1600" s="42" t="n">
        <f aca="false">M1600/SUM($M$2:$M$2023)</f>
        <v>0.000604280282748716</v>
      </c>
      <c r="P1600" s="43" t="n">
        <f aca="false">IFERROR(M1600/I1600,0)</f>
        <v>24303.6644444444</v>
      </c>
      <c r="Q1600" s="17"/>
      <c r="R1600" s="44" t="n">
        <f aca="false">I1600-Q1600</f>
        <v>9</v>
      </c>
      <c r="S1600" s="43" t="n">
        <f aca="false">$AK1600*R1600</f>
        <v>218732.980909091</v>
      </c>
      <c r="U1600" s="26" t="s">
        <v>259</v>
      </c>
      <c r="V1600" s="26" t="s">
        <v>610</v>
      </c>
      <c r="W1600" s="26" t="s">
        <v>612</v>
      </c>
      <c r="X1600" s="26"/>
      <c r="Y1600" s="26" t="s">
        <v>615</v>
      </c>
      <c r="Z1600" s="27" t="s">
        <v>126</v>
      </c>
      <c r="AA1600" s="26"/>
      <c r="AB1600" s="26"/>
      <c r="AC1600" s="26"/>
      <c r="AD1600" s="26"/>
      <c r="AE1600" s="26"/>
      <c r="AF1600" s="26"/>
      <c r="AG1600" s="26"/>
      <c r="AH1600" s="45" t="n">
        <v>11</v>
      </c>
      <c r="AI1600" s="45" t="n">
        <f aca="false">Q1600</f>
        <v>0</v>
      </c>
      <c r="AJ1600" s="45" t="n">
        <f aca="false">$AH1600-$AI1600</f>
        <v>11</v>
      </c>
      <c r="AK1600" s="46" t="n">
        <v>24303.6645454546</v>
      </c>
      <c r="AL1600" s="46" t="n">
        <f aca="false">$AJ1600*$AK1600</f>
        <v>267340.31</v>
      </c>
      <c r="AM1600" s="46" t="n">
        <f aca="false">$AI1600*$AK1600</f>
        <v>0</v>
      </c>
      <c r="AN1600" s="26"/>
      <c r="AO1600" s="26" t="s">
        <v>1741</v>
      </c>
    </row>
    <row r="1601" customFormat="false" ht="12" hidden="false" customHeight="false" outlineLevel="0" collapsed="false">
      <c r="A1601" s="39" t="s">
        <v>2644</v>
      </c>
      <c r="B1601" s="39" t="s">
        <v>2645</v>
      </c>
      <c r="C1601" s="39"/>
      <c r="D1601" s="39" t="s">
        <v>4565</v>
      </c>
      <c r="E1601" s="39" t="s">
        <v>611</v>
      </c>
      <c r="F1601" s="39" t="s">
        <v>1739</v>
      </c>
      <c r="G1601" s="39" t="s">
        <v>5355</v>
      </c>
      <c r="H1601" s="39" t="s">
        <v>4502</v>
      </c>
      <c r="I1601" s="40" t="n">
        <v>9</v>
      </c>
      <c r="J1601" s="40" t="n">
        <v>0</v>
      </c>
      <c r="K1601" s="39" t="s">
        <v>4503</v>
      </c>
      <c r="L1601" s="41" t="n">
        <v>0</v>
      </c>
      <c r="M1601" s="41" t="n">
        <v>243987.26</v>
      </c>
      <c r="O1601" s="42" t="n">
        <f aca="false">M1601/SUM($M$2:$M$2023)</f>
        <v>0.000674048744089183</v>
      </c>
      <c r="P1601" s="43" t="n">
        <f aca="false">IFERROR(M1601/I1601,0)</f>
        <v>27109.6955555556</v>
      </c>
      <c r="Q1601" s="17"/>
      <c r="R1601" s="44" t="n">
        <f aca="false">I1601-Q1601</f>
        <v>9</v>
      </c>
      <c r="S1601" s="43" t="n">
        <f aca="false">$AK1601*R1601</f>
        <v>243987.256363636</v>
      </c>
      <c r="U1601" s="26" t="s">
        <v>259</v>
      </c>
      <c r="V1601" s="26" t="s">
        <v>610</v>
      </c>
      <c r="W1601" s="26" t="s">
        <v>612</v>
      </c>
      <c r="X1601" s="26"/>
      <c r="Y1601" s="26" t="s">
        <v>615</v>
      </c>
      <c r="Z1601" s="27" t="s">
        <v>126</v>
      </c>
      <c r="AA1601" s="26"/>
      <c r="AB1601" s="26"/>
      <c r="AC1601" s="26"/>
      <c r="AD1601" s="26"/>
      <c r="AE1601" s="26"/>
      <c r="AF1601" s="26"/>
      <c r="AG1601" s="26"/>
      <c r="AH1601" s="45"/>
      <c r="AI1601" s="45"/>
      <c r="AJ1601" s="45"/>
      <c r="AK1601" s="46" t="n">
        <v>27109.6951515152</v>
      </c>
      <c r="AL1601" s="46"/>
      <c r="AM1601" s="46"/>
      <c r="AN1601" s="26"/>
      <c r="AO1601" s="26" t="s">
        <v>1741</v>
      </c>
    </row>
    <row r="1602" customFormat="false" ht="12" hidden="false" customHeight="false" outlineLevel="0" collapsed="false">
      <c r="A1602" s="39" t="s">
        <v>2729</v>
      </c>
      <c r="B1602" s="39" t="s">
        <v>2730</v>
      </c>
      <c r="C1602" s="39"/>
      <c r="D1602" s="39" t="s">
        <v>4565</v>
      </c>
      <c r="E1602" s="39" t="s">
        <v>611</v>
      </c>
      <c r="F1602" s="39" t="s">
        <v>1739</v>
      </c>
      <c r="G1602" s="39" t="s">
        <v>5355</v>
      </c>
      <c r="H1602" s="39" t="s">
        <v>4502</v>
      </c>
      <c r="I1602" s="40" t="n">
        <v>9</v>
      </c>
      <c r="J1602" s="40" t="n">
        <v>0</v>
      </c>
      <c r="K1602" s="39" t="s">
        <v>4503</v>
      </c>
      <c r="L1602" s="41" t="n">
        <v>0</v>
      </c>
      <c r="M1602" s="41" t="n">
        <v>260547.71</v>
      </c>
      <c r="O1602" s="42" t="n">
        <f aca="false">M1602/SUM($M$2:$M$2023)</f>
        <v>0.000719799290753184</v>
      </c>
      <c r="P1602" s="43" t="n">
        <f aca="false">IFERROR(M1602/I1602,0)</f>
        <v>28949.7455555556</v>
      </c>
      <c r="Q1602" s="17"/>
      <c r="R1602" s="44" t="n">
        <f aca="false">I1602-Q1602</f>
        <v>9</v>
      </c>
      <c r="S1602" s="43" t="n">
        <f aca="false">$AK1602*R1602</f>
        <v>260547.714418605</v>
      </c>
      <c r="U1602" s="26" t="s">
        <v>259</v>
      </c>
      <c r="V1602" s="26" t="s">
        <v>610</v>
      </c>
      <c r="W1602" s="26" t="s">
        <v>612</v>
      </c>
      <c r="X1602" s="26"/>
      <c r="Y1602" s="26" t="s">
        <v>615</v>
      </c>
      <c r="Z1602" s="27" t="s">
        <v>126</v>
      </c>
      <c r="AA1602" s="26"/>
      <c r="AB1602" s="26"/>
      <c r="AC1602" s="26"/>
      <c r="AD1602" s="26"/>
      <c r="AE1602" s="26"/>
      <c r="AF1602" s="26"/>
      <c r="AG1602" s="26"/>
      <c r="AH1602" s="45"/>
      <c r="AI1602" s="45"/>
      <c r="AJ1602" s="45"/>
      <c r="AK1602" s="46" t="n">
        <v>28949.7460465116</v>
      </c>
      <c r="AL1602" s="46"/>
      <c r="AM1602" s="46"/>
      <c r="AN1602" s="26"/>
      <c r="AO1602" s="26" t="s">
        <v>1741</v>
      </c>
    </row>
    <row r="1603" customFormat="false" ht="12" hidden="false" customHeight="false" outlineLevel="0" collapsed="false">
      <c r="A1603" s="39" t="s">
        <v>2326</v>
      </c>
      <c r="B1603" s="39" t="s">
        <v>2327</v>
      </c>
      <c r="C1603" s="39" t="s">
        <v>4385</v>
      </c>
      <c r="D1603" s="39" t="s">
        <v>4505</v>
      </c>
      <c r="E1603" s="39" t="s">
        <v>261</v>
      </c>
      <c r="F1603" s="39" t="s">
        <v>1739</v>
      </c>
      <c r="G1603" s="39" t="s">
        <v>4853</v>
      </c>
      <c r="H1603" s="39" t="s">
        <v>4502</v>
      </c>
      <c r="I1603" s="40" t="n">
        <v>8</v>
      </c>
      <c r="J1603" s="40" t="n">
        <v>0</v>
      </c>
      <c r="K1603" s="39" t="s">
        <v>4503</v>
      </c>
      <c r="L1603" s="41" t="n">
        <v>0</v>
      </c>
      <c r="M1603" s="41" t="n">
        <v>20322.15</v>
      </c>
      <c r="O1603" s="42" t="n">
        <f aca="false">M1603/SUM($M$2:$M$2023)</f>
        <v>5.61427661620201E-005</v>
      </c>
      <c r="P1603" s="43" t="n">
        <f aca="false">IFERROR(M1603/I1603,0)</f>
        <v>2540.26875</v>
      </c>
      <c r="Q1603" s="17"/>
      <c r="R1603" s="44" t="n">
        <f aca="false">I1603-Q1603</f>
        <v>8</v>
      </c>
      <c r="S1603" s="43" t="n">
        <f aca="false">$AK1603*R1603</f>
        <v>20322.1515194346</v>
      </c>
      <c r="U1603" s="26" t="s">
        <v>259</v>
      </c>
      <c r="V1603" s="26" t="s">
        <v>260</v>
      </c>
      <c r="W1603" s="26" t="s">
        <v>262</v>
      </c>
      <c r="X1603" s="24" t="s">
        <v>226</v>
      </c>
      <c r="Y1603" s="26" t="s">
        <v>267</v>
      </c>
      <c r="Z1603" s="25" t="s">
        <v>51</v>
      </c>
      <c r="AA1603" s="26" t="s">
        <v>2328</v>
      </c>
      <c r="AB1603" s="26" t="s">
        <v>2329</v>
      </c>
      <c r="AC1603" s="26" t="s">
        <v>290</v>
      </c>
      <c r="AD1603" s="26" t="s">
        <v>269</v>
      </c>
      <c r="AE1603" s="26"/>
      <c r="AF1603" s="26" t="s">
        <v>269</v>
      </c>
      <c r="AG1603" s="26"/>
      <c r="AH1603" s="45"/>
      <c r="AI1603" s="45"/>
      <c r="AJ1603" s="45"/>
      <c r="AK1603" s="46" t="n">
        <v>2540.26893992933</v>
      </c>
      <c r="AL1603" s="46"/>
      <c r="AM1603" s="46"/>
      <c r="AN1603" s="26"/>
      <c r="AO1603" s="26" t="s">
        <v>5794</v>
      </c>
    </row>
    <row r="1604" customFormat="false" ht="12" hidden="false" customHeight="false" outlineLevel="0" collapsed="false">
      <c r="A1604" s="39" t="s">
        <v>2062</v>
      </c>
      <c r="B1604" s="39" t="s">
        <v>2063</v>
      </c>
      <c r="C1604" s="39" t="s">
        <v>5976</v>
      </c>
      <c r="D1604" s="39" t="s">
        <v>4505</v>
      </c>
      <c r="E1604" s="39" t="s">
        <v>261</v>
      </c>
      <c r="F1604" s="39" t="s">
        <v>1739</v>
      </c>
      <c r="G1604" s="39" t="s">
        <v>4853</v>
      </c>
      <c r="H1604" s="39" t="s">
        <v>4502</v>
      </c>
      <c r="I1604" s="40" t="n">
        <v>8</v>
      </c>
      <c r="J1604" s="40" t="n">
        <v>0</v>
      </c>
      <c r="K1604" s="39" t="s">
        <v>4503</v>
      </c>
      <c r="L1604" s="41" t="n">
        <v>0</v>
      </c>
      <c r="M1604" s="41" t="n">
        <v>35053.44</v>
      </c>
      <c r="O1604" s="42" t="n">
        <f aca="false">M1604/SUM($M$2:$M$2023)</f>
        <v>9.68400038920292E-005</v>
      </c>
      <c r="P1604" s="43" t="n">
        <f aca="false">IFERROR(M1604/I1604,0)</f>
        <v>4381.68</v>
      </c>
      <c r="Q1604" s="17"/>
      <c r="R1604" s="44" t="n">
        <f aca="false">I1604-Q1604</f>
        <v>8</v>
      </c>
      <c r="S1604" s="43" t="n">
        <f aca="false">$AK1604*R1604</f>
        <v>35053.4400826446</v>
      </c>
      <c r="U1604" s="26" t="s">
        <v>259</v>
      </c>
      <c r="V1604" s="26" t="s">
        <v>260</v>
      </c>
      <c r="W1604" s="26" t="s">
        <v>262</v>
      </c>
      <c r="X1604" s="26"/>
      <c r="Y1604" s="26" t="s">
        <v>277</v>
      </c>
      <c r="Z1604" s="27" t="s">
        <v>123</v>
      </c>
      <c r="AA1604" s="26"/>
      <c r="AB1604" s="26"/>
      <c r="AC1604" s="26"/>
      <c r="AD1604" s="26"/>
      <c r="AE1604" s="26"/>
      <c r="AF1604" s="26"/>
      <c r="AG1604" s="26"/>
      <c r="AH1604" s="45"/>
      <c r="AI1604" s="45"/>
      <c r="AJ1604" s="45"/>
      <c r="AK1604" s="46" t="n">
        <v>4381.68001033058</v>
      </c>
      <c r="AL1604" s="46"/>
      <c r="AM1604" s="46"/>
      <c r="AN1604" s="26"/>
      <c r="AO1604" s="26" t="s">
        <v>1820</v>
      </c>
    </row>
    <row r="1605" customFormat="false" ht="12" hidden="false" customHeight="false" outlineLevel="0" collapsed="false">
      <c r="A1605" s="39" t="s">
        <v>2591</v>
      </c>
      <c r="B1605" s="39" t="s">
        <v>2592</v>
      </c>
      <c r="C1605" s="39" t="s">
        <v>5977</v>
      </c>
      <c r="D1605" s="39" t="s">
        <v>4505</v>
      </c>
      <c r="E1605" s="39" t="s">
        <v>261</v>
      </c>
      <c r="F1605" s="39" t="s">
        <v>1739</v>
      </c>
      <c r="G1605" s="39" t="s">
        <v>4853</v>
      </c>
      <c r="H1605" s="39" t="s">
        <v>4502</v>
      </c>
      <c r="I1605" s="40" t="n">
        <v>8</v>
      </c>
      <c r="J1605" s="40" t="n">
        <v>0</v>
      </c>
      <c r="K1605" s="39" t="s">
        <v>4503</v>
      </c>
      <c r="L1605" s="41" t="n">
        <v>0</v>
      </c>
      <c r="M1605" s="41" t="n">
        <v>56171.02</v>
      </c>
      <c r="O1605" s="42" t="n">
        <f aca="false">M1605/SUM($M$2:$M$2023)</f>
        <v>0.000155180256072421</v>
      </c>
      <c r="P1605" s="43" t="n">
        <f aca="false">IFERROR(M1605/I1605,0)</f>
        <v>7021.3775</v>
      </c>
      <c r="Q1605" s="17"/>
      <c r="R1605" s="44" t="n">
        <f aca="false">I1605-Q1605</f>
        <v>8</v>
      </c>
      <c r="S1605" s="43" t="n">
        <f aca="false">$AK1605*R1605</f>
        <v>56171.0165853659</v>
      </c>
      <c r="U1605" s="26" t="s">
        <v>259</v>
      </c>
      <c r="V1605" s="26" t="s">
        <v>260</v>
      </c>
      <c r="W1605" s="26" t="s">
        <v>262</v>
      </c>
      <c r="X1605" s="29" t="s">
        <v>227</v>
      </c>
      <c r="Y1605" s="26" t="s">
        <v>297</v>
      </c>
      <c r="Z1605" s="24" t="s">
        <v>54</v>
      </c>
      <c r="AA1605" s="26" t="s">
        <v>2593</v>
      </c>
      <c r="AB1605" s="26" t="s">
        <v>2594</v>
      </c>
      <c r="AC1605" s="26" t="s">
        <v>290</v>
      </c>
      <c r="AD1605" s="26" t="s">
        <v>269</v>
      </c>
      <c r="AE1605" s="26"/>
      <c r="AF1605" s="26" t="s">
        <v>269</v>
      </c>
      <c r="AG1605" s="26"/>
      <c r="AH1605" s="45"/>
      <c r="AI1605" s="45"/>
      <c r="AJ1605" s="45"/>
      <c r="AK1605" s="46" t="n">
        <v>7021.37707317073</v>
      </c>
      <c r="AL1605" s="46"/>
      <c r="AM1605" s="46"/>
      <c r="AN1605" s="26"/>
      <c r="AO1605" s="26" t="s">
        <v>5964</v>
      </c>
    </row>
    <row r="1606" customFormat="false" ht="12" hidden="false" customHeight="false" outlineLevel="0" collapsed="false">
      <c r="A1606" s="39" t="s">
        <v>2591</v>
      </c>
      <c r="B1606" s="39" t="s">
        <v>2592</v>
      </c>
      <c r="C1606" s="39" t="s">
        <v>3564</v>
      </c>
      <c r="D1606" s="39" t="s">
        <v>4505</v>
      </c>
      <c r="E1606" s="39" t="s">
        <v>261</v>
      </c>
      <c r="F1606" s="39" t="s">
        <v>1739</v>
      </c>
      <c r="G1606" s="39" t="s">
        <v>4853</v>
      </c>
      <c r="H1606" s="39" t="s">
        <v>4502</v>
      </c>
      <c r="I1606" s="40" t="n">
        <v>8</v>
      </c>
      <c r="J1606" s="40" t="n">
        <v>0</v>
      </c>
      <c r="K1606" s="39" t="s">
        <v>4503</v>
      </c>
      <c r="L1606" s="41" t="n">
        <v>0</v>
      </c>
      <c r="M1606" s="41" t="n">
        <v>56171.02</v>
      </c>
      <c r="O1606" s="42" t="n">
        <f aca="false">M1606/SUM($M$2:$M$2023)</f>
        <v>0.000155180256072421</v>
      </c>
      <c r="P1606" s="43" t="n">
        <f aca="false">IFERROR(M1606/I1606,0)</f>
        <v>7021.3775</v>
      </c>
      <c r="Q1606" s="17"/>
      <c r="R1606" s="44" t="n">
        <f aca="false">I1606-Q1606</f>
        <v>8</v>
      </c>
      <c r="S1606" s="43" t="n">
        <f aca="false">$AK1606*R1606</f>
        <v>56171.0165853659</v>
      </c>
      <c r="U1606" s="26" t="s">
        <v>259</v>
      </c>
      <c r="V1606" s="26" t="s">
        <v>260</v>
      </c>
      <c r="W1606" s="26" t="s">
        <v>262</v>
      </c>
      <c r="X1606" s="29" t="s">
        <v>227</v>
      </c>
      <c r="Y1606" s="26" t="s">
        <v>297</v>
      </c>
      <c r="Z1606" s="24" t="s">
        <v>54</v>
      </c>
      <c r="AA1606" s="26" t="s">
        <v>2593</v>
      </c>
      <c r="AB1606" s="26" t="s">
        <v>2594</v>
      </c>
      <c r="AC1606" s="26" t="s">
        <v>290</v>
      </c>
      <c r="AD1606" s="26" t="s">
        <v>269</v>
      </c>
      <c r="AE1606" s="26"/>
      <c r="AF1606" s="26" t="s">
        <v>269</v>
      </c>
      <c r="AG1606" s="26"/>
      <c r="AH1606" s="45"/>
      <c r="AI1606" s="45"/>
      <c r="AJ1606" s="45"/>
      <c r="AK1606" s="46" t="n">
        <v>7021.37707317073</v>
      </c>
      <c r="AL1606" s="46"/>
      <c r="AM1606" s="46"/>
      <c r="AN1606" s="26"/>
      <c r="AO1606" s="26" t="s">
        <v>5964</v>
      </c>
    </row>
    <row r="1607" customFormat="false" ht="12" hidden="false" customHeight="false" outlineLevel="0" collapsed="false">
      <c r="A1607" s="39" t="s">
        <v>2218</v>
      </c>
      <c r="B1607" s="39" t="s">
        <v>2219</v>
      </c>
      <c r="C1607" s="39" t="s">
        <v>5978</v>
      </c>
      <c r="D1607" s="39" t="s">
        <v>4505</v>
      </c>
      <c r="E1607" s="39" t="s">
        <v>261</v>
      </c>
      <c r="F1607" s="39" t="s">
        <v>1739</v>
      </c>
      <c r="G1607" s="39" t="s">
        <v>4853</v>
      </c>
      <c r="H1607" s="39" t="s">
        <v>4502</v>
      </c>
      <c r="I1607" s="40" t="n">
        <v>8</v>
      </c>
      <c r="J1607" s="40" t="n">
        <v>0</v>
      </c>
      <c r="K1607" s="39" t="s">
        <v>4503</v>
      </c>
      <c r="L1607" s="41" t="n">
        <v>0</v>
      </c>
      <c r="M1607" s="41" t="n">
        <v>4446.25</v>
      </c>
      <c r="O1607" s="42" t="n">
        <f aca="false">M1607/SUM($M$2:$M$2023)</f>
        <v>1.22833840931142E-005</v>
      </c>
      <c r="P1607" s="43" t="n">
        <f aca="false">IFERROR(M1607/I1607,0)</f>
        <v>555.78125</v>
      </c>
      <c r="Q1607" s="17"/>
      <c r="R1607" s="44" t="n">
        <f aca="false">I1607-Q1607</f>
        <v>8</v>
      </c>
      <c r="S1607" s="43" t="n">
        <f aca="false">$AK1607*R1607</f>
        <v>4446.25042016807</v>
      </c>
      <c r="U1607" s="26" t="s">
        <v>259</v>
      </c>
      <c r="V1607" s="26" t="s">
        <v>260</v>
      </c>
      <c r="W1607" s="26" t="s">
        <v>262</v>
      </c>
      <c r="X1607" s="29" t="s">
        <v>227</v>
      </c>
      <c r="Y1607" s="26" t="s">
        <v>297</v>
      </c>
      <c r="Z1607" s="25" t="s">
        <v>51</v>
      </c>
      <c r="AA1607" s="26" t="s">
        <v>2220</v>
      </c>
      <c r="AB1607" s="26" t="s">
        <v>2221</v>
      </c>
      <c r="AC1607" s="26" t="s">
        <v>290</v>
      </c>
      <c r="AD1607" s="26" t="s">
        <v>269</v>
      </c>
      <c r="AE1607" s="26"/>
      <c r="AF1607" s="26" t="s">
        <v>269</v>
      </c>
      <c r="AG1607" s="26"/>
      <c r="AH1607" s="45"/>
      <c r="AI1607" s="45"/>
      <c r="AJ1607" s="45"/>
      <c r="AK1607" s="46" t="n">
        <v>555.781302521009</v>
      </c>
      <c r="AL1607" s="46"/>
      <c r="AM1607" s="46"/>
      <c r="AN1607" s="26"/>
      <c r="AO1607" s="26" t="s">
        <v>5325</v>
      </c>
    </row>
    <row r="1608" customFormat="false" ht="12" hidden="false" customHeight="false" outlineLevel="0" collapsed="false">
      <c r="A1608" s="39" t="s">
        <v>278</v>
      </c>
      <c r="B1608" s="39" t="s">
        <v>279</v>
      </c>
      <c r="C1608" s="39" t="s">
        <v>5979</v>
      </c>
      <c r="D1608" s="39" t="s">
        <v>4505</v>
      </c>
      <c r="E1608" s="39" t="s">
        <v>261</v>
      </c>
      <c r="F1608" s="39" t="s">
        <v>1739</v>
      </c>
      <c r="G1608" s="39" t="s">
        <v>4853</v>
      </c>
      <c r="H1608" s="39" t="s">
        <v>4502</v>
      </c>
      <c r="I1608" s="40" t="n">
        <v>8</v>
      </c>
      <c r="J1608" s="40" t="n">
        <v>0</v>
      </c>
      <c r="K1608" s="39" t="s">
        <v>4503</v>
      </c>
      <c r="L1608" s="41" t="n">
        <v>0</v>
      </c>
      <c r="M1608" s="41" t="n">
        <v>880.64</v>
      </c>
      <c r="O1608" s="42" t="n">
        <f aca="false">M1608/SUM($M$2:$M$2023)</f>
        <v>2.43289049598204E-006</v>
      </c>
      <c r="P1608" s="43" t="n">
        <f aca="false">IFERROR(M1608/I1608,0)</f>
        <v>110.08</v>
      </c>
      <c r="Q1608" s="17"/>
      <c r="R1608" s="44" t="n">
        <f aca="false">I1608-Q1608</f>
        <v>8</v>
      </c>
      <c r="S1608" s="43" t="n">
        <f aca="false">$AK1608*R1608</f>
        <v>880.643729456384</v>
      </c>
      <c r="U1608" s="26" t="s">
        <v>259</v>
      </c>
      <c r="V1608" s="26" t="s">
        <v>260</v>
      </c>
      <c r="W1608" s="26" t="s">
        <v>262</v>
      </c>
      <c r="X1608" s="25" t="s">
        <v>228</v>
      </c>
      <c r="Y1608" s="26" t="s">
        <v>282</v>
      </c>
      <c r="Z1608" s="25" t="s">
        <v>51</v>
      </c>
      <c r="AA1608" s="26" t="s">
        <v>1814</v>
      </c>
      <c r="AB1608" s="26" t="s">
        <v>1815</v>
      </c>
      <c r="AC1608" s="26" t="s">
        <v>1816</v>
      </c>
      <c r="AD1608" s="26" t="s">
        <v>269</v>
      </c>
      <c r="AE1608" s="26"/>
      <c r="AF1608" s="26" t="s">
        <v>270</v>
      </c>
      <c r="AG1608" s="26" t="s">
        <v>284</v>
      </c>
      <c r="AH1608" s="45"/>
      <c r="AI1608" s="45"/>
      <c r="AJ1608" s="45"/>
      <c r="AK1608" s="46" t="n">
        <v>110.080466182048</v>
      </c>
      <c r="AL1608" s="46"/>
      <c r="AM1608" s="46"/>
      <c r="AN1608" s="26"/>
      <c r="AO1608" s="26" t="s">
        <v>4884</v>
      </c>
    </row>
    <row r="1609" customFormat="false" ht="12" hidden="false" customHeight="false" outlineLevel="0" collapsed="false">
      <c r="A1609" s="39" t="s">
        <v>2282</v>
      </c>
      <c r="B1609" s="39" t="s">
        <v>2283</v>
      </c>
      <c r="C1609" s="39" t="s">
        <v>78</v>
      </c>
      <c r="D1609" s="39" t="s">
        <v>4505</v>
      </c>
      <c r="E1609" s="39" t="s">
        <v>261</v>
      </c>
      <c r="F1609" s="39" t="s">
        <v>1739</v>
      </c>
      <c r="G1609" s="39" t="s">
        <v>4853</v>
      </c>
      <c r="H1609" s="39" t="s">
        <v>4502</v>
      </c>
      <c r="I1609" s="40" t="n">
        <v>8</v>
      </c>
      <c r="J1609" s="40" t="n">
        <v>0</v>
      </c>
      <c r="K1609" s="39" t="s">
        <v>4503</v>
      </c>
      <c r="L1609" s="41" t="n">
        <v>0</v>
      </c>
      <c r="M1609" s="41" t="n">
        <v>26607.73</v>
      </c>
      <c r="O1609" s="42" t="n">
        <f aca="false">M1609/SUM($M$2:$M$2023)</f>
        <v>7.3507555228761E-005</v>
      </c>
      <c r="P1609" s="43" t="n">
        <f aca="false">IFERROR(M1609/I1609,0)</f>
        <v>3325.96625</v>
      </c>
      <c r="Q1609" s="17"/>
      <c r="R1609" s="44" t="n">
        <f aca="false">I1609-Q1609</f>
        <v>8</v>
      </c>
      <c r="S1609" s="43" t="n">
        <f aca="false">$AK1609*R1609</f>
        <v>26607.7301775148</v>
      </c>
      <c r="U1609" s="26" t="s">
        <v>259</v>
      </c>
      <c r="V1609" s="26" t="s">
        <v>260</v>
      </c>
      <c r="W1609" s="26" t="s">
        <v>262</v>
      </c>
      <c r="X1609" s="29" t="s">
        <v>227</v>
      </c>
      <c r="Y1609" s="26" t="s">
        <v>297</v>
      </c>
      <c r="Z1609" s="25" t="s">
        <v>51</v>
      </c>
      <c r="AA1609" s="26" t="s">
        <v>2284</v>
      </c>
      <c r="AB1609" s="26" t="s">
        <v>2285</v>
      </c>
      <c r="AC1609" s="26" t="s">
        <v>290</v>
      </c>
      <c r="AD1609" s="26" t="s">
        <v>270</v>
      </c>
      <c r="AE1609" s="26" t="s">
        <v>2286</v>
      </c>
      <c r="AF1609" s="26" t="s">
        <v>270</v>
      </c>
      <c r="AG1609" s="26" t="s">
        <v>2287</v>
      </c>
      <c r="AH1609" s="45"/>
      <c r="AI1609" s="45"/>
      <c r="AJ1609" s="45"/>
      <c r="AK1609" s="46" t="n">
        <v>3325.96627218935</v>
      </c>
      <c r="AL1609" s="46"/>
      <c r="AM1609" s="46"/>
      <c r="AN1609" s="26"/>
      <c r="AO1609" s="26" t="s">
        <v>5630</v>
      </c>
    </row>
    <row r="1610" customFormat="false" ht="12" hidden="false" customHeight="false" outlineLevel="0" collapsed="false">
      <c r="A1610" s="39" t="s">
        <v>1030</v>
      </c>
      <c r="B1610" s="39" t="s">
        <v>1031</v>
      </c>
      <c r="C1610" s="39"/>
      <c r="D1610" s="39" t="s">
        <v>4505</v>
      </c>
      <c r="E1610" s="39" t="s">
        <v>274</v>
      </c>
      <c r="F1610" s="39" t="s">
        <v>1739</v>
      </c>
      <c r="G1610" s="39" t="s">
        <v>4852</v>
      </c>
      <c r="H1610" s="39" t="s">
        <v>4502</v>
      </c>
      <c r="I1610" s="40" t="n">
        <v>8</v>
      </c>
      <c r="J1610" s="40" t="n">
        <v>0</v>
      </c>
      <c r="K1610" s="39" t="s">
        <v>4503</v>
      </c>
      <c r="L1610" s="41" t="n">
        <v>0</v>
      </c>
      <c r="M1610" s="41" t="n">
        <v>4308.72</v>
      </c>
      <c r="O1610" s="42" t="n">
        <f aca="false">M1610/SUM($M$2:$M$2023)</f>
        <v>1.1903438337854E-005</v>
      </c>
      <c r="P1610" s="43" t="n">
        <f aca="false">IFERROR(M1610/I1610,0)</f>
        <v>538.59</v>
      </c>
      <c r="Q1610" s="17"/>
      <c r="R1610" s="44" t="n">
        <f aca="false">I1610-Q1610</f>
        <v>8</v>
      </c>
      <c r="S1610" s="43" t="n">
        <f aca="false">$AK1610*R1610</f>
        <v>4308.72</v>
      </c>
      <c r="U1610" s="26" t="s">
        <v>259</v>
      </c>
      <c r="V1610" s="26" t="s">
        <v>273</v>
      </c>
      <c r="W1610" s="26" t="s">
        <v>262</v>
      </c>
      <c r="X1610" s="26"/>
      <c r="Y1610" s="26" t="s">
        <v>277</v>
      </c>
      <c r="Z1610" s="27" t="s">
        <v>123</v>
      </c>
      <c r="AA1610" s="26"/>
      <c r="AB1610" s="26"/>
      <c r="AC1610" s="26"/>
      <c r="AD1610" s="26"/>
      <c r="AE1610" s="26"/>
      <c r="AF1610" s="26"/>
      <c r="AG1610" s="26"/>
      <c r="AH1610" s="45" t="n">
        <v>8</v>
      </c>
      <c r="AI1610" s="45" t="n">
        <f aca="false">Q1610</f>
        <v>0</v>
      </c>
      <c r="AJ1610" s="45" t="n">
        <f aca="false">$AH1610-$AI1610</f>
        <v>8</v>
      </c>
      <c r="AK1610" s="46" t="n">
        <v>538.59</v>
      </c>
      <c r="AL1610" s="46" t="n">
        <f aca="false">$AJ1610*$AK1610</f>
        <v>4308.72</v>
      </c>
      <c r="AM1610" s="46" t="n">
        <f aca="false">$AI1610*$AK1610</f>
        <v>0</v>
      </c>
      <c r="AN1610" s="26"/>
      <c r="AO1610" s="26" t="s">
        <v>1741</v>
      </c>
    </row>
    <row r="1611" customFormat="false" ht="12" hidden="false" customHeight="false" outlineLevel="0" collapsed="false">
      <c r="A1611" s="39" t="s">
        <v>3008</v>
      </c>
      <c r="B1611" s="39" t="s">
        <v>3009</v>
      </c>
      <c r="C1611" s="39"/>
      <c r="D1611" s="39" t="s">
        <v>4505</v>
      </c>
      <c r="E1611" s="39" t="s">
        <v>274</v>
      </c>
      <c r="F1611" s="39" t="s">
        <v>1739</v>
      </c>
      <c r="G1611" s="39" t="s">
        <v>4852</v>
      </c>
      <c r="H1611" s="39" t="s">
        <v>4502</v>
      </c>
      <c r="I1611" s="40" t="n">
        <v>8</v>
      </c>
      <c r="J1611" s="40" t="n">
        <v>0</v>
      </c>
      <c r="K1611" s="39" t="s">
        <v>4503</v>
      </c>
      <c r="L1611" s="41" t="n">
        <v>0</v>
      </c>
      <c r="M1611" s="41" t="n">
        <v>13216.68</v>
      </c>
      <c r="O1611" s="42" t="n">
        <f aca="false">M1611/SUM($M$2:$M$2023)</f>
        <v>3.65129169245502E-005</v>
      </c>
      <c r="P1611" s="43" t="n">
        <f aca="false">IFERROR(M1611/I1611,0)</f>
        <v>1652.085</v>
      </c>
      <c r="Q1611" s="17"/>
      <c r="R1611" s="44" t="n">
        <f aca="false">I1611-Q1611</f>
        <v>8</v>
      </c>
      <c r="S1611" s="43" t="n">
        <f aca="false">$AK1611*R1611</f>
        <v>13216.68</v>
      </c>
      <c r="U1611" s="26" t="s">
        <v>259</v>
      </c>
      <c r="V1611" s="26" t="s">
        <v>273</v>
      </c>
      <c r="W1611" s="26" t="s">
        <v>262</v>
      </c>
      <c r="X1611" s="26"/>
      <c r="Y1611" s="26" t="s">
        <v>277</v>
      </c>
      <c r="Z1611" s="27" t="s">
        <v>123</v>
      </c>
      <c r="AA1611" s="26"/>
      <c r="AB1611" s="26"/>
      <c r="AC1611" s="26"/>
      <c r="AD1611" s="26"/>
      <c r="AE1611" s="26"/>
      <c r="AF1611" s="26"/>
      <c r="AG1611" s="26"/>
      <c r="AH1611" s="45" t="n">
        <v>8</v>
      </c>
      <c r="AI1611" s="45" t="n">
        <f aca="false">Q1611</f>
        <v>0</v>
      </c>
      <c r="AJ1611" s="45" t="n">
        <f aca="false">$AH1611-$AI1611</f>
        <v>8</v>
      </c>
      <c r="AK1611" s="46" t="n">
        <v>1652.085</v>
      </c>
      <c r="AL1611" s="46" t="n">
        <f aca="false">$AJ1611*$AK1611</f>
        <v>13216.68</v>
      </c>
      <c r="AM1611" s="46" t="n">
        <f aca="false">$AI1611*$AK1611</f>
        <v>0</v>
      </c>
      <c r="AN1611" s="26"/>
      <c r="AO1611" s="26"/>
    </row>
    <row r="1612" customFormat="false" ht="12" hidden="false" customHeight="false" outlineLevel="0" collapsed="false">
      <c r="A1612" s="39" t="s">
        <v>2753</v>
      </c>
      <c r="B1612" s="39" t="s">
        <v>2754</v>
      </c>
      <c r="C1612" s="39"/>
      <c r="D1612" s="39" t="s">
        <v>4505</v>
      </c>
      <c r="E1612" s="39" t="s">
        <v>274</v>
      </c>
      <c r="F1612" s="39" t="s">
        <v>1739</v>
      </c>
      <c r="G1612" s="39" t="s">
        <v>4852</v>
      </c>
      <c r="H1612" s="39" t="s">
        <v>4502</v>
      </c>
      <c r="I1612" s="40" t="n">
        <v>8</v>
      </c>
      <c r="J1612" s="40" t="n">
        <v>0</v>
      </c>
      <c r="K1612" s="39" t="s">
        <v>4503</v>
      </c>
      <c r="L1612" s="41" t="n">
        <v>0</v>
      </c>
      <c r="M1612" s="41" t="n">
        <v>173719.58</v>
      </c>
      <c r="O1612" s="42" t="n">
        <f aca="false">M1612/SUM($M$2:$M$2023)</f>
        <v>0.000479924503938035</v>
      </c>
      <c r="P1612" s="43" t="n">
        <f aca="false">IFERROR(M1612/I1612,0)</f>
        <v>21714.9475</v>
      </c>
      <c r="Q1612" s="17"/>
      <c r="R1612" s="44" t="n">
        <f aca="false">I1612-Q1612</f>
        <v>8</v>
      </c>
      <c r="S1612" s="43" t="n">
        <f aca="false">$AK1612*R1612</f>
        <v>173719.581052632</v>
      </c>
      <c r="U1612" s="26" t="s">
        <v>259</v>
      </c>
      <c r="V1612" s="26" t="s">
        <v>273</v>
      </c>
      <c r="W1612" s="26" t="s">
        <v>262</v>
      </c>
      <c r="X1612" s="26"/>
      <c r="Y1612" s="26" t="s">
        <v>277</v>
      </c>
      <c r="Z1612" s="27" t="s">
        <v>123</v>
      </c>
      <c r="AA1612" s="26"/>
      <c r="AB1612" s="26"/>
      <c r="AC1612" s="26"/>
      <c r="AD1612" s="26"/>
      <c r="AE1612" s="26"/>
      <c r="AF1612" s="26"/>
      <c r="AG1612" s="26"/>
      <c r="AH1612" s="45"/>
      <c r="AI1612" s="45"/>
      <c r="AJ1612" s="45"/>
      <c r="AK1612" s="46" t="n">
        <v>21714.947631579</v>
      </c>
      <c r="AL1612" s="46"/>
      <c r="AM1612" s="46"/>
      <c r="AN1612" s="26"/>
      <c r="AO1612" s="26" t="s">
        <v>1741</v>
      </c>
    </row>
    <row r="1613" customFormat="false" ht="12" hidden="false" customHeight="false" outlineLevel="0" collapsed="false">
      <c r="A1613" s="39" t="s">
        <v>3010</v>
      </c>
      <c r="B1613" s="39" t="s">
        <v>3011</v>
      </c>
      <c r="C1613" s="39"/>
      <c r="D1613" s="39" t="s">
        <v>4505</v>
      </c>
      <c r="E1613" s="39" t="s">
        <v>274</v>
      </c>
      <c r="F1613" s="39" t="s">
        <v>1739</v>
      </c>
      <c r="G1613" s="39" t="s">
        <v>4852</v>
      </c>
      <c r="H1613" s="39" t="s">
        <v>4502</v>
      </c>
      <c r="I1613" s="40" t="n">
        <v>8</v>
      </c>
      <c r="J1613" s="40" t="n">
        <v>0</v>
      </c>
      <c r="K1613" s="39" t="s">
        <v>4503</v>
      </c>
      <c r="L1613" s="41" t="n">
        <v>0</v>
      </c>
      <c r="M1613" s="41" t="n">
        <v>12309.74</v>
      </c>
      <c r="O1613" s="42" t="n">
        <f aca="false">M1613/SUM($M$2:$M$2023)</f>
        <v>3.40073690202693E-005</v>
      </c>
      <c r="P1613" s="43" t="n">
        <f aca="false">IFERROR(M1613/I1613,0)</f>
        <v>1538.7175</v>
      </c>
      <c r="Q1613" s="17"/>
      <c r="R1613" s="44" t="n">
        <f aca="false">I1613-Q1613</f>
        <v>8</v>
      </c>
      <c r="S1613" s="43" t="n">
        <f aca="false">$AK1613*R1613</f>
        <v>12309.74</v>
      </c>
      <c r="U1613" s="26" t="s">
        <v>259</v>
      </c>
      <c r="V1613" s="26" t="s">
        <v>273</v>
      </c>
      <c r="W1613" s="26" t="s">
        <v>262</v>
      </c>
      <c r="X1613" s="26"/>
      <c r="Y1613" s="26" t="s">
        <v>277</v>
      </c>
      <c r="Z1613" s="27" t="s">
        <v>123</v>
      </c>
      <c r="AA1613" s="26"/>
      <c r="AB1613" s="26"/>
      <c r="AC1613" s="26"/>
      <c r="AD1613" s="26"/>
      <c r="AE1613" s="26"/>
      <c r="AF1613" s="26"/>
      <c r="AG1613" s="26"/>
      <c r="AH1613" s="45" t="n">
        <v>8</v>
      </c>
      <c r="AI1613" s="45" t="n">
        <f aca="false">Q1613</f>
        <v>0</v>
      </c>
      <c r="AJ1613" s="45" t="n">
        <f aca="false">$AH1613-$AI1613</f>
        <v>8</v>
      </c>
      <c r="AK1613" s="46" t="n">
        <v>1538.7175</v>
      </c>
      <c r="AL1613" s="46" t="n">
        <f aca="false">$AJ1613*$AK1613</f>
        <v>12309.74</v>
      </c>
      <c r="AM1613" s="46" t="n">
        <f aca="false">$AI1613*$AK1613</f>
        <v>0</v>
      </c>
      <c r="AN1613" s="26"/>
      <c r="AO1613" s="26"/>
    </row>
    <row r="1614" customFormat="false" ht="12" hidden="false" customHeight="false" outlineLevel="0" collapsed="false">
      <c r="A1614" s="39" t="s">
        <v>3012</v>
      </c>
      <c r="B1614" s="39" t="s">
        <v>3013</v>
      </c>
      <c r="C1614" s="39"/>
      <c r="D1614" s="39" t="s">
        <v>4505</v>
      </c>
      <c r="E1614" s="39" t="s">
        <v>274</v>
      </c>
      <c r="F1614" s="39" t="s">
        <v>1739</v>
      </c>
      <c r="G1614" s="39" t="s">
        <v>4852</v>
      </c>
      <c r="H1614" s="39" t="s">
        <v>4502</v>
      </c>
      <c r="I1614" s="40" t="n">
        <v>8</v>
      </c>
      <c r="J1614" s="40" t="n">
        <v>0</v>
      </c>
      <c r="K1614" s="39" t="s">
        <v>4503</v>
      </c>
      <c r="L1614" s="41" t="n">
        <v>0</v>
      </c>
      <c r="M1614" s="41" t="n">
        <v>13664</v>
      </c>
      <c r="O1614" s="42" t="n">
        <f aca="false">M1614/SUM($M$2:$M$2023)</f>
        <v>3.77487006462329E-005</v>
      </c>
      <c r="P1614" s="43" t="n">
        <f aca="false">IFERROR(M1614/I1614,0)</f>
        <v>1708</v>
      </c>
      <c r="Q1614" s="17"/>
      <c r="R1614" s="44" t="n">
        <f aca="false">I1614-Q1614</f>
        <v>8</v>
      </c>
      <c r="S1614" s="43" t="n">
        <f aca="false">$AK1614*R1614</f>
        <v>13664</v>
      </c>
      <c r="U1614" s="26" t="s">
        <v>259</v>
      </c>
      <c r="V1614" s="26" t="s">
        <v>273</v>
      </c>
      <c r="W1614" s="26" t="s">
        <v>262</v>
      </c>
      <c r="X1614" s="26"/>
      <c r="Y1614" s="26" t="s">
        <v>277</v>
      </c>
      <c r="Z1614" s="27" t="s">
        <v>123</v>
      </c>
      <c r="AA1614" s="26"/>
      <c r="AB1614" s="26"/>
      <c r="AC1614" s="26"/>
      <c r="AD1614" s="26"/>
      <c r="AE1614" s="26"/>
      <c r="AF1614" s="26"/>
      <c r="AG1614" s="26"/>
      <c r="AH1614" s="45" t="n">
        <v>8</v>
      </c>
      <c r="AI1614" s="45" t="n">
        <f aca="false">Q1614</f>
        <v>0</v>
      </c>
      <c r="AJ1614" s="45" t="n">
        <f aca="false">$AH1614-$AI1614</f>
        <v>8</v>
      </c>
      <c r="AK1614" s="46" t="n">
        <v>1708</v>
      </c>
      <c r="AL1614" s="46" t="n">
        <f aca="false">$AJ1614*$AK1614</f>
        <v>13664</v>
      </c>
      <c r="AM1614" s="46" t="n">
        <f aca="false">$AI1614*$AK1614</f>
        <v>0</v>
      </c>
      <c r="AN1614" s="26"/>
      <c r="AO1614" s="26" t="s">
        <v>1741</v>
      </c>
    </row>
    <row r="1615" customFormat="false" ht="12" hidden="false" customHeight="false" outlineLevel="0" collapsed="false">
      <c r="A1615" s="39" t="s">
        <v>2847</v>
      </c>
      <c r="B1615" s="39" t="s">
        <v>2848</v>
      </c>
      <c r="C1615" s="39"/>
      <c r="D1615" s="39" t="s">
        <v>4505</v>
      </c>
      <c r="E1615" s="39" t="s">
        <v>274</v>
      </c>
      <c r="F1615" s="39" t="s">
        <v>1739</v>
      </c>
      <c r="G1615" s="39" t="s">
        <v>5980</v>
      </c>
      <c r="H1615" s="39" t="s">
        <v>4502</v>
      </c>
      <c r="I1615" s="40" t="n">
        <v>8</v>
      </c>
      <c r="J1615" s="40" t="n">
        <v>0</v>
      </c>
      <c r="K1615" s="39" t="s">
        <v>4503</v>
      </c>
      <c r="L1615" s="41" t="n">
        <v>0</v>
      </c>
      <c r="M1615" s="41" t="n">
        <v>246826.45</v>
      </c>
      <c r="O1615" s="42" t="n">
        <f aca="false">M1615/SUM($M$2:$M$2023)</f>
        <v>0.000681892401392153</v>
      </c>
      <c r="P1615" s="43" t="n">
        <f aca="false">IFERROR(M1615/I1615,0)</f>
        <v>30853.30625</v>
      </c>
      <c r="Q1615" s="17"/>
      <c r="R1615" s="44" t="n">
        <f aca="false">I1615-Q1615</f>
        <v>8</v>
      </c>
      <c r="S1615" s="43" t="n">
        <f aca="false">$AK1615*R1615</f>
        <v>246826.445217391</v>
      </c>
      <c r="U1615" s="26" t="s">
        <v>259</v>
      </c>
      <c r="V1615" s="26" t="s">
        <v>273</v>
      </c>
      <c r="W1615" s="26" t="s">
        <v>262</v>
      </c>
      <c r="X1615" s="25" t="s">
        <v>228</v>
      </c>
      <c r="Y1615" s="26" t="s">
        <v>282</v>
      </c>
      <c r="Z1615" s="25" t="s">
        <v>51</v>
      </c>
      <c r="AA1615" s="26" t="s">
        <v>2849</v>
      </c>
      <c r="AB1615" s="26" t="s">
        <v>2850</v>
      </c>
      <c r="AC1615" s="26" t="s">
        <v>290</v>
      </c>
      <c r="AD1615" s="26" t="s">
        <v>269</v>
      </c>
      <c r="AE1615" s="26"/>
      <c r="AF1615" s="26" t="s">
        <v>269</v>
      </c>
      <c r="AG1615" s="26"/>
      <c r="AH1615" s="45"/>
      <c r="AI1615" s="45"/>
      <c r="AJ1615" s="45"/>
      <c r="AK1615" s="46" t="n">
        <v>30853.3056521739</v>
      </c>
      <c r="AL1615" s="46"/>
      <c r="AM1615" s="46"/>
      <c r="AN1615" s="26"/>
      <c r="AO1615" s="26" t="s">
        <v>5981</v>
      </c>
    </row>
    <row r="1616" customFormat="false" ht="12" hidden="false" customHeight="false" outlineLevel="0" collapsed="false">
      <c r="A1616" s="39" t="s">
        <v>3014</v>
      </c>
      <c r="B1616" s="39" t="s">
        <v>3015</v>
      </c>
      <c r="C1616" s="39"/>
      <c r="D1616" s="39" t="s">
        <v>4505</v>
      </c>
      <c r="E1616" s="39" t="s">
        <v>274</v>
      </c>
      <c r="F1616" s="39" t="s">
        <v>1739</v>
      </c>
      <c r="G1616" s="39" t="s">
        <v>4852</v>
      </c>
      <c r="H1616" s="39" t="s">
        <v>4502</v>
      </c>
      <c r="I1616" s="40" t="n">
        <v>8</v>
      </c>
      <c r="J1616" s="40" t="n">
        <v>0</v>
      </c>
      <c r="K1616" s="39" t="s">
        <v>4503</v>
      </c>
      <c r="L1616" s="41" t="n">
        <v>0</v>
      </c>
      <c r="M1616" s="41" t="n">
        <v>14521.78</v>
      </c>
      <c r="O1616" s="42" t="n">
        <f aca="false">M1616/SUM($M$2:$M$2023)</f>
        <v>4.0118437212416E-005</v>
      </c>
      <c r="P1616" s="43" t="n">
        <f aca="false">IFERROR(M1616/I1616,0)</f>
        <v>1815.2225</v>
      </c>
      <c r="Q1616" s="17" t="n">
        <v>409</v>
      </c>
      <c r="R1616" s="44" t="n">
        <f aca="false">I1616-Q1616</f>
        <v>-401</v>
      </c>
      <c r="S1616" s="43" t="n">
        <f aca="false">$AK1616*R1616</f>
        <v>-727904.2225</v>
      </c>
      <c r="U1616" s="26" t="s">
        <v>259</v>
      </c>
      <c r="V1616" s="26" t="s">
        <v>273</v>
      </c>
      <c r="W1616" s="26" t="s">
        <v>262</v>
      </c>
      <c r="X1616" s="25" t="s">
        <v>228</v>
      </c>
      <c r="Y1616" s="26" t="s">
        <v>282</v>
      </c>
      <c r="Z1616" s="24" t="s">
        <v>54</v>
      </c>
      <c r="AA1616" s="26" t="s">
        <v>3016</v>
      </c>
      <c r="AB1616" s="26" t="s">
        <v>3017</v>
      </c>
      <c r="AC1616" s="26" t="s">
        <v>290</v>
      </c>
      <c r="AD1616" s="26" t="s">
        <v>269</v>
      </c>
      <c r="AE1616" s="26"/>
      <c r="AF1616" s="26" t="s">
        <v>269</v>
      </c>
      <c r="AG1616" s="26"/>
      <c r="AH1616" s="45" t="n">
        <v>8</v>
      </c>
      <c r="AI1616" s="45" t="n">
        <f aca="false">Q1616</f>
        <v>409</v>
      </c>
      <c r="AJ1616" s="45" t="n">
        <f aca="false">$AH1616-$AI1616</f>
        <v>-401</v>
      </c>
      <c r="AK1616" s="46" t="n">
        <v>1815.2225</v>
      </c>
      <c r="AL1616" s="46" t="n">
        <f aca="false">$AJ1616*$AK1616</f>
        <v>-727904.2225</v>
      </c>
      <c r="AM1616" s="46" t="n">
        <f aca="false">$AI1616*$AK1616</f>
        <v>742426.0025</v>
      </c>
      <c r="AN1616" s="28" t="s">
        <v>1805</v>
      </c>
      <c r="AO1616" s="26" t="s">
        <v>3018</v>
      </c>
    </row>
    <row r="1617" customFormat="false" ht="12" hidden="false" customHeight="false" outlineLevel="0" collapsed="false">
      <c r="A1617" s="39" t="s">
        <v>1436</v>
      </c>
      <c r="B1617" s="39" t="s">
        <v>1437</v>
      </c>
      <c r="C1617" s="39"/>
      <c r="D1617" s="39" t="s">
        <v>4565</v>
      </c>
      <c r="E1617" s="39" t="s">
        <v>611</v>
      </c>
      <c r="F1617" s="39" t="s">
        <v>1739</v>
      </c>
      <c r="G1617" s="39" t="s">
        <v>4854</v>
      </c>
      <c r="H1617" s="39" t="s">
        <v>4502</v>
      </c>
      <c r="I1617" s="40" t="n">
        <v>8</v>
      </c>
      <c r="J1617" s="40" t="n">
        <v>0</v>
      </c>
      <c r="K1617" s="39" t="s">
        <v>4503</v>
      </c>
      <c r="L1617" s="41" t="n">
        <v>0</v>
      </c>
      <c r="M1617" s="41" t="n">
        <v>442780.39</v>
      </c>
      <c r="O1617" s="42" t="n">
        <f aca="false">M1617/SUM($M$2:$M$2023)</f>
        <v>0.00122324241760336</v>
      </c>
      <c r="P1617" s="43" t="n">
        <f aca="false">IFERROR(M1617/I1617,0)</f>
        <v>55347.54875</v>
      </c>
      <c r="Q1617" s="17"/>
      <c r="R1617" s="44" t="n">
        <f aca="false">I1617-Q1617</f>
        <v>8</v>
      </c>
      <c r="S1617" s="43" t="n">
        <f aca="false">$AK1617*R1617</f>
        <v>442780.386666667</v>
      </c>
      <c r="U1617" s="26" t="s">
        <v>259</v>
      </c>
      <c r="V1617" s="26" t="s">
        <v>610</v>
      </c>
      <c r="W1617" s="26" t="s">
        <v>612</v>
      </c>
      <c r="X1617" s="26"/>
      <c r="Y1617" s="26" t="s">
        <v>615</v>
      </c>
      <c r="Z1617" s="27" t="s">
        <v>126</v>
      </c>
      <c r="AA1617" s="26"/>
      <c r="AB1617" s="26"/>
      <c r="AC1617" s="26"/>
      <c r="AD1617" s="26"/>
      <c r="AE1617" s="26"/>
      <c r="AF1617" s="26"/>
      <c r="AG1617" s="26"/>
      <c r="AH1617" s="45"/>
      <c r="AI1617" s="45"/>
      <c r="AJ1617" s="45"/>
      <c r="AK1617" s="46" t="n">
        <v>55347.5483333333</v>
      </c>
      <c r="AL1617" s="46"/>
      <c r="AM1617" s="46"/>
      <c r="AN1617" s="26"/>
      <c r="AO1617" s="26" t="s">
        <v>1741</v>
      </c>
    </row>
    <row r="1618" customFormat="false" ht="12" hidden="false" customHeight="false" outlineLevel="0" collapsed="false">
      <c r="A1618" s="39" t="s">
        <v>3019</v>
      </c>
      <c r="B1618" s="39" t="s">
        <v>3020</v>
      </c>
      <c r="C1618" s="39"/>
      <c r="D1618" s="39" t="s">
        <v>4565</v>
      </c>
      <c r="E1618" s="39" t="s">
        <v>611</v>
      </c>
      <c r="F1618" s="39" t="s">
        <v>1739</v>
      </c>
      <c r="G1618" s="39" t="s">
        <v>5355</v>
      </c>
      <c r="H1618" s="39" t="s">
        <v>4502</v>
      </c>
      <c r="I1618" s="40" t="n">
        <v>8</v>
      </c>
      <c r="J1618" s="40" t="n">
        <v>0</v>
      </c>
      <c r="K1618" s="39" t="s">
        <v>4503</v>
      </c>
      <c r="L1618" s="41" t="n">
        <v>0</v>
      </c>
      <c r="M1618" s="41" t="n">
        <v>359200</v>
      </c>
      <c r="O1618" s="42" t="n">
        <f aca="false">M1618/SUM($M$2:$M$2023)</f>
        <v>0.000992339964294999</v>
      </c>
      <c r="P1618" s="43" t="n">
        <f aca="false">IFERROR(M1618/I1618,0)</f>
        <v>44900</v>
      </c>
      <c r="Q1618" s="17"/>
      <c r="R1618" s="44" t="n">
        <f aca="false">I1618-Q1618</f>
        <v>8</v>
      </c>
      <c r="S1618" s="43" t="n">
        <f aca="false">$AK1618*R1618</f>
        <v>359200</v>
      </c>
      <c r="U1618" s="26" t="s">
        <v>259</v>
      </c>
      <c r="V1618" s="26" t="s">
        <v>610</v>
      </c>
      <c r="W1618" s="26" t="s">
        <v>612</v>
      </c>
      <c r="X1618" s="26"/>
      <c r="Y1618" s="26" t="s">
        <v>615</v>
      </c>
      <c r="Z1618" s="27" t="s">
        <v>126</v>
      </c>
      <c r="AA1618" s="26"/>
      <c r="AB1618" s="26"/>
      <c r="AC1618" s="26"/>
      <c r="AD1618" s="26"/>
      <c r="AE1618" s="26"/>
      <c r="AF1618" s="26"/>
      <c r="AG1618" s="26"/>
      <c r="AH1618" s="45" t="n">
        <v>8</v>
      </c>
      <c r="AI1618" s="45" t="n">
        <f aca="false">Q1618</f>
        <v>0</v>
      </c>
      <c r="AJ1618" s="45" t="n">
        <f aca="false">$AH1618-$AI1618</f>
        <v>8</v>
      </c>
      <c r="AK1618" s="46" t="n">
        <v>44900</v>
      </c>
      <c r="AL1618" s="46" t="n">
        <f aca="false">$AJ1618*$AK1618</f>
        <v>359200</v>
      </c>
      <c r="AM1618" s="46" t="n">
        <f aca="false">$AI1618*$AK1618</f>
        <v>0</v>
      </c>
      <c r="AN1618" s="26"/>
      <c r="AO1618" s="26"/>
    </row>
    <row r="1619" customFormat="false" ht="12" hidden="false" customHeight="false" outlineLevel="0" collapsed="false">
      <c r="A1619" s="39" t="s">
        <v>3021</v>
      </c>
      <c r="B1619" s="39" t="s">
        <v>3022</v>
      </c>
      <c r="C1619" s="39"/>
      <c r="D1619" s="39" t="s">
        <v>4565</v>
      </c>
      <c r="E1619" s="39" t="s">
        <v>611</v>
      </c>
      <c r="F1619" s="39" t="s">
        <v>1739</v>
      </c>
      <c r="G1619" s="39" t="s">
        <v>4854</v>
      </c>
      <c r="H1619" s="39" t="s">
        <v>4502</v>
      </c>
      <c r="I1619" s="40" t="n">
        <v>8</v>
      </c>
      <c r="J1619" s="40" t="n">
        <v>0</v>
      </c>
      <c r="K1619" s="39" t="s">
        <v>4503</v>
      </c>
      <c r="L1619" s="41" t="n">
        <v>0</v>
      </c>
      <c r="M1619" s="41" t="n">
        <v>143200</v>
      </c>
      <c r="O1619" s="42" t="n">
        <f aca="false">M1619/SUM($M$2:$M$2023)</f>
        <v>0.000395609918950567</v>
      </c>
      <c r="P1619" s="43" t="n">
        <f aca="false">IFERROR(M1619/I1619,0)</f>
        <v>17900</v>
      </c>
      <c r="Q1619" s="17"/>
      <c r="R1619" s="44" t="n">
        <f aca="false">I1619-Q1619</f>
        <v>8</v>
      </c>
      <c r="S1619" s="43" t="n">
        <f aca="false">$AK1619*R1619</f>
        <v>143200</v>
      </c>
      <c r="U1619" s="26" t="s">
        <v>259</v>
      </c>
      <c r="V1619" s="26" t="s">
        <v>610</v>
      </c>
      <c r="W1619" s="26" t="s">
        <v>612</v>
      </c>
      <c r="X1619" s="26"/>
      <c r="Y1619" s="26" t="s">
        <v>615</v>
      </c>
      <c r="Z1619" s="27" t="s">
        <v>126</v>
      </c>
      <c r="AA1619" s="26"/>
      <c r="AB1619" s="26"/>
      <c r="AC1619" s="26"/>
      <c r="AD1619" s="26"/>
      <c r="AE1619" s="26"/>
      <c r="AF1619" s="26"/>
      <c r="AG1619" s="26"/>
      <c r="AH1619" s="45" t="n">
        <v>8</v>
      </c>
      <c r="AI1619" s="45" t="n">
        <f aca="false">Q1619</f>
        <v>0</v>
      </c>
      <c r="AJ1619" s="45" t="n">
        <f aca="false">$AH1619-$AI1619</f>
        <v>8</v>
      </c>
      <c r="AK1619" s="46" t="n">
        <v>17900</v>
      </c>
      <c r="AL1619" s="46" t="n">
        <f aca="false">$AJ1619*$AK1619</f>
        <v>143200</v>
      </c>
      <c r="AM1619" s="46" t="n">
        <f aca="false">$AI1619*$AK1619</f>
        <v>0</v>
      </c>
      <c r="AN1619" s="26"/>
      <c r="AO1619" s="26"/>
    </row>
    <row r="1620" customFormat="false" ht="12" hidden="false" customHeight="false" outlineLevel="0" collapsed="false">
      <c r="A1620" s="39" t="s">
        <v>3023</v>
      </c>
      <c r="B1620" s="39" t="s">
        <v>3024</v>
      </c>
      <c r="C1620" s="39"/>
      <c r="D1620" s="39" t="s">
        <v>4565</v>
      </c>
      <c r="E1620" s="39" t="s">
        <v>611</v>
      </c>
      <c r="F1620" s="39" t="s">
        <v>1739</v>
      </c>
      <c r="G1620" s="39" t="s">
        <v>4854</v>
      </c>
      <c r="H1620" s="39" t="s">
        <v>4502</v>
      </c>
      <c r="I1620" s="40" t="n">
        <v>8</v>
      </c>
      <c r="J1620" s="40" t="n">
        <v>0</v>
      </c>
      <c r="K1620" s="39" t="s">
        <v>4503</v>
      </c>
      <c r="L1620" s="41" t="n">
        <v>0</v>
      </c>
      <c r="M1620" s="41" t="n">
        <v>143200</v>
      </c>
      <c r="O1620" s="42" t="n">
        <f aca="false">M1620/SUM($M$2:$M$2023)</f>
        <v>0.000395609918950567</v>
      </c>
      <c r="P1620" s="43" t="n">
        <f aca="false">IFERROR(M1620/I1620,0)</f>
        <v>17900</v>
      </c>
      <c r="Q1620" s="17"/>
      <c r="R1620" s="44" t="n">
        <f aca="false">I1620-Q1620</f>
        <v>8</v>
      </c>
      <c r="S1620" s="43" t="n">
        <f aca="false">$AK1620*R1620</f>
        <v>143200</v>
      </c>
      <c r="U1620" s="26" t="s">
        <v>259</v>
      </c>
      <c r="V1620" s="26" t="s">
        <v>610</v>
      </c>
      <c r="W1620" s="26" t="s">
        <v>612</v>
      </c>
      <c r="X1620" s="26"/>
      <c r="Y1620" s="26" t="s">
        <v>615</v>
      </c>
      <c r="Z1620" s="27" t="s">
        <v>126</v>
      </c>
      <c r="AA1620" s="26"/>
      <c r="AB1620" s="26"/>
      <c r="AC1620" s="26"/>
      <c r="AD1620" s="26"/>
      <c r="AE1620" s="26"/>
      <c r="AF1620" s="26"/>
      <c r="AG1620" s="26"/>
      <c r="AH1620" s="45" t="n">
        <v>8</v>
      </c>
      <c r="AI1620" s="45" t="n">
        <f aca="false">Q1620</f>
        <v>0</v>
      </c>
      <c r="AJ1620" s="45" t="n">
        <f aca="false">$AH1620-$AI1620</f>
        <v>8</v>
      </c>
      <c r="AK1620" s="46" t="n">
        <v>17900</v>
      </c>
      <c r="AL1620" s="46" t="n">
        <f aca="false">$AJ1620*$AK1620</f>
        <v>143200</v>
      </c>
      <c r="AM1620" s="46" t="n">
        <f aca="false">$AI1620*$AK1620</f>
        <v>0</v>
      </c>
      <c r="AN1620" s="26"/>
      <c r="AO1620" s="26"/>
    </row>
    <row r="1621" customFormat="false" ht="12" hidden="false" customHeight="false" outlineLevel="0" collapsed="false">
      <c r="A1621" s="39" t="s">
        <v>2642</v>
      </c>
      <c r="B1621" s="39" t="s">
        <v>2643</v>
      </c>
      <c r="C1621" s="39"/>
      <c r="D1621" s="39" t="s">
        <v>4565</v>
      </c>
      <c r="E1621" s="39" t="s">
        <v>611</v>
      </c>
      <c r="F1621" s="39" t="s">
        <v>1739</v>
      </c>
      <c r="G1621" s="39" t="s">
        <v>4854</v>
      </c>
      <c r="H1621" s="39" t="s">
        <v>4502</v>
      </c>
      <c r="I1621" s="40" t="n">
        <v>8</v>
      </c>
      <c r="J1621" s="40" t="n">
        <v>0</v>
      </c>
      <c r="K1621" s="39" t="s">
        <v>4503</v>
      </c>
      <c r="L1621" s="41" t="n">
        <v>0</v>
      </c>
      <c r="M1621" s="41" t="n">
        <v>144737.66</v>
      </c>
      <c r="O1621" s="42" t="n">
        <f aca="false">M1621/SUM($M$2:$M$2023)</f>
        <v>0.000399857918587254</v>
      </c>
      <c r="P1621" s="43" t="n">
        <f aca="false">IFERROR(M1621/I1621,0)</f>
        <v>18092.2075</v>
      </c>
      <c r="Q1621" s="17"/>
      <c r="R1621" s="44" t="n">
        <f aca="false">I1621-Q1621</f>
        <v>8</v>
      </c>
      <c r="S1621" s="43" t="n">
        <f aca="false">$AK1621*R1621</f>
        <v>144737.664242424</v>
      </c>
      <c r="U1621" s="26" t="s">
        <v>259</v>
      </c>
      <c r="V1621" s="26" t="s">
        <v>610</v>
      </c>
      <c r="W1621" s="26" t="s">
        <v>612</v>
      </c>
      <c r="X1621" s="26"/>
      <c r="Y1621" s="26" t="s">
        <v>615</v>
      </c>
      <c r="Z1621" s="27" t="s">
        <v>126</v>
      </c>
      <c r="AA1621" s="26"/>
      <c r="AB1621" s="26"/>
      <c r="AC1621" s="26"/>
      <c r="AD1621" s="26"/>
      <c r="AE1621" s="26"/>
      <c r="AF1621" s="26"/>
      <c r="AG1621" s="26"/>
      <c r="AH1621" s="45"/>
      <c r="AI1621" s="45"/>
      <c r="AJ1621" s="45"/>
      <c r="AK1621" s="46" t="n">
        <v>18092.208030303</v>
      </c>
      <c r="AL1621" s="46"/>
      <c r="AM1621" s="46"/>
      <c r="AN1621" s="26"/>
      <c r="AO1621" s="26" t="s">
        <v>1741</v>
      </c>
    </row>
    <row r="1622" customFormat="false" ht="12" hidden="false" customHeight="false" outlineLevel="0" collapsed="false">
      <c r="A1622" s="39" t="s">
        <v>1472</v>
      </c>
      <c r="B1622" s="39" t="s">
        <v>1473</v>
      </c>
      <c r="C1622" s="39"/>
      <c r="D1622" s="39" t="s">
        <v>4565</v>
      </c>
      <c r="E1622" s="39" t="s">
        <v>611</v>
      </c>
      <c r="F1622" s="39" t="s">
        <v>1739</v>
      </c>
      <c r="G1622" s="39" t="s">
        <v>5355</v>
      </c>
      <c r="H1622" s="39" t="s">
        <v>4502</v>
      </c>
      <c r="I1622" s="40" t="n">
        <v>8</v>
      </c>
      <c r="J1622" s="40" t="n">
        <v>0</v>
      </c>
      <c r="K1622" s="39" t="s">
        <v>4503</v>
      </c>
      <c r="L1622" s="41" t="n">
        <v>0</v>
      </c>
      <c r="M1622" s="41" t="n">
        <v>198602.72</v>
      </c>
      <c r="O1622" s="42" t="n">
        <f aca="false">M1622/SUM($M$2:$M$2023)</f>
        <v>0.000548667639403368</v>
      </c>
      <c r="P1622" s="43" t="n">
        <f aca="false">IFERROR(M1622/I1622,0)</f>
        <v>24825.34</v>
      </c>
      <c r="Q1622" s="17"/>
      <c r="R1622" s="44" t="n">
        <f aca="false">I1622-Q1622</f>
        <v>8</v>
      </c>
      <c r="S1622" s="43" t="n">
        <f aca="false">$AK1622*R1622</f>
        <v>198602.72</v>
      </c>
      <c r="U1622" s="26" t="s">
        <v>259</v>
      </c>
      <c r="V1622" s="26" t="s">
        <v>610</v>
      </c>
      <c r="W1622" s="26" t="s">
        <v>612</v>
      </c>
      <c r="X1622" s="26"/>
      <c r="Y1622" s="26" t="s">
        <v>615</v>
      </c>
      <c r="Z1622" s="27" t="s">
        <v>126</v>
      </c>
      <c r="AA1622" s="26"/>
      <c r="AB1622" s="26"/>
      <c r="AC1622" s="26"/>
      <c r="AD1622" s="26"/>
      <c r="AE1622" s="26"/>
      <c r="AF1622" s="26"/>
      <c r="AG1622" s="26"/>
      <c r="AH1622" s="45"/>
      <c r="AI1622" s="45"/>
      <c r="AJ1622" s="45"/>
      <c r="AK1622" s="46" t="n">
        <v>24825.34</v>
      </c>
      <c r="AL1622" s="46"/>
      <c r="AM1622" s="46"/>
      <c r="AN1622" s="26"/>
      <c r="AO1622" s="26" t="s">
        <v>1741</v>
      </c>
    </row>
    <row r="1623" customFormat="false" ht="12" hidden="false" customHeight="false" outlineLevel="0" collapsed="false">
      <c r="A1623" s="39" t="s">
        <v>3027</v>
      </c>
      <c r="B1623" s="39" t="s">
        <v>3028</v>
      </c>
      <c r="C1623" s="39"/>
      <c r="D1623" s="39" t="s">
        <v>4565</v>
      </c>
      <c r="E1623" s="39" t="s">
        <v>611</v>
      </c>
      <c r="F1623" s="39" t="s">
        <v>1739</v>
      </c>
      <c r="G1623" s="39" t="s">
        <v>4854</v>
      </c>
      <c r="H1623" s="39" t="s">
        <v>4502</v>
      </c>
      <c r="I1623" s="40" t="n">
        <v>8</v>
      </c>
      <c r="J1623" s="40" t="n">
        <v>0</v>
      </c>
      <c r="K1623" s="39" t="s">
        <v>4503</v>
      </c>
      <c r="L1623" s="41" t="n">
        <v>0</v>
      </c>
      <c r="M1623" s="41" t="n">
        <v>156000</v>
      </c>
      <c r="O1623" s="42" t="n">
        <f aca="false">M1623/SUM($M$2:$M$2023)</f>
        <v>0.000430971699415423</v>
      </c>
      <c r="P1623" s="43" t="n">
        <f aca="false">IFERROR(M1623/I1623,0)</f>
        <v>19500</v>
      </c>
      <c r="Q1623" s="17"/>
      <c r="R1623" s="44" t="n">
        <f aca="false">I1623-Q1623</f>
        <v>8</v>
      </c>
      <c r="S1623" s="43" t="n">
        <f aca="false">$AK1623*R1623</f>
        <v>156000</v>
      </c>
      <c r="U1623" s="26" t="s">
        <v>259</v>
      </c>
      <c r="V1623" s="26" t="s">
        <v>610</v>
      </c>
      <c r="W1623" s="26" t="s">
        <v>612</v>
      </c>
      <c r="X1623" s="26"/>
      <c r="Y1623" s="26" t="s">
        <v>615</v>
      </c>
      <c r="Z1623" s="27" t="s">
        <v>126</v>
      </c>
      <c r="AA1623" s="26"/>
      <c r="AB1623" s="26"/>
      <c r="AC1623" s="26"/>
      <c r="AD1623" s="26"/>
      <c r="AE1623" s="26"/>
      <c r="AF1623" s="26"/>
      <c r="AG1623" s="26"/>
      <c r="AH1623" s="45" t="n">
        <v>8</v>
      </c>
      <c r="AI1623" s="45" t="n">
        <f aca="false">Q1623</f>
        <v>0</v>
      </c>
      <c r="AJ1623" s="45" t="n">
        <f aca="false">$AH1623-$AI1623</f>
        <v>8</v>
      </c>
      <c r="AK1623" s="46" t="n">
        <v>19500</v>
      </c>
      <c r="AL1623" s="46" t="n">
        <f aca="false">$AJ1623*$AK1623</f>
        <v>156000</v>
      </c>
      <c r="AM1623" s="46" t="n">
        <f aca="false">$AI1623*$AK1623</f>
        <v>0</v>
      </c>
      <c r="AN1623" s="26"/>
      <c r="AO1623" s="26"/>
    </row>
    <row r="1624" customFormat="false" ht="12" hidden="false" customHeight="false" outlineLevel="0" collapsed="false">
      <c r="A1624" s="39" t="s">
        <v>3029</v>
      </c>
      <c r="B1624" s="39" t="s">
        <v>3030</v>
      </c>
      <c r="C1624" s="39"/>
      <c r="D1624" s="39" t="s">
        <v>4565</v>
      </c>
      <c r="E1624" s="39" t="s">
        <v>611</v>
      </c>
      <c r="F1624" s="39" t="s">
        <v>1739</v>
      </c>
      <c r="G1624" s="39" t="s">
        <v>4854</v>
      </c>
      <c r="H1624" s="39" t="s">
        <v>4502</v>
      </c>
      <c r="I1624" s="40" t="n">
        <v>8</v>
      </c>
      <c r="J1624" s="40" t="n">
        <v>0</v>
      </c>
      <c r="K1624" s="39" t="s">
        <v>4503</v>
      </c>
      <c r="L1624" s="41" t="n">
        <v>0</v>
      </c>
      <c r="M1624" s="41" t="n">
        <v>232493.12</v>
      </c>
      <c r="O1624" s="42" t="n">
        <f aca="false">M1624/SUM($M$2:$M$2023)</f>
        <v>0.000642294583517909</v>
      </c>
      <c r="P1624" s="43" t="n">
        <f aca="false">IFERROR(M1624/I1624,0)</f>
        <v>29061.64</v>
      </c>
      <c r="Q1624" s="17"/>
      <c r="R1624" s="44" t="n">
        <f aca="false">I1624-Q1624</f>
        <v>8</v>
      </c>
      <c r="S1624" s="43" t="n">
        <f aca="false">$AK1624*R1624</f>
        <v>232493.12</v>
      </c>
      <c r="U1624" s="26" t="s">
        <v>259</v>
      </c>
      <c r="V1624" s="26" t="s">
        <v>610</v>
      </c>
      <c r="W1624" s="26" t="s">
        <v>612</v>
      </c>
      <c r="X1624" s="26"/>
      <c r="Y1624" s="26" t="s">
        <v>615</v>
      </c>
      <c r="Z1624" s="27" t="s">
        <v>126</v>
      </c>
      <c r="AA1624" s="26"/>
      <c r="AB1624" s="26"/>
      <c r="AC1624" s="26"/>
      <c r="AD1624" s="26"/>
      <c r="AE1624" s="26"/>
      <c r="AF1624" s="26"/>
      <c r="AG1624" s="26"/>
      <c r="AH1624" s="45" t="n">
        <v>8</v>
      </c>
      <c r="AI1624" s="45" t="n">
        <f aca="false">Q1624</f>
        <v>0</v>
      </c>
      <c r="AJ1624" s="45" t="n">
        <f aca="false">$AH1624-$AI1624</f>
        <v>8</v>
      </c>
      <c r="AK1624" s="46" t="n">
        <v>29061.64</v>
      </c>
      <c r="AL1624" s="46" t="n">
        <f aca="false">$AJ1624*$AK1624</f>
        <v>232493.12</v>
      </c>
      <c r="AM1624" s="46" t="n">
        <f aca="false">$AI1624*$AK1624</f>
        <v>0</v>
      </c>
      <c r="AN1624" s="26"/>
      <c r="AO1624" s="26"/>
    </row>
    <row r="1625" customFormat="false" ht="12" hidden="false" customHeight="false" outlineLevel="0" collapsed="false">
      <c r="A1625" s="39" t="s">
        <v>3031</v>
      </c>
      <c r="B1625" s="39" t="s">
        <v>3032</v>
      </c>
      <c r="C1625" s="39"/>
      <c r="D1625" s="39" t="s">
        <v>4565</v>
      </c>
      <c r="E1625" s="39" t="s">
        <v>611</v>
      </c>
      <c r="F1625" s="39" t="s">
        <v>1739</v>
      </c>
      <c r="G1625" s="39" t="s">
        <v>5355</v>
      </c>
      <c r="H1625" s="39" t="s">
        <v>4502</v>
      </c>
      <c r="I1625" s="40" t="n">
        <v>8</v>
      </c>
      <c r="J1625" s="40" t="n">
        <v>0</v>
      </c>
      <c r="K1625" s="39" t="s">
        <v>4503</v>
      </c>
      <c r="L1625" s="41" t="n">
        <v>0</v>
      </c>
      <c r="M1625" s="41" t="n">
        <v>603200</v>
      </c>
      <c r="O1625" s="42" t="n">
        <f aca="false">M1625/SUM($M$2:$M$2023)</f>
        <v>0.0016664239044063</v>
      </c>
      <c r="P1625" s="43" t="n">
        <f aca="false">IFERROR(M1625/I1625,0)</f>
        <v>75400</v>
      </c>
      <c r="Q1625" s="17"/>
      <c r="R1625" s="44" t="n">
        <f aca="false">I1625-Q1625</f>
        <v>8</v>
      </c>
      <c r="S1625" s="43" t="n">
        <f aca="false">$AK1625*R1625</f>
        <v>603200</v>
      </c>
      <c r="U1625" s="26" t="s">
        <v>259</v>
      </c>
      <c r="V1625" s="26" t="s">
        <v>610</v>
      </c>
      <c r="W1625" s="26" t="s">
        <v>612</v>
      </c>
      <c r="X1625" s="26"/>
      <c r="Y1625" s="26" t="s">
        <v>615</v>
      </c>
      <c r="Z1625" s="27" t="s">
        <v>126</v>
      </c>
      <c r="AA1625" s="26"/>
      <c r="AB1625" s="26"/>
      <c r="AC1625" s="26"/>
      <c r="AD1625" s="26"/>
      <c r="AE1625" s="26"/>
      <c r="AF1625" s="26"/>
      <c r="AG1625" s="26"/>
      <c r="AH1625" s="45" t="n">
        <v>8</v>
      </c>
      <c r="AI1625" s="45" t="n">
        <f aca="false">Q1625</f>
        <v>0</v>
      </c>
      <c r="AJ1625" s="45" t="n">
        <f aca="false">$AH1625-$AI1625</f>
        <v>8</v>
      </c>
      <c r="AK1625" s="46" t="n">
        <v>75400</v>
      </c>
      <c r="AL1625" s="46" t="n">
        <f aca="false">$AJ1625*$AK1625</f>
        <v>603200</v>
      </c>
      <c r="AM1625" s="46" t="n">
        <f aca="false">$AI1625*$AK1625</f>
        <v>0</v>
      </c>
      <c r="AN1625" s="26"/>
      <c r="AO1625" s="26"/>
    </row>
    <row r="1626" customFormat="false" ht="12" hidden="false" customHeight="false" outlineLevel="0" collapsed="false">
      <c r="A1626" s="39" t="s">
        <v>1401</v>
      </c>
      <c r="B1626" s="39" t="s">
        <v>1402</v>
      </c>
      <c r="C1626" s="39" t="s">
        <v>4794</v>
      </c>
      <c r="D1626" s="39" t="s">
        <v>4505</v>
      </c>
      <c r="E1626" s="39" t="s">
        <v>261</v>
      </c>
      <c r="F1626" s="39" t="s">
        <v>1739</v>
      </c>
      <c r="G1626" s="39" t="s">
        <v>4852</v>
      </c>
      <c r="H1626" s="39" t="s">
        <v>4502</v>
      </c>
      <c r="I1626" s="40" t="n">
        <v>7</v>
      </c>
      <c r="J1626" s="40" t="n">
        <v>0</v>
      </c>
      <c r="K1626" s="39" t="s">
        <v>4503</v>
      </c>
      <c r="L1626" s="41" t="n">
        <v>0</v>
      </c>
      <c r="M1626" s="41" t="n">
        <v>29829.05</v>
      </c>
      <c r="O1626" s="42" t="n">
        <f aca="false">M1626/SUM($M$2:$M$2023)</f>
        <v>8.24068998105616E-005</v>
      </c>
      <c r="P1626" s="43" t="n">
        <f aca="false">IFERROR(M1626/I1626,0)</f>
        <v>4261.29285714286</v>
      </c>
      <c r="Q1626" s="17"/>
      <c r="R1626" s="44" t="n">
        <f aca="false">I1626-Q1626</f>
        <v>7</v>
      </c>
      <c r="S1626" s="43" t="n">
        <f aca="false">$AK1626*R1626</f>
        <v>29829.0481481482</v>
      </c>
      <c r="U1626" s="26" t="s">
        <v>259</v>
      </c>
      <c r="V1626" s="26" t="s">
        <v>260</v>
      </c>
      <c r="W1626" s="26" t="s">
        <v>262</v>
      </c>
      <c r="X1626" s="29" t="s">
        <v>227</v>
      </c>
      <c r="Y1626" s="26" t="s">
        <v>297</v>
      </c>
      <c r="Z1626" s="25" t="s">
        <v>51</v>
      </c>
      <c r="AA1626" s="26" t="s">
        <v>2818</v>
      </c>
      <c r="AB1626" s="26" t="s">
        <v>2819</v>
      </c>
      <c r="AC1626" s="26" t="s">
        <v>2820</v>
      </c>
      <c r="AD1626" s="26" t="s">
        <v>269</v>
      </c>
      <c r="AE1626" s="26"/>
      <c r="AF1626" s="26" t="s">
        <v>270</v>
      </c>
      <c r="AG1626" s="26" t="s">
        <v>2821</v>
      </c>
      <c r="AH1626" s="45"/>
      <c r="AI1626" s="45"/>
      <c r="AJ1626" s="45"/>
      <c r="AK1626" s="46" t="n">
        <v>4261.29259259259</v>
      </c>
      <c r="AL1626" s="46"/>
      <c r="AM1626" s="46"/>
      <c r="AN1626" s="26"/>
      <c r="AO1626" s="26" t="s">
        <v>5982</v>
      </c>
    </row>
    <row r="1627" customFormat="false" ht="12" hidden="false" customHeight="false" outlineLevel="0" collapsed="false">
      <c r="A1627" s="39" t="s">
        <v>1500</v>
      </c>
      <c r="B1627" s="39" t="s">
        <v>1501</v>
      </c>
      <c r="C1627" s="39" t="s">
        <v>5983</v>
      </c>
      <c r="D1627" s="39" t="s">
        <v>4505</v>
      </c>
      <c r="E1627" s="39" t="s">
        <v>261</v>
      </c>
      <c r="F1627" s="39" t="s">
        <v>1739</v>
      </c>
      <c r="G1627" s="39" t="s">
        <v>4852</v>
      </c>
      <c r="H1627" s="39" t="s">
        <v>4502</v>
      </c>
      <c r="I1627" s="40" t="n">
        <v>7</v>
      </c>
      <c r="J1627" s="40" t="n">
        <v>0</v>
      </c>
      <c r="K1627" s="39" t="s">
        <v>4503</v>
      </c>
      <c r="L1627" s="41" t="n">
        <v>0</v>
      </c>
      <c r="M1627" s="41" t="n">
        <v>2646.82</v>
      </c>
      <c r="O1627" s="42" t="n">
        <f aca="false">M1627/SUM($M$2:$M$2023)</f>
        <v>7.31220841953031E-006</v>
      </c>
      <c r="P1627" s="43" t="n">
        <f aca="false">IFERROR(M1627/I1627,0)</f>
        <v>378.117142857143</v>
      </c>
      <c r="Q1627" s="17"/>
      <c r="R1627" s="44" t="n">
        <f aca="false">I1627-Q1627</f>
        <v>7</v>
      </c>
      <c r="S1627" s="43" t="n">
        <f aca="false">$AK1627*R1627</f>
        <v>2646.8202259887</v>
      </c>
      <c r="U1627" s="26" t="s">
        <v>259</v>
      </c>
      <c r="V1627" s="26" t="s">
        <v>260</v>
      </c>
      <c r="W1627" s="26" t="s">
        <v>262</v>
      </c>
      <c r="X1627" s="29" t="s">
        <v>227</v>
      </c>
      <c r="Y1627" s="26" t="s">
        <v>297</v>
      </c>
      <c r="Z1627" s="25" t="s">
        <v>51</v>
      </c>
      <c r="AA1627" s="26" t="s">
        <v>2413</v>
      </c>
      <c r="AB1627" s="26" t="s">
        <v>2414</v>
      </c>
      <c r="AC1627" s="26" t="s">
        <v>290</v>
      </c>
      <c r="AD1627" s="26" t="s">
        <v>269</v>
      </c>
      <c r="AE1627" s="26"/>
      <c r="AF1627" s="26" t="s">
        <v>269</v>
      </c>
      <c r="AG1627" s="26"/>
      <c r="AH1627" s="45"/>
      <c r="AI1627" s="45"/>
      <c r="AJ1627" s="45"/>
      <c r="AK1627" s="46" t="n">
        <v>378.117175141243</v>
      </c>
      <c r="AL1627" s="46"/>
      <c r="AM1627" s="46"/>
      <c r="AN1627" s="26"/>
      <c r="AO1627" s="26" t="s">
        <v>5741</v>
      </c>
    </row>
    <row r="1628" customFormat="false" ht="12" hidden="false" customHeight="false" outlineLevel="0" collapsed="false">
      <c r="A1628" s="39" t="s">
        <v>3033</v>
      </c>
      <c r="B1628" s="39" t="s">
        <v>3034</v>
      </c>
      <c r="C1628" s="39" t="s">
        <v>5984</v>
      </c>
      <c r="D1628" s="39" t="s">
        <v>4505</v>
      </c>
      <c r="E1628" s="39" t="s">
        <v>261</v>
      </c>
      <c r="F1628" s="39" t="s">
        <v>1739</v>
      </c>
      <c r="G1628" s="39" t="s">
        <v>4853</v>
      </c>
      <c r="H1628" s="39" t="s">
        <v>4502</v>
      </c>
      <c r="I1628" s="40" t="n">
        <v>7</v>
      </c>
      <c r="J1628" s="40" t="n">
        <v>0</v>
      </c>
      <c r="K1628" s="39" t="s">
        <v>4503</v>
      </c>
      <c r="L1628" s="41" t="n">
        <v>0</v>
      </c>
      <c r="M1628" s="41" t="n">
        <v>114030</v>
      </c>
      <c r="O1628" s="42" t="n">
        <f aca="false">M1628/SUM($M$2:$M$2023)</f>
        <v>0.000315023736438081</v>
      </c>
      <c r="P1628" s="43" t="n">
        <f aca="false">IFERROR(M1628/I1628,0)</f>
        <v>16290</v>
      </c>
      <c r="Q1628" s="17"/>
      <c r="R1628" s="44" t="n">
        <f aca="false">I1628-Q1628</f>
        <v>7</v>
      </c>
      <c r="S1628" s="43" t="n">
        <f aca="false">$AK1628*R1628</f>
        <v>114030</v>
      </c>
      <c r="U1628" s="26" t="s">
        <v>259</v>
      </c>
      <c r="V1628" s="26" t="s">
        <v>260</v>
      </c>
      <c r="W1628" s="26" t="s">
        <v>262</v>
      </c>
      <c r="X1628" s="26"/>
      <c r="Y1628" s="26" t="s">
        <v>277</v>
      </c>
      <c r="Z1628" s="27" t="s">
        <v>123</v>
      </c>
      <c r="AA1628" s="26"/>
      <c r="AB1628" s="26"/>
      <c r="AC1628" s="26"/>
      <c r="AD1628" s="26"/>
      <c r="AE1628" s="26"/>
      <c r="AF1628" s="26"/>
      <c r="AG1628" s="26"/>
      <c r="AH1628" s="45" t="n">
        <v>7</v>
      </c>
      <c r="AI1628" s="45" t="n">
        <f aca="false">Q1628</f>
        <v>0</v>
      </c>
      <c r="AJ1628" s="45" t="n">
        <f aca="false">$AH1628-$AI1628</f>
        <v>7</v>
      </c>
      <c r="AK1628" s="46" t="n">
        <v>16290</v>
      </c>
      <c r="AL1628" s="46" t="n">
        <f aca="false">$AJ1628*$AK1628</f>
        <v>114030</v>
      </c>
      <c r="AM1628" s="46" t="n">
        <f aca="false">$AI1628*$AK1628</f>
        <v>0</v>
      </c>
      <c r="AN1628" s="26"/>
      <c r="AO1628" s="26"/>
    </row>
    <row r="1629" customFormat="false" ht="12" hidden="false" customHeight="false" outlineLevel="0" collapsed="false">
      <c r="A1629" s="39" t="s">
        <v>2062</v>
      </c>
      <c r="B1629" s="39" t="s">
        <v>2063</v>
      </c>
      <c r="C1629" s="39" t="s">
        <v>5985</v>
      </c>
      <c r="D1629" s="39" t="s">
        <v>4505</v>
      </c>
      <c r="E1629" s="39" t="s">
        <v>261</v>
      </c>
      <c r="F1629" s="39" t="s">
        <v>1739</v>
      </c>
      <c r="G1629" s="39" t="s">
        <v>4853</v>
      </c>
      <c r="H1629" s="39" t="s">
        <v>4502</v>
      </c>
      <c r="I1629" s="40" t="n">
        <v>7</v>
      </c>
      <c r="J1629" s="40" t="n">
        <v>0</v>
      </c>
      <c r="K1629" s="39" t="s">
        <v>4503</v>
      </c>
      <c r="L1629" s="41" t="n">
        <v>0</v>
      </c>
      <c r="M1629" s="41" t="n">
        <v>30671.76</v>
      </c>
      <c r="O1629" s="42" t="n">
        <f aca="false">M1629/SUM($M$2:$M$2023)</f>
        <v>8.47350034055255E-005</v>
      </c>
      <c r="P1629" s="43" t="n">
        <f aca="false">IFERROR(M1629/I1629,0)</f>
        <v>4381.68</v>
      </c>
      <c r="Q1629" s="17"/>
      <c r="R1629" s="44" t="n">
        <f aca="false">I1629-Q1629</f>
        <v>7</v>
      </c>
      <c r="S1629" s="43" t="n">
        <f aca="false">$AK1629*R1629</f>
        <v>30671.7600723141</v>
      </c>
      <c r="U1629" s="26" t="s">
        <v>259</v>
      </c>
      <c r="V1629" s="26" t="s">
        <v>260</v>
      </c>
      <c r="W1629" s="26" t="s">
        <v>262</v>
      </c>
      <c r="X1629" s="26"/>
      <c r="Y1629" s="26" t="s">
        <v>277</v>
      </c>
      <c r="Z1629" s="27" t="s">
        <v>123</v>
      </c>
      <c r="AA1629" s="26"/>
      <c r="AB1629" s="26"/>
      <c r="AC1629" s="26"/>
      <c r="AD1629" s="26"/>
      <c r="AE1629" s="26"/>
      <c r="AF1629" s="26"/>
      <c r="AG1629" s="26"/>
      <c r="AH1629" s="45"/>
      <c r="AI1629" s="45"/>
      <c r="AJ1629" s="45"/>
      <c r="AK1629" s="46" t="n">
        <v>4381.68001033058</v>
      </c>
      <c r="AL1629" s="46"/>
      <c r="AM1629" s="46"/>
      <c r="AN1629" s="26"/>
      <c r="AO1629" s="26" t="s">
        <v>1820</v>
      </c>
    </row>
    <row r="1630" customFormat="false" ht="12" hidden="false" customHeight="false" outlineLevel="0" collapsed="false">
      <c r="A1630" s="39" t="s">
        <v>2436</v>
      </c>
      <c r="B1630" s="39" t="s">
        <v>2437</v>
      </c>
      <c r="C1630" s="39" t="s">
        <v>5986</v>
      </c>
      <c r="D1630" s="39" t="s">
        <v>4505</v>
      </c>
      <c r="E1630" s="39" t="s">
        <v>261</v>
      </c>
      <c r="F1630" s="39" t="s">
        <v>1739</v>
      </c>
      <c r="G1630" s="39" t="s">
        <v>4853</v>
      </c>
      <c r="H1630" s="39" t="s">
        <v>4502</v>
      </c>
      <c r="I1630" s="40" t="n">
        <v>7</v>
      </c>
      <c r="J1630" s="40" t="n">
        <v>0</v>
      </c>
      <c r="K1630" s="39" t="s">
        <v>4503</v>
      </c>
      <c r="L1630" s="41" t="n">
        <v>0</v>
      </c>
      <c r="M1630" s="41" t="n">
        <v>164042.91</v>
      </c>
      <c r="O1630" s="42" t="n">
        <f aca="false">M1630/SUM($M$2:$M$2023)</f>
        <v>0.000453191357049687</v>
      </c>
      <c r="P1630" s="43" t="n">
        <f aca="false">IFERROR(M1630/I1630,0)</f>
        <v>23434.7014285714</v>
      </c>
      <c r="Q1630" s="17"/>
      <c r="R1630" s="44" t="n">
        <f aca="false">I1630-Q1630</f>
        <v>7</v>
      </c>
      <c r="S1630" s="43" t="n">
        <f aca="false">$AK1630*R1630</f>
        <v>164042.913533333</v>
      </c>
      <c r="U1630" s="26" t="s">
        <v>259</v>
      </c>
      <c r="V1630" s="26" t="s">
        <v>260</v>
      </c>
      <c r="W1630" s="26" t="s">
        <v>262</v>
      </c>
      <c r="X1630" s="26"/>
      <c r="Y1630" s="26" t="s">
        <v>277</v>
      </c>
      <c r="Z1630" s="27" t="s">
        <v>123</v>
      </c>
      <c r="AA1630" s="26"/>
      <c r="AB1630" s="26"/>
      <c r="AC1630" s="26"/>
      <c r="AD1630" s="26"/>
      <c r="AE1630" s="26"/>
      <c r="AF1630" s="26"/>
      <c r="AG1630" s="26"/>
      <c r="AH1630" s="45"/>
      <c r="AI1630" s="45"/>
      <c r="AJ1630" s="45"/>
      <c r="AK1630" s="46" t="n">
        <v>23434.7019333333</v>
      </c>
      <c r="AL1630" s="46"/>
      <c r="AM1630" s="46"/>
      <c r="AN1630" s="26"/>
      <c r="AO1630" s="26" t="s">
        <v>2177</v>
      </c>
    </row>
    <row r="1631" customFormat="false" ht="12" hidden="false" customHeight="false" outlineLevel="0" collapsed="false">
      <c r="A1631" s="39" t="s">
        <v>2577</v>
      </c>
      <c r="B1631" s="39" t="s">
        <v>2578</v>
      </c>
      <c r="C1631" s="39" t="s">
        <v>5987</v>
      </c>
      <c r="D1631" s="39" t="s">
        <v>4505</v>
      </c>
      <c r="E1631" s="39" t="s">
        <v>261</v>
      </c>
      <c r="F1631" s="39" t="s">
        <v>1739</v>
      </c>
      <c r="G1631" s="39" t="s">
        <v>4852</v>
      </c>
      <c r="H1631" s="39" t="s">
        <v>4502</v>
      </c>
      <c r="I1631" s="40" t="n">
        <v>7</v>
      </c>
      <c r="J1631" s="40" t="n">
        <v>0</v>
      </c>
      <c r="K1631" s="39" t="s">
        <v>4503</v>
      </c>
      <c r="L1631" s="41" t="n">
        <v>0</v>
      </c>
      <c r="M1631" s="41" t="n">
        <v>79075.64</v>
      </c>
      <c r="O1631" s="42" t="n">
        <f aca="false">M1631/SUM($M$2:$M$2023)</f>
        <v>0.000218457454827963</v>
      </c>
      <c r="P1631" s="43" t="n">
        <f aca="false">IFERROR(M1631/I1631,0)</f>
        <v>11296.52</v>
      </c>
      <c r="Q1631" s="17"/>
      <c r="R1631" s="44" t="n">
        <f aca="false">I1631-Q1631</f>
        <v>7</v>
      </c>
      <c r="S1631" s="43" t="n">
        <f aca="false">$AK1631*R1631</f>
        <v>79075.64</v>
      </c>
      <c r="U1631" s="26" t="s">
        <v>259</v>
      </c>
      <c r="V1631" s="26" t="s">
        <v>260</v>
      </c>
      <c r="W1631" s="26" t="s">
        <v>262</v>
      </c>
      <c r="X1631" s="25" t="s">
        <v>228</v>
      </c>
      <c r="Y1631" s="26" t="s">
        <v>282</v>
      </c>
      <c r="Z1631" s="25" t="s">
        <v>51</v>
      </c>
      <c r="AA1631" s="26" t="s">
        <v>2579</v>
      </c>
      <c r="AB1631" s="26" t="s">
        <v>2580</v>
      </c>
      <c r="AC1631" s="26" t="s">
        <v>2581</v>
      </c>
      <c r="AD1631" s="26" t="s">
        <v>269</v>
      </c>
      <c r="AE1631" s="26"/>
      <c r="AF1631" s="26" t="s">
        <v>270</v>
      </c>
      <c r="AG1631" s="26" t="s">
        <v>2582</v>
      </c>
      <c r="AH1631" s="45"/>
      <c r="AI1631" s="45"/>
      <c r="AJ1631" s="45"/>
      <c r="AK1631" s="46" t="n">
        <v>11296.52</v>
      </c>
      <c r="AL1631" s="46"/>
      <c r="AM1631" s="46"/>
      <c r="AN1631" s="26"/>
      <c r="AO1631" s="26" t="s">
        <v>5899</v>
      </c>
    </row>
    <row r="1632" customFormat="false" ht="12" hidden="false" customHeight="false" outlineLevel="0" collapsed="false">
      <c r="A1632" s="39" t="s">
        <v>313</v>
      </c>
      <c r="B1632" s="39" t="s">
        <v>314</v>
      </c>
      <c r="C1632" s="39"/>
      <c r="D1632" s="39" t="s">
        <v>4505</v>
      </c>
      <c r="E1632" s="39" t="s">
        <v>274</v>
      </c>
      <c r="F1632" s="39" t="s">
        <v>1739</v>
      </c>
      <c r="G1632" s="39" t="s">
        <v>4853</v>
      </c>
      <c r="H1632" s="39" t="s">
        <v>4502</v>
      </c>
      <c r="I1632" s="40" t="n">
        <v>7</v>
      </c>
      <c r="J1632" s="40" t="n">
        <v>0</v>
      </c>
      <c r="K1632" s="39" t="s">
        <v>4503</v>
      </c>
      <c r="L1632" s="41" t="n">
        <v>0</v>
      </c>
      <c r="M1632" s="41" t="n">
        <v>93.39</v>
      </c>
      <c r="O1632" s="42" t="n">
        <f aca="false">M1632/SUM($M$2:$M$2023)</f>
        <v>2.58002865438502E-007</v>
      </c>
      <c r="P1632" s="43" t="n">
        <f aca="false">IFERROR(M1632/I1632,0)</f>
        <v>13.3414285714286</v>
      </c>
      <c r="Q1632" s="17"/>
      <c r="R1632" s="44" t="n">
        <f aca="false">I1632-Q1632</f>
        <v>7</v>
      </c>
      <c r="S1632" s="43" t="n">
        <f aca="false">$AK1632*R1632</f>
        <v>93.3924168721263</v>
      </c>
      <c r="U1632" s="26" t="s">
        <v>259</v>
      </c>
      <c r="V1632" s="26" t="s">
        <v>273</v>
      </c>
      <c r="W1632" s="26" t="s">
        <v>262</v>
      </c>
      <c r="X1632" s="25" t="s">
        <v>228</v>
      </c>
      <c r="Y1632" s="26" t="s">
        <v>282</v>
      </c>
      <c r="Z1632" s="25" t="s">
        <v>51</v>
      </c>
      <c r="AA1632" s="26" t="s">
        <v>1770</v>
      </c>
      <c r="AB1632" s="26" t="s">
        <v>1771</v>
      </c>
      <c r="AC1632" s="26" t="s">
        <v>1773</v>
      </c>
      <c r="AD1632" s="26" t="s">
        <v>270</v>
      </c>
      <c r="AE1632" s="26" t="s">
        <v>318</v>
      </c>
      <c r="AF1632" s="26" t="s">
        <v>270</v>
      </c>
      <c r="AG1632" s="26" t="s">
        <v>1774</v>
      </c>
      <c r="AH1632" s="45"/>
      <c r="AI1632" s="45"/>
      <c r="AJ1632" s="45"/>
      <c r="AK1632" s="46" t="n">
        <v>13.3417738388752</v>
      </c>
      <c r="AL1632" s="46"/>
      <c r="AM1632" s="46"/>
      <c r="AN1632" s="26"/>
      <c r="AO1632" s="26" t="s">
        <v>5988</v>
      </c>
    </row>
    <row r="1633" customFormat="false" ht="12" hidden="false" customHeight="false" outlineLevel="0" collapsed="false">
      <c r="A1633" s="39" t="s">
        <v>3035</v>
      </c>
      <c r="B1633" s="39" t="s">
        <v>3036</v>
      </c>
      <c r="C1633" s="39"/>
      <c r="D1633" s="39" t="s">
        <v>4565</v>
      </c>
      <c r="E1633" s="39" t="s">
        <v>611</v>
      </c>
      <c r="F1633" s="39" t="s">
        <v>1739</v>
      </c>
      <c r="G1633" s="39" t="s">
        <v>5355</v>
      </c>
      <c r="H1633" s="39" t="s">
        <v>4502</v>
      </c>
      <c r="I1633" s="40" t="n">
        <v>7</v>
      </c>
      <c r="J1633" s="40" t="n">
        <v>0</v>
      </c>
      <c r="K1633" s="39" t="s">
        <v>4503</v>
      </c>
      <c r="L1633" s="41" t="n">
        <v>0</v>
      </c>
      <c r="M1633" s="41" t="n">
        <v>314300</v>
      </c>
      <c r="O1633" s="42" t="n">
        <f aca="false">M1633/SUM($M$2:$M$2023)</f>
        <v>0.000868297468758124</v>
      </c>
      <c r="P1633" s="43" t="n">
        <f aca="false">IFERROR(M1633/I1633,0)</f>
        <v>44900</v>
      </c>
      <c r="Q1633" s="17"/>
      <c r="R1633" s="44" t="n">
        <f aca="false">I1633-Q1633</f>
        <v>7</v>
      </c>
      <c r="S1633" s="43" t="n">
        <f aca="false">$AK1633*R1633</f>
        <v>314300</v>
      </c>
      <c r="U1633" s="26" t="s">
        <v>259</v>
      </c>
      <c r="V1633" s="26" t="s">
        <v>610</v>
      </c>
      <c r="W1633" s="26" t="s">
        <v>612</v>
      </c>
      <c r="X1633" s="26"/>
      <c r="Y1633" s="26" t="s">
        <v>615</v>
      </c>
      <c r="Z1633" s="27" t="s">
        <v>126</v>
      </c>
      <c r="AA1633" s="26"/>
      <c r="AB1633" s="26"/>
      <c r="AC1633" s="26"/>
      <c r="AD1633" s="26"/>
      <c r="AE1633" s="26"/>
      <c r="AF1633" s="26"/>
      <c r="AG1633" s="26"/>
      <c r="AH1633" s="45" t="n">
        <v>7</v>
      </c>
      <c r="AI1633" s="45" t="n">
        <f aca="false">Q1633</f>
        <v>0</v>
      </c>
      <c r="AJ1633" s="45" t="n">
        <f aca="false">$AH1633-$AI1633</f>
        <v>7</v>
      </c>
      <c r="AK1633" s="46" t="n">
        <v>44900</v>
      </c>
      <c r="AL1633" s="46" t="n">
        <f aca="false">$AJ1633*$AK1633</f>
        <v>314300</v>
      </c>
      <c r="AM1633" s="46" t="n">
        <f aca="false">$AI1633*$AK1633</f>
        <v>0</v>
      </c>
      <c r="AN1633" s="26"/>
      <c r="AO1633" s="26"/>
    </row>
    <row r="1634" customFormat="false" ht="12" hidden="false" customHeight="false" outlineLevel="0" collapsed="false">
      <c r="A1634" s="39" t="s">
        <v>2856</v>
      </c>
      <c r="B1634" s="39" t="s">
        <v>2857</v>
      </c>
      <c r="C1634" s="39"/>
      <c r="D1634" s="39" t="s">
        <v>4565</v>
      </c>
      <c r="E1634" s="39" t="s">
        <v>611</v>
      </c>
      <c r="F1634" s="39" t="s">
        <v>1739</v>
      </c>
      <c r="G1634" s="39" t="s">
        <v>4854</v>
      </c>
      <c r="H1634" s="39" t="s">
        <v>4502</v>
      </c>
      <c r="I1634" s="40" t="n">
        <v>7</v>
      </c>
      <c r="J1634" s="40" t="n">
        <v>0</v>
      </c>
      <c r="K1634" s="39" t="s">
        <v>4503</v>
      </c>
      <c r="L1634" s="41" t="n">
        <v>0</v>
      </c>
      <c r="M1634" s="41" t="n">
        <v>228607.72</v>
      </c>
      <c r="O1634" s="42" t="n">
        <f aca="false">M1634/SUM($M$2:$M$2023)</f>
        <v>0.000631560625563366</v>
      </c>
      <c r="P1634" s="43" t="n">
        <f aca="false">IFERROR(M1634/I1634,0)</f>
        <v>32658.2457142857</v>
      </c>
      <c r="Q1634" s="17"/>
      <c r="R1634" s="44" t="n">
        <f aca="false">I1634-Q1634</f>
        <v>7</v>
      </c>
      <c r="S1634" s="43" t="n">
        <f aca="false">$AK1634*R1634</f>
        <v>228607.72</v>
      </c>
      <c r="U1634" s="26" t="s">
        <v>259</v>
      </c>
      <c r="V1634" s="26" t="s">
        <v>610</v>
      </c>
      <c r="W1634" s="26" t="s">
        <v>612</v>
      </c>
      <c r="X1634" s="26"/>
      <c r="Y1634" s="26" t="s">
        <v>615</v>
      </c>
      <c r="Z1634" s="27" t="s">
        <v>126</v>
      </c>
      <c r="AA1634" s="26"/>
      <c r="AB1634" s="26"/>
      <c r="AC1634" s="26"/>
      <c r="AD1634" s="26"/>
      <c r="AE1634" s="26"/>
      <c r="AF1634" s="26"/>
      <c r="AG1634" s="26"/>
      <c r="AH1634" s="45"/>
      <c r="AI1634" s="45"/>
      <c r="AJ1634" s="45"/>
      <c r="AK1634" s="46" t="n">
        <v>32658.2457142857</v>
      </c>
      <c r="AL1634" s="46"/>
      <c r="AM1634" s="46"/>
      <c r="AN1634" s="26"/>
      <c r="AO1634" s="26" t="s">
        <v>1741</v>
      </c>
    </row>
    <row r="1635" customFormat="false" ht="12" hidden="false" customHeight="false" outlineLevel="0" collapsed="false">
      <c r="A1635" s="39" t="s">
        <v>2941</v>
      </c>
      <c r="B1635" s="39" t="s">
        <v>2942</v>
      </c>
      <c r="C1635" s="39"/>
      <c r="D1635" s="39" t="s">
        <v>4565</v>
      </c>
      <c r="E1635" s="39" t="s">
        <v>611</v>
      </c>
      <c r="F1635" s="39" t="s">
        <v>1739</v>
      </c>
      <c r="G1635" s="39" t="s">
        <v>5166</v>
      </c>
      <c r="H1635" s="39" t="s">
        <v>4502</v>
      </c>
      <c r="I1635" s="40" t="n">
        <v>7</v>
      </c>
      <c r="J1635" s="40" t="n">
        <v>0</v>
      </c>
      <c r="K1635" s="39" t="s">
        <v>4503</v>
      </c>
      <c r="L1635" s="41" t="n">
        <v>0</v>
      </c>
      <c r="M1635" s="41" t="n">
        <v>125300</v>
      </c>
      <c r="O1635" s="42" t="n">
        <f aca="false">M1635/SUM($M$2:$M$2023)</f>
        <v>0.000346158679081746</v>
      </c>
      <c r="P1635" s="43" t="n">
        <f aca="false">IFERROR(M1635/I1635,0)</f>
        <v>17900</v>
      </c>
      <c r="Q1635" s="17"/>
      <c r="R1635" s="44" t="n">
        <f aca="false">I1635-Q1635</f>
        <v>7</v>
      </c>
      <c r="S1635" s="43" t="n">
        <f aca="false">$AK1635*R1635</f>
        <v>125300</v>
      </c>
      <c r="U1635" s="26" t="s">
        <v>259</v>
      </c>
      <c r="V1635" s="26" t="s">
        <v>610</v>
      </c>
      <c r="W1635" s="26" t="s">
        <v>612</v>
      </c>
      <c r="X1635" s="26"/>
      <c r="Y1635" s="26" t="s">
        <v>615</v>
      </c>
      <c r="Z1635" s="27" t="s">
        <v>126</v>
      </c>
      <c r="AA1635" s="26"/>
      <c r="AB1635" s="26"/>
      <c r="AC1635" s="26"/>
      <c r="AD1635" s="26"/>
      <c r="AE1635" s="26"/>
      <c r="AF1635" s="26"/>
      <c r="AG1635" s="26"/>
      <c r="AH1635" s="45" t="n">
        <v>13</v>
      </c>
      <c r="AI1635" s="45" t="n">
        <f aca="false">Q1635</f>
        <v>0</v>
      </c>
      <c r="AJ1635" s="45" t="n">
        <f aca="false">$AH1635-$AI1635</f>
        <v>13</v>
      </c>
      <c r="AK1635" s="46" t="n">
        <v>17900</v>
      </c>
      <c r="AL1635" s="46" t="n">
        <f aca="false">$AJ1635*$AK1635</f>
        <v>232700</v>
      </c>
      <c r="AM1635" s="46" t="n">
        <f aca="false">$AI1635*$AK1635</f>
        <v>0</v>
      </c>
      <c r="AN1635" s="26"/>
      <c r="AO1635" s="26" t="s">
        <v>1741</v>
      </c>
    </row>
    <row r="1636" customFormat="false" ht="12" hidden="false" customHeight="false" outlineLevel="0" collapsed="false">
      <c r="A1636" s="39" t="s">
        <v>3037</v>
      </c>
      <c r="B1636" s="39" t="s">
        <v>3038</v>
      </c>
      <c r="C1636" s="39"/>
      <c r="D1636" s="39" t="s">
        <v>4565</v>
      </c>
      <c r="E1636" s="39" t="s">
        <v>611</v>
      </c>
      <c r="F1636" s="39" t="s">
        <v>1739</v>
      </c>
      <c r="G1636" s="39" t="s">
        <v>4854</v>
      </c>
      <c r="H1636" s="39" t="s">
        <v>4502</v>
      </c>
      <c r="I1636" s="40" t="n">
        <v>7</v>
      </c>
      <c r="J1636" s="40" t="n">
        <v>0</v>
      </c>
      <c r="K1636" s="39" t="s">
        <v>4503</v>
      </c>
      <c r="L1636" s="41" t="n">
        <v>0</v>
      </c>
      <c r="M1636" s="41" t="n">
        <v>150500</v>
      </c>
      <c r="O1636" s="42" t="n">
        <f aca="false">M1636/SUM($M$2:$M$2023)</f>
        <v>0.00041577718437193</v>
      </c>
      <c r="P1636" s="43" t="n">
        <f aca="false">IFERROR(M1636/I1636,0)</f>
        <v>21500</v>
      </c>
      <c r="Q1636" s="17"/>
      <c r="R1636" s="44" t="n">
        <f aca="false">I1636-Q1636</f>
        <v>7</v>
      </c>
      <c r="S1636" s="43" t="n">
        <f aca="false">$AK1636*R1636</f>
        <v>150500</v>
      </c>
      <c r="U1636" s="26" t="s">
        <v>259</v>
      </c>
      <c r="V1636" s="26" t="s">
        <v>610</v>
      </c>
      <c r="W1636" s="26" t="s">
        <v>612</v>
      </c>
      <c r="X1636" s="26"/>
      <c r="Y1636" s="26" t="s">
        <v>615</v>
      </c>
      <c r="Z1636" s="27" t="s">
        <v>126</v>
      </c>
      <c r="AA1636" s="26"/>
      <c r="AB1636" s="26"/>
      <c r="AC1636" s="26"/>
      <c r="AD1636" s="26"/>
      <c r="AE1636" s="26"/>
      <c r="AF1636" s="26"/>
      <c r="AG1636" s="26"/>
      <c r="AH1636" s="45" t="n">
        <v>7</v>
      </c>
      <c r="AI1636" s="45" t="n">
        <f aca="false">Q1636</f>
        <v>0</v>
      </c>
      <c r="AJ1636" s="45" t="n">
        <f aca="false">$AH1636-$AI1636</f>
        <v>7</v>
      </c>
      <c r="AK1636" s="46" t="n">
        <v>21500</v>
      </c>
      <c r="AL1636" s="46" t="n">
        <f aca="false">$AJ1636*$AK1636</f>
        <v>150500</v>
      </c>
      <c r="AM1636" s="46" t="n">
        <f aca="false">$AI1636*$AK1636</f>
        <v>0</v>
      </c>
      <c r="AN1636" s="26"/>
      <c r="AO1636" s="26"/>
    </row>
    <row r="1637" customFormat="false" ht="12" hidden="false" customHeight="false" outlineLevel="0" collapsed="false">
      <c r="A1637" s="39" t="s">
        <v>3039</v>
      </c>
      <c r="B1637" s="39" t="s">
        <v>3040</v>
      </c>
      <c r="C1637" s="39"/>
      <c r="D1637" s="39" t="s">
        <v>4565</v>
      </c>
      <c r="E1637" s="39" t="s">
        <v>611</v>
      </c>
      <c r="F1637" s="39" t="s">
        <v>1739</v>
      </c>
      <c r="G1637" s="39" t="s">
        <v>5355</v>
      </c>
      <c r="H1637" s="39" t="s">
        <v>4502</v>
      </c>
      <c r="I1637" s="40" t="n">
        <v>7</v>
      </c>
      <c r="J1637" s="40" t="n">
        <v>0</v>
      </c>
      <c r="K1637" s="39" t="s">
        <v>4503</v>
      </c>
      <c r="L1637" s="41" t="n">
        <v>0</v>
      </c>
      <c r="M1637" s="41" t="n">
        <v>867768.58</v>
      </c>
      <c r="O1637" s="42" t="n">
        <f aca="false">M1637/SUM($M$2:$M$2023)</f>
        <v>0.00239733140783274</v>
      </c>
      <c r="P1637" s="43" t="n">
        <f aca="false">IFERROR(M1637/I1637,0)</f>
        <v>123966.94</v>
      </c>
      <c r="Q1637" s="17"/>
      <c r="R1637" s="44" t="n">
        <f aca="false">I1637-Q1637</f>
        <v>7</v>
      </c>
      <c r="S1637" s="43" t="n">
        <f aca="false">$AK1637*R1637</f>
        <v>867768.58</v>
      </c>
      <c r="U1637" s="26" t="s">
        <v>259</v>
      </c>
      <c r="V1637" s="26" t="s">
        <v>610</v>
      </c>
      <c r="W1637" s="26" t="s">
        <v>612</v>
      </c>
      <c r="X1637" s="26"/>
      <c r="Y1637" s="26" t="s">
        <v>615</v>
      </c>
      <c r="Z1637" s="27" t="s">
        <v>126</v>
      </c>
      <c r="AA1637" s="26"/>
      <c r="AB1637" s="26"/>
      <c r="AC1637" s="26"/>
      <c r="AD1637" s="26"/>
      <c r="AE1637" s="26"/>
      <c r="AF1637" s="26"/>
      <c r="AG1637" s="26"/>
      <c r="AH1637" s="45" t="n">
        <v>7</v>
      </c>
      <c r="AI1637" s="45" t="n">
        <f aca="false">Q1637</f>
        <v>0</v>
      </c>
      <c r="AJ1637" s="45" t="n">
        <f aca="false">$AH1637-$AI1637</f>
        <v>7</v>
      </c>
      <c r="AK1637" s="46" t="n">
        <v>123966.94</v>
      </c>
      <c r="AL1637" s="46" t="n">
        <f aca="false">$AJ1637*$AK1637</f>
        <v>867768.58</v>
      </c>
      <c r="AM1637" s="46" t="n">
        <f aca="false">$AI1637*$AK1637</f>
        <v>0</v>
      </c>
      <c r="AN1637" s="26"/>
      <c r="AO1637" s="26"/>
    </row>
    <row r="1638" customFormat="false" ht="12" hidden="false" customHeight="false" outlineLevel="0" collapsed="false">
      <c r="A1638" s="39" t="s">
        <v>3041</v>
      </c>
      <c r="B1638" s="39" t="s">
        <v>3042</v>
      </c>
      <c r="C1638" s="39"/>
      <c r="D1638" s="39" t="s">
        <v>4565</v>
      </c>
      <c r="E1638" s="39" t="s">
        <v>611</v>
      </c>
      <c r="F1638" s="39" t="s">
        <v>1739</v>
      </c>
      <c r="G1638" s="39" t="s">
        <v>4854</v>
      </c>
      <c r="H1638" s="39" t="s">
        <v>4502</v>
      </c>
      <c r="I1638" s="40" t="n">
        <v>7</v>
      </c>
      <c r="J1638" s="40" t="n">
        <v>0</v>
      </c>
      <c r="K1638" s="39" t="s">
        <v>4503</v>
      </c>
      <c r="L1638" s="41" t="n">
        <v>0</v>
      </c>
      <c r="M1638" s="41" t="n">
        <v>192500</v>
      </c>
      <c r="O1638" s="42" t="n">
        <f aca="false">M1638/SUM($M$2:$M$2023)</f>
        <v>0.000531808026522236</v>
      </c>
      <c r="P1638" s="43" t="n">
        <f aca="false">IFERROR(M1638/I1638,0)</f>
        <v>27500</v>
      </c>
      <c r="Q1638" s="17"/>
      <c r="R1638" s="44" t="n">
        <f aca="false">I1638-Q1638</f>
        <v>7</v>
      </c>
      <c r="S1638" s="43" t="n">
        <f aca="false">$AK1638*R1638</f>
        <v>192500</v>
      </c>
      <c r="U1638" s="26" t="s">
        <v>259</v>
      </c>
      <c r="V1638" s="26" t="s">
        <v>610</v>
      </c>
      <c r="W1638" s="26" t="s">
        <v>612</v>
      </c>
      <c r="X1638" s="26"/>
      <c r="Y1638" s="26" t="s">
        <v>615</v>
      </c>
      <c r="Z1638" s="27" t="s">
        <v>126</v>
      </c>
      <c r="AA1638" s="26"/>
      <c r="AB1638" s="26"/>
      <c r="AC1638" s="26"/>
      <c r="AD1638" s="26"/>
      <c r="AE1638" s="26"/>
      <c r="AF1638" s="26"/>
      <c r="AG1638" s="26"/>
      <c r="AH1638" s="45" t="n">
        <v>7</v>
      </c>
      <c r="AI1638" s="45" t="n">
        <f aca="false">Q1638</f>
        <v>0</v>
      </c>
      <c r="AJ1638" s="45" t="n">
        <f aca="false">$AH1638-$AI1638</f>
        <v>7</v>
      </c>
      <c r="AK1638" s="46" t="n">
        <v>27500</v>
      </c>
      <c r="AL1638" s="46" t="n">
        <f aca="false">$AJ1638*$AK1638</f>
        <v>192500</v>
      </c>
      <c r="AM1638" s="46" t="n">
        <f aca="false">$AI1638*$AK1638</f>
        <v>0</v>
      </c>
      <c r="AN1638" s="26"/>
      <c r="AO1638" s="26"/>
    </row>
    <row r="1639" customFormat="false" ht="12" hidden="false" customHeight="false" outlineLevel="0" collapsed="false">
      <c r="A1639" s="39" t="s">
        <v>850</v>
      </c>
      <c r="B1639" s="39" t="s">
        <v>851</v>
      </c>
      <c r="C1639" s="39" t="s">
        <v>5989</v>
      </c>
      <c r="D1639" s="39" t="s">
        <v>4505</v>
      </c>
      <c r="E1639" s="39" t="s">
        <v>261</v>
      </c>
      <c r="F1639" s="39" t="s">
        <v>1739</v>
      </c>
      <c r="G1639" s="39" t="s">
        <v>4853</v>
      </c>
      <c r="H1639" s="39" t="s">
        <v>4502</v>
      </c>
      <c r="I1639" s="40" t="n">
        <v>6</v>
      </c>
      <c r="J1639" s="40" t="n">
        <v>0</v>
      </c>
      <c r="K1639" s="39" t="s">
        <v>4503</v>
      </c>
      <c r="L1639" s="41" t="n">
        <v>0</v>
      </c>
      <c r="M1639" s="41" t="n">
        <v>5683.32</v>
      </c>
      <c r="O1639" s="42" t="n">
        <f aca="false">M1639/SUM($M$2:$M$2023)</f>
        <v>1.57009620430876E-005</v>
      </c>
      <c r="P1639" s="43" t="n">
        <f aca="false">IFERROR(M1639/I1639,0)</f>
        <v>947.22</v>
      </c>
      <c r="Q1639" s="17"/>
      <c r="R1639" s="44" t="n">
        <f aca="false">I1639-Q1639</f>
        <v>6</v>
      </c>
      <c r="S1639" s="43" t="n">
        <f aca="false">$AK1639*R1639</f>
        <v>5683.32060763888</v>
      </c>
      <c r="U1639" s="26" t="s">
        <v>259</v>
      </c>
      <c r="V1639" s="26" t="s">
        <v>260</v>
      </c>
      <c r="W1639" s="26" t="s">
        <v>262</v>
      </c>
      <c r="X1639" s="29" t="s">
        <v>227</v>
      </c>
      <c r="Y1639" s="26" t="s">
        <v>297</v>
      </c>
      <c r="Z1639" s="25" t="s">
        <v>51</v>
      </c>
      <c r="AA1639" s="26" t="s">
        <v>1880</v>
      </c>
      <c r="AB1639" s="26" t="s">
        <v>1881</v>
      </c>
      <c r="AC1639" s="26" t="s">
        <v>854</v>
      </c>
      <c r="AD1639" s="26" t="s">
        <v>269</v>
      </c>
      <c r="AE1639" s="26"/>
      <c r="AF1639" s="26" t="s">
        <v>270</v>
      </c>
      <c r="AG1639" s="26" t="s">
        <v>855</v>
      </c>
      <c r="AH1639" s="45"/>
      <c r="AI1639" s="45"/>
      <c r="AJ1639" s="45"/>
      <c r="AK1639" s="46" t="n">
        <v>947.220101273147</v>
      </c>
      <c r="AL1639" s="46"/>
      <c r="AM1639" s="46"/>
      <c r="AN1639" s="26"/>
      <c r="AO1639" s="26" t="s">
        <v>5048</v>
      </c>
    </row>
    <row r="1640" customFormat="false" ht="12" hidden="false" customHeight="false" outlineLevel="0" collapsed="false">
      <c r="A1640" s="39" t="s">
        <v>947</v>
      </c>
      <c r="B1640" s="39" t="s">
        <v>948</v>
      </c>
      <c r="C1640" s="39" t="s">
        <v>5990</v>
      </c>
      <c r="D1640" s="39" t="s">
        <v>4505</v>
      </c>
      <c r="E1640" s="39" t="s">
        <v>261</v>
      </c>
      <c r="F1640" s="39" t="s">
        <v>1739</v>
      </c>
      <c r="G1640" s="39" t="s">
        <v>4853</v>
      </c>
      <c r="H1640" s="39" t="s">
        <v>4502</v>
      </c>
      <c r="I1640" s="40" t="n">
        <v>6</v>
      </c>
      <c r="J1640" s="40" t="n">
        <v>0</v>
      </c>
      <c r="K1640" s="39" t="s">
        <v>4503</v>
      </c>
      <c r="L1640" s="41" t="n">
        <v>0</v>
      </c>
      <c r="M1640" s="41" t="n">
        <v>1294.55</v>
      </c>
      <c r="O1640" s="42" t="n">
        <f aca="false">M1640/SUM($M$2:$M$2023)</f>
        <v>3.5763744453733E-006</v>
      </c>
      <c r="P1640" s="43" t="n">
        <f aca="false">IFERROR(M1640/I1640,0)</f>
        <v>215.758333333333</v>
      </c>
      <c r="Q1640" s="17"/>
      <c r="R1640" s="44" t="n">
        <f aca="false">I1640-Q1640</f>
        <v>6</v>
      </c>
      <c r="S1640" s="43" t="n">
        <f aca="false">$AK1640*R1640</f>
        <v>1294.55391608392</v>
      </c>
      <c r="U1640" s="26" t="s">
        <v>259</v>
      </c>
      <c r="V1640" s="26" t="s">
        <v>260</v>
      </c>
      <c r="W1640" s="26" t="s">
        <v>262</v>
      </c>
      <c r="X1640" s="29" t="s">
        <v>227</v>
      </c>
      <c r="Y1640" s="26" t="s">
        <v>297</v>
      </c>
      <c r="Z1640" s="25" t="s">
        <v>51</v>
      </c>
      <c r="AA1640" s="26" t="s">
        <v>2321</v>
      </c>
      <c r="AB1640" s="26" t="s">
        <v>2322</v>
      </c>
      <c r="AC1640" s="26" t="s">
        <v>2323</v>
      </c>
      <c r="AD1640" s="26" t="s">
        <v>269</v>
      </c>
      <c r="AE1640" s="26"/>
      <c r="AF1640" s="26" t="s">
        <v>270</v>
      </c>
      <c r="AG1640" s="26" t="s">
        <v>2324</v>
      </c>
      <c r="AH1640" s="45"/>
      <c r="AI1640" s="45"/>
      <c r="AJ1640" s="45"/>
      <c r="AK1640" s="46" t="n">
        <v>215.758986013986</v>
      </c>
      <c r="AL1640" s="46"/>
      <c r="AM1640" s="46"/>
      <c r="AN1640" s="26"/>
      <c r="AO1640" s="26" t="s">
        <v>5849</v>
      </c>
    </row>
    <row r="1641" customFormat="false" ht="12" hidden="false" customHeight="false" outlineLevel="0" collapsed="false">
      <c r="A1641" s="39" t="s">
        <v>453</v>
      </c>
      <c r="B1641" s="39" t="s">
        <v>454</v>
      </c>
      <c r="C1641" s="39" t="s">
        <v>5991</v>
      </c>
      <c r="D1641" s="39" t="s">
        <v>4505</v>
      </c>
      <c r="E1641" s="39" t="s">
        <v>261</v>
      </c>
      <c r="F1641" s="39" t="s">
        <v>1739</v>
      </c>
      <c r="G1641" s="39" t="s">
        <v>4853</v>
      </c>
      <c r="H1641" s="39" t="s">
        <v>4502</v>
      </c>
      <c r="I1641" s="40" t="n">
        <v>6</v>
      </c>
      <c r="J1641" s="40" t="n">
        <v>0</v>
      </c>
      <c r="K1641" s="39" t="s">
        <v>4503</v>
      </c>
      <c r="L1641" s="41" t="n">
        <v>0</v>
      </c>
      <c r="M1641" s="41" t="n">
        <v>9373.81</v>
      </c>
      <c r="O1641" s="42" t="n">
        <f aca="false">M1641/SUM($M$2:$M$2023)</f>
        <v>2.589645401088E-005</v>
      </c>
      <c r="P1641" s="43" t="n">
        <f aca="false">IFERROR(M1641/I1641,0)</f>
        <v>1562.30166666667</v>
      </c>
      <c r="Q1641" s="17"/>
      <c r="R1641" s="44" t="n">
        <f aca="false">I1641-Q1641</f>
        <v>6</v>
      </c>
      <c r="S1641" s="43" t="n">
        <f aca="false">$AK1641*R1641</f>
        <v>9373.80761169332</v>
      </c>
      <c r="U1641" s="26" t="s">
        <v>259</v>
      </c>
      <c r="V1641" s="26" t="s">
        <v>260</v>
      </c>
      <c r="W1641" s="26" t="s">
        <v>262</v>
      </c>
      <c r="X1641" s="29" t="s">
        <v>227</v>
      </c>
      <c r="Y1641" s="26" t="s">
        <v>297</v>
      </c>
      <c r="Z1641" s="25" t="s">
        <v>51</v>
      </c>
      <c r="AA1641" s="26" t="s">
        <v>1971</v>
      </c>
      <c r="AB1641" s="26" t="s">
        <v>1972</v>
      </c>
      <c r="AC1641" s="26" t="s">
        <v>457</v>
      </c>
      <c r="AD1641" s="26" t="s">
        <v>269</v>
      </c>
      <c r="AE1641" s="26"/>
      <c r="AF1641" s="26" t="s">
        <v>270</v>
      </c>
      <c r="AG1641" s="26" t="s">
        <v>458</v>
      </c>
      <c r="AH1641" s="45"/>
      <c r="AI1641" s="45"/>
      <c r="AJ1641" s="45"/>
      <c r="AK1641" s="46" t="n">
        <v>1562.30126861555</v>
      </c>
      <c r="AL1641" s="46"/>
      <c r="AM1641" s="46"/>
      <c r="AN1641" s="26"/>
      <c r="AO1641" s="26" t="s">
        <v>5149</v>
      </c>
    </row>
    <row r="1642" customFormat="false" ht="12" hidden="false" customHeight="false" outlineLevel="0" collapsed="false">
      <c r="A1642" s="39" t="s">
        <v>2785</v>
      </c>
      <c r="B1642" s="39" t="s">
        <v>2786</v>
      </c>
      <c r="C1642" s="39" t="s">
        <v>4506</v>
      </c>
      <c r="D1642" s="39" t="s">
        <v>4505</v>
      </c>
      <c r="E1642" s="39" t="s">
        <v>261</v>
      </c>
      <c r="F1642" s="39" t="s">
        <v>1739</v>
      </c>
      <c r="G1642" s="39" t="s">
        <v>4854</v>
      </c>
      <c r="H1642" s="39" t="s">
        <v>4502</v>
      </c>
      <c r="I1642" s="40" t="n">
        <v>6</v>
      </c>
      <c r="J1642" s="40" t="n">
        <v>0</v>
      </c>
      <c r="K1642" s="39" t="s">
        <v>4503</v>
      </c>
      <c r="L1642" s="41" t="n">
        <v>0</v>
      </c>
      <c r="M1642" s="41" t="n">
        <v>100861.69</v>
      </c>
      <c r="O1642" s="42" t="n">
        <f aca="false">M1642/SUM($M$2:$M$2023)</f>
        <v>0.000278644448366741</v>
      </c>
      <c r="P1642" s="43" t="n">
        <f aca="false">IFERROR(M1642/I1642,0)</f>
        <v>16810.2816666667</v>
      </c>
      <c r="Q1642" s="17"/>
      <c r="R1642" s="44" t="n">
        <f aca="false">I1642-Q1642</f>
        <v>6</v>
      </c>
      <c r="S1642" s="43" t="n">
        <f aca="false">$AK1642*R1642</f>
        <v>100861.689677419</v>
      </c>
      <c r="U1642" s="26" t="s">
        <v>259</v>
      </c>
      <c r="V1642" s="26" t="s">
        <v>260</v>
      </c>
      <c r="W1642" s="26" t="s">
        <v>262</v>
      </c>
      <c r="X1642" s="26"/>
      <c r="Y1642" s="26" t="s">
        <v>277</v>
      </c>
      <c r="Z1642" s="27" t="s">
        <v>123</v>
      </c>
      <c r="AA1642" s="26"/>
      <c r="AB1642" s="26"/>
      <c r="AC1642" s="26"/>
      <c r="AD1642" s="26"/>
      <c r="AE1642" s="26"/>
      <c r="AF1642" s="26"/>
      <c r="AG1642" s="26"/>
      <c r="AH1642" s="45"/>
      <c r="AI1642" s="45"/>
      <c r="AJ1642" s="45"/>
      <c r="AK1642" s="46" t="n">
        <v>16810.2816129032</v>
      </c>
      <c r="AL1642" s="46"/>
      <c r="AM1642" s="46"/>
      <c r="AN1642" s="26"/>
      <c r="AO1642" s="26" t="s">
        <v>1740</v>
      </c>
    </row>
    <row r="1643" customFormat="false" ht="12" hidden="false" customHeight="false" outlineLevel="0" collapsed="false">
      <c r="A1643" s="39" t="s">
        <v>2467</v>
      </c>
      <c r="B1643" s="39" t="s">
        <v>2468</v>
      </c>
      <c r="C1643" s="39" t="s">
        <v>5992</v>
      </c>
      <c r="D1643" s="39" t="s">
        <v>4505</v>
      </c>
      <c r="E1643" s="39" t="s">
        <v>261</v>
      </c>
      <c r="F1643" s="39" t="s">
        <v>1739</v>
      </c>
      <c r="G1643" s="39" t="s">
        <v>4853</v>
      </c>
      <c r="H1643" s="39" t="s">
        <v>4502</v>
      </c>
      <c r="I1643" s="40" t="n">
        <v>6</v>
      </c>
      <c r="J1643" s="40" t="n">
        <v>0</v>
      </c>
      <c r="K1643" s="39" t="s">
        <v>4503</v>
      </c>
      <c r="L1643" s="41" t="n">
        <v>0</v>
      </c>
      <c r="M1643" s="41" t="n">
        <v>7012.04</v>
      </c>
      <c r="O1643" s="42" t="n">
        <f aca="false">M1643/SUM($M$2:$M$2023)</f>
        <v>1.93717358664674E-005</v>
      </c>
      <c r="P1643" s="43" t="n">
        <f aca="false">IFERROR(M1643/I1643,0)</f>
        <v>1168.67333333333</v>
      </c>
      <c r="Q1643" s="17"/>
      <c r="R1643" s="44" t="n">
        <f aca="false">I1643-Q1643</f>
        <v>6</v>
      </c>
      <c r="S1643" s="43" t="n">
        <f aca="false">$AK1643*R1643</f>
        <v>7012.04</v>
      </c>
      <c r="U1643" s="26" t="s">
        <v>259</v>
      </c>
      <c r="V1643" s="26" t="s">
        <v>260</v>
      </c>
      <c r="W1643" s="26" t="s">
        <v>262</v>
      </c>
      <c r="X1643" s="26"/>
      <c r="Y1643" s="26" t="s">
        <v>277</v>
      </c>
      <c r="Z1643" s="27" t="s">
        <v>123</v>
      </c>
      <c r="AA1643" s="26"/>
      <c r="AB1643" s="26"/>
      <c r="AC1643" s="26"/>
      <c r="AD1643" s="26"/>
      <c r="AE1643" s="26"/>
      <c r="AF1643" s="26"/>
      <c r="AG1643" s="26"/>
      <c r="AH1643" s="45"/>
      <c r="AI1643" s="45"/>
      <c r="AJ1643" s="45"/>
      <c r="AK1643" s="46" t="n">
        <v>1168.67333333333</v>
      </c>
      <c r="AL1643" s="46"/>
      <c r="AM1643" s="46"/>
      <c r="AN1643" s="26"/>
      <c r="AO1643" s="26" t="s">
        <v>2190</v>
      </c>
    </row>
    <row r="1644" customFormat="false" ht="12" hidden="false" customHeight="false" outlineLevel="0" collapsed="false">
      <c r="A1644" s="39" t="s">
        <v>1405</v>
      </c>
      <c r="B1644" s="39" t="s">
        <v>1406</v>
      </c>
      <c r="C1644" s="39" t="s">
        <v>5909</v>
      </c>
      <c r="D1644" s="39" t="s">
        <v>4505</v>
      </c>
      <c r="E1644" s="39" t="s">
        <v>261</v>
      </c>
      <c r="F1644" s="39" t="s">
        <v>1739</v>
      </c>
      <c r="G1644" s="39" t="s">
        <v>4853</v>
      </c>
      <c r="H1644" s="39" t="s">
        <v>4502</v>
      </c>
      <c r="I1644" s="40" t="n">
        <v>6</v>
      </c>
      <c r="J1644" s="40" t="n">
        <v>0</v>
      </c>
      <c r="K1644" s="39" t="s">
        <v>4503</v>
      </c>
      <c r="L1644" s="41" t="n">
        <v>0</v>
      </c>
      <c r="M1644" s="41" t="n">
        <v>1528.14</v>
      </c>
      <c r="O1644" s="42" t="n">
        <f aca="false">M1644/SUM($M$2:$M$2023)</f>
        <v>4.22169931246592E-006</v>
      </c>
      <c r="P1644" s="43" t="n">
        <f aca="false">IFERROR(M1644/I1644,0)</f>
        <v>254.69</v>
      </c>
      <c r="Q1644" s="17"/>
      <c r="R1644" s="44" t="n">
        <f aca="false">I1644-Q1644</f>
        <v>6</v>
      </c>
      <c r="S1644" s="43" t="n">
        <f aca="false">$AK1644*R1644</f>
        <v>1528.14481289366</v>
      </c>
      <c r="U1644" s="26" t="s">
        <v>259</v>
      </c>
      <c r="V1644" s="26" t="s">
        <v>260</v>
      </c>
      <c r="W1644" s="26" t="s">
        <v>262</v>
      </c>
      <c r="X1644" s="29" t="s">
        <v>227</v>
      </c>
      <c r="Y1644" s="26" t="s">
        <v>297</v>
      </c>
      <c r="Z1644" s="25" t="s">
        <v>51</v>
      </c>
      <c r="AA1644" s="26" t="s">
        <v>1831</v>
      </c>
      <c r="AB1644" s="26" t="s">
        <v>1832</v>
      </c>
      <c r="AC1644" s="26" t="s">
        <v>290</v>
      </c>
      <c r="AD1644" s="26" t="s">
        <v>270</v>
      </c>
      <c r="AE1644" s="26" t="s">
        <v>1833</v>
      </c>
      <c r="AF1644" s="26" t="s">
        <v>270</v>
      </c>
      <c r="AG1644" s="26"/>
      <c r="AH1644" s="45"/>
      <c r="AI1644" s="45"/>
      <c r="AJ1644" s="45"/>
      <c r="AK1644" s="46" t="n">
        <v>254.690802148944</v>
      </c>
      <c r="AL1644" s="46"/>
      <c r="AM1644" s="46"/>
      <c r="AN1644" s="26"/>
      <c r="AO1644" s="26" t="s">
        <v>4921</v>
      </c>
    </row>
    <row r="1645" customFormat="false" ht="12" hidden="false" customHeight="false" outlineLevel="0" collapsed="false">
      <c r="A1645" s="39" t="s">
        <v>1405</v>
      </c>
      <c r="B1645" s="39" t="s">
        <v>1406</v>
      </c>
      <c r="C1645" s="39" t="s">
        <v>5993</v>
      </c>
      <c r="D1645" s="39" t="s">
        <v>4505</v>
      </c>
      <c r="E1645" s="39" t="s">
        <v>261</v>
      </c>
      <c r="F1645" s="39" t="s">
        <v>1739</v>
      </c>
      <c r="G1645" s="39" t="s">
        <v>4853</v>
      </c>
      <c r="H1645" s="39" t="s">
        <v>4502</v>
      </c>
      <c r="I1645" s="40" t="n">
        <v>6</v>
      </c>
      <c r="J1645" s="40" t="n">
        <v>0</v>
      </c>
      <c r="K1645" s="39" t="s">
        <v>4503</v>
      </c>
      <c r="L1645" s="41" t="n">
        <v>0</v>
      </c>
      <c r="M1645" s="41" t="n">
        <v>1528.14</v>
      </c>
      <c r="O1645" s="42" t="n">
        <f aca="false">M1645/SUM($M$2:$M$2023)</f>
        <v>4.22169931246592E-006</v>
      </c>
      <c r="P1645" s="43" t="n">
        <f aca="false">IFERROR(M1645/I1645,0)</f>
        <v>254.69</v>
      </c>
      <c r="Q1645" s="17"/>
      <c r="R1645" s="44" t="n">
        <f aca="false">I1645-Q1645</f>
        <v>6</v>
      </c>
      <c r="S1645" s="43" t="n">
        <f aca="false">$AK1645*R1645</f>
        <v>1528.14481289366</v>
      </c>
      <c r="U1645" s="26" t="s">
        <v>259</v>
      </c>
      <c r="V1645" s="26" t="s">
        <v>260</v>
      </c>
      <c r="W1645" s="26" t="s">
        <v>262</v>
      </c>
      <c r="X1645" s="29" t="s">
        <v>227</v>
      </c>
      <c r="Y1645" s="26" t="s">
        <v>297</v>
      </c>
      <c r="Z1645" s="25" t="s">
        <v>51</v>
      </c>
      <c r="AA1645" s="26" t="s">
        <v>1831</v>
      </c>
      <c r="AB1645" s="26" t="s">
        <v>1832</v>
      </c>
      <c r="AC1645" s="26" t="s">
        <v>290</v>
      </c>
      <c r="AD1645" s="26" t="s">
        <v>270</v>
      </c>
      <c r="AE1645" s="26" t="s">
        <v>1833</v>
      </c>
      <c r="AF1645" s="26" t="s">
        <v>270</v>
      </c>
      <c r="AG1645" s="26"/>
      <c r="AH1645" s="45"/>
      <c r="AI1645" s="45"/>
      <c r="AJ1645" s="45"/>
      <c r="AK1645" s="46" t="n">
        <v>254.690802148944</v>
      </c>
      <c r="AL1645" s="46"/>
      <c r="AM1645" s="46"/>
      <c r="AN1645" s="26"/>
      <c r="AO1645" s="26" t="s">
        <v>4921</v>
      </c>
    </row>
    <row r="1646" customFormat="false" ht="12" hidden="false" customHeight="false" outlineLevel="0" collapsed="false">
      <c r="A1646" s="39" t="s">
        <v>2712</v>
      </c>
      <c r="B1646" s="39" t="s">
        <v>2713</v>
      </c>
      <c r="C1646" s="39" t="s">
        <v>5994</v>
      </c>
      <c r="D1646" s="39" t="s">
        <v>4505</v>
      </c>
      <c r="E1646" s="39" t="s">
        <v>261</v>
      </c>
      <c r="F1646" s="39" t="s">
        <v>1739</v>
      </c>
      <c r="G1646" s="39" t="s">
        <v>4853</v>
      </c>
      <c r="H1646" s="39" t="s">
        <v>4502</v>
      </c>
      <c r="I1646" s="40" t="n">
        <v>6</v>
      </c>
      <c r="J1646" s="40" t="n">
        <v>0</v>
      </c>
      <c r="K1646" s="39" t="s">
        <v>4503</v>
      </c>
      <c r="L1646" s="41" t="n">
        <v>0</v>
      </c>
      <c r="M1646" s="41" t="n">
        <v>21795.42</v>
      </c>
      <c r="O1646" s="42" t="n">
        <f aca="false">M1646/SUM($M$2:$M$2023)</f>
        <v>6.02128794671339E-005</v>
      </c>
      <c r="P1646" s="43" t="n">
        <f aca="false">IFERROR(M1646/I1646,0)</f>
        <v>3632.57</v>
      </c>
      <c r="Q1646" s="17"/>
      <c r="R1646" s="44" t="n">
        <f aca="false">I1646-Q1646</f>
        <v>6</v>
      </c>
      <c r="S1646" s="43" t="n">
        <f aca="false">$AK1646*R1646</f>
        <v>21795.42</v>
      </c>
      <c r="U1646" s="26" t="s">
        <v>259</v>
      </c>
      <c r="V1646" s="26" t="s">
        <v>260</v>
      </c>
      <c r="W1646" s="26" t="s">
        <v>262</v>
      </c>
      <c r="X1646" s="24" t="s">
        <v>226</v>
      </c>
      <c r="Y1646" s="26" t="s">
        <v>267</v>
      </c>
      <c r="Z1646" s="25" t="s">
        <v>51</v>
      </c>
      <c r="AA1646" s="26" t="s">
        <v>2714</v>
      </c>
      <c r="AB1646" s="26" t="s">
        <v>2715</v>
      </c>
      <c r="AC1646" s="26" t="s">
        <v>290</v>
      </c>
      <c r="AD1646" s="26" t="s">
        <v>269</v>
      </c>
      <c r="AE1646" s="26"/>
      <c r="AF1646" s="26" t="s">
        <v>269</v>
      </c>
      <c r="AG1646" s="26"/>
      <c r="AH1646" s="45"/>
      <c r="AI1646" s="45"/>
      <c r="AJ1646" s="45"/>
      <c r="AK1646" s="46" t="n">
        <v>3632.57</v>
      </c>
      <c r="AL1646" s="46"/>
      <c r="AM1646" s="46"/>
      <c r="AN1646" s="26"/>
      <c r="AO1646" s="26" t="s">
        <v>5955</v>
      </c>
    </row>
    <row r="1647" customFormat="false" ht="12" hidden="false" customHeight="false" outlineLevel="0" collapsed="false">
      <c r="A1647" s="39" t="s">
        <v>2070</v>
      </c>
      <c r="B1647" s="39" t="s">
        <v>2071</v>
      </c>
      <c r="C1647" s="39" t="s">
        <v>5995</v>
      </c>
      <c r="D1647" s="39" t="s">
        <v>4505</v>
      </c>
      <c r="E1647" s="39" t="s">
        <v>261</v>
      </c>
      <c r="F1647" s="39" t="s">
        <v>1739</v>
      </c>
      <c r="G1647" s="39" t="s">
        <v>4853</v>
      </c>
      <c r="H1647" s="39" t="s">
        <v>4502</v>
      </c>
      <c r="I1647" s="40" t="n">
        <v>6</v>
      </c>
      <c r="J1647" s="40" t="n">
        <v>0</v>
      </c>
      <c r="K1647" s="39" t="s">
        <v>4503</v>
      </c>
      <c r="L1647" s="41" t="n">
        <v>0</v>
      </c>
      <c r="M1647" s="41" t="n">
        <v>4549.16</v>
      </c>
      <c r="O1647" s="42" t="n">
        <f aca="false">M1647/SUM($M$2:$M$2023)</f>
        <v>1.25676872827735E-005</v>
      </c>
      <c r="P1647" s="43" t="n">
        <f aca="false">IFERROR(M1647/I1647,0)</f>
        <v>758.193333333333</v>
      </c>
      <c r="Q1647" s="17"/>
      <c r="R1647" s="44" t="n">
        <f aca="false">I1647-Q1647</f>
        <v>6</v>
      </c>
      <c r="S1647" s="43" t="n">
        <f aca="false">$AK1647*R1647</f>
        <v>4549.15763466042</v>
      </c>
      <c r="U1647" s="26" t="s">
        <v>259</v>
      </c>
      <c r="V1647" s="26" t="s">
        <v>260</v>
      </c>
      <c r="W1647" s="26" t="s">
        <v>262</v>
      </c>
      <c r="X1647" s="29" t="s">
        <v>227</v>
      </c>
      <c r="Y1647" s="26" t="s">
        <v>297</v>
      </c>
      <c r="Z1647" s="25" t="s">
        <v>51</v>
      </c>
      <c r="AA1647" s="26" t="s">
        <v>2072</v>
      </c>
      <c r="AB1647" s="26" t="s">
        <v>2073</v>
      </c>
      <c r="AC1647" s="26" t="s">
        <v>290</v>
      </c>
      <c r="AD1647" s="26" t="s">
        <v>269</v>
      </c>
      <c r="AE1647" s="26"/>
      <c r="AF1647" s="26" t="s">
        <v>269</v>
      </c>
      <c r="AG1647" s="26"/>
      <c r="AH1647" s="45"/>
      <c r="AI1647" s="45"/>
      <c r="AJ1647" s="45"/>
      <c r="AK1647" s="46" t="n">
        <v>758.19293911007</v>
      </c>
      <c r="AL1647" s="46"/>
      <c r="AM1647" s="46"/>
      <c r="AN1647" s="26"/>
      <c r="AO1647" s="26" t="s">
        <v>5332</v>
      </c>
    </row>
    <row r="1648" customFormat="false" ht="12" hidden="false" customHeight="false" outlineLevel="0" collapsed="false">
      <c r="A1648" s="39" t="s">
        <v>966</v>
      </c>
      <c r="B1648" s="39" t="s">
        <v>967</v>
      </c>
      <c r="C1648" s="39" t="s">
        <v>5996</v>
      </c>
      <c r="D1648" s="39" t="s">
        <v>4505</v>
      </c>
      <c r="E1648" s="39" t="s">
        <v>261</v>
      </c>
      <c r="F1648" s="39" t="s">
        <v>1739</v>
      </c>
      <c r="G1648" s="39" t="s">
        <v>4853</v>
      </c>
      <c r="H1648" s="39" t="s">
        <v>4502</v>
      </c>
      <c r="I1648" s="40" t="n">
        <v>6</v>
      </c>
      <c r="J1648" s="40" t="n">
        <v>0</v>
      </c>
      <c r="K1648" s="39" t="s">
        <v>4503</v>
      </c>
      <c r="L1648" s="41" t="n">
        <v>0</v>
      </c>
      <c r="M1648" s="41" t="n">
        <v>1071.46</v>
      </c>
      <c r="O1648" s="42" t="n">
        <f aca="false">M1648/SUM($M$2:$M$2023)</f>
        <v>2.96005728881826E-006</v>
      </c>
      <c r="P1648" s="43" t="n">
        <f aca="false">IFERROR(M1648/I1648,0)</f>
        <v>178.576666666667</v>
      </c>
      <c r="Q1648" s="17"/>
      <c r="R1648" s="44" t="n">
        <f aca="false">I1648-Q1648</f>
        <v>6</v>
      </c>
      <c r="S1648" s="43" t="n">
        <f aca="false">$AK1648*R1648</f>
        <v>1071.45625</v>
      </c>
      <c r="U1648" s="26" t="s">
        <v>259</v>
      </c>
      <c r="V1648" s="26" t="s">
        <v>260</v>
      </c>
      <c r="W1648" s="26" t="s">
        <v>262</v>
      </c>
      <c r="X1648" s="26"/>
      <c r="Y1648" s="26" t="s">
        <v>277</v>
      </c>
      <c r="Z1648" s="27" t="s">
        <v>123</v>
      </c>
      <c r="AA1648" s="26"/>
      <c r="AB1648" s="26"/>
      <c r="AC1648" s="26"/>
      <c r="AD1648" s="26"/>
      <c r="AE1648" s="26"/>
      <c r="AF1648" s="26"/>
      <c r="AG1648" s="26"/>
      <c r="AH1648" s="45"/>
      <c r="AI1648" s="45"/>
      <c r="AJ1648" s="45"/>
      <c r="AK1648" s="46" t="n">
        <v>178.576041666667</v>
      </c>
      <c r="AL1648" s="46"/>
      <c r="AM1648" s="46"/>
      <c r="AN1648" s="26"/>
      <c r="AO1648" s="26" t="s">
        <v>2147</v>
      </c>
    </row>
    <row r="1649" customFormat="false" ht="12" hidden="false" customHeight="false" outlineLevel="0" collapsed="false">
      <c r="A1649" s="39" t="s">
        <v>2640</v>
      </c>
      <c r="B1649" s="39" t="s">
        <v>2641</v>
      </c>
      <c r="C1649" s="39" t="s">
        <v>5997</v>
      </c>
      <c r="D1649" s="39" t="s">
        <v>4505</v>
      </c>
      <c r="E1649" s="39" t="s">
        <v>261</v>
      </c>
      <c r="F1649" s="39" t="s">
        <v>1739</v>
      </c>
      <c r="G1649" s="39" t="s">
        <v>4853</v>
      </c>
      <c r="H1649" s="39" t="s">
        <v>4502</v>
      </c>
      <c r="I1649" s="40" t="n">
        <v>6</v>
      </c>
      <c r="J1649" s="40" t="n">
        <v>0</v>
      </c>
      <c r="K1649" s="39" t="s">
        <v>4503</v>
      </c>
      <c r="L1649" s="41" t="n">
        <v>0</v>
      </c>
      <c r="M1649" s="41" t="n">
        <v>5732.18</v>
      </c>
      <c r="O1649" s="42" t="n">
        <f aca="false">M1649/SUM($M$2:$M$2023)</f>
        <v>1.58359445894558E-005</v>
      </c>
      <c r="P1649" s="43" t="n">
        <f aca="false">IFERROR(M1649/I1649,0)</f>
        <v>955.363333333333</v>
      </c>
      <c r="Q1649" s="17"/>
      <c r="R1649" s="44" t="n">
        <f aca="false">I1649-Q1649</f>
        <v>6</v>
      </c>
      <c r="S1649" s="43" t="n">
        <f aca="false">$AK1649*R1649</f>
        <v>5732.18181818182</v>
      </c>
      <c r="U1649" s="26" t="s">
        <v>259</v>
      </c>
      <c r="V1649" s="26" t="s">
        <v>260</v>
      </c>
      <c r="W1649" s="26" t="s">
        <v>262</v>
      </c>
      <c r="X1649" s="26"/>
      <c r="Y1649" s="26" t="s">
        <v>277</v>
      </c>
      <c r="Z1649" s="27" t="s">
        <v>123</v>
      </c>
      <c r="AA1649" s="26"/>
      <c r="AB1649" s="26"/>
      <c r="AC1649" s="26"/>
      <c r="AD1649" s="26"/>
      <c r="AE1649" s="26"/>
      <c r="AF1649" s="26"/>
      <c r="AG1649" s="26"/>
      <c r="AH1649" s="45"/>
      <c r="AI1649" s="45"/>
      <c r="AJ1649" s="45"/>
      <c r="AK1649" s="46" t="n">
        <v>955.363636363636</v>
      </c>
      <c r="AL1649" s="46"/>
      <c r="AM1649" s="46"/>
      <c r="AN1649" s="26"/>
      <c r="AO1649" s="26" t="s">
        <v>1741</v>
      </c>
    </row>
    <row r="1650" customFormat="false" ht="12" hidden="false" customHeight="false" outlineLevel="0" collapsed="false">
      <c r="A1650" s="39" t="s">
        <v>2591</v>
      </c>
      <c r="B1650" s="39" t="s">
        <v>2592</v>
      </c>
      <c r="C1650" s="39" t="s">
        <v>5998</v>
      </c>
      <c r="D1650" s="39" t="s">
        <v>4505</v>
      </c>
      <c r="E1650" s="39" t="s">
        <v>261</v>
      </c>
      <c r="F1650" s="39" t="s">
        <v>1739</v>
      </c>
      <c r="G1650" s="39" t="s">
        <v>4853</v>
      </c>
      <c r="H1650" s="39" t="s">
        <v>4502</v>
      </c>
      <c r="I1650" s="40" t="n">
        <v>6</v>
      </c>
      <c r="J1650" s="40" t="n">
        <v>0</v>
      </c>
      <c r="K1650" s="39" t="s">
        <v>4503</v>
      </c>
      <c r="L1650" s="41" t="n">
        <v>0</v>
      </c>
      <c r="M1650" s="41" t="n">
        <v>42128.26</v>
      </c>
      <c r="O1650" s="42" t="n">
        <f aca="false">M1650/SUM($M$2:$M$2023)</f>
        <v>0.00011638517824112</v>
      </c>
      <c r="P1650" s="43" t="n">
        <f aca="false">IFERROR(M1650/I1650,0)</f>
        <v>7021.37666666667</v>
      </c>
      <c r="Q1650" s="17"/>
      <c r="R1650" s="44" t="n">
        <f aca="false">I1650-Q1650</f>
        <v>6</v>
      </c>
      <c r="S1650" s="43" t="n">
        <f aca="false">$AK1650*R1650</f>
        <v>42128.2624390244</v>
      </c>
      <c r="U1650" s="26" t="s">
        <v>259</v>
      </c>
      <c r="V1650" s="26" t="s">
        <v>260</v>
      </c>
      <c r="W1650" s="26" t="s">
        <v>262</v>
      </c>
      <c r="X1650" s="29" t="s">
        <v>227</v>
      </c>
      <c r="Y1650" s="26" t="s">
        <v>297</v>
      </c>
      <c r="Z1650" s="24" t="s">
        <v>54</v>
      </c>
      <c r="AA1650" s="26" t="s">
        <v>2593</v>
      </c>
      <c r="AB1650" s="26" t="s">
        <v>2594</v>
      </c>
      <c r="AC1650" s="26" t="s">
        <v>290</v>
      </c>
      <c r="AD1650" s="26" t="s">
        <v>269</v>
      </c>
      <c r="AE1650" s="26"/>
      <c r="AF1650" s="26" t="s">
        <v>269</v>
      </c>
      <c r="AG1650" s="26"/>
      <c r="AH1650" s="45"/>
      <c r="AI1650" s="45"/>
      <c r="AJ1650" s="45"/>
      <c r="AK1650" s="46" t="n">
        <v>7021.37707317073</v>
      </c>
      <c r="AL1650" s="46"/>
      <c r="AM1650" s="46"/>
      <c r="AN1650" s="26"/>
      <c r="AO1650" s="26" t="s">
        <v>5964</v>
      </c>
    </row>
    <row r="1651" customFormat="false" ht="12" hidden="false" customHeight="false" outlineLevel="0" collapsed="false">
      <c r="A1651" s="39" t="s">
        <v>3043</v>
      </c>
      <c r="B1651" s="39" t="s">
        <v>3044</v>
      </c>
      <c r="C1651" s="39" t="s">
        <v>5999</v>
      </c>
      <c r="D1651" s="39" t="s">
        <v>4505</v>
      </c>
      <c r="E1651" s="39" t="s">
        <v>261</v>
      </c>
      <c r="F1651" s="39" t="s">
        <v>1739</v>
      </c>
      <c r="G1651" s="39" t="s">
        <v>4853</v>
      </c>
      <c r="H1651" s="39" t="s">
        <v>4502</v>
      </c>
      <c r="I1651" s="40" t="n">
        <v>6</v>
      </c>
      <c r="J1651" s="40" t="n">
        <v>0</v>
      </c>
      <c r="K1651" s="39" t="s">
        <v>4503</v>
      </c>
      <c r="L1651" s="41" t="n">
        <v>0</v>
      </c>
      <c r="M1651" s="41" t="n">
        <v>561</v>
      </c>
      <c r="O1651" s="42" t="n">
        <f aca="false">M1651/SUM($M$2:$M$2023)</f>
        <v>1.54984053443623E-006</v>
      </c>
      <c r="P1651" s="43" t="n">
        <f aca="false">IFERROR(M1651/I1651,0)</f>
        <v>93.5</v>
      </c>
      <c r="Q1651" s="17"/>
      <c r="R1651" s="44" t="n">
        <f aca="false">I1651-Q1651</f>
        <v>6</v>
      </c>
      <c r="S1651" s="43" t="n">
        <f aca="false">$AK1651*R1651</f>
        <v>561</v>
      </c>
      <c r="U1651" s="26" t="s">
        <v>259</v>
      </c>
      <c r="V1651" s="26" t="s">
        <v>260</v>
      </c>
      <c r="W1651" s="26" t="s">
        <v>262</v>
      </c>
      <c r="X1651" s="26"/>
      <c r="Y1651" s="26" t="s">
        <v>277</v>
      </c>
      <c r="Z1651" s="27" t="s">
        <v>123</v>
      </c>
      <c r="AA1651" s="26"/>
      <c r="AB1651" s="26"/>
      <c r="AC1651" s="26"/>
      <c r="AD1651" s="26"/>
      <c r="AE1651" s="26"/>
      <c r="AF1651" s="26"/>
      <c r="AG1651" s="26"/>
      <c r="AH1651" s="45" t="n">
        <v>6</v>
      </c>
      <c r="AI1651" s="45" t="n">
        <f aca="false">Q1651</f>
        <v>0</v>
      </c>
      <c r="AJ1651" s="45" t="n">
        <f aca="false">$AH1651-$AI1651</f>
        <v>6</v>
      </c>
      <c r="AK1651" s="46" t="n">
        <v>93.5</v>
      </c>
      <c r="AL1651" s="46" t="n">
        <f aca="false">$AJ1651*$AK1651</f>
        <v>561</v>
      </c>
      <c r="AM1651" s="46" t="n">
        <f aca="false">$AI1651*$AK1651</f>
        <v>0</v>
      </c>
      <c r="AN1651" s="26"/>
      <c r="AO1651" s="26"/>
    </row>
    <row r="1652" customFormat="false" ht="12" hidden="false" customHeight="false" outlineLevel="0" collapsed="false">
      <c r="A1652" s="39" t="s">
        <v>2725</v>
      </c>
      <c r="B1652" s="39" t="s">
        <v>2726</v>
      </c>
      <c r="C1652" s="39" t="s">
        <v>6000</v>
      </c>
      <c r="D1652" s="39" t="s">
        <v>4505</v>
      </c>
      <c r="E1652" s="39" t="s">
        <v>261</v>
      </c>
      <c r="F1652" s="39" t="s">
        <v>1739</v>
      </c>
      <c r="G1652" s="39" t="s">
        <v>4853</v>
      </c>
      <c r="H1652" s="39" t="s">
        <v>4502</v>
      </c>
      <c r="I1652" s="40" t="n">
        <v>6</v>
      </c>
      <c r="J1652" s="40" t="n">
        <v>0</v>
      </c>
      <c r="K1652" s="39" t="s">
        <v>4503</v>
      </c>
      <c r="L1652" s="41" t="n">
        <v>0</v>
      </c>
      <c r="M1652" s="41" t="n">
        <v>23352.34</v>
      </c>
      <c r="O1652" s="42" t="n">
        <f aca="false">M1652/SUM($M$2:$M$2023)</f>
        <v>6.45140875328638E-005</v>
      </c>
      <c r="P1652" s="43" t="n">
        <f aca="false">IFERROR(M1652/I1652,0)</f>
        <v>3892.05666666667</v>
      </c>
      <c r="Q1652" s="17"/>
      <c r="R1652" s="44" t="n">
        <f aca="false">I1652-Q1652</f>
        <v>6</v>
      </c>
      <c r="S1652" s="43" t="n">
        <f aca="false">$AK1652*R1652</f>
        <v>23352.3395454545</v>
      </c>
      <c r="U1652" s="26" t="s">
        <v>259</v>
      </c>
      <c r="V1652" s="26" t="s">
        <v>260</v>
      </c>
      <c r="W1652" s="26" t="s">
        <v>262</v>
      </c>
      <c r="X1652" s="26"/>
      <c r="Y1652" s="26" t="s">
        <v>277</v>
      </c>
      <c r="Z1652" s="27" t="s">
        <v>123</v>
      </c>
      <c r="AA1652" s="26"/>
      <c r="AB1652" s="26"/>
      <c r="AC1652" s="26"/>
      <c r="AD1652" s="26"/>
      <c r="AE1652" s="26"/>
      <c r="AF1652" s="26"/>
      <c r="AG1652" s="26"/>
      <c r="AH1652" s="45"/>
      <c r="AI1652" s="45"/>
      <c r="AJ1652" s="45"/>
      <c r="AK1652" s="46" t="n">
        <v>3892.05659090909</v>
      </c>
      <c r="AL1652" s="46"/>
      <c r="AM1652" s="46"/>
      <c r="AN1652" s="26"/>
      <c r="AO1652" s="26" t="s">
        <v>2190</v>
      </c>
    </row>
    <row r="1653" customFormat="false" ht="12" hidden="false" customHeight="false" outlineLevel="0" collapsed="false">
      <c r="A1653" s="39" t="s">
        <v>2725</v>
      </c>
      <c r="B1653" s="39" t="s">
        <v>2726</v>
      </c>
      <c r="C1653" s="39" t="s">
        <v>6001</v>
      </c>
      <c r="D1653" s="39" t="s">
        <v>4505</v>
      </c>
      <c r="E1653" s="39" t="s">
        <v>261</v>
      </c>
      <c r="F1653" s="39" t="s">
        <v>1739</v>
      </c>
      <c r="G1653" s="39" t="s">
        <v>4853</v>
      </c>
      <c r="H1653" s="39" t="s">
        <v>4502</v>
      </c>
      <c r="I1653" s="40" t="n">
        <v>6</v>
      </c>
      <c r="J1653" s="40" t="n">
        <v>0</v>
      </c>
      <c r="K1653" s="39" t="s">
        <v>4503</v>
      </c>
      <c r="L1653" s="41" t="n">
        <v>0</v>
      </c>
      <c r="M1653" s="41" t="n">
        <v>23352.34</v>
      </c>
      <c r="O1653" s="42" t="n">
        <f aca="false">M1653/SUM($M$2:$M$2023)</f>
        <v>6.45140875328638E-005</v>
      </c>
      <c r="P1653" s="43" t="n">
        <f aca="false">IFERROR(M1653/I1653,0)</f>
        <v>3892.05666666667</v>
      </c>
      <c r="Q1653" s="17"/>
      <c r="R1653" s="44" t="n">
        <f aca="false">I1653-Q1653</f>
        <v>6</v>
      </c>
      <c r="S1653" s="43" t="n">
        <f aca="false">$AK1653*R1653</f>
        <v>23352.3395454545</v>
      </c>
      <c r="U1653" s="26" t="s">
        <v>259</v>
      </c>
      <c r="V1653" s="26" t="s">
        <v>260</v>
      </c>
      <c r="W1653" s="26" t="s">
        <v>262</v>
      </c>
      <c r="X1653" s="26"/>
      <c r="Y1653" s="26" t="s">
        <v>277</v>
      </c>
      <c r="Z1653" s="27" t="s">
        <v>123</v>
      </c>
      <c r="AA1653" s="26"/>
      <c r="AB1653" s="26"/>
      <c r="AC1653" s="26"/>
      <c r="AD1653" s="26"/>
      <c r="AE1653" s="26"/>
      <c r="AF1653" s="26"/>
      <c r="AG1653" s="26"/>
      <c r="AH1653" s="45"/>
      <c r="AI1653" s="45"/>
      <c r="AJ1653" s="45"/>
      <c r="AK1653" s="46" t="n">
        <v>3892.05659090909</v>
      </c>
      <c r="AL1653" s="46"/>
      <c r="AM1653" s="46"/>
      <c r="AN1653" s="26"/>
      <c r="AO1653" s="26" t="s">
        <v>2190</v>
      </c>
    </row>
    <row r="1654" customFormat="false" ht="12" hidden="false" customHeight="false" outlineLevel="0" collapsed="false">
      <c r="A1654" s="39" t="s">
        <v>2239</v>
      </c>
      <c r="B1654" s="39" t="s">
        <v>2240</v>
      </c>
      <c r="C1654" s="39" t="s">
        <v>6002</v>
      </c>
      <c r="D1654" s="39" t="s">
        <v>4505</v>
      </c>
      <c r="E1654" s="39" t="s">
        <v>261</v>
      </c>
      <c r="F1654" s="39" t="s">
        <v>1739</v>
      </c>
      <c r="G1654" s="39" t="s">
        <v>4853</v>
      </c>
      <c r="H1654" s="39" t="s">
        <v>4502</v>
      </c>
      <c r="I1654" s="40" t="n">
        <v>6</v>
      </c>
      <c r="J1654" s="40" t="n">
        <v>0</v>
      </c>
      <c r="K1654" s="39" t="s">
        <v>4503</v>
      </c>
      <c r="L1654" s="41" t="n">
        <v>0</v>
      </c>
      <c r="M1654" s="41" t="n">
        <v>4451.81</v>
      </c>
      <c r="O1654" s="42" t="n">
        <f aca="false">M1654/SUM($M$2:$M$2023)</f>
        <v>1.22987443665037E-005</v>
      </c>
      <c r="P1654" s="43" t="n">
        <f aca="false">IFERROR(M1654/I1654,0)</f>
        <v>741.968333333333</v>
      </c>
      <c r="Q1654" s="17"/>
      <c r="R1654" s="44" t="n">
        <f aca="false">I1654-Q1654</f>
        <v>6</v>
      </c>
      <c r="S1654" s="43" t="n">
        <f aca="false">$AK1654*R1654</f>
        <v>4451.80750572082</v>
      </c>
      <c r="U1654" s="26" t="s">
        <v>259</v>
      </c>
      <c r="V1654" s="26" t="s">
        <v>260</v>
      </c>
      <c r="W1654" s="26" t="s">
        <v>262</v>
      </c>
      <c r="X1654" s="26"/>
      <c r="Y1654" s="26" t="s">
        <v>277</v>
      </c>
      <c r="Z1654" s="27" t="s">
        <v>123</v>
      </c>
      <c r="AA1654" s="26"/>
      <c r="AB1654" s="26"/>
      <c r="AC1654" s="26"/>
      <c r="AD1654" s="26"/>
      <c r="AE1654" s="26"/>
      <c r="AF1654" s="26"/>
      <c r="AG1654" s="26"/>
      <c r="AH1654" s="45"/>
      <c r="AI1654" s="45"/>
      <c r="AJ1654" s="45"/>
      <c r="AK1654" s="46" t="n">
        <v>741.967917620137</v>
      </c>
      <c r="AL1654" s="46"/>
      <c r="AM1654" s="46"/>
      <c r="AN1654" s="26"/>
      <c r="AO1654" s="26" t="s">
        <v>2190</v>
      </c>
    </row>
    <row r="1655" customFormat="false" ht="12" hidden="false" customHeight="false" outlineLevel="0" collapsed="false">
      <c r="A1655" s="39" t="s">
        <v>2239</v>
      </c>
      <c r="B1655" s="39" t="s">
        <v>2240</v>
      </c>
      <c r="C1655" s="39" t="s">
        <v>6003</v>
      </c>
      <c r="D1655" s="39" t="s">
        <v>4505</v>
      </c>
      <c r="E1655" s="39" t="s">
        <v>261</v>
      </c>
      <c r="F1655" s="39" t="s">
        <v>1739</v>
      </c>
      <c r="G1655" s="39" t="s">
        <v>4853</v>
      </c>
      <c r="H1655" s="39" t="s">
        <v>4502</v>
      </c>
      <c r="I1655" s="40" t="n">
        <v>6</v>
      </c>
      <c r="J1655" s="40" t="n">
        <v>0</v>
      </c>
      <c r="K1655" s="39" t="s">
        <v>4503</v>
      </c>
      <c r="L1655" s="41" t="n">
        <v>0</v>
      </c>
      <c r="M1655" s="41" t="n">
        <v>4451.81</v>
      </c>
      <c r="O1655" s="42" t="n">
        <f aca="false">M1655/SUM($M$2:$M$2023)</f>
        <v>1.22987443665037E-005</v>
      </c>
      <c r="P1655" s="43" t="n">
        <f aca="false">IFERROR(M1655/I1655,0)</f>
        <v>741.968333333333</v>
      </c>
      <c r="Q1655" s="17"/>
      <c r="R1655" s="44" t="n">
        <f aca="false">I1655-Q1655</f>
        <v>6</v>
      </c>
      <c r="S1655" s="43" t="n">
        <f aca="false">$AK1655*R1655</f>
        <v>4451.80750572082</v>
      </c>
      <c r="U1655" s="26" t="s">
        <v>259</v>
      </c>
      <c r="V1655" s="26" t="s">
        <v>260</v>
      </c>
      <c r="W1655" s="26" t="s">
        <v>262</v>
      </c>
      <c r="X1655" s="26"/>
      <c r="Y1655" s="26" t="s">
        <v>277</v>
      </c>
      <c r="Z1655" s="27" t="s">
        <v>123</v>
      </c>
      <c r="AA1655" s="26"/>
      <c r="AB1655" s="26"/>
      <c r="AC1655" s="26"/>
      <c r="AD1655" s="26"/>
      <c r="AE1655" s="26"/>
      <c r="AF1655" s="26"/>
      <c r="AG1655" s="26"/>
      <c r="AH1655" s="45"/>
      <c r="AI1655" s="45"/>
      <c r="AJ1655" s="45"/>
      <c r="AK1655" s="46" t="n">
        <v>741.967917620137</v>
      </c>
      <c r="AL1655" s="46"/>
      <c r="AM1655" s="46"/>
      <c r="AN1655" s="26"/>
      <c r="AO1655" s="26" t="s">
        <v>2190</v>
      </c>
    </row>
    <row r="1656" customFormat="false" ht="12" hidden="false" customHeight="false" outlineLevel="0" collapsed="false">
      <c r="A1656" s="39" t="s">
        <v>1157</v>
      </c>
      <c r="B1656" s="39" t="s">
        <v>1158</v>
      </c>
      <c r="C1656" s="39" t="s">
        <v>6004</v>
      </c>
      <c r="D1656" s="39" t="s">
        <v>4505</v>
      </c>
      <c r="E1656" s="39" t="s">
        <v>261</v>
      </c>
      <c r="F1656" s="39" t="s">
        <v>1739</v>
      </c>
      <c r="G1656" s="39" t="s">
        <v>4853</v>
      </c>
      <c r="H1656" s="39" t="s">
        <v>4502</v>
      </c>
      <c r="I1656" s="40" t="n">
        <v>6</v>
      </c>
      <c r="J1656" s="40" t="n">
        <v>0</v>
      </c>
      <c r="K1656" s="39" t="s">
        <v>4503</v>
      </c>
      <c r="L1656" s="41" t="n">
        <v>0</v>
      </c>
      <c r="M1656" s="41" t="n">
        <v>99296.28</v>
      </c>
      <c r="O1656" s="42" t="n">
        <f aca="false">M1656/SUM($M$2:$M$2023)</f>
        <v>0.000274319785495062</v>
      </c>
      <c r="P1656" s="43" t="n">
        <f aca="false">IFERROR(M1656/I1656,0)</f>
        <v>16549.38</v>
      </c>
      <c r="Q1656" s="17"/>
      <c r="R1656" s="44" t="n">
        <f aca="false">I1656-Q1656</f>
        <v>6</v>
      </c>
      <c r="S1656" s="43" t="n">
        <f aca="false">$AK1656*R1656</f>
        <v>99296.2813333334</v>
      </c>
      <c r="U1656" s="26" t="s">
        <v>259</v>
      </c>
      <c r="V1656" s="26" t="s">
        <v>260</v>
      </c>
      <c r="W1656" s="26" t="s">
        <v>262</v>
      </c>
      <c r="X1656" s="26"/>
      <c r="Y1656" s="26" t="s">
        <v>277</v>
      </c>
      <c r="Z1656" s="27" t="s">
        <v>123</v>
      </c>
      <c r="AA1656" s="26"/>
      <c r="AB1656" s="26"/>
      <c r="AC1656" s="26"/>
      <c r="AD1656" s="26"/>
      <c r="AE1656" s="26"/>
      <c r="AF1656" s="26"/>
      <c r="AG1656" s="26"/>
      <c r="AH1656" s="45"/>
      <c r="AI1656" s="45"/>
      <c r="AJ1656" s="45"/>
      <c r="AK1656" s="46" t="n">
        <v>16549.3802222222</v>
      </c>
      <c r="AL1656" s="46"/>
      <c r="AM1656" s="46"/>
      <c r="AN1656" s="26"/>
      <c r="AO1656" s="26" t="s">
        <v>2410</v>
      </c>
    </row>
    <row r="1657" customFormat="false" ht="12" hidden="false" customHeight="false" outlineLevel="0" collapsed="false">
      <c r="A1657" s="39" t="s">
        <v>1157</v>
      </c>
      <c r="B1657" s="39" t="s">
        <v>1158</v>
      </c>
      <c r="C1657" s="39" t="s">
        <v>6005</v>
      </c>
      <c r="D1657" s="39" t="s">
        <v>4505</v>
      </c>
      <c r="E1657" s="39" t="s">
        <v>261</v>
      </c>
      <c r="F1657" s="39" t="s">
        <v>1739</v>
      </c>
      <c r="G1657" s="39" t="s">
        <v>4853</v>
      </c>
      <c r="H1657" s="39" t="s">
        <v>4502</v>
      </c>
      <c r="I1657" s="40" t="n">
        <v>6</v>
      </c>
      <c r="J1657" s="40" t="n">
        <v>0</v>
      </c>
      <c r="K1657" s="39" t="s">
        <v>4503</v>
      </c>
      <c r="L1657" s="41" t="n">
        <v>0</v>
      </c>
      <c r="M1657" s="41" t="n">
        <v>99296.28</v>
      </c>
      <c r="O1657" s="42" t="n">
        <f aca="false">M1657/SUM($M$2:$M$2023)</f>
        <v>0.000274319785495062</v>
      </c>
      <c r="P1657" s="43" t="n">
        <f aca="false">IFERROR(M1657/I1657,0)</f>
        <v>16549.38</v>
      </c>
      <c r="Q1657" s="17"/>
      <c r="R1657" s="44" t="n">
        <f aca="false">I1657-Q1657</f>
        <v>6</v>
      </c>
      <c r="S1657" s="43" t="n">
        <f aca="false">$AK1657*R1657</f>
        <v>99296.2813333334</v>
      </c>
      <c r="U1657" s="26" t="s">
        <v>259</v>
      </c>
      <c r="V1657" s="26" t="s">
        <v>260</v>
      </c>
      <c r="W1657" s="26" t="s">
        <v>262</v>
      </c>
      <c r="X1657" s="26"/>
      <c r="Y1657" s="26" t="s">
        <v>277</v>
      </c>
      <c r="Z1657" s="27" t="s">
        <v>123</v>
      </c>
      <c r="AA1657" s="26"/>
      <c r="AB1657" s="26"/>
      <c r="AC1657" s="26"/>
      <c r="AD1657" s="26"/>
      <c r="AE1657" s="26"/>
      <c r="AF1657" s="26"/>
      <c r="AG1657" s="26"/>
      <c r="AH1657" s="45"/>
      <c r="AI1657" s="45"/>
      <c r="AJ1657" s="45"/>
      <c r="AK1657" s="46" t="n">
        <v>16549.3802222222</v>
      </c>
      <c r="AL1657" s="46"/>
      <c r="AM1657" s="46"/>
      <c r="AN1657" s="26"/>
      <c r="AO1657" s="26" t="s">
        <v>2410</v>
      </c>
    </row>
    <row r="1658" customFormat="false" ht="12" hidden="false" customHeight="false" outlineLevel="0" collapsed="false">
      <c r="A1658" s="39" t="s">
        <v>2899</v>
      </c>
      <c r="B1658" s="39" t="s">
        <v>2900</v>
      </c>
      <c r="C1658" s="39"/>
      <c r="D1658" s="39" t="s">
        <v>4505</v>
      </c>
      <c r="E1658" s="39" t="s">
        <v>274</v>
      </c>
      <c r="F1658" s="39" t="s">
        <v>1739</v>
      </c>
      <c r="G1658" s="39" t="s">
        <v>4853</v>
      </c>
      <c r="H1658" s="39" t="s">
        <v>4502</v>
      </c>
      <c r="I1658" s="40" t="n">
        <v>6</v>
      </c>
      <c r="J1658" s="40" t="n">
        <v>0</v>
      </c>
      <c r="K1658" s="39" t="s">
        <v>4503</v>
      </c>
      <c r="L1658" s="41" t="n">
        <v>0</v>
      </c>
      <c r="M1658" s="41" t="n">
        <v>21578.48</v>
      </c>
      <c r="O1658" s="42" t="n">
        <f aca="false">M1658/SUM($M$2:$M$2023)</f>
        <v>5.96135525410366E-005</v>
      </c>
      <c r="P1658" s="43" t="n">
        <f aca="false">IFERROR(M1658/I1658,0)</f>
        <v>3596.41333333333</v>
      </c>
      <c r="Q1658" s="17"/>
      <c r="R1658" s="44" t="n">
        <f aca="false">I1658-Q1658</f>
        <v>6</v>
      </c>
      <c r="S1658" s="43" t="n">
        <f aca="false">$AK1658*R1658</f>
        <v>21578.48</v>
      </c>
      <c r="U1658" s="26" t="s">
        <v>259</v>
      </c>
      <c r="V1658" s="26" t="s">
        <v>273</v>
      </c>
      <c r="W1658" s="26" t="s">
        <v>262</v>
      </c>
      <c r="X1658" s="26"/>
      <c r="Y1658" s="26" t="s">
        <v>277</v>
      </c>
      <c r="Z1658" s="27" t="s">
        <v>123</v>
      </c>
      <c r="AA1658" s="26"/>
      <c r="AB1658" s="26"/>
      <c r="AC1658" s="26"/>
      <c r="AD1658" s="26"/>
      <c r="AE1658" s="26"/>
      <c r="AF1658" s="26"/>
      <c r="AG1658" s="26"/>
      <c r="AH1658" s="45"/>
      <c r="AI1658" s="45"/>
      <c r="AJ1658" s="45"/>
      <c r="AK1658" s="46" t="n">
        <v>3596.41333333333</v>
      </c>
      <c r="AL1658" s="46"/>
      <c r="AM1658" s="46"/>
      <c r="AN1658" s="26"/>
      <c r="AO1658" s="26" t="s">
        <v>1741</v>
      </c>
    </row>
    <row r="1659" customFormat="false" ht="12" hidden="false" customHeight="false" outlineLevel="0" collapsed="false">
      <c r="A1659" s="39" t="s">
        <v>1464</v>
      </c>
      <c r="B1659" s="39" t="s">
        <v>1465</v>
      </c>
      <c r="C1659" s="39"/>
      <c r="D1659" s="39" t="s">
        <v>4505</v>
      </c>
      <c r="E1659" s="39" t="s">
        <v>274</v>
      </c>
      <c r="F1659" s="39" t="s">
        <v>1739</v>
      </c>
      <c r="G1659" s="39" t="s">
        <v>4853</v>
      </c>
      <c r="H1659" s="39" t="s">
        <v>4502</v>
      </c>
      <c r="I1659" s="40" t="n">
        <v>6</v>
      </c>
      <c r="J1659" s="40" t="n">
        <v>0</v>
      </c>
      <c r="K1659" s="39" t="s">
        <v>4503</v>
      </c>
      <c r="L1659" s="41" t="n">
        <v>0</v>
      </c>
      <c r="M1659" s="41" t="n">
        <v>150000</v>
      </c>
      <c r="O1659" s="42" t="n">
        <f aca="false">M1659/SUM($M$2:$M$2023)</f>
        <v>0.000414395864822522</v>
      </c>
      <c r="P1659" s="43" t="n">
        <f aca="false">IFERROR(M1659/I1659,0)</f>
        <v>25000</v>
      </c>
      <c r="Q1659" s="17"/>
      <c r="R1659" s="44" t="n">
        <f aca="false">I1659-Q1659</f>
        <v>6</v>
      </c>
      <c r="S1659" s="43" t="n">
        <f aca="false">$AK1659*R1659</f>
        <v>150000</v>
      </c>
      <c r="U1659" s="26" t="s">
        <v>259</v>
      </c>
      <c r="V1659" s="26" t="s">
        <v>273</v>
      </c>
      <c r="W1659" s="26" t="s">
        <v>262</v>
      </c>
      <c r="X1659" s="26"/>
      <c r="Y1659" s="26" t="s">
        <v>277</v>
      </c>
      <c r="Z1659" s="27" t="s">
        <v>123</v>
      </c>
      <c r="AA1659" s="26"/>
      <c r="AB1659" s="26"/>
      <c r="AC1659" s="26"/>
      <c r="AD1659" s="26"/>
      <c r="AE1659" s="26"/>
      <c r="AF1659" s="26"/>
      <c r="AG1659" s="26"/>
      <c r="AH1659" s="45" t="n">
        <v>6</v>
      </c>
      <c r="AI1659" s="45" t="n">
        <f aca="false">Q1659</f>
        <v>0</v>
      </c>
      <c r="AJ1659" s="45" t="n">
        <f aca="false">$AH1659-$AI1659</f>
        <v>6</v>
      </c>
      <c r="AK1659" s="46" t="n">
        <v>25000</v>
      </c>
      <c r="AL1659" s="46" t="n">
        <f aca="false">$AJ1659*$AK1659</f>
        <v>150000</v>
      </c>
      <c r="AM1659" s="46" t="n">
        <f aca="false">$AI1659*$AK1659</f>
        <v>0</v>
      </c>
      <c r="AN1659" s="26"/>
      <c r="AO1659" s="26"/>
    </row>
    <row r="1660" customFormat="false" ht="12" hidden="false" customHeight="false" outlineLevel="0" collapsed="false">
      <c r="A1660" s="39" t="s">
        <v>3047</v>
      </c>
      <c r="B1660" s="39" t="s">
        <v>3048</v>
      </c>
      <c r="C1660" s="39"/>
      <c r="D1660" s="39" t="s">
        <v>4505</v>
      </c>
      <c r="E1660" s="39" t="s">
        <v>274</v>
      </c>
      <c r="F1660" s="39" t="s">
        <v>1739</v>
      </c>
      <c r="G1660" s="39" t="s">
        <v>4853</v>
      </c>
      <c r="H1660" s="39" t="s">
        <v>4502</v>
      </c>
      <c r="I1660" s="40" t="n">
        <v>6</v>
      </c>
      <c r="J1660" s="40" t="n">
        <v>0</v>
      </c>
      <c r="K1660" s="39" t="s">
        <v>4503</v>
      </c>
      <c r="L1660" s="41" t="n">
        <v>0</v>
      </c>
      <c r="M1660" s="41" t="n">
        <v>27600</v>
      </c>
      <c r="O1660" s="42" t="n">
        <f aca="false">M1660/SUM($M$2:$M$2023)</f>
        <v>7.6248839127344E-005</v>
      </c>
      <c r="P1660" s="43" t="n">
        <f aca="false">IFERROR(M1660/I1660,0)</f>
        <v>4600</v>
      </c>
      <c r="Q1660" s="17"/>
      <c r="R1660" s="44" t="n">
        <f aca="false">I1660-Q1660</f>
        <v>6</v>
      </c>
      <c r="S1660" s="43" t="n">
        <f aca="false">$AK1660*R1660</f>
        <v>27600</v>
      </c>
      <c r="U1660" s="26" t="s">
        <v>259</v>
      </c>
      <c r="V1660" s="26" t="s">
        <v>273</v>
      </c>
      <c r="W1660" s="26" t="s">
        <v>262</v>
      </c>
      <c r="X1660" s="26"/>
      <c r="Y1660" s="26" t="s">
        <v>277</v>
      </c>
      <c r="Z1660" s="27" t="s">
        <v>123</v>
      </c>
      <c r="AA1660" s="26"/>
      <c r="AB1660" s="26"/>
      <c r="AC1660" s="26"/>
      <c r="AD1660" s="26"/>
      <c r="AE1660" s="26"/>
      <c r="AF1660" s="26"/>
      <c r="AG1660" s="26"/>
      <c r="AH1660" s="45" t="n">
        <v>6</v>
      </c>
      <c r="AI1660" s="45" t="n">
        <f aca="false">Q1660</f>
        <v>0</v>
      </c>
      <c r="AJ1660" s="45" t="n">
        <f aca="false">$AH1660-$AI1660</f>
        <v>6</v>
      </c>
      <c r="AK1660" s="46" t="n">
        <v>4600</v>
      </c>
      <c r="AL1660" s="46" t="n">
        <f aca="false">$AJ1660*$AK1660</f>
        <v>27600</v>
      </c>
      <c r="AM1660" s="46" t="n">
        <f aca="false">$AI1660*$AK1660</f>
        <v>0</v>
      </c>
      <c r="AN1660" s="26"/>
      <c r="AO1660" s="26"/>
    </row>
    <row r="1661" customFormat="false" ht="12" hidden="false" customHeight="false" outlineLevel="0" collapsed="false">
      <c r="A1661" s="39" t="s">
        <v>3049</v>
      </c>
      <c r="B1661" s="39" t="s">
        <v>3050</v>
      </c>
      <c r="C1661" s="39"/>
      <c r="D1661" s="39" t="s">
        <v>4565</v>
      </c>
      <c r="E1661" s="39" t="s">
        <v>611</v>
      </c>
      <c r="F1661" s="39" t="s">
        <v>1739</v>
      </c>
      <c r="G1661" s="39" t="s">
        <v>4854</v>
      </c>
      <c r="H1661" s="39" t="s">
        <v>4502</v>
      </c>
      <c r="I1661" s="40" t="n">
        <v>6</v>
      </c>
      <c r="J1661" s="40" t="n">
        <v>0</v>
      </c>
      <c r="K1661" s="39" t="s">
        <v>4503</v>
      </c>
      <c r="L1661" s="41" t="n">
        <v>0</v>
      </c>
      <c r="M1661" s="41" t="n">
        <v>60516.84</v>
      </c>
      <c r="O1661" s="42" t="n">
        <f aca="false">M1661/SUM($M$2:$M$2023)</f>
        <v>0.000167186188320841</v>
      </c>
      <c r="P1661" s="43" t="n">
        <f aca="false">IFERROR(M1661/I1661,0)</f>
        <v>10086.14</v>
      </c>
      <c r="Q1661" s="17"/>
      <c r="R1661" s="44" t="n">
        <f aca="false">I1661-Q1661</f>
        <v>6</v>
      </c>
      <c r="S1661" s="43" t="n">
        <f aca="false">$AK1661*R1661</f>
        <v>60516.84</v>
      </c>
      <c r="U1661" s="26" t="s">
        <v>259</v>
      </c>
      <c r="V1661" s="26" t="s">
        <v>610</v>
      </c>
      <c r="W1661" s="26" t="s">
        <v>612</v>
      </c>
      <c r="X1661" s="26"/>
      <c r="Y1661" s="26" t="s">
        <v>615</v>
      </c>
      <c r="Z1661" s="27" t="s">
        <v>126</v>
      </c>
      <c r="AA1661" s="26"/>
      <c r="AB1661" s="26"/>
      <c r="AC1661" s="26"/>
      <c r="AD1661" s="26"/>
      <c r="AE1661" s="26"/>
      <c r="AF1661" s="26"/>
      <c r="AG1661" s="26"/>
      <c r="AH1661" s="45" t="n">
        <v>6</v>
      </c>
      <c r="AI1661" s="45" t="n">
        <f aca="false">Q1661</f>
        <v>0</v>
      </c>
      <c r="AJ1661" s="45" t="n">
        <f aca="false">$AH1661-$AI1661</f>
        <v>6</v>
      </c>
      <c r="AK1661" s="46" t="n">
        <v>10086.14</v>
      </c>
      <c r="AL1661" s="46" t="n">
        <f aca="false">$AJ1661*$AK1661</f>
        <v>60516.84</v>
      </c>
      <c r="AM1661" s="46" t="n">
        <f aca="false">$AI1661*$AK1661</f>
        <v>0</v>
      </c>
      <c r="AN1661" s="26"/>
      <c r="AO1661" s="26"/>
    </row>
    <row r="1662" customFormat="false" ht="12" hidden="false" customHeight="false" outlineLevel="0" collapsed="false">
      <c r="A1662" s="39" t="s">
        <v>3051</v>
      </c>
      <c r="B1662" s="39" t="s">
        <v>3052</v>
      </c>
      <c r="C1662" s="39"/>
      <c r="D1662" s="39" t="s">
        <v>4565</v>
      </c>
      <c r="E1662" s="39" t="s">
        <v>611</v>
      </c>
      <c r="F1662" s="39" t="s">
        <v>1739</v>
      </c>
      <c r="G1662" s="39" t="s">
        <v>5355</v>
      </c>
      <c r="H1662" s="39" t="s">
        <v>4502</v>
      </c>
      <c r="I1662" s="40" t="n">
        <v>6</v>
      </c>
      <c r="J1662" s="40" t="n">
        <v>0</v>
      </c>
      <c r="K1662" s="39" t="s">
        <v>4503</v>
      </c>
      <c r="L1662" s="41" t="n">
        <v>0</v>
      </c>
      <c r="M1662" s="41" t="n">
        <v>269400</v>
      </c>
      <c r="O1662" s="42" t="n">
        <f aca="false">M1662/SUM($M$2:$M$2023)</f>
        <v>0.000744254973221249</v>
      </c>
      <c r="P1662" s="43" t="n">
        <f aca="false">IFERROR(M1662/I1662,0)</f>
        <v>44900</v>
      </c>
      <c r="Q1662" s="17"/>
      <c r="R1662" s="44" t="n">
        <f aca="false">I1662-Q1662</f>
        <v>6</v>
      </c>
      <c r="S1662" s="43" t="n">
        <f aca="false">$AK1662*R1662</f>
        <v>269400</v>
      </c>
      <c r="U1662" s="26" t="s">
        <v>259</v>
      </c>
      <c r="V1662" s="26" t="s">
        <v>610</v>
      </c>
      <c r="W1662" s="26" t="s">
        <v>612</v>
      </c>
      <c r="X1662" s="26"/>
      <c r="Y1662" s="26" t="s">
        <v>615</v>
      </c>
      <c r="Z1662" s="27" t="s">
        <v>126</v>
      </c>
      <c r="AA1662" s="26"/>
      <c r="AB1662" s="26"/>
      <c r="AC1662" s="26"/>
      <c r="AD1662" s="26"/>
      <c r="AE1662" s="26"/>
      <c r="AF1662" s="26"/>
      <c r="AG1662" s="26"/>
      <c r="AH1662" s="45" t="n">
        <v>6</v>
      </c>
      <c r="AI1662" s="45" t="n">
        <f aca="false">Q1662</f>
        <v>0</v>
      </c>
      <c r="AJ1662" s="45" t="n">
        <f aca="false">$AH1662-$AI1662</f>
        <v>6</v>
      </c>
      <c r="AK1662" s="46" t="n">
        <v>44900</v>
      </c>
      <c r="AL1662" s="46" t="n">
        <f aca="false">$AJ1662*$AK1662</f>
        <v>269400</v>
      </c>
      <c r="AM1662" s="46" t="n">
        <f aca="false">$AI1662*$AK1662</f>
        <v>0</v>
      </c>
      <c r="AN1662" s="26"/>
      <c r="AO1662" s="26"/>
    </row>
    <row r="1663" customFormat="false" ht="12" hidden="false" customHeight="false" outlineLevel="0" collapsed="false">
      <c r="A1663" s="39" t="s">
        <v>3053</v>
      </c>
      <c r="B1663" s="39" t="s">
        <v>3054</v>
      </c>
      <c r="C1663" s="39"/>
      <c r="D1663" s="39" t="s">
        <v>4565</v>
      </c>
      <c r="E1663" s="39" t="s">
        <v>611</v>
      </c>
      <c r="F1663" s="39" t="s">
        <v>1739</v>
      </c>
      <c r="G1663" s="39" t="s">
        <v>5355</v>
      </c>
      <c r="H1663" s="39" t="s">
        <v>4502</v>
      </c>
      <c r="I1663" s="40" t="n">
        <v>6</v>
      </c>
      <c r="J1663" s="40" t="n">
        <v>0</v>
      </c>
      <c r="K1663" s="39" t="s">
        <v>4503</v>
      </c>
      <c r="L1663" s="41" t="n">
        <v>0</v>
      </c>
      <c r="M1663" s="41" t="n">
        <v>269400</v>
      </c>
      <c r="O1663" s="42" t="n">
        <f aca="false">M1663/SUM($M$2:$M$2023)</f>
        <v>0.000744254973221249</v>
      </c>
      <c r="P1663" s="43" t="n">
        <f aca="false">IFERROR(M1663/I1663,0)</f>
        <v>44900</v>
      </c>
      <c r="Q1663" s="17"/>
      <c r="R1663" s="44" t="n">
        <f aca="false">I1663-Q1663</f>
        <v>6</v>
      </c>
      <c r="S1663" s="43" t="n">
        <f aca="false">$AK1663*R1663</f>
        <v>269400</v>
      </c>
      <c r="U1663" s="26" t="s">
        <v>259</v>
      </c>
      <c r="V1663" s="26" t="s">
        <v>610</v>
      </c>
      <c r="W1663" s="26" t="s">
        <v>612</v>
      </c>
      <c r="X1663" s="26"/>
      <c r="Y1663" s="26" t="s">
        <v>615</v>
      </c>
      <c r="Z1663" s="27" t="s">
        <v>126</v>
      </c>
      <c r="AA1663" s="26"/>
      <c r="AB1663" s="26"/>
      <c r="AC1663" s="26"/>
      <c r="AD1663" s="26"/>
      <c r="AE1663" s="26"/>
      <c r="AF1663" s="26"/>
      <c r="AG1663" s="26"/>
      <c r="AH1663" s="45" t="n">
        <v>6</v>
      </c>
      <c r="AI1663" s="45" t="n">
        <f aca="false">Q1663</f>
        <v>0</v>
      </c>
      <c r="AJ1663" s="45" t="n">
        <f aca="false">$AH1663-$AI1663</f>
        <v>6</v>
      </c>
      <c r="AK1663" s="46" t="n">
        <v>44900</v>
      </c>
      <c r="AL1663" s="46" t="n">
        <f aca="false">$AJ1663*$AK1663</f>
        <v>269400</v>
      </c>
      <c r="AM1663" s="46" t="n">
        <f aca="false">$AI1663*$AK1663</f>
        <v>0</v>
      </c>
      <c r="AN1663" s="26"/>
      <c r="AO1663" s="26"/>
    </row>
    <row r="1664" customFormat="false" ht="12" hidden="false" customHeight="false" outlineLevel="0" collapsed="false">
      <c r="A1664" s="39" t="s">
        <v>2941</v>
      </c>
      <c r="B1664" s="39" t="s">
        <v>2942</v>
      </c>
      <c r="C1664" s="39"/>
      <c r="D1664" s="39" t="s">
        <v>4565</v>
      </c>
      <c r="E1664" s="39" t="s">
        <v>611</v>
      </c>
      <c r="F1664" s="39" t="s">
        <v>1739</v>
      </c>
      <c r="G1664" s="39" t="s">
        <v>5939</v>
      </c>
      <c r="H1664" s="39" t="s">
        <v>4502</v>
      </c>
      <c r="I1664" s="40" t="n">
        <v>6</v>
      </c>
      <c r="J1664" s="40" t="n">
        <v>0</v>
      </c>
      <c r="K1664" s="39" t="s">
        <v>4503</v>
      </c>
      <c r="L1664" s="41" t="n">
        <v>0</v>
      </c>
      <c r="M1664" s="41" t="n">
        <v>107400</v>
      </c>
      <c r="O1664" s="42" t="n">
        <f aca="false">M1664/SUM($M$2:$M$2023)</f>
        <v>0.000296707439212926</v>
      </c>
      <c r="P1664" s="43" t="n">
        <f aca="false">IFERROR(M1664/I1664,0)</f>
        <v>17900</v>
      </c>
      <c r="Q1664" s="17"/>
      <c r="R1664" s="44" t="n">
        <f aca="false">I1664-Q1664</f>
        <v>6</v>
      </c>
      <c r="S1664" s="43" t="n">
        <f aca="false">$AK1664*R1664</f>
        <v>107400</v>
      </c>
      <c r="U1664" s="26" t="s">
        <v>259</v>
      </c>
      <c r="V1664" s="26" t="s">
        <v>610</v>
      </c>
      <c r="W1664" s="26" t="s">
        <v>612</v>
      </c>
      <c r="X1664" s="26"/>
      <c r="Y1664" s="26" t="s">
        <v>615</v>
      </c>
      <c r="Z1664" s="27" t="s">
        <v>126</v>
      </c>
      <c r="AA1664" s="26"/>
      <c r="AB1664" s="26"/>
      <c r="AC1664" s="26"/>
      <c r="AD1664" s="26"/>
      <c r="AE1664" s="26"/>
      <c r="AF1664" s="26"/>
      <c r="AG1664" s="26"/>
      <c r="AH1664" s="45"/>
      <c r="AI1664" s="45"/>
      <c r="AJ1664" s="45"/>
      <c r="AK1664" s="46" t="n">
        <v>17900</v>
      </c>
      <c r="AL1664" s="46"/>
      <c r="AM1664" s="46"/>
      <c r="AN1664" s="26"/>
      <c r="AO1664" s="26" t="s">
        <v>1741</v>
      </c>
    </row>
    <row r="1665" customFormat="false" ht="12" hidden="false" customHeight="false" outlineLevel="0" collapsed="false">
      <c r="A1665" s="39" t="s">
        <v>2889</v>
      </c>
      <c r="B1665" s="39" t="s">
        <v>2890</v>
      </c>
      <c r="C1665" s="39"/>
      <c r="D1665" s="39" t="s">
        <v>4565</v>
      </c>
      <c r="E1665" s="39" t="s">
        <v>611</v>
      </c>
      <c r="F1665" s="39" t="s">
        <v>1739</v>
      </c>
      <c r="G1665" s="39" t="s">
        <v>5166</v>
      </c>
      <c r="H1665" s="39" t="s">
        <v>4502</v>
      </c>
      <c r="I1665" s="40" t="n">
        <v>6</v>
      </c>
      <c r="J1665" s="40" t="n">
        <v>0</v>
      </c>
      <c r="K1665" s="39" t="s">
        <v>4503</v>
      </c>
      <c r="L1665" s="41" t="n">
        <v>0</v>
      </c>
      <c r="M1665" s="41" t="n">
        <v>107400</v>
      </c>
      <c r="O1665" s="42" t="n">
        <f aca="false">M1665/SUM($M$2:$M$2023)</f>
        <v>0.000296707439212926</v>
      </c>
      <c r="P1665" s="43" t="n">
        <f aca="false">IFERROR(M1665/I1665,0)</f>
        <v>17900</v>
      </c>
      <c r="Q1665" s="17"/>
      <c r="R1665" s="44" t="n">
        <f aca="false">I1665-Q1665</f>
        <v>6</v>
      </c>
      <c r="S1665" s="43" t="n">
        <f aca="false">$AK1665*R1665</f>
        <v>107400</v>
      </c>
      <c r="U1665" s="26" t="s">
        <v>259</v>
      </c>
      <c r="V1665" s="26" t="s">
        <v>610</v>
      </c>
      <c r="W1665" s="26" t="s">
        <v>612</v>
      </c>
      <c r="X1665" s="26"/>
      <c r="Y1665" s="26" t="s">
        <v>615</v>
      </c>
      <c r="Z1665" s="27" t="s">
        <v>126</v>
      </c>
      <c r="AA1665" s="26"/>
      <c r="AB1665" s="26"/>
      <c r="AC1665" s="26"/>
      <c r="AD1665" s="26"/>
      <c r="AE1665" s="26"/>
      <c r="AF1665" s="26"/>
      <c r="AG1665" s="26"/>
      <c r="AH1665" s="45"/>
      <c r="AI1665" s="45"/>
      <c r="AJ1665" s="45"/>
      <c r="AK1665" s="46" t="n">
        <v>17900</v>
      </c>
      <c r="AL1665" s="46"/>
      <c r="AM1665" s="46"/>
      <c r="AN1665" s="26"/>
      <c r="AO1665" s="26" t="s">
        <v>1740</v>
      </c>
    </row>
    <row r="1666" customFormat="false" ht="12" hidden="false" customHeight="false" outlineLevel="0" collapsed="false">
      <c r="A1666" s="39" t="s">
        <v>3055</v>
      </c>
      <c r="B1666" s="39" t="s">
        <v>3056</v>
      </c>
      <c r="C1666" s="39"/>
      <c r="D1666" s="39" t="s">
        <v>4565</v>
      </c>
      <c r="E1666" s="39" t="s">
        <v>611</v>
      </c>
      <c r="F1666" s="39" t="s">
        <v>1739</v>
      </c>
      <c r="G1666" s="39" t="s">
        <v>5939</v>
      </c>
      <c r="H1666" s="39" t="s">
        <v>4502</v>
      </c>
      <c r="I1666" s="40" t="n">
        <v>6</v>
      </c>
      <c r="J1666" s="40" t="n">
        <v>0</v>
      </c>
      <c r="K1666" s="39" t="s">
        <v>4503</v>
      </c>
      <c r="L1666" s="41" t="n">
        <v>0</v>
      </c>
      <c r="M1666" s="41" t="n">
        <v>111000</v>
      </c>
      <c r="O1666" s="42" t="n">
        <f aca="false">M1666/SUM($M$2:$M$2023)</f>
        <v>0.000306652939968666</v>
      </c>
      <c r="P1666" s="43" t="n">
        <f aca="false">IFERROR(M1666/I1666,0)</f>
        <v>18500</v>
      </c>
      <c r="Q1666" s="17"/>
      <c r="R1666" s="44" t="n">
        <f aca="false">I1666-Q1666</f>
        <v>6</v>
      </c>
      <c r="S1666" s="43" t="n">
        <f aca="false">$AK1666*R1666</f>
        <v>111000</v>
      </c>
      <c r="U1666" s="26" t="s">
        <v>259</v>
      </c>
      <c r="V1666" s="26" t="s">
        <v>610</v>
      </c>
      <c r="W1666" s="26" t="s">
        <v>612</v>
      </c>
      <c r="X1666" s="26"/>
      <c r="Y1666" s="26" t="s">
        <v>615</v>
      </c>
      <c r="Z1666" s="27" t="s">
        <v>126</v>
      </c>
      <c r="AA1666" s="26"/>
      <c r="AB1666" s="26"/>
      <c r="AC1666" s="26"/>
      <c r="AD1666" s="26"/>
      <c r="AE1666" s="26"/>
      <c r="AF1666" s="26"/>
      <c r="AG1666" s="26"/>
      <c r="AH1666" s="45" t="n">
        <v>6</v>
      </c>
      <c r="AI1666" s="45" t="n">
        <f aca="false">Q1666</f>
        <v>0</v>
      </c>
      <c r="AJ1666" s="45" t="n">
        <f aca="false">$AH1666-$AI1666</f>
        <v>6</v>
      </c>
      <c r="AK1666" s="46" t="n">
        <v>18500</v>
      </c>
      <c r="AL1666" s="46" t="n">
        <f aca="false">$AJ1666*$AK1666</f>
        <v>111000</v>
      </c>
      <c r="AM1666" s="46" t="n">
        <f aca="false">$AI1666*$AK1666</f>
        <v>0</v>
      </c>
      <c r="AN1666" s="26"/>
      <c r="AO1666" s="26"/>
    </row>
    <row r="1667" customFormat="false" ht="12" hidden="false" customHeight="false" outlineLevel="0" collapsed="false">
      <c r="A1667" s="39" t="s">
        <v>3057</v>
      </c>
      <c r="B1667" s="39" t="s">
        <v>3058</v>
      </c>
      <c r="C1667" s="39"/>
      <c r="D1667" s="39" t="s">
        <v>4565</v>
      </c>
      <c r="E1667" s="39" t="s">
        <v>611</v>
      </c>
      <c r="F1667" s="39" t="s">
        <v>1739</v>
      </c>
      <c r="G1667" s="39" t="s">
        <v>5355</v>
      </c>
      <c r="H1667" s="39" t="s">
        <v>4502</v>
      </c>
      <c r="I1667" s="40" t="n">
        <v>6</v>
      </c>
      <c r="J1667" s="40" t="n">
        <v>0</v>
      </c>
      <c r="K1667" s="39" t="s">
        <v>4503</v>
      </c>
      <c r="L1667" s="41" t="n">
        <v>0</v>
      </c>
      <c r="M1667" s="41" t="n">
        <v>137508.48</v>
      </c>
      <c r="O1667" s="42" t="n">
        <f aca="false">M1667/SUM($M$2:$M$2023)</f>
        <v>0.00037988630326687</v>
      </c>
      <c r="P1667" s="43" t="n">
        <f aca="false">IFERROR(M1667/I1667,0)</f>
        <v>22918.08</v>
      </c>
      <c r="Q1667" s="17"/>
      <c r="R1667" s="44" t="n">
        <f aca="false">I1667-Q1667</f>
        <v>6</v>
      </c>
      <c r="S1667" s="43" t="n">
        <f aca="false">$AK1667*R1667</f>
        <v>137508.48</v>
      </c>
      <c r="U1667" s="26" t="s">
        <v>259</v>
      </c>
      <c r="V1667" s="26" t="s">
        <v>610</v>
      </c>
      <c r="W1667" s="26" t="s">
        <v>612</v>
      </c>
      <c r="X1667" s="26"/>
      <c r="Y1667" s="26" t="s">
        <v>615</v>
      </c>
      <c r="Z1667" s="27" t="s">
        <v>126</v>
      </c>
      <c r="AA1667" s="26"/>
      <c r="AB1667" s="26"/>
      <c r="AC1667" s="26"/>
      <c r="AD1667" s="26"/>
      <c r="AE1667" s="26"/>
      <c r="AF1667" s="26"/>
      <c r="AG1667" s="26"/>
      <c r="AH1667" s="45" t="n">
        <v>6</v>
      </c>
      <c r="AI1667" s="45" t="n">
        <f aca="false">Q1667</f>
        <v>0</v>
      </c>
      <c r="AJ1667" s="45" t="n">
        <f aca="false">$AH1667-$AI1667</f>
        <v>6</v>
      </c>
      <c r="AK1667" s="46" t="n">
        <v>22918.08</v>
      </c>
      <c r="AL1667" s="46" t="n">
        <f aca="false">$AJ1667*$AK1667</f>
        <v>137508.48</v>
      </c>
      <c r="AM1667" s="46" t="n">
        <f aca="false">$AI1667*$AK1667</f>
        <v>0</v>
      </c>
      <c r="AN1667" s="26"/>
      <c r="AO1667" s="26"/>
    </row>
    <row r="1668" customFormat="false" ht="12" hidden="false" customHeight="false" outlineLevel="0" collapsed="false">
      <c r="A1668" s="39" t="s">
        <v>2806</v>
      </c>
      <c r="B1668" s="39" t="s">
        <v>2807</v>
      </c>
      <c r="C1668" s="39"/>
      <c r="D1668" s="39" t="s">
        <v>4565</v>
      </c>
      <c r="E1668" s="39" t="s">
        <v>611</v>
      </c>
      <c r="F1668" s="39" t="s">
        <v>1739</v>
      </c>
      <c r="G1668" s="39" t="s">
        <v>4854</v>
      </c>
      <c r="H1668" s="39" t="s">
        <v>4502</v>
      </c>
      <c r="I1668" s="40" t="n">
        <v>6</v>
      </c>
      <c r="J1668" s="40" t="n">
        <v>0</v>
      </c>
      <c r="K1668" s="39" t="s">
        <v>4503</v>
      </c>
      <c r="L1668" s="41" t="n">
        <v>0</v>
      </c>
      <c r="M1668" s="41" t="n">
        <v>328202</v>
      </c>
      <c r="O1668" s="42" t="n">
        <f aca="false">M1668/SUM($M$2:$M$2023)</f>
        <v>0.000906703677509875</v>
      </c>
      <c r="P1668" s="43" t="n">
        <f aca="false">IFERROR(M1668/I1668,0)</f>
        <v>54700.3333333333</v>
      </c>
      <c r="Q1668" s="17"/>
      <c r="R1668" s="44" t="n">
        <f aca="false">I1668-Q1668</f>
        <v>6</v>
      </c>
      <c r="S1668" s="43" t="n">
        <f aca="false">$AK1668*R1668</f>
        <v>328202.002</v>
      </c>
      <c r="U1668" s="26" t="s">
        <v>259</v>
      </c>
      <c r="V1668" s="26" t="s">
        <v>610</v>
      </c>
      <c r="W1668" s="26" t="s">
        <v>612</v>
      </c>
      <c r="X1668" s="26"/>
      <c r="Y1668" s="26" t="s">
        <v>615</v>
      </c>
      <c r="Z1668" s="27" t="s">
        <v>126</v>
      </c>
      <c r="AA1668" s="26"/>
      <c r="AB1668" s="26"/>
      <c r="AC1668" s="26"/>
      <c r="AD1668" s="26"/>
      <c r="AE1668" s="26"/>
      <c r="AF1668" s="26"/>
      <c r="AG1668" s="26"/>
      <c r="AH1668" s="45"/>
      <c r="AI1668" s="45"/>
      <c r="AJ1668" s="45"/>
      <c r="AK1668" s="46" t="n">
        <v>54700.3336666667</v>
      </c>
      <c r="AL1668" s="46"/>
      <c r="AM1668" s="46"/>
      <c r="AN1668" s="26"/>
      <c r="AO1668" s="26" t="s">
        <v>1741</v>
      </c>
    </row>
    <row r="1669" customFormat="false" ht="12" hidden="false" customHeight="false" outlineLevel="0" collapsed="false">
      <c r="A1669" s="39" t="s">
        <v>3059</v>
      </c>
      <c r="B1669" s="39" t="s">
        <v>3060</v>
      </c>
      <c r="C1669" s="39"/>
      <c r="D1669" s="39" t="s">
        <v>4565</v>
      </c>
      <c r="E1669" s="39" t="s">
        <v>611</v>
      </c>
      <c r="F1669" s="39" t="s">
        <v>1739</v>
      </c>
      <c r="G1669" s="39" t="s">
        <v>4854</v>
      </c>
      <c r="H1669" s="39" t="s">
        <v>4502</v>
      </c>
      <c r="I1669" s="40" t="n">
        <v>6</v>
      </c>
      <c r="J1669" s="40" t="n">
        <v>0</v>
      </c>
      <c r="K1669" s="39" t="s">
        <v>4503</v>
      </c>
      <c r="L1669" s="41" t="n">
        <v>0</v>
      </c>
      <c r="M1669" s="41" t="n">
        <v>724080</v>
      </c>
      <c r="O1669" s="42" t="n">
        <f aca="false">M1669/SUM($M$2:$M$2023)</f>
        <v>0.00200037171867128</v>
      </c>
      <c r="P1669" s="43" t="n">
        <f aca="false">IFERROR(M1669/I1669,0)</f>
        <v>120680</v>
      </c>
      <c r="Q1669" s="17"/>
      <c r="R1669" s="44" t="n">
        <f aca="false">I1669-Q1669</f>
        <v>6</v>
      </c>
      <c r="S1669" s="43" t="n">
        <f aca="false">$AK1669*R1669</f>
        <v>724080</v>
      </c>
      <c r="U1669" s="26" t="s">
        <v>259</v>
      </c>
      <c r="V1669" s="26" t="s">
        <v>610</v>
      </c>
      <c r="W1669" s="26" t="s">
        <v>612</v>
      </c>
      <c r="X1669" s="26"/>
      <c r="Y1669" s="26" t="s">
        <v>615</v>
      </c>
      <c r="Z1669" s="27" t="s">
        <v>126</v>
      </c>
      <c r="AA1669" s="26"/>
      <c r="AB1669" s="26"/>
      <c r="AC1669" s="26"/>
      <c r="AD1669" s="26"/>
      <c r="AE1669" s="26"/>
      <c r="AF1669" s="26"/>
      <c r="AG1669" s="26"/>
      <c r="AH1669" s="45" t="n">
        <v>6</v>
      </c>
      <c r="AI1669" s="45" t="n">
        <f aca="false">Q1669</f>
        <v>0</v>
      </c>
      <c r="AJ1669" s="45" t="n">
        <f aca="false">$AH1669-$AI1669</f>
        <v>6</v>
      </c>
      <c r="AK1669" s="46" t="n">
        <v>120680</v>
      </c>
      <c r="AL1669" s="46" t="n">
        <f aca="false">$AJ1669*$AK1669</f>
        <v>724080</v>
      </c>
      <c r="AM1669" s="46" t="n">
        <f aca="false">$AI1669*$AK1669</f>
        <v>0</v>
      </c>
      <c r="AN1669" s="26"/>
      <c r="AO1669" s="26"/>
    </row>
    <row r="1670" customFormat="false" ht="12" hidden="false" customHeight="false" outlineLevel="0" collapsed="false">
      <c r="A1670" s="39" t="s">
        <v>3061</v>
      </c>
      <c r="B1670" s="39" t="s">
        <v>3062</v>
      </c>
      <c r="C1670" s="39"/>
      <c r="D1670" s="39" t="s">
        <v>4565</v>
      </c>
      <c r="E1670" s="39" t="s">
        <v>611</v>
      </c>
      <c r="F1670" s="39" t="s">
        <v>1739</v>
      </c>
      <c r="G1670" s="39" t="s">
        <v>5939</v>
      </c>
      <c r="H1670" s="39" t="s">
        <v>4502</v>
      </c>
      <c r="I1670" s="40" t="n">
        <v>6</v>
      </c>
      <c r="J1670" s="40" t="n">
        <v>0</v>
      </c>
      <c r="K1670" s="39" t="s">
        <v>4503</v>
      </c>
      <c r="L1670" s="41" t="n">
        <v>0</v>
      </c>
      <c r="M1670" s="41" t="n">
        <v>111000</v>
      </c>
      <c r="O1670" s="42" t="n">
        <f aca="false">M1670/SUM($M$2:$M$2023)</f>
        <v>0.000306652939968666</v>
      </c>
      <c r="P1670" s="43" t="n">
        <f aca="false">IFERROR(M1670/I1670,0)</f>
        <v>18500</v>
      </c>
      <c r="Q1670" s="17"/>
      <c r="R1670" s="44" t="n">
        <f aca="false">I1670-Q1670</f>
        <v>6</v>
      </c>
      <c r="S1670" s="43" t="n">
        <f aca="false">$AK1670*R1670</f>
        <v>111000</v>
      </c>
      <c r="U1670" s="26" t="s">
        <v>259</v>
      </c>
      <c r="V1670" s="26" t="s">
        <v>610</v>
      </c>
      <c r="W1670" s="26" t="s">
        <v>612</v>
      </c>
      <c r="X1670" s="26"/>
      <c r="Y1670" s="26" t="s">
        <v>615</v>
      </c>
      <c r="Z1670" s="27" t="s">
        <v>126</v>
      </c>
      <c r="AA1670" s="26"/>
      <c r="AB1670" s="26"/>
      <c r="AC1670" s="26"/>
      <c r="AD1670" s="26"/>
      <c r="AE1670" s="26"/>
      <c r="AF1670" s="26"/>
      <c r="AG1670" s="26"/>
      <c r="AH1670" s="45" t="n">
        <v>6</v>
      </c>
      <c r="AI1670" s="45" t="n">
        <f aca="false">Q1670</f>
        <v>0</v>
      </c>
      <c r="AJ1670" s="45" t="n">
        <f aca="false">$AH1670-$AI1670</f>
        <v>6</v>
      </c>
      <c r="AK1670" s="46" t="n">
        <v>18500</v>
      </c>
      <c r="AL1670" s="46" t="n">
        <f aca="false">$AJ1670*$AK1670</f>
        <v>111000</v>
      </c>
      <c r="AM1670" s="46" t="n">
        <f aca="false">$AI1670*$AK1670</f>
        <v>0</v>
      </c>
      <c r="AN1670" s="26"/>
      <c r="AO1670" s="26"/>
    </row>
    <row r="1671" customFormat="false" ht="12" hidden="false" customHeight="false" outlineLevel="0" collapsed="false">
      <c r="A1671" s="39" t="s">
        <v>3063</v>
      </c>
      <c r="B1671" s="39" t="s">
        <v>3064</v>
      </c>
      <c r="C1671" s="39"/>
      <c r="D1671" s="39" t="s">
        <v>4565</v>
      </c>
      <c r="E1671" s="39" t="s">
        <v>611</v>
      </c>
      <c r="F1671" s="39" t="s">
        <v>1739</v>
      </c>
      <c r="G1671" s="39" t="s">
        <v>4854</v>
      </c>
      <c r="H1671" s="39" t="s">
        <v>4502</v>
      </c>
      <c r="I1671" s="40" t="n">
        <v>6</v>
      </c>
      <c r="J1671" s="40" t="n">
        <v>0</v>
      </c>
      <c r="K1671" s="39" t="s">
        <v>4503</v>
      </c>
      <c r="L1671" s="41" t="n">
        <v>0</v>
      </c>
      <c r="M1671" s="41" t="n">
        <v>719700</v>
      </c>
      <c r="O1671" s="42" t="n">
        <f aca="false">M1671/SUM($M$2:$M$2023)</f>
        <v>0.00198827135941846</v>
      </c>
      <c r="P1671" s="43" t="n">
        <f aca="false">IFERROR(M1671/I1671,0)</f>
        <v>119950</v>
      </c>
      <c r="Q1671" s="17"/>
      <c r="R1671" s="44" t="n">
        <f aca="false">I1671-Q1671</f>
        <v>6</v>
      </c>
      <c r="S1671" s="43" t="n">
        <f aca="false">$AK1671*R1671</f>
        <v>719700</v>
      </c>
      <c r="U1671" s="26" t="s">
        <v>259</v>
      </c>
      <c r="V1671" s="26" t="s">
        <v>610</v>
      </c>
      <c r="W1671" s="26" t="s">
        <v>612</v>
      </c>
      <c r="X1671" s="26"/>
      <c r="Y1671" s="26" t="s">
        <v>615</v>
      </c>
      <c r="Z1671" s="27" t="s">
        <v>126</v>
      </c>
      <c r="AA1671" s="26"/>
      <c r="AB1671" s="26"/>
      <c r="AC1671" s="26"/>
      <c r="AD1671" s="26"/>
      <c r="AE1671" s="26"/>
      <c r="AF1671" s="26"/>
      <c r="AG1671" s="26"/>
      <c r="AH1671" s="45" t="n">
        <v>6</v>
      </c>
      <c r="AI1671" s="45" t="n">
        <f aca="false">Q1671</f>
        <v>0</v>
      </c>
      <c r="AJ1671" s="45" t="n">
        <f aca="false">$AH1671-$AI1671</f>
        <v>6</v>
      </c>
      <c r="AK1671" s="46" t="n">
        <v>119950</v>
      </c>
      <c r="AL1671" s="46" t="n">
        <f aca="false">$AJ1671*$AK1671</f>
        <v>719700</v>
      </c>
      <c r="AM1671" s="46" t="n">
        <f aca="false">$AI1671*$AK1671</f>
        <v>0</v>
      </c>
      <c r="AN1671" s="26"/>
      <c r="AO1671" s="26"/>
    </row>
    <row r="1672" customFormat="false" ht="12" hidden="false" customHeight="false" outlineLevel="0" collapsed="false">
      <c r="A1672" s="39" t="s">
        <v>2064</v>
      </c>
      <c r="B1672" s="39" t="s">
        <v>2065</v>
      </c>
      <c r="C1672" s="39" t="s">
        <v>4643</v>
      </c>
      <c r="D1672" s="39" t="s">
        <v>4505</v>
      </c>
      <c r="E1672" s="39" t="s">
        <v>261</v>
      </c>
      <c r="F1672" s="39" t="s">
        <v>1739</v>
      </c>
      <c r="G1672" s="39" t="s">
        <v>4853</v>
      </c>
      <c r="H1672" s="39" t="s">
        <v>4502</v>
      </c>
      <c r="I1672" s="40" t="n">
        <v>5</v>
      </c>
      <c r="J1672" s="40" t="n">
        <v>0</v>
      </c>
      <c r="K1672" s="39" t="s">
        <v>4503</v>
      </c>
      <c r="L1672" s="41" t="n">
        <v>0</v>
      </c>
      <c r="M1672" s="41" t="n">
        <v>2024.12</v>
      </c>
      <c r="O1672" s="42" t="n">
        <f aca="false">M1672/SUM($M$2:$M$2023)</f>
        <v>5.59191305269708E-006</v>
      </c>
      <c r="P1672" s="43" t="n">
        <f aca="false">IFERROR(M1672/I1672,0)</f>
        <v>404.824</v>
      </c>
      <c r="Q1672" s="17"/>
      <c r="R1672" s="44" t="n">
        <f aca="false">I1672-Q1672</f>
        <v>5</v>
      </c>
      <c r="S1672" s="43" t="n">
        <f aca="false">$AK1672*R1672</f>
        <v>2024.11651933702</v>
      </c>
      <c r="U1672" s="26" t="s">
        <v>259</v>
      </c>
      <c r="V1672" s="26" t="s">
        <v>260</v>
      </c>
      <c r="W1672" s="26" t="s">
        <v>262</v>
      </c>
      <c r="X1672" s="26"/>
      <c r="Y1672" s="26" t="s">
        <v>277</v>
      </c>
      <c r="Z1672" s="27" t="s">
        <v>123</v>
      </c>
      <c r="AA1672" s="26"/>
      <c r="AB1672" s="26"/>
      <c r="AC1672" s="26"/>
      <c r="AD1672" s="26"/>
      <c r="AE1672" s="26"/>
      <c r="AF1672" s="26"/>
      <c r="AG1672" s="26"/>
      <c r="AH1672" s="45"/>
      <c r="AI1672" s="45"/>
      <c r="AJ1672" s="45"/>
      <c r="AK1672" s="46" t="n">
        <v>404.823303867403</v>
      </c>
      <c r="AL1672" s="46"/>
      <c r="AM1672" s="46"/>
      <c r="AN1672" s="26"/>
      <c r="AO1672" s="26" t="s">
        <v>2066</v>
      </c>
    </row>
    <row r="1673" customFormat="false" ht="12" hidden="false" customHeight="false" outlineLevel="0" collapsed="false">
      <c r="A1673" s="39" t="s">
        <v>820</v>
      </c>
      <c r="B1673" s="39" t="s">
        <v>821</v>
      </c>
      <c r="C1673" s="39" t="s">
        <v>78</v>
      </c>
      <c r="D1673" s="39" t="s">
        <v>4505</v>
      </c>
      <c r="E1673" s="39" t="s">
        <v>261</v>
      </c>
      <c r="F1673" s="39" t="s">
        <v>1739</v>
      </c>
      <c r="G1673" s="39" t="s">
        <v>4853</v>
      </c>
      <c r="H1673" s="39" t="s">
        <v>4502</v>
      </c>
      <c r="I1673" s="40" t="n">
        <v>5</v>
      </c>
      <c r="J1673" s="40" t="n">
        <v>0</v>
      </c>
      <c r="K1673" s="39" t="s">
        <v>4503</v>
      </c>
      <c r="L1673" s="41" t="n">
        <v>0</v>
      </c>
      <c r="M1673" s="41" t="n">
        <v>982.27</v>
      </c>
      <c r="O1673" s="42" t="n">
        <f aca="false">M1673/SUM($M$2:$M$2023)</f>
        <v>2.71365750759479E-006</v>
      </c>
      <c r="P1673" s="43" t="n">
        <f aca="false">IFERROR(M1673/I1673,0)</f>
        <v>196.454</v>
      </c>
      <c r="Q1673" s="17"/>
      <c r="R1673" s="44" t="n">
        <f aca="false">I1673-Q1673</f>
        <v>5</v>
      </c>
      <c r="S1673" s="43" t="n">
        <f aca="false">$AK1673*R1673</f>
        <v>982.272187965128</v>
      </c>
      <c r="U1673" s="26" t="s">
        <v>259</v>
      </c>
      <c r="V1673" s="26" t="s">
        <v>260</v>
      </c>
      <c r="W1673" s="26" t="s">
        <v>262</v>
      </c>
      <c r="X1673" s="29" t="s">
        <v>227</v>
      </c>
      <c r="Y1673" s="26" t="s">
        <v>297</v>
      </c>
      <c r="Z1673" s="25" t="s">
        <v>51</v>
      </c>
      <c r="AA1673" s="26" t="s">
        <v>1846</v>
      </c>
      <c r="AB1673" s="26" t="s">
        <v>1847</v>
      </c>
      <c r="AC1673" s="26" t="s">
        <v>824</v>
      </c>
      <c r="AD1673" s="26" t="s">
        <v>269</v>
      </c>
      <c r="AE1673" s="26"/>
      <c r="AF1673" s="26" t="s">
        <v>270</v>
      </c>
      <c r="AG1673" s="26" t="s">
        <v>825</v>
      </c>
      <c r="AH1673" s="45"/>
      <c r="AI1673" s="45"/>
      <c r="AJ1673" s="45"/>
      <c r="AK1673" s="46" t="n">
        <v>196.454437593026</v>
      </c>
      <c r="AL1673" s="46"/>
      <c r="AM1673" s="46"/>
      <c r="AN1673" s="26"/>
      <c r="AO1673" s="26" t="s">
        <v>5008</v>
      </c>
    </row>
    <row r="1674" customFormat="false" ht="12" hidden="false" customHeight="false" outlineLevel="0" collapsed="false">
      <c r="A1674" s="39" t="s">
        <v>820</v>
      </c>
      <c r="B1674" s="39" t="s">
        <v>821</v>
      </c>
      <c r="C1674" s="39" t="s">
        <v>6006</v>
      </c>
      <c r="D1674" s="39" t="s">
        <v>4505</v>
      </c>
      <c r="E1674" s="39" t="s">
        <v>261</v>
      </c>
      <c r="F1674" s="39" t="s">
        <v>1739</v>
      </c>
      <c r="G1674" s="39" t="s">
        <v>4853</v>
      </c>
      <c r="H1674" s="39" t="s">
        <v>4502</v>
      </c>
      <c r="I1674" s="40" t="n">
        <v>5</v>
      </c>
      <c r="J1674" s="40" t="n">
        <v>0</v>
      </c>
      <c r="K1674" s="39" t="s">
        <v>4503</v>
      </c>
      <c r="L1674" s="41" t="n">
        <v>0</v>
      </c>
      <c r="M1674" s="41" t="n">
        <v>982.27</v>
      </c>
      <c r="O1674" s="42" t="n">
        <f aca="false">M1674/SUM($M$2:$M$2023)</f>
        <v>2.71365750759479E-006</v>
      </c>
      <c r="P1674" s="43" t="n">
        <f aca="false">IFERROR(M1674/I1674,0)</f>
        <v>196.454</v>
      </c>
      <c r="Q1674" s="17"/>
      <c r="R1674" s="44" t="n">
        <f aca="false">I1674-Q1674</f>
        <v>5</v>
      </c>
      <c r="S1674" s="43" t="n">
        <f aca="false">$AK1674*R1674</f>
        <v>982.272187965128</v>
      </c>
      <c r="U1674" s="26" t="s">
        <v>259</v>
      </c>
      <c r="V1674" s="26" t="s">
        <v>260</v>
      </c>
      <c r="W1674" s="26" t="s">
        <v>262</v>
      </c>
      <c r="X1674" s="29" t="s">
        <v>227</v>
      </c>
      <c r="Y1674" s="26" t="s">
        <v>297</v>
      </c>
      <c r="Z1674" s="25" t="s">
        <v>51</v>
      </c>
      <c r="AA1674" s="26" t="s">
        <v>1846</v>
      </c>
      <c r="AB1674" s="26" t="s">
        <v>1847</v>
      </c>
      <c r="AC1674" s="26" t="s">
        <v>824</v>
      </c>
      <c r="AD1674" s="26" t="s">
        <v>269</v>
      </c>
      <c r="AE1674" s="26"/>
      <c r="AF1674" s="26" t="s">
        <v>270</v>
      </c>
      <c r="AG1674" s="26" t="s">
        <v>825</v>
      </c>
      <c r="AH1674" s="45"/>
      <c r="AI1674" s="45"/>
      <c r="AJ1674" s="45"/>
      <c r="AK1674" s="46" t="n">
        <v>196.454437593026</v>
      </c>
      <c r="AL1674" s="46"/>
      <c r="AM1674" s="46"/>
      <c r="AN1674" s="26"/>
      <c r="AO1674" s="26" t="s">
        <v>5008</v>
      </c>
    </row>
    <row r="1675" customFormat="false" ht="12" hidden="false" customHeight="false" outlineLevel="0" collapsed="false">
      <c r="A1675" s="39" t="s">
        <v>968</v>
      </c>
      <c r="B1675" s="39" t="s">
        <v>969</v>
      </c>
      <c r="C1675" s="39" t="s">
        <v>6007</v>
      </c>
      <c r="D1675" s="39" t="s">
        <v>4505</v>
      </c>
      <c r="E1675" s="39" t="s">
        <v>261</v>
      </c>
      <c r="F1675" s="39" t="s">
        <v>1739</v>
      </c>
      <c r="G1675" s="39" t="s">
        <v>4853</v>
      </c>
      <c r="H1675" s="39" t="s">
        <v>4502</v>
      </c>
      <c r="I1675" s="40" t="n">
        <v>5</v>
      </c>
      <c r="J1675" s="40" t="n">
        <v>0</v>
      </c>
      <c r="K1675" s="39" t="s">
        <v>4503</v>
      </c>
      <c r="L1675" s="41" t="n">
        <v>0</v>
      </c>
      <c r="M1675" s="41" t="n">
        <v>10873.92</v>
      </c>
      <c r="O1675" s="42" t="n">
        <f aca="false">M1675/SUM($M$2:$M$2023)</f>
        <v>3.00407165494061E-005</v>
      </c>
      <c r="P1675" s="43" t="n">
        <f aca="false">IFERROR(M1675/I1675,0)</f>
        <v>2174.784</v>
      </c>
      <c r="Q1675" s="17"/>
      <c r="R1675" s="44" t="n">
        <f aca="false">I1675-Q1675</f>
        <v>5</v>
      </c>
      <c r="S1675" s="43" t="n">
        <f aca="false">$AK1675*R1675</f>
        <v>10873.9189054726</v>
      </c>
      <c r="U1675" s="26" t="s">
        <v>259</v>
      </c>
      <c r="V1675" s="26" t="s">
        <v>260</v>
      </c>
      <c r="W1675" s="26" t="s">
        <v>262</v>
      </c>
      <c r="X1675" s="24" t="s">
        <v>226</v>
      </c>
      <c r="Y1675" s="26" t="s">
        <v>267</v>
      </c>
      <c r="Z1675" s="25" t="s">
        <v>51</v>
      </c>
      <c r="AA1675" s="26" t="s">
        <v>1956</v>
      </c>
      <c r="AB1675" s="26" t="s">
        <v>1957</v>
      </c>
      <c r="AC1675" s="26" t="s">
        <v>972</v>
      </c>
      <c r="AD1675" s="26" t="s">
        <v>269</v>
      </c>
      <c r="AE1675" s="26"/>
      <c r="AF1675" s="26" t="s">
        <v>270</v>
      </c>
      <c r="AG1675" s="26" t="s">
        <v>973</v>
      </c>
      <c r="AH1675" s="45"/>
      <c r="AI1675" s="45"/>
      <c r="AJ1675" s="45"/>
      <c r="AK1675" s="46" t="n">
        <v>2174.78378109453</v>
      </c>
      <c r="AL1675" s="46"/>
      <c r="AM1675" s="46"/>
      <c r="AN1675" s="26"/>
      <c r="AO1675" s="26" t="s">
        <v>5195</v>
      </c>
    </row>
    <row r="1676" customFormat="false" ht="12" hidden="false" customHeight="false" outlineLevel="0" collapsed="false">
      <c r="A1676" s="39" t="s">
        <v>645</v>
      </c>
      <c r="B1676" s="39" t="s">
        <v>646</v>
      </c>
      <c r="C1676" s="39" t="s">
        <v>6008</v>
      </c>
      <c r="D1676" s="39" t="s">
        <v>4505</v>
      </c>
      <c r="E1676" s="39" t="s">
        <v>261</v>
      </c>
      <c r="F1676" s="39" t="s">
        <v>1739</v>
      </c>
      <c r="G1676" s="39" t="s">
        <v>4853</v>
      </c>
      <c r="H1676" s="39" t="s">
        <v>4502</v>
      </c>
      <c r="I1676" s="40" t="n">
        <v>5</v>
      </c>
      <c r="J1676" s="40" t="n">
        <v>0</v>
      </c>
      <c r="K1676" s="39" t="s">
        <v>4503</v>
      </c>
      <c r="L1676" s="41" t="n">
        <v>0</v>
      </c>
      <c r="M1676" s="41" t="n">
        <v>1106.07</v>
      </c>
      <c r="O1676" s="42" t="n">
        <f aca="false">M1676/SUM($M$2:$M$2023)</f>
        <v>3.05567222802831E-006</v>
      </c>
      <c r="P1676" s="43" t="n">
        <f aca="false">IFERROR(M1676/I1676,0)</f>
        <v>221.214</v>
      </c>
      <c r="Q1676" s="17"/>
      <c r="R1676" s="44" t="n">
        <f aca="false">I1676-Q1676</f>
        <v>5</v>
      </c>
      <c r="S1676" s="43" t="n">
        <f aca="false">$AK1676*R1676</f>
        <v>1106.06550572519</v>
      </c>
      <c r="U1676" s="26" t="s">
        <v>259</v>
      </c>
      <c r="V1676" s="26" t="s">
        <v>260</v>
      </c>
      <c r="W1676" s="26" t="s">
        <v>262</v>
      </c>
      <c r="X1676" s="29" t="s">
        <v>227</v>
      </c>
      <c r="Y1676" s="26" t="s">
        <v>297</v>
      </c>
      <c r="Z1676" s="25" t="s">
        <v>51</v>
      </c>
      <c r="AA1676" s="26" t="s">
        <v>1953</v>
      </c>
      <c r="AB1676" s="26" t="s">
        <v>1954</v>
      </c>
      <c r="AC1676" s="26" t="s">
        <v>290</v>
      </c>
      <c r="AD1676" s="26" t="s">
        <v>269</v>
      </c>
      <c r="AE1676" s="26"/>
      <c r="AF1676" s="26" t="s">
        <v>270</v>
      </c>
      <c r="AG1676" s="26"/>
      <c r="AH1676" s="45"/>
      <c r="AI1676" s="45"/>
      <c r="AJ1676" s="45"/>
      <c r="AK1676" s="46" t="n">
        <v>221.213101145038</v>
      </c>
      <c r="AL1676" s="46"/>
      <c r="AM1676" s="46"/>
      <c r="AN1676" s="26"/>
      <c r="AO1676" s="26" t="s">
        <v>5202</v>
      </c>
    </row>
    <row r="1677" customFormat="false" ht="12" hidden="false" customHeight="false" outlineLevel="0" collapsed="false">
      <c r="A1677" s="39" t="s">
        <v>453</v>
      </c>
      <c r="B1677" s="39" t="s">
        <v>454</v>
      </c>
      <c r="C1677" s="39" t="s">
        <v>6009</v>
      </c>
      <c r="D1677" s="39" t="s">
        <v>4505</v>
      </c>
      <c r="E1677" s="39" t="s">
        <v>261</v>
      </c>
      <c r="F1677" s="39" t="s">
        <v>1739</v>
      </c>
      <c r="G1677" s="39" t="s">
        <v>4853</v>
      </c>
      <c r="H1677" s="39" t="s">
        <v>4502</v>
      </c>
      <c r="I1677" s="40" t="n">
        <v>5</v>
      </c>
      <c r="J1677" s="40" t="n">
        <v>0</v>
      </c>
      <c r="K1677" s="39" t="s">
        <v>4503</v>
      </c>
      <c r="L1677" s="41" t="n">
        <v>0</v>
      </c>
      <c r="M1677" s="41" t="n">
        <v>7811.51</v>
      </c>
      <c r="O1677" s="42" t="n">
        <f aca="false">M1677/SUM($M$2:$M$2023)</f>
        <v>2.15803829467985E-005</v>
      </c>
      <c r="P1677" s="43" t="n">
        <f aca="false">IFERROR(M1677/I1677,0)</f>
        <v>1562.302</v>
      </c>
      <c r="Q1677" s="17"/>
      <c r="R1677" s="44" t="n">
        <f aca="false">I1677-Q1677</f>
        <v>5</v>
      </c>
      <c r="S1677" s="43" t="n">
        <f aca="false">$AK1677*R1677</f>
        <v>7811.50634307777</v>
      </c>
      <c r="U1677" s="26" t="s">
        <v>259</v>
      </c>
      <c r="V1677" s="26" t="s">
        <v>260</v>
      </c>
      <c r="W1677" s="26" t="s">
        <v>262</v>
      </c>
      <c r="X1677" s="29" t="s">
        <v>227</v>
      </c>
      <c r="Y1677" s="26" t="s">
        <v>297</v>
      </c>
      <c r="Z1677" s="25" t="s">
        <v>51</v>
      </c>
      <c r="AA1677" s="26" t="s">
        <v>1971</v>
      </c>
      <c r="AB1677" s="26" t="s">
        <v>1972</v>
      </c>
      <c r="AC1677" s="26" t="s">
        <v>457</v>
      </c>
      <c r="AD1677" s="26" t="s">
        <v>269</v>
      </c>
      <c r="AE1677" s="26"/>
      <c r="AF1677" s="26" t="s">
        <v>270</v>
      </c>
      <c r="AG1677" s="26" t="s">
        <v>458</v>
      </c>
      <c r="AH1677" s="45"/>
      <c r="AI1677" s="45"/>
      <c r="AJ1677" s="45"/>
      <c r="AK1677" s="46" t="n">
        <v>1562.30126861555</v>
      </c>
      <c r="AL1677" s="46"/>
      <c r="AM1677" s="46"/>
      <c r="AN1677" s="26"/>
      <c r="AO1677" s="26" t="s">
        <v>5149</v>
      </c>
    </row>
    <row r="1678" customFormat="false" ht="12" hidden="false" customHeight="false" outlineLevel="0" collapsed="false">
      <c r="A1678" s="39" t="s">
        <v>2243</v>
      </c>
      <c r="B1678" s="39" t="s">
        <v>2244</v>
      </c>
      <c r="C1678" s="39" t="s">
        <v>6010</v>
      </c>
      <c r="D1678" s="39" t="s">
        <v>4505</v>
      </c>
      <c r="E1678" s="39" t="s">
        <v>261</v>
      </c>
      <c r="F1678" s="39" t="s">
        <v>1739</v>
      </c>
      <c r="G1678" s="39" t="s">
        <v>4853</v>
      </c>
      <c r="H1678" s="39" t="s">
        <v>4502</v>
      </c>
      <c r="I1678" s="40" t="n">
        <v>5</v>
      </c>
      <c r="J1678" s="40" t="n">
        <v>0</v>
      </c>
      <c r="K1678" s="39" t="s">
        <v>4503</v>
      </c>
      <c r="L1678" s="41" t="n">
        <v>0</v>
      </c>
      <c r="M1678" s="41" t="n">
        <v>47013.08</v>
      </c>
      <c r="O1678" s="42" t="n">
        <f aca="false">M1678/SUM($M$2:$M$2023)</f>
        <v>0.000129880172963803</v>
      </c>
      <c r="P1678" s="43" t="n">
        <f aca="false">IFERROR(M1678/I1678,0)</f>
        <v>9402.616</v>
      </c>
      <c r="Q1678" s="17"/>
      <c r="R1678" s="44" t="n">
        <f aca="false">I1678-Q1678</f>
        <v>5</v>
      </c>
      <c r="S1678" s="43" t="n">
        <f aca="false">$AK1678*R1678</f>
        <v>47013.0776102088</v>
      </c>
      <c r="U1678" s="26" t="s">
        <v>259</v>
      </c>
      <c r="V1678" s="26" t="s">
        <v>260</v>
      </c>
      <c r="W1678" s="26" t="s">
        <v>262</v>
      </c>
      <c r="X1678" s="26"/>
      <c r="Y1678" s="26" t="s">
        <v>277</v>
      </c>
      <c r="Z1678" s="27" t="s">
        <v>123</v>
      </c>
      <c r="AA1678" s="26"/>
      <c r="AB1678" s="26"/>
      <c r="AC1678" s="26"/>
      <c r="AD1678" s="26"/>
      <c r="AE1678" s="26"/>
      <c r="AF1678" s="26"/>
      <c r="AG1678" s="26"/>
      <c r="AH1678" s="45"/>
      <c r="AI1678" s="45"/>
      <c r="AJ1678" s="45"/>
      <c r="AK1678" s="46" t="n">
        <v>9402.61552204177</v>
      </c>
      <c r="AL1678" s="46"/>
      <c r="AM1678" s="46"/>
      <c r="AN1678" s="26"/>
      <c r="AO1678" s="26" t="s">
        <v>1837</v>
      </c>
    </row>
    <row r="1679" customFormat="false" ht="12" hidden="false" customHeight="false" outlineLevel="0" collapsed="false">
      <c r="A1679" s="39" t="s">
        <v>344</v>
      </c>
      <c r="B1679" s="39" t="s">
        <v>345</v>
      </c>
      <c r="C1679" s="39" t="s">
        <v>6011</v>
      </c>
      <c r="D1679" s="39" t="s">
        <v>4505</v>
      </c>
      <c r="E1679" s="39" t="s">
        <v>261</v>
      </c>
      <c r="F1679" s="39" t="s">
        <v>1739</v>
      </c>
      <c r="G1679" s="39" t="s">
        <v>4853</v>
      </c>
      <c r="H1679" s="39" t="s">
        <v>4502</v>
      </c>
      <c r="I1679" s="40" t="n">
        <v>5</v>
      </c>
      <c r="J1679" s="40" t="n">
        <v>0</v>
      </c>
      <c r="K1679" s="39" t="s">
        <v>4503</v>
      </c>
      <c r="L1679" s="41" t="n">
        <v>0</v>
      </c>
      <c r="M1679" s="41" t="n">
        <v>1180.69</v>
      </c>
      <c r="O1679" s="42" t="n">
        <f aca="false">M1679/SUM($M$2:$M$2023)</f>
        <v>3.26182035758202E-006</v>
      </c>
      <c r="P1679" s="43" t="n">
        <f aca="false">IFERROR(M1679/I1679,0)</f>
        <v>236.138</v>
      </c>
      <c r="Q1679" s="17"/>
      <c r="R1679" s="44" t="n">
        <f aca="false">I1679-Q1679</f>
        <v>5</v>
      </c>
      <c r="S1679" s="43" t="n">
        <f aca="false">$AK1679*R1679</f>
        <v>1180.68650863979</v>
      </c>
      <c r="U1679" s="26" t="s">
        <v>259</v>
      </c>
      <c r="V1679" s="26" t="s">
        <v>260</v>
      </c>
      <c r="W1679" s="26" t="s">
        <v>262</v>
      </c>
      <c r="X1679" s="29" t="s">
        <v>227</v>
      </c>
      <c r="Y1679" s="26" t="s">
        <v>297</v>
      </c>
      <c r="Z1679" s="25" t="s">
        <v>51</v>
      </c>
      <c r="AA1679" s="26" t="s">
        <v>1781</v>
      </c>
      <c r="AB1679" s="26" t="s">
        <v>1782</v>
      </c>
      <c r="AC1679" s="26" t="s">
        <v>290</v>
      </c>
      <c r="AD1679" s="26" t="s">
        <v>269</v>
      </c>
      <c r="AE1679" s="26"/>
      <c r="AF1679" s="26" t="s">
        <v>270</v>
      </c>
      <c r="AG1679" s="26"/>
      <c r="AH1679" s="45"/>
      <c r="AI1679" s="45"/>
      <c r="AJ1679" s="45"/>
      <c r="AK1679" s="46" t="n">
        <v>236.137301727957</v>
      </c>
      <c r="AL1679" s="46"/>
      <c r="AM1679" s="46"/>
      <c r="AN1679" s="26"/>
      <c r="AO1679" s="26" t="s">
        <v>4943</v>
      </c>
    </row>
    <row r="1680" customFormat="false" ht="12" hidden="false" customHeight="false" outlineLevel="0" collapsed="false">
      <c r="A1680" s="39" t="s">
        <v>1862</v>
      </c>
      <c r="B1680" s="39" t="s">
        <v>1863</v>
      </c>
      <c r="C1680" s="39" t="s">
        <v>6012</v>
      </c>
      <c r="D1680" s="39" t="s">
        <v>4505</v>
      </c>
      <c r="E1680" s="39" t="s">
        <v>261</v>
      </c>
      <c r="F1680" s="39" t="s">
        <v>1739</v>
      </c>
      <c r="G1680" s="39" t="s">
        <v>4853</v>
      </c>
      <c r="H1680" s="39" t="s">
        <v>4502</v>
      </c>
      <c r="I1680" s="40" t="n">
        <v>5</v>
      </c>
      <c r="J1680" s="40" t="n">
        <v>0</v>
      </c>
      <c r="K1680" s="39" t="s">
        <v>4503</v>
      </c>
      <c r="L1680" s="41" t="n">
        <v>0</v>
      </c>
      <c r="M1680" s="41" t="n">
        <v>493.4</v>
      </c>
      <c r="O1680" s="42" t="n">
        <f aca="false">M1680/SUM($M$2:$M$2023)</f>
        <v>1.36308613135621E-006</v>
      </c>
      <c r="P1680" s="43" t="n">
        <f aca="false">IFERROR(M1680/I1680,0)</f>
        <v>98.68</v>
      </c>
      <c r="Q1680" s="17"/>
      <c r="R1680" s="44" t="n">
        <f aca="false">I1680-Q1680</f>
        <v>5</v>
      </c>
      <c r="S1680" s="43" t="n">
        <f aca="false">$AK1680*R1680</f>
        <v>493.403190948386</v>
      </c>
      <c r="U1680" s="26" t="s">
        <v>259</v>
      </c>
      <c r="V1680" s="26" t="s">
        <v>260</v>
      </c>
      <c r="W1680" s="26" t="s">
        <v>262</v>
      </c>
      <c r="X1680" s="25" t="s">
        <v>228</v>
      </c>
      <c r="Y1680" s="26" t="s">
        <v>282</v>
      </c>
      <c r="Z1680" s="25" t="s">
        <v>51</v>
      </c>
      <c r="AA1680" s="26" t="s">
        <v>1864</v>
      </c>
      <c r="AB1680" s="26" t="s">
        <v>1865</v>
      </c>
      <c r="AC1680" s="26" t="s">
        <v>1866</v>
      </c>
      <c r="AD1680" s="26" t="s">
        <v>269</v>
      </c>
      <c r="AE1680" s="26"/>
      <c r="AF1680" s="26" t="s">
        <v>270</v>
      </c>
      <c r="AG1680" s="26" t="s">
        <v>1867</v>
      </c>
      <c r="AH1680" s="45"/>
      <c r="AI1680" s="45"/>
      <c r="AJ1680" s="45"/>
      <c r="AK1680" s="46" t="n">
        <v>98.6806381896771</v>
      </c>
      <c r="AL1680" s="46"/>
      <c r="AM1680" s="46"/>
      <c r="AN1680" s="26"/>
      <c r="AO1680" s="26" t="s">
        <v>4932</v>
      </c>
    </row>
    <row r="1681" customFormat="false" ht="12" hidden="false" customHeight="false" outlineLevel="0" collapsed="false">
      <c r="A1681" s="39" t="s">
        <v>661</v>
      </c>
      <c r="B1681" s="39" t="s">
        <v>662</v>
      </c>
      <c r="C1681" s="39" t="s">
        <v>6013</v>
      </c>
      <c r="D1681" s="39" t="s">
        <v>4505</v>
      </c>
      <c r="E1681" s="39" t="s">
        <v>261</v>
      </c>
      <c r="F1681" s="39" t="s">
        <v>1739</v>
      </c>
      <c r="G1681" s="39" t="s">
        <v>4853</v>
      </c>
      <c r="H1681" s="39" t="s">
        <v>4502</v>
      </c>
      <c r="I1681" s="40" t="n">
        <v>5</v>
      </c>
      <c r="J1681" s="40" t="n">
        <v>0</v>
      </c>
      <c r="K1681" s="39" t="s">
        <v>4503</v>
      </c>
      <c r="L1681" s="41" t="n">
        <v>0</v>
      </c>
      <c r="M1681" s="41" t="n">
        <v>1127.83</v>
      </c>
      <c r="O1681" s="42" t="n">
        <f aca="false">M1681/SUM($M$2:$M$2023)</f>
        <v>3.11578725481856E-006</v>
      </c>
      <c r="P1681" s="43" t="n">
        <f aca="false">IFERROR(M1681/I1681,0)</f>
        <v>225.566</v>
      </c>
      <c r="Q1681" s="17"/>
      <c r="R1681" s="44" t="n">
        <f aca="false">I1681-Q1681</f>
        <v>5</v>
      </c>
      <c r="S1681" s="43" t="n">
        <f aca="false">$AK1681*R1681</f>
        <v>1127.83481651376</v>
      </c>
      <c r="U1681" s="26" t="s">
        <v>259</v>
      </c>
      <c r="V1681" s="26" t="s">
        <v>260</v>
      </c>
      <c r="W1681" s="26" t="s">
        <v>262</v>
      </c>
      <c r="X1681" s="29" t="s">
        <v>227</v>
      </c>
      <c r="Y1681" s="26" t="s">
        <v>297</v>
      </c>
      <c r="Z1681" s="25" t="s">
        <v>51</v>
      </c>
      <c r="AA1681" s="26" t="s">
        <v>1884</v>
      </c>
      <c r="AB1681" s="26" t="s">
        <v>1885</v>
      </c>
      <c r="AC1681" s="26" t="s">
        <v>1886</v>
      </c>
      <c r="AD1681" s="26" t="s">
        <v>269</v>
      </c>
      <c r="AE1681" s="26"/>
      <c r="AF1681" s="26" t="s">
        <v>270</v>
      </c>
      <c r="AG1681" s="26" t="s">
        <v>1887</v>
      </c>
      <c r="AH1681" s="45"/>
      <c r="AI1681" s="45"/>
      <c r="AJ1681" s="45"/>
      <c r="AK1681" s="46" t="n">
        <v>225.566963302752</v>
      </c>
      <c r="AL1681" s="46"/>
      <c r="AM1681" s="46"/>
      <c r="AN1681" s="26"/>
      <c r="AO1681" s="26" t="s">
        <v>5086</v>
      </c>
    </row>
    <row r="1682" customFormat="false" ht="12" hidden="false" customHeight="false" outlineLevel="0" collapsed="false">
      <c r="A1682" s="39" t="s">
        <v>350</v>
      </c>
      <c r="B1682" s="39" t="s">
        <v>351</v>
      </c>
      <c r="C1682" s="39" t="s">
        <v>6014</v>
      </c>
      <c r="D1682" s="39" t="s">
        <v>4505</v>
      </c>
      <c r="E1682" s="39" t="s">
        <v>261</v>
      </c>
      <c r="F1682" s="39" t="s">
        <v>1739</v>
      </c>
      <c r="G1682" s="39" t="s">
        <v>4853</v>
      </c>
      <c r="H1682" s="39" t="s">
        <v>4502</v>
      </c>
      <c r="I1682" s="40" t="n">
        <v>5</v>
      </c>
      <c r="J1682" s="40" t="n">
        <v>0</v>
      </c>
      <c r="K1682" s="39" t="s">
        <v>4503</v>
      </c>
      <c r="L1682" s="41" t="n">
        <v>0</v>
      </c>
      <c r="M1682" s="41" t="n">
        <v>1300.61</v>
      </c>
      <c r="O1682" s="42" t="n">
        <f aca="false">M1682/SUM($M$2:$M$2023)</f>
        <v>3.59311603831213E-006</v>
      </c>
      <c r="P1682" s="43" t="n">
        <f aca="false">IFERROR(M1682/I1682,0)</f>
        <v>260.122</v>
      </c>
      <c r="Q1682" s="17"/>
      <c r="R1682" s="44" t="n">
        <f aca="false">I1682-Q1682</f>
        <v>5</v>
      </c>
      <c r="S1682" s="43" t="n">
        <f aca="false">$AK1682*R1682</f>
        <v>1300.61292857143</v>
      </c>
      <c r="U1682" s="26" t="s">
        <v>259</v>
      </c>
      <c r="V1682" s="26" t="s">
        <v>260</v>
      </c>
      <c r="W1682" s="26" t="s">
        <v>262</v>
      </c>
      <c r="X1682" s="29" t="s">
        <v>227</v>
      </c>
      <c r="Y1682" s="26" t="s">
        <v>297</v>
      </c>
      <c r="Z1682" s="25" t="s">
        <v>51</v>
      </c>
      <c r="AA1682" s="26" t="s">
        <v>1824</v>
      </c>
      <c r="AB1682" s="26" t="s">
        <v>1825</v>
      </c>
      <c r="AC1682" s="26" t="s">
        <v>290</v>
      </c>
      <c r="AD1682" s="26" t="s">
        <v>269</v>
      </c>
      <c r="AE1682" s="26"/>
      <c r="AF1682" s="26" t="s">
        <v>270</v>
      </c>
      <c r="AG1682" s="26"/>
      <c r="AH1682" s="45"/>
      <c r="AI1682" s="45"/>
      <c r="AJ1682" s="45"/>
      <c r="AK1682" s="46" t="n">
        <v>260.122585714286</v>
      </c>
      <c r="AL1682" s="46"/>
      <c r="AM1682" s="46"/>
      <c r="AN1682" s="26"/>
      <c r="AO1682" s="26" t="s">
        <v>5017</v>
      </c>
    </row>
    <row r="1683" customFormat="false" ht="12" hidden="false" customHeight="false" outlineLevel="0" collapsed="false">
      <c r="A1683" s="39" t="s">
        <v>2289</v>
      </c>
      <c r="B1683" s="39" t="s">
        <v>2290</v>
      </c>
      <c r="C1683" s="39" t="s">
        <v>6015</v>
      </c>
      <c r="D1683" s="39" t="s">
        <v>4505</v>
      </c>
      <c r="E1683" s="39" t="s">
        <v>261</v>
      </c>
      <c r="F1683" s="39" t="s">
        <v>1739</v>
      </c>
      <c r="G1683" s="39" t="s">
        <v>4853</v>
      </c>
      <c r="H1683" s="39" t="s">
        <v>4502</v>
      </c>
      <c r="I1683" s="40" t="n">
        <v>5</v>
      </c>
      <c r="J1683" s="40" t="n">
        <v>0</v>
      </c>
      <c r="K1683" s="39" t="s">
        <v>4503</v>
      </c>
      <c r="L1683" s="41" t="n">
        <v>0</v>
      </c>
      <c r="M1683" s="41" t="n">
        <v>11082.74</v>
      </c>
      <c r="O1683" s="42" t="n">
        <f aca="false">M1683/SUM($M$2:$M$2023)</f>
        <v>3.0617610846021E-005</v>
      </c>
      <c r="P1683" s="43" t="n">
        <f aca="false">IFERROR(M1683/I1683,0)</f>
        <v>2216.548</v>
      </c>
      <c r="Q1683" s="17"/>
      <c r="R1683" s="44" t="n">
        <f aca="false">I1683-Q1683</f>
        <v>5</v>
      </c>
      <c r="S1683" s="43" t="n">
        <f aca="false">$AK1683*R1683</f>
        <v>11082.7366153846</v>
      </c>
      <c r="U1683" s="26" t="s">
        <v>259</v>
      </c>
      <c r="V1683" s="26" t="s">
        <v>260</v>
      </c>
      <c r="W1683" s="26" t="s">
        <v>262</v>
      </c>
      <c r="X1683" s="29" t="s">
        <v>227</v>
      </c>
      <c r="Y1683" s="26" t="s">
        <v>297</v>
      </c>
      <c r="Z1683" s="25" t="s">
        <v>51</v>
      </c>
      <c r="AA1683" s="26" t="s">
        <v>2291</v>
      </c>
      <c r="AB1683" s="26" t="s">
        <v>2292</v>
      </c>
      <c r="AC1683" s="26" t="s">
        <v>290</v>
      </c>
      <c r="AD1683" s="26" t="s">
        <v>269</v>
      </c>
      <c r="AE1683" s="26"/>
      <c r="AF1683" s="26" t="s">
        <v>269</v>
      </c>
      <c r="AG1683" s="26"/>
      <c r="AH1683" s="45"/>
      <c r="AI1683" s="45"/>
      <c r="AJ1683" s="45"/>
      <c r="AK1683" s="46" t="n">
        <v>2216.54732307692</v>
      </c>
      <c r="AL1683" s="46"/>
      <c r="AM1683" s="46"/>
      <c r="AN1683" s="26"/>
      <c r="AO1683" s="26" t="s">
        <v>5687</v>
      </c>
    </row>
    <row r="1684" customFormat="false" ht="12" hidden="false" customHeight="false" outlineLevel="0" collapsed="false">
      <c r="A1684" s="39" t="s">
        <v>263</v>
      </c>
      <c r="B1684" s="39" t="s">
        <v>264</v>
      </c>
      <c r="C1684" s="39" t="s">
        <v>6016</v>
      </c>
      <c r="D1684" s="39" t="s">
        <v>4505</v>
      </c>
      <c r="E1684" s="39" t="s">
        <v>261</v>
      </c>
      <c r="F1684" s="39" t="s">
        <v>1739</v>
      </c>
      <c r="G1684" s="39" t="s">
        <v>4853</v>
      </c>
      <c r="H1684" s="39" t="s">
        <v>4502</v>
      </c>
      <c r="I1684" s="40" t="n">
        <v>5</v>
      </c>
      <c r="J1684" s="40" t="n">
        <v>0</v>
      </c>
      <c r="K1684" s="39" t="s">
        <v>4503</v>
      </c>
      <c r="L1684" s="41" t="n">
        <v>0</v>
      </c>
      <c r="M1684" s="41" t="n">
        <v>741.11</v>
      </c>
      <c r="O1684" s="42" t="n">
        <f aca="false">M1684/SUM($M$2:$M$2023)</f>
        <v>2.04741946252413E-006</v>
      </c>
      <c r="P1684" s="43" t="n">
        <f aca="false">IFERROR(M1684/I1684,0)</f>
        <v>148.222</v>
      </c>
      <c r="Q1684" s="17"/>
      <c r="R1684" s="44" t="n">
        <f aca="false">I1684-Q1684</f>
        <v>5</v>
      </c>
      <c r="S1684" s="43" t="n">
        <f aca="false">$AK1684*R1684</f>
        <v>741.10989476146</v>
      </c>
      <c r="U1684" s="26" t="s">
        <v>259</v>
      </c>
      <c r="V1684" s="26" t="s">
        <v>260</v>
      </c>
      <c r="W1684" s="26" t="s">
        <v>262</v>
      </c>
      <c r="X1684" s="29" t="s">
        <v>227</v>
      </c>
      <c r="Y1684" s="26" t="s">
        <v>297</v>
      </c>
      <c r="Z1684" s="25" t="s">
        <v>51</v>
      </c>
      <c r="AA1684" s="26" t="s">
        <v>1752</v>
      </c>
      <c r="AB1684" s="26" t="s">
        <v>1753</v>
      </c>
      <c r="AC1684" s="26" t="s">
        <v>268</v>
      </c>
      <c r="AD1684" s="26" t="s">
        <v>269</v>
      </c>
      <c r="AE1684" s="26"/>
      <c r="AF1684" s="26" t="s">
        <v>270</v>
      </c>
      <c r="AG1684" s="26" t="s">
        <v>271</v>
      </c>
      <c r="AH1684" s="45"/>
      <c r="AI1684" s="45"/>
      <c r="AJ1684" s="45"/>
      <c r="AK1684" s="46" t="n">
        <v>148.221978952292</v>
      </c>
      <c r="AL1684" s="46"/>
      <c r="AM1684" s="46"/>
      <c r="AN1684" s="26"/>
      <c r="AO1684" s="26" t="s">
        <v>4867</v>
      </c>
    </row>
    <row r="1685" customFormat="false" ht="12" hidden="false" customHeight="false" outlineLevel="0" collapsed="false">
      <c r="A1685" s="39" t="s">
        <v>1818</v>
      </c>
      <c r="B1685" s="39" t="s">
        <v>1819</v>
      </c>
      <c r="C1685" s="39" t="s">
        <v>6017</v>
      </c>
      <c r="D1685" s="39" t="s">
        <v>4505</v>
      </c>
      <c r="E1685" s="39" t="s">
        <v>261</v>
      </c>
      <c r="F1685" s="39" t="s">
        <v>1739</v>
      </c>
      <c r="G1685" s="39" t="s">
        <v>4853</v>
      </c>
      <c r="H1685" s="39" t="s">
        <v>4502</v>
      </c>
      <c r="I1685" s="40" t="n">
        <v>5</v>
      </c>
      <c r="J1685" s="40" t="n">
        <v>0</v>
      </c>
      <c r="K1685" s="39" t="s">
        <v>4503</v>
      </c>
      <c r="L1685" s="41" t="n">
        <v>0</v>
      </c>
      <c r="M1685" s="41" t="n">
        <v>1661.51</v>
      </c>
      <c r="O1685" s="42" t="n">
        <f aca="false">M1685/SUM($M$2:$M$2023)</f>
        <v>4.59015248907512E-006</v>
      </c>
      <c r="P1685" s="43" t="n">
        <f aca="false">IFERROR(M1685/I1685,0)</f>
        <v>332.302</v>
      </c>
      <c r="Q1685" s="17"/>
      <c r="R1685" s="44" t="n">
        <f aca="false">I1685-Q1685</f>
        <v>5</v>
      </c>
      <c r="S1685" s="43" t="n">
        <f aca="false">$AK1685*R1685</f>
        <v>1661.51052975801</v>
      </c>
      <c r="U1685" s="26" t="s">
        <v>259</v>
      </c>
      <c r="V1685" s="26" t="s">
        <v>260</v>
      </c>
      <c r="W1685" s="26" t="s">
        <v>262</v>
      </c>
      <c r="X1685" s="26"/>
      <c r="Y1685" s="26" t="s">
        <v>277</v>
      </c>
      <c r="Z1685" s="27" t="s">
        <v>123</v>
      </c>
      <c r="AA1685" s="26"/>
      <c r="AB1685" s="26"/>
      <c r="AC1685" s="26"/>
      <c r="AD1685" s="26"/>
      <c r="AE1685" s="26"/>
      <c r="AF1685" s="26"/>
      <c r="AG1685" s="26"/>
      <c r="AH1685" s="45"/>
      <c r="AI1685" s="45"/>
      <c r="AJ1685" s="45"/>
      <c r="AK1685" s="46" t="n">
        <v>332.302105951602</v>
      </c>
      <c r="AL1685" s="46"/>
      <c r="AM1685" s="46"/>
      <c r="AN1685" s="26"/>
      <c r="AO1685" s="26" t="s">
        <v>1820</v>
      </c>
    </row>
    <row r="1686" customFormat="false" ht="12" hidden="false" customHeight="false" outlineLevel="0" collapsed="false">
      <c r="A1686" s="39" t="s">
        <v>2070</v>
      </c>
      <c r="B1686" s="39" t="s">
        <v>2071</v>
      </c>
      <c r="C1686" s="39" t="s">
        <v>6018</v>
      </c>
      <c r="D1686" s="39" t="s">
        <v>4505</v>
      </c>
      <c r="E1686" s="39" t="s">
        <v>261</v>
      </c>
      <c r="F1686" s="39" t="s">
        <v>1739</v>
      </c>
      <c r="G1686" s="39" t="s">
        <v>4853</v>
      </c>
      <c r="H1686" s="39" t="s">
        <v>4502</v>
      </c>
      <c r="I1686" s="40" t="n">
        <v>5</v>
      </c>
      <c r="J1686" s="40" t="n">
        <v>0</v>
      </c>
      <c r="K1686" s="39" t="s">
        <v>4503</v>
      </c>
      <c r="L1686" s="41" t="n">
        <v>0</v>
      </c>
      <c r="M1686" s="41" t="n">
        <v>3790.96</v>
      </c>
      <c r="O1686" s="42" t="n">
        <f aca="false">M1686/SUM($M$2:$M$2023)</f>
        <v>1.04730543180506E-005</v>
      </c>
      <c r="P1686" s="43" t="n">
        <f aca="false">IFERROR(M1686/I1686,0)</f>
        <v>758.192</v>
      </c>
      <c r="Q1686" s="17"/>
      <c r="R1686" s="44" t="n">
        <f aca="false">I1686-Q1686</f>
        <v>5</v>
      </c>
      <c r="S1686" s="43" t="n">
        <f aca="false">$AK1686*R1686</f>
        <v>3790.96469555035</v>
      </c>
      <c r="U1686" s="26" t="s">
        <v>259</v>
      </c>
      <c r="V1686" s="26" t="s">
        <v>260</v>
      </c>
      <c r="W1686" s="26" t="s">
        <v>262</v>
      </c>
      <c r="X1686" s="29" t="s">
        <v>227</v>
      </c>
      <c r="Y1686" s="26" t="s">
        <v>297</v>
      </c>
      <c r="Z1686" s="25" t="s">
        <v>51</v>
      </c>
      <c r="AA1686" s="26" t="s">
        <v>2072</v>
      </c>
      <c r="AB1686" s="26" t="s">
        <v>2073</v>
      </c>
      <c r="AC1686" s="26" t="s">
        <v>290</v>
      </c>
      <c r="AD1686" s="26" t="s">
        <v>269</v>
      </c>
      <c r="AE1686" s="26"/>
      <c r="AF1686" s="26" t="s">
        <v>269</v>
      </c>
      <c r="AG1686" s="26"/>
      <c r="AH1686" s="45"/>
      <c r="AI1686" s="45"/>
      <c r="AJ1686" s="45"/>
      <c r="AK1686" s="46" t="n">
        <v>758.19293911007</v>
      </c>
      <c r="AL1686" s="46"/>
      <c r="AM1686" s="46"/>
      <c r="AN1686" s="26"/>
      <c r="AO1686" s="26" t="s">
        <v>5332</v>
      </c>
    </row>
    <row r="1687" customFormat="false" ht="12" hidden="false" customHeight="false" outlineLevel="0" collapsed="false">
      <c r="A1687" s="39" t="s">
        <v>1961</v>
      </c>
      <c r="B1687" s="39" t="s">
        <v>1962</v>
      </c>
      <c r="C1687" s="39" t="s">
        <v>6019</v>
      </c>
      <c r="D1687" s="39" t="s">
        <v>4505</v>
      </c>
      <c r="E1687" s="39" t="s">
        <v>261</v>
      </c>
      <c r="F1687" s="39" t="s">
        <v>1739</v>
      </c>
      <c r="G1687" s="39" t="s">
        <v>4853</v>
      </c>
      <c r="H1687" s="39" t="s">
        <v>4502</v>
      </c>
      <c r="I1687" s="40" t="n">
        <v>5</v>
      </c>
      <c r="J1687" s="40" t="n">
        <v>0</v>
      </c>
      <c r="K1687" s="39" t="s">
        <v>4503</v>
      </c>
      <c r="L1687" s="41" t="n">
        <v>0</v>
      </c>
      <c r="M1687" s="41" t="n">
        <v>1364.8</v>
      </c>
      <c r="O1687" s="42" t="n">
        <f aca="false">M1687/SUM($M$2:$M$2023)</f>
        <v>3.77044984206518E-006</v>
      </c>
      <c r="P1687" s="43" t="n">
        <f aca="false">IFERROR(M1687/I1687,0)</f>
        <v>272.96</v>
      </c>
      <c r="Q1687" s="17"/>
      <c r="R1687" s="44" t="n">
        <f aca="false">I1687-Q1687</f>
        <v>5</v>
      </c>
      <c r="S1687" s="43" t="n">
        <f aca="false">$AK1687*R1687</f>
        <v>1364.80203415369</v>
      </c>
      <c r="U1687" s="26" t="s">
        <v>259</v>
      </c>
      <c r="V1687" s="26" t="s">
        <v>260</v>
      </c>
      <c r="W1687" s="26" t="s">
        <v>262</v>
      </c>
      <c r="X1687" s="26"/>
      <c r="Y1687" s="26" t="s">
        <v>277</v>
      </c>
      <c r="Z1687" s="27" t="s">
        <v>123</v>
      </c>
      <c r="AA1687" s="26"/>
      <c r="AB1687" s="26"/>
      <c r="AC1687" s="26"/>
      <c r="AD1687" s="26"/>
      <c r="AE1687" s="26"/>
      <c r="AF1687" s="26"/>
      <c r="AG1687" s="26"/>
      <c r="AH1687" s="45"/>
      <c r="AI1687" s="45"/>
      <c r="AJ1687" s="45"/>
      <c r="AK1687" s="46" t="n">
        <v>272.960406830738</v>
      </c>
      <c r="AL1687" s="46"/>
      <c r="AM1687" s="46"/>
      <c r="AN1687" s="26"/>
      <c r="AO1687" s="26" t="s">
        <v>1845</v>
      </c>
    </row>
    <row r="1688" customFormat="false" ht="12" hidden="false" customHeight="false" outlineLevel="0" collapsed="false">
      <c r="A1688" s="39" t="s">
        <v>2363</v>
      </c>
      <c r="B1688" s="39" t="s">
        <v>2364</v>
      </c>
      <c r="C1688" s="39" t="s">
        <v>6020</v>
      </c>
      <c r="D1688" s="39" t="s">
        <v>4505</v>
      </c>
      <c r="E1688" s="39" t="s">
        <v>261</v>
      </c>
      <c r="F1688" s="39" t="s">
        <v>1739</v>
      </c>
      <c r="G1688" s="39" t="s">
        <v>4853</v>
      </c>
      <c r="H1688" s="39" t="s">
        <v>4502</v>
      </c>
      <c r="I1688" s="40" t="n">
        <v>5</v>
      </c>
      <c r="J1688" s="40" t="n">
        <v>0</v>
      </c>
      <c r="K1688" s="39" t="s">
        <v>4503</v>
      </c>
      <c r="L1688" s="41" t="n">
        <v>0</v>
      </c>
      <c r="M1688" s="41" t="n">
        <v>7149.09</v>
      </c>
      <c r="O1688" s="42" t="n">
        <f aca="false">M1688/SUM($M$2:$M$2023)</f>
        <v>1.97503555549603E-005</v>
      </c>
      <c r="P1688" s="43" t="n">
        <f aca="false">IFERROR(M1688/I1688,0)</f>
        <v>1429.818</v>
      </c>
      <c r="Q1688" s="17"/>
      <c r="R1688" s="44" t="n">
        <f aca="false">I1688-Q1688</f>
        <v>5</v>
      </c>
      <c r="S1688" s="43" t="n">
        <f aca="false">$AK1688*R1688</f>
        <v>7149.0922907489</v>
      </c>
      <c r="U1688" s="26" t="s">
        <v>259</v>
      </c>
      <c r="V1688" s="26" t="s">
        <v>260</v>
      </c>
      <c r="W1688" s="26" t="s">
        <v>262</v>
      </c>
      <c r="X1688" s="24" t="s">
        <v>226</v>
      </c>
      <c r="Y1688" s="26" t="s">
        <v>267</v>
      </c>
      <c r="Z1688" s="25" t="s">
        <v>51</v>
      </c>
      <c r="AA1688" s="26" t="s">
        <v>2365</v>
      </c>
      <c r="AB1688" s="26" t="s">
        <v>2366</v>
      </c>
      <c r="AC1688" s="26" t="s">
        <v>290</v>
      </c>
      <c r="AD1688" s="26" t="s">
        <v>269</v>
      </c>
      <c r="AE1688" s="26"/>
      <c r="AF1688" s="26" t="s">
        <v>269</v>
      </c>
      <c r="AG1688" s="26"/>
      <c r="AH1688" s="45"/>
      <c r="AI1688" s="45"/>
      <c r="AJ1688" s="45"/>
      <c r="AK1688" s="46" t="n">
        <v>1429.81845814978</v>
      </c>
      <c r="AL1688" s="46"/>
      <c r="AM1688" s="46"/>
      <c r="AN1688" s="26"/>
      <c r="AO1688" s="26" t="s">
        <v>5711</v>
      </c>
    </row>
    <row r="1689" customFormat="false" ht="12" hidden="false" customHeight="false" outlineLevel="0" collapsed="false">
      <c r="A1689" s="39" t="s">
        <v>604</v>
      </c>
      <c r="B1689" s="39" t="s">
        <v>605</v>
      </c>
      <c r="C1689" s="39" t="s">
        <v>6021</v>
      </c>
      <c r="D1689" s="39" t="s">
        <v>4505</v>
      </c>
      <c r="E1689" s="39" t="s">
        <v>261</v>
      </c>
      <c r="F1689" s="39" t="s">
        <v>1739</v>
      </c>
      <c r="G1689" s="39" t="s">
        <v>4853</v>
      </c>
      <c r="H1689" s="39" t="s">
        <v>4502</v>
      </c>
      <c r="I1689" s="40" t="n">
        <v>5</v>
      </c>
      <c r="J1689" s="40" t="n">
        <v>0</v>
      </c>
      <c r="K1689" s="39" t="s">
        <v>4503</v>
      </c>
      <c r="L1689" s="41" t="n">
        <v>0</v>
      </c>
      <c r="M1689" s="41" t="n">
        <v>1269.74</v>
      </c>
      <c r="O1689" s="42" t="n">
        <f aca="false">M1689/SUM($M$2:$M$2023)</f>
        <v>3.50783336933166E-006</v>
      </c>
      <c r="P1689" s="43" t="n">
        <f aca="false">IFERROR(M1689/I1689,0)</f>
        <v>253.948</v>
      </c>
      <c r="Q1689" s="17"/>
      <c r="R1689" s="44" t="n">
        <f aca="false">I1689-Q1689</f>
        <v>5</v>
      </c>
      <c r="S1689" s="43" t="n">
        <f aca="false">$AK1689*R1689</f>
        <v>1269.74341346154</v>
      </c>
      <c r="U1689" s="26" t="s">
        <v>259</v>
      </c>
      <c r="V1689" s="26" t="s">
        <v>260</v>
      </c>
      <c r="W1689" s="26" t="s">
        <v>262</v>
      </c>
      <c r="X1689" s="29" t="s">
        <v>227</v>
      </c>
      <c r="Y1689" s="26" t="s">
        <v>297</v>
      </c>
      <c r="Z1689" s="25" t="s">
        <v>51</v>
      </c>
      <c r="AA1689" s="26" t="s">
        <v>2049</v>
      </c>
      <c r="AB1689" s="26" t="s">
        <v>2050</v>
      </c>
      <c r="AC1689" s="26" t="s">
        <v>290</v>
      </c>
      <c r="AD1689" s="26" t="s">
        <v>270</v>
      </c>
      <c r="AE1689" s="26" t="s">
        <v>2051</v>
      </c>
      <c r="AF1689" s="26" t="s">
        <v>269</v>
      </c>
      <c r="AG1689" s="26"/>
      <c r="AH1689" s="45"/>
      <c r="AI1689" s="45"/>
      <c r="AJ1689" s="45"/>
      <c r="AK1689" s="46" t="n">
        <v>253.948682692308</v>
      </c>
      <c r="AL1689" s="46"/>
      <c r="AM1689" s="46"/>
      <c r="AN1689" s="26"/>
      <c r="AO1689" s="26" t="s">
        <v>5293</v>
      </c>
    </row>
    <row r="1690" customFormat="false" ht="12" hidden="false" customHeight="false" outlineLevel="0" collapsed="false">
      <c r="A1690" s="39" t="s">
        <v>2062</v>
      </c>
      <c r="B1690" s="39" t="s">
        <v>2063</v>
      </c>
      <c r="C1690" s="39" t="s">
        <v>6022</v>
      </c>
      <c r="D1690" s="39" t="s">
        <v>4505</v>
      </c>
      <c r="E1690" s="39" t="s">
        <v>261</v>
      </c>
      <c r="F1690" s="39" t="s">
        <v>1739</v>
      </c>
      <c r="G1690" s="39" t="s">
        <v>4853</v>
      </c>
      <c r="H1690" s="39" t="s">
        <v>4502</v>
      </c>
      <c r="I1690" s="40" t="n">
        <v>5</v>
      </c>
      <c r="J1690" s="40" t="n">
        <v>0</v>
      </c>
      <c r="K1690" s="39" t="s">
        <v>4503</v>
      </c>
      <c r="L1690" s="41" t="n">
        <v>0</v>
      </c>
      <c r="M1690" s="41" t="n">
        <v>21908.4</v>
      </c>
      <c r="O1690" s="42" t="n">
        <f aca="false">M1690/SUM($M$2:$M$2023)</f>
        <v>6.05250024325182E-005</v>
      </c>
      <c r="P1690" s="43" t="n">
        <f aca="false">IFERROR(M1690/I1690,0)</f>
        <v>4381.68</v>
      </c>
      <c r="Q1690" s="17"/>
      <c r="R1690" s="44" t="n">
        <f aca="false">I1690-Q1690</f>
        <v>5</v>
      </c>
      <c r="S1690" s="43" t="n">
        <f aca="false">$AK1690*R1690</f>
        <v>21908.4000516529</v>
      </c>
      <c r="U1690" s="26" t="s">
        <v>259</v>
      </c>
      <c r="V1690" s="26" t="s">
        <v>260</v>
      </c>
      <c r="W1690" s="26" t="s">
        <v>262</v>
      </c>
      <c r="X1690" s="26"/>
      <c r="Y1690" s="26" t="s">
        <v>277</v>
      </c>
      <c r="Z1690" s="27" t="s">
        <v>123</v>
      </c>
      <c r="AA1690" s="26"/>
      <c r="AB1690" s="26"/>
      <c r="AC1690" s="26"/>
      <c r="AD1690" s="26"/>
      <c r="AE1690" s="26"/>
      <c r="AF1690" s="26"/>
      <c r="AG1690" s="26"/>
      <c r="AH1690" s="45"/>
      <c r="AI1690" s="45"/>
      <c r="AJ1690" s="45"/>
      <c r="AK1690" s="46" t="n">
        <v>4381.68001033058</v>
      </c>
      <c r="AL1690" s="46"/>
      <c r="AM1690" s="46"/>
      <c r="AN1690" s="26"/>
      <c r="AO1690" s="26" t="s">
        <v>1820</v>
      </c>
    </row>
    <row r="1691" customFormat="false" ht="12" hidden="false" customHeight="false" outlineLevel="0" collapsed="false">
      <c r="A1691" s="39" t="s">
        <v>2062</v>
      </c>
      <c r="B1691" s="39" t="s">
        <v>2063</v>
      </c>
      <c r="C1691" s="39" t="s">
        <v>6023</v>
      </c>
      <c r="D1691" s="39" t="s">
        <v>4505</v>
      </c>
      <c r="E1691" s="39" t="s">
        <v>261</v>
      </c>
      <c r="F1691" s="39" t="s">
        <v>1739</v>
      </c>
      <c r="G1691" s="39" t="s">
        <v>4853</v>
      </c>
      <c r="H1691" s="39" t="s">
        <v>4502</v>
      </c>
      <c r="I1691" s="40" t="n">
        <v>5</v>
      </c>
      <c r="J1691" s="40" t="n">
        <v>0</v>
      </c>
      <c r="K1691" s="39" t="s">
        <v>4503</v>
      </c>
      <c r="L1691" s="41" t="n">
        <v>0</v>
      </c>
      <c r="M1691" s="41" t="n">
        <v>21908.4</v>
      </c>
      <c r="O1691" s="42" t="n">
        <f aca="false">M1691/SUM($M$2:$M$2023)</f>
        <v>6.05250024325182E-005</v>
      </c>
      <c r="P1691" s="43" t="n">
        <f aca="false">IFERROR(M1691/I1691,0)</f>
        <v>4381.68</v>
      </c>
      <c r="Q1691" s="17"/>
      <c r="R1691" s="44" t="n">
        <f aca="false">I1691-Q1691</f>
        <v>5</v>
      </c>
      <c r="S1691" s="43" t="n">
        <f aca="false">$AK1691*R1691</f>
        <v>21908.4000516529</v>
      </c>
      <c r="U1691" s="26" t="s">
        <v>259</v>
      </c>
      <c r="V1691" s="26" t="s">
        <v>260</v>
      </c>
      <c r="W1691" s="26" t="s">
        <v>262</v>
      </c>
      <c r="X1691" s="26"/>
      <c r="Y1691" s="26" t="s">
        <v>277</v>
      </c>
      <c r="Z1691" s="27" t="s">
        <v>123</v>
      </c>
      <c r="AA1691" s="26"/>
      <c r="AB1691" s="26"/>
      <c r="AC1691" s="26"/>
      <c r="AD1691" s="26"/>
      <c r="AE1691" s="26"/>
      <c r="AF1691" s="26"/>
      <c r="AG1691" s="26"/>
      <c r="AH1691" s="45"/>
      <c r="AI1691" s="45"/>
      <c r="AJ1691" s="45"/>
      <c r="AK1691" s="46" t="n">
        <v>4381.68001033058</v>
      </c>
      <c r="AL1691" s="46"/>
      <c r="AM1691" s="46"/>
      <c r="AN1691" s="26"/>
      <c r="AO1691" s="26" t="s">
        <v>1820</v>
      </c>
    </row>
    <row r="1692" customFormat="false" ht="12" hidden="false" customHeight="false" outlineLevel="0" collapsed="false">
      <c r="A1692" s="39" t="s">
        <v>2436</v>
      </c>
      <c r="B1692" s="39" t="s">
        <v>2437</v>
      </c>
      <c r="C1692" s="39" t="s">
        <v>6024</v>
      </c>
      <c r="D1692" s="39" t="s">
        <v>4505</v>
      </c>
      <c r="E1692" s="39" t="s">
        <v>261</v>
      </c>
      <c r="F1692" s="39" t="s">
        <v>1739</v>
      </c>
      <c r="G1692" s="39" t="s">
        <v>4853</v>
      </c>
      <c r="H1692" s="39" t="s">
        <v>4502</v>
      </c>
      <c r="I1692" s="40" t="n">
        <v>5</v>
      </c>
      <c r="J1692" s="40" t="n">
        <v>0</v>
      </c>
      <c r="K1692" s="39" t="s">
        <v>4503</v>
      </c>
      <c r="L1692" s="41" t="n">
        <v>0</v>
      </c>
      <c r="M1692" s="41" t="n">
        <v>117173.51</v>
      </c>
      <c r="O1692" s="42" t="n">
        <f aca="false">M1692/SUM($M$2:$M$2023)</f>
        <v>0.000323708120071603</v>
      </c>
      <c r="P1692" s="43" t="n">
        <f aca="false">IFERROR(M1692/I1692,0)</f>
        <v>23434.702</v>
      </c>
      <c r="Q1692" s="17"/>
      <c r="R1692" s="44" t="n">
        <f aca="false">I1692-Q1692</f>
        <v>5</v>
      </c>
      <c r="S1692" s="43" t="n">
        <f aca="false">$AK1692*R1692</f>
        <v>117173.509666667</v>
      </c>
      <c r="U1692" s="26" t="s">
        <v>259</v>
      </c>
      <c r="V1692" s="26" t="s">
        <v>260</v>
      </c>
      <c r="W1692" s="26" t="s">
        <v>262</v>
      </c>
      <c r="X1692" s="26"/>
      <c r="Y1692" s="26" t="s">
        <v>277</v>
      </c>
      <c r="Z1692" s="27" t="s">
        <v>123</v>
      </c>
      <c r="AA1692" s="26"/>
      <c r="AB1692" s="26"/>
      <c r="AC1692" s="26"/>
      <c r="AD1692" s="26"/>
      <c r="AE1692" s="26"/>
      <c r="AF1692" s="26"/>
      <c r="AG1692" s="26"/>
      <c r="AH1692" s="45"/>
      <c r="AI1692" s="45"/>
      <c r="AJ1692" s="45"/>
      <c r="AK1692" s="46" t="n">
        <v>23434.7019333333</v>
      </c>
      <c r="AL1692" s="46"/>
      <c r="AM1692" s="46"/>
      <c r="AN1692" s="26"/>
      <c r="AO1692" s="26" t="s">
        <v>2177</v>
      </c>
    </row>
    <row r="1693" customFormat="false" ht="12" hidden="false" customHeight="false" outlineLevel="0" collapsed="false">
      <c r="A1693" s="39" t="s">
        <v>2436</v>
      </c>
      <c r="B1693" s="39" t="s">
        <v>2437</v>
      </c>
      <c r="C1693" s="39" t="s">
        <v>6025</v>
      </c>
      <c r="D1693" s="39" t="s">
        <v>4505</v>
      </c>
      <c r="E1693" s="39" t="s">
        <v>261</v>
      </c>
      <c r="F1693" s="39" t="s">
        <v>1739</v>
      </c>
      <c r="G1693" s="39" t="s">
        <v>4853</v>
      </c>
      <c r="H1693" s="39" t="s">
        <v>4502</v>
      </c>
      <c r="I1693" s="40" t="n">
        <v>5</v>
      </c>
      <c r="J1693" s="40" t="n">
        <v>0</v>
      </c>
      <c r="K1693" s="39" t="s">
        <v>4503</v>
      </c>
      <c r="L1693" s="41" t="n">
        <v>0</v>
      </c>
      <c r="M1693" s="41" t="n">
        <v>117173.51</v>
      </c>
      <c r="O1693" s="42" t="n">
        <f aca="false">M1693/SUM($M$2:$M$2023)</f>
        <v>0.000323708120071603</v>
      </c>
      <c r="P1693" s="43" t="n">
        <f aca="false">IFERROR(M1693/I1693,0)</f>
        <v>23434.702</v>
      </c>
      <c r="Q1693" s="17"/>
      <c r="R1693" s="44" t="n">
        <f aca="false">I1693-Q1693</f>
        <v>5</v>
      </c>
      <c r="S1693" s="43" t="n">
        <f aca="false">$AK1693*R1693</f>
        <v>117173.509666667</v>
      </c>
      <c r="U1693" s="26" t="s">
        <v>259</v>
      </c>
      <c r="V1693" s="26" t="s">
        <v>260</v>
      </c>
      <c r="W1693" s="26" t="s">
        <v>262</v>
      </c>
      <c r="X1693" s="26"/>
      <c r="Y1693" s="26" t="s">
        <v>277</v>
      </c>
      <c r="Z1693" s="27" t="s">
        <v>123</v>
      </c>
      <c r="AA1693" s="26"/>
      <c r="AB1693" s="26"/>
      <c r="AC1693" s="26"/>
      <c r="AD1693" s="26"/>
      <c r="AE1693" s="26"/>
      <c r="AF1693" s="26"/>
      <c r="AG1693" s="26"/>
      <c r="AH1693" s="45"/>
      <c r="AI1693" s="45"/>
      <c r="AJ1693" s="45"/>
      <c r="AK1693" s="46" t="n">
        <v>23434.7019333333</v>
      </c>
      <c r="AL1693" s="46"/>
      <c r="AM1693" s="46"/>
      <c r="AN1693" s="26"/>
      <c r="AO1693" s="26" t="s">
        <v>2177</v>
      </c>
    </row>
    <row r="1694" customFormat="false" ht="12" hidden="false" customHeight="false" outlineLevel="0" collapsed="false">
      <c r="A1694" s="39" t="s">
        <v>301</v>
      </c>
      <c r="B1694" s="39" t="s">
        <v>302</v>
      </c>
      <c r="C1694" s="39" t="s">
        <v>6026</v>
      </c>
      <c r="D1694" s="39" t="s">
        <v>4505</v>
      </c>
      <c r="E1694" s="39" t="s">
        <v>261</v>
      </c>
      <c r="F1694" s="39" t="s">
        <v>1739</v>
      </c>
      <c r="G1694" s="39" t="s">
        <v>4853</v>
      </c>
      <c r="H1694" s="39" t="s">
        <v>4502</v>
      </c>
      <c r="I1694" s="40" t="n">
        <v>5</v>
      </c>
      <c r="J1694" s="40" t="n">
        <v>0</v>
      </c>
      <c r="K1694" s="39" t="s">
        <v>4503</v>
      </c>
      <c r="L1694" s="41" t="n">
        <v>0</v>
      </c>
      <c r="M1694" s="41" t="n">
        <v>589.34</v>
      </c>
      <c r="O1694" s="42" t="n">
        <f aca="false">M1694/SUM($M$2:$M$2023)</f>
        <v>1.6281337264967E-006</v>
      </c>
      <c r="P1694" s="43" t="n">
        <f aca="false">IFERROR(M1694/I1694,0)</f>
        <v>117.868</v>
      </c>
      <c r="Q1694" s="17"/>
      <c r="R1694" s="44" t="n">
        <f aca="false">I1694-Q1694</f>
        <v>5</v>
      </c>
      <c r="S1694" s="43" t="n">
        <f aca="false">$AK1694*R1694</f>
        <v>589.34178111588</v>
      </c>
      <c r="U1694" s="26" t="s">
        <v>259</v>
      </c>
      <c r="V1694" s="26" t="s">
        <v>260</v>
      </c>
      <c r="W1694" s="26" t="s">
        <v>262</v>
      </c>
      <c r="X1694" s="25" t="s">
        <v>228</v>
      </c>
      <c r="Y1694" s="26" t="s">
        <v>282</v>
      </c>
      <c r="Z1694" s="25" t="s">
        <v>51</v>
      </c>
      <c r="AA1694" s="26" t="s">
        <v>1932</v>
      </c>
      <c r="AB1694" s="26" t="s">
        <v>1933</v>
      </c>
      <c r="AC1694" s="26" t="s">
        <v>305</v>
      </c>
      <c r="AD1694" s="26" t="s">
        <v>269</v>
      </c>
      <c r="AE1694" s="26"/>
      <c r="AF1694" s="26" t="s">
        <v>270</v>
      </c>
      <c r="AG1694" s="26" t="s">
        <v>306</v>
      </c>
      <c r="AH1694" s="45"/>
      <c r="AI1694" s="45"/>
      <c r="AJ1694" s="45"/>
      <c r="AK1694" s="46" t="n">
        <v>117.868356223176</v>
      </c>
      <c r="AL1694" s="46"/>
      <c r="AM1694" s="46"/>
      <c r="AN1694" s="26"/>
      <c r="AO1694" s="26" t="s">
        <v>5038</v>
      </c>
    </row>
    <row r="1695" customFormat="false" ht="12" hidden="false" customHeight="false" outlineLevel="0" collapsed="false">
      <c r="A1695" s="39" t="s">
        <v>2725</v>
      </c>
      <c r="B1695" s="39" t="s">
        <v>2726</v>
      </c>
      <c r="C1695" s="39" t="s">
        <v>6027</v>
      </c>
      <c r="D1695" s="39" t="s">
        <v>4505</v>
      </c>
      <c r="E1695" s="39" t="s">
        <v>261</v>
      </c>
      <c r="F1695" s="39" t="s">
        <v>1739</v>
      </c>
      <c r="G1695" s="39" t="s">
        <v>4853</v>
      </c>
      <c r="H1695" s="39" t="s">
        <v>4502</v>
      </c>
      <c r="I1695" s="40" t="n">
        <v>5</v>
      </c>
      <c r="J1695" s="40" t="n">
        <v>0</v>
      </c>
      <c r="K1695" s="39" t="s">
        <v>4503</v>
      </c>
      <c r="L1695" s="41" t="n">
        <v>0</v>
      </c>
      <c r="M1695" s="41" t="n">
        <v>19460.28</v>
      </c>
      <c r="O1695" s="42" t="n">
        <f aca="false">M1695/SUM($M$2:$M$2023)</f>
        <v>5.37617304019228E-005</v>
      </c>
      <c r="P1695" s="43" t="n">
        <f aca="false">IFERROR(M1695/I1695,0)</f>
        <v>3892.056</v>
      </c>
      <c r="Q1695" s="17"/>
      <c r="R1695" s="44" t="n">
        <f aca="false">I1695-Q1695</f>
        <v>5</v>
      </c>
      <c r="S1695" s="43" t="n">
        <f aca="false">$AK1695*R1695</f>
        <v>19460.2829545455</v>
      </c>
      <c r="U1695" s="26" t="s">
        <v>259</v>
      </c>
      <c r="V1695" s="26" t="s">
        <v>260</v>
      </c>
      <c r="W1695" s="26" t="s">
        <v>262</v>
      </c>
      <c r="X1695" s="26"/>
      <c r="Y1695" s="26" t="s">
        <v>277</v>
      </c>
      <c r="Z1695" s="27" t="s">
        <v>123</v>
      </c>
      <c r="AA1695" s="26"/>
      <c r="AB1695" s="26"/>
      <c r="AC1695" s="26"/>
      <c r="AD1695" s="26"/>
      <c r="AE1695" s="26"/>
      <c r="AF1695" s="26"/>
      <c r="AG1695" s="26"/>
      <c r="AH1695" s="45"/>
      <c r="AI1695" s="45"/>
      <c r="AJ1695" s="45"/>
      <c r="AK1695" s="46" t="n">
        <v>3892.05659090909</v>
      </c>
      <c r="AL1695" s="46"/>
      <c r="AM1695" s="46"/>
      <c r="AN1695" s="26"/>
      <c r="AO1695" s="26" t="s">
        <v>2190</v>
      </c>
    </row>
    <row r="1696" customFormat="false" ht="12" hidden="false" customHeight="false" outlineLevel="0" collapsed="false">
      <c r="A1696" s="39" t="s">
        <v>2725</v>
      </c>
      <c r="B1696" s="39" t="s">
        <v>2726</v>
      </c>
      <c r="C1696" s="39" t="s">
        <v>6028</v>
      </c>
      <c r="D1696" s="39" t="s">
        <v>4505</v>
      </c>
      <c r="E1696" s="39" t="s">
        <v>261</v>
      </c>
      <c r="F1696" s="39" t="s">
        <v>1739</v>
      </c>
      <c r="G1696" s="39" t="s">
        <v>4853</v>
      </c>
      <c r="H1696" s="39" t="s">
        <v>4502</v>
      </c>
      <c r="I1696" s="40" t="n">
        <v>5</v>
      </c>
      <c r="J1696" s="40" t="n">
        <v>0</v>
      </c>
      <c r="K1696" s="39" t="s">
        <v>4503</v>
      </c>
      <c r="L1696" s="41" t="n">
        <v>0</v>
      </c>
      <c r="M1696" s="41" t="n">
        <v>19460.28</v>
      </c>
      <c r="O1696" s="42" t="n">
        <f aca="false">M1696/SUM($M$2:$M$2023)</f>
        <v>5.37617304019228E-005</v>
      </c>
      <c r="P1696" s="43" t="n">
        <f aca="false">IFERROR(M1696/I1696,0)</f>
        <v>3892.056</v>
      </c>
      <c r="Q1696" s="17"/>
      <c r="R1696" s="44" t="n">
        <f aca="false">I1696-Q1696</f>
        <v>5</v>
      </c>
      <c r="S1696" s="43" t="n">
        <f aca="false">$AK1696*R1696</f>
        <v>19460.2829545455</v>
      </c>
      <c r="U1696" s="26" t="s">
        <v>259</v>
      </c>
      <c r="V1696" s="26" t="s">
        <v>260</v>
      </c>
      <c r="W1696" s="26" t="s">
        <v>262</v>
      </c>
      <c r="X1696" s="26"/>
      <c r="Y1696" s="26" t="s">
        <v>277</v>
      </c>
      <c r="Z1696" s="27" t="s">
        <v>123</v>
      </c>
      <c r="AA1696" s="26"/>
      <c r="AB1696" s="26"/>
      <c r="AC1696" s="26"/>
      <c r="AD1696" s="26"/>
      <c r="AE1696" s="26"/>
      <c r="AF1696" s="26"/>
      <c r="AG1696" s="26"/>
      <c r="AH1696" s="45"/>
      <c r="AI1696" s="45"/>
      <c r="AJ1696" s="45"/>
      <c r="AK1696" s="46" t="n">
        <v>3892.05659090909</v>
      </c>
      <c r="AL1696" s="46"/>
      <c r="AM1696" s="46"/>
      <c r="AN1696" s="26"/>
      <c r="AO1696" s="26" t="s">
        <v>2190</v>
      </c>
    </row>
    <row r="1697" customFormat="false" ht="12" hidden="false" customHeight="false" outlineLevel="0" collapsed="false">
      <c r="A1697" s="39" t="s">
        <v>2923</v>
      </c>
      <c r="B1697" s="39" t="s">
        <v>2924</v>
      </c>
      <c r="C1697" s="39" t="s">
        <v>6029</v>
      </c>
      <c r="D1697" s="39" t="s">
        <v>4505</v>
      </c>
      <c r="E1697" s="39" t="s">
        <v>261</v>
      </c>
      <c r="F1697" s="39" t="s">
        <v>1739</v>
      </c>
      <c r="G1697" s="39" t="s">
        <v>4853</v>
      </c>
      <c r="H1697" s="39" t="s">
        <v>4502</v>
      </c>
      <c r="I1697" s="40" t="n">
        <v>5</v>
      </c>
      <c r="J1697" s="40" t="n">
        <v>0</v>
      </c>
      <c r="K1697" s="39" t="s">
        <v>4503</v>
      </c>
      <c r="L1697" s="41" t="n">
        <v>0</v>
      </c>
      <c r="M1697" s="41" t="n">
        <v>3274.91</v>
      </c>
      <c r="O1697" s="42" t="n">
        <f aca="false">M1697/SUM($M$2:$M$2023)</f>
        <v>9.04739441110616E-006</v>
      </c>
      <c r="P1697" s="43" t="n">
        <f aca="false">IFERROR(M1697/I1697,0)</f>
        <v>654.982</v>
      </c>
      <c r="Q1697" s="17"/>
      <c r="R1697" s="44" t="n">
        <f aca="false">I1697-Q1697</f>
        <v>5</v>
      </c>
      <c r="S1697" s="43" t="n">
        <f aca="false">$AK1697*R1697</f>
        <v>3274.91071428571</v>
      </c>
      <c r="U1697" s="26" t="s">
        <v>259</v>
      </c>
      <c r="V1697" s="26" t="s">
        <v>260</v>
      </c>
      <c r="W1697" s="26" t="s">
        <v>262</v>
      </c>
      <c r="X1697" s="26"/>
      <c r="Y1697" s="26" t="s">
        <v>277</v>
      </c>
      <c r="Z1697" s="27" t="s">
        <v>123</v>
      </c>
      <c r="AA1697" s="26"/>
      <c r="AB1697" s="26"/>
      <c r="AC1697" s="26"/>
      <c r="AD1697" s="26"/>
      <c r="AE1697" s="26"/>
      <c r="AF1697" s="26"/>
      <c r="AG1697" s="26"/>
      <c r="AH1697" s="45" t="n">
        <v>14</v>
      </c>
      <c r="AI1697" s="45" t="n">
        <f aca="false">Q1697</f>
        <v>0</v>
      </c>
      <c r="AJ1697" s="45" t="n">
        <f aca="false">$AH1697-$AI1697</f>
        <v>14</v>
      </c>
      <c r="AK1697" s="46" t="n">
        <v>654.982142857143</v>
      </c>
      <c r="AL1697" s="46" t="n">
        <f aca="false">$AJ1697*$AK1697</f>
        <v>9169.75</v>
      </c>
      <c r="AM1697" s="46" t="n">
        <f aca="false">$AI1697*$AK1697</f>
        <v>0</v>
      </c>
      <c r="AN1697" s="26"/>
      <c r="AO1697" s="26" t="s">
        <v>2147</v>
      </c>
    </row>
    <row r="1698" customFormat="false" ht="12" hidden="false" customHeight="false" outlineLevel="0" collapsed="false">
      <c r="A1698" s="39" t="s">
        <v>2239</v>
      </c>
      <c r="B1698" s="39" t="s">
        <v>2240</v>
      </c>
      <c r="C1698" s="39" t="s">
        <v>6030</v>
      </c>
      <c r="D1698" s="39" t="s">
        <v>4505</v>
      </c>
      <c r="E1698" s="39" t="s">
        <v>261</v>
      </c>
      <c r="F1698" s="39" t="s">
        <v>1739</v>
      </c>
      <c r="G1698" s="39" t="s">
        <v>4853</v>
      </c>
      <c r="H1698" s="39" t="s">
        <v>4502</v>
      </c>
      <c r="I1698" s="40" t="n">
        <v>5</v>
      </c>
      <c r="J1698" s="40" t="n">
        <v>0</v>
      </c>
      <c r="K1698" s="39" t="s">
        <v>4503</v>
      </c>
      <c r="L1698" s="41" t="n">
        <v>0</v>
      </c>
      <c r="M1698" s="41" t="n">
        <v>3709.84</v>
      </c>
      <c r="O1698" s="42" t="n">
        <f aca="false">M1698/SUM($M$2:$M$2023)</f>
        <v>1.02489490343546E-005</v>
      </c>
      <c r="P1698" s="43" t="n">
        <f aca="false">IFERROR(M1698/I1698,0)</f>
        <v>741.968</v>
      </c>
      <c r="Q1698" s="17"/>
      <c r="R1698" s="44" t="n">
        <f aca="false">I1698-Q1698</f>
        <v>5</v>
      </c>
      <c r="S1698" s="43" t="n">
        <f aca="false">$AK1698*R1698</f>
        <v>3709.83958810069</v>
      </c>
      <c r="U1698" s="26" t="s">
        <v>259</v>
      </c>
      <c r="V1698" s="26" t="s">
        <v>260</v>
      </c>
      <c r="W1698" s="26" t="s">
        <v>262</v>
      </c>
      <c r="X1698" s="26"/>
      <c r="Y1698" s="26" t="s">
        <v>277</v>
      </c>
      <c r="Z1698" s="27" t="s">
        <v>123</v>
      </c>
      <c r="AA1698" s="26"/>
      <c r="AB1698" s="26"/>
      <c r="AC1698" s="26"/>
      <c r="AD1698" s="26"/>
      <c r="AE1698" s="26"/>
      <c r="AF1698" s="26"/>
      <c r="AG1698" s="26"/>
      <c r="AH1698" s="45"/>
      <c r="AI1698" s="45"/>
      <c r="AJ1698" s="45"/>
      <c r="AK1698" s="46" t="n">
        <v>741.967917620137</v>
      </c>
      <c r="AL1698" s="46"/>
      <c r="AM1698" s="46"/>
      <c r="AN1698" s="26"/>
      <c r="AO1698" s="26" t="s">
        <v>2190</v>
      </c>
    </row>
    <row r="1699" customFormat="false" ht="12" hidden="false" customHeight="false" outlineLevel="0" collapsed="false">
      <c r="A1699" s="39" t="s">
        <v>1157</v>
      </c>
      <c r="B1699" s="39" t="s">
        <v>1158</v>
      </c>
      <c r="C1699" s="39" t="s">
        <v>6031</v>
      </c>
      <c r="D1699" s="39" t="s">
        <v>4505</v>
      </c>
      <c r="E1699" s="39" t="s">
        <v>261</v>
      </c>
      <c r="F1699" s="39" t="s">
        <v>1739</v>
      </c>
      <c r="G1699" s="39" t="s">
        <v>4853</v>
      </c>
      <c r="H1699" s="39" t="s">
        <v>4502</v>
      </c>
      <c r="I1699" s="40" t="n">
        <v>5</v>
      </c>
      <c r="J1699" s="40" t="n">
        <v>0</v>
      </c>
      <c r="K1699" s="39" t="s">
        <v>4503</v>
      </c>
      <c r="L1699" s="41" t="n">
        <v>0</v>
      </c>
      <c r="M1699" s="41" t="n">
        <v>82746.9</v>
      </c>
      <c r="O1699" s="42" t="n">
        <f aca="false">M1699/SUM($M$2:$M$2023)</f>
        <v>0.000228599821245885</v>
      </c>
      <c r="P1699" s="43" t="n">
        <f aca="false">IFERROR(M1699/I1699,0)</f>
        <v>16549.38</v>
      </c>
      <c r="Q1699" s="17"/>
      <c r="R1699" s="44" t="n">
        <f aca="false">I1699-Q1699</f>
        <v>5</v>
      </c>
      <c r="S1699" s="43" t="n">
        <f aca="false">$AK1699*R1699</f>
        <v>82746.9011111112</v>
      </c>
      <c r="U1699" s="26" t="s">
        <v>259</v>
      </c>
      <c r="V1699" s="26" t="s">
        <v>260</v>
      </c>
      <c r="W1699" s="26" t="s">
        <v>262</v>
      </c>
      <c r="X1699" s="26"/>
      <c r="Y1699" s="26" t="s">
        <v>277</v>
      </c>
      <c r="Z1699" s="27" t="s">
        <v>123</v>
      </c>
      <c r="AA1699" s="26"/>
      <c r="AB1699" s="26"/>
      <c r="AC1699" s="26"/>
      <c r="AD1699" s="26"/>
      <c r="AE1699" s="26"/>
      <c r="AF1699" s="26"/>
      <c r="AG1699" s="26"/>
      <c r="AH1699" s="45"/>
      <c r="AI1699" s="45"/>
      <c r="AJ1699" s="45"/>
      <c r="AK1699" s="46" t="n">
        <v>16549.3802222222</v>
      </c>
      <c r="AL1699" s="46"/>
      <c r="AM1699" s="46"/>
      <c r="AN1699" s="26"/>
      <c r="AO1699" s="26" t="s">
        <v>2410</v>
      </c>
    </row>
    <row r="1700" customFormat="false" ht="12" hidden="false" customHeight="false" outlineLevel="0" collapsed="false">
      <c r="A1700" s="39" t="s">
        <v>1157</v>
      </c>
      <c r="B1700" s="39" t="s">
        <v>1158</v>
      </c>
      <c r="C1700" s="39" t="s">
        <v>6032</v>
      </c>
      <c r="D1700" s="39" t="s">
        <v>4505</v>
      </c>
      <c r="E1700" s="39" t="s">
        <v>261</v>
      </c>
      <c r="F1700" s="39" t="s">
        <v>1739</v>
      </c>
      <c r="G1700" s="39" t="s">
        <v>4853</v>
      </c>
      <c r="H1700" s="39" t="s">
        <v>4502</v>
      </c>
      <c r="I1700" s="40" t="n">
        <v>5</v>
      </c>
      <c r="J1700" s="40" t="n">
        <v>0</v>
      </c>
      <c r="K1700" s="39" t="s">
        <v>4503</v>
      </c>
      <c r="L1700" s="41" t="n">
        <v>0</v>
      </c>
      <c r="M1700" s="41" t="n">
        <v>82746.9</v>
      </c>
      <c r="O1700" s="42" t="n">
        <f aca="false">M1700/SUM($M$2:$M$2023)</f>
        <v>0.000228599821245885</v>
      </c>
      <c r="P1700" s="43" t="n">
        <f aca="false">IFERROR(M1700/I1700,0)</f>
        <v>16549.38</v>
      </c>
      <c r="Q1700" s="17"/>
      <c r="R1700" s="44" t="n">
        <f aca="false">I1700-Q1700</f>
        <v>5</v>
      </c>
      <c r="S1700" s="43" t="n">
        <f aca="false">$AK1700*R1700</f>
        <v>82746.9011111112</v>
      </c>
      <c r="U1700" s="26" t="s">
        <v>259</v>
      </c>
      <c r="V1700" s="26" t="s">
        <v>260</v>
      </c>
      <c r="W1700" s="26" t="s">
        <v>262</v>
      </c>
      <c r="X1700" s="26"/>
      <c r="Y1700" s="26" t="s">
        <v>277</v>
      </c>
      <c r="Z1700" s="27" t="s">
        <v>123</v>
      </c>
      <c r="AA1700" s="26"/>
      <c r="AB1700" s="26"/>
      <c r="AC1700" s="26"/>
      <c r="AD1700" s="26"/>
      <c r="AE1700" s="26"/>
      <c r="AF1700" s="26"/>
      <c r="AG1700" s="26"/>
      <c r="AH1700" s="45"/>
      <c r="AI1700" s="45"/>
      <c r="AJ1700" s="45"/>
      <c r="AK1700" s="46" t="n">
        <v>16549.3802222222</v>
      </c>
      <c r="AL1700" s="46"/>
      <c r="AM1700" s="46"/>
      <c r="AN1700" s="26"/>
      <c r="AO1700" s="26" t="s">
        <v>2410</v>
      </c>
    </row>
    <row r="1701" customFormat="false" ht="12" hidden="false" customHeight="false" outlineLevel="0" collapsed="false">
      <c r="A1701" s="39" t="s">
        <v>1157</v>
      </c>
      <c r="B1701" s="39" t="s">
        <v>1158</v>
      </c>
      <c r="C1701" s="39" t="s">
        <v>6033</v>
      </c>
      <c r="D1701" s="39" t="s">
        <v>4505</v>
      </c>
      <c r="E1701" s="39" t="s">
        <v>261</v>
      </c>
      <c r="F1701" s="39" t="s">
        <v>1739</v>
      </c>
      <c r="G1701" s="39" t="s">
        <v>4853</v>
      </c>
      <c r="H1701" s="39" t="s">
        <v>4502</v>
      </c>
      <c r="I1701" s="40" t="n">
        <v>5</v>
      </c>
      <c r="J1701" s="40" t="n">
        <v>0</v>
      </c>
      <c r="K1701" s="39" t="s">
        <v>4503</v>
      </c>
      <c r="L1701" s="41" t="n">
        <v>0</v>
      </c>
      <c r="M1701" s="41" t="n">
        <v>82746.9</v>
      </c>
      <c r="O1701" s="42" t="n">
        <f aca="false">M1701/SUM($M$2:$M$2023)</f>
        <v>0.000228599821245885</v>
      </c>
      <c r="P1701" s="43" t="n">
        <f aca="false">IFERROR(M1701/I1701,0)</f>
        <v>16549.38</v>
      </c>
      <c r="Q1701" s="17"/>
      <c r="R1701" s="44" t="n">
        <f aca="false">I1701-Q1701</f>
        <v>5</v>
      </c>
      <c r="S1701" s="43" t="n">
        <f aca="false">$AK1701*R1701</f>
        <v>82746.9011111112</v>
      </c>
      <c r="U1701" s="26" t="s">
        <v>259</v>
      </c>
      <c r="V1701" s="26" t="s">
        <v>260</v>
      </c>
      <c r="W1701" s="26" t="s">
        <v>262</v>
      </c>
      <c r="X1701" s="26"/>
      <c r="Y1701" s="26" t="s">
        <v>277</v>
      </c>
      <c r="Z1701" s="27" t="s">
        <v>123</v>
      </c>
      <c r="AA1701" s="26"/>
      <c r="AB1701" s="26"/>
      <c r="AC1701" s="26"/>
      <c r="AD1701" s="26"/>
      <c r="AE1701" s="26"/>
      <c r="AF1701" s="26"/>
      <c r="AG1701" s="26"/>
      <c r="AH1701" s="45"/>
      <c r="AI1701" s="45"/>
      <c r="AJ1701" s="45"/>
      <c r="AK1701" s="46" t="n">
        <v>16549.3802222222</v>
      </c>
      <c r="AL1701" s="46"/>
      <c r="AM1701" s="46"/>
      <c r="AN1701" s="26"/>
      <c r="AO1701" s="26" t="s">
        <v>2410</v>
      </c>
    </row>
    <row r="1702" customFormat="false" ht="12" hidden="false" customHeight="false" outlineLevel="0" collapsed="false">
      <c r="A1702" s="39" t="s">
        <v>1157</v>
      </c>
      <c r="B1702" s="39" t="s">
        <v>1158</v>
      </c>
      <c r="C1702" s="39" t="s">
        <v>6034</v>
      </c>
      <c r="D1702" s="39" t="s">
        <v>4505</v>
      </c>
      <c r="E1702" s="39" t="s">
        <v>261</v>
      </c>
      <c r="F1702" s="39" t="s">
        <v>1739</v>
      </c>
      <c r="G1702" s="39" t="s">
        <v>4853</v>
      </c>
      <c r="H1702" s="39" t="s">
        <v>4502</v>
      </c>
      <c r="I1702" s="40" t="n">
        <v>5</v>
      </c>
      <c r="J1702" s="40" t="n">
        <v>0</v>
      </c>
      <c r="K1702" s="39" t="s">
        <v>4503</v>
      </c>
      <c r="L1702" s="41" t="n">
        <v>0</v>
      </c>
      <c r="M1702" s="41" t="n">
        <v>82746.9</v>
      </c>
      <c r="O1702" s="42" t="n">
        <f aca="false">M1702/SUM($M$2:$M$2023)</f>
        <v>0.000228599821245885</v>
      </c>
      <c r="P1702" s="43" t="n">
        <f aca="false">IFERROR(M1702/I1702,0)</f>
        <v>16549.38</v>
      </c>
      <c r="Q1702" s="17"/>
      <c r="R1702" s="44" t="n">
        <f aca="false">I1702-Q1702</f>
        <v>5</v>
      </c>
      <c r="S1702" s="43" t="n">
        <f aca="false">$AK1702*R1702</f>
        <v>82746.9011111112</v>
      </c>
      <c r="U1702" s="26" t="s">
        <v>259</v>
      </c>
      <c r="V1702" s="26" t="s">
        <v>260</v>
      </c>
      <c r="W1702" s="26" t="s">
        <v>262</v>
      </c>
      <c r="X1702" s="26"/>
      <c r="Y1702" s="26" t="s">
        <v>277</v>
      </c>
      <c r="Z1702" s="27" t="s">
        <v>123</v>
      </c>
      <c r="AA1702" s="26"/>
      <c r="AB1702" s="26"/>
      <c r="AC1702" s="26"/>
      <c r="AD1702" s="26"/>
      <c r="AE1702" s="26"/>
      <c r="AF1702" s="26"/>
      <c r="AG1702" s="26"/>
      <c r="AH1702" s="45"/>
      <c r="AI1702" s="45"/>
      <c r="AJ1702" s="45"/>
      <c r="AK1702" s="46" t="n">
        <v>16549.3802222222</v>
      </c>
      <c r="AL1702" s="46"/>
      <c r="AM1702" s="46"/>
      <c r="AN1702" s="26"/>
      <c r="AO1702" s="26" t="s">
        <v>2410</v>
      </c>
    </row>
    <row r="1703" customFormat="false" ht="12" hidden="false" customHeight="false" outlineLevel="0" collapsed="false">
      <c r="A1703" s="39" t="s">
        <v>3065</v>
      </c>
      <c r="B1703" s="39" t="s">
        <v>3066</v>
      </c>
      <c r="C1703" s="39"/>
      <c r="D1703" s="39" t="s">
        <v>4505</v>
      </c>
      <c r="E1703" s="39" t="s">
        <v>274</v>
      </c>
      <c r="F1703" s="39" t="s">
        <v>1739</v>
      </c>
      <c r="G1703" s="39" t="s">
        <v>4853</v>
      </c>
      <c r="H1703" s="39" t="s">
        <v>4502</v>
      </c>
      <c r="I1703" s="40" t="n">
        <v>5</v>
      </c>
      <c r="J1703" s="40" t="n">
        <v>0</v>
      </c>
      <c r="K1703" s="39" t="s">
        <v>4503</v>
      </c>
      <c r="L1703" s="41" t="n">
        <v>0</v>
      </c>
      <c r="M1703" s="41" t="n">
        <v>103540.5</v>
      </c>
      <c r="O1703" s="42" t="n">
        <f aca="false">M1703/SUM($M$2:$M$2023)</f>
        <v>0.000286045033611042</v>
      </c>
      <c r="P1703" s="43" t="n">
        <f aca="false">IFERROR(M1703/I1703,0)</f>
        <v>20708.1</v>
      </c>
      <c r="Q1703" s="17" t="n">
        <v>124</v>
      </c>
      <c r="R1703" s="44" t="n">
        <f aca="false">I1703-Q1703</f>
        <v>-119</v>
      </c>
      <c r="S1703" s="43" t="n">
        <f aca="false">$AK1703*R1703</f>
        <v>-2464263.9</v>
      </c>
      <c r="U1703" s="26" t="s">
        <v>259</v>
      </c>
      <c r="V1703" s="26" t="s">
        <v>273</v>
      </c>
      <c r="W1703" s="26" t="s">
        <v>262</v>
      </c>
      <c r="X1703" s="25" t="s">
        <v>228</v>
      </c>
      <c r="Y1703" s="26" t="s">
        <v>282</v>
      </c>
      <c r="Z1703" s="24" t="s">
        <v>54</v>
      </c>
      <c r="AA1703" s="26" t="s">
        <v>3067</v>
      </c>
      <c r="AB1703" s="26" t="s">
        <v>3068</v>
      </c>
      <c r="AC1703" s="26" t="s">
        <v>290</v>
      </c>
      <c r="AD1703" s="26" t="s">
        <v>270</v>
      </c>
      <c r="AE1703" s="26" t="s">
        <v>3069</v>
      </c>
      <c r="AF1703" s="26" t="s">
        <v>270</v>
      </c>
      <c r="AG1703" s="26"/>
      <c r="AH1703" s="45" t="n">
        <v>5</v>
      </c>
      <c r="AI1703" s="45" t="n">
        <f aca="false">Q1703</f>
        <v>124</v>
      </c>
      <c r="AJ1703" s="45" t="n">
        <f aca="false">$AH1703-$AI1703</f>
        <v>-119</v>
      </c>
      <c r="AK1703" s="46" t="n">
        <v>20708.1</v>
      </c>
      <c r="AL1703" s="46" t="n">
        <f aca="false">$AJ1703*$AK1703</f>
        <v>-2464263.9</v>
      </c>
      <c r="AM1703" s="46" t="n">
        <f aca="false">$AI1703*$AK1703</f>
        <v>2567804.4</v>
      </c>
      <c r="AN1703" s="26"/>
      <c r="AO1703" s="26" t="s">
        <v>3070</v>
      </c>
    </row>
    <row r="1704" customFormat="false" ht="12" hidden="false" customHeight="false" outlineLevel="0" collapsed="false">
      <c r="A1704" s="39" t="s">
        <v>2925</v>
      </c>
      <c r="B1704" s="39" t="s">
        <v>2926</v>
      </c>
      <c r="C1704" s="39"/>
      <c r="D1704" s="39" t="s">
        <v>4505</v>
      </c>
      <c r="E1704" s="39" t="s">
        <v>274</v>
      </c>
      <c r="F1704" s="39" t="s">
        <v>1739</v>
      </c>
      <c r="G1704" s="39" t="s">
        <v>4852</v>
      </c>
      <c r="H1704" s="39" t="s">
        <v>4502</v>
      </c>
      <c r="I1704" s="40" t="n">
        <v>5</v>
      </c>
      <c r="J1704" s="40" t="n">
        <v>0</v>
      </c>
      <c r="K1704" s="39" t="s">
        <v>4503</v>
      </c>
      <c r="L1704" s="41" t="n">
        <v>0</v>
      </c>
      <c r="M1704" s="41" t="n">
        <v>17413.63</v>
      </c>
      <c r="O1704" s="42" t="n">
        <f aca="false">M1704/SUM($M$2:$M$2023)</f>
        <v>4.81075750903294E-005</v>
      </c>
      <c r="P1704" s="43" t="n">
        <f aca="false">IFERROR(M1704/I1704,0)</f>
        <v>3482.726</v>
      </c>
      <c r="Q1704" s="17"/>
      <c r="R1704" s="44" t="n">
        <f aca="false">I1704-Q1704</f>
        <v>5</v>
      </c>
      <c r="S1704" s="43" t="n">
        <f aca="false">$AK1704*R1704</f>
        <v>17413.6285714286</v>
      </c>
      <c r="U1704" s="26" t="s">
        <v>259</v>
      </c>
      <c r="V1704" s="26" t="s">
        <v>273</v>
      </c>
      <c r="W1704" s="26" t="s">
        <v>262</v>
      </c>
      <c r="X1704" s="26"/>
      <c r="Y1704" s="26" t="s">
        <v>277</v>
      </c>
      <c r="Z1704" s="27" t="s">
        <v>123</v>
      </c>
      <c r="AA1704" s="26"/>
      <c r="AB1704" s="26"/>
      <c r="AC1704" s="26"/>
      <c r="AD1704" s="26"/>
      <c r="AE1704" s="26"/>
      <c r="AF1704" s="26"/>
      <c r="AG1704" s="26"/>
      <c r="AH1704" s="45"/>
      <c r="AI1704" s="45"/>
      <c r="AJ1704" s="45"/>
      <c r="AK1704" s="46" t="n">
        <v>3482.72571428572</v>
      </c>
      <c r="AL1704" s="46"/>
      <c r="AM1704" s="46"/>
      <c r="AN1704" s="26"/>
      <c r="AO1704" s="26" t="s">
        <v>1741</v>
      </c>
    </row>
    <row r="1705" customFormat="false" ht="12" hidden="false" customHeight="false" outlineLevel="0" collapsed="false">
      <c r="A1705" s="39" t="s">
        <v>3071</v>
      </c>
      <c r="B1705" s="39" t="s">
        <v>3072</v>
      </c>
      <c r="C1705" s="39"/>
      <c r="D1705" s="39" t="s">
        <v>4505</v>
      </c>
      <c r="E1705" s="39" t="s">
        <v>274</v>
      </c>
      <c r="F1705" s="39" t="s">
        <v>1739</v>
      </c>
      <c r="G1705" s="39" t="s">
        <v>4853</v>
      </c>
      <c r="H1705" s="39" t="s">
        <v>4502</v>
      </c>
      <c r="I1705" s="40" t="n">
        <v>5</v>
      </c>
      <c r="J1705" s="40" t="n">
        <v>0</v>
      </c>
      <c r="K1705" s="39" t="s">
        <v>4503</v>
      </c>
      <c r="L1705" s="41" t="n">
        <v>0</v>
      </c>
      <c r="M1705" s="41" t="n">
        <v>175550.4</v>
      </c>
      <c r="O1705" s="42" t="n">
        <f aca="false">M1705/SUM($M$2:$M$2023)</f>
        <v>0.000484982398852931</v>
      </c>
      <c r="P1705" s="43" t="n">
        <f aca="false">IFERROR(M1705/I1705,0)</f>
        <v>35110.08</v>
      </c>
      <c r="Q1705" s="17"/>
      <c r="R1705" s="44" t="n">
        <f aca="false">I1705-Q1705</f>
        <v>5</v>
      </c>
      <c r="S1705" s="43" t="n">
        <f aca="false">$AK1705*R1705</f>
        <v>175550.4</v>
      </c>
      <c r="U1705" s="26" t="s">
        <v>259</v>
      </c>
      <c r="V1705" s="26" t="s">
        <v>273</v>
      </c>
      <c r="W1705" s="26" t="s">
        <v>262</v>
      </c>
      <c r="X1705" s="26"/>
      <c r="Y1705" s="26" t="s">
        <v>277</v>
      </c>
      <c r="Z1705" s="27" t="s">
        <v>123</v>
      </c>
      <c r="AA1705" s="26"/>
      <c r="AB1705" s="26"/>
      <c r="AC1705" s="26"/>
      <c r="AD1705" s="26"/>
      <c r="AE1705" s="26"/>
      <c r="AF1705" s="26"/>
      <c r="AG1705" s="26"/>
      <c r="AH1705" s="45" t="n">
        <v>5</v>
      </c>
      <c r="AI1705" s="45" t="n">
        <f aca="false">Q1705</f>
        <v>0</v>
      </c>
      <c r="AJ1705" s="45" t="n">
        <f aca="false">$AH1705-$AI1705</f>
        <v>5</v>
      </c>
      <c r="AK1705" s="46" t="n">
        <v>35110.08</v>
      </c>
      <c r="AL1705" s="46" t="n">
        <f aca="false">$AJ1705*$AK1705</f>
        <v>175550.4</v>
      </c>
      <c r="AM1705" s="46" t="n">
        <f aca="false">$AI1705*$AK1705</f>
        <v>0</v>
      </c>
      <c r="AN1705" s="26"/>
      <c r="AO1705" s="26"/>
    </row>
    <row r="1706" customFormat="false" ht="12" hidden="false" customHeight="false" outlineLevel="0" collapsed="false">
      <c r="A1706" s="39" t="s">
        <v>3073</v>
      </c>
      <c r="B1706" s="39" t="s">
        <v>3074</v>
      </c>
      <c r="C1706" s="39"/>
      <c r="D1706" s="39" t="s">
        <v>4505</v>
      </c>
      <c r="E1706" s="39" t="s">
        <v>274</v>
      </c>
      <c r="F1706" s="39" t="s">
        <v>1739</v>
      </c>
      <c r="G1706" s="39" t="s">
        <v>4853</v>
      </c>
      <c r="H1706" s="39" t="s">
        <v>4502</v>
      </c>
      <c r="I1706" s="40" t="n">
        <v>5</v>
      </c>
      <c r="J1706" s="40" t="n">
        <v>0</v>
      </c>
      <c r="K1706" s="39" t="s">
        <v>4503</v>
      </c>
      <c r="L1706" s="41" t="n">
        <v>0</v>
      </c>
      <c r="M1706" s="41" t="n">
        <v>137350</v>
      </c>
      <c r="O1706" s="42" t="n">
        <f aca="false">M1706/SUM($M$2:$M$2023)</f>
        <v>0.000379448480222489</v>
      </c>
      <c r="P1706" s="43" t="n">
        <f aca="false">IFERROR(M1706/I1706,0)</f>
        <v>27470</v>
      </c>
      <c r="Q1706" s="17" t="n">
        <v>12</v>
      </c>
      <c r="R1706" s="44" t="n">
        <f aca="false">I1706-Q1706</f>
        <v>-7</v>
      </c>
      <c r="S1706" s="43" t="n">
        <f aca="false">$AK1706*R1706</f>
        <v>-192290</v>
      </c>
      <c r="U1706" s="26" t="s">
        <v>259</v>
      </c>
      <c r="V1706" s="26" t="s">
        <v>273</v>
      </c>
      <c r="W1706" s="26" t="s">
        <v>262</v>
      </c>
      <c r="X1706" s="24" t="s">
        <v>226</v>
      </c>
      <c r="Y1706" s="26" t="s">
        <v>267</v>
      </c>
      <c r="Z1706" s="24" t="s">
        <v>54</v>
      </c>
      <c r="AA1706" s="26" t="s">
        <v>3075</v>
      </c>
      <c r="AB1706" s="26" t="s">
        <v>3076</v>
      </c>
      <c r="AC1706" s="26" t="s">
        <v>290</v>
      </c>
      <c r="AD1706" s="26" t="s">
        <v>269</v>
      </c>
      <c r="AE1706" s="26"/>
      <c r="AF1706" s="26" t="s">
        <v>270</v>
      </c>
      <c r="AG1706" s="26"/>
      <c r="AH1706" s="45" t="n">
        <v>5</v>
      </c>
      <c r="AI1706" s="45" t="n">
        <f aca="false">Q1706</f>
        <v>12</v>
      </c>
      <c r="AJ1706" s="45" t="n">
        <f aca="false">$AH1706-$AI1706</f>
        <v>-7</v>
      </c>
      <c r="AK1706" s="46" t="n">
        <v>27470</v>
      </c>
      <c r="AL1706" s="46" t="n">
        <f aca="false">$AJ1706*$AK1706</f>
        <v>-192290</v>
      </c>
      <c r="AM1706" s="46" t="n">
        <f aca="false">$AI1706*$AK1706</f>
        <v>329640</v>
      </c>
      <c r="AN1706" s="26"/>
      <c r="AO1706" s="26" t="s">
        <v>3077</v>
      </c>
    </row>
    <row r="1707" customFormat="false" ht="12" hidden="false" customHeight="false" outlineLevel="0" collapsed="false">
      <c r="A1707" s="39" t="s">
        <v>3078</v>
      </c>
      <c r="B1707" s="39" t="s">
        <v>3079</v>
      </c>
      <c r="C1707" s="39"/>
      <c r="D1707" s="39" t="s">
        <v>4505</v>
      </c>
      <c r="E1707" s="39" t="s">
        <v>274</v>
      </c>
      <c r="F1707" s="39" t="s">
        <v>1739</v>
      </c>
      <c r="G1707" s="39" t="s">
        <v>4852</v>
      </c>
      <c r="H1707" s="39" t="s">
        <v>4502</v>
      </c>
      <c r="I1707" s="40" t="n">
        <v>5</v>
      </c>
      <c r="J1707" s="40" t="n">
        <v>0</v>
      </c>
      <c r="K1707" s="39" t="s">
        <v>4503</v>
      </c>
      <c r="L1707" s="41" t="n">
        <v>0</v>
      </c>
      <c r="M1707" s="41" t="n">
        <v>68.46</v>
      </c>
      <c r="O1707" s="42" t="n">
        <f aca="false">M1707/SUM($M$2:$M$2023)</f>
        <v>1.89130272704999E-007</v>
      </c>
      <c r="P1707" s="43" t="n">
        <f aca="false">IFERROR(M1707/I1707,0)</f>
        <v>13.692</v>
      </c>
      <c r="Q1707" s="17"/>
      <c r="R1707" s="44" t="n">
        <f aca="false">I1707-Q1707</f>
        <v>5</v>
      </c>
      <c r="S1707" s="43" t="n">
        <f aca="false">$AK1707*R1707</f>
        <v>68.46</v>
      </c>
      <c r="U1707" s="26" t="s">
        <v>259</v>
      </c>
      <c r="V1707" s="26" t="s">
        <v>273</v>
      </c>
      <c r="W1707" s="26" t="s">
        <v>262</v>
      </c>
      <c r="X1707" s="26"/>
      <c r="Y1707" s="26" t="s">
        <v>277</v>
      </c>
      <c r="Z1707" s="27" t="s">
        <v>123</v>
      </c>
      <c r="AA1707" s="26"/>
      <c r="AB1707" s="26"/>
      <c r="AC1707" s="26"/>
      <c r="AD1707" s="26"/>
      <c r="AE1707" s="26"/>
      <c r="AF1707" s="26"/>
      <c r="AG1707" s="26"/>
      <c r="AH1707" s="45" t="n">
        <v>5</v>
      </c>
      <c r="AI1707" s="45" t="n">
        <f aca="false">Q1707</f>
        <v>0</v>
      </c>
      <c r="AJ1707" s="45" t="n">
        <f aca="false">$AH1707-$AI1707</f>
        <v>5</v>
      </c>
      <c r="AK1707" s="46" t="n">
        <v>13.692</v>
      </c>
      <c r="AL1707" s="46" t="n">
        <f aca="false">$AJ1707*$AK1707</f>
        <v>68.46</v>
      </c>
      <c r="AM1707" s="46" t="n">
        <f aca="false">$AI1707*$AK1707</f>
        <v>0</v>
      </c>
      <c r="AN1707" s="26"/>
      <c r="AO1707" s="26" t="s">
        <v>1741</v>
      </c>
    </row>
    <row r="1708" customFormat="false" ht="12" hidden="false" customHeight="false" outlineLevel="0" collapsed="false">
      <c r="A1708" s="39" t="s">
        <v>3002</v>
      </c>
      <c r="B1708" s="39" t="s">
        <v>3003</v>
      </c>
      <c r="C1708" s="39"/>
      <c r="D1708" s="39" t="s">
        <v>4505</v>
      </c>
      <c r="E1708" s="39" t="s">
        <v>274</v>
      </c>
      <c r="F1708" s="39" t="s">
        <v>1739</v>
      </c>
      <c r="G1708" s="39" t="s">
        <v>4852</v>
      </c>
      <c r="H1708" s="39" t="s">
        <v>4502</v>
      </c>
      <c r="I1708" s="40" t="n">
        <v>5</v>
      </c>
      <c r="J1708" s="40" t="n">
        <v>0</v>
      </c>
      <c r="K1708" s="39" t="s">
        <v>4503</v>
      </c>
      <c r="L1708" s="41" t="n">
        <v>0</v>
      </c>
      <c r="M1708" s="41" t="n">
        <v>2130.78</v>
      </c>
      <c r="O1708" s="42" t="n">
        <f aca="false">M1708/SUM($M$2:$M$2023)</f>
        <v>5.88657613897689E-006</v>
      </c>
      <c r="P1708" s="43" t="n">
        <f aca="false">IFERROR(M1708/I1708,0)</f>
        <v>426.156</v>
      </c>
      <c r="Q1708" s="17"/>
      <c r="R1708" s="44" t="n">
        <f aca="false">I1708-Q1708</f>
        <v>5</v>
      </c>
      <c r="S1708" s="43" t="n">
        <f aca="false">$AK1708*R1708</f>
        <v>2130.77777777778</v>
      </c>
      <c r="U1708" s="26" t="s">
        <v>259</v>
      </c>
      <c r="V1708" s="26" t="s">
        <v>273</v>
      </c>
      <c r="W1708" s="26" t="s">
        <v>262</v>
      </c>
      <c r="X1708" s="26"/>
      <c r="Y1708" s="26" t="s">
        <v>277</v>
      </c>
      <c r="Z1708" s="27" t="s">
        <v>123</v>
      </c>
      <c r="AA1708" s="26"/>
      <c r="AB1708" s="26"/>
      <c r="AC1708" s="26"/>
      <c r="AD1708" s="26"/>
      <c r="AE1708" s="26"/>
      <c r="AF1708" s="26"/>
      <c r="AG1708" s="26"/>
      <c r="AH1708" s="45" t="n">
        <v>9</v>
      </c>
      <c r="AI1708" s="45" t="n">
        <f aca="false">Q1708</f>
        <v>0</v>
      </c>
      <c r="AJ1708" s="45" t="n">
        <f aca="false">$AH1708-$AI1708</f>
        <v>9</v>
      </c>
      <c r="AK1708" s="46" t="n">
        <v>426.155555555556</v>
      </c>
      <c r="AL1708" s="46" t="n">
        <f aca="false">$AJ1708*$AK1708</f>
        <v>3835.4</v>
      </c>
      <c r="AM1708" s="46" t="n">
        <f aca="false">$AI1708*$AK1708</f>
        <v>0</v>
      </c>
      <c r="AN1708" s="26"/>
      <c r="AO1708" s="26" t="s">
        <v>1741</v>
      </c>
    </row>
    <row r="1709" customFormat="false" ht="12" hidden="false" customHeight="false" outlineLevel="0" collapsed="false">
      <c r="A1709" s="39" t="s">
        <v>3080</v>
      </c>
      <c r="B1709" s="39" t="s">
        <v>3081</v>
      </c>
      <c r="C1709" s="39"/>
      <c r="D1709" s="39" t="s">
        <v>4500</v>
      </c>
      <c r="E1709" s="39" t="s">
        <v>274</v>
      </c>
      <c r="F1709" s="39" t="s">
        <v>1739</v>
      </c>
      <c r="G1709" s="39" t="s">
        <v>4853</v>
      </c>
      <c r="H1709" s="39" t="s">
        <v>4502</v>
      </c>
      <c r="I1709" s="40" t="n">
        <v>5</v>
      </c>
      <c r="J1709" s="40" t="n">
        <v>0</v>
      </c>
      <c r="K1709" s="39" t="s">
        <v>4503</v>
      </c>
      <c r="L1709" s="41" t="n">
        <v>0</v>
      </c>
      <c r="M1709" s="41" t="n">
        <v>1047361.2</v>
      </c>
      <c r="O1709" s="42" t="n">
        <f aca="false">M1709/SUM($M$2:$M$2023)</f>
        <v>0.00289348100170369</v>
      </c>
      <c r="P1709" s="43" t="n">
        <f aca="false">IFERROR(M1709/I1709,0)</f>
        <v>209472.24</v>
      </c>
      <c r="Q1709" s="17" t="n">
        <v>1465</v>
      </c>
      <c r="R1709" s="44" t="n">
        <f aca="false">I1709-Q1709</f>
        <v>-1460</v>
      </c>
      <c r="S1709" s="43" t="n">
        <f aca="false">$AK1709*R1709</f>
        <v>-305829470.4</v>
      </c>
      <c r="U1709" s="26" t="s">
        <v>259</v>
      </c>
      <c r="V1709" s="26" t="s">
        <v>273</v>
      </c>
      <c r="W1709" s="26" t="s">
        <v>262</v>
      </c>
      <c r="X1709" s="29" t="s">
        <v>227</v>
      </c>
      <c r="Y1709" s="26" t="s">
        <v>297</v>
      </c>
      <c r="Z1709" s="24" t="s">
        <v>54</v>
      </c>
      <c r="AA1709" s="26" t="s">
        <v>3082</v>
      </c>
      <c r="AB1709" s="26" t="s">
        <v>3083</v>
      </c>
      <c r="AC1709" s="26" t="s">
        <v>290</v>
      </c>
      <c r="AD1709" s="26" t="s">
        <v>269</v>
      </c>
      <c r="AE1709" s="26"/>
      <c r="AF1709" s="26" t="s">
        <v>269</v>
      </c>
      <c r="AG1709" s="26"/>
      <c r="AH1709" s="45" t="n">
        <v>5</v>
      </c>
      <c r="AI1709" s="45" t="n">
        <f aca="false">Q1709</f>
        <v>1465</v>
      </c>
      <c r="AJ1709" s="45" t="n">
        <f aca="false">$AH1709-$AI1709</f>
        <v>-1460</v>
      </c>
      <c r="AK1709" s="46" t="n">
        <v>209472.24</v>
      </c>
      <c r="AL1709" s="46" t="n">
        <f aca="false">$AJ1709*$AK1709</f>
        <v>-305829470.4</v>
      </c>
      <c r="AM1709" s="46" t="n">
        <f aca="false">$AI1709*$AK1709</f>
        <v>306876831.6</v>
      </c>
      <c r="AN1709" s="28" t="s">
        <v>3084</v>
      </c>
      <c r="AO1709" s="26" t="s">
        <v>3085</v>
      </c>
    </row>
    <row r="1710" customFormat="false" ht="12" hidden="false" customHeight="false" outlineLevel="0" collapsed="false">
      <c r="A1710" s="39" t="s">
        <v>3086</v>
      </c>
      <c r="B1710" s="39" t="s">
        <v>3087</v>
      </c>
      <c r="C1710" s="39"/>
      <c r="D1710" s="39" t="s">
        <v>4505</v>
      </c>
      <c r="E1710" s="39" t="s">
        <v>274</v>
      </c>
      <c r="F1710" s="39" t="s">
        <v>1739</v>
      </c>
      <c r="G1710" s="39" t="s">
        <v>5980</v>
      </c>
      <c r="H1710" s="39" t="s">
        <v>4502</v>
      </c>
      <c r="I1710" s="40" t="n">
        <v>5</v>
      </c>
      <c r="J1710" s="40" t="n">
        <v>0</v>
      </c>
      <c r="K1710" s="39" t="s">
        <v>4503</v>
      </c>
      <c r="L1710" s="41" t="n">
        <v>0</v>
      </c>
      <c r="M1710" s="41" t="n">
        <v>46400</v>
      </c>
      <c r="O1710" s="42" t="n">
        <f aca="false">M1710/SUM($M$2:$M$2023)</f>
        <v>0.0001281864541851</v>
      </c>
      <c r="P1710" s="43" t="n">
        <f aca="false">IFERROR(M1710/I1710,0)</f>
        <v>9280</v>
      </c>
      <c r="Q1710" s="17"/>
      <c r="R1710" s="44" t="n">
        <f aca="false">I1710-Q1710</f>
        <v>5</v>
      </c>
      <c r="S1710" s="43" t="n">
        <f aca="false">$AK1710*R1710</f>
        <v>46400</v>
      </c>
      <c r="U1710" s="26" t="s">
        <v>259</v>
      </c>
      <c r="V1710" s="26" t="s">
        <v>273</v>
      </c>
      <c r="W1710" s="26" t="s">
        <v>262</v>
      </c>
      <c r="X1710" s="26"/>
      <c r="Y1710" s="26" t="s">
        <v>277</v>
      </c>
      <c r="Z1710" s="27" t="s">
        <v>123</v>
      </c>
      <c r="AA1710" s="26"/>
      <c r="AB1710" s="26"/>
      <c r="AC1710" s="26"/>
      <c r="AD1710" s="26"/>
      <c r="AE1710" s="26"/>
      <c r="AF1710" s="26"/>
      <c r="AG1710" s="26"/>
      <c r="AH1710" s="45" t="n">
        <v>5</v>
      </c>
      <c r="AI1710" s="45" t="n">
        <f aca="false">Q1710</f>
        <v>0</v>
      </c>
      <c r="AJ1710" s="45" t="n">
        <f aca="false">$AH1710-$AI1710</f>
        <v>5</v>
      </c>
      <c r="AK1710" s="46" t="n">
        <v>9280</v>
      </c>
      <c r="AL1710" s="46" t="n">
        <f aca="false">$AJ1710*$AK1710</f>
        <v>46400</v>
      </c>
      <c r="AM1710" s="46" t="n">
        <f aca="false">$AI1710*$AK1710</f>
        <v>0</v>
      </c>
      <c r="AN1710" s="26"/>
      <c r="AO1710" s="26"/>
    </row>
    <row r="1711" customFormat="false" ht="12" hidden="false" customHeight="false" outlineLevel="0" collapsed="false">
      <c r="A1711" s="39" t="s">
        <v>3088</v>
      </c>
      <c r="B1711" s="39" t="s">
        <v>3089</v>
      </c>
      <c r="C1711" s="39"/>
      <c r="D1711" s="39" t="s">
        <v>4505</v>
      </c>
      <c r="E1711" s="39" t="s">
        <v>274</v>
      </c>
      <c r="F1711" s="39" t="s">
        <v>1739</v>
      </c>
      <c r="G1711" s="39" t="s">
        <v>4854</v>
      </c>
      <c r="H1711" s="39" t="s">
        <v>4502</v>
      </c>
      <c r="I1711" s="40" t="n">
        <v>5</v>
      </c>
      <c r="J1711" s="40" t="n">
        <v>0</v>
      </c>
      <c r="K1711" s="39" t="s">
        <v>4503</v>
      </c>
      <c r="L1711" s="41" t="n">
        <v>0</v>
      </c>
      <c r="M1711" s="41" t="n">
        <v>269.63</v>
      </c>
      <c r="O1711" s="42" t="n">
        <f aca="false">M1711/SUM($M$2:$M$2023)</f>
        <v>7.44890380213977E-007</v>
      </c>
      <c r="P1711" s="43" t="n">
        <f aca="false">IFERROR(M1711/I1711,0)</f>
        <v>53.926</v>
      </c>
      <c r="Q1711" s="17"/>
      <c r="R1711" s="44" t="n">
        <f aca="false">I1711-Q1711</f>
        <v>5</v>
      </c>
      <c r="S1711" s="43" t="n">
        <f aca="false">$AK1711*R1711</f>
        <v>269.63</v>
      </c>
      <c r="U1711" s="26" t="s">
        <v>259</v>
      </c>
      <c r="V1711" s="26" t="s">
        <v>273</v>
      </c>
      <c r="W1711" s="26" t="s">
        <v>262</v>
      </c>
      <c r="X1711" s="26"/>
      <c r="Y1711" s="26" t="s">
        <v>277</v>
      </c>
      <c r="Z1711" s="27" t="s">
        <v>123</v>
      </c>
      <c r="AA1711" s="26"/>
      <c r="AB1711" s="26"/>
      <c r="AC1711" s="26"/>
      <c r="AD1711" s="26"/>
      <c r="AE1711" s="26"/>
      <c r="AF1711" s="26"/>
      <c r="AG1711" s="26"/>
      <c r="AH1711" s="45" t="n">
        <v>5</v>
      </c>
      <c r="AI1711" s="45" t="n">
        <f aca="false">Q1711</f>
        <v>0</v>
      </c>
      <c r="AJ1711" s="45" t="n">
        <f aca="false">$AH1711-$AI1711</f>
        <v>5</v>
      </c>
      <c r="AK1711" s="46" t="n">
        <v>53.926</v>
      </c>
      <c r="AL1711" s="46" t="n">
        <f aca="false">$AJ1711*$AK1711</f>
        <v>269.63</v>
      </c>
      <c r="AM1711" s="46" t="n">
        <f aca="false">$AI1711*$AK1711</f>
        <v>0</v>
      </c>
      <c r="AN1711" s="26"/>
      <c r="AO1711" s="26" t="s">
        <v>1741</v>
      </c>
    </row>
    <row r="1712" customFormat="false" ht="12" hidden="false" customHeight="false" outlineLevel="0" collapsed="false">
      <c r="A1712" s="39" t="s">
        <v>3090</v>
      </c>
      <c r="B1712" s="39" t="s">
        <v>3091</v>
      </c>
      <c r="C1712" s="39" t="s">
        <v>6035</v>
      </c>
      <c r="D1712" s="39" t="s">
        <v>4505</v>
      </c>
      <c r="E1712" s="39" t="s">
        <v>274</v>
      </c>
      <c r="F1712" s="39" t="s">
        <v>1739</v>
      </c>
      <c r="G1712" s="39" t="s">
        <v>4853</v>
      </c>
      <c r="H1712" s="39" t="s">
        <v>4502</v>
      </c>
      <c r="I1712" s="40" t="n">
        <v>5</v>
      </c>
      <c r="J1712" s="40" t="n">
        <v>0</v>
      </c>
      <c r="K1712" s="39" t="s">
        <v>4503</v>
      </c>
      <c r="L1712" s="41" t="n">
        <v>0</v>
      </c>
      <c r="M1712" s="41" t="n">
        <v>4475</v>
      </c>
      <c r="O1712" s="42" t="n">
        <f aca="false">M1712/SUM($M$2:$M$2023)</f>
        <v>1.23628099672052E-005</v>
      </c>
      <c r="P1712" s="43" t="n">
        <f aca="false">IFERROR(M1712/I1712,0)</f>
        <v>895</v>
      </c>
      <c r="Q1712" s="17"/>
      <c r="R1712" s="44" t="n">
        <f aca="false">I1712-Q1712</f>
        <v>5</v>
      </c>
      <c r="S1712" s="43" t="n">
        <f aca="false">$AK1712*R1712</f>
        <v>4475</v>
      </c>
      <c r="U1712" s="26" t="s">
        <v>259</v>
      </c>
      <c r="V1712" s="26" t="s">
        <v>273</v>
      </c>
      <c r="W1712" s="26" t="s">
        <v>262</v>
      </c>
      <c r="X1712" s="26"/>
      <c r="Y1712" s="26" t="s">
        <v>277</v>
      </c>
      <c r="Z1712" s="27" t="s">
        <v>123</v>
      </c>
      <c r="AA1712" s="26"/>
      <c r="AB1712" s="26"/>
      <c r="AC1712" s="26"/>
      <c r="AD1712" s="26"/>
      <c r="AE1712" s="26"/>
      <c r="AF1712" s="26"/>
      <c r="AG1712" s="26"/>
      <c r="AH1712" s="45" t="n">
        <v>5</v>
      </c>
      <c r="AI1712" s="45" t="n">
        <f aca="false">Q1712</f>
        <v>0</v>
      </c>
      <c r="AJ1712" s="45" t="n">
        <f aca="false">$AH1712-$AI1712</f>
        <v>5</v>
      </c>
      <c r="AK1712" s="46" t="n">
        <v>895</v>
      </c>
      <c r="AL1712" s="46" t="n">
        <f aca="false">$AJ1712*$AK1712</f>
        <v>4475</v>
      </c>
      <c r="AM1712" s="46" t="n">
        <f aca="false">$AI1712*$AK1712</f>
        <v>0</v>
      </c>
      <c r="AN1712" s="26"/>
      <c r="AO1712" s="26"/>
    </row>
    <row r="1713" customFormat="false" ht="12" hidden="false" customHeight="false" outlineLevel="0" collapsed="false">
      <c r="A1713" s="39" t="s">
        <v>2913</v>
      </c>
      <c r="B1713" s="39" t="s">
        <v>2914</v>
      </c>
      <c r="C1713" s="39"/>
      <c r="D1713" s="39" t="s">
        <v>4565</v>
      </c>
      <c r="E1713" s="39" t="s">
        <v>611</v>
      </c>
      <c r="F1713" s="39" t="s">
        <v>1739</v>
      </c>
      <c r="G1713" s="39" t="s">
        <v>5355</v>
      </c>
      <c r="H1713" s="39" t="s">
        <v>4502</v>
      </c>
      <c r="I1713" s="40" t="n">
        <v>5</v>
      </c>
      <c r="J1713" s="40" t="n">
        <v>0</v>
      </c>
      <c r="K1713" s="39" t="s">
        <v>4503</v>
      </c>
      <c r="L1713" s="41" t="n">
        <v>0</v>
      </c>
      <c r="M1713" s="41" t="n">
        <v>48120.47</v>
      </c>
      <c r="O1713" s="42" t="n">
        <f aca="false">M1713/SUM($M$2:$M$2023)</f>
        <v>0.000132939491875441</v>
      </c>
      <c r="P1713" s="43" t="n">
        <f aca="false">IFERROR(M1713/I1713,0)</f>
        <v>9624.094</v>
      </c>
      <c r="Q1713" s="17"/>
      <c r="R1713" s="44" t="n">
        <f aca="false">I1713-Q1713</f>
        <v>5</v>
      </c>
      <c r="S1713" s="43" t="n">
        <f aca="false">$AK1713*R1713</f>
        <v>48120.4666666667</v>
      </c>
      <c r="U1713" s="26" t="s">
        <v>259</v>
      </c>
      <c r="V1713" s="26" t="s">
        <v>610</v>
      </c>
      <c r="W1713" s="26" t="s">
        <v>612</v>
      </c>
      <c r="X1713" s="26"/>
      <c r="Y1713" s="26" t="s">
        <v>615</v>
      </c>
      <c r="Z1713" s="27" t="s">
        <v>126</v>
      </c>
      <c r="AA1713" s="26"/>
      <c r="AB1713" s="26"/>
      <c r="AC1713" s="26"/>
      <c r="AD1713" s="26"/>
      <c r="AE1713" s="26"/>
      <c r="AF1713" s="26"/>
      <c r="AG1713" s="26"/>
      <c r="AH1713" s="45"/>
      <c r="AI1713" s="45"/>
      <c r="AJ1713" s="45"/>
      <c r="AK1713" s="46" t="n">
        <v>9624.09333333333</v>
      </c>
      <c r="AL1713" s="46"/>
      <c r="AM1713" s="46"/>
      <c r="AN1713" s="26"/>
      <c r="AO1713" s="26" t="s">
        <v>1741</v>
      </c>
    </row>
    <row r="1714" customFormat="false" ht="12" hidden="false" customHeight="false" outlineLevel="0" collapsed="false">
      <c r="A1714" s="39" t="s">
        <v>3092</v>
      </c>
      <c r="B1714" s="39" t="s">
        <v>3093</v>
      </c>
      <c r="C1714" s="39"/>
      <c r="D1714" s="39" t="s">
        <v>4565</v>
      </c>
      <c r="E1714" s="39" t="s">
        <v>611</v>
      </c>
      <c r="F1714" s="39" t="s">
        <v>1739</v>
      </c>
      <c r="G1714" s="39" t="s">
        <v>5355</v>
      </c>
      <c r="H1714" s="39" t="s">
        <v>4502</v>
      </c>
      <c r="I1714" s="40" t="n">
        <v>5</v>
      </c>
      <c r="J1714" s="40" t="n">
        <v>0</v>
      </c>
      <c r="K1714" s="39" t="s">
        <v>4503</v>
      </c>
      <c r="L1714" s="41" t="n">
        <v>0</v>
      </c>
      <c r="M1714" s="41" t="n">
        <v>269500</v>
      </c>
      <c r="O1714" s="42" t="n">
        <f aca="false">M1714/SUM($M$2:$M$2023)</f>
        <v>0.000744531237131131</v>
      </c>
      <c r="P1714" s="43" t="n">
        <f aca="false">IFERROR(M1714/I1714,0)</f>
        <v>53900</v>
      </c>
      <c r="Q1714" s="17"/>
      <c r="R1714" s="44" t="n">
        <f aca="false">I1714-Q1714</f>
        <v>5</v>
      </c>
      <c r="S1714" s="43" t="n">
        <f aca="false">$AK1714*R1714</f>
        <v>269500</v>
      </c>
      <c r="U1714" s="26" t="s">
        <v>259</v>
      </c>
      <c r="V1714" s="26" t="s">
        <v>610</v>
      </c>
      <c r="W1714" s="26" t="s">
        <v>612</v>
      </c>
      <c r="X1714" s="26"/>
      <c r="Y1714" s="26" t="s">
        <v>615</v>
      </c>
      <c r="Z1714" s="27" t="s">
        <v>126</v>
      </c>
      <c r="AA1714" s="26"/>
      <c r="AB1714" s="26"/>
      <c r="AC1714" s="26"/>
      <c r="AD1714" s="26"/>
      <c r="AE1714" s="26"/>
      <c r="AF1714" s="26"/>
      <c r="AG1714" s="26"/>
      <c r="AH1714" s="45" t="n">
        <v>5</v>
      </c>
      <c r="AI1714" s="45" t="n">
        <f aca="false">Q1714</f>
        <v>0</v>
      </c>
      <c r="AJ1714" s="45" t="n">
        <f aca="false">$AH1714-$AI1714</f>
        <v>5</v>
      </c>
      <c r="AK1714" s="46" t="n">
        <v>53900</v>
      </c>
      <c r="AL1714" s="46" t="n">
        <f aca="false">$AJ1714*$AK1714</f>
        <v>269500</v>
      </c>
      <c r="AM1714" s="46" t="n">
        <f aca="false">$AI1714*$AK1714</f>
        <v>0</v>
      </c>
      <c r="AN1714" s="26"/>
      <c r="AO1714" s="26"/>
    </row>
    <row r="1715" customFormat="false" ht="12" hidden="false" customHeight="false" outlineLevel="0" collapsed="false">
      <c r="A1715" s="39" t="s">
        <v>3025</v>
      </c>
      <c r="B1715" s="39" t="s">
        <v>3026</v>
      </c>
      <c r="C1715" s="39"/>
      <c r="D1715" s="39" t="s">
        <v>4565</v>
      </c>
      <c r="E1715" s="39" t="s">
        <v>611</v>
      </c>
      <c r="F1715" s="39" t="s">
        <v>1739</v>
      </c>
      <c r="G1715" s="39" t="s">
        <v>5939</v>
      </c>
      <c r="H1715" s="39" t="s">
        <v>4502</v>
      </c>
      <c r="I1715" s="40" t="n">
        <v>5</v>
      </c>
      <c r="J1715" s="40" t="n">
        <v>0</v>
      </c>
      <c r="K1715" s="39" t="s">
        <v>4503</v>
      </c>
      <c r="L1715" s="41" t="n">
        <v>0</v>
      </c>
      <c r="M1715" s="41" t="n">
        <v>92500</v>
      </c>
      <c r="O1715" s="42" t="n">
        <f aca="false">M1715/SUM($M$2:$M$2023)</f>
        <v>0.000255544116640555</v>
      </c>
      <c r="P1715" s="43" t="n">
        <f aca="false">IFERROR(M1715/I1715,0)</f>
        <v>18500</v>
      </c>
      <c r="Q1715" s="17"/>
      <c r="R1715" s="44" t="n">
        <f aca="false">I1715-Q1715</f>
        <v>5</v>
      </c>
      <c r="S1715" s="43" t="n">
        <f aca="false">$AK1715*R1715</f>
        <v>92500</v>
      </c>
      <c r="U1715" s="26" t="s">
        <v>259</v>
      </c>
      <c r="V1715" s="26" t="s">
        <v>610</v>
      </c>
      <c r="W1715" s="26" t="s">
        <v>612</v>
      </c>
      <c r="X1715" s="26"/>
      <c r="Y1715" s="26" t="s">
        <v>615</v>
      </c>
      <c r="Z1715" s="27" t="s">
        <v>126</v>
      </c>
      <c r="AA1715" s="26"/>
      <c r="AB1715" s="26"/>
      <c r="AC1715" s="26"/>
      <c r="AD1715" s="26"/>
      <c r="AE1715" s="26"/>
      <c r="AF1715" s="26"/>
      <c r="AG1715" s="26"/>
      <c r="AH1715" s="45" t="n">
        <v>8</v>
      </c>
      <c r="AI1715" s="45" t="n">
        <f aca="false">Q1715</f>
        <v>0</v>
      </c>
      <c r="AJ1715" s="45" t="n">
        <f aca="false">$AH1715-$AI1715</f>
        <v>8</v>
      </c>
      <c r="AK1715" s="46" t="n">
        <v>18500</v>
      </c>
      <c r="AL1715" s="46" t="n">
        <f aca="false">$AJ1715*$AK1715</f>
        <v>148000</v>
      </c>
      <c r="AM1715" s="46" t="n">
        <f aca="false">$AI1715*$AK1715</f>
        <v>0</v>
      </c>
      <c r="AN1715" s="26"/>
      <c r="AO1715" s="26" t="s">
        <v>1741</v>
      </c>
    </row>
    <row r="1716" customFormat="false" ht="12" hidden="false" customHeight="false" outlineLevel="0" collapsed="false">
      <c r="A1716" s="39" t="s">
        <v>3096</v>
      </c>
      <c r="B1716" s="39" t="s">
        <v>3097</v>
      </c>
      <c r="C1716" s="39"/>
      <c r="D1716" s="39" t="s">
        <v>4565</v>
      </c>
      <c r="E1716" s="39" t="s">
        <v>611</v>
      </c>
      <c r="F1716" s="39" t="s">
        <v>1739</v>
      </c>
      <c r="G1716" s="39" t="s">
        <v>5355</v>
      </c>
      <c r="H1716" s="39" t="s">
        <v>4502</v>
      </c>
      <c r="I1716" s="40" t="n">
        <v>5</v>
      </c>
      <c r="J1716" s="40" t="n">
        <v>0</v>
      </c>
      <c r="K1716" s="39" t="s">
        <v>4503</v>
      </c>
      <c r="L1716" s="41" t="n">
        <v>0</v>
      </c>
      <c r="M1716" s="41" t="n">
        <v>195000</v>
      </c>
      <c r="O1716" s="42" t="n">
        <f aca="false">M1716/SUM($M$2:$M$2023)</f>
        <v>0.000538714624269278</v>
      </c>
      <c r="P1716" s="43" t="n">
        <f aca="false">IFERROR(M1716/I1716,0)</f>
        <v>39000</v>
      </c>
      <c r="Q1716" s="17"/>
      <c r="R1716" s="44" t="n">
        <f aca="false">I1716-Q1716</f>
        <v>5</v>
      </c>
      <c r="S1716" s="43" t="n">
        <f aca="false">$AK1716*R1716</f>
        <v>195000</v>
      </c>
      <c r="U1716" s="26" t="s">
        <v>259</v>
      </c>
      <c r="V1716" s="26" t="s">
        <v>610</v>
      </c>
      <c r="W1716" s="26" t="s">
        <v>612</v>
      </c>
      <c r="X1716" s="26"/>
      <c r="Y1716" s="26" t="s">
        <v>615</v>
      </c>
      <c r="Z1716" s="27" t="s">
        <v>126</v>
      </c>
      <c r="AA1716" s="26"/>
      <c r="AB1716" s="26"/>
      <c r="AC1716" s="26"/>
      <c r="AD1716" s="26"/>
      <c r="AE1716" s="26"/>
      <c r="AF1716" s="26"/>
      <c r="AG1716" s="26"/>
      <c r="AH1716" s="45" t="n">
        <v>5</v>
      </c>
      <c r="AI1716" s="45" t="n">
        <f aca="false">Q1716</f>
        <v>0</v>
      </c>
      <c r="AJ1716" s="45" t="n">
        <f aca="false">$AH1716-$AI1716</f>
        <v>5</v>
      </c>
      <c r="AK1716" s="46" t="n">
        <v>39000</v>
      </c>
      <c r="AL1716" s="46" t="n">
        <f aca="false">$AJ1716*$AK1716</f>
        <v>195000</v>
      </c>
      <c r="AM1716" s="46" t="n">
        <f aca="false">$AI1716*$AK1716</f>
        <v>0</v>
      </c>
      <c r="AN1716" s="26"/>
      <c r="AO1716" s="26"/>
    </row>
    <row r="1717" customFormat="false" ht="12" hidden="false" customHeight="false" outlineLevel="0" collapsed="false">
      <c r="A1717" s="39" t="s">
        <v>1110</v>
      </c>
      <c r="B1717" s="39" t="s">
        <v>1111</v>
      </c>
      <c r="C1717" s="39"/>
      <c r="D1717" s="39" t="s">
        <v>4565</v>
      </c>
      <c r="E1717" s="39" t="s">
        <v>611</v>
      </c>
      <c r="F1717" s="39" t="s">
        <v>1739</v>
      </c>
      <c r="G1717" s="39" t="s">
        <v>5355</v>
      </c>
      <c r="H1717" s="39" t="s">
        <v>4502</v>
      </c>
      <c r="I1717" s="40" t="n">
        <v>5</v>
      </c>
      <c r="J1717" s="40" t="n">
        <v>0</v>
      </c>
      <c r="K1717" s="39" t="s">
        <v>4503</v>
      </c>
      <c r="L1717" s="41" t="n">
        <v>0</v>
      </c>
      <c r="M1717" s="41" t="n">
        <v>49380.59</v>
      </c>
      <c r="O1717" s="42" t="n">
        <f aca="false">M1717/SUM($M$2:$M$2023)</f>
        <v>0.000136420748656642</v>
      </c>
      <c r="P1717" s="43" t="n">
        <f aca="false">IFERROR(M1717/I1717,0)</f>
        <v>9876.118</v>
      </c>
      <c r="Q1717" s="17"/>
      <c r="R1717" s="44" t="n">
        <f aca="false">I1717-Q1717</f>
        <v>5</v>
      </c>
      <c r="S1717" s="43" t="n">
        <f aca="false">$AK1717*R1717</f>
        <v>49380.593939394</v>
      </c>
      <c r="U1717" s="26" t="s">
        <v>259</v>
      </c>
      <c r="V1717" s="26" t="s">
        <v>610</v>
      </c>
      <c r="W1717" s="26" t="s">
        <v>612</v>
      </c>
      <c r="X1717" s="26"/>
      <c r="Y1717" s="26" t="s">
        <v>615</v>
      </c>
      <c r="Z1717" s="27" t="s">
        <v>126</v>
      </c>
      <c r="AA1717" s="26"/>
      <c r="AB1717" s="26"/>
      <c r="AC1717" s="26"/>
      <c r="AD1717" s="26"/>
      <c r="AE1717" s="26"/>
      <c r="AF1717" s="26"/>
      <c r="AG1717" s="26"/>
      <c r="AH1717" s="45"/>
      <c r="AI1717" s="45"/>
      <c r="AJ1717" s="45"/>
      <c r="AK1717" s="46" t="n">
        <v>9876.11878787879</v>
      </c>
      <c r="AL1717" s="46"/>
      <c r="AM1717" s="46"/>
      <c r="AN1717" s="26"/>
      <c r="AO1717" s="26" t="s">
        <v>1741</v>
      </c>
    </row>
    <row r="1718" customFormat="false" ht="12" hidden="false" customHeight="false" outlineLevel="0" collapsed="false">
      <c r="A1718" s="39" t="s">
        <v>1387</v>
      </c>
      <c r="B1718" s="39" t="s">
        <v>1388</v>
      </c>
      <c r="C1718" s="39"/>
      <c r="D1718" s="39" t="s">
        <v>4565</v>
      </c>
      <c r="E1718" s="39" t="s">
        <v>611</v>
      </c>
      <c r="F1718" s="39" t="s">
        <v>1739</v>
      </c>
      <c r="G1718" s="39" t="s">
        <v>5355</v>
      </c>
      <c r="H1718" s="39" t="s">
        <v>4502</v>
      </c>
      <c r="I1718" s="40" t="n">
        <v>5</v>
      </c>
      <c r="J1718" s="40" t="n">
        <v>0</v>
      </c>
      <c r="K1718" s="39" t="s">
        <v>4503</v>
      </c>
      <c r="L1718" s="41" t="n">
        <v>0</v>
      </c>
      <c r="M1718" s="41" t="n">
        <v>104115</v>
      </c>
      <c r="O1718" s="42" t="n">
        <f aca="false">M1718/SUM($M$2:$M$2023)</f>
        <v>0.000287632169773312</v>
      </c>
      <c r="P1718" s="43" t="n">
        <f aca="false">IFERROR(M1718/I1718,0)</f>
        <v>20823</v>
      </c>
      <c r="Q1718" s="17"/>
      <c r="R1718" s="44" t="n">
        <f aca="false">I1718-Q1718</f>
        <v>5</v>
      </c>
      <c r="S1718" s="43" t="n">
        <f aca="false">$AK1718*R1718</f>
        <v>104115</v>
      </c>
      <c r="U1718" s="26" t="s">
        <v>259</v>
      </c>
      <c r="V1718" s="26" t="s">
        <v>610</v>
      </c>
      <c r="W1718" s="26" t="s">
        <v>612</v>
      </c>
      <c r="X1718" s="26"/>
      <c r="Y1718" s="26" t="s">
        <v>615</v>
      </c>
      <c r="Z1718" s="27" t="s">
        <v>126</v>
      </c>
      <c r="AA1718" s="26"/>
      <c r="AB1718" s="26"/>
      <c r="AC1718" s="26"/>
      <c r="AD1718" s="26"/>
      <c r="AE1718" s="26"/>
      <c r="AF1718" s="26"/>
      <c r="AG1718" s="26"/>
      <c r="AH1718" s="45" t="n">
        <v>5</v>
      </c>
      <c r="AI1718" s="45" t="n">
        <f aca="false">Q1718</f>
        <v>0</v>
      </c>
      <c r="AJ1718" s="45" t="n">
        <f aca="false">$AH1718-$AI1718</f>
        <v>5</v>
      </c>
      <c r="AK1718" s="46" t="n">
        <v>20823</v>
      </c>
      <c r="AL1718" s="46" t="n">
        <f aca="false">$AJ1718*$AK1718</f>
        <v>104115</v>
      </c>
      <c r="AM1718" s="46" t="n">
        <f aca="false">$AI1718*$AK1718</f>
        <v>0</v>
      </c>
      <c r="AN1718" s="26"/>
      <c r="AO1718" s="26"/>
    </row>
    <row r="1719" customFormat="false" ht="12" hidden="false" customHeight="false" outlineLevel="0" collapsed="false">
      <c r="A1719" s="39" t="s">
        <v>3098</v>
      </c>
      <c r="B1719" s="39" t="s">
        <v>3099</v>
      </c>
      <c r="C1719" s="39" t="s">
        <v>6036</v>
      </c>
      <c r="D1719" s="39" t="s">
        <v>6037</v>
      </c>
      <c r="E1719" s="39" t="s">
        <v>747</v>
      </c>
      <c r="F1719" s="39" t="s">
        <v>1739</v>
      </c>
      <c r="G1719" s="39" t="s">
        <v>4853</v>
      </c>
      <c r="H1719" s="39" t="s">
        <v>4502</v>
      </c>
      <c r="I1719" s="40" t="n">
        <v>5</v>
      </c>
      <c r="J1719" s="40" t="n">
        <v>0</v>
      </c>
      <c r="K1719" s="39" t="s">
        <v>4503</v>
      </c>
      <c r="L1719" s="41" t="n">
        <v>0</v>
      </c>
      <c r="M1719" s="41" t="n">
        <v>18918</v>
      </c>
      <c r="O1719" s="42" t="n">
        <f aca="false">M1719/SUM($M$2:$M$2023)</f>
        <v>5.22636064714164E-005</v>
      </c>
      <c r="P1719" s="43" t="n">
        <f aca="false">IFERROR(M1719/I1719,0)</f>
        <v>3783.6</v>
      </c>
      <c r="Q1719" s="17"/>
      <c r="R1719" s="44" t="n">
        <f aca="false">I1719-Q1719</f>
        <v>5</v>
      </c>
      <c r="S1719" s="43" t="n">
        <f aca="false">$AK1719*R1719</f>
        <v>18918</v>
      </c>
      <c r="U1719" s="26" t="s">
        <v>259</v>
      </c>
      <c r="V1719" s="26" t="s">
        <v>746</v>
      </c>
      <c r="W1719" s="26" t="s">
        <v>612</v>
      </c>
      <c r="X1719" s="26"/>
      <c r="Y1719" s="26" t="s">
        <v>750</v>
      </c>
      <c r="Z1719" s="27" t="s">
        <v>126</v>
      </c>
      <c r="AA1719" s="26"/>
      <c r="AB1719" s="26"/>
      <c r="AC1719" s="26"/>
      <c r="AD1719" s="26"/>
      <c r="AE1719" s="26"/>
      <c r="AF1719" s="26"/>
      <c r="AG1719" s="26"/>
      <c r="AH1719" s="45" t="n">
        <v>5</v>
      </c>
      <c r="AI1719" s="45" t="n">
        <f aca="false">Q1719</f>
        <v>0</v>
      </c>
      <c r="AJ1719" s="45" t="n">
        <f aca="false">$AH1719-$AI1719</f>
        <v>5</v>
      </c>
      <c r="AK1719" s="46" t="n">
        <v>3783.6</v>
      </c>
      <c r="AL1719" s="46" t="n">
        <f aca="false">$AJ1719*$AK1719</f>
        <v>18918</v>
      </c>
      <c r="AM1719" s="46" t="n">
        <f aca="false">$AI1719*$AK1719</f>
        <v>0</v>
      </c>
      <c r="AN1719" s="26"/>
      <c r="AO1719" s="26"/>
    </row>
    <row r="1720" customFormat="false" ht="12" hidden="false" customHeight="false" outlineLevel="0" collapsed="false">
      <c r="A1720" s="39" t="s">
        <v>1032</v>
      </c>
      <c r="B1720" s="39" t="s">
        <v>1033</v>
      </c>
      <c r="C1720" s="39" t="s">
        <v>6038</v>
      </c>
      <c r="D1720" s="39" t="s">
        <v>4505</v>
      </c>
      <c r="E1720" s="39" t="s">
        <v>261</v>
      </c>
      <c r="F1720" s="39" t="s">
        <v>1739</v>
      </c>
      <c r="G1720" s="39" t="s">
        <v>4853</v>
      </c>
      <c r="H1720" s="39" t="s">
        <v>4502</v>
      </c>
      <c r="I1720" s="40" t="n">
        <v>4</v>
      </c>
      <c r="J1720" s="40" t="n">
        <v>0</v>
      </c>
      <c r="K1720" s="39" t="s">
        <v>4503</v>
      </c>
      <c r="L1720" s="41" t="n">
        <v>0</v>
      </c>
      <c r="M1720" s="41" t="n">
        <v>14520.03</v>
      </c>
      <c r="O1720" s="42" t="n">
        <f aca="false">M1720/SUM($M$2:$M$2023)</f>
        <v>4.01136025939931E-005</v>
      </c>
      <c r="P1720" s="43" t="n">
        <f aca="false">IFERROR(M1720/I1720,0)</f>
        <v>3630.0075</v>
      </c>
      <c r="Q1720" s="17"/>
      <c r="R1720" s="44" t="n">
        <f aca="false">I1720-Q1720</f>
        <v>4</v>
      </c>
      <c r="S1720" s="43" t="n">
        <f aca="false">$AK1720*R1720</f>
        <v>14520.0303239741</v>
      </c>
      <c r="U1720" s="26" t="s">
        <v>259</v>
      </c>
      <c r="V1720" s="26" t="s">
        <v>260</v>
      </c>
      <c r="W1720" s="26" t="s">
        <v>262</v>
      </c>
      <c r="X1720" s="29" t="s">
        <v>227</v>
      </c>
      <c r="Y1720" s="26" t="s">
        <v>297</v>
      </c>
      <c r="Z1720" s="25" t="s">
        <v>51</v>
      </c>
      <c r="AA1720" s="26" t="s">
        <v>2227</v>
      </c>
      <c r="AB1720" s="26" t="s">
        <v>2228</v>
      </c>
      <c r="AC1720" s="26" t="s">
        <v>1036</v>
      </c>
      <c r="AD1720" s="26" t="s">
        <v>269</v>
      </c>
      <c r="AE1720" s="26"/>
      <c r="AF1720" s="26" t="s">
        <v>270</v>
      </c>
      <c r="AG1720" s="26" t="s">
        <v>1037</v>
      </c>
      <c r="AH1720" s="45"/>
      <c r="AI1720" s="45"/>
      <c r="AJ1720" s="45"/>
      <c r="AK1720" s="46" t="n">
        <v>3630.00758099352</v>
      </c>
      <c r="AL1720" s="46"/>
      <c r="AM1720" s="46"/>
      <c r="AN1720" s="26"/>
      <c r="AO1720" s="26" t="s">
        <v>5680</v>
      </c>
    </row>
    <row r="1721" customFormat="false" ht="12" hidden="false" customHeight="false" outlineLevel="0" collapsed="false">
      <c r="A1721" s="39" t="s">
        <v>1963</v>
      </c>
      <c r="B1721" s="39" t="s">
        <v>1964</v>
      </c>
      <c r="C1721" s="39" t="s">
        <v>6039</v>
      </c>
      <c r="D1721" s="39" t="s">
        <v>4505</v>
      </c>
      <c r="E1721" s="39" t="s">
        <v>261</v>
      </c>
      <c r="F1721" s="39" t="s">
        <v>1739</v>
      </c>
      <c r="G1721" s="39" t="s">
        <v>4853</v>
      </c>
      <c r="H1721" s="39" t="s">
        <v>4502</v>
      </c>
      <c r="I1721" s="40" t="n">
        <v>4</v>
      </c>
      <c r="J1721" s="40" t="n">
        <v>0</v>
      </c>
      <c r="K1721" s="39" t="s">
        <v>4503</v>
      </c>
      <c r="L1721" s="41" t="n">
        <v>0</v>
      </c>
      <c r="M1721" s="41" t="n">
        <v>1001.3</v>
      </c>
      <c r="O1721" s="42" t="n">
        <f aca="false">M1721/SUM($M$2:$M$2023)</f>
        <v>2.76623052964527E-006</v>
      </c>
      <c r="P1721" s="43" t="n">
        <f aca="false">IFERROR(M1721/I1721,0)</f>
        <v>250.325</v>
      </c>
      <c r="Q1721" s="17"/>
      <c r="R1721" s="44" t="n">
        <f aca="false">I1721-Q1721</f>
        <v>4</v>
      </c>
      <c r="S1721" s="43" t="n">
        <f aca="false">$AK1721*R1721</f>
        <v>1001.30392282958</v>
      </c>
      <c r="U1721" s="26" t="s">
        <v>259</v>
      </c>
      <c r="V1721" s="26" t="s">
        <v>260</v>
      </c>
      <c r="W1721" s="26" t="s">
        <v>262</v>
      </c>
      <c r="X1721" s="24" t="s">
        <v>226</v>
      </c>
      <c r="Y1721" s="26" t="s">
        <v>267</v>
      </c>
      <c r="Z1721" s="25" t="s">
        <v>51</v>
      </c>
      <c r="AA1721" s="26" t="s">
        <v>1965</v>
      </c>
      <c r="AB1721" s="26" t="s">
        <v>1966</v>
      </c>
      <c r="AC1721" s="26" t="s">
        <v>290</v>
      </c>
      <c r="AD1721" s="26" t="s">
        <v>269</v>
      </c>
      <c r="AE1721" s="26"/>
      <c r="AF1721" s="26" t="s">
        <v>269</v>
      </c>
      <c r="AG1721" s="26"/>
      <c r="AH1721" s="45"/>
      <c r="AI1721" s="45"/>
      <c r="AJ1721" s="45"/>
      <c r="AK1721" s="46" t="n">
        <v>250.325980707395</v>
      </c>
      <c r="AL1721" s="46"/>
      <c r="AM1721" s="46"/>
      <c r="AN1721" s="26"/>
      <c r="AO1721" s="26" t="s">
        <v>5001</v>
      </c>
    </row>
    <row r="1722" customFormat="false" ht="12" hidden="false" customHeight="false" outlineLevel="0" collapsed="false">
      <c r="A1722" s="39" t="s">
        <v>1818</v>
      </c>
      <c r="B1722" s="39" t="s">
        <v>1819</v>
      </c>
      <c r="C1722" s="39" t="s">
        <v>4661</v>
      </c>
      <c r="D1722" s="39" t="s">
        <v>4505</v>
      </c>
      <c r="E1722" s="39" t="s">
        <v>261</v>
      </c>
      <c r="F1722" s="39" t="s">
        <v>1739</v>
      </c>
      <c r="G1722" s="39" t="s">
        <v>4853</v>
      </c>
      <c r="H1722" s="39" t="s">
        <v>4502</v>
      </c>
      <c r="I1722" s="40" t="n">
        <v>4</v>
      </c>
      <c r="J1722" s="40" t="n">
        <v>0</v>
      </c>
      <c r="K1722" s="39" t="s">
        <v>4503</v>
      </c>
      <c r="L1722" s="41" t="n">
        <v>0</v>
      </c>
      <c r="M1722" s="41" t="n">
        <v>1329.21</v>
      </c>
      <c r="O1722" s="42" t="n">
        <f aca="false">M1722/SUM($M$2:$M$2023)</f>
        <v>3.67212751653829E-006</v>
      </c>
      <c r="P1722" s="43" t="n">
        <f aca="false">IFERROR(M1722/I1722,0)</f>
        <v>332.3025</v>
      </c>
      <c r="Q1722" s="17"/>
      <c r="R1722" s="44" t="n">
        <f aca="false">I1722-Q1722</f>
        <v>4</v>
      </c>
      <c r="S1722" s="43" t="n">
        <f aca="false">$AK1722*R1722</f>
        <v>1329.20842380641</v>
      </c>
      <c r="U1722" s="26" t="s">
        <v>259</v>
      </c>
      <c r="V1722" s="26" t="s">
        <v>260</v>
      </c>
      <c r="W1722" s="26" t="s">
        <v>262</v>
      </c>
      <c r="X1722" s="26"/>
      <c r="Y1722" s="26" t="s">
        <v>277</v>
      </c>
      <c r="Z1722" s="27" t="s">
        <v>123</v>
      </c>
      <c r="AA1722" s="26"/>
      <c r="AB1722" s="26"/>
      <c r="AC1722" s="26"/>
      <c r="AD1722" s="26"/>
      <c r="AE1722" s="26"/>
      <c r="AF1722" s="26"/>
      <c r="AG1722" s="26"/>
      <c r="AH1722" s="45"/>
      <c r="AI1722" s="45"/>
      <c r="AJ1722" s="45"/>
      <c r="AK1722" s="46" t="n">
        <v>332.302105951602</v>
      </c>
      <c r="AL1722" s="46"/>
      <c r="AM1722" s="46"/>
      <c r="AN1722" s="26"/>
      <c r="AO1722" s="26" t="s">
        <v>1820</v>
      </c>
    </row>
    <row r="1723" customFormat="false" ht="12" hidden="false" customHeight="false" outlineLevel="0" collapsed="false">
      <c r="A1723" s="39" t="s">
        <v>2712</v>
      </c>
      <c r="B1723" s="39" t="s">
        <v>2713</v>
      </c>
      <c r="C1723" s="39" t="s">
        <v>6040</v>
      </c>
      <c r="D1723" s="39" t="s">
        <v>4505</v>
      </c>
      <c r="E1723" s="39" t="s">
        <v>261</v>
      </c>
      <c r="F1723" s="39" t="s">
        <v>1739</v>
      </c>
      <c r="G1723" s="39" t="s">
        <v>4853</v>
      </c>
      <c r="H1723" s="39" t="s">
        <v>4502</v>
      </c>
      <c r="I1723" s="40" t="n">
        <v>4</v>
      </c>
      <c r="J1723" s="40" t="n">
        <v>0</v>
      </c>
      <c r="K1723" s="39" t="s">
        <v>4503</v>
      </c>
      <c r="L1723" s="41" t="n">
        <v>0</v>
      </c>
      <c r="M1723" s="41" t="n">
        <v>14530.28</v>
      </c>
      <c r="O1723" s="42" t="n">
        <f aca="false">M1723/SUM($M$2:$M$2023)</f>
        <v>4.01419196447559E-005</v>
      </c>
      <c r="P1723" s="43" t="n">
        <f aca="false">IFERROR(M1723/I1723,0)</f>
        <v>3632.57</v>
      </c>
      <c r="Q1723" s="17"/>
      <c r="R1723" s="44" t="n">
        <f aca="false">I1723-Q1723</f>
        <v>4</v>
      </c>
      <c r="S1723" s="43" t="n">
        <f aca="false">$AK1723*R1723</f>
        <v>14530.28</v>
      </c>
      <c r="U1723" s="26" t="s">
        <v>259</v>
      </c>
      <c r="V1723" s="26" t="s">
        <v>260</v>
      </c>
      <c r="W1723" s="26" t="s">
        <v>262</v>
      </c>
      <c r="X1723" s="24" t="s">
        <v>226</v>
      </c>
      <c r="Y1723" s="26" t="s">
        <v>267</v>
      </c>
      <c r="Z1723" s="25" t="s">
        <v>51</v>
      </c>
      <c r="AA1723" s="26" t="s">
        <v>2714</v>
      </c>
      <c r="AB1723" s="26" t="s">
        <v>2715</v>
      </c>
      <c r="AC1723" s="26" t="s">
        <v>290</v>
      </c>
      <c r="AD1723" s="26" t="s">
        <v>269</v>
      </c>
      <c r="AE1723" s="26"/>
      <c r="AF1723" s="26" t="s">
        <v>269</v>
      </c>
      <c r="AG1723" s="26"/>
      <c r="AH1723" s="45"/>
      <c r="AI1723" s="45"/>
      <c r="AJ1723" s="45"/>
      <c r="AK1723" s="46" t="n">
        <v>3632.57</v>
      </c>
      <c r="AL1723" s="46"/>
      <c r="AM1723" s="46"/>
      <c r="AN1723" s="26"/>
      <c r="AO1723" s="26" t="s">
        <v>5955</v>
      </c>
    </row>
    <row r="1724" customFormat="false" ht="12" hidden="false" customHeight="false" outlineLevel="0" collapsed="false">
      <c r="A1724" s="39" t="s">
        <v>2712</v>
      </c>
      <c r="B1724" s="39" t="s">
        <v>2713</v>
      </c>
      <c r="C1724" s="39" t="s">
        <v>6041</v>
      </c>
      <c r="D1724" s="39" t="s">
        <v>4505</v>
      </c>
      <c r="E1724" s="39" t="s">
        <v>261</v>
      </c>
      <c r="F1724" s="39" t="s">
        <v>1739</v>
      </c>
      <c r="G1724" s="39" t="s">
        <v>4853</v>
      </c>
      <c r="H1724" s="39" t="s">
        <v>4502</v>
      </c>
      <c r="I1724" s="40" t="n">
        <v>4</v>
      </c>
      <c r="J1724" s="40" t="n">
        <v>0</v>
      </c>
      <c r="K1724" s="39" t="s">
        <v>4503</v>
      </c>
      <c r="L1724" s="41" t="n">
        <v>0</v>
      </c>
      <c r="M1724" s="41" t="n">
        <v>14530.28</v>
      </c>
      <c r="O1724" s="42" t="n">
        <f aca="false">M1724/SUM($M$2:$M$2023)</f>
        <v>4.01419196447559E-005</v>
      </c>
      <c r="P1724" s="43" t="n">
        <f aca="false">IFERROR(M1724/I1724,0)</f>
        <v>3632.57</v>
      </c>
      <c r="Q1724" s="17"/>
      <c r="R1724" s="44" t="n">
        <f aca="false">I1724-Q1724</f>
        <v>4</v>
      </c>
      <c r="S1724" s="43" t="n">
        <f aca="false">$AK1724*R1724</f>
        <v>14530.28</v>
      </c>
      <c r="U1724" s="26" t="s">
        <v>259</v>
      </c>
      <c r="V1724" s="26" t="s">
        <v>260</v>
      </c>
      <c r="W1724" s="26" t="s">
        <v>262</v>
      </c>
      <c r="X1724" s="24" t="s">
        <v>226</v>
      </c>
      <c r="Y1724" s="26" t="s">
        <v>267</v>
      </c>
      <c r="Z1724" s="25" t="s">
        <v>51</v>
      </c>
      <c r="AA1724" s="26" t="s">
        <v>2714</v>
      </c>
      <c r="AB1724" s="26" t="s">
        <v>2715</v>
      </c>
      <c r="AC1724" s="26" t="s">
        <v>290</v>
      </c>
      <c r="AD1724" s="26" t="s">
        <v>269</v>
      </c>
      <c r="AE1724" s="26"/>
      <c r="AF1724" s="26" t="s">
        <v>269</v>
      </c>
      <c r="AG1724" s="26"/>
      <c r="AH1724" s="45"/>
      <c r="AI1724" s="45"/>
      <c r="AJ1724" s="45"/>
      <c r="AK1724" s="46" t="n">
        <v>3632.57</v>
      </c>
      <c r="AL1724" s="46"/>
      <c r="AM1724" s="46"/>
      <c r="AN1724" s="26"/>
      <c r="AO1724" s="26" t="s">
        <v>5955</v>
      </c>
    </row>
    <row r="1725" customFormat="false" ht="12" hidden="false" customHeight="false" outlineLevel="0" collapsed="false">
      <c r="A1725" s="39" t="s">
        <v>2363</v>
      </c>
      <c r="B1725" s="39" t="s">
        <v>2364</v>
      </c>
      <c r="C1725" s="39" t="s">
        <v>6042</v>
      </c>
      <c r="D1725" s="39" t="s">
        <v>4505</v>
      </c>
      <c r="E1725" s="39" t="s">
        <v>261</v>
      </c>
      <c r="F1725" s="39" t="s">
        <v>1739</v>
      </c>
      <c r="G1725" s="39" t="s">
        <v>4853</v>
      </c>
      <c r="H1725" s="39" t="s">
        <v>4502</v>
      </c>
      <c r="I1725" s="40" t="n">
        <v>4</v>
      </c>
      <c r="J1725" s="40" t="n">
        <v>0</v>
      </c>
      <c r="K1725" s="39" t="s">
        <v>4503</v>
      </c>
      <c r="L1725" s="41" t="n">
        <v>0</v>
      </c>
      <c r="M1725" s="41" t="n">
        <v>5719.27</v>
      </c>
      <c r="O1725" s="42" t="n">
        <f aca="false">M1725/SUM($M$2:$M$2023)</f>
        <v>1.580027891869E-005</v>
      </c>
      <c r="P1725" s="43" t="n">
        <f aca="false">IFERROR(M1725/I1725,0)</f>
        <v>1429.8175</v>
      </c>
      <c r="Q1725" s="17"/>
      <c r="R1725" s="44" t="n">
        <f aca="false">I1725-Q1725</f>
        <v>4</v>
      </c>
      <c r="S1725" s="43" t="n">
        <f aca="false">$AK1725*R1725</f>
        <v>5719.27383259912</v>
      </c>
      <c r="U1725" s="26" t="s">
        <v>259</v>
      </c>
      <c r="V1725" s="26" t="s">
        <v>260</v>
      </c>
      <c r="W1725" s="26" t="s">
        <v>262</v>
      </c>
      <c r="X1725" s="24" t="s">
        <v>226</v>
      </c>
      <c r="Y1725" s="26" t="s">
        <v>267</v>
      </c>
      <c r="Z1725" s="25" t="s">
        <v>51</v>
      </c>
      <c r="AA1725" s="26" t="s">
        <v>2365</v>
      </c>
      <c r="AB1725" s="26" t="s">
        <v>2366</v>
      </c>
      <c r="AC1725" s="26" t="s">
        <v>290</v>
      </c>
      <c r="AD1725" s="26" t="s">
        <v>269</v>
      </c>
      <c r="AE1725" s="26"/>
      <c r="AF1725" s="26" t="s">
        <v>269</v>
      </c>
      <c r="AG1725" s="26"/>
      <c r="AH1725" s="45"/>
      <c r="AI1725" s="45"/>
      <c r="AJ1725" s="45"/>
      <c r="AK1725" s="46" t="n">
        <v>1429.81845814978</v>
      </c>
      <c r="AL1725" s="46"/>
      <c r="AM1725" s="46"/>
      <c r="AN1725" s="26"/>
      <c r="AO1725" s="26" t="s">
        <v>5711</v>
      </c>
    </row>
    <row r="1726" customFormat="false" ht="12" hidden="false" customHeight="false" outlineLevel="0" collapsed="false">
      <c r="A1726" s="39" t="s">
        <v>1843</v>
      </c>
      <c r="B1726" s="39" t="s">
        <v>1844</v>
      </c>
      <c r="C1726" s="39" t="s">
        <v>4953</v>
      </c>
      <c r="D1726" s="39" t="s">
        <v>4505</v>
      </c>
      <c r="E1726" s="39" t="s">
        <v>261</v>
      </c>
      <c r="F1726" s="39" t="s">
        <v>1739</v>
      </c>
      <c r="G1726" s="39" t="s">
        <v>4853</v>
      </c>
      <c r="H1726" s="39" t="s">
        <v>4502</v>
      </c>
      <c r="I1726" s="40" t="n">
        <v>4</v>
      </c>
      <c r="J1726" s="40" t="n">
        <v>0</v>
      </c>
      <c r="K1726" s="39" t="s">
        <v>4503</v>
      </c>
      <c r="L1726" s="41" t="n">
        <v>0</v>
      </c>
      <c r="M1726" s="41" t="n">
        <v>404.37</v>
      </c>
      <c r="O1726" s="42" t="n">
        <f aca="false">M1726/SUM($M$2:$M$2023)</f>
        <v>1.11712837238855E-006</v>
      </c>
      <c r="P1726" s="43" t="n">
        <f aca="false">IFERROR(M1726/I1726,0)</f>
        <v>101.0925</v>
      </c>
      <c r="Q1726" s="17"/>
      <c r="R1726" s="44" t="n">
        <f aca="false">I1726-Q1726</f>
        <v>4</v>
      </c>
      <c r="S1726" s="43" t="n">
        <f aca="false">$AK1726*R1726</f>
        <v>404.37215952482</v>
      </c>
      <c r="U1726" s="26" t="s">
        <v>259</v>
      </c>
      <c r="V1726" s="26" t="s">
        <v>260</v>
      </c>
      <c r="W1726" s="26" t="s">
        <v>262</v>
      </c>
      <c r="X1726" s="26"/>
      <c r="Y1726" s="26" t="s">
        <v>277</v>
      </c>
      <c r="Z1726" s="27" t="s">
        <v>123</v>
      </c>
      <c r="AA1726" s="26"/>
      <c r="AB1726" s="26"/>
      <c r="AC1726" s="26"/>
      <c r="AD1726" s="26"/>
      <c r="AE1726" s="26"/>
      <c r="AF1726" s="26"/>
      <c r="AG1726" s="26"/>
      <c r="AH1726" s="45"/>
      <c r="AI1726" s="45"/>
      <c r="AJ1726" s="45"/>
      <c r="AK1726" s="46" t="n">
        <v>101.093039881205</v>
      </c>
      <c r="AL1726" s="46"/>
      <c r="AM1726" s="46"/>
      <c r="AN1726" s="26"/>
      <c r="AO1726" s="26" t="s">
        <v>1845</v>
      </c>
    </row>
    <row r="1727" customFormat="false" ht="12" hidden="false" customHeight="false" outlineLevel="0" collapsed="false">
      <c r="A1727" s="39" t="s">
        <v>2923</v>
      </c>
      <c r="B1727" s="39" t="s">
        <v>2924</v>
      </c>
      <c r="C1727" s="39" t="s">
        <v>6043</v>
      </c>
      <c r="D1727" s="39" t="s">
        <v>4505</v>
      </c>
      <c r="E1727" s="39" t="s">
        <v>261</v>
      </c>
      <c r="F1727" s="39" t="s">
        <v>1739</v>
      </c>
      <c r="G1727" s="39" t="s">
        <v>4853</v>
      </c>
      <c r="H1727" s="39" t="s">
        <v>4502</v>
      </c>
      <c r="I1727" s="40" t="n">
        <v>4</v>
      </c>
      <c r="J1727" s="40" t="n">
        <v>0</v>
      </c>
      <c r="K1727" s="39" t="s">
        <v>4503</v>
      </c>
      <c r="L1727" s="41" t="n">
        <v>0</v>
      </c>
      <c r="M1727" s="41" t="n">
        <v>2619.93</v>
      </c>
      <c r="O1727" s="42" t="n">
        <f aca="false">M1727/SUM($M$2:$M$2023)</f>
        <v>7.23792105416313E-006</v>
      </c>
      <c r="P1727" s="43" t="n">
        <f aca="false">IFERROR(M1727/I1727,0)</f>
        <v>654.9825</v>
      </c>
      <c r="Q1727" s="17"/>
      <c r="R1727" s="44" t="n">
        <f aca="false">I1727-Q1727</f>
        <v>4</v>
      </c>
      <c r="S1727" s="43" t="n">
        <f aca="false">$AK1727*R1727</f>
        <v>2619.92857142857</v>
      </c>
      <c r="U1727" s="26" t="s">
        <v>259</v>
      </c>
      <c r="V1727" s="26" t="s">
        <v>260</v>
      </c>
      <c r="W1727" s="26" t="s">
        <v>262</v>
      </c>
      <c r="X1727" s="26"/>
      <c r="Y1727" s="26" t="s">
        <v>277</v>
      </c>
      <c r="Z1727" s="27" t="s">
        <v>123</v>
      </c>
      <c r="AA1727" s="26"/>
      <c r="AB1727" s="26"/>
      <c r="AC1727" s="26"/>
      <c r="AD1727" s="26"/>
      <c r="AE1727" s="26"/>
      <c r="AF1727" s="26"/>
      <c r="AG1727" s="26"/>
      <c r="AH1727" s="45"/>
      <c r="AI1727" s="45"/>
      <c r="AJ1727" s="45"/>
      <c r="AK1727" s="46" t="n">
        <v>654.982142857143</v>
      </c>
      <c r="AL1727" s="46"/>
      <c r="AM1727" s="46"/>
      <c r="AN1727" s="26"/>
      <c r="AO1727" s="26" t="s">
        <v>2147</v>
      </c>
    </row>
    <row r="1728" customFormat="false" ht="12" hidden="false" customHeight="false" outlineLevel="0" collapsed="false">
      <c r="A1728" s="39" t="s">
        <v>3100</v>
      </c>
      <c r="B1728" s="39" t="s">
        <v>3101</v>
      </c>
      <c r="C1728" s="39" t="s">
        <v>6044</v>
      </c>
      <c r="D1728" s="39" t="s">
        <v>4505</v>
      </c>
      <c r="E1728" s="39" t="s">
        <v>261</v>
      </c>
      <c r="F1728" s="39" t="s">
        <v>1739</v>
      </c>
      <c r="G1728" s="39" t="s">
        <v>4853</v>
      </c>
      <c r="H1728" s="39" t="s">
        <v>4502</v>
      </c>
      <c r="I1728" s="40" t="n">
        <v>4</v>
      </c>
      <c r="J1728" s="40" t="n">
        <v>0</v>
      </c>
      <c r="K1728" s="39" t="s">
        <v>4503</v>
      </c>
      <c r="L1728" s="41" t="n">
        <v>0</v>
      </c>
      <c r="M1728" s="41" t="n">
        <v>693083</v>
      </c>
      <c r="O1728" s="42" t="n">
        <f aca="false">M1728/SUM($M$2:$M$2023)</f>
        <v>0.00191473819452525</v>
      </c>
      <c r="P1728" s="43" t="n">
        <f aca="false">IFERROR(M1728/I1728,0)</f>
        <v>173270.75</v>
      </c>
      <c r="Q1728" s="17"/>
      <c r="R1728" s="44" t="n">
        <f aca="false">I1728-Q1728</f>
        <v>4</v>
      </c>
      <c r="S1728" s="43" t="n">
        <f aca="false">$AK1728*R1728</f>
        <v>693083</v>
      </c>
      <c r="U1728" s="26" t="s">
        <v>259</v>
      </c>
      <c r="V1728" s="26" t="s">
        <v>260</v>
      </c>
      <c r="W1728" s="26" t="s">
        <v>262</v>
      </c>
      <c r="X1728" s="26"/>
      <c r="Y1728" s="26" t="s">
        <v>277</v>
      </c>
      <c r="Z1728" s="27" t="s">
        <v>123</v>
      </c>
      <c r="AA1728" s="26"/>
      <c r="AB1728" s="26"/>
      <c r="AC1728" s="26"/>
      <c r="AD1728" s="26"/>
      <c r="AE1728" s="26"/>
      <c r="AF1728" s="26"/>
      <c r="AG1728" s="26"/>
      <c r="AH1728" s="45" t="n">
        <v>4</v>
      </c>
      <c r="AI1728" s="45" t="n">
        <f aca="false">Q1728</f>
        <v>0</v>
      </c>
      <c r="AJ1728" s="45" t="n">
        <f aca="false">$AH1728-$AI1728</f>
        <v>4</v>
      </c>
      <c r="AK1728" s="46" t="n">
        <v>173270.75</v>
      </c>
      <c r="AL1728" s="46" t="n">
        <f aca="false">$AJ1728*$AK1728</f>
        <v>693083</v>
      </c>
      <c r="AM1728" s="46" t="n">
        <f aca="false">$AI1728*$AK1728</f>
        <v>0</v>
      </c>
      <c r="AN1728" s="26"/>
      <c r="AO1728" s="26"/>
    </row>
    <row r="1729" customFormat="false" ht="12" hidden="false" customHeight="false" outlineLevel="0" collapsed="false">
      <c r="A1729" s="39" t="s">
        <v>3002</v>
      </c>
      <c r="B1729" s="39" t="s">
        <v>3003</v>
      </c>
      <c r="C1729" s="39"/>
      <c r="D1729" s="39" t="s">
        <v>4505</v>
      </c>
      <c r="E1729" s="39" t="s">
        <v>274</v>
      </c>
      <c r="F1729" s="39" t="s">
        <v>1739</v>
      </c>
      <c r="G1729" s="39" t="s">
        <v>4853</v>
      </c>
      <c r="H1729" s="39" t="s">
        <v>4502</v>
      </c>
      <c r="I1729" s="40" t="n">
        <v>4</v>
      </c>
      <c r="J1729" s="40" t="n">
        <v>0</v>
      </c>
      <c r="K1729" s="39" t="s">
        <v>4503</v>
      </c>
      <c r="L1729" s="41" t="n">
        <v>0</v>
      </c>
      <c r="M1729" s="41" t="n">
        <v>1704.62</v>
      </c>
      <c r="O1729" s="42" t="n">
        <f aca="false">M1729/SUM($M$2:$M$2023)</f>
        <v>4.70924986062511E-006</v>
      </c>
      <c r="P1729" s="43" t="n">
        <f aca="false">IFERROR(M1729/I1729,0)</f>
        <v>426.155</v>
      </c>
      <c r="Q1729" s="17"/>
      <c r="R1729" s="44" t="n">
        <f aca="false">I1729-Q1729</f>
        <v>4</v>
      </c>
      <c r="S1729" s="43" t="n">
        <f aca="false">$AK1729*R1729</f>
        <v>1704.62222222222</v>
      </c>
      <c r="U1729" s="26" t="s">
        <v>259</v>
      </c>
      <c r="V1729" s="26" t="s">
        <v>273</v>
      </c>
      <c r="W1729" s="26" t="s">
        <v>262</v>
      </c>
      <c r="X1729" s="26"/>
      <c r="Y1729" s="26" t="s">
        <v>277</v>
      </c>
      <c r="Z1729" s="27" t="s">
        <v>123</v>
      </c>
      <c r="AA1729" s="26"/>
      <c r="AB1729" s="26"/>
      <c r="AC1729" s="26"/>
      <c r="AD1729" s="26"/>
      <c r="AE1729" s="26"/>
      <c r="AF1729" s="26"/>
      <c r="AG1729" s="26"/>
      <c r="AH1729" s="45"/>
      <c r="AI1729" s="45"/>
      <c r="AJ1729" s="45"/>
      <c r="AK1729" s="46" t="n">
        <v>426.155555555556</v>
      </c>
      <c r="AL1729" s="46"/>
      <c r="AM1729" s="46"/>
      <c r="AN1729" s="26"/>
      <c r="AO1729" s="26" t="s">
        <v>1741</v>
      </c>
    </row>
    <row r="1730" customFormat="false" ht="12" hidden="false" customHeight="false" outlineLevel="0" collapsed="false">
      <c r="A1730" s="39" t="s">
        <v>3102</v>
      </c>
      <c r="B1730" s="39" t="s">
        <v>3103</v>
      </c>
      <c r="C1730" s="39"/>
      <c r="D1730" s="39" t="s">
        <v>4505</v>
      </c>
      <c r="E1730" s="39" t="s">
        <v>274</v>
      </c>
      <c r="F1730" s="39" t="s">
        <v>1739</v>
      </c>
      <c r="G1730" s="39" t="s">
        <v>4853</v>
      </c>
      <c r="H1730" s="39" t="s">
        <v>4502</v>
      </c>
      <c r="I1730" s="40" t="n">
        <v>4</v>
      </c>
      <c r="J1730" s="40" t="n">
        <v>0</v>
      </c>
      <c r="K1730" s="39" t="s">
        <v>4503</v>
      </c>
      <c r="L1730" s="41" t="n">
        <v>0</v>
      </c>
      <c r="M1730" s="41" t="n">
        <v>11041.32</v>
      </c>
      <c r="O1730" s="42" t="n">
        <f aca="false">M1730/SUM($M$2:$M$2023)</f>
        <v>3.0503182334548E-005</v>
      </c>
      <c r="P1730" s="43" t="n">
        <f aca="false">IFERROR(M1730/I1730,0)</f>
        <v>2760.33</v>
      </c>
      <c r="Q1730" s="17"/>
      <c r="R1730" s="44" t="n">
        <f aca="false">I1730-Q1730</f>
        <v>4</v>
      </c>
      <c r="S1730" s="43" t="n">
        <f aca="false">$AK1730*R1730</f>
        <v>11041.32</v>
      </c>
      <c r="U1730" s="26" t="s">
        <v>259</v>
      </c>
      <c r="V1730" s="26" t="s">
        <v>273</v>
      </c>
      <c r="W1730" s="26" t="s">
        <v>262</v>
      </c>
      <c r="X1730" s="26"/>
      <c r="Y1730" s="26" t="s">
        <v>277</v>
      </c>
      <c r="Z1730" s="27" t="s">
        <v>123</v>
      </c>
      <c r="AA1730" s="26"/>
      <c r="AB1730" s="26"/>
      <c r="AC1730" s="26"/>
      <c r="AD1730" s="26"/>
      <c r="AE1730" s="26"/>
      <c r="AF1730" s="26"/>
      <c r="AG1730" s="26"/>
      <c r="AH1730" s="45" t="n">
        <v>4</v>
      </c>
      <c r="AI1730" s="45" t="n">
        <f aca="false">Q1730</f>
        <v>0</v>
      </c>
      <c r="AJ1730" s="45" t="n">
        <f aca="false">$AH1730-$AI1730</f>
        <v>4</v>
      </c>
      <c r="AK1730" s="46" t="n">
        <v>2760.33</v>
      </c>
      <c r="AL1730" s="46" t="n">
        <f aca="false">$AJ1730*$AK1730</f>
        <v>11041.32</v>
      </c>
      <c r="AM1730" s="46" t="n">
        <f aca="false">$AI1730*$AK1730</f>
        <v>0</v>
      </c>
      <c r="AN1730" s="26"/>
      <c r="AO1730" s="26"/>
    </row>
    <row r="1731" customFormat="false" ht="12" hidden="false" customHeight="false" outlineLevel="0" collapsed="false">
      <c r="A1731" s="39" t="s">
        <v>3104</v>
      </c>
      <c r="B1731" s="39" t="s">
        <v>3105</v>
      </c>
      <c r="C1731" s="39"/>
      <c r="D1731" s="39" t="s">
        <v>4565</v>
      </c>
      <c r="E1731" s="39" t="s">
        <v>611</v>
      </c>
      <c r="F1731" s="39" t="s">
        <v>1739</v>
      </c>
      <c r="G1731" s="39" t="s">
        <v>5355</v>
      </c>
      <c r="H1731" s="39" t="s">
        <v>4502</v>
      </c>
      <c r="I1731" s="40" t="n">
        <v>4</v>
      </c>
      <c r="J1731" s="40" t="n">
        <v>0</v>
      </c>
      <c r="K1731" s="39" t="s">
        <v>4503</v>
      </c>
      <c r="L1731" s="41" t="n">
        <v>0</v>
      </c>
      <c r="M1731" s="41" t="n">
        <v>34800</v>
      </c>
      <c r="O1731" s="42" t="n">
        <f aca="false">M1731/SUM($M$2:$M$2023)</f>
        <v>9.6139840638825E-005</v>
      </c>
      <c r="P1731" s="43" t="n">
        <f aca="false">IFERROR(M1731/I1731,0)</f>
        <v>8700</v>
      </c>
      <c r="Q1731" s="17"/>
      <c r="R1731" s="44" t="n">
        <f aca="false">I1731-Q1731</f>
        <v>4</v>
      </c>
      <c r="S1731" s="43" t="n">
        <f aca="false">$AK1731*R1731</f>
        <v>34800</v>
      </c>
      <c r="U1731" s="26" t="s">
        <v>259</v>
      </c>
      <c r="V1731" s="26" t="s">
        <v>610</v>
      </c>
      <c r="W1731" s="26" t="s">
        <v>612</v>
      </c>
      <c r="X1731" s="26"/>
      <c r="Y1731" s="26" t="s">
        <v>615</v>
      </c>
      <c r="Z1731" s="27" t="s">
        <v>126</v>
      </c>
      <c r="AA1731" s="26"/>
      <c r="AB1731" s="26"/>
      <c r="AC1731" s="26"/>
      <c r="AD1731" s="26"/>
      <c r="AE1731" s="26"/>
      <c r="AF1731" s="26"/>
      <c r="AG1731" s="26"/>
      <c r="AH1731" s="45" t="n">
        <v>4</v>
      </c>
      <c r="AI1731" s="45" t="n">
        <f aca="false">Q1731</f>
        <v>0</v>
      </c>
      <c r="AJ1731" s="45" t="n">
        <f aca="false">$AH1731-$AI1731</f>
        <v>4</v>
      </c>
      <c r="AK1731" s="46" t="n">
        <v>8700</v>
      </c>
      <c r="AL1731" s="46" t="n">
        <f aca="false">$AJ1731*$AK1731</f>
        <v>34800</v>
      </c>
      <c r="AM1731" s="46" t="n">
        <f aca="false">$AI1731*$AK1731</f>
        <v>0</v>
      </c>
      <c r="AN1731" s="26"/>
      <c r="AO1731" s="26"/>
    </row>
    <row r="1732" customFormat="false" ht="12" hidden="false" customHeight="false" outlineLevel="0" collapsed="false">
      <c r="A1732" s="39" t="s">
        <v>3106</v>
      </c>
      <c r="B1732" s="39" t="s">
        <v>3107</v>
      </c>
      <c r="C1732" s="39"/>
      <c r="D1732" s="39" t="s">
        <v>4565</v>
      </c>
      <c r="E1732" s="39" t="s">
        <v>611</v>
      </c>
      <c r="F1732" s="39" t="s">
        <v>1739</v>
      </c>
      <c r="G1732" s="39" t="s">
        <v>5355</v>
      </c>
      <c r="H1732" s="39" t="s">
        <v>4502</v>
      </c>
      <c r="I1732" s="40" t="n">
        <v>4</v>
      </c>
      <c r="J1732" s="40" t="n">
        <v>0</v>
      </c>
      <c r="K1732" s="39" t="s">
        <v>4503</v>
      </c>
      <c r="L1732" s="41" t="n">
        <v>0</v>
      </c>
      <c r="M1732" s="41" t="n">
        <v>215600</v>
      </c>
      <c r="O1732" s="42" t="n">
        <f aca="false">M1732/SUM($M$2:$M$2023)</f>
        <v>0.000595624989704905</v>
      </c>
      <c r="P1732" s="43" t="n">
        <f aca="false">IFERROR(M1732/I1732,0)</f>
        <v>53900</v>
      </c>
      <c r="Q1732" s="17"/>
      <c r="R1732" s="44" t="n">
        <f aca="false">I1732-Q1732</f>
        <v>4</v>
      </c>
      <c r="S1732" s="43" t="n">
        <f aca="false">$AK1732*R1732</f>
        <v>215600</v>
      </c>
      <c r="U1732" s="26" t="s">
        <v>259</v>
      </c>
      <c r="V1732" s="26" t="s">
        <v>610</v>
      </c>
      <c r="W1732" s="26" t="s">
        <v>612</v>
      </c>
      <c r="X1732" s="26"/>
      <c r="Y1732" s="26" t="s">
        <v>615</v>
      </c>
      <c r="Z1732" s="27" t="s">
        <v>126</v>
      </c>
      <c r="AA1732" s="26"/>
      <c r="AB1732" s="26"/>
      <c r="AC1732" s="26"/>
      <c r="AD1732" s="26"/>
      <c r="AE1732" s="26"/>
      <c r="AF1732" s="26"/>
      <c r="AG1732" s="26"/>
      <c r="AH1732" s="45" t="n">
        <v>4</v>
      </c>
      <c r="AI1732" s="45" t="n">
        <f aca="false">Q1732</f>
        <v>0</v>
      </c>
      <c r="AJ1732" s="45" t="n">
        <f aca="false">$AH1732-$AI1732</f>
        <v>4</v>
      </c>
      <c r="AK1732" s="46" t="n">
        <v>53900</v>
      </c>
      <c r="AL1732" s="46" t="n">
        <f aca="false">$AJ1732*$AK1732</f>
        <v>215600</v>
      </c>
      <c r="AM1732" s="46" t="n">
        <f aca="false">$AI1732*$AK1732</f>
        <v>0</v>
      </c>
      <c r="AN1732" s="26"/>
      <c r="AO1732" s="26"/>
    </row>
    <row r="1733" customFormat="false" ht="12" hidden="false" customHeight="false" outlineLevel="0" collapsed="false">
      <c r="A1733" s="39" t="s">
        <v>3108</v>
      </c>
      <c r="B1733" s="39" t="s">
        <v>3109</v>
      </c>
      <c r="C1733" s="39"/>
      <c r="D1733" s="39" t="s">
        <v>4565</v>
      </c>
      <c r="E1733" s="39" t="s">
        <v>611</v>
      </c>
      <c r="F1733" s="39" t="s">
        <v>1739</v>
      </c>
      <c r="G1733" s="39" t="s">
        <v>5355</v>
      </c>
      <c r="H1733" s="39" t="s">
        <v>4502</v>
      </c>
      <c r="I1733" s="40" t="n">
        <v>4</v>
      </c>
      <c r="J1733" s="40" t="n">
        <v>0</v>
      </c>
      <c r="K1733" s="39" t="s">
        <v>4503</v>
      </c>
      <c r="L1733" s="41" t="n">
        <v>0</v>
      </c>
      <c r="M1733" s="41" t="n">
        <v>215600</v>
      </c>
      <c r="O1733" s="42" t="n">
        <f aca="false">M1733/SUM($M$2:$M$2023)</f>
        <v>0.000595624989704905</v>
      </c>
      <c r="P1733" s="43" t="n">
        <f aca="false">IFERROR(M1733/I1733,0)</f>
        <v>53900</v>
      </c>
      <c r="Q1733" s="17"/>
      <c r="R1733" s="44" t="n">
        <f aca="false">I1733-Q1733</f>
        <v>4</v>
      </c>
      <c r="S1733" s="43" t="n">
        <f aca="false">$AK1733*R1733</f>
        <v>215600</v>
      </c>
      <c r="U1733" s="26" t="s">
        <v>259</v>
      </c>
      <c r="V1733" s="26" t="s">
        <v>610</v>
      </c>
      <c r="W1733" s="26" t="s">
        <v>612</v>
      </c>
      <c r="X1733" s="26"/>
      <c r="Y1733" s="26" t="s">
        <v>615</v>
      </c>
      <c r="Z1733" s="27" t="s">
        <v>126</v>
      </c>
      <c r="AA1733" s="26"/>
      <c r="AB1733" s="26"/>
      <c r="AC1733" s="26"/>
      <c r="AD1733" s="26"/>
      <c r="AE1733" s="26"/>
      <c r="AF1733" s="26"/>
      <c r="AG1733" s="26"/>
      <c r="AH1733" s="45" t="n">
        <v>4</v>
      </c>
      <c r="AI1733" s="45" t="n">
        <f aca="false">Q1733</f>
        <v>0</v>
      </c>
      <c r="AJ1733" s="45" t="n">
        <f aca="false">$AH1733-$AI1733</f>
        <v>4</v>
      </c>
      <c r="AK1733" s="46" t="n">
        <v>53900</v>
      </c>
      <c r="AL1733" s="46" t="n">
        <f aca="false">$AJ1733*$AK1733</f>
        <v>215600</v>
      </c>
      <c r="AM1733" s="46" t="n">
        <f aca="false">$AI1733*$AK1733</f>
        <v>0</v>
      </c>
      <c r="AN1733" s="26"/>
      <c r="AO1733" s="26"/>
    </row>
    <row r="1734" customFormat="false" ht="12" hidden="false" customHeight="false" outlineLevel="0" collapsed="false">
      <c r="A1734" s="39" t="s">
        <v>3110</v>
      </c>
      <c r="B1734" s="39" t="s">
        <v>3111</v>
      </c>
      <c r="C1734" s="39"/>
      <c r="D1734" s="39" t="s">
        <v>4565</v>
      </c>
      <c r="E1734" s="39" t="s">
        <v>611</v>
      </c>
      <c r="F1734" s="39" t="s">
        <v>1739</v>
      </c>
      <c r="G1734" s="39" t="s">
        <v>4854</v>
      </c>
      <c r="H1734" s="39" t="s">
        <v>4502</v>
      </c>
      <c r="I1734" s="40" t="n">
        <v>4</v>
      </c>
      <c r="J1734" s="40" t="n">
        <v>0</v>
      </c>
      <c r="K1734" s="39" t="s">
        <v>4503</v>
      </c>
      <c r="L1734" s="41" t="n">
        <v>0</v>
      </c>
      <c r="M1734" s="41" t="n">
        <v>46280</v>
      </c>
      <c r="O1734" s="42" t="n">
        <f aca="false">M1734/SUM($M$2:$M$2023)</f>
        <v>0.000127854937493242</v>
      </c>
      <c r="P1734" s="43" t="n">
        <f aca="false">IFERROR(M1734/I1734,0)</f>
        <v>11570</v>
      </c>
      <c r="Q1734" s="17"/>
      <c r="R1734" s="44" t="n">
        <f aca="false">I1734-Q1734</f>
        <v>4</v>
      </c>
      <c r="S1734" s="43" t="n">
        <f aca="false">$AK1734*R1734</f>
        <v>46280</v>
      </c>
      <c r="U1734" s="26" t="s">
        <v>259</v>
      </c>
      <c r="V1734" s="26" t="s">
        <v>610</v>
      </c>
      <c r="W1734" s="26" t="s">
        <v>612</v>
      </c>
      <c r="X1734" s="26"/>
      <c r="Y1734" s="26" t="s">
        <v>615</v>
      </c>
      <c r="Z1734" s="27" t="s">
        <v>126</v>
      </c>
      <c r="AA1734" s="26"/>
      <c r="AB1734" s="26"/>
      <c r="AC1734" s="26"/>
      <c r="AD1734" s="26"/>
      <c r="AE1734" s="26"/>
      <c r="AF1734" s="26"/>
      <c r="AG1734" s="26"/>
      <c r="AH1734" s="45" t="n">
        <v>4</v>
      </c>
      <c r="AI1734" s="45" t="n">
        <f aca="false">Q1734</f>
        <v>0</v>
      </c>
      <c r="AJ1734" s="45" t="n">
        <f aca="false">$AH1734-$AI1734</f>
        <v>4</v>
      </c>
      <c r="AK1734" s="46" t="n">
        <v>11570</v>
      </c>
      <c r="AL1734" s="46" t="n">
        <f aca="false">$AJ1734*$AK1734</f>
        <v>46280</v>
      </c>
      <c r="AM1734" s="46" t="n">
        <f aca="false">$AI1734*$AK1734</f>
        <v>0</v>
      </c>
      <c r="AN1734" s="26"/>
      <c r="AO1734" s="26"/>
    </row>
    <row r="1735" customFormat="false" ht="12" hidden="false" customHeight="false" outlineLevel="0" collapsed="false">
      <c r="A1735" s="39" t="s">
        <v>3112</v>
      </c>
      <c r="B1735" s="39" t="s">
        <v>3113</v>
      </c>
      <c r="C1735" s="39"/>
      <c r="D1735" s="39" t="s">
        <v>4565</v>
      </c>
      <c r="E1735" s="39" t="s">
        <v>611</v>
      </c>
      <c r="F1735" s="39" t="s">
        <v>1739</v>
      </c>
      <c r="G1735" s="39" t="s">
        <v>4854</v>
      </c>
      <c r="H1735" s="39" t="s">
        <v>4502</v>
      </c>
      <c r="I1735" s="40" t="n">
        <v>4</v>
      </c>
      <c r="J1735" s="40" t="n">
        <v>0</v>
      </c>
      <c r="K1735" s="39" t="s">
        <v>4503</v>
      </c>
      <c r="L1735" s="41" t="n">
        <v>0</v>
      </c>
      <c r="M1735" s="41" t="n">
        <v>86000</v>
      </c>
      <c r="O1735" s="42" t="n">
        <f aca="false">M1735/SUM($M$2:$M$2023)</f>
        <v>0.000237586962498246</v>
      </c>
      <c r="P1735" s="43" t="n">
        <f aca="false">IFERROR(M1735/I1735,0)</f>
        <v>21500</v>
      </c>
      <c r="Q1735" s="17"/>
      <c r="R1735" s="44" t="n">
        <f aca="false">I1735-Q1735</f>
        <v>4</v>
      </c>
      <c r="S1735" s="43" t="n">
        <f aca="false">$AK1735*R1735</f>
        <v>86000</v>
      </c>
      <c r="U1735" s="26" t="s">
        <v>259</v>
      </c>
      <c r="V1735" s="26" t="s">
        <v>610</v>
      </c>
      <c r="W1735" s="26" t="s">
        <v>612</v>
      </c>
      <c r="X1735" s="26"/>
      <c r="Y1735" s="26" t="s">
        <v>615</v>
      </c>
      <c r="Z1735" s="27" t="s">
        <v>126</v>
      </c>
      <c r="AA1735" s="26"/>
      <c r="AB1735" s="26"/>
      <c r="AC1735" s="26"/>
      <c r="AD1735" s="26"/>
      <c r="AE1735" s="26"/>
      <c r="AF1735" s="26"/>
      <c r="AG1735" s="26"/>
      <c r="AH1735" s="45" t="n">
        <v>4</v>
      </c>
      <c r="AI1735" s="45" t="n">
        <f aca="false">Q1735</f>
        <v>0</v>
      </c>
      <c r="AJ1735" s="45" t="n">
        <f aca="false">$AH1735-$AI1735</f>
        <v>4</v>
      </c>
      <c r="AK1735" s="46" t="n">
        <v>21500</v>
      </c>
      <c r="AL1735" s="46" t="n">
        <f aca="false">$AJ1735*$AK1735</f>
        <v>86000</v>
      </c>
      <c r="AM1735" s="46" t="n">
        <f aca="false">$AI1735*$AK1735</f>
        <v>0</v>
      </c>
      <c r="AN1735" s="26"/>
      <c r="AO1735" s="26"/>
    </row>
    <row r="1736" customFormat="false" ht="12" hidden="false" customHeight="false" outlineLevel="0" collapsed="false">
      <c r="A1736" s="39" t="s">
        <v>3114</v>
      </c>
      <c r="B1736" s="39" t="s">
        <v>3115</v>
      </c>
      <c r="C1736" s="39"/>
      <c r="D1736" s="39" t="s">
        <v>4565</v>
      </c>
      <c r="E1736" s="39" t="s">
        <v>611</v>
      </c>
      <c r="F1736" s="39" t="s">
        <v>1739</v>
      </c>
      <c r="G1736" s="39" t="s">
        <v>5939</v>
      </c>
      <c r="H1736" s="39" t="s">
        <v>4502</v>
      </c>
      <c r="I1736" s="40" t="n">
        <v>4</v>
      </c>
      <c r="J1736" s="40" t="n">
        <v>0</v>
      </c>
      <c r="K1736" s="39" t="s">
        <v>4503</v>
      </c>
      <c r="L1736" s="41" t="n">
        <v>0</v>
      </c>
      <c r="M1736" s="41" t="n">
        <v>74000</v>
      </c>
      <c r="O1736" s="42" t="n">
        <f aca="false">M1736/SUM($M$2:$M$2023)</f>
        <v>0.000204435293312444</v>
      </c>
      <c r="P1736" s="43" t="n">
        <f aca="false">IFERROR(M1736/I1736,0)</f>
        <v>18500</v>
      </c>
      <c r="Q1736" s="17"/>
      <c r="R1736" s="44" t="n">
        <f aca="false">I1736-Q1736</f>
        <v>4</v>
      </c>
      <c r="S1736" s="43" t="n">
        <f aca="false">$AK1736*R1736</f>
        <v>74000</v>
      </c>
      <c r="U1736" s="26" t="s">
        <v>259</v>
      </c>
      <c r="V1736" s="26" t="s">
        <v>610</v>
      </c>
      <c r="W1736" s="26" t="s">
        <v>612</v>
      </c>
      <c r="X1736" s="26"/>
      <c r="Y1736" s="26" t="s">
        <v>615</v>
      </c>
      <c r="Z1736" s="27" t="s">
        <v>126</v>
      </c>
      <c r="AA1736" s="26"/>
      <c r="AB1736" s="26"/>
      <c r="AC1736" s="26"/>
      <c r="AD1736" s="26"/>
      <c r="AE1736" s="26"/>
      <c r="AF1736" s="26"/>
      <c r="AG1736" s="26"/>
      <c r="AH1736" s="45" t="n">
        <v>4</v>
      </c>
      <c r="AI1736" s="45" t="n">
        <f aca="false">Q1736</f>
        <v>0</v>
      </c>
      <c r="AJ1736" s="45" t="n">
        <f aca="false">$AH1736-$AI1736</f>
        <v>4</v>
      </c>
      <c r="AK1736" s="46" t="n">
        <v>18500</v>
      </c>
      <c r="AL1736" s="46" t="n">
        <f aca="false">$AJ1736*$AK1736</f>
        <v>74000</v>
      </c>
      <c r="AM1736" s="46" t="n">
        <f aca="false">$AI1736*$AK1736</f>
        <v>0</v>
      </c>
      <c r="AN1736" s="26"/>
      <c r="AO1736" s="26"/>
    </row>
    <row r="1737" customFormat="false" ht="12" hidden="false" customHeight="false" outlineLevel="0" collapsed="false">
      <c r="A1737" s="39" t="s">
        <v>3116</v>
      </c>
      <c r="B1737" s="39" t="s">
        <v>3117</v>
      </c>
      <c r="C1737" s="39"/>
      <c r="D1737" s="39" t="s">
        <v>4565</v>
      </c>
      <c r="E1737" s="39" t="s">
        <v>611</v>
      </c>
      <c r="F1737" s="39" t="s">
        <v>1739</v>
      </c>
      <c r="G1737" s="39" t="s">
        <v>5939</v>
      </c>
      <c r="H1737" s="39" t="s">
        <v>4502</v>
      </c>
      <c r="I1737" s="40" t="n">
        <v>4</v>
      </c>
      <c r="J1737" s="40" t="n">
        <v>0</v>
      </c>
      <c r="K1737" s="39" t="s">
        <v>4503</v>
      </c>
      <c r="L1737" s="41" t="n">
        <v>0</v>
      </c>
      <c r="M1737" s="41" t="n">
        <v>74000</v>
      </c>
      <c r="O1737" s="42" t="n">
        <f aca="false">M1737/SUM($M$2:$M$2023)</f>
        <v>0.000204435293312444</v>
      </c>
      <c r="P1737" s="43" t="n">
        <f aca="false">IFERROR(M1737/I1737,0)</f>
        <v>18500</v>
      </c>
      <c r="Q1737" s="17"/>
      <c r="R1737" s="44" t="n">
        <f aca="false">I1737-Q1737</f>
        <v>4</v>
      </c>
      <c r="S1737" s="43" t="n">
        <f aca="false">$AK1737*R1737</f>
        <v>74000</v>
      </c>
      <c r="U1737" s="26" t="s">
        <v>259</v>
      </c>
      <c r="V1737" s="26" t="s">
        <v>610</v>
      </c>
      <c r="W1737" s="26" t="s">
        <v>612</v>
      </c>
      <c r="X1737" s="26"/>
      <c r="Y1737" s="26" t="s">
        <v>615</v>
      </c>
      <c r="Z1737" s="27" t="s">
        <v>126</v>
      </c>
      <c r="AA1737" s="26"/>
      <c r="AB1737" s="26"/>
      <c r="AC1737" s="26"/>
      <c r="AD1737" s="26"/>
      <c r="AE1737" s="26"/>
      <c r="AF1737" s="26"/>
      <c r="AG1737" s="26"/>
      <c r="AH1737" s="45" t="n">
        <v>4</v>
      </c>
      <c r="AI1737" s="45" t="n">
        <f aca="false">Q1737</f>
        <v>0</v>
      </c>
      <c r="AJ1737" s="45" t="n">
        <f aca="false">$AH1737-$AI1737</f>
        <v>4</v>
      </c>
      <c r="AK1737" s="46" t="n">
        <v>18500</v>
      </c>
      <c r="AL1737" s="46" t="n">
        <f aca="false">$AJ1737*$AK1737</f>
        <v>74000</v>
      </c>
      <c r="AM1737" s="46" t="n">
        <f aca="false">$AI1737*$AK1737</f>
        <v>0</v>
      </c>
      <c r="AN1737" s="26"/>
      <c r="AO1737" s="26"/>
    </row>
    <row r="1738" customFormat="false" ht="12" hidden="false" customHeight="false" outlineLevel="0" collapsed="false">
      <c r="A1738" s="39" t="s">
        <v>3094</v>
      </c>
      <c r="B1738" s="39" t="s">
        <v>3095</v>
      </c>
      <c r="C1738" s="39"/>
      <c r="D1738" s="39" t="s">
        <v>4565</v>
      </c>
      <c r="E1738" s="39" t="s">
        <v>611</v>
      </c>
      <c r="F1738" s="39" t="s">
        <v>1739</v>
      </c>
      <c r="G1738" s="39" t="s">
        <v>4854</v>
      </c>
      <c r="H1738" s="39" t="s">
        <v>4502</v>
      </c>
      <c r="I1738" s="40" t="n">
        <v>4</v>
      </c>
      <c r="J1738" s="40" t="n">
        <v>0</v>
      </c>
      <c r="K1738" s="39" t="s">
        <v>4503</v>
      </c>
      <c r="L1738" s="41" t="n">
        <v>0</v>
      </c>
      <c r="M1738" s="41" t="n">
        <v>81542.86</v>
      </c>
      <c r="O1738" s="42" t="n">
        <f aca="false">M1738/SUM($M$2:$M$2023)</f>
        <v>0.000225273493265345</v>
      </c>
      <c r="P1738" s="43" t="n">
        <f aca="false">IFERROR(M1738/I1738,0)</f>
        <v>20385.715</v>
      </c>
      <c r="Q1738" s="17"/>
      <c r="R1738" s="44" t="n">
        <f aca="false">I1738-Q1738</f>
        <v>4</v>
      </c>
      <c r="S1738" s="43" t="n">
        <f aca="false">$AK1738*R1738</f>
        <v>81542.856</v>
      </c>
      <c r="U1738" s="26" t="s">
        <v>259</v>
      </c>
      <c r="V1738" s="26" t="s">
        <v>610</v>
      </c>
      <c r="W1738" s="26" t="s">
        <v>612</v>
      </c>
      <c r="X1738" s="26"/>
      <c r="Y1738" s="26" t="s">
        <v>615</v>
      </c>
      <c r="Z1738" s="27" t="s">
        <v>126</v>
      </c>
      <c r="AA1738" s="26"/>
      <c r="AB1738" s="26"/>
      <c r="AC1738" s="26"/>
      <c r="AD1738" s="26"/>
      <c r="AE1738" s="26"/>
      <c r="AF1738" s="26"/>
      <c r="AG1738" s="26"/>
      <c r="AH1738" s="45" t="n">
        <v>5</v>
      </c>
      <c r="AI1738" s="45" t="n">
        <f aca="false">Q1738</f>
        <v>0</v>
      </c>
      <c r="AJ1738" s="45" t="n">
        <f aca="false">$AH1738-$AI1738</f>
        <v>5</v>
      </c>
      <c r="AK1738" s="46" t="n">
        <v>20385.714</v>
      </c>
      <c r="AL1738" s="46" t="n">
        <f aca="false">$AJ1738*$AK1738</f>
        <v>101928.57</v>
      </c>
      <c r="AM1738" s="46" t="n">
        <f aca="false">$AI1738*$AK1738</f>
        <v>0</v>
      </c>
      <c r="AN1738" s="26"/>
      <c r="AO1738" s="26" t="s">
        <v>1741</v>
      </c>
    </row>
    <row r="1739" customFormat="false" ht="12" hidden="false" customHeight="false" outlineLevel="0" collapsed="false">
      <c r="A1739" s="39" t="s">
        <v>2935</v>
      </c>
      <c r="B1739" s="39" t="s">
        <v>2936</v>
      </c>
      <c r="C1739" s="39"/>
      <c r="D1739" s="39" t="s">
        <v>4565</v>
      </c>
      <c r="E1739" s="39" t="s">
        <v>611</v>
      </c>
      <c r="F1739" s="39" t="s">
        <v>1739</v>
      </c>
      <c r="G1739" s="39" t="s">
        <v>4854</v>
      </c>
      <c r="H1739" s="39" t="s">
        <v>4502</v>
      </c>
      <c r="I1739" s="40" t="n">
        <v>4</v>
      </c>
      <c r="J1739" s="40" t="n">
        <v>0</v>
      </c>
      <c r="K1739" s="39" t="s">
        <v>4503</v>
      </c>
      <c r="L1739" s="41" t="n">
        <v>0</v>
      </c>
      <c r="M1739" s="41" t="n">
        <v>78000</v>
      </c>
      <c r="O1739" s="42" t="n">
        <f aca="false">M1739/SUM($M$2:$M$2023)</f>
        <v>0.000215485849707711</v>
      </c>
      <c r="P1739" s="43" t="n">
        <f aca="false">IFERROR(M1739/I1739,0)</f>
        <v>19500</v>
      </c>
      <c r="Q1739" s="17"/>
      <c r="R1739" s="44" t="n">
        <f aca="false">I1739-Q1739</f>
        <v>4</v>
      </c>
      <c r="S1739" s="43" t="n">
        <f aca="false">$AK1739*R1739</f>
        <v>78000</v>
      </c>
      <c r="U1739" s="26" t="s">
        <v>259</v>
      </c>
      <c r="V1739" s="26" t="s">
        <v>610</v>
      </c>
      <c r="W1739" s="26" t="s">
        <v>612</v>
      </c>
      <c r="X1739" s="26"/>
      <c r="Y1739" s="26" t="s">
        <v>615</v>
      </c>
      <c r="Z1739" s="27" t="s">
        <v>126</v>
      </c>
      <c r="AA1739" s="26"/>
      <c r="AB1739" s="26"/>
      <c r="AC1739" s="26"/>
      <c r="AD1739" s="26"/>
      <c r="AE1739" s="26"/>
      <c r="AF1739" s="26"/>
      <c r="AG1739" s="26"/>
      <c r="AH1739" s="45"/>
      <c r="AI1739" s="45"/>
      <c r="AJ1739" s="45"/>
      <c r="AK1739" s="46" t="n">
        <v>19500</v>
      </c>
      <c r="AL1739" s="46"/>
      <c r="AM1739" s="46"/>
      <c r="AN1739" s="26"/>
      <c r="AO1739" s="26" t="s">
        <v>1741</v>
      </c>
    </row>
    <row r="1740" customFormat="false" ht="12" hidden="false" customHeight="false" outlineLevel="0" collapsed="false">
      <c r="A1740" s="39" t="s">
        <v>2733</v>
      </c>
      <c r="B1740" s="39" t="s">
        <v>2734</v>
      </c>
      <c r="C1740" s="39"/>
      <c r="D1740" s="39" t="s">
        <v>4565</v>
      </c>
      <c r="E1740" s="39" t="s">
        <v>611</v>
      </c>
      <c r="F1740" s="39" t="s">
        <v>1739</v>
      </c>
      <c r="G1740" s="39" t="s">
        <v>4854</v>
      </c>
      <c r="H1740" s="39" t="s">
        <v>4502</v>
      </c>
      <c r="I1740" s="40" t="n">
        <v>4</v>
      </c>
      <c r="J1740" s="40" t="n">
        <v>0</v>
      </c>
      <c r="K1740" s="39" t="s">
        <v>4503</v>
      </c>
      <c r="L1740" s="41" t="n">
        <v>0</v>
      </c>
      <c r="M1740" s="41" t="n">
        <v>71435.46</v>
      </c>
      <c r="O1740" s="42" t="n">
        <f aca="false">M1740/SUM($M$2:$M$2023)</f>
        <v>0.000197350394837964</v>
      </c>
      <c r="P1740" s="43" t="n">
        <f aca="false">IFERROR(M1740/I1740,0)</f>
        <v>17858.865</v>
      </c>
      <c r="Q1740" s="17"/>
      <c r="R1740" s="44" t="n">
        <f aca="false">I1740-Q1740</f>
        <v>4</v>
      </c>
      <c r="S1740" s="43" t="n">
        <f aca="false">$AK1740*R1740</f>
        <v>71435.4619047619</v>
      </c>
      <c r="U1740" s="26" t="s">
        <v>259</v>
      </c>
      <c r="V1740" s="26" t="s">
        <v>610</v>
      </c>
      <c r="W1740" s="26" t="s">
        <v>612</v>
      </c>
      <c r="X1740" s="26"/>
      <c r="Y1740" s="26" t="s">
        <v>615</v>
      </c>
      <c r="Z1740" s="27" t="s">
        <v>126</v>
      </c>
      <c r="AA1740" s="26"/>
      <c r="AB1740" s="26"/>
      <c r="AC1740" s="26"/>
      <c r="AD1740" s="26"/>
      <c r="AE1740" s="26"/>
      <c r="AF1740" s="26"/>
      <c r="AG1740" s="26"/>
      <c r="AH1740" s="45"/>
      <c r="AI1740" s="45"/>
      <c r="AJ1740" s="45"/>
      <c r="AK1740" s="46" t="n">
        <v>17858.8654761905</v>
      </c>
      <c r="AL1740" s="46"/>
      <c r="AM1740" s="46"/>
      <c r="AN1740" s="26"/>
      <c r="AO1740" s="26" t="s">
        <v>1741</v>
      </c>
    </row>
    <row r="1741" customFormat="false" ht="12" hidden="false" customHeight="false" outlineLevel="0" collapsed="false">
      <c r="A1741" s="39" t="s">
        <v>2648</v>
      </c>
      <c r="B1741" s="39" t="s">
        <v>2649</v>
      </c>
      <c r="C1741" s="39"/>
      <c r="D1741" s="39" t="s">
        <v>4565</v>
      </c>
      <c r="E1741" s="39" t="s">
        <v>611</v>
      </c>
      <c r="F1741" s="39" t="s">
        <v>1739</v>
      </c>
      <c r="G1741" s="39" t="s">
        <v>4854</v>
      </c>
      <c r="H1741" s="39" t="s">
        <v>4502</v>
      </c>
      <c r="I1741" s="40" t="n">
        <v>4</v>
      </c>
      <c r="J1741" s="40" t="n">
        <v>0</v>
      </c>
      <c r="K1741" s="39" t="s">
        <v>4503</v>
      </c>
      <c r="L1741" s="41" t="n">
        <v>0</v>
      </c>
      <c r="M1741" s="41" t="n">
        <v>73769.91</v>
      </c>
      <c r="O1741" s="42" t="n">
        <f aca="false">M1741/SUM($M$2:$M$2023)</f>
        <v>0.000203799637682197</v>
      </c>
      <c r="P1741" s="43" t="n">
        <f aca="false">IFERROR(M1741/I1741,0)</f>
        <v>18442.4775</v>
      </c>
      <c r="Q1741" s="17"/>
      <c r="R1741" s="44" t="n">
        <f aca="false">I1741-Q1741</f>
        <v>4</v>
      </c>
      <c r="S1741" s="43" t="n">
        <f aca="false">$AK1741*R1741</f>
        <v>73769.9116129032</v>
      </c>
      <c r="U1741" s="26" t="s">
        <v>259</v>
      </c>
      <c r="V1741" s="26" t="s">
        <v>610</v>
      </c>
      <c r="W1741" s="26" t="s">
        <v>612</v>
      </c>
      <c r="X1741" s="26"/>
      <c r="Y1741" s="26" t="s">
        <v>615</v>
      </c>
      <c r="Z1741" s="27" t="s">
        <v>126</v>
      </c>
      <c r="AA1741" s="26"/>
      <c r="AB1741" s="26"/>
      <c r="AC1741" s="26"/>
      <c r="AD1741" s="26"/>
      <c r="AE1741" s="26"/>
      <c r="AF1741" s="26"/>
      <c r="AG1741" s="26"/>
      <c r="AH1741" s="45"/>
      <c r="AI1741" s="45"/>
      <c r="AJ1741" s="45"/>
      <c r="AK1741" s="46" t="n">
        <v>18442.4779032258</v>
      </c>
      <c r="AL1741" s="46"/>
      <c r="AM1741" s="46"/>
      <c r="AN1741" s="26"/>
      <c r="AO1741" s="26" t="s">
        <v>1741</v>
      </c>
    </row>
    <row r="1742" customFormat="false" ht="12" hidden="false" customHeight="false" outlineLevel="0" collapsed="false">
      <c r="A1742" s="39" t="s">
        <v>2824</v>
      </c>
      <c r="B1742" s="39" t="s">
        <v>2825</v>
      </c>
      <c r="C1742" s="39"/>
      <c r="D1742" s="39" t="s">
        <v>4565</v>
      </c>
      <c r="E1742" s="39" t="s">
        <v>611</v>
      </c>
      <c r="F1742" s="39" t="s">
        <v>1739</v>
      </c>
      <c r="G1742" s="39" t="s">
        <v>5355</v>
      </c>
      <c r="H1742" s="39" t="s">
        <v>4502</v>
      </c>
      <c r="I1742" s="40" t="n">
        <v>4</v>
      </c>
      <c r="J1742" s="40" t="n">
        <v>0</v>
      </c>
      <c r="K1742" s="39" t="s">
        <v>4503</v>
      </c>
      <c r="L1742" s="41" t="n">
        <v>0</v>
      </c>
      <c r="M1742" s="41" t="n">
        <v>488005.58</v>
      </c>
      <c r="O1742" s="42" t="n">
        <f aca="false">M1742/SUM($M$2:$M$2023)</f>
        <v>0.00134818329574878</v>
      </c>
      <c r="P1742" s="43" t="n">
        <f aca="false">IFERROR(M1742/I1742,0)</f>
        <v>122001.395</v>
      </c>
      <c r="Q1742" s="17"/>
      <c r="R1742" s="44" t="n">
        <f aca="false">I1742-Q1742</f>
        <v>4</v>
      </c>
      <c r="S1742" s="43" t="n">
        <f aca="false">$AK1742*R1742</f>
        <v>488005.579259259</v>
      </c>
      <c r="U1742" s="26" t="s">
        <v>259</v>
      </c>
      <c r="V1742" s="26" t="s">
        <v>610</v>
      </c>
      <c r="W1742" s="26" t="s">
        <v>612</v>
      </c>
      <c r="X1742" s="26"/>
      <c r="Y1742" s="26" t="s">
        <v>615</v>
      </c>
      <c r="Z1742" s="27" t="s">
        <v>126</v>
      </c>
      <c r="AA1742" s="26"/>
      <c r="AB1742" s="26"/>
      <c r="AC1742" s="26"/>
      <c r="AD1742" s="26"/>
      <c r="AE1742" s="26"/>
      <c r="AF1742" s="26"/>
      <c r="AG1742" s="26"/>
      <c r="AH1742" s="45"/>
      <c r="AI1742" s="45"/>
      <c r="AJ1742" s="45"/>
      <c r="AK1742" s="46" t="n">
        <v>122001.394814815</v>
      </c>
      <c r="AL1742" s="46"/>
      <c r="AM1742" s="46"/>
      <c r="AN1742" s="26"/>
      <c r="AO1742" s="26" t="s">
        <v>1741</v>
      </c>
    </row>
    <row r="1743" customFormat="false" ht="12" hidden="false" customHeight="false" outlineLevel="0" collapsed="false">
      <c r="A1743" s="39" t="s">
        <v>3118</v>
      </c>
      <c r="B1743" s="39" t="s">
        <v>3119</v>
      </c>
      <c r="C1743" s="39"/>
      <c r="D1743" s="39" t="s">
        <v>4565</v>
      </c>
      <c r="E1743" s="39" t="s">
        <v>611</v>
      </c>
      <c r="F1743" s="39" t="s">
        <v>1739</v>
      </c>
      <c r="G1743" s="39" t="s">
        <v>4854</v>
      </c>
      <c r="H1743" s="39" t="s">
        <v>4502</v>
      </c>
      <c r="I1743" s="40" t="n">
        <v>4</v>
      </c>
      <c r="J1743" s="40" t="n">
        <v>0</v>
      </c>
      <c r="K1743" s="39" t="s">
        <v>4503</v>
      </c>
      <c r="L1743" s="41" t="n">
        <v>0</v>
      </c>
      <c r="M1743" s="41" t="n">
        <v>629911.56</v>
      </c>
      <c r="O1743" s="42" t="n">
        <f aca="false">M1743/SUM($M$2:$M$2023)</f>
        <v>0.00174021830445269</v>
      </c>
      <c r="P1743" s="43" t="n">
        <f aca="false">IFERROR(M1743/I1743,0)</f>
        <v>157477.89</v>
      </c>
      <c r="Q1743" s="17"/>
      <c r="R1743" s="44" t="n">
        <f aca="false">I1743-Q1743</f>
        <v>4</v>
      </c>
      <c r="S1743" s="43" t="n">
        <f aca="false">$AK1743*R1743</f>
        <v>629911.56</v>
      </c>
      <c r="U1743" s="26" t="s">
        <v>259</v>
      </c>
      <c r="V1743" s="26" t="s">
        <v>610</v>
      </c>
      <c r="W1743" s="26" t="s">
        <v>612</v>
      </c>
      <c r="X1743" s="26"/>
      <c r="Y1743" s="26" t="s">
        <v>615</v>
      </c>
      <c r="Z1743" s="27" t="s">
        <v>126</v>
      </c>
      <c r="AA1743" s="26"/>
      <c r="AB1743" s="26"/>
      <c r="AC1743" s="26"/>
      <c r="AD1743" s="26"/>
      <c r="AE1743" s="26"/>
      <c r="AF1743" s="26"/>
      <c r="AG1743" s="26"/>
      <c r="AH1743" s="45" t="n">
        <v>4</v>
      </c>
      <c r="AI1743" s="45" t="n">
        <f aca="false">Q1743</f>
        <v>0</v>
      </c>
      <c r="AJ1743" s="45" t="n">
        <f aca="false">$AH1743-$AI1743</f>
        <v>4</v>
      </c>
      <c r="AK1743" s="46" t="n">
        <v>157477.89</v>
      </c>
      <c r="AL1743" s="46" t="n">
        <f aca="false">$AJ1743*$AK1743</f>
        <v>629911.56</v>
      </c>
      <c r="AM1743" s="46" t="n">
        <f aca="false">$AI1743*$AK1743</f>
        <v>0</v>
      </c>
      <c r="AN1743" s="26"/>
      <c r="AO1743" s="26"/>
    </row>
    <row r="1744" customFormat="false" ht="12" hidden="false" customHeight="false" outlineLevel="0" collapsed="false">
      <c r="A1744" s="39" t="s">
        <v>2897</v>
      </c>
      <c r="B1744" s="39" t="s">
        <v>2898</v>
      </c>
      <c r="C1744" s="39"/>
      <c r="D1744" s="39" t="s">
        <v>4565</v>
      </c>
      <c r="E1744" s="39" t="s">
        <v>611</v>
      </c>
      <c r="F1744" s="39" t="s">
        <v>1739</v>
      </c>
      <c r="G1744" s="39" t="s">
        <v>4854</v>
      </c>
      <c r="H1744" s="39" t="s">
        <v>4502</v>
      </c>
      <c r="I1744" s="40" t="n">
        <v>4</v>
      </c>
      <c r="J1744" s="40" t="n">
        <v>0</v>
      </c>
      <c r="K1744" s="39" t="s">
        <v>4503</v>
      </c>
      <c r="L1744" s="41" t="n">
        <v>0</v>
      </c>
      <c r="M1744" s="41" t="n">
        <v>208848.17</v>
      </c>
      <c r="O1744" s="42" t="n">
        <f aca="false">M1744/SUM($M$2:$M$2023)</f>
        <v>0.00057697212015834</v>
      </c>
      <c r="P1744" s="43" t="n">
        <f aca="false">IFERROR(M1744/I1744,0)</f>
        <v>52212.0425</v>
      </c>
      <c r="Q1744" s="17"/>
      <c r="R1744" s="44" t="n">
        <f aca="false">I1744-Q1744</f>
        <v>4</v>
      </c>
      <c r="S1744" s="43" t="n">
        <f aca="false">$AK1744*R1744</f>
        <v>208848.170526316</v>
      </c>
      <c r="U1744" s="26" t="s">
        <v>259</v>
      </c>
      <c r="V1744" s="26" t="s">
        <v>610</v>
      </c>
      <c r="W1744" s="26" t="s">
        <v>612</v>
      </c>
      <c r="X1744" s="26"/>
      <c r="Y1744" s="26" t="s">
        <v>615</v>
      </c>
      <c r="Z1744" s="27" t="s">
        <v>126</v>
      </c>
      <c r="AA1744" s="26"/>
      <c r="AB1744" s="26"/>
      <c r="AC1744" s="26"/>
      <c r="AD1744" s="26"/>
      <c r="AE1744" s="26"/>
      <c r="AF1744" s="26"/>
      <c r="AG1744" s="26"/>
      <c r="AH1744" s="45"/>
      <c r="AI1744" s="45"/>
      <c r="AJ1744" s="45"/>
      <c r="AK1744" s="46" t="n">
        <v>52212.042631579</v>
      </c>
      <c r="AL1744" s="46"/>
      <c r="AM1744" s="46"/>
      <c r="AN1744" s="26"/>
      <c r="AO1744" s="26" t="s">
        <v>1741</v>
      </c>
    </row>
    <row r="1745" customFormat="false" ht="12" hidden="false" customHeight="false" outlineLevel="0" collapsed="false">
      <c r="A1745" s="39" t="s">
        <v>3120</v>
      </c>
      <c r="B1745" s="39" t="s">
        <v>3121</v>
      </c>
      <c r="C1745" s="39"/>
      <c r="D1745" s="39" t="s">
        <v>4565</v>
      </c>
      <c r="E1745" s="39" t="s">
        <v>611</v>
      </c>
      <c r="F1745" s="39" t="s">
        <v>1739</v>
      </c>
      <c r="G1745" s="39" t="s">
        <v>5355</v>
      </c>
      <c r="H1745" s="39" t="s">
        <v>4502</v>
      </c>
      <c r="I1745" s="40" t="n">
        <v>4</v>
      </c>
      <c r="J1745" s="40" t="n">
        <v>0</v>
      </c>
      <c r="K1745" s="39" t="s">
        <v>4503</v>
      </c>
      <c r="L1745" s="41" t="n">
        <v>0</v>
      </c>
      <c r="M1745" s="41" t="n">
        <v>44332</v>
      </c>
      <c r="O1745" s="42" t="n">
        <f aca="false">M1745/SUM($M$2:$M$2023)</f>
        <v>0.000122473316528747</v>
      </c>
      <c r="P1745" s="43" t="n">
        <f aca="false">IFERROR(M1745/I1745,0)</f>
        <v>11083</v>
      </c>
      <c r="Q1745" s="17"/>
      <c r="R1745" s="44" t="n">
        <f aca="false">I1745-Q1745</f>
        <v>4</v>
      </c>
      <c r="S1745" s="43" t="n">
        <f aca="false">$AK1745*R1745</f>
        <v>44332</v>
      </c>
      <c r="U1745" s="26" t="s">
        <v>259</v>
      </c>
      <c r="V1745" s="26" t="s">
        <v>610</v>
      </c>
      <c r="W1745" s="26" t="s">
        <v>612</v>
      </c>
      <c r="X1745" s="26"/>
      <c r="Y1745" s="26" t="s">
        <v>615</v>
      </c>
      <c r="Z1745" s="27" t="s">
        <v>126</v>
      </c>
      <c r="AA1745" s="26"/>
      <c r="AB1745" s="26"/>
      <c r="AC1745" s="26"/>
      <c r="AD1745" s="26"/>
      <c r="AE1745" s="26"/>
      <c r="AF1745" s="26"/>
      <c r="AG1745" s="26"/>
      <c r="AH1745" s="45" t="n">
        <v>4</v>
      </c>
      <c r="AI1745" s="45" t="n">
        <f aca="false">Q1745</f>
        <v>0</v>
      </c>
      <c r="AJ1745" s="45" t="n">
        <f aca="false">$AH1745-$AI1745</f>
        <v>4</v>
      </c>
      <c r="AK1745" s="46" t="n">
        <v>11083</v>
      </c>
      <c r="AL1745" s="46" t="n">
        <f aca="false">$AJ1745*$AK1745</f>
        <v>44332</v>
      </c>
      <c r="AM1745" s="46" t="n">
        <f aca="false">$AI1745*$AK1745</f>
        <v>0</v>
      </c>
      <c r="AN1745" s="26"/>
      <c r="AO1745" s="26"/>
    </row>
    <row r="1746" customFormat="false" ht="12" hidden="false" customHeight="false" outlineLevel="0" collapsed="false">
      <c r="A1746" s="39" t="s">
        <v>3122</v>
      </c>
      <c r="B1746" s="39" t="s">
        <v>3123</v>
      </c>
      <c r="C1746" s="39"/>
      <c r="D1746" s="39" t="s">
        <v>4565</v>
      </c>
      <c r="E1746" s="39" t="s">
        <v>611</v>
      </c>
      <c r="F1746" s="39" t="s">
        <v>1739</v>
      </c>
      <c r="G1746" s="39" t="s">
        <v>4854</v>
      </c>
      <c r="H1746" s="39" t="s">
        <v>4502</v>
      </c>
      <c r="I1746" s="40" t="n">
        <v>4</v>
      </c>
      <c r="J1746" s="40" t="n">
        <v>0</v>
      </c>
      <c r="K1746" s="39" t="s">
        <v>4503</v>
      </c>
      <c r="L1746" s="41" t="n">
        <v>0</v>
      </c>
      <c r="M1746" s="41" t="n">
        <v>1500.08</v>
      </c>
      <c r="O1746" s="42" t="n">
        <f aca="false">M1746/SUM($M$2:$M$2023)</f>
        <v>4.14417965935312E-006</v>
      </c>
      <c r="P1746" s="43" t="n">
        <f aca="false">IFERROR(M1746/I1746,0)</f>
        <v>375.02</v>
      </c>
      <c r="Q1746" s="17"/>
      <c r="R1746" s="44" t="n">
        <f aca="false">I1746-Q1746</f>
        <v>4</v>
      </c>
      <c r="S1746" s="43" t="n">
        <f aca="false">$AK1746*R1746</f>
        <v>1500.08</v>
      </c>
      <c r="U1746" s="26" t="s">
        <v>259</v>
      </c>
      <c r="V1746" s="26" t="s">
        <v>610</v>
      </c>
      <c r="W1746" s="26" t="s">
        <v>612</v>
      </c>
      <c r="X1746" s="26"/>
      <c r="Y1746" s="26" t="s">
        <v>615</v>
      </c>
      <c r="Z1746" s="27" t="s">
        <v>126</v>
      </c>
      <c r="AA1746" s="26"/>
      <c r="AB1746" s="26"/>
      <c r="AC1746" s="26"/>
      <c r="AD1746" s="26"/>
      <c r="AE1746" s="26"/>
      <c r="AF1746" s="26"/>
      <c r="AG1746" s="26"/>
      <c r="AH1746" s="45" t="n">
        <v>4</v>
      </c>
      <c r="AI1746" s="45" t="n">
        <f aca="false">Q1746</f>
        <v>0</v>
      </c>
      <c r="AJ1746" s="45" t="n">
        <f aca="false">$AH1746-$AI1746</f>
        <v>4</v>
      </c>
      <c r="AK1746" s="46" t="n">
        <v>375.02</v>
      </c>
      <c r="AL1746" s="46" t="n">
        <f aca="false">$AJ1746*$AK1746</f>
        <v>1500.08</v>
      </c>
      <c r="AM1746" s="46" t="n">
        <f aca="false">$AI1746*$AK1746</f>
        <v>0</v>
      </c>
      <c r="AN1746" s="26"/>
      <c r="AO1746" s="26"/>
    </row>
    <row r="1747" customFormat="false" ht="12" hidden="false" customHeight="false" outlineLevel="0" collapsed="false">
      <c r="A1747" s="39" t="s">
        <v>3124</v>
      </c>
      <c r="B1747" s="39" t="s">
        <v>3125</v>
      </c>
      <c r="C1747" s="39" t="s">
        <v>6045</v>
      </c>
      <c r="D1747" s="39" t="s">
        <v>4505</v>
      </c>
      <c r="E1747" s="39" t="s">
        <v>261</v>
      </c>
      <c r="F1747" s="39" t="s">
        <v>1739</v>
      </c>
      <c r="G1747" s="39" t="s">
        <v>4853</v>
      </c>
      <c r="H1747" s="39" t="s">
        <v>4502</v>
      </c>
      <c r="I1747" s="40" t="n">
        <v>3</v>
      </c>
      <c r="J1747" s="40" t="n">
        <v>0</v>
      </c>
      <c r="K1747" s="39" t="s">
        <v>4503</v>
      </c>
      <c r="L1747" s="41" t="n">
        <v>0</v>
      </c>
      <c r="M1747" s="41" t="n">
        <v>820.56</v>
      </c>
      <c r="O1747" s="42" t="n">
        <f aca="false">M1747/SUM($M$2:$M$2023)</f>
        <v>2.26691113892512E-006</v>
      </c>
      <c r="P1747" s="43" t="n">
        <f aca="false">IFERROR(M1747/I1747,0)</f>
        <v>273.52</v>
      </c>
      <c r="Q1747" s="17" t="n">
        <v>51</v>
      </c>
      <c r="R1747" s="44" t="n">
        <f aca="false">I1747-Q1747</f>
        <v>-48</v>
      </c>
      <c r="S1747" s="43" t="n">
        <f aca="false">$AK1747*R1747</f>
        <v>-13128.96</v>
      </c>
      <c r="U1747" s="26" t="s">
        <v>259</v>
      </c>
      <c r="V1747" s="26" t="s">
        <v>260</v>
      </c>
      <c r="W1747" s="26" t="s">
        <v>262</v>
      </c>
      <c r="X1747" s="29" t="s">
        <v>227</v>
      </c>
      <c r="Y1747" s="26" t="s">
        <v>297</v>
      </c>
      <c r="Z1747" s="24" t="s">
        <v>54</v>
      </c>
      <c r="AA1747" s="26" t="s">
        <v>3126</v>
      </c>
      <c r="AB1747" s="26" t="s">
        <v>3127</v>
      </c>
      <c r="AC1747" s="26" t="s">
        <v>290</v>
      </c>
      <c r="AD1747" s="26" t="s">
        <v>269</v>
      </c>
      <c r="AE1747" s="26"/>
      <c r="AF1747" s="26" t="s">
        <v>269</v>
      </c>
      <c r="AG1747" s="26"/>
      <c r="AH1747" s="45" t="n">
        <v>3</v>
      </c>
      <c r="AI1747" s="45" t="n">
        <f aca="false">Q1747</f>
        <v>51</v>
      </c>
      <c r="AJ1747" s="45" t="n">
        <f aca="false">$AH1747-$AI1747</f>
        <v>-48</v>
      </c>
      <c r="AK1747" s="46" t="n">
        <v>273.52</v>
      </c>
      <c r="AL1747" s="46" t="n">
        <f aca="false">$AJ1747*$AK1747</f>
        <v>-13128.96</v>
      </c>
      <c r="AM1747" s="46" t="n">
        <f aca="false">$AI1747*$AK1747</f>
        <v>13949.52</v>
      </c>
      <c r="AN1747" s="26"/>
      <c r="AO1747" s="26" t="s">
        <v>3128</v>
      </c>
    </row>
    <row r="1748" customFormat="false" ht="12" hidden="false" customHeight="false" outlineLevel="0" collapsed="false">
      <c r="A1748" s="39" t="s">
        <v>2243</v>
      </c>
      <c r="B1748" s="39" t="s">
        <v>2244</v>
      </c>
      <c r="C1748" s="39" t="s">
        <v>6046</v>
      </c>
      <c r="D1748" s="39" t="s">
        <v>4505</v>
      </c>
      <c r="E1748" s="39" t="s">
        <v>261</v>
      </c>
      <c r="F1748" s="39" t="s">
        <v>1739</v>
      </c>
      <c r="G1748" s="39" t="s">
        <v>4853</v>
      </c>
      <c r="H1748" s="39" t="s">
        <v>4502</v>
      </c>
      <c r="I1748" s="40" t="n">
        <v>3</v>
      </c>
      <c r="J1748" s="40" t="n">
        <v>0</v>
      </c>
      <c r="K1748" s="39" t="s">
        <v>4503</v>
      </c>
      <c r="L1748" s="41" t="n">
        <v>0</v>
      </c>
      <c r="M1748" s="41" t="n">
        <v>28207.85</v>
      </c>
      <c r="O1748" s="42" t="n">
        <f aca="false">M1748/SUM($M$2:$M$2023)</f>
        <v>7.79281093035598E-005</v>
      </c>
      <c r="P1748" s="43" t="n">
        <f aca="false">IFERROR(M1748/I1748,0)</f>
        <v>9402.61666666667</v>
      </c>
      <c r="Q1748" s="17"/>
      <c r="R1748" s="44" t="n">
        <f aca="false">I1748-Q1748</f>
        <v>3</v>
      </c>
      <c r="S1748" s="43" t="n">
        <f aca="false">$AK1748*R1748</f>
        <v>28207.8465661253</v>
      </c>
      <c r="U1748" s="26" t="s">
        <v>259</v>
      </c>
      <c r="V1748" s="26" t="s">
        <v>260</v>
      </c>
      <c r="W1748" s="26" t="s">
        <v>262</v>
      </c>
      <c r="X1748" s="26"/>
      <c r="Y1748" s="26" t="s">
        <v>277</v>
      </c>
      <c r="Z1748" s="27" t="s">
        <v>123</v>
      </c>
      <c r="AA1748" s="26"/>
      <c r="AB1748" s="26"/>
      <c r="AC1748" s="26"/>
      <c r="AD1748" s="26"/>
      <c r="AE1748" s="26"/>
      <c r="AF1748" s="26"/>
      <c r="AG1748" s="26"/>
      <c r="AH1748" s="45"/>
      <c r="AI1748" s="45"/>
      <c r="AJ1748" s="45"/>
      <c r="AK1748" s="46" t="n">
        <v>9402.61552204177</v>
      </c>
      <c r="AL1748" s="46"/>
      <c r="AM1748" s="46"/>
      <c r="AN1748" s="26"/>
      <c r="AO1748" s="26" t="s">
        <v>1837</v>
      </c>
    </row>
    <row r="1749" customFormat="false" ht="12" hidden="false" customHeight="false" outlineLevel="0" collapsed="false">
      <c r="A1749" s="39" t="s">
        <v>1862</v>
      </c>
      <c r="B1749" s="39" t="s">
        <v>1863</v>
      </c>
      <c r="C1749" s="39" t="s">
        <v>6047</v>
      </c>
      <c r="D1749" s="39" t="s">
        <v>4505</v>
      </c>
      <c r="E1749" s="39" t="s">
        <v>261</v>
      </c>
      <c r="F1749" s="39" t="s">
        <v>1739</v>
      </c>
      <c r="G1749" s="39" t="s">
        <v>4853</v>
      </c>
      <c r="H1749" s="39" t="s">
        <v>4502</v>
      </c>
      <c r="I1749" s="40" t="n">
        <v>3</v>
      </c>
      <c r="J1749" s="40" t="n">
        <v>0</v>
      </c>
      <c r="K1749" s="39" t="s">
        <v>4503</v>
      </c>
      <c r="L1749" s="41" t="n">
        <v>0</v>
      </c>
      <c r="M1749" s="41" t="n">
        <v>296.04</v>
      </c>
      <c r="O1749" s="42" t="n">
        <f aca="false">M1749/SUM($M$2:$M$2023)</f>
        <v>8.17851678813729E-007</v>
      </c>
      <c r="P1749" s="43" t="n">
        <f aca="false">IFERROR(M1749/I1749,0)</f>
        <v>98.68</v>
      </c>
      <c r="Q1749" s="17"/>
      <c r="R1749" s="44" t="n">
        <f aca="false">I1749-Q1749</f>
        <v>3</v>
      </c>
      <c r="S1749" s="43" t="n">
        <f aca="false">$AK1749*R1749</f>
        <v>296.041914569031</v>
      </c>
      <c r="U1749" s="26" t="s">
        <v>259</v>
      </c>
      <c r="V1749" s="26" t="s">
        <v>260</v>
      </c>
      <c r="W1749" s="26" t="s">
        <v>262</v>
      </c>
      <c r="X1749" s="25" t="s">
        <v>228</v>
      </c>
      <c r="Y1749" s="26" t="s">
        <v>282</v>
      </c>
      <c r="Z1749" s="25" t="s">
        <v>51</v>
      </c>
      <c r="AA1749" s="26" t="s">
        <v>1864</v>
      </c>
      <c r="AB1749" s="26" t="s">
        <v>1865</v>
      </c>
      <c r="AC1749" s="26" t="s">
        <v>1866</v>
      </c>
      <c r="AD1749" s="26" t="s">
        <v>269</v>
      </c>
      <c r="AE1749" s="26"/>
      <c r="AF1749" s="26" t="s">
        <v>270</v>
      </c>
      <c r="AG1749" s="26" t="s">
        <v>1867</v>
      </c>
      <c r="AH1749" s="45"/>
      <c r="AI1749" s="45"/>
      <c r="AJ1749" s="45"/>
      <c r="AK1749" s="46" t="n">
        <v>98.6806381896771</v>
      </c>
      <c r="AL1749" s="46"/>
      <c r="AM1749" s="46"/>
      <c r="AN1749" s="26"/>
      <c r="AO1749" s="26" t="s">
        <v>4932</v>
      </c>
    </row>
    <row r="1750" customFormat="false" ht="12" hidden="false" customHeight="false" outlineLevel="0" collapsed="false">
      <c r="A1750" s="39" t="s">
        <v>2712</v>
      </c>
      <c r="B1750" s="39" t="s">
        <v>2713</v>
      </c>
      <c r="C1750" s="39" t="s">
        <v>6048</v>
      </c>
      <c r="D1750" s="39" t="s">
        <v>4505</v>
      </c>
      <c r="E1750" s="39" t="s">
        <v>261</v>
      </c>
      <c r="F1750" s="39" t="s">
        <v>1739</v>
      </c>
      <c r="G1750" s="39" t="s">
        <v>4853</v>
      </c>
      <c r="H1750" s="39" t="s">
        <v>4502</v>
      </c>
      <c r="I1750" s="40" t="n">
        <v>3</v>
      </c>
      <c r="J1750" s="40" t="n">
        <v>0</v>
      </c>
      <c r="K1750" s="39" t="s">
        <v>4503</v>
      </c>
      <c r="L1750" s="41" t="n">
        <v>0</v>
      </c>
      <c r="M1750" s="41" t="n">
        <v>10897.71</v>
      </c>
      <c r="O1750" s="42" t="n">
        <f aca="false">M1750/SUM($M$2:$M$2023)</f>
        <v>3.0106439733567E-005</v>
      </c>
      <c r="P1750" s="43" t="n">
        <f aca="false">IFERROR(M1750/I1750,0)</f>
        <v>3632.57</v>
      </c>
      <c r="Q1750" s="17"/>
      <c r="R1750" s="44" t="n">
        <f aca="false">I1750-Q1750</f>
        <v>3</v>
      </c>
      <c r="S1750" s="43" t="n">
        <f aca="false">$AK1750*R1750</f>
        <v>10897.71</v>
      </c>
      <c r="U1750" s="26" t="s">
        <v>259</v>
      </c>
      <c r="V1750" s="26" t="s">
        <v>260</v>
      </c>
      <c r="W1750" s="26" t="s">
        <v>262</v>
      </c>
      <c r="X1750" s="24" t="s">
        <v>226</v>
      </c>
      <c r="Y1750" s="26" t="s">
        <v>267</v>
      </c>
      <c r="Z1750" s="25" t="s">
        <v>51</v>
      </c>
      <c r="AA1750" s="26" t="s">
        <v>2714</v>
      </c>
      <c r="AB1750" s="26" t="s">
        <v>2715</v>
      </c>
      <c r="AC1750" s="26" t="s">
        <v>290</v>
      </c>
      <c r="AD1750" s="26" t="s">
        <v>269</v>
      </c>
      <c r="AE1750" s="26"/>
      <c r="AF1750" s="26" t="s">
        <v>269</v>
      </c>
      <c r="AG1750" s="26"/>
      <c r="AH1750" s="45"/>
      <c r="AI1750" s="45"/>
      <c r="AJ1750" s="45"/>
      <c r="AK1750" s="46" t="n">
        <v>3632.57</v>
      </c>
      <c r="AL1750" s="46"/>
      <c r="AM1750" s="46"/>
      <c r="AN1750" s="26"/>
      <c r="AO1750" s="26" t="s">
        <v>5955</v>
      </c>
    </row>
    <row r="1751" customFormat="false" ht="12" hidden="false" customHeight="false" outlineLevel="0" collapsed="false">
      <c r="A1751" s="39" t="s">
        <v>1233</v>
      </c>
      <c r="B1751" s="39" t="s">
        <v>1234</v>
      </c>
      <c r="C1751" s="39" t="s">
        <v>6049</v>
      </c>
      <c r="D1751" s="39" t="s">
        <v>4505</v>
      </c>
      <c r="E1751" s="39" t="s">
        <v>261</v>
      </c>
      <c r="F1751" s="39" t="s">
        <v>1739</v>
      </c>
      <c r="G1751" s="39" t="s">
        <v>4853</v>
      </c>
      <c r="H1751" s="39" t="s">
        <v>4502</v>
      </c>
      <c r="I1751" s="40" t="n">
        <v>3</v>
      </c>
      <c r="J1751" s="40" t="n">
        <v>0</v>
      </c>
      <c r="K1751" s="39" t="s">
        <v>4503</v>
      </c>
      <c r="L1751" s="41" t="n">
        <v>0</v>
      </c>
      <c r="M1751" s="41" t="n">
        <v>4492.64</v>
      </c>
      <c r="O1751" s="42" t="n">
        <f aca="false">M1751/SUM($M$2:$M$2023)</f>
        <v>1.24115429209084E-005</v>
      </c>
      <c r="P1751" s="43" t="n">
        <f aca="false">IFERROR(M1751/I1751,0)</f>
        <v>1497.54666666667</v>
      </c>
      <c r="Q1751" s="17"/>
      <c r="R1751" s="44" t="n">
        <f aca="false">I1751-Q1751</f>
        <v>3</v>
      </c>
      <c r="S1751" s="43" t="n">
        <f aca="false">$AK1751*R1751</f>
        <v>4492.6351344086</v>
      </c>
      <c r="U1751" s="26" t="s">
        <v>259</v>
      </c>
      <c r="V1751" s="26" t="s">
        <v>260</v>
      </c>
      <c r="W1751" s="26" t="s">
        <v>262</v>
      </c>
      <c r="X1751" s="29" t="s">
        <v>227</v>
      </c>
      <c r="Y1751" s="26" t="s">
        <v>297</v>
      </c>
      <c r="Z1751" s="25" t="s">
        <v>51</v>
      </c>
      <c r="AA1751" s="26" t="s">
        <v>2028</v>
      </c>
      <c r="AB1751" s="26" t="s">
        <v>2029</v>
      </c>
      <c r="AC1751" s="26" t="s">
        <v>1237</v>
      </c>
      <c r="AD1751" s="26" t="s">
        <v>269</v>
      </c>
      <c r="AE1751" s="26"/>
      <c r="AF1751" s="26" t="s">
        <v>270</v>
      </c>
      <c r="AG1751" s="26" t="s">
        <v>1238</v>
      </c>
      <c r="AH1751" s="45"/>
      <c r="AI1751" s="45"/>
      <c r="AJ1751" s="45"/>
      <c r="AK1751" s="46" t="n">
        <v>1497.54504480287</v>
      </c>
      <c r="AL1751" s="46"/>
      <c r="AM1751" s="46"/>
      <c r="AN1751" s="26"/>
      <c r="AO1751" s="26" t="s">
        <v>5315</v>
      </c>
    </row>
    <row r="1752" customFormat="false" ht="12" hidden="false" customHeight="false" outlineLevel="0" collapsed="false">
      <c r="A1752" s="39" t="s">
        <v>1233</v>
      </c>
      <c r="B1752" s="39" t="s">
        <v>1234</v>
      </c>
      <c r="C1752" s="39" t="s">
        <v>6050</v>
      </c>
      <c r="D1752" s="39" t="s">
        <v>4505</v>
      </c>
      <c r="E1752" s="39" t="s">
        <v>261</v>
      </c>
      <c r="F1752" s="39" t="s">
        <v>1739</v>
      </c>
      <c r="G1752" s="39" t="s">
        <v>4853</v>
      </c>
      <c r="H1752" s="39" t="s">
        <v>4502</v>
      </c>
      <c r="I1752" s="40" t="n">
        <v>3</v>
      </c>
      <c r="J1752" s="40" t="n">
        <v>0</v>
      </c>
      <c r="K1752" s="39" t="s">
        <v>4503</v>
      </c>
      <c r="L1752" s="41" t="n">
        <v>0</v>
      </c>
      <c r="M1752" s="41" t="n">
        <v>4492.64</v>
      </c>
      <c r="O1752" s="42" t="n">
        <f aca="false">M1752/SUM($M$2:$M$2023)</f>
        <v>1.24115429209084E-005</v>
      </c>
      <c r="P1752" s="43" t="n">
        <f aca="false">IFERROR(M1752/I1752,0)</f>
        <v>1497.54666666667</v>
      </c>
      <c r="Q1752" s="17"/>
      <c r="R1752" s="44" t="n">
        <f aca="false">I1752-Q1752</f>
        <v>3</v>
      </c>
      <c r="S1752" s="43" t="n">
        <f aca="false">$AK1752*R1752</f>
        <v>4492.6351344086</v>
      </c>
      <c r="U1752" s="26" t="s">
        <v>259</v>
      </c>
      <c r="V1752" s="26" t="s">
        <v>260</v>
      </c>
      <c r="W1752" s="26" t="s">
        <v>262</v>
      </c>
      <c r="X1752" s="29" t="s">
        <v>227</v>
      </c>
      <c r="Y1752" s="26" t="s">
        <v>297</v>
      </c>
      <c r="Z1752" s="25" t="s">
        <v>51</v>
      </c>
      <c r="AA1752" s="26" t="s">
        <v>2028</v>
      </c>
      <c r="AB1752" s="26" t="s">
        <v>2029</v>
      </c>
      <c r="AC1752" s="26" t="s">
        <v>1237</v>
      </c>
      <c r="AD1752" s="26" t="s">
        <v>269</v>
      </c>
      <c r="AE1752" s="26"/>
      <c r="AF1752" s="26" t="s">
        <v>270</v>
      </c>
      <c r="AG1752" s="26" t="s">
        <v>1238</v>
      </c>
      <c r="AH1752" s="45"/>
      <c r="AI1752" s="45"/>
      <c r="AJ1752" s="45"/>
      <c r="AK1752" s="46" t="n">
        <v>1497.54504480287</v>
      </c>
      <c r="AL1752" s="46"/>
      <c r="AM1752" s="46"/>
      <c r="AN1752" s="26"/>
      <c r="AO1752" s="26" t="s">
        <v>5315</v>
      </c>
    </row>
    <row r="1753" customFormat="false" ht="12" hidden="false" customHeight="false" outlineLevel="0" collapsed="false">
      <c r="A1753" s="39" t="s">
        <v>2363</v>
      </c>
      <c r="B1753" s="39" t="s">
        <v>2364</v>
      </c>
      <c r="C1753" s="39" t="s">
        <v>6051</v>
      </c>
      <c r="D1753" s="39" t="s">
        <v>4505</v>
      </c>
      <c r="E1753" s="39" t="s">
        <v>261</v>
      </c>
      <c r="F1753" s="39" t="s">
        <v>1739</v>
      </c>
      <c r="G1753" s="39" t="s">
        <v>4853</v>
      </c>
      <c r="H1753" s="39" t="s">
        <v>4502</v>
      </c>
      <c r="I1753" s="40" t="n">
        <v>3</v>
      </c>
      <c r="J1753" s="40" t="n">
        <v>0</v>
      </c>
      <c r="K1753" s="39" t="s">
        <v>4503</v>
      </c>
      <c r="L1753" s="41" t="n">
        <v>0</v>
      </c>
      <c r="M1753" s="41" t="n">
        <v>4289.46</v>
      </c>
      <c r="O1753" s="42" t="n">
        <f aca="false">M1753/SUM($M$2:$M$2023)</f>
        <v>1.18502299088108E-005</v>
      </c>
      <c r="P1753" s="43" t="n">
        <f aca="false">IFERROR(M1753/I1753,0)</f>
        <v>1429.82</v>
      </c>
      <c r="Q1753" s="17"/>
      <c r="R1753" s="44" t="n">
        <f aca="false">I1753-Q1753</f>
        <v>3</v>
      </c>
      <c r="S1753" s="43" t="n">
        <f aca="false">$AK1753*R1753</f>
        <v>4289.45537444934</v>
      </c>
      <c r="U1753" s="26" t="s">
        <v>259</v>
      </c>
      <c r="V1753" s="26" t="s">
        <v>260</v>
      </c>
      <c r="W1753" s="26" t="s">
        <v>262</v>
      </c>
      <c r="X1753" s="24" t="s">
        <v>226</v>
      </c>
      <c r="Y1753" s="26" t="s">
        <v>267</v>
      </c>
      <c r="Z1753" s="25" t="s">
        <v>51</v>
      </c>
      <c r="AA1753" s="26" t="s">
        <v>2365</v>
      </c>
      <c r="AB1753" s="26" t="s">
        <v>2366</v>
      </c>
      <c r="AC1753" s="26" t="s">
        <v>290</v>
      </c>
      <c r="AD1753" s="26" t="s">
        <v>269</v>
      </c>
      <c r="AE1753" s="26"/>
      <c r="AF1753" s="26" t="s">
        <v>269</v>
      </c>
      <c r="AG1753" s="26"/>
      <c r="AH1753" s="45"/>
      <c r="AI1753" s="45"/>
      <c r="AJ1753" s="45"/>
      <c r="AK1753" s="46" t="n">
        <v>1429.81845814978</v>
      </c>
      <c r="AL1753" s="46"/>
      <c r="AM1753" s="46"/>
      <c r="AN1753" s="26"/>
      <c r="AO1753" s="26" t="s">
        <v>5711</v>
      </c>
    </row>
    <row r="1754" customFormat="false" ht="12" hidden="false" customHeight="false" outlineLevel="0" collapsed="false">
      <c r="A1754" s="39" t="s">
        <v>1053</v>
      </c>
      <c r="B1754" s="39" t="s">
        <v>1054</v>
      </c>
      <c r="C1754" s="39" t="s">
        <v>6052</v>
      </c>
      <c r="D1754" s="39" t="s">
        <v>4505</v>
      </c>
      <c r="E1754" s="39" t="s">
        <v>261</v>
      </c>
      <c r="F1754" s="39" t="s">
        <v>1739</v>
      </c>
      <c r="G1754" s="39" t="s">
        <v>4853</v>
      </c>
      <c r="H1754" s="39" t="s">
        <v>4502</v>
      </c>
      <c r="I1754" s="40" t="n">
        <v>3</v>
      </c>
      <c r="J1754" s="40" t="n">
        <v>0</v>
      </c>
      <c r="K1754" s="39" t="s">
        <v>4503</v>
      </c>
      <c r="L1754" s="41" t="n">
        <v>0</v>
      </c>
      <c r="M1754" s="41" t="n">
        <v>19214.09</v>
      </c>
      <c r="O1754" s="42" t="n">
        <f aca="false">M1754/SUM($M$2:$M$2023)</f>
        <v>5.30815962821851E-005</v>
      </c>
      <c r="P1754" s="43" t="n">
        <f aca="false">IFERROR(M1754/I1754,0)</f>
        <v>6404.69666666667</v>
      </c>
      <c r="Q1754" s="17"/>
      <c r="R1754" s="44" t="n">
        <f aca="false">I1754-Q1754</f>
        <v>3</v>
      </c>
      <c r="S1754" s="43" t="n">
        <f aca="false">$AK1754*R1754</f>
        <v>19214.0856880734</v>
      </c>
      <c r="U1754" s="26" t="s">
        <v>259</v>
      </c>
      <c r="V1754" s="26" t="s">
        <v>260</v>
      </c>
      <c r="W1754" s="26" t="s">
        <v>262</v>
      </c>
      <c r="X1754" s="25" t="s">
        <v>228</v>
      </c>
      <c r="Y1754" s="26" t="s">
        <v>282</v>
      </c>
      <c r="Z1754" s="25" t="s">
        <v>51</v>
      </c>
      <c r="AA1754" s="26" t="s">
        <v>2501</v>
      </c>
      <c r="AB1754" s="26" t="s">
        <v>2502</v>
      </c>
      <c r="AC1754" s="26" t="s">
        <v>290</v>
      </c>
      <c r="AD1754" s="26" t="s">
        <v>269</v>
      </c>
      <c r="AE1754" s="26"/>
      <c r="AF1754" s="26" t="s">
        <v>270</v>
      </c>
      <c r="AG1754" s="26" t="s">
        <v>2503</v>
      </c>
      <c r="AH1754" s="45"/>
      <c r="AI1754" s="45"/>
      <c r="AJ1754" s="45"/>
      <c r="AK1754" s="46" t="n">
        <v>6404.6952293578</v>
      </c>
      <c r="AL1754" s="46"/>
      <c r="AM1754" s="46"/>
      <c r="AN1754" s="26"/>
      <c r="AO1754" s="26" t="s">
        <v>5833</v>
      </c>
    </row>
    <row r="1755" customFormat="false" ht="12" hidden="false" customHeight="false" outlineLevel="0" collapsed="false">
      <c r="A1755" s="39" t="s">
        <v>2062</v>
      </c>
      <c r="B1755" s="39" t="s">
        <v>2063</v>
      </c>
      <c r="C1755" s="39" t="s">
        <v>6053</v>
      </c>
      <c r="D1755" s="39" t="s">
        <v>4505</v>
      </c>
      <c r="E1755" s="39" t="s">
        <v>261</v>
      </c>
      <c r="F1755" s="39" t="s">
        <v>1739</v>
      </c>
      <c r="G1755" s="39" t="s">
        <v>4853</v>
      </c>
      <c r="H1755" s="39" t="s">
        <v>4502</v>
      </c>
      <c r="I1755" s="40" t="n">
        <v>3</v>
      </c>
      <c r="J1755" s="40" t="n">
        <v>0</v>
      </c>
      <c r="K1755" s="39" t="s">
        <v>4503</v>
      </c>
      <c r="L1755" s="41" t="n">
        <v>0</v>
      </c>
      <c r="M1755" s="41" t="n">
        <v>13145.04</v>
      </c>
      <c r="O1755" s="42" t="n">
        <f aca="false">M1755/SUM($M$2:$M$2023)</f>
        <v>3.63150014595109E-005</v>
      </c>
      <c r="P1755" s="43" t="n">
        <f aca="false">IFERROR(M1755/I1755,0)</f>
        <v>4381.68</v>
      </c>
      <c r="Q1755" s="17"/>
      <c r="R1755" s="44" t="n">
        <f aca="false">I1755-Q1755</f>
        <v>3</v>
      </c>
      <c r="S1755" s="43" t="n">
        <f aca="false">$AK1755*R1755</f>
        <v>13145.0400309917</v>
      </c>
      <c r="U1755" s="26" t="s">
        <v>259</v>
      </c>
      <c r="V1755" s="26" t="s">
        <v>260</v>
      </c>
      <c r="W1755" s="26" t="s">
        <v>262</v>
      </c>
      <c r="X1755" s="26"/>
      <c r="Y1755" s="26" t="s">
        <v>277</v>
      </c>
      <c r="Z1755" s="27" t="s">
        <v>123</v>
      </c>
      <c r="AA1755" s="26"/>
      <c r="AB1755" s="26"/>
      <c r="AC1755" s="26"/>
      <c r="AD1755" s="26"/>
      <c r="AE1755" s="26"/>
      <c r="AF1755" s="26"/>
      <c r="AG1755" s="26"/>
      <c r="AH1755" s="45"/>
      <c r="AI1755" s="45"/>
      <c r="AJ1755" s="45"/>
      <c r="AK1755" s="46" t="n">
        <v>4381.68001033058</v>
      </c>
      <c r="AL1755" s="46"/>
      <c r="AM1755" s="46"/>
      <c r="AN1755" s="26"/>
      <c r="AO1755" s="26" t="s">
        <v>1820</v>
      </c>
    </row>
    <row r="1756" customFormat="false" ht="12" hidden="false" customHeight="false" outlineLevel="0" collapsed="false">
      <c r="A1756" s="39" t="s">
        <v>2062</v>
      </c>
      <c r="B1756" s="39" t="s">
        <v>2063</v>
      </c>
      <c r="C1756" s="39" t="s">
        <v>6054</v>
      </c>
      <c r="D1756" s="39" t="s">
        <v>4505</v>
      </c>
      <c r="E1756" s="39" t="s">
        <v>261</v>
      </c>
      <c r="F1756" s="39" t="s">
        <v>1739</v>
      </c>
      <c r="G1756" s="39" t="s">
        <v>4853</v>
      </c>
      <c r="H1756" s="39" t="s">
        <v>4502</v>
      </c>
      <c r="I1756" s="40" t="n">
        <v>3</v>
      </c>
      <c r="J1756" s="40" t="n">
        <v>0</v>
      </c>
      <c r="K1756" s="39" t="s">
        <v>4503</v>
      </c>
      <c r="L1756" s="41" t="n">
        <v>0</v>
      </c>
      <c r="M1756" s="41" t="n">
        <v>13145.04</v>
      </c>
      <c r="O1756" s="42" t="n">
        <f aca="false">M1756/SUM($M$2:$M$2023)</f>
        <v>3.63150014595109E-005</v>
      </c>
      <c r="P1756" s="43" t="n">
        <f aca="false">IFERROR(M1756/I1756,0)</f>
        <v>4381.68</v>
      </c>
      <c r="Q1756" s="17"/>
      <c r="R1756" s="44" t="n">
        <f aca="false">I1756-Q1756</f>
        <v>3</v>
      </c>
      <c r="S1756" s="43" t="n">
        <f aca="false">$AK1756*R1756</f>
        <v>13145.0400309917</v>
      </c>
      <c r="U1756" s="26" t="s">
        <v>259</v>
      </c>
      <c r="V1756" s="26" t="s">
        <v>260</v>
      </c>
      <c r="W1756" s="26" t="s">
        <v>262</v>
      </c>
      <c r="X1756" s="26"/>
      <c r="Y1756" s="26" t="s">
        <v>277</v>
      </c>
      <c r="Z1756" s="27" t="s">
        <v>123</v>
      </c>
      <c r="AA1756" s="26"/>
      <c r="AB1756" s="26"/>
      <c r="AC1756" s="26"/>
      <c r="AD1756" s="26"/>
      <c r="AE1756" s="26"/>
      <c r="AF1756" s="26"/>
      <c r="AG1756" s="26"/>
      <c r="AH1756" s="45"/>
      <c r="AI1756" s="45"/>
      <c r="AJ1756" s="45"/>
      <c r="AK1756" s="46" t="n">
        <v>4381.68001033058</v>
      </c>
      <c r="AL1756" s="46"/>
      <c r="AM1756" s="46"/>
      <c r="AN1756" s="26"/>
      <c r="AO1756" s="26" t="s">
        <v>1820</v>
      </c>
    </row>
    <row r="1757" customFormat="false" ht="12" hidden="false" customHeight="false" outlineLevel="0" collapsed="false">
      <c r="A1757" s="39" t="s">
        <v>3129</v>
      </c>
      <c r="B1757" s="39" t="s">
        <v>3130</v>
      </c>
      <c r="C1757" s="39" t="s">
        <v>6055</v>
      </c>
      <c r="D1757" s="39" t="s">
        <v>4505</v>
      </c>
      <c r="E1757" s="39" t="s">
        <v>261</v>
      </c>
      <c r="F1757" s="39" t="s">
        <v>1739</v>
      </c>
      <c r="G1757" s="39" t="s">
        <v>4854</v>
      </c>
      <c r="H1757" s="39" t="s">
        <v>4502</v>
      </c>
      <c r="I1757" s="40" t="n">
        <v>3</v>
      </c>
      <c r="J1757" s="40" t="n">
        <v>0</v>
      </c>
      <c r="K1757" s="39" t="s">
        <v>4503</v>
      </c>
      <c r="L1757" s="41" t="n">
        <v>0</v>
      </c>
      <c r="M1757" s="41" t="n">
        <v>2995.35</v>
      </c>
      <c r="O1757" s="42" t="n">
        <f aca="false">M1757/SUM($M$2:$M$2023)</f>
        <v>8.27507102464094E-006</v>
      </c>
      <c r="P1757" s="43" t="n">
        <f aca="false">IFERROR(M1757/I1757,0)</f>
        <v>998.45</v>
      </c>
      <c r="Q1757" s="17"/>
      <c r="R1757" s="44" t="n">
        <f aca="false">I1757-Q1757</f>
        <v>3</v>
      </c>
      <c r="S1757" s="43" t="n">
        <f aca="false">$AK1757*R1757</f>
        <v>2995.35</v>
      </c>
      <c r="U1757" s="26" t="s">
        <v>259</v>
      </c>
      <c r="V1757" s="26" t="s">
        <v>260</v>
      </c>
      <c r="W1757" s="26" t="s">
        <v>262</v>
      </c>
      <c r="X1757" s="26"/>
      <c r="Y1757" s="26" t="s">
        <v>277</v>
      </c>
      <c r="Z1757" s="27" t="s">
        <v>123</v>
      </c>
      <c r="AA1757" s="26"/>
      <c r="AB1757" s="26"/>
      <c r="AC1757" s="26"/>
      <c r="AD1757" s="26"/>
      <c r="AE1757" s="26"/>
      <c r="AF1757" s="26"/>
      <c r="AG1757" s="26"/>
      <c r="AH1757" s="45" t="n">
        <v>3</v>
      </c>
      <c r="AI1757" s="45" t="n">
        <f aca="false">Q1757</f>
        <v>0</v>
      </c>
      <c r="AJ1757" s="45" t="n">
        <f aca="false">$AH1757-$AI1757</f>
        <v>3</v>
      </c>
      <c r="AK1757" s="46" t="n">
        <v>998.45</v>
      </c>
      <c r="AL1757" s="46" t="n">
        <f aca="false">$AJ1757*$AK1757</f>
        <v>2995.35</v>
      </c>
      <c r="AM1757" s="46" t="n">
        <f aca="false">$AI1757*$AK1757</f>
        <v>0</v>
      </c>
      <c r="AN1757" s="26"/>
      <c r="AO1757" s="26"/>
    </row>
    <row r="1758" customFormat="false" ht="12" hidden="false" customHeight="false" outlineLevel="0" collapsed="false">
      <c r="A1758" s="39" t="s">
        <v>2577</v>
      </c>
      <c r="B1758" s="39" t="s">
        <v>2578</v>
      </c>
      <c r="C1758" s="39" t="s">
        <v>6056</v>
      </c>
      <c r="D1758" s="39" t="s">
        <v>4505</v>
      </c>
      <c r="E1758" s="39" t="s">
        <v>261</v>
      </c>
      <c r="F1758" s="39" t="s">
        <v>1739</v>
      </c>
      <c r="G1758" s="39" t="s">
        <v>4852</v>
      </c>
      <c r="H1758" s="39" t="s">
        <v>4502</v>
      </c>
      <c r="I1758" s="40" t="n">
        <v>3</v>
      </c>
      <c r="J1758" s="40" t="n">
        <v>0</v>
      </c>
      <c r="K1758" s="39" t="s">
        <v>4503</v>
      </c>
      <c r="L1758" s="41" t="n">
        <v>0</v>
      </c>
      <c r="M1758" s="41" t="n">
        <v>33889.56</v>
      </c>
      <c r="O1758" s="42" t="n">
        <f aca="false">M1758/SUM($M$2:$M$2023)</f>
        <v>9.36246234976983E-005</v>
      </c>
      <c r="P1758" s="43" t="n">
        <f aca="false">IFERROR(M1758/I1758,0)</f>
        <v>11296.52</v>
      </c>
      <c r="Q1758" s="17"/>
      <c r="R1758" s="44" t="n">
        <f aca="false">I1758-Q1758</f>
        <v>3</v>
      </c>
      <c r="S1758" s="43" t="n">
        <f aca="false">$AK1758*R1758</f>
        <v>33889.56</v>
      </c>
      <c r="U1758" s="26" t="s">
        <v>259</v>
      </c>
      <c r="V1758" s="26" t="s">
        <v>260</v>
      </c>
      <c r="W1758" s="26" t="s">
        <v>262</v>
      </c>
      <c r="X1758" s="25" t="s">
        <v>228</v>
      </c>
      <c r="Y1758" s="26" t="s">
        <v>282</v>
      </c>
      <c r="Z1758" s="25" t="s">
        <v>51</v>
      </c>
      <c r="AA1758" s="26" t="s">
        <v>2579</v>
      </c>
      <c r="AB1758" s="26" t="s">
        <v>2580</v>
      </c>
      <c r="AC1758" s="26" t="s">
        <v>2581</v>
      </c>
      <c r="AD1758" s="26" t="s">
        <v>269</v>
      </c>
      <c r="AE1758" s="26"/>
      <c r="AF1758" s="26" t="s">
        <v>270</v>
      </c>
      <c r="AG1758" s="26" t="s">
        <v>2582</v>
      </c>
      <c r="AH1758" s="45"/>
      <c r="AI1758" s="45"/>
      <c r="AJ1758" s="45"/>
      <c r="AK1758" s="46" t="n">
        <v>11296.52</v>
      </c>
      <c r="AL1758" s="46"/>
      <c r="AM1758" s="46"/>
      <c r="AN1758" s="26"/>
      <c r="AO1758" s="26" t="s">
        <v>5899</v>
      </c>
    </row>
    <row r="1759" customFormat="false" ht="12" hidden="false" customHeight="false" outlineLevel="0" collapsed="false">
      <c r="A1759" s="39" t="s">
        <v>3045</v>
      </c>
      <c r="B1759" s="39" t="s">
        <v>3046</v>
      </c>
      <c r="C1759" s="39" t="s">
        <v>78</v>
      </c>
      <c r="D1759" s="39" t="s">
        <v>4505</v>
      </c>
      <c r="E1759" s="39" t="s">
        <v>261</v>
      </c>
      <c r="F1759" s="39" t="s">
        <v>1739</v>
      </c>
      <c r="G1759" s="39" t="s">
        <v>4853</v>
      </c>
      <c r="H1759" s="39" t="s">
        <v>4502</v>
      </c>
      <c r="I1759" s="40" t="n">
        <v>3</v>
      </c>
      <c r="J1759" s="40" t="n">
        <v>0</v>
      </c>
      <c r="K1759" s="39" t="s">
        <v>4503</v>
      </c>
      <c r="L1759" s="41" t="n">
        <v>0</v>
      </c>
      <c r="M1759" s="41" t="n">
        <v>3321</v>
      </c>
      <c r="O1759" s="42" t="n">
        <f aca="false">M1759/SUM($M$2:$M$2023)</f>
        <v>9.17472444717063E-006</v>
      </c>
      <c r="P1759" s="43" t="n">
        <f aca="false">IFERROR(M1759/I1759,0)</f>
        <v>1107</v>
      </c>
      <c r="Q1759" s="17"/>
      <c r="R1759" s="44" t="n">
        <f aca="false">I1759-Q1759</f>
        <v>3</v>
      </c>
      <c r="S1759" s="43" t="n">
        <f aca="false">$AK1759*R1759</f>
        <v>3321</v>
      </c>
      <c r="U1759" s="26" t="s">
        <v>259</v>
      </c>
      <c r="V1759" s="26" t="s">
        <v>260</v>
      </c>
      <c r="W1759" s="26" t="s">
        <v>262</v>
      </c>
      <c r="X1759" s="26"/>
      <c r="Y1759" s="26" t="s">
        <v>277</v>
      </c>
      <c r="Z1759" s="27" t="s">
        <v>123</v>
      </c>
      <c r="AA1759" s="26"/>
      <c r="AB1759" s="26"/>
      <c r="AC1759" s="26"/>
      <c r="AD1759" s="26"/>
      <c r="AE1759" s="26"/>
      <c r="AF1759" s="26"/>
      <c r="AG1759" s="26"/>
      <c r="AH1759" s="45" t="n">
        <v>6</v>
      </c>
      <c r="AI1759" s="45" t="n">
        <f aca="false">Q1759</f>
        <v>0</v>
      </c>
      <c r="AJ1759" s="45" t="n">
        <f aca="false">$AH1759-$AI1759</f>
        <v>6</v>
      </c>
      <c r="AK1759" s="46" t="n">
        <v>1107</v>
      </c>
      <c r="AL1759" s="46" t="n">
        <f aca="false">$AJ1759*$AK1759</f>
        <v>6642</v>
      </c>
      <c r="AM1759" s="46" t="n">
        <f aca="false">$AI1759*$AK1759</f>
        <v>0</v>
      </c>
      <c r="AN1759" s="26"/>
      <c r="AO1759" s="26" t="s">
        <v>1741</v>
      </c>
    </row>
    <row r="1760" customFormat="false" ht="12" hidden="false" customHeight="false" outlineLevel="0" collapsed="false">
      <c r="A1760" s="39" t="s">
        <v>3045</v>
      </c>
      <c r="B1760" s="39" t="s">
        <v>3046</v>
      </c>
      <c r="C1760" s="39" t="s">
        <v>6057</v>
      </c>
      <c r="D1760" s="39" t="s">
        <v>4505</v>
      </c>
      <c r="E1760" s="39" t="s">
        <v>261</v>
      </c>
      <c r="F1760" s="39" t="s">
        <v>1739</v>
      </c>
      <c r="G1760" s="39" t="s">
        <v>4853</v>
      </c>
      <c r="H1760" s="39" t="s">
        <v>4502</v>
      </c>
      <c r="I1760" s="40" t="n">
        <v>3</v>
      </c>
      <c r="J1760" s="40" t="n">
        <v>0</v>
      </c>
      <c r="K1760" s="39" t="s">
        <v>4503</v>
      </c>
      <c r="L1760" s="41" t="n">
        <v>0</v>
      </c>
      <c r="M1760" s="41" t="n">
        <v>3321</v>
      </c>
      <c r="O1760" s="42" t="n">
        <f aca="false">M1760/SUM($M$2:$M$2023)</f>
        <v>9.17472444717063E-006</v>
      </c>
      <c r="P1760" s="43" t="n">
        <f aca="false">IFERROR(M1760/I1760,0)</f>
        <v>1107</v>
      </c>
      <c r="Q1760" s="17"/>
      <c r="R1760" s="44" t="n">
        <f aca="false">I1760-Q1760</f>
        <v>3</v>
      </c>
      <c r="S1760" s="43" t="n">
        <f aca="false">$AK1760*R1760</f>
        <v>3321</v>
      </c>
      <c r="U1760" s="26" t="s">
        <v>259</v>
      </c>
      <c r="V1760" s="26" t="s">
        <v>260</v>
      </c>
      <c r="W1760" s="26" t="s">
        <v>262</v>
      </c>
      <c r="X1760" s="26"/>
      <c r="Y1760" s="26" t="s">
        <v>277</v>
      </c>
      <c r="Z1760" s="27" t="s">
        <v>123</v>
      </c>
      <c r="AA1760" s="26"/>
      <c r="AB1760" s="26"/>
      <c r="AC1760" s="26"/>
      <c r="AD1760" s="26"/>
      <c r="AE1760" s="26"/>
      <c r="AF1760" s="26"/>
      <c r="AG1760" s="26"/>
      <c r="AH1760" s="45"/>
      <c r="AI1760" s="45"/>
      <c r="AJ1760" s="45"/>
      <c r="AK1760" s="46" t="n">
        <v>1107</v>
      </c>
      <c r="AL1760" s="46"/>
      <c r="AM1760" s="46"/>
      <c r="AN1760" s="26"/>
      <c r="AO1760" s="26" t="s">
        <v>1741</v>
      </c>
    </row>
    <row r="1761" customFormat="false" ht="12" hidden="false" customHeight="false" outlineLevel="0" collapsed="false">
      <c r="A1761" s="39" t="s">
        <v>2725</v>
      </c>
      <c r="B1761" s="39" t="s">
        <v>2726</v>
      </c>
      <c r="C1761" s="39" t="s">
        <v>6058</v>
      </c>
      <c r="D1761" s="39" t="s">
        <v>4505</v>
      </c>
      <c r="E1761" s="39" t="s">
        <v>261</v>
      </c>
      <c r="F1761" s="39" t="s">
        <v>1739</v>
      </c>
      <c r="G1761" s="39" t="s">
        <v>4853</v>
      </c>
      <c r="H1761" s="39" t="s">
        <v>4502</v>
      </c>
      <c r="I1761" s="40" t="n">
        <v>3</v>
      </c>
      <c r="J1761" s="40" t="n">
        <v>0</v>
      </c>
      <c r="K1761" s="39" t="s">
        <v>4503</v>
      </c>
      <c r="L1761" s="41" t="n">
        <v>0</v>
      </c>
      <c r="M1761" s="41" t="n">
        <v>11676.17</v>
      </c>
      <c r="O1761" s="42" t="n">
        <f aca="false">M1761/SUM($M$2:$M$2023)</f>
        <v>3.22570437664319E-005</v>
      </c>
      <c r="P1761" s="43" t="n">
        <f aca="false">IFERROR(M1761/I1761,0)</f>
        <v>3892.05666666667</v>
      </c>
      <c r="Q1761" s="17"/>
      <c r="R1761" s="44" t="n">
        <f aca="false">I1761-Q1761</f>
        <v>3</v>
      </c>
      <c r="S1761" s="43" t="n">
        <f aca="false">$AK1761*R1761</f>
        <v>11676.1697727273</v>
      </c>
      <c r="U1761" s="26" t="s">
        <v>259</v>
      </c>
      <c r="V1761" s="26" t="s">
        <v>260</v>
      </c>
      <c r="W1761" s="26" t="s">
        <v>262</v>
      </c>
      <c r="X1761" s="26"/>
      <c r="Y1761" s="26" t="s">
        <v>277</v>
      </c>
      <c r="Z1761" s="27" t="s">
        <v>123</v>
      </c>
      <c r="AA1761" s="26"/>
      <c r="AB1761" s="26"/>
      <c r="AC1761" s="26"/>
      <c r="AD1761" s="26"/>
      <c r="AE1761" s="26"/>
      <c r="AF1761" s="26"/>
      <c r="AG1761" s="26"/>
      <c r="AH1761" s="45"/>
      <c r="AI1761" s="45"/>
      <c r="AJ1761" s="45"/>
      <c r="AK1761" s="46" t="n">
        <v>3892.05659090909</v>
      </c>
      <c r="AL1761" s="46"/>
      <c r="AM1761" s="46"/>
      <c r="AN1761" s="26"/>
      <c r="AO1761" s="26" t="s">
        <v>2190</v>
      </c>
    </row>
    <row r="1762" customFormat="false" ht="12" hidden="false" customHeight="false" outlineLevel="0" collapsed="false">
      <c r="A1762" s="39" t="s">
        <v>2725</v>
      </c>
      <c r="B1762" s="39" t="s">
        <v>2726</v>
      </c>
      <c r="C1762" s="39" t="s">
        <v>6059</v>
      </c>
      <c r="D1762" s="39" t="s">
        <v>4505</v>
      </c>
      <c r="E1762" s="39" t="s">
        <v>261</v>
      </c>
      <c r="F1762" s="39" t="s">
        <v>1739</v>
      </c>
      <c r="G1762" s="39" t="s">
        <v>4853</v>
      </c>
      <c r="H1762" s="39" t="s">
        <v>4502</v>
      </c>
      <c r="I1762" s="40" t="n">
        <v>3</v>
      </c>
      <c r="J1762" s="40" t="n">
        <v>0</v>
      </c>
      <c r="K1762" s="39" t="s">
        <v>4503</v>
      </c>
      <c r="L1762" s="41" t="n">
        <v>0</v>
      </c>
      <c r="M1762" s="41" t="n">
        <v>11676.17</v>
      </c>
      <c r="O1762" s="42" t="n">
        <f aca="false">M1762/SUM($M$2:$M$2023)</f>
        <v>3.22570437664319E-005</v>
      </c>
      <c r="P1762" s="43" t="n">
        <f aca="false">IFERROR(M1762/I1762,0)</f>
        <v>3892.05666666667</v>
      </c>
      <c r="Q1762" s="17"/>
      <c r="R1762" s="44" t="n">
        <f aca="false">I1762-Q1762</f>
        <v>3</v>
      </c>
      <c r="S1762" s="43" t="n">
        <f aca="false">$AK1762*R1762</f>
        <v>11676.1697727273</v>
      </c>
      <c r="U1762" s="26" t="s">
        <v>259</v>
      </c>
      <c r="V1762" s="26" t="s">
        <v>260</v>
      </c>
      <c r="W1762" s="26" t="s">
        <v>262</v>
      </c>
      <c r="X1762" s="26"/>
      <c r="Y1762" s="26" t="s">
        <v>277</v>
      </c>
      <c r="Z1762" s="27" t="s">
        <v>123</v>
      </c>
      <c r="AA1762" s="26"/>
      <c r="AB1762" s="26"/>
      <c r="AC1762" s="26"/>
      <c r="AD1762" s="26"/>
      <c r="AE1762" s="26"/>
      <c r="AF1762" s="26"/>
      <c r="AG1762" s="26"/>
      <c r="AH1762" s="45"/>
      <c r="AI1762" s="45"/>
      <c r="AJ1762" s="45"/>
      <c r="AK1762" s="46" t="n">
        <v>3892.05659090909</v>
      </c>
      <c r="AL1762" s="46"/>
      <c r="AM1762" s="46"/>
      <c r="AN1762" s="26"/>
      <c r="AO1762" s="26" t="s">
        <v>2190</v>
      </c>
    </row>
    <row r="1763" customFormat="false" ht="12" hidden="false" customHeight="false" outlineLevel="0" collapsed="false">
      <c r="A1763" s="39" t="s">
        <v>2923</v>
      </c>
      <c r="B1763" s="39" t="s">
        <v>2924</v>
      </c>
      <c r="C1763" s="39" t="s">
        <v>6060</v>
      </c>
      <c r="D1763" s="39" t="s">
        <v>4505</v>
      </c>
      <c r="E1763" s="39" t="s">
        <v>261</v>
      </c>
      <c r="F1763" s="39" t="s">
        <v>1739</v>
      </c>
      <c r="G1763" s="39" t="s">
        <v>4853</v>
      </c>
      <c r="H1763" s="39" t="s">
        <v>4502</v>
      </c>
      <c r="I1763" s="40" t="n">
        <v>3</v>
      </c>
      <c r="J1763" s="40" t="n">
        <v>0</v>
      </c>
      <c r="K1763" s="39" t="s">
        <v>4503</v>
      </c>
      <c r="L1763" s="41" t="n">
        <v>0</v>
      </c>
      <c r="M1763" s="41" t="n">
        <v>1964.95</v>
      </c>
      <c r="O1763" s="42" t="n">
        <f aca="false">M1763/SUM($M$2:$M$2023)</f>
        <v>5.42844769722009E-006</v>
      </c>
      <c r="P1763" s="43" t="n">
        <f aca="false">IFERROR(M1763/I1763,0)</f>
        <v>654.983333333333</v>
      </c>
      <c r="Q1763" s="17"/>
      <c r="R1763" s="44" t="n">
        <f aca="false">I1763-Q1763</f>
        <v>3</v>
      </c>
      <c r="S1763" s="43" t="n">
        <f aca="false">$AK1763*R1763</f>
        <v>1964.94642857143</v>
      </c>
      <c r="U1763" s="26" t="s">
        <v>259</v>
      </c>
      <c r="V1763" s="26" t="s">
        <v>260</v>
      </c>
      <c r="W1763" s="26" t="s">
        <v>262</v>
      </c>
      <c r="X1763" s="26"/>
      <c r="Y1763" s="26" t="s">
        <v>277</v>
      </c>
      <c r="Z1763" s="27" t="s">
        <v>123</v>
      </c>
      <c r="AA1763" s="26"/>
      <c r="AB1763" s="26"/>
      <c r="AC1763" s="26"/>
      <c r="AD1763" s="26"/>
      <c r="AE1763" s="26"/>
      <c r="AF1763" s="26"/>
      <c r="AG1763" s="26"/>
      <c r="AH1763" s="45"/>
      <c r="AI1763" s="45"/>
      <c r="AJ1763" s="45"/>
      <c r="AK1763" s="46" t="n">
        <v>654.982142857143</v>
      </c>
      <c r="AL1763" s="46"/>
      <c r="AM1763" s="46"/>
      <c r="AN1763" s="26"/>
      <c r="AO1763" s="26" t="s">
        <v>2147</v>
      </c>
    </row>
    <row r="1764" customFormat="false" ht="12" hidden="false" customHeight="false" outlineLevel="0" collapsed="false">
      <c r="A1764" s="39" t="s">
        <v>2668</v>
      </c>
      <c r="B1764" s="39" t="s">
        <v>2669</v>
      </c>
      <c r="C1764" s="39" t="s">
        <v>6061</v>
      </c>
      <c r="D1764" s="39" t="s">
        <v>4505</v>
      </c>
      <c r="E1764" s="39" t="s">
        <v>261</v>
      </c>
      <c r="F1764" s="39" t="s">
        <v>1739</v>
      </c>
      <c r="G1764" s="39" t="s">
        <v>4853</v>
      </c>
      <c r="H1764" s="39" t="s">
        <v>4502</v>
      </c>
      <c r="I1764" s="40" t="n">
        <v>3</v>
      </c>
      <c r="J1764" s="40" t="n">
        <v>0</v>
      </c>
      <c r="K1764" s="39" t="s">
        <v>4503</v>
      </c>
      <c r="L1764" s="41" t="n">
        <v>0</v>
      </c>
      <c r="M1764" s="41" t="n">
        <v>6837.01</v>
      </c>
      <c r="O1764" s="42" t="n">
        <f aca="false">M1764/SUM($M$2:$M$2023)</f>
        <v>1.88881911450015E-005</v>
      </c>
      <c r="P1764" s="43" t="n">
        <f aca="false">IFERROR(M1764/I1764,0)</f>
        <v>2279.00333333333</v>
      </c>
      <c r="Q1764" s="17"/>
      <c r="R1764" s="44" t="n">
        <f aca="false">I1764-Q1764</f>
        <v>3</v>
      </c>
      <c r="S1764" s="43" t="n">
        <f aca="false">$AK1764*R1764</f>
        <v>6837.01132075472</v>
      </c>
      <c r="U1764" s="26" t="s">
        <v>259</v>
      </c>
      <c r="V1764" s="26" t="s">
        <v>260</v>
      </c>
      <c r="W1764" s="26" t="s">
        <v>262</v>
      </c>
      <c r="X1764" s="26"/>
      <c r="Y1764" s="26" t="s">
        <v>277</v>
      </c>
      <c r="Z1764" s="27" t="s">
        <v>123</v>
      </c>
      <c r="AA1764" s="26"/>
      <c r="AB1764" s="26"/>
      <c r="AC1764" s="26"/>
      <c r="AD1764" s="26"/>
      <c r="AE1764" s="26"/>
      <c r="AF1764" s="26"/>
      <c r="AG1764" s="26"/>
      <c r="AH1764" s="45"/>
      <c r="AI1764" s="45"/>
      <c r="AJ1764" s="45"/>
      <c r="AK1764" s="46" t="n">
        <v>2279.00377358491</v>
      </c>
      <c r="AL1764" s="46"/>
      <c r="AM1764" s="46"/>
      <c r="AN1764" s="26"/>
      <c r="AO1764" s="26" t="s">
        <v>2208</v>
      </c>
    </row>
    <row r="1765" customFormat="false" ht="12" hidden="false" customHeight="false" outlineLevel="0" collapsed="false">
      <c r="A1765" s="39" t="s">
        <v>1157</v>
      </c>
      <c r="B1765" s="39" t="s">
        <v>1158</v>
      </c>
      <c r="C1765" s="39" t="s">
        <v>6062</v>
      </c>
      <c r="D1765" s="39" t="s">
        <v>4505</v>
      </c>
      <c r="E1765" s="39" t="s">
        <v>261</v>
      </c>
      <c r="F1765" s="39" t="s">
        <v>1739</v>
      </c>
      <c r="G1765" s="39" t="s">
        <v>4853</v>
      </c>
      <c r="H1765" s="39" t="s">
        <v>4502</v>
      </c>
      <c r="I1765" s="40" t="n">
        <v>3</v>
      </c>
      <c r="J1765" s="40" t="n">
        <v>0</v>
      </c>
      <c r="K1765" s="39" t="s">
        <v>4503</v>
      </c>
      <c r="L1765" s="41" t="n">
        <v>0</v>
      </c>
      <c r="M1765" s="41" t="n">
        <v>49648.14</v>
      </c>
      <c r="O1765" s="42" t="n">
        <f aca="false">M1765/SUM($M$2:$M$2023)</f>
        <v>0.000137159892747531</v>
      </c>
      <c r="P1765" s="43" t="n">
        <f aca="false">IFERROR(M1765/I1765,0)</f>
        <v>16549.38</v>
      </c>
      <c r="Q1765" s="17"/>
      <c r="R1765" s="44" t="n">
        <f aca="false">I1765-Q1765</f>
        <v>3</v>
      </c>
      <c r="S1765" s="43" t="n">
        <f aca="false">$AK1765*R1765</f>
        <v>49648.1406666667</v>
      </c>
      <c r="U1765" s="26" t="s">
        <v>259</v>
      </c>
      <c r="V1765" s="26" t="s">
        <v>260</v>
      </c>
      <c r="W1765" s="26" t="s">
        <v>262</v>
      </c>
      <c r="X1765" s="26"/>
      <c r="Y1765" s="26" t="s">
        <v>277</v>
      </c>
      <c r="Z1765" s="27" t="s">
        <v>123</v>
      </c>
      <c r="AA1765" s="26"/>
      <c r="AB1765" s="26"/>
      <c r="AC1765" s="26"/>
      <c r="AD1765" s="26"/>
      <c r="AE1765" s="26"/>
      <c r="AF1765" s="26"/>
      <c r="AG1765" s="26"/>
      <c r="AH1765" s="45"/>
      <c r="AI1765" s="45"/>
      <c r="AJ1765" s="45"/>
      <c r="AK1765" s="46" t="n">
        <v>16549.3802222222</v>
      </c>
      <c r="AL1765" s="46"/>
      <c r="AM1765" s="46"/>
      <c r="AN1765" s="26"/>
      <c r="AO1765" s="26" t="s">
        <v>2410</v>
      </c>
    </row>
    <row r="1766" customFormat="false" ht="12" hidden="false" customHeight="false" outlineLevel="0" collapsed="false">
      <c r="A1766" s="39" t="s">
        <v>3131</v>
      </c>
      <c r="B1766" s="39" t="s">
        <v>3132</v>
      </c>
      <c r="C1766" s="39"/>
      <c r="D1766" s="39" t="s">
        <v>4505</v>
      </c>
      <c r="E1766" s="39" t="s">
        <v>274</v>
      </c>
      <c r="F1766" s="39" t="s">
        <v>1739</v>
      </c>
      <c r="G1766" s="39" t="s">
        <v>4853</v>
      </c>
      <c r="H1766" s="39" t="s">
        <v>4502</v>
      </c>
      <c r="I1766" s="40" t="n">
        <v>3</v>
      </c>
      <c r="J1766" s="40" t="n">
        <v>0</v>
      </c>
      <c r="K1766" s="39" t="s">
        <v>4503</v>
      </c>
      <c r="L1766" s="41" t="n">
        <v>0</v>
      </c>
      <c r="M1766" s="41" t="n">
        <v>478555.2</v>
      </c>
      <c r="O1766" s="42" t="n">
        <f aca="false">M1766/SUM($M$2:$M$2023)</f>
        <v>0.0013220753064621</v>
      </c>
      <c r="P1766" s="43" t="n">
        <f aca="false">IFERROR(M1766/I1766,0)</f>
        <v>159518.4</v>
      </c>
      <c r="Q1766" s="17"/>
      <c r="R1766" s="44" t="n">
        <f aca="false">I1766-Q1766</f>
        <v>3</v>
      </c>
      <c r="S1766" s="43" t="n">
        <f aca="false">$AK1766*R1766</f>
        <v>478555.2</v>
      </c>
      <c r="U1766" s="26" t="s">
        <v>259</v>
      </c>
      <c r="V1766" s="26" t="s">
        <v>273</v>
      </c>
      <c r="W1766" s="26" t="s">
        <v>262</v>
      </c>
      <c r="X1766" s="26"/>
      <c r="Y1766" s="26" t="s">
        <v>277</v>
      </c>
      <c r="Z1766" s="27" t="s">
        <v>123</v>
      </c>
      <c r="AA1766" s="26"/>
      <c r="AB1766" s="26"/>
      <c r="AC1766" s="26"/>
      <c r="AD1766" s="26"/>
      <c r="AE1766" s="26"/>
      <c r="AF1766" s="26"/>
      <c r="AG1766" s="26"/>
      <c r="AH1766" s="45" t="n">
        <v>3</v>
      </c>
      <c r="AI1766" s="45" t="n">
        <f aca="false">Q1766</f>
        <v>0</v>
      </c>
      <c r="AJ1766" s="45" t="n">
        <f aca="false">$AH1766-$AI1766</f>
        <v>3</v>
      </c>
      <c r="AK1766" s="46" t="n">
        <v>159518.4</v>
      </c>
      <c r="AL1766" s="46" t="n">
        <f aca="false">$AJ1766*$AK1766</f>
        <v>478555.2</v>
      </c>
      <c r="AM1766" s="46" t="n">
        <f aca="false">$AI1766*$AK1766</f>
        <v>0</v>
      </c>
      <c r="AN1766" s="26"/>
      <c r="AO1766" s="26"/>
    </row>
    <row r="1767" customFormat="false" ht="12" hidden="false" customHeight="false" outlineLevel="0" collapsed="false">
      <c r="A1767" s="39" t="s">
        <v>3133</v>
      </c>
      <c r="B1767" s="39" t="s">
        <v>3134</v>
      </c>
      <c r="C1767" s="39"/>
      <c r="D1767" s="39" t="s">
        <v>4565</v>
      </c>
      <c r="E1767" s="39" t="s">
        <v>611</v>
      </c>
      <c r="F1767" s="39" t="s">
        <v>1739</v>
      </c>
      <c r="G1767" s="39" t="s">
        <v>5355</v>
      </c>
      <c r="H1767" s="39" t="s">
        <v>4502</v>
      </c>
      <c r="I1767" s="40" t="n">
        <v>3</v>
      </c>
      <c r="J1767" s="40" t="n">
        <v>0</v>
      </c>
      <c r="K1767" s="39" t="s">
        <v>4503</v>
      </c>
      <c r="L1767" s="41" t="n">
        <v>0</v>
      </c>
      <c r="M1767" s="41" t="n">
        <v>26100</v>
      </c>
      <c r="O1767" s="42" t="n">
        <f aca="false">M1767/SUM($M$2:$M$2023)</f>
        <v>7.21048804791188E-005</v>
      </c>
      <c r="P1767" s="43" t="n">
        <f aca="false">IFERROR(M1767/I1767,0)</f>
        <v>8700</v>
      </c>
      <c r="Q1767" s="17"/>
      <c r="R1767" s="44" t="n">
        <f aca="false">I1767-Q1767</f>
        <v>3</v>
      </c>
      <c r="S1767" s="43" t="n">
        <f aca="false">$AK1767*R1767</f>
        <v>26100</v>
      </c>
      <c r="U1767" s="26" t="s">
        <v>259</v>
      </c>
      <c r="V1767" s="26" t="s">
        <v>610</v>
      </c>
      <c r="W1767" s="26" t="s">
        <v>612</v>
      </c>
      <c r="X1767" s="26"/>
      <c r="Y1767" s="26" t="s">
        <v>615</v>
      </c>
      <c r="Z1767" s="27" t="s">
        <v>126</v>
      </c>
      <c r="AA1767" s="26"/>
      <c r="AB1767" s="26"/>
      <c r="AC1767" s="26"/>
      <c r="AD1767" s="26"/>
      <c r="AE1767" s="26"/>
      <c r="AF1767" s="26"/>
      <c r="AG1767" s="26"/>
      <c r="AH1767" s="45" t="n">
        <v>3</v>
      </c>
      <c r="AI1767" s="45" t="n">
        <f aca="false">Q1767</f>
        <v>0</v>
      </c>
      <c r="AJ1767" s="45" t="n">
        <f aca="false">$AH1767-$AI1767</f>
        <v>3</v>
      </c>
      <c r="AK1767" s="46" t="n">
        <v>8700</v>
      </c>
      <c r="AL1767" s="46" t="n">
        <f aca="false">$AJ1767*$AK1767</f>
        <v>26100</v>
      </c>
      <c r="AM1767" s="46" t="n">
        <f aca="false">$AI1767*$AK1767</f>
        <v>0</v>
      </c>
      <c r="AN1767" s="26"/>
      <c r="AO1767" s="26"/>
    </row>
    <row r="1768" customFormat="false" ht="12" hidden="false" customHeight="false" outlineLevel="0" collapsed="false">
      <c r="A1768" s="39" t="s">
        <v>3137</v>
      </c>
      <c r="B1768" s="39" t="s">
        <v>3138</v>
      </c>
      <c r="C1768" s="39"/>
      <c r="D1768" s="39" t="s">
        <v>4565</v>
      </c>
      <c r="E1768" s="39" t="s">
        <v>611</v>
      </c>
      <c r="F1768" s="39" t="s">
        <v>1739</v>
      </c>
      <c r="G1768" s="39" t="s">
        <v>5166</v>
      </c>
      <c r="H1768" s="39" t="s">
        <v>4502</v>
      </c>
      <c r="I1768" s="40" t="n">
        <v>3</v>
      </c>
      <c r="J1768" s="40" t="n">
        <v>0</v>
      </c>
      <c r="K1768" s="39" t="s">
        <v>4503</v>
      </c>
      <c r="L1768" s="41" t="n">
        <v>0</v>
      </c>
      <c r="M1768" s="41" t="n">
        <v>65156.02</v>
      </c>
      <c r="O1768" s="42" t="n">
        <f aca="false">M1768/SUM($M$2:$M$2023)</f>
        <v>0.00018000256837529</v>
      </c>
      <c r="P1768" s="43" t="n">
        <f aca="false">IFERROR(M1768/I1768,0)</f>
        <v>21718.6733333333</v>
      </c>
      <c r="Q1768" s="17"/>
      <c r="R1768" s="44" t="n">
        <f aca="false">I1768-Q1768</f>
        <v>3</v>
      </c>
      <c r="S1768" s="43" t="n">
        <f aca="false">$AK1768*R1768</f>
        <v>65156.02</v>
      </c>
      <c r="U1768" s="26" t="s">
        <v>259</v>
      </c>
      <c r="V1768" s="26" t="s">
        <v>610</v>
      </c>
      <c r="W1768" s="26" t="s">
        <v>612</v>
      </c>
      <c r="X1768" s="26"/>
      <c r="Y1768" s="26" t="s">
        <v>615</v>
      </c>
      <c r="Z1768" s="27" t="s">
        <v>126</v>
      </c>
      <c r="AA1768" s="26"/>
      <c r="AB1768" s="26"/>
      <c r="AC1768" s="26"/>
      <c r="AD1768" s="26"/>
      <c r="AE1768" s="26"/>
      <c r="AF1768" s="26"/>
      <c r="AG1768" s="26"/>
      <c r="AH1768" s="45" t="n">
        <v>3</v>
      </c>
      <c r="AI1768" s="45" t="n">
        <f aca="false">Q1768</f>
        <v>0</v>
      </c>
      <c r="AJ1768" s="45" t="n">
        <f aca="false">$AH1768-$AI1768</f>
        <v>3</v>
      </c>
      <c r="AK1768" s="46" t="n">
        <v>21718.6733333333</v>
      </c>
      <c r="AL1768" s="46" t="n">
        <f aca="false">$AJ1768*$AK1768</f>
        <v>65156.02</v>
      </c>
      <c r="AM1768" s="46" t="n">
        <f aca="false">$AI1768*$AK1768</f>
        <v>0</v>
      </c>
      <c r="AN1768" s="26"/>
      <c r="AO1768" s="26"/>
    </row>
    <row r="1769" customFormat="false" ht="12" hidden="false" customHeight="false" outlineLevel="0" collapsed="false">
      <c r="A1769" s="39" t="s">
        <v>3139</v>
      </c>
      <c r="B1769" s="39" t="s">
        <v>3140</v>
      </c>
      <c r="C1769" s="39"/>
      <c r="D1769" s="39" t="s">
        <v>4565</v>
      </c>
      <c r="E1769" s="39" t="s">
        <v>611</v>
      </c>
      <c r="F1769" s="39" t="s">
        <v>1739</v>
      </c>
      <c r="G1769" s="39" t="s">
        <v>5355</v>
      </c>
      <c r="H1769" s="39" t="s">
        <v>4502</v>
      </c>
      <c r="I1769" s="40" t="n">
        <v>3</v>
      </c>
      <c r="J1769" s="40" t="n">
        <v>0</v>
      </c>
      <c r="K1769" s="39" t="s">
        <v>4503</v>
      </c>
      <c r="L1769" s="41" t="n">
        <v>0</v>
      </c>
      <c r="M1769" s="41" t="n">
        <v>134700</v>
      </c>
      <c r="O1769" s="42" t="n">
        <f aca="false">M1769/SUM($M$2:$M$2023)</f>
        <v>0.000372127486610625</v>
      </c>
      <c r="P1769" s="43" t="n">
        <f aca="false">IFERROR(M1769/I1769,0)</f>
        <v>44900</v>
      </c>
      <c r="Q1769" s="17"/>
      <c r="R1769" s="44" t="n">
        <f aca="false">I1769-Q1769</f>
        <v>3</v>
      </c>
      <c r="S1769" s="43" t="n">
        <f aca="false">$AK1769*R1769</f>
        <v>134700</v>
      </c>
      <c r="U1769" s="26" t="s">
        <v>259</v>
      </c>
      <c r="V1769" s="26" t="s">
        <v>610</v>
      </c>
      <c r="W1769" s="26" t="s">
        <v>612</v>
      </c>
      <c r="X1769" s="26"/>
      <c r="Y1769" s="26" t="s">
        <v>615</v>
      </c>
      <c r="Z1769" s="27" t="s">
        <v>126</v>
      </c>
      <c r="AA1769" s="26"/>
      <c r="AB1769" s="26"/>
      <c r="AC1769" s="26"/>
      <c r="AD1769" s="26"/>
      <c r="AE1769" s="26"/>
      <c r="AF1769" s="26"/>
      <c r="AG1769" s="26"/>
      <c r="AH1769" s="45" t="n">
        <v>3</v>
      </c>
      <c r="AI1769" s="45" t="n">
        <f aca="false">Q1769</f>
        <v>0</v>
      </c>
      <c r="AJ1769" s="45" t="n">
        <f aca="false">$AH1769-$AI1769</f>
        <v>3</v>
      </c>
      <c r="AK1769" s="46" t="n">
        <v>44900</v>
      </c>
      <c r="AL1769" s="46" t="n">
        <f aca="false">$AJ1769*$AK1769</f>
        <v>134700</v>
      </c>
      <c r="AM1769" s="46" t="n">
        <f aca="false">$AI1769*$AK1769</f>
        <v>0</v>
      </c>
      <c r="AN1769" s="26"/>
      <c r="AO1769" s="26"/>
    </row>
    <row r="1770" customFormat="false" ht="12" hidden="false" customHeight="false" outlineLevel="0" collapsed="false">
      <c r="A1770" s="39" t="s">
        <v>3141</v>
      </c>
      <c r="B1770" s="39" t="s">
        <v>3142</v>
      </c>
      <c r="C1770" s="39"/>
      <c r="D1770" s="39" t="s">
        <v>4565</v>
      </c>
      <c r="E1770" s="39" t="s">
        <v>611</v>
      </c>
      <c r="F1770" s="39" t="s">
        <v>1739</v>
      </c>
      <c r="G1770" s="39" t="s">
        <v>5355</v>
      </c>
      <c r="H1770" s="39" t="s">
        <v>4502</v>
      </c>
      <c r="I1770" s="40" t="n">
        <v>3</v>
      </c>
      <c r="J1770" s="40" t="n">
        <v>0</v>
      </c>
      <c r="K1770" s="39" t="s">
        <v>4503</v>
      </c>
      <c r="L1770" s="41" t="n">
        <v>0</v>
      </c>
      <c r="M1770" s="41" t="n">
        <v>161700</v>
      </c>
      <c r="O1770" s="42" t="n">
        <f aca="false">M1770/SUM($M$2:$M$2023)</f>
        <v>0.000446718742278678</v>
      </c>
      <c r="P1770" s="43" t="n">
        <f aca="false">IFERROR(M1770/I1770,0)</f>
        <v>53900</v>
      </c>
      <c r="Q1770" s="17"/>
      <c r="R1770" s="44" t="n">
        <f aca="false">I1770-Q1770</f>
        <v>3</v>
      </c>
      <c r="S1770" s="43" t="n">
        <f aca="false">$AK1770*R1770</f>
        <v>161700</v>
      </c>
      <c r="U1770" s="26" t="s">
        <v>259</v>
      </c>
      <c r="V1770" s="26" t="s">
        <v>610</v>
      </c>
      <c r="W1770" s="26" t="s">
        <v>612</v>
      </c>
      <c r="X1770" s="26"/>
      <c r="Y1770" s="26" t="s">
        <v>615</v>
      </c>
      <c r="Z1770" s="27" t="s">
        <v>126</v>
      </c>
      <c r="AA1770" s="26"/>
      <c r="AB1770" s="26"/>
      <c r="AC1770" s="26"/>
      <c r="AD1770" s="26"/>
      <c r="AE1770" s="26"/>
      <c r="AF1770" s="26"/>
      <c r="AG1770" s="26"/>
      <c r="AH1770" s="45" t="n">
        <v>3</v>
      </c>
      <c r="AI1770" s="45" t="n">
        <f aca="false">Q1770</f>
        <v>0</v>
      </c>
      <c r="AJ1770" s="45" t="n">
        <f aca="false">$AH1770-$AI1770</f>
        <v>3</v>
      </c>
      <c r="AK1770" s="46" t="n">
        <v>53900</v>
      </c>
      <c r="AL1770" s="46" t="n">
        <f aca="false">$AJ1770*$AK1770</f>
        <v>161700</v>
      </c>
      <c r="AM1770" s="46" t="n">
        <f aca="false">$AI1770*$AK1770</f>
        <v>0</v>
      </c>
      <c r="AN1770" s="26"/>
      <c r="AO1770" s="26"/>
    </row>
    <row r="1771" customFormat="false" ht="12" hidden="false" customHeight="false" outlineLevel="0" collapsed="false">
      <c r="A1771" s="39" t="s">
        <v>3143</v>
      </c>
      <c r="B1771" s="39" t="s">
        <v>3144</v>
      </c>
      <c r="C1771" s="39"/>
      <c r="D1771" s="39" t="s">
        <v>4565</v>
      </c>
      <c r="E1771" s="39" t="s">
        <v>611</v>
      </c>
      <c r="F1771" s="39" t="s">
        <v>1739</v>
      </c>
      <c r="G1771" s="39" t="s">
        <v>4854</v>
      </c>
      <c r="H1771" s="39" t="s">
        <v>4502</v>
      </c>
      <c r="I1771" s="40" t="n">
        <v>3</v>
      </c>
      <c r="J1771" s="40" t="n">
        <v>0</v>
      </c>
      <c r="K1771" s="39" t="s">
        <v>4503</v>
      </c>
      <c r="L1771" s="41" t="n">
        <v>0</v>
      </c>
      <c r="M1771" s="41" t="n">
        <v>34710</v>
      </c>
      <c r="O1771" s="42" t="n">
        <f aca="false">M1771/SUM($M$2:$M$2023)</f>
        <v>9.58912031199315E-005</v>
      </c>
      <c r="P1771" s="43" t="n">
        <f aca="false">IFERROR(M1771/I1771,0)</f>
        <v>11570</v>
      </c>
      <c r="Q1771" s="17"/>
      <c r="R1771" s="44" t="n">
        <f aca="false">I1771-Q1771</f>
        <v>3</v>
      </c>
      <c r="S1771" s="43" t="n">
        <f aca="false">$AK1771*R1771</f>
        <v>34710</v>
      </c>
      <c r="U1771" s="26" t="s">
        <v>259</v>
      </c>
      <c r="V1771" s="26" t="s">
        <v>610</v>
      </c>
      <c r="W1771" s="26" t="s">
        <v>612</v>
      </c>
      <c r="X1771" s="26"/>
      <c r="Y1771" s="26" t="s">
        <v>615</v>
      </c>
      <c r="Z1771" s="27" t="s">
        <v>126</v>
      </c>
      <c r="AA1771" s="26"/>
      <c r="AB1771" s="26"/>
      <c r="AC1771" s="26"/>
      <c r="AD1771" s="26"/>
      <c r="AE1771" s="26"/>
      <c r="AF1771" s="26"/>
      <c r="AG1771" s="26"/>
      <c r="AH1771" s="45" t="n">
        <v>3</v>
      </c>
      <c r="AI1771" s="45" t="n">
        <f aca="false">Q1771</f>
        <v>0</v>
      </c>
      <c r="AJ1771" s="45" t="n">
        <f aca="false">$AH1771-$AI1771</f>
        <v>3</v>
      </c>
      <c r="AK1771" s="46" t="n">
        <v>11570</v>
      </c>
      <c r="AL1771" s="46" t="n">
        <f aca="false">$AJ1771*$AK1771</f>
        <v>34710</v>
      </c>
      <c r="AM1771" s="46" t="n">
        <f aca="false">$AI1771*$AK1771</f>
        <v>0</v>
      </c>
      <c r="AN1771" s="26"/>
      <c r="AO1771" s="26"/>
    </row>
    <row r="1772" customFormat="false" ht="12" hidden="false" customHeight="false" outlineLevel="0" collapsed="false">
      <c r="A1772" s="39" t="s">
        <v>3145</v>
      </c>
      <c r="B1772" s="39" t="s">
        <v>3146</v>
      </c>
      <c r="C1772" s="39"/>
      <c r="D1772" s="39" t="s">
        <v>4565</v>
      </c>
      <c r="E1772" s="39" t="s">
        <v>611</v>
      </c>
      <c r="F1772" s="39" t="s">
        <v>1739</v>
      </c>
      <c r="G1772" s="39" t="s">
        <v>4854</v>
      </c>
      <c r="H1772" s="39" t="s">
        <v>4502</v>
      </c>
      <c r="I1772" s="40" t="n">
        <v>3</v>
      </c>
      <c r="J1772" s="40" t="n">
        <v>0</v>
      </c>
      <c r="K1772" s="39" t="s">
        <v>4503</v>
      </c>
      <c r="L1772" s="41" t="n">
        <v>0</v>
      </c>
      <c r="M1772" s="41" t="n">
        <v>2208</v>
      </c>
      <c r="O1772" s="42" t="n">
        <f aca="false">M1772/SUM($M$2:$M$2023)</f>
        <v>6.09990713018752E-006</v>
      </c>
      <c r="P1772" s="43" t="n">
        <f aca="false">IFERROR(M1772/I1772,0)</f>
        <v>736</v>
      </c>
      <c r="Q1772" s="17"/>
      <c r="R1772" s="44" t="n">
        <f aca="false">I1772-Q1772</f>
        <v>3</v>
      </c>
      <c r="S1772" s="43" t="n">
        <f aca="false">$AK1772*R1772</f>
        <v>2208</v>
      </c>
      <c r="U1772" s="26" t="s">
        <v>259</v>
      </c>
      <c r="V1772" s="26" t="s">
        <v>610</v>
      </c>
      <c r="W1772" s="26" t="s">
        <v>612</v>
      </c>
      <c r="X1772" s="26"/>
      <c r="Y1772" s="26" t="s">
        <v>615</v>
      </c>
      <c r="Z1772" s="27" t="s">
        <v>126</v>
      </c>
      <c r="AA1772" s="26"/>
      <c r="AB1772" s="26"/>
      <c r="AC1772" s="26"/>
      <c r="AD1772" s="26"/>
      <c r="AE1772" s="26"/>
      <c r="AF1772" s="26"/>
      <c r="AG1772" s="26"/>
      <c r="AH1772" s="45" t="n">
        <v>3</v>
      </c>
      <c r="AI1772" s="45" t="n">
        <f aca="false">Q1772</f>
        <v>0</v>
      </c>
      <c r="AJ1772" s="45" t="n">
        <f aca="false">$AH1772-$AI1772</f>
        <v>3</v>
      </c>
      <c r="AK1772" s="46" t="n">
        <v>736</v>
      </c>
      <c r="AL1772" s="46" t="n">
        <f aca="false">$AJ1772*$AK1772</f>
        <v>2208</v>
      </c>
      <c r="AM1772" s="46" t="n">
        <f aca="false">$AI1772*$AK1772</f>
        <v>0</v>
      </c>
      <c r="AN1772" s="26"/>
      <c r="AO1772" s="26"/>
    </row>
    <row r="1773" customFormat="false" ht="12" hidden="false" customHeight="false" outlineLevel="0" collapsed="false">
      <c r="A1773" s="39" t="s">
        <v>3147</v>
      </c>
      <c r="B1773" s="39" t="s">
        <v>3148</v>
      </c>
      <c r="C1773" s="39"/>
      <c r="D1773" s="39" t="s">
        <v>4565</v>
      </c>
      <c r="E1773" s="39" t="s">
        <v>611</v>
      </c>
      <c r="F1773" s="39" t="s">
        <v>1739</v>
      </c>
      <c r="G1773" s="39" t="s">
        <v>5355</v>
      </c>
      <c r="H1773" s="39" t="s">
        <v>4502</v>
      </c>
      <c r="I1773" s="40" t="n">
        <v>3</v>
      </c>
      <c r="J1773" s="40" t="n">
        <v>0</v>
      </c>
      <c r="K1773" s="39" t="s">
        <v>4503</v>
      </c>
      <c r="L1773" s="41" t="n">
        <v>0</v>
      </c>
      <c r="M1773" s="41" t="n">
        <v>117000</v>
      </c>
      <c r="O1773" s="42" t="n">
        <f aca="false">M1773/SUM($M$2:$M$2023)</f>
        <v>0.000323228774561567</v>
      </c>
      <c r="P1773" s="43" t="n">
        <f aca="false">IFERROR(M1773/I1773,0)</f>
        <v>39000</v>
      </c>
      <c r="Q1773" s="17"/>
      <c r="R1773" s="44" t="n">
        <f aca="false">I1773-Q1773</f>
        <v>3</v>
      </c>
      <c r="S1773" s="43" t="n">
        <f aca="false">$AK1773*R1773</f>
        <v>117000</v>
      </c>
      <c r="U1773" s="26" t="s">
        <v>259</v>
      </c>
      <c r="V1773" s="26" t="s">
        <v>610</v>
      </c>
      <c r="W1773" s="26" t="s">
        <v>612</v>
      </c>
      <c r="X1773" s="26"/>
      <c r="Y1773" s="26" t="s">
        <v>615</v>
      </c>
      <c r="Z1773" s="27" t="s">
        <v>126</v>
      </c>
      <c r="AA1773" s="26"/>
      <c r="AB1773" s="26"/>
      <c r="AC1773" s="26"/>
      <c r="AD1773" s="26"/>
      <c r="AE1773" s="26"/>
      <c r="AF1773" s="26"/>
      <c r="AG1773" s="26"/>
      <c r="AH1773" s="45" t="n">
        <v>3</v>
      </c>
      <c r="AI1773" s="45" t="n">
        <f aca="false">Q1773</f>
        <v>0</v>
      </c>
      <c r="AJ1773" s="45" t="n">
        <f aca="false">$AH1773-$AI1773</f>
        <v>3</v>
      </c>
      <c r="AK1773" s="46" t="n">
        <v>39000</v>
      </c>
      <c r="AL1773" s="46" t="n">
        <f aca="false">$AJ1773*$AK1773</f>
        <v>117000</v>
      </c>
      <c r="AM1773" s="46" t="n">
        <f aca="false">$AI1773*$AK1773</f>
        <v>0</v>
      </c>
      <c r="AN1773" s="26"/>
      <c r="AO1773" s="26"/>
    </row>
    <row r="1774" customFormat="false" ht="12" hidden="false" customHeight="false" outlineLevel="0" collapsed="false">
      <c r="A1774" s="39" t="s">
        <v>2664</v>
      </c>
      <c r="B1774" s="39" t="s">
        <v>2665</v>
      </c>
      <c r="C1774" s="39"/>
      <c r="D1774" s="39" t="s">
        <v>4565</v>
      </c>
      <c r="E1774" s="39" t="s">
        <v>611</v>
      </c>
      <c r="F1774" s="39" t="s">
        <v>1739</v>
      </c>
      <c r="G1774" s="39" t="s">
        <v>5166</v>
      </c>
      <c r="H1774" s="39" t="s">
        <v>4502</v>
      </c>
      <c r="I1774" s="40" t="n">
        <v>3</v>
      </c>
      <c r="J1774" s="40" t="n">
        <v>0</v>
      </c>
      <c r="K1774" s="39" t="s">
        <v>4503</v>
      </c>
      <c r="L1774" s="41" t="n">
        <v>0</v>
      </c>
      <c r="M1774" s="41" t="n">
        <v>53700</v>
      </c>
      <c r="O1774" s="42" t="n">
        <f aca="false">M1774/SUM($M$2:$M$2023)</f>
        <v>0.000148353719606463</v>
      </c>
      <c r="P1774" s="43" t="n">
        <f aca="false">IFERROR(M1774/I1774,0)</f>
        <v>17900</v>
      </c>
      <c r="Q1774" s="17"/>
      <c r="R1774" s="44" t="n">
        <f aca="false">I1774-Q1774</f>
        <v>3</v>
      </c>
      <c r="S1774" s="43" t="n">
        <f aca="false">$AK1774*R1774</f>
        <v>53700</v>
      </c>
      <c r="U1774" s="26" t="s">
        <v>259</v>
      </c>
      <c r="V1774" s="26" t="s">
        <v>610</v>
      </c>
      <c r="W1774" s="26" t="s">
        <v>612</v>
      </c>
      <c r="X1774" s="26"/>
      <c r="Y1774" s="26" t="s">
        <v>615</v>
      </c>
      <c r="Z1774" s="27" t="s">
        <v>126</v>
      </c>
      <c r="AA1774" s="26"/>
      <c r="AB1774" s="26"/>
      <c r="AC1774" s="26"/>
      <c r="AD1774" s="26"/>
      <c r="AE1774" s="26"/>
      <c r="AF1774" s="26"/>
      <c r="AG1774" s="26"/>
      <c r="AH1774" s="45"/>
      <c r="AI1774" s="45"/>
      <c r="AJ1774" s="45"/>
      <c r="AK1774" s="46" t="n">
        <v>17900</v>
      </c>
      <c r="AL1774" s="46"/>
      <c r="AM1774" s="46"/>
      <c r="AN1774" s="26"/>
      <c r="AO1774" s="26" t="s">
        <v>1741</v>
      </c>
    </row>
    <row r="1775" customFormat="false" ht="12" hidden="false" customHeight="false" outlineLevel="0" collapsed="false">
      <c r="A1775" s="39" t="s">
        <v>2858</v>
      </c>
      <c r="B1775" s="39" t="s">
        <v>2859</v>
      </c>
      <c r="C1775" s="39"/>
      <c r="D1775" s="39" t="s">
        <v>4565</v>
      </c>
      <c r="E1775" s="39" t="s">
        <v>611</v>
      </c>
      <c r="F1775" s="39" t="s">
        <v>1739</v>
      </c>
      <c r="G1775" s="39" t="s">
        <v>5166</v>
      </c>
      <c r="H1775" s="39" t="s">
        <v>4502</v>
      </c>
      <c r="I1775" s="40" t="n">
        <v>3</v>
      </c>
      <c r="J1775" s="40" t="n">
        <v>0</v>
      </c>
      <c r="K1775" s="39" t="s">
        <v>4503</v>
      </c>
      <c r="L1775" s="41" t="n">
        <v>0</v>
      </c>
      <c r="M1775" s="41" t="n">
        <v>53700</v>
      </c>
      <c r="O1775" s="42" t="n">
        <f aca="false">M1775/SUM($M$2:$M$2023)</f>
        <v>0.000148353719606463</v>
      </c>
      <c r="P1775" s="43" t="n">
        <f aca="false">IFERROR(M1775/I1775,0)</f>
        <v>17900</v>
      </c>
      <c r="Q1775" s="17"/>
      <c r="R1775" s="44" t="n">
        <f aca="false">I1775-Q1775</f>
        <v>3</v>
      </c>
      <c r="S1775" s="43" t="n">
        <f aca="false">$AK1775*R1775</f>
        <v>53700</v>
      </c>
      <c r="U1775" s="26" t="s">
        <v>259</v>
      </c>
      <c r="V1775" s="26" t="s">
        <v>610</v>
      </c>
      <c r="W1775" s="26" t="s">
        <v>612</v>
      </c>
      <c r="X1775" s="26"/>
      <c r="Y1775" s="26" t="s">
        <v>615</v>
      </c>
      <c r="Z1775" s="27" t="s">
        <v>126</v>
      </c>
      <c r="AA1775" s="26"/>
      <c r="AB1775" s="26"/>
      <c r="AC1775" s="26"/>
      <c r="AD1775" s="26"/>
      <c r="AE1775" s="26"/>
      <c r="AF1775" s="26"/>
      <c r="AG1775" s="26"/>
      <c r="AH1775" s="45"/>
      <c r="AI1775" s="45"/>
      <c r="AJ1775" s="45"/>
      <c r="AK1775" s="46" t="n">
        <v>17900</v>
      </c>
      <c r="AL1775" s="46"/>
      <c r="AM1775" s="46"/>
      <c r="AN1775" s="26"/>
      <c r="AO1775" s="26" t="s">
        <v>1741</v>
      </c>
    </row>
    <row r="1776" customFormat="false" ht="12" hidden="false" customHeight="false" outlineLevel="0" collapsed="false">
      <c r="A1776" s="39" t="s">
        <v>2889</v>
      </c>
      <c r="B1776" s="39" t="s">
        <v>2890</v>
      </c>
      <c r="C1776" s="39"/>
      <c r="D1776" s="39" t="s">
        <v>4565</v>
      </c>
      <c r="E1776" s="39" t="s">
        <v>611</v>
      </c>
      <c r="F1776" s="39" t="s">
        <v>1739</v>
      </c>
      <c r="G1776" s="39" t="s">
        <v>4854</v>
      </c>
      <c r="H1776" s="39" t="s">
        <v>4502</v>
      </c>
      <c r="I1776" s="40" t="n">
        <v>3</v>
      </c>
      <c r="J1776" s="40" t="n">
        <v>0</v>
      </c>
      <c r="K1776" s="39" t="s">
        <v>4503</v>
      </c>
      <c r="L1776" s="41" t="n">
        <v>0</v>
      </c>
      <c r="M1776" s="41" t="n">
        <v>53700</v>
      </c>
      <c r="O1776" s="42" t="n">
        <f aca="false">M1776/SUM($M$2:$M$2023)</f>
        <v>0.000148353719606463</v>
      </c>
      <c r="P1776" s="43" t="n">
        <f aca="false">IFERROR(M1776/I1776,0)</f>
        <v>17900</v>
      </c>
      <c r="Q1776" s="17"/>
      <c r="R1776" s="44" t="n">
        <f aca="false">I1776-Q1776</f>
        <v>3</v>
      </c>
      <c r="S1776" s="43" t="n">
        <f aca="false">$AK1776*R1776</f>
        <v>53700</v>
      </c>
      <c r="U1776" s="26" t="s">
        <v>259</v>
      </c>
      <c r="V1776" s="26" t="s">
        <v>610</v>
      </c>
      <c r="W1776" s="26" t="s">
        <v>612</v>
      </c>
      <c r="X1776" s="26"/>
      <c r="Y1776" s="26" t="s">
        <v>615</v>
      </c>
      <c r="Z1776" s="27" t="s">
        <v>126</v>
      </c>
      <c r="AA1776" s="26"/>
      <c r="AB1776" s="26"/>
      <c r="AC1776" s="26"/>
      <c r="AD1776" s="26"/>
      <c r="AE1776" s="26"/>
      <c r="AF1776" s="26"/>
      <c r="AG1776" s="26"/>
      <c r="AH1776" s="45"/>
      <c r="AI1776" s="45"/>
      <c r="AJ1776" s="45"/>
      <c r="AK1776" s="46" t="n">
        <v>17900</v>
      </c>
      <c r="AL1776" s="46"/>
      <c r="AM1776" s="46"/>
      <c r="AN1776" s="26"/>
      <c r="AO1776" s="26" t="s">
        <v>1740</v>
      </c>
    </row>
    <row r="1777" customFormat="false" ht="12" hidden="false" customHeight="false" outlineLevel="0" collapsed="false">
      <c r="A1777" s="39" t="s">
        <v>3149</v>
      </c>
      <c r="B1777" s="39" t="s">
        <v>3150</v>
      </c>
      <c r="C1777" s="39"/>
      <c r="D1777" s="39" t="s">
        <v>4565</v>
      </c>
      <c r="E1777" s="39" t="s">
        <v>611</v>
      </c>
      <c r="F1777" s="39" t="s">
        <v>1739</v>
      </c>
      <c r="G1777" s="39" t="s">
        <v>4854</v>
      </c>
      <c r="H1777" s="39" t="s">
        <v>4502</v>
      </c>
      <c r="I1777" s="40" t="n">
        <v>3</v>
      </c>
      <c r="J1777" s="40" t="n">
        <v>0</v>
      </c>
      <c r="K1777" s="39" t="s">
        <v>4503</v>
      </c>
      <c r="L1777" s="41" t="n">
        <v>0</v>
      </c>
      <c r="M1777" s="41" t="n">
        <v>53700</v>
      </c>
      <c r="O1777" s="42" t="n">
        <f aca="false">M1777/SUM($M$2:$M$2023)</f>
        <v>0.000148353719606463</v>
      </c>
      <c r="P1777" s="43" t="n">
        <f aca="false">IFERROR(M1777/I1777,0)</f>
        <v>17900</v>
      </c>
      <c r="Q1777" s="17"/>
      <c r="R1777" s="44" t="n">
        <f aca="false">I1777-Q1777</f>
        <v>3</v>
      </c>
      <c r="S1777" s="43" t="n">
        <f aca="false">$AK1777*R1777</f>
        <v>53700</v>
      </c>
      <c r="U1777" s="26" t="s">
        <v>259</v>
      </c>
      <c r="V1777" s="26" t="s">
        <v>610</v>
      </c>
      <c r="W1777" s="26" t="s">
        <v>612</v>
      </c>
      <c r="X1777" s="26"/>
      <c r="Y1777" s="26" t="s">
        <v>615</v>
      </c>
      <c r="Z1777" s="27" t="s">
        <v>126</v>
      </c>
      <c r="AA1777" s="26"/>
      <c r="AB1777" s="26"/>
      <c r="AC1777" s="26"/>
      <c r="AD1777" s="26"/>
      <c r="AE1777" s="26"/>
      <c r="AF1777" s="26"/>
      <c r="AG1777" s="26"/>
      <c r="AH1777" s="45" t="n">
        <v>3</v>
      </c>
      <c r="AI1777" s="45" t="n">
        <f aca="false">Q1777</f>
        <v>0</v>
      </c>
      <c r="AJ1777" s="45" t="n">
        <f aca="false">$AH1777-$AI1777</f>
        <v>3</v>
      </c>
      <c r="AK1777" s="46" t="n">
        <v>17900</v>
      </c>
      <c r="AL1777" s="46" t="n">
        <f aca="false">$AJ1777*$AK1777</f>
        <v>53700</v>
      </c>
      <c r="AM1777" s="46" t="n">
        <f aca="false">$AI1777*$AK1777</f>
        <v>0</v>
      </c>
      <c r="AN1777" s="26"/>
      <c r="AO1777" s="26"/>
    </row>
    <row r="1778" customFormat="false" ht="12" hidden="false" customHeight="false" outlineLevel="0" collapsed="false">
      <c r="A1778" s="39" t="s">
        <v>3151</v>
      </c>
      <c r="B1778" s="39" t="s">
        <v>3152</v>
      </c>
      <c r="C1778" s="39"/>
      <c r="D1778" s="39" t="s">
        <v>4565</v>
      </c>
      <c r="E1778" s="39" t="s">
        <v>611</v>
      </c>
      <c r="F1778" s="39" t="s">
        <v>1739</v>
      </c>
      <c r="G1778" s="39" t="s">
        <v>4854</v>
      </c>
      <c r="H1778" s="39" t="s">
        <v>4502</v>
      </c>
      <c r="I1778" s="40" t="n">
        <v>3</v>
      </c>
      <c r="J1778" s="40" t="n">
        <v>0</v>
      </c>
      <c r="K1778" s="39" t="s">
        <v>4503</v>
      </c>
      <c r="L1778" s="41" t="n">
        <v>0</v>
      </c>
      <c r="M1778" s="41" t="n">
        <v>31500</v>
      </c>
      <c r="O1778" s="42" t="n">
        <f aca="false">M1778/SUM($M$2:$M$2023)</f>
        <v>8.70231316127296E-005</v>
      </c>
      <c r="P1778" s="43" t="n">
        <f aca="false">IFERROR(M1778/I1778,0)</f>
        <v>10500</v>
      </c>
      <c r="Q1778" s="17"/>
      <c r="R1778" s="44" t="n">
        <f aca="false">I1778-Q1778</f>
        <v>3</v>
      </c>
      <c r="S1778" s="43" t="n">
        <f aca="false">$AK1778*R1778</f>
        <v>31500</v>
      </c>
      <c r="U1778" s="26" t="s">
        <v>259</v>
      </c>
      <c r="V1778" s="26" t="s">
        <v>610</v>
      </c>
      <c r="W1778" s="26" t="s">
        <v>612</v>
      </c>
      <c r="X1778" s="26"/>
      <c r="Y1778" s="26" t="s">
        <v>615</v>
      </c>
      <c r="Z1778" s="27" t="s">
        <v>126</v>
      </c>
      <c r="AA1778" s="26"/>
      <c r="AB1778" s="26"/>
      <c r="AC1778" s="26"/>
      <c r="AD1778" s="26"/>
      <c r="AE1778" s="26"/>
      <c r="AF1778" s="26"/>
      <c r="AG1778" s="26"/>
      <c r="AH1778" s="45" t="n">
        <v>3</v>
      </c>
      <c r="AI1778" s="45" t="n">
        <f aca="false">Q1778</f>
        <v>0</v>
      </c>
      <c r="AJ1778" s="45" t="n">
        <f aca="false">$AH1778-$AI1778</f>
        <v>3</v>
      </c>
      <c r="AK1778" s="46" t="n">
        <v>10500</v>
      </c>
      <c r="AL1778" s="46" t="n">
        <f aca="false">$AJ1778*$AK1778</f>
        <v>31500</v>
      </c>
      <c r="AM1778" s="46" t="n">
        <f aca="false">$AI1778*$AK1778</f>
        <v>0</v>
      </c>
      <c r="AN1778" s="26"/>
      <c r="AO1778" s="26"/>
    </row>
    <row r="1779" customFormat="false" ht="12" hidden="false" customHeight="false" outlineLevel="0" collapsed="false">
      <c r="A1779" s="39" t="s">
        <v>3025</v>
      </c>
      <c r="B1779" s="39" t="s">
        <v>3026</v>
      </c>
      <c r="C1779" s="39"/>
      <c r="D1779" s="39" t="s">
        <v>4565</v>
      </c>
      <c r="E1779" s="39" t="s">
        <v>611</v>
      </c>
      <c r="F1779" s="39" t="s">
        <v>1739</v>
      </c>
      <c r="G1779" s="39" t="s">
        <v>5166</v>
      </c>
      <c r="H1779" s="39" t="s">
        <v>4502</v>
      </c>
      <c r="I1779" s="40" t="n">
        <v>3</v>
      </c>
      <c r="J1779" s="40" t="n">
        <v>0</v>
      </c>
      <c r="K1779" s="39" t="s">
        <v>4503</v>
      </c>
      <c r="L1779" s="41" t="n">
        <v>0</v>
      </c>
      <c r="M1779" s="41" t="n">
        <v>55500</v>
      </c>
      <c r="O1779" s="42" t="n">
        <f aca="false">M1779/SUM($M$2:$M$2023)</f>
        <v>0.000153326469984333</v>
      </c>
      <c r="P1779" s="43" t="n">
        <f aca="false">IFERROR(M1779/I1779,0)</f>
        <v>18500</v>
      </c>
      <c r="Q1779" s="17"/>
      <c r="R1779" s="44" t="n">
        <f aca="false">I1779-Q1779</f>
        <v>3</v>
      </c>
      <c r="S1779" s="43" t="n">
        <f aca="false">$AK1779*R1779</f>
        <v>55500</v>
      </c>
      <c r="U1779" s="26" t="s">
        <v>259</v>
      </c>
      <c r="V1779" s="26" t="s">
        <v>610</v>
      </c>
      <c r="W1779" s="26" t="s">
        <v>612</v>
      </c>
      <c r="X1779" s="26"/>
      <c r="Y1779" s="26" t="s">
        <v>615</v>
      </c>
      <c r="Z1779" s="27" t="s">
        <v>126</v>
      </c>
      <c r="AA1779" s="26"/>
      <c r="AB1779" s="26"/>
      <c r="AC1779" s="26"/>
      <c r="AD1779" s="26"/>
      <c r="AE1779" s="26"/>
      <c r="AF1779" s="26"/>
      <c r="AG1779" s="26"/>
      <c r="AH1779" s="45"/>
      <c r="AI1779" s="45"/>
      <c r="AJ1779" s="45"/>
      <c r="AK1779" s="46" t="n">
        <v>18500</v>
      </c>
      <c r="AL1779" s="46"/>
      <c r="AM1779" s="46"/>
      <c r="AN1779" s="26"/>
      <c r="AO1779" s="26" t="s">
        <v>1741</v>
      </c>
    </row>
    <row r="1780" customFormat="false" ht="12" hidden="false" customHeight="false" outlineLevel="0" collapsed="false">
      <c r="A1780" s="39" t="s">
        <v>3153</v>
      </c>
      <c r="B1780" s="39" t="s">
        <v>3154</v>
      </c>
      <c r="C1780" s="39"/>
      <c r="D1780" s="39" t="s">
        <v>4565</v>
      </c>
      <c r="E1780" s="39" t="s">
        <v>611</v>
      </c>
      <c r="F1780" s="39" t="s">
        <v>1739</v>
      </c>
      <c r="G1780" s="39" t="s">
        <v>5727</v>
      </c>
      <c r="H1780" s="39" t="s">
        <v>4502</v>
      </c>
      <c r="I1780" s="40" t="n">
        <v>3</v>
      </c>
      <c r="J1780" s="40" t="n">
        <v>0</v>
      </c>
      <c r="K1780" s="39" t="s">
        <v>4503</v>
      </c>
      <c r="L1780" s="41" t="n">
        <v>0</v>
      </c>
      <c r="M1780" s="41" t="n">
        <v>59700</v>
      </c>
      <c r="O1780" s="42" t="n">
        <f aca="false">M1780/SUM($M$2:$M$2023)</f>
        <v>0.000164929554199364</v>
      </c>
      <c r="P1780" s="43" t="n">
        <f aca="false">IFERROR(M1780/I1780,0)</f>
        <v>19900</v>
      </c>
      <c r="Q1780" s="17"/>
      <c r="R1780" s="44" t="n">
        <f aca="false">I1780-Q1780</f>
        <v>3</v>
      </c>
      <c r="S1780" s="43" t="n">
        <f aca="false">$AK1780*R1780</f>
        <v>59700</v>
      </c>
      <c r="U1780" s="26" t="s">
        <v>259</v>
      </c>
      <c r="V1780" s="26" t="s">
        <v>610</v>
      </c>
      <c r="W1780" s="26" t="s">
        <v>612</v>
      </c>
      <c r="X1780" s="26"/>
      <c r="Y1780" s="26" t="s">
        <v>615</v>
      </c>
      <c r="Z1780" s="27" t="s">
        <v>126</v>
      </c>
      <c r="AA1780" s="26"/>
      <c r="AB1780" s="26"/>
      <c r="AC1780" s="26"/>
      <c r="AD1780" s="26"/>
      <c r="AE1780" s="26"/>
      <c r="AF1780" s="26"/>
      <c r="AG1780" s="26"/>
      <c r="AH1780" s="45" t="n">
        <v>3</v>
      </c>
      <c r="AI1780" s="45" t="n">
        <f aca="false">Q1780</f>
        <v>0</v>
      </c>
      <c r="AJ1780" s="45" t="n">
        <f aca="false">$AH1780-$AI1780</f>
        <v>3</v>
      </c>
      <c r="AK1780" s="46" t="n">
        <v>19900</v>
      </c>
      <c r="AL1780" s="46" t="n">
        <f aca="false">$AJ1780*$AK1780</f>
        <v>59700</v>
      </c>
      <c r="AM1780" s="46" t="n">
        <f aca="false">$AI1780*$AK1780</f>
        <v>0</v>
      </c>
      <c r="AN1780" s="26"/>
      <c r="AO1780" s="26"/>
    </row>
    <row r="1781" customFormat="false" ht="12" hidden="false" customHeight="false" outlineLevel="0" collapsed="false">
      <c r="A1781" s="39" t="s">
        <v>3155</v>
      </c>
      <c r="B1781" s="39" t="s">
        <v>3156</v>
      </c>
      <c r="C1781" s="39"/>
      <c r="D1781" s="39" t="s">
        <v>4565</v>
      </c>
      <c r="E1781" s="39" t="s">
        <v>611</v>
      </c>
      <c r="F1781" s="39" t="s">
        <v>1739</v>
      </c>
      <c r="G1781" s="39" t="s">
        <v>5727</v>
      </c>
      <c r="H1781" s="39" t="s">
        <v>4502</v>
      </c>
      <c r="I1781" s="40" t="n">
        <v>3</v>
      </c>
      <c r="J1781" s="40" t="n">
        <v>0</v>
      </c>
      <c r="K1781" s="39" t="s">
        <v>4503</v>
      </c>
      <c r="L1781" s="41" t="n">
        <v>0</v>
      </c>
      <c r="M1781" s="41" t="n">
        <v>59700</v>
      </c>
      <c r="O1781" s="42" t="n">
        <f aca="false">M1781/SUM($M$2:$M$2023)</f>
        <v>0.000164929554199364</v>
      </c>
      <c r="P1781" s="43" t="n">
        <f aca="false">IFERROR(M1781/I1781,0)</f>
        <v>19900</v>
      </c>
      <c r="Q1781" s="17"/>
      <c r="R1781" s="44" t="n">
        <f aca="false">I1781-Q1781</f>
        <v>3</v>
      </c>
      <c r="S1781" s="43" t="n">
        <f aca="false">$AK1781*R1781</f>
        <v>59700</v>
      </c>
      <c r="U1781" s="26" t="s">
        <v>259</v>
      </c>
      <c r="V1781" s="26" t="s">
        <v>610</v>
      </c>
      <c r="W1781" s="26" t="s">
        <v>612</v>
      </c>
      <c r="X1781" s="26"/>
      <c r="Y1781" s="26" t="s">
        <v>615</v>
      </c>
      <c r="Z1781" s="27" t="s">
        <v>126</v>
      </c>
      <c r="AA1781" s="26"/>
      <c r="AB1781" s="26"/>
      <c r="AC1781" s="26"/>
      <c r="AD1781" s="26"/>
      <c r="AE1781" s="26"/>
      <c r="AF1781" s="26"/>
      <c r="AG1781" s="26"/>
      <c r="AH1781" s="45" t="n">
        <v>3</v>
      </c>
      <c r="AI1781" s="45" t="n">
        <f aca="false">Q1781</f>
        <v>0</v>
      </c>
      <c r="AJ1781" s="45" t="n">
        <f aca="false">$AH1781-$AI1781</f>
        <v>3</v>
      </c>
      <c r="AK1781" s="46" t="n">
        <v>19900</v>
      </c>
      <c r="AL1781" s="46" t="n">
        <f aca="false">$AJ1781*$AK1781</f>
        <v>59700</v>
      </c>
      <c r="AM1781" s="46" t="n">
        <f aca="false">$AI1781*$AK1781</f>
        <v>0</v>
      </c>
      <c r="AN1781" s="26"/>
      <c r="AO1781" s="26"/>
    </row>
    <row r="1782" customFormat="false" ht="12" hidden="false" customHeight="false" outlineLevel="0" collapsed="false">
      <c r="A1782" s="39" t="s">
        <v>2943</v>
      </c>
      <c r="B1782" s="39" t="s">
        <v>2944</v>
      </c>
      <c r="C1782" s="39"/>
      <c r="D1782" s="39" t="s">
        <v>4565</v>
      </c>
      <c r="E1782" s="39" t="s">
        <v>611</v>
      </c>
      <c r="F1782" s="39" t="s">
        <v>1739</v>
      </c>
      <c r="G1782" s="39" t="s">
        <v>5355</v>
      </c>
      <c r="H1782" s="39" t="s">
        <v>4502</v>
      </c>
      <c r="I1782" s="40" t="n">
        <v>3</v>
      </c>
      <c r="J1782" s="40" t="n">
        <v>0</v>
      </c>
      <c r="K1782" s="39" t="s">
        <v>4503</v>
      </c>
      <c r="L1782" s="41" t="n">
        <v>0</v>
      </c>
      <c r="M1782" s="41" t="n">
        <v>371025.65</v>
      </c>
      <c r="O1782" s="42" t="n">
        <f aca="false">M1782/SUM($M$2:$M$2023)</f>
        <v>0.00102500996735392</v>
      </c>
      <c r="P1782" s="43" t="n">
        <f aca="false">IFERROR(M1782/I1782,0)</f>
        <v>123675.216666667</v>
      </c>
      <c r="Q1782" s="17"/>
      <c r="R1782" s="44" t="n">
        <f aca="false">I1782-Q1782</f>
        <v>3</v>
      </c>
      <c r="S1782" s="43" t="n">
        <f aca="false">$AK1782*R1782</f>
        <v>371025.653076923</v>
      </c>
      <c r="U1782" s="26" t="s">
        <v>259</v>
      </c>
      <c r="V1782" s="26" t="s">
        <v>610</v>
      </c>
      <c r="W1782" s="26" t="s">
        <v>612</v>
      </c>
      <c r="X1782" s="26"/>
      <c r="Y1782" s="26" t="s">
        <v>615</v>
      </c>
      <c r="Z1782" s="27" t="s">
        <v>126</v>
      </c>
      <c r="AA1782" s="26"/>
      <c r="AB1782" s="26"/>
      <c r="AC1782" s="26"/>
      <c r="AD1782" s="26"/>
      <c r="AE1782" s="26"/>
      <c r="AF1782" s="26"/>
      <c r="AG1782" s="26"/>
      <c r="AH1782" s="45"/>
      <c r="AI1782" s="45"/>
      <c r="AJ1782" s="45"/>
      <c r="AK1782" s="46" t="n">
        <v>123675.217692308</v>
      </c>
      <c r="AL1782" s="46"/>
      <c r="AM1782" s="46"/>
      <c r="AN1782" s="26"/>
      <c r="AO1782" s="26" t="s">
        <v>1741</v>
      </c>
    </row>
    <row r="1783" customFormat="false" ht="12" hidden="false" customHeight="false" outlineLevel="0" collapsed="false">
      <c r="A1783" s="39" t="s">
        <v>3157</v>
      </c>
      <c r="B1783" s="39" t="s">
        <v>3158</v>
      </c>
      <c r="C1783" s="39"/>
      <c r="D1783" s="39" t="s">
        <v>4565</v>
      </c>
      <c r="E1783" s="39" t="s">
        <v>611</v>
      </c>
      <c r="F1783" s="39" t="s">
        <v>1739</v>
      </c>
      <c r="G1783" s="39" t="s">
        <v>5939</v>
      </c>
      <c r="H1783" s="39" t="s">
        <v>4502</v>
      </c>
      <c r="I1783" s="40" t="n">
        <v>3</v>
      </c>
      <c r="J1783" s="40" t="n">
        <v>0</v>
      </c>
      <c r="K1783" s="39" t="s">
        <v>4503</v>
      </c>
      <c r="L1783" s="41" t="n">
        <v>0</v>
      </c>
      <c r="M1783" s="41" t="n">
        <v>55500</v>
      </c>
      <c r="O1783" s="42" t="n">
        <f aca="false">M1783/SUM($M$2:$M$2023)</f>
        <v>0.000153326469984333</v>
      </c>
      <c r="P1783" s="43" t="n">
        <f aca="false">IFERROR(M1783/I1783,0)</f>
        <v>18500</v>
      </c>
      <c r="Q1783" s="17"/>
      <c r="R1783" s="44" t="n">
        <f aca="false">I1783-Q1783</f>
        <v>3</v>
      </c>
      <c r="S1783" s="43" t="n">
        <f aca="false">$AK1783*R1783</f>
        <v>55500</v>
      </c>
      <c r="U1783" s="26" t="s">
        <v>259</v>
      </c>
      <c r="V1783" s="26" t="s">
        <v>610</v>
      </c>
      <c r="W1783" s="26" t="s">
        <v>612</v>
      </c>
      <c r="X1783" s="26"/>
      <c r="Y1783" s="26" t="s">
        <v>615</v>
      </c>
      <c r="Z1783" s="27" t="s">
        <v>126</v>
      </c>
      <c r="AA1783" s="26"/>
      <c r="AB1783" s="26"/>
      <c r="AC1783" s="26"/>
      <c r="AD1783" s="26"/>
      <c r="AE1783" s="26"/>
      <c r="AF1783" s="26"/>
      <c r="AG1783" s="26"/>
      <c r="AH1783" s="45" t="n">
        <v>3</v>
      </c>
      <c r="AI1783" s="45" t="n">
        <f aca="false">Q1783</f>
        <v>0</v>
      </c>
      <c r="AJ1783" s="45" t="n">
        <f aca="false">$AH1783-$AI1783</f>
        <v>3</v>
      </c>
      <c r="AK1783" s="46" t="n">
        <v>18500</v>
      </c>
      <c r="AL1783" s="46" t="n">
        <f aca="false">$AJ1783*$AK1783</f>
        <v>55500</v>
      </c>
      <c r="AM1783" s="46" t="n">
        <f aca="false">$AI1783*$AK1783</f>
        <v>0</v>
      </c>
      <c r="AN1783" s="26"/>
      <c r="AO1783" s="26"/>
    </row>
    <row r="1784" customFormat="false" ht="12" hidden="false" customHeight="false" outlineLevel="0" collapsed="false">
      <c r="A1784" s="39" t="s">
        <v>3159</v>
      </c>
      <c r="B1784" s="39" t="s">
        <v>3160</v>
      </c>
      <c r="C1784" s="39"/>
      <c r="D1784" s="39" t="s">
        <v>4565</v>
      </c>
      <c r="E1784" s="39" t="s">
        <v>611</v>
      </c>
      <c r="F1784" s="39" t="s">
        <v>1739</v>
      </c>
      <c r="G1784" s="39" t="s">
        <v>4854</v>
      </c>
      <c r="H1784" s="39" t="s">
        <v>4502</v>
      </c>
      <c r="I1784" s="40" t="n">
        <v>3</v>
      </c>
      <c r="J1784" s="40" t="n">
        <v>0</v>
      </c>
      <c r="K1784" s="39" t="s">
        <v>4503</v>
      </c>
      <c r="L1784" s="41" t="n">
        <v>0</v>
      </c>
      <c r="M1784" s="41" t="n">
        <v>393694.71</v>
      </c>
      <c r="O1784" s="42" t="n">
        <f aca="false">M1784/SUM($M$2:$M$2023)</f>
        <v>0.00108763639884335</v>
      </c>
      <c r="P1784" s="43" t="n">
        <f aca="false">IFERROR(M1784/I1784,0)</f>
        <v>131231.57</v>
      </c>
      <c r="Q1784" s="17"/>
      <c r="R1784" s="44" t="n">
        <f aca="false">I1784-Q1784</f>
        <v>3</v>
      </c>
      <c r="S1784" s="43" t="n">
        <f aca="false">$AK1784*R1784</f>
        <v>393694.71</v>
      </c>
      <c r="U1784" s="26" t="s">
        <v>259</v>
      </c>
      <c r="V1784" s="26" t="s">
        <v>610</v>
      </c>
      <c r="W1784" s="26" t="s">
        <v>612</v>
      </c>
      <c r="X1784" s="26"/>
      <c r="Y1784" s="26" t="s">
        <v>615</v>
      </c>
      <c r="Z1784" s="27" t="s">
        <v>126</v>
      </c>
      <c r="AA1784" s="26"/>
      <c r="AB1784" s="26"/>
      <c r="AC1784" s="26"/>
      <c r="AD1784" s="26"/>
      <c r="AE1784" s="26"/>
      <c r="AF1784" s="26"/>
      <c r="AG1784" s="26"/>
      <c r="AH1784" s="45" t="n">
        <v>3</v>
      </c>
      <c r="AI1784" s="45" t="n">
        <f aca="false">Q1784</f>
        <v>0</v>
      </c>
      <c r="AJ1784" s="45" t="n">
        <f aca="false">$AH1784-$AI1784</f>
        <v>3</v>
      </c>
      <c r="AK1784" s="46" t="n">
        <v>131231.57</v>
      </c>
      <c r="AL1784" s="46" t="n">
        <f aca="false">$AJ1784*$AK1784</f>
        <v>393694.71</v>
      </c>
      <c r="AM1784" s="46" t="n">
        <f aca="false">$AI1784*$AK1784</f>
        <v>0</v>
      </c>
      <c r="AN1784" s="26"/>
      <c r="AO1784" s="26"/>
    </row>
    <row r="1785" customFormat="false" ht="12" hidden="false" customHeight="false" outlineLevel="0" collapsed="false">
      <c r="A1785" s="39" t="s">
        <v>2917</v>
      </c>
      <c r="B1785" s="39" t="s">
        <v>2918</v>
      </c>
      <c r="C1785" s="39"/>
      <c r="D1785" s="39" t="s">
        <v>4565</v>
      </c>
      <c r="E1785" s="39" t="s">
        <v>611</v>
      </c>
      <c r="F1785" s="39" t="s">
        <v>1739</v>
      </c>
      <c r="G1785" s="39" t="s">
        <v>5355</v>
      </c>
      <c r="H1785" s="39" t="s">
        <v>4502</v>
      </c>
      <c r="I1785" s="40" t="n">
        <v>3</v>
      </c>
      <c r="J1785" s="40" t="n">
        <v>0</v>
      </c>
      <c r="K1785" s="39" t="s">
        <v>4503</v>
      </c>
      <c r="L1785" s="41" t="n">
        <v>0</v>
      </c>
      <c r="M1785" s="41" t="n">
        <v>91604.1</v>
      </c>
      <c r="O1785" s="42" t="n">
        <f aca="false">M1785/SUM($M$2:$M$2023)</f>
        <v>0.000253069068271925</v>
      </c>
      <c r="P1785" s="43" t="n">
        <f aca="false">IFERROR(M1785/I1785,0)</f>
        <v>30534.7</v>
      </c>
      <c r="Q1785" s="17"/>
      <c r="R1785" s="44" t="n">
        <f aca="false">I1785-Q1785</f>
        <v>3</v>
      </c>
      <c r="S1785" s="43" t="n">
        <f aca="false">$AK1785*R1785</f>
        <v>91604.1</v>
      </c>
      <c r="U1785" s="26" t="s">
        <v>259</v>
      </c>
      <c r="V1785" s="26" t="s">
        <v>610</v>
      </c>
      <c r="W1785" s="26" t="s">
        <v>612</v>
      </c>
      <c r="X1785" s="26"/>
      <c r="Y1785" s="26" t="s">
        <v>615</v>
      </c>
      <c r="Z1785" s="27" t="s">
        <v>126</v>
      </c>
      <c r="AA1785" s="26"/>
      <c r="AB1785" s="26"/>
      <c r="AC1785" s="26"/>
      <c r="AD1785" s="26"/>
      <c r="AE1785" s="26"/>
      <c r="AF1785" s="26"/>
      <c r="AG1785" s="26"/>
      <c r="AH1785" s="45"/>
      <c r="AI1785" s="45"/>
      <c r="AJ1785" s="45"/>
      <c r="AK1785" s="46" t="n">
        <v>30534.7</v>
      </c>
      <c r="AL1785" s="46"/>
      <c r="AM1785" s="46"/>
      <c r="AN1785" s="26"/>
      <c r="AO1785" s="26" t="s">
        <v>1741</v>
      </c>
    </row>
    <row r="1786" customFormat="false" ht="12" hidden="false" customHeight="false" outlineLevel="0" collapsed="false">
      <c r="A1786" s="39" t="s">
        <v>3161</v>
      </c>
      <c r="B1786" s="39" t="s">
        <v>3162</v>
      </c>
      <c r="C1786" s="39"/>
      <c r="D1786" s="39" t="s">
        <v>4565</v>
      </c>
      <c r="E1786" s="39" t="s">
        <v>611</v>
      </c>
      <c r="F1786" s="39" t="s">
        <v>1739</v>
      </c>
      <c r="G1786" s="39" t="s">
        <v>5355</v>
      </c>
      <c r="H1786" s="39" t="s">
        <v>4502</v>
      </c>
      <c r="I1786" s="40" t="n">
        <v>3</v>
      </c>
      <c r="J1786" s="40" t="n">
        <v>0</v>
      </c>
      <c r="K1786" s="39" t="s">
        <v>4503</v>
      </c>
      <c r="L1786" s="41" t="n">
        <v>0</v>
      </c>
      <c r="M1786" s="41" t="n">
        <v>117000</v>
      </c>
      <c r="O1786" s="42" t="n">
        <f aca="false">M1786/SUM($M$2:$M$2023)</f>
        <v>0.000323228774561567</v>
      </c>
      <c r="P1786" s="43" t="n">
        <f aca="false">IFERROR(M1786/I1786,0)</f>
        <v>39000</v>
      </c>
      <c r="Q1786" s="17"/>
      <c r="R1786" s="44" t="n">
        <f aca="false">I1786-Q1786</f>
        <v>3</v>
      </c>
      <c r="S1786" s="43" t="n">
        <f aca="false">$AK1786*R1786</f>
        <v>117000</v>
      </c>
      <c r="U1786" s="26" t="s">
        <v>259</v>
      </c>
      <c r="V1786" s="26" t="s">
        <v>610</v>
      </c>
      <c r="W1786" s="26" t="s">
        <v>612</v>
      </c>
      <c r="X1786" s="26"/>
      <c r="Y1786" s="26" t="s">
        <v>615</v>
      </c>
      <c r="Z1786" s="27" t="s">
        <v>126</v>
      </c>
      <c r="AA1786" s="26"/>
      <c r="AB1786" s="26"/>
      <c r="AC1786" s="26"/>
      <c r="AD1786" s="26"/>
      <c r="AE1786" s="26"/>
      <c r="AF1786" s="26"/>
      <c r="AG1786" s="26"/>
      <c r="AH1786" s="45" t="n">
        <v>3</v>
      </c>
      <c r="AI1786" s="45" t="n">
        <f aca="false">Q1786</f>
        <v>0</v>
      </c>
      <c r="AJ1786" s="45" t="n">
        <f aca="false">$AH1786-$AI1786</f>
        <v>3</v>
      </c>
      <c r="AK1786" s="46" t="n">
        <v>39000</v>
      </c>
      <c r="AL1786" s="46" t="n">
        <f aca="false">$AJ1786*$AK1786</f>
        <v>117000</v>
      </c>
      <c r="AM1786" s="46" t="n">
        <f aca="false">$AI1786*$AK1786</f>
        <v>0</v>
      </c>
      <c r="AN1786" s="26"/>
      <c r="AO1786" s="26"/>
    </row>
    <row r="1787" customFormat="false" ht="12" hidden="false" customHeight="false" outlineLevel="0" collapsed="false">
      <c r="A1787" s="39" t="s">
        <v>3163</v>
      </c>
      <c r="B1787" s="39" t="s">
        <v>3164</v>
      </c>
      <c r="C1787" s="39"/>
      <c r="D1787" s="39" t="s">
        <v>4565</v>
      </c>
      <c r="E1787" s="39" t="s">
        <v>611</v>
      </c>
      <c r="F1787" s="39" t="s">
        <v>1739</v>
      </c>
      <c r="G1787" s="39" t="s">
        <v>4854</v>
      </c>
      <c r="H1787" s="39" t="s">
        <v>4502</v>
      </c>
      <c r="I1787" s="40" t="n">
        <v>3</v>
      </c>
      <c r="J1787" s="40" t="n">
        <v>0</v>
      </c>
      <c r="K1787" s="39" t="s">
        <v>4503</v>
      </c>
      <c r="L1787" s="41" t="n">
        <v>0</v>
      </c>
      <c r="M1787" s="41" t="n">
        <v>64500</v>
      </c>
      <c r="O1787" s="42" t="n">
        <f aca="false">M1787/SUM($M$2:$M$2023)</f>
        <v>0.000178190221873684</v>
      </c>
      <c r="P1787" s="43" t="n">
        <f aca="false">IFERROR(M1787/I1787,0)</f>
        <v>21500</v>
      </c>
      <c r="Q1787" s="17"/>
      <c r="R1787" s="44" t="n">
        <f aca="false">I1787-Q1787</f>
        <v>3</v>
      </c>
      <c r="S1787" s="43" t="n">
        <f aca="false">$AK1787*R1787</f>
        <v>64500</v>
      </c>
      <c r="U1787" s="26" t="s">
        <v>259</v>
      </c>
      <c r="V1787" s="26" t="s">
        <v>610</v>
      </c>
      <c r="W1787" s="26" t="s">
        <v>612</v>
      </c>
      <c r="X1787" s="26"/>
      <c r="Y1787" s="26" t="s">
        <v>615</v>
      </c>
      <c r="Z1787" s="27" t="s">
        <v>126</v>
      </c>
      <c r="AA1787" s="26"/>
      <c r="AB1787" s="26"/>
      <c r="AC1787" s="26"/>
      <c r="AD1787" s="26"/>
      <c r="AE1787" s="26"/>
      <c r="AF1787" s="26"/>
      <c r="AG1787" s="26"/>
      <c r="AH1787" s="45" t="n">
        <v>3</v>
      </c>
      <c r="AI1787" s="45" t="n">
        <f aca="false">Q1787</f>
        <v>0</v>
      </c>
      <c r="AJ1787" s="45" t="n">
        <f aca="false">$AH1787-$AI1787</f>
        <v>3</v>
      </c>
      <c r="AK1787" s="46" t="n">
        <v>21500</v>
      </c>
      <c r="AL1787" s="46" t="n">
        <f aca="false">$AJ1787*$AK1787</f>
        <v>64500</v>
      </c>
      <c r="AM1787" s="46" t="n">
        <f aca="false">$AI1787*$AK1787</f>
        <v>0</v>
      </c>
      <c r="AN1787" s="26"/>
      <c r="AO1787" s="26"/>
    </row>
    <row r="1788" customFormat="false" ht="12" hidden="false" customHeight="false" outlineLevel="0" collapsed="false">
      <c r="A1788" s="39" t="s">
        <v>2660</v>
      </c>
      <c r="B1788" s="39" t="s">
        <v>2661</v>
      </c>
      <c r="C1788" s="39" t="s">
        <v>6063</v>
      </c>
      <c r="D1788" s="39" t="s">
        <v>4505</v>
      </c>
      <c r="E1788" s="39" t="s">
        <v>261</v>
      </c>
      <c r="F1788" s="39" t="s">
        <v>1739</v>
      </c>
      <c r="G1788" s="39" t="s">
        <v>4853</v>
      </c>
      <c r="H1788" s="39" t="s">
        <v>4502</v>
      </c>
      <c r="I1788" s="40" t="n">
        <v>2</v>
      </c>
      <c r="J1788" s="40" t="n">
        <v>0</v>
      </c>
      <c r="K1788" s="39" t="s">
        <v>4503</v>
      </c>
      <c r="L1788" s="41" t="n">
        <v>0</v>
      </c>
      <c r="M1788" s="41" t="n">
        <v>9592.05</v>
      </c>
      <c r="O1788" s="42" t="n">
        <f aca="false">M1788/SUM($M$2:$M$2023)</f>
        <v>2.64993723678058E-005</v>
      </c>
      <c r="P1788" s="43" t="n">
        <f aca="false">IFERROR(M1788/I1788,0)</f>
        <v>4796.025</v>
      </c>
      <c r="Q1788" s="17"/>
      <c r="R1788" s="44" t="n">
        <f aca="false">I1788-Q1788</f>
        <v>2</v>
      </c>
      <c r="S1788" s="43" t="n">
        <f aca="false">$AK1788*R1788</f>
        <v>9592.04813559322</v>
      </c>
      <c r="U1788" s="26" t="s">
        <v>259</v>
      </c>
      <c r="V1788" s="26" t="s">
        <v>260</v>
      </c>
      <c r="W1788" s="26" t="s">
        <v>262</v>
      </c>
      <c r="X1788" s="26"/>
      <c r="Y1788" s="26" t="s">
        <v>277</v>
      </c>
      <c r="Z1788" s="27" t="s">
        <v>123</v>
      </c>
      <c r="AA1788" s="26"/>
      <c r="AB1788" s="26"/>
      <c r="AC1788" s="26"/>
      <c r="AD1788" s="26"/>
      <c r="AE1788" s="26"/>
      <c r="AF1788" s="26"/>
      <c r="AG1788" s="26"/>
      <c r="AH1788" s="45"/>
      <c r="AI1788" s="45"/>
      <c r="AJ1788" s="45"/>
      <c r="AK1788" s="46" t="n">
        <v>4796.02406779661</v>
      </c>
      <c r="AL1788" s="46"/>
      <c r="AM1788" s="46"/>
      <c r="AN1788" s="26"/>
      <c r="AO1788" s="26" t="s">
        <v>2066</v>
      </c>
    </row>
    <row r="1789" customFormat="false" ht="12" hidden="false" customHeight="false" outlineLevel="0" collapsed="false">
      <c r="A1789" s="39" t="s">
        <v>602</v>
      </c>
      <c r="B1789" s="39" t="s">
        <v>603</v>
      </c>
      <c r="C1789" s="39" t="s">
        <v>6064</v>
      </c>
      <c r="D1789" s="39" t="s">
        <v>4505</v>
      </c>
      <c r="E1789" s="39" t="s">
        <v>261</v>
      </c>
      <c r="F1789" s="39" t="s">
        <v>1739</v>
      </c>
      <c r="G1789" s="39" t="s">
        <v>4853</v>
      </c>
      <c r="H1789" s="39" t="s">
        <v>4502</v>
      </c>
      <c r="I1789" s="40" t="n">
        <v>2</v>
      </c>
      <c r="J1789" s="40" t="n">
        <v>0</v>
      </c>
      <c r="K1789" s="39" t="s">
        <v>4503</v>
      </c>
      <c r="L1789" s="41" t="n">
        <v>0</v>
      </c>
      <c r="M1789" s="41" t="n">
        <v>242.11</v>
      </c>
      <c r="O1789" s="42" t="n">
        <f aca="false">M1789/SUM($M$2:$M$2023)</f>
        <v>6.68862552214538E-007</v>
      </c>
      <c r="P1789" s="43" t="n">
        <f aca="false">IFERROR(M1789/I1789,0)</f>
        <v>121.055</v>
      </c>
      <c r="Q1789" s="17"/>
      <c r="R1789" s="44" t="n">
        <f aca="false">I1789-Q1789</f>
        <v>2</v>
      </c>
      <c r="S1789" s="43" t="n">
        <f aca="false">$AK1789*R1789</f>
        <v>242.113106382979</v>
      </c>
      <c r="U1789" s="26" t="s">
        <v>259</v>
      </c>
      <c r="V1789" s="26" t="s">
        <v>260</v>
      </c>
      <c r="W1789" s="26" t="s">
        <v>262</v>
      </c>
      <c r="X1789" s="24" t="s">
        <v>226</v>
      </c>
      <c r="Y1789" s="26" t="s">
        <v>267</v>
      </c>
      <c r="Z1789" s="25" t="s">
        <v>51</v>
      </c>
      <c r="AA1789" s="26" t="s">
        <v>1840</v>
      </c>
      <c r="AB1789" s="26" t="s">
        <v>1841</v>
      </c>
      <c r="AC1789" s="26" t="s">
        <v>1067</v>
      </c>
      <c r="AD1789" s="26" t="s">
        <v>269</v>
      </c>
      <c r="AE1789" s="26"/>
      <c r="AF1789" s="26" t="s">
        <v>270</v>
      </c>
      <c r="AG1789" s="26" t="s">
        <v>1069</v>
      </c>
      <c r="AH1789" s="45"/>
      <c r="AI1789" s="45"/>
      <c r="AJ1789" s="45"/>
      <c r="AK1789" s="46" t="n">
        <v>121.056553191489</v>
      </c>
      <c r="AL1789" s="46"/>
      <c r="AM1789" s="46"/>
      <c r="AN1789" s="26"/>
      <c r="AO1789" s="26" t="s">
        <v>4913</v>
      </c>
    </row>
    <row r="1790" customFormat="false" ht="12" hidden="false" customHeight="false" outlineLevel="0" collapsed="false">
      <c r="A1790" s="39" t="s">
        <v>602</v>
      </c>
      <c r="B1790" s="39" t="s">
        <v>603</v>
      </c>
      <c r="C1790" s="39" t="s">
        <v>6065</v>
      </c>
      <c r="D1790" s="39" t="s">
        <v>4505</v>
      </c>
      <c r="E1790" s="39" t="s">
        <v>261</v>
      </c>
      <c r="F1790" s="39" t="s">
        <v>1739</v>
      </c>
      <c r="G1790" s="39" t="s">
        <v>4853</v>
      </c>
      <c r="H1790" s="39" t="s">
        <v>4502</v>
      </c>
      <c r="I1790" s="40" t="n">
        <v>2</v>
      </c>
      <c r="J1790" s="40" t="n">
        <v>0</v>
      </c>
      <c r="K1790" s="39" t="s">
        <v>4503</v>
      </c>
      <c r="L1790" s="41" t="n">
        <v>0</v>
      </c>
      <c r="M1790" s="41" t="n">
        <v>242.11</v>
      </c>
      <c r="O1790" s="42" t="n">
        <f aca="false">M1790/SUM($M$2:$M$2023)</f>
        <v>6.68862552214538E-007</v>
      </c>
      <c r="P1790" s="43" t="n">
        <f aca="false">IFERROR(M1790/I1790,0)</f>
        <v>121.055</v>
      </c>
      <c r="Q1790" s="17"/>
      <c r="R1790" s="44" t="n">
        <f aca="false">I1790-Q1790</f>
        <v>2</v>
      </c>
      <c r="S1790" s="43" t="n">
        <f aca="false">$AK1790*R1790</f>
        <v>242.113106382979</v>
      </c>
      <c r="U1790" s="26" t="s">
        <v>259</v>
      </c>
      <c r="V1790" s="26" t="s">
        <v>260</v>
      </c>
      <c r="W1790" s="26" t="s">
        <v>262</v>
      </c>
      <c r="X1790" s="24" t="s">
        <v>226</v>
      </c>
      <c r="Y1790" s="26" t="s">
        <v>267</v>
      </c>
      <c r="Z1790" s="25" t="s">
        <v>51</v>
      </c>
      <c r="AA1790" s="26" t="s">
        <v>1840</v>
      </c>
      <c r="AB1790" s="26" t="s">
        <v>1841</v>
      </c>
      <c r="AC1790" s="26" t="s">
        <v>1067</v>
      </c>
      <c r="AD1790" s="26" t="s">
        <v>269</v>
      </c>
      <c r="AE1790" s="26"/>
      <c r="AF1790" s="26" t="s">
        <v>270</v>
      </c>
      <c r="AG1790" s="26" t="s">
        <v>1069</v>
      </c>
      <c r="AH1790" s="45"/>
      <c r="AI1790" s="45"/>
      <c r="AJ1790" s="45"/>
      <c r="AK1790" s="46" t="n">
        <v>121.056553191489</v>
      </c>
      <c r="AL1790" s="46"/>
      <c r="AM1790" s="46"/>
      <c r="AN1790" s="26"/>
      <c r="AO1790" s="26" t="s">
        <v>4913</v>
      </c>
    </row>
    <row r="1791" customFormat="false" ht="12" hidden="false" customHeight="false" outlineLevel="0" collapsed="false">
      <c r="A1791" s="39" t="s">
        <v>2679</v>
      </c>
      <c r="B1791" s="39" t="s">
        <v>2680</v>
      </c>
      <c r="C1791" s="39" t="s">
        <v>6066</v>
      </c>
      <c r="D1791" s="39" t="s">
        <v>4505</v>
      </c>
      <c r="E1791" s="39" t="s">
        <v>261</v>
      </c>
      <c r="F1791" s="39" t="s">
        <v>1739</v>
      </c>
      <c r="G1791" s="39" t="s">
        <v>4853</v>
      </c>
      <c r="H1791" s="39" t="s">
        <v>4502</v>
      </c>
      <c r="I1791" s="40" t="n">
        <v>2</v>
      </c>
      <c r="J1791" s="40" t="n">
        <v>0</v>
      </c>
      <c r="K1791" s="39" t="s">
        <v>4503</v>
      </c>
      <c r="L1791" s="41" t="n">
        <v>0</v>
      </c>
      <c r="M1791" s="41" t="n">
        <v>3282.67</v>
      </c>
      <c r="O1791" s="42" t="n">
        <f aca="false">M1791/SUM($M$2:$M$2023)</f>
        <v>9.06883249051298E-006</v>
      </c>
      <c r="P1791" s="43" t="n">
        <f aca="false">IFERROR(M1791/I1791,0)</f>
        <v>1641.335</v>
      </c>
      <c r="Q1791" s="17"/>
      <c r="R1791" s="44" t="n">
        <f aca="false">I1791-Q1791</f>
        <v>2</v>
      </c>
      <c r="S1791" s="43" t="n">
        <f aca="false">$AK1791*R1791</f>
        <v>3282.6736</v>
      </c>
      <c r="U1791" s="26" t="s">
        <v>259</v>
      </c>
      <c r="V1791" s="26" t="s">
        <v>260</v>
      </c>
      <c r="W1791" s="26" t="s">
        <v>262</v>
      </c>
      <c r="X1791" s="26"/>
      <c r="Y1791" s="26" t="s">
        <v>277</v>
      </c>
      <c r="Z1791" s="27" t="s">
        <v>123</v>
      </c>
      <c r="AA1791" s="26"/>
      <c r="AB1791" s="26"/>
      <c r="AC1791" s="26"/>
      <c r="AD1791" s="26"/>
      <c r="AE1791" s="26"/>
      <c r="AF1791" s="26"/>
      <c r="AG1791" s="26"/>
      <c r="AH1791" s="45"/>
      <c r="AI1791" s="45"/>
      <c r="AJ1791" s="45"/>
      <c r="AK1791" s="46" t="n">
        <v>1641.3368</v>
      </c>
      <c r="AL1791" s="46"/>
      <c r="AM1791" s="46"/>
      <c r="AN1791" s="26"/>
      <c r="AO1791" s="26" t="s">
        <v>1741</v>
      </c>
    </row>
    <row r="1792" customFormat="false" ht="12" hidden="false" customHeight="false" outlineLevel="0" collapsed="false">
      <c r="A1792" s="39" t="s">
        <v>2467</v>
      </c>
      <c r="B1792" s="39" t="s">
        <v>2468</v>
      </c>
      <c r="C1792" s="39" t="s">
        <v>6067</v>
      </c>
      <c r="D1792" s="39" t="s">
        <v>4505</v>
      </c>
      <c r="E1792" s="39" t="s">
        <v>261</v>
      </c>
      <c r="F1792" s="39" t="s">
        <v>1739</v>
      </c>
      <c r="G1792" s="39" t="s">
        <v>4853</v>
      </c>
      <c r="H1792" s="39" t="s">
        <v>4502</v>
      </c>
      <c r="I1792" s="40" t="n">
        <v>2</v>
      </c>
      <c r="J1792" s="40" t="n">
        <v>0</v>
      </c>
      <c r="K1792" s="39" t="s">
        <v>4503</v>
      </c>
      <c r="L1792" s="41" t="n">
        <v>0</v>
      </c>
      <c r="M1792" s="41" t="n">
        <v>2337.35</v>
      </c>
      <c r="O1792" s="42" t="n">
        <f aca="false">M1792/SUM($M$2:$M$2023)</f>
        <v>6.45725449761947E-006</v>
      </c>
      <c r="P1792" s="43" t="n">
        <f aca="false">IFERROR(M1792/I1792,0)</f>
        <v>1168.675</v>
      </c>
      <c r="Q1792" s="17"/>
      <c r="R1792" s="44" t="n">
        <f aca="false">I1792-Q1792</f>
        <v>2</v>
      </c>
      <c r="S1792" s="43" t="n">
        <f aca="false">$AK1792*R1792</f>
        <v>2337.34666666667</v>
      </c>
      <c r="U1792" s="26" t="s">
        <v>259</v>
      </c>
      <c r="V1792" s="26" t="s">
        <v>260</v>
      </c>
      <c r="W1792" s="26" t="s">
        <v>262</v>
      </c>
      <c r="X1792" s="26"/>
      <c r="Y1792" s="26" t="s">
        <v>277</v>
      </c>
      <c r="Z1792" s="27" t="s">
        <v>123</v>
      </c>
      <c r="AA1792" s="26"/>
      <c r="AB1792" s="26"/>
      <c r="AC1792" s="26"/>
      <c r="AD1792" s="26"/>
      <c r="AE1792" s="26"/>
      <c r="AF1792" s="26"/>
      <c r="AG1792" s="26"/>
      <c r="AH1792" s="45"/>
      <c r="AI1792" s="45"/>
      <c r="AJ1792" s="45"/>
      <c r="AK1792" s="46" t="n">
        <v>1168.67333333333</v>
      </c>
      <c r="AL1792" s="46"/>
      <c r="AM1792" s="46"/>
      <c r="AN1792" s="26"/>
      <c r="AO1792" s="26" t="s">
        <v>2190</v>
      </c>
    </row>
    <row r="1793" customFormat="false" ht="12" hidden="false" customHeight="false" outlineLevel="0" collapsed="false">
      <c r="A1793" s="39" t="s">
        <v>1289</v>
      </c>
      <c r="B1793" s="39" t="s">
        <v>1290</v>
      </c>
      <c r="C1793" s="39" t="s">
        <v>6068</v>
      </c>
      <c r="D1793" s="39" t="s">
        <v>4505</v>
      </c>
      <c r="E1793" s="39" t="s">
        <v>261</v>
      </c>
      <c r="F1793" s="39" t="s">
        <v>1739</v>
      </c>
      <c r="G1793" s="39" t="s">
        <v>4853</v>
      </c>
      <c r="H1793" s="39" t="s">
        <v>4502</v>
      </c>
      <c r="I1793" s="40" t="n">
        <v>2</v>
      </c>
      <c r="J1793" s="40" t="n">
        <v>0</v>
      </c>
      <c r="K1793" s="39" t="s">
        <v>4503</v>
      </c>
      <c r="L1793" s="41" t="n">
        <v>0</v>
      </c>
      <c r="M1793" s="41" t="n">
        <v>4734.3</v>
      </c>
      <c r="O1793" s="42" t="n">
        <f aca="false">M1793/SUM($M$2:$M$2023)</f>
        <v>1.30791622855284E-005</v>
      </c>
      <c r="P1793" s="43" t="n">
        <f aca="false">IFERROR(M1793/I1793,0)</f>
        <v>2367.15</v>
      </c>
      <c r="Q1793" s="17"/>
      <c r="R1793" s="44" t="n">
        <f aca="false">I1793-Q1793</f>
        <v>2</v>
      </c>
      <c r="S1793" s="43" t="n">
        <f aca="false">$AK1793*R1793</f>
        <v>4734.3</v>
      </c>
      <c r="U1793" s="26" t="s">
        <v>259</v>
      </c>
      <c r="V1793" s="26" t="s">
        <v>260</v>
      </c>
      <c r="W1793" s="26" t="s">
        <v>262</v>
      </c>
      <c r="X1793" s="26"/>
      <c r="Y1793" s="26" t="s">
        <v>277</v>
      </c>
      <c r="Z1793" s="27" t="s">
        <v>123</v>
      </c>
      <c r="AA1793" s="26"/>
      <c r="AB1793" s="26"/>
      <c r="AC1793" s="26"/>
      <c r="AD1793" s="26"/>
      <c r="AE1793" s="26"/>
      <c r="AF1793" s="26"/>
      <c r="AG1793" s="26"/>
      <c r="AH1793" s="45" t="n">
        <v>2</v>
      </c>
      <c r="AI1793" s="45" t="n">
        <f aca="false">Q1793</f>
        <v>0</v>
      </c>
      <c r="AJ1793" s="45" t="n">
        <f aca="false">$AH1793-$AI1793</f>
        <v>2</v>
      </c>
      <c r="AK1793" s="46" t="n">
        <v>2367.15</v>
      </c>
      <c r="AL1793" s="46" t="n">
        <f aca="false">$AJ1793*$AK1793</f>
        <v>4734.3</v>
      </c>
      <c r="AM1793" s="46" t="n">
        <f aca="false">$AI1793*$AK1793</f>
        <v>0</v>
      </c>
      <c r="AN1793" s="26"/>
      <c r="AO1793" s="26"/>
    </row>
    <row r="1794" customFormat="false" ht="12" hidden="false" customHeight="false" outlineLevel="0" collapsed="false">
      <c r="A1794" s="39" t="s">
        <v>1961</v>
      </c>
      <c r="B1794" s="39" t="s">
        <v>1962</v>
      </c>
      <c r="C1794" s="39" t="s">
        <v>6069</v>
      </c>
      <c r="D1794" s="39" t="s">
        <v>4505</v>
      </c>
      <c r="E1794" s="39" t="s">
        <v>261</v>
      </c>
      <c r="F1794" s="39" t="s">
        <v>1739</v>
      </c>
      <c r="G1794" s="39" t="s">
        <v>4854</v>
      </c>
      <c r="H1794" s="39" t="s">
        <v>4502</v>
      </c>
      <c r="I1794" s="40" t="n">
        <v>2</v>
      </c>
      <c r="J1794" s="40" t="n">
        <v>0</v>
      </c>
      <c r="K1794" s="39" t="s">
        <v>4503</v>
      </c>
      <c r="L1794" s="41" t="n">
        <v>0</v>
      </c>
      <c r="M1794" s="41" t="n">
        <v>545.92</v>
      </c>
      <c r="O1794" s="42" t="n">
        <f aca="false">M1794/SUM($M$2:$M$2023)</f>
        <v>1.50817993682607E-006</v>
      </c>
      <c r="P1794" s="43" t="n">
        <f aca="false">IFERROR(M1794/I1794,0)</f>
        <v>272.96</v>
      </c>
      <c r="Q1794" s="17"/>
      <c r="R1794" s="44" t="n">
        <f aca="false">I1794-Q1794</f>
        <v>2</v>
      </c>
      <c r="S1794" s="43" t="n">
        <f aca="false">$AK1794*R1794</f>
        <v>545.920813661477</v>
      </c>
      <c r="U1794" s="26" t="s">
        <v>259</v>
      </c>
      <c r="V1794" s="26" t="s">
        <v>260</v>
      </c>
      <c r="W1794" s="26" t="s">
        <v>262</v>
      </c>
      <c r="X1794" s="26"/>
      <c r="Y1794" s="26" t="s">
        <v>277</v>
      </c>
      <c r="Z1794" s="27" t="s">
        <v>123</v>
      </c>
      <c r="AA1794" s="26"/>
      <c r="AB1794" s="26"/>
      <c r="AC1794" s="26"/>
      <c r="AD1794" s="26"/>
      <c r="AE1794" s="26"/>
      <c r="AF1794" s="26"/>
      <c r="AG1794" s="26"/>
      <c r="AH1794" s="45"/>
      <c r="AI1794" s="45"/>
      <c r="AJ1794" s="45"/>
      <c r="AK1794" s="46" t="n">
        <v>272.960406830738</v>
      </c>
      <c r="AL1794" s="46"/>
      <c r="AM1794" s="46"/>
      <c r="AN1794" s="26"/>
      <c r="AO1794" s="26" t="s">
        <v>1845</v>
      </c>
    </row>
    <row r="1795" customFormat="false" ht="12" hidden="false" customHeight="false" outlineLevel="0" collapsed="false">
      <c r="A1795" s="39" t="s">
        <v>2014</v>
      </c>
      <c r="B1795" s="39" t="s">
        <v>2015</v>
      </c>
      <c r="C1795" s="39" t="s">
        <v>6070</v>
      </c>
      <c r="D1795" s="39" t="s">
        <v>4505</v>
      </c>
      <c r="E1795" s="39" t="s">
        <v>261</v>
      </c>
      <c r="F1795" s="39" t="s">
        <v>1739</v>
      </c>
      <c r="G1795" s="39" t="s">
        <v>4853</v>
      </c>
      <c r="H1795" s="39" t="s">
        <v>4502</v>
      </c>
      <c r="I1795" s="40" t="n">
        <v>2</v>
      </c>
      <c r="J1795" s="40" t="n">
        <v>0</v>
      </c>
      <c r="K1795" s="39" t="s">
        <v>4503</v>
      </c>
      <c r="L1795" s="41" t="n">
        <v>0</v>
      </c>
      <c r="M1795" s="41" t="n">
        <v>1888.87</v>
      </c>
      <c r="O1795" s="42" t="n">
        <f aca="false">M1795/SUM($M$2:$M$2023)</f>
        <v>5.21826611458211E-006</v>
      </c>
      <c r="P1795" s="43" t="n">
        <f aca="false">IFERROR(M1795/I1795,0)</f>
        <v>944.435</v>
      </c>
      <c r="Q1795" s="17"/>
      <c r="R1795" s="44" t="n">
        <f aca="false">I1795-Q1795</f>
        <v>2</v>
      </c>
      <c r="S1795" s="43" t="n">
        <f aca="false">$AK1795*R1795</f>
        <v>1888.87343891403</v>
      </c>
      <c r="U1795" s="26" t="s">
        <v>259</v>
      </c>
      <c r="V1795" s="26" t="s">
        <v>260</v>
      </c>
      <c r="W1795" s="26" t="s">
        <v>262</v>
      </c>
      <c r="X1795" s="24" t="s">
        <v>226</v>
      </c>
      <c r="Y1795" s="26" t="s">
        <v>267</v>
      </c>
      <c r="Z1795" s="25" t="s">
        <v>51</v>
      </c>
      <c r="AA1795" s="26" t="s">
        <v>2016</v>
      </c>
      <c r="AB1795" s="26" t="s">
        <v>2017</v>
      </c>
      <c r="AC1795" s="26" t="s">
        <v>290</v>
      </c>
      <c r="AD1795" s="26" t="s">
        <v>269</v>
      </c>
      <c r="AE1795" s="26"/>
      <c r="AF1795" s="26" t="s">
        <v>269</v>
      </c>
      <c r="AG1795" s="26"/>
      <c r="AH1795" s="45"/>
      <c r="AI1795" s="45"/>
      <c r="AJ1795" s="45"/>
      <c r="AK1795" s="46" t="n">
        <v>944.436719457014</v>
      </c>
      <c r="AL1795" s="46"/>
      <c r="AM1795" s="46"/>
      <c r="AN1795" s="26"/>
      <c r="AO1795" s="26" t="s">
        <v>5298</v>
      </c>
    </row>
    <row r="1796" customFormat="false" ht="12" hidden="false" customHeight="false" outlineLevel="0" collapsed="false">
      <c r="A1796" s="39" t="s">
        <v>705</v>
      </c>
      <c r="B1796" s="39" t="s">
        <v>706</v>
      </c>
      <c r="C1796" s="39" t="s">
        <v>6071</v>
      </c>
      <c r="D1796" s="39" t="s">
        <v>4505</v>
      </c>
      <c r="E1796" s="39" t="s">
        <v>261</v>
      </c>
      <c r="F1796" s="39" t="s">
        <v>1739</v>
      </c>
      <c r="G1796" s="39" t="s">
        <v>4853</v>
      </c>
      <c r="H1796" s="39" t="s">
        <v>4502</v>
      </c>
      <c r="I1796" s="40" t="n">
        <v>2</v>
      </c>
      <c r="J1796" s="40" t="n">
        <v>0</v>
      </c>
      <c r="K1796" s="39" t="s">
        <v>4503</v>
      </c>
      <c r="L1796" s="41" t="n">
        <v>0</v>
      </c>
      <c r="M1796" s="41" t="n">
        <v>440.89</v>
      </c>
      <c r="O1796" s="42" t="n">
        <f aca="false">M1796/SUM($M$2:$M$2023)</f>
        <v>1.21801995227734E-006</v>
      </c>
      <c r="P1796" s="43" t="n">
        <f aca="false">IFERROR(M1796/I1796,0)</f>
        <v>220.445</v>
      </c>
      <c r="Q1796" s="17"/>
      <c r="R1796" s="44" t="n">
        <f aca="false">I1796-Q1796</f>
        <v>2</v>
      </c>
      <c r="S1796" s="43" t="n">
        <f aca="false">$AK1796*R1796</f>
        <v>440.890909090909</v>
      </c>
      <c r="U1796" s="26" t="s">
        <v>259</v>
      </c>
      <c r="V1796" s="26" t="s">
        <v>260</v>
      </c>
      <c r="W1796" s="26" t="s">
        <v>262</v>
      </c>
      <c r="X1796" s="29" t="s">
        <v>227</v>
      </c>
      <c r="Y1796" s="26" t="s">
        <v>297</v>
      </c>
      <c r="Z1796" s="25" t="s">
        <v>51</v>
      </c>
      <c r="AA1796" s="26" t="s">
        <v>2067</v>
      </c>
      <c r="AB1796" s="26" t="s">
        <v>2068</v>
      </c>
      <c r="AC1796" s="26" t="s">
        <v>709</v>
      </c>
      <c r="AD1796" s="26" t="s">
        <v>269</v>
      </c>
      <c r="AE1796" s="26"/>
      <c r="AF1796" s="26" t="s">
        <v>270</v>
      </c>
      <c r="AG1796" s="26" t="s">
        <v>711</v>
      </c>
      <c r="AH1796" s="45"/>
      <c r="AI1796" s="45"/>
      <c r="AJ1796" s="45"/>
      <c r="AK1796" s="46" t="n">
        <v>220.445454545455</v>
      </c>
      <c r="AL1796" s="46"/>
      <c r="AM1796" s="46"/>
      <c r="AN1796" s="26"/>
      <c r="AO1796" s="26" t="s">
        <v>5319</v>
      </c>
    </row>
    <row r="1797" customFormat="false" ht="12" hidden="false" customHeight="false" outlineLevel="0" collapsed="false">
      <c r="A1797" s="39" t="s">
        <v>2436</v>
      </c>
      <c r="B1797" s="39" t="s">
        <v>2437</v>
      </c>
      <c r="C1797" s="39" t="s">
        <v>6072</v>
      </c>
      <c r="D1797" s="39" t="s">
        <v>4505</v>
      </c>
      <c r="E1797" s="39" t="s">
        <v>261</v>
      </c>
      <c r="F1797" s="39" t="s">
        <v>1739</v>
      </c>
      <c r="G1797" s="39" t="s">
        <v>4853</v>
      </c>
      <c r="H1797" s="39" t="s">
        <v>4502</v>
      </c>
      <c r="I1797" s="40" t="n">
        <v>2</v>
      </c>
      <c r="J1797" s="40" t="n">
        <v>0</v>
      </c>
      <c r="K1797" s="39" t="s">
        <v>4503</v>
      </c>
      <c r="L1797" s="41" t="n">
        <v>0</v>
      </c>
      <c r="M1797" s="41" t="n">
        <v>46869.4</v>
      </c>
      <c r="O1797" s="42" t="n">
        <f aca="false">M1797/SUM($M$2:$M$2023)</f>
        <v>0.000129483236978085</v>
      </c>
      <c r="P1797" s="43" t="n">
        <f aca="false">IFERROR(M1797/I1797,0)</f>
        <v>23434.7</v>
      </c>
      <c r="Q1797" s="17"/>
      <c r="R1797" s="44" t="n">
        <f aca="false">I1797-Q1797</f>
        <v>2</v>
      </c>
      <c r="S1797" s="43" t="n">
        <f aca="false">$AK1797*R1797</f>
        <v>46869.4038666667</v>
      </c>
      <c r="U1797" s="26" t="s">
        <v>259</v>
      </c>
      <c r="V1797" s="26" t="s">
        <v>260</v>
      </c>
      <c r="W1797" s="26" t="s">
        <v>262</v>
      </c>
      <c r="X1797" s="26"/>
      <c r="Y1797" s="26" t="s">
        <v>277</v>
      </c>
      <c r="Z1797" s="27" t="s">
        <v>123</v>
      </c>
      <c r="AA1797" s="26"/>
      <c r="AB1797" s="26"/>
      <c r="AC1797" s="26"/>
      <c r="AD1797" s="26"/>
      <c r="AE1797" s="26"/>
      <c r="AF1797" s="26"/>
      <c r="AG1797" s="26"/>
      <c r="AH1797" s="45"/>
      <c r="AI1797" s="45"/>
      <c r="AJ1797" s="45"/>
      <c r="AK1797" s="46" t="n">
        <v>23434.7019333333</v>
      </c>
      <c r="AL1797" s="46"/>
      <c r="AM1797" s="46"/>
      <c r="AN1797" s="26"/>
      <c r="AO1797" s="26" t="s">
        <v>2177</v>
      </c>
    </row>
    <row r="1798" customFormat="false" ht="12" hidden="false" customHeight="false" outlineLevel="0" collapsed="false">
      <c r="A1798" s="39" t="s">
        <v>2923</v>
      </c>
      <c r="B1798" s="39" t="s">
        <v>2924</v>
      </c>
      <c r="C1798" s="39" t="s">
        <v>6073</v>
      </c>
      <c r="D1798" s="39" t="s">
        <v>4505</v>
      </c>
      <c r="E1798" s="39" t="s">
        <v>261</v>
      </c>
      <c r="F1798" s="39" t="s">
        <v>1739</v>
      </c>
      <c r="G1798" s="39" t="s">
        <v>4853</v>
      </c>
      <c r="H1798" s="39" t="s">
        <v>4502</v>
      </c>
      <c r="I1798" s="40" t="n">
        <v>2</v>
      </c>
      <c r="J1798" s="40" t="n">
        <v>0</v>
      </c>
      <c r="K1798" s="39" t="s">
        <v>4503</v>
      </c>
      <c r="L1798" s="41" t="n">
        <v>0</v>
      </c>
      <c r="M1798" s="41" t="n">
        <v>1309.96</v>
      </c>
      <c r="O1798" s="42" t="n">
        <f aca="false">M1798/SUM($M$2:$M$2023)</f>
        <v>3.61894671388607E-006</v>
      </c>
      <c r="P1798" s="43" t="n">
        <f aca="false">IFERROR(M1798/I1798,0)</f>
        <v>654.98</v>
      </c>
      <c r="Q1798" s="17"/>
      <c r="R1798" s="44" t="n">
        <f aca="false">I1798-Q1798</f>
        <v>2</v>
      </c>
      <c r="S1798" s="43" t="n">
        <f aca="false">$AK1798*R1798</f>
        <v>1309.96428571429</v>
      </c>
      <c r="U1798" s="26" t="s">
        <v>259</v>
      </c>
      <c r="V1798" s="26" t="s">
        <v>260</v>
      </c>
      <c r="W1798" s="26" t="s">
        <v>262</v>
      </c>
      <c r="X1798" s="26"/>
      <c r="Y1798" s="26" t="s">
        <v>277</v>
      </c>
      <c r="Z1798" s="27" t="s">
        <v>123</v>
      </c>
      <c r="AA1798" s="26"/>
      <c r="AB1798" s="26"/>
      <c r="AC1798" s="26"/>
      <c r="AD1798" s="26"/>
      <c r="AE1798" s="26"/>
      <c r="AF1798" s="26"/>
      <c r="AG1798" s="26"/>
      <c r="AH1798" s="45"/>
      <c r="AI1798" s="45"/>
      <c r="AJ1798" s="45"/>
      <c r="AK1798" s="46" t="n">
        <v>654.982142857143</v>
      </c>
      <c r="AL1798" s="46"/>
      <c r="AM1798" s="46"/>
      <c r="AN1798" s="26"/>
      <c r="AO1798" s="26" t="s">
        <v>2147</v>
      </c>
    </row>
    <row r="1799" customFormat="false" ht="12" hidden="false" customHeight="false" outlineLevel="0" collapsed="false">
      <c r="A1799" s="39" t="s">
        <v>2668</v>
      </c>
      <c r="B1799" s="39" t="s">
        <v>2669</v>
      </c>
      <c r="C1799" s="39" t="s">
        <v>6074</v>
      </c>
      <c r="D1799" s="39" t="s">
        <v>4505</v>
      </c>
      <c r="E1799" s="39" t="s">
        <v>261</v>
      </c>
      <c r="F1799" s="39" t="s">
        <v>1739</v>
      </c>
      <c r="G1799" s="39" t="s">
        <v>4853</v>
      </c>
      <c r="H1799" s="39" t="s">
        <v>4502</v>
      </c>
      <c r="I1799" s="40" t="n">
        <v>2</v>
      </c>
      <c r="J1799" s="40" t="n">
        <v>0</v>
      </c>
      <c r="K1799" s="39" t="s">
        <v>4503</v>
      </c>
      <c r="L1799" s="41" t="n">
        <v>0</v>
      </c>
      <c r="M1799" s="41" t="n">
        <v>4558.01</v>
      </c>
      <c r="O1799" s="42" t="n">
        <f aca="false">M1799/SUM($M$2:$M$2023)</f>
        <v>1.2592136638798E-005</v>
      </c>
      <c r="P1799" s="43" t="n">
        <f aca="false">IFERROR(M1799/I1799,0)</f>
        <v>2279.005</v>
      </c>
      <c r="Q1799" s="17"/>
      <c r="R1799" s="44" t="n">
        <f aca="false">I1799-Q1799</f>
        <v>2</v>
      </c>
      <c r="S1799" s="43" t="n">
        <f aca="false">$AK1799*R1799</f>
        <v>4558.00754716981</v>
      </c>
      <c r="U1799" s="26" t="s">
        <v>259</v>
      </c>
      <c r="V1799" s="26" t="s">
        <v>260</v>
      </c>
      <c r="W1799" s="26" t="s">
        <v>262</v>
      </c>
      <c r="X1799" s="26"/>
      <c r="Y1799" s="26" t="s">
        <v>277</v>
      </c>
      <c r="Z1799" s="27" t="s">
        <v>123</v>
      </c>
      <c r="AA1799" s="26"/>
      <c r="AB1799" s="26"/>
      <c r="AC1799" s="26"/>
      <c r="AD1799" s="26"/>
      <c r="AE1799" s="26"/>
      <c r="AF1799" s="26"/>
      <c r="AG1799" s="26"/>
      <c r="AH1799" s="45"/>
      <c r="AI1799" s="45"/>
      <c r="AJ1799" s="45"/>
      <c r="AK1799" s="46" t="n">
        <v>2279.00377358491</v>
      </c>
      <c r="AL1799" s="46"/>
      <c r="AM1799" s="46"/>
      <c r="AN1799" s="26"/>
      <c r="AO1799" s="26" t="s">
        <v>2208</v>
      </c>
    </row>
    <row r="1800" customFormat="false" ht="12" hidden="false" customHeight="false" outlineLevel="0" collapsed="false">
      <c r="A1800" s="39" t="s">
        <v>2416</v>
      </c>
      <c r="B1800" s="39" t="s">
        <v>2417</v>
      </c>
      <c r="C1800" s="39"/>
      <c r="D1800" s="39" t="s">
        <v>4505</v>
      </c>
      <c r="E1800" s="39" t="s">
        <v>274</v>
      </c>
      <c r="F1800" s="39" t="s">
        <v>1739</v>
      </c>
      <c r="G1800" s="39" t="s">
        <v>4854</v>
      </c>
      <c r="H1800" s="39" t="s">
        <v>4502</v>
      </c>
      <c r="I1800" s="40" t="n">
        <v>2</v>
      </c>
      <c r="J1800" s="40" t="n">
        <v>0</v>
      </c>
      <c r="K1800" s="39" t="s">
        <v>4503</v>
      </c>
      <c r="L1800" s="41" t="n">
        <v>0</v>
      </c>
      <c r="M1800" s="41" t="n">
        <v>6707.37</v>
      </c>
      <c r="O1800" s="42" t="n">
        <f aca="false">M1800/SUM($M$2:$M$2023)</f>
        <v>1.85300426122309E-005</v>
      </c>
      <c r="P1800" s="43" t="n">
        <f aca="false">IFERROR(M1800/I1800,0)</f>
        <v>3353.685</v>
      </c>
      <c r="Q1800" s="17"/>
      <c r="R1800" s="44" t="n">
        <f aca="false">I1800-Q1800</f>
        <v>2</v>
      </c>
      <c r="S1800" s="43" t="n">
        <f aca="false">$AK1800*R1800</f>
        <v>6707.36925714286</v>
      </c>
      <c r="U1800" s="26" t="s">
        <v>259</v>
      </c>
      <c r="V1800" s="26" t="s">
        <v>273</v>
      </c>
      <c r="W1800" s="26" t="s">
        <v>262</v>
      </c>
      <c r="X1800" s="24" t="s">
        <v>226</v>
      </c>
      <c r="Y1800" s="26" t="s">
        <v>267</v>
      </c>
      <c r="Z1800" s="25" t="s">
        <v>51</v>
      </c>
      <c r="AA1800" s="26" t="s">
        <v>2418</v>
      </c>
      <c r="AB1800" s="26" t="s">
        <v>2417</v>
      </c>
      <c r="AC1800" s="26" t="s">
        <v>2419</v>
      </c>
      <c r="AD1800" s="26" t="s">
        <v>269</v>
      </c>
      <c r="AE1800" s="26"/>
      <c r="AF1800" s="26" t="s">
        <v>270</v>
      </c>
      <c r="AG1800" s="26" t="s">
        <v>1720</v>
      </c>
      <c r="AH1800" s="45"/>
      <c r="AI1800" s="45"/>
      <c r="AJ1800" s="45"/>
      <c r="AK1800" s="46" t="n">
        <v>3353.68462857143</v>
      </c>
      <c r="AL1800" s="46"/>
      <c r="AM1800" s="46"/>
      <c r="AN1800" s="26"/>
      <c r="AO1800" s="26" t="s">
        <v>5633</v>
      </c>
    </row>
    <row r="1801" customFormat="false" ht="12" hidden="false" customHeight="false" outlineLevel="0" collapsed="false">
      <c r="A1801" s="39" t="s">
        <v>3165</v>
      </c>
      <c r="B1801" s="39" t="s">
        <v>3166</v>
      </c>
      <c r="C1801" s="39"/>
      <c r="D1801" s="39" t="s">
        <v>4505</v>
      </c>
      <c r="E1801" s="39" t="s">
        <v>274</v>
      </c>
      <c r="F1801" s="39" t="s">
        <v>1739</v>
      </c>
      <c r="G1801" s="39" t="s">
        <v>4853</v>
      </c>
      <c r="H1801" s="39" t="s">
        <v>4502</v>
      </c>
      <c r="I1801" s="40" t="n">
        <v>2</v>
      </c>
      <c r="J1801" s="40" t="n">
        <v>0</v>
      </c>
      <c r="K1801" s="39" t="s">
        <v>4503</v>
      </c>
      <c r="L1801" s="41" t="n">
        <v>0</v>
      </c>
      <c r="M1801" s="41" t="n">
        <v>91828</v>
      </c>
      <c r="O1801" s="42" t="n">
        <f aca="false">M1801/SUM($M$2:$M$2023)</f>
        <v>0.00025368762316615</v>
      </c>
      <c r="P1801" s="43" t="n">
        <f aca="false">IFERROR(M1801/I1801,0)</f>
        <v>45914</v>
      </c>
      <c r="Q1801" s="17"/>
      <c r="R1801" s="44" t="n">
        <f aca="false">I1801-Q1801</f>
        <v>2</v>
      </c>
      <c r="S1801" s="43" t="n">
        <f aca="false">$AK1801*R1801</f>
        <v>91828</v>
      </c>
      <c r="U1801" s="26" t="s">
        <v>259</v>
      </c>
      <c r="V1801" s="26" t="s">
        <v>273</v>
      </c>
      <c r="W1801" s="26" t="s">
        <v>262</v>
      </c>
      <c r="X1801" s="26"/>
      <c r="Y1801" s="26" t="s">
        <v>277</v>
      </c>
      <c r="Z1801" s="27" t="s">
        <v>123</v>
      </c>
      <c r="AA1801" s="26"/>
      <c r="AB1801" s="26"/>
      <c r="AC1801" s="26"/>
      <c r="AD1801" s="26"/>
      <c r="AE1801" s="26"/>
      <c r="AF1801" s="26"/>
      <c r="AG1801" s="26"/>
      <c r="AH1801" s="45" t="n">
        <v>2</v>
      </c>
      <c r="AI1801" s="45" t="n">
        <f aca="false">Q1801</f>
        <v>0</v>
      </c>
      <c r="AJ1801" s="45" t="n">
        <f aca="false">$AH1801-$AI1801</f>
        <v>2</v>
      </c>
      <c r="AK1801" s="46" t="n">
        <v>45914</v>
      </c>
      <c r="AL1801" s="46" t="n">
        <f aca="false">$AJ1801*$AK1801</f>
        <v>91828</v>
      </c>
      <c r="AM1801" s="46" t="n">
        <f aca="false">$AI1801*$AK1801</f>
        <v>0</v>
      </c>
      <c r="AN1801" s="26"/>
      <c r="AO1801" s="26" t="s">
        <v>1741</v>
      </c>
    </row>
    <row r="1802" customFormat="false" ht="12" hidden="false" customHeight="false" outlineLevel="0" collapsed="false">
      <c r="A1802" s="39" t="s">
        <v>3167</v>
      </c>
      <c r="B1802" s="39" t="s">
        <v>3168</v>
      </c>
      <c r="C1802" s="39"/>
      <c r="D1802" s="39" t="s">
        <v>4505</v>
      </c>
      <c r="E1802" s="39" t="s">
        <v>274</v>
      </c>
      <c r="F1802" s="39" t="s">
        <v>1739</v>
      </c>
      <c r="G1802" s="39" t="s">
        <v>4853</v>
      </c>
      <c r="H1802" s="39" t="s">
        <v>4502</v>
      </c>
      <c r="I1802" s="40" t="n">
        <v>2</v>
      </c>
      <c r="J1802" s="40" t="n">
        <v>0</v>
      </c>
      <c r="K1802" s="39" t="s">
        <v>4503</v>
      </c>
      <c r="L1802" s="41" t="n">
        <v>0</v>
      </c>
      <c r="M1802" s="41" t="n">
        <v>13594</v>
      </c>
      <c r="O1802" s="42" t="n">
        <f aca="false">M1802/SUM($M$2:$M$2023)</f>
        <v>3.75553159093157E-005</v>
      </c>
      <c r="P1802" s="43" t="n">
        <f aca="false">IFERROR(M1802/I1802,0)</f>
        <v>6797</v>
      </c>
      <c r="Q1802" s="17"/>
      <c r="R1802" s="44" t="n">
        <f aca="false">I1802-Q1802</f>
        <v>2</v>
      </c>
      <c r="S1802" s="43" t="n">
        <f aca="false">$AK1802*R1802</f>
        <v>13594</v>
      </c>
      <c r="U1802" s="26" t="s">
        <v>259</v>
      </c>
      <c r="V1802" s="26" t="s">
        <v>273</v>
      </c>
      <c r="W1802" s="26" t="s">
        <v>262</v>
      </c>
      <c r="X1802" s="26"/>
      <c r="Y1802" s="26" t="s">
        <v>277</v>
      </c>
      <c r="Z1802" s="27" t="s">
        <v>123</v>
      </c>
      <c r="AA1802" s="26"/>
      <c r="AB1802" s="26"/>
      <c r="AC1802" s="26"/>
      <c r="AD1802" s="26"/>
      <c r="AE1802" s="26"/>
      <c r="AF1802" s="26"/>
      <c r="AG1802" s="26"/>
      <c r="AH1802" s="45" t="n">
        <v>2</v>
      </c>
      <c r="AI1802" s="45" t="n">
        <f aca="false">Q1802</f>
        <v>0</v>
      </c>
      <c r="AJ1802" s="45" t="n">
        <f aca="false">$AH1802-$AI1802</f>
        <v>2</v>
      </c>
      <c r="AK1802" s="46" t="n">
        <v>6797</v>
      </c>
      <c r="AL1802" s="46" t="n">
        <f aca="false">$AJ1802*$AK1802</f>
        <v>13594</v>
      </c>
      <c r="AM1802" s="46" t="n">
        <f aca="false">$AI1802*$AK1802</f>
        <v>0</v>
      </c>
      <c r="AN1802" s="26"/>
      <c r="AO1802" s="26"/>
    </row>
    <row r="1803" customFormat="false" ht="12" hidden="false" customHeight="false" outlineLevel="0" collapsed="false">
      <c r="A1803" s="39" t="s">
        <v>3169</v>
      </c>
      <c r="B1803" s="39" t="s">
        <v>3170</v>
      </c>
      <c r="C1803" s="39"/>
      <c r="D1803" s="39" t="s">
        <v>4505</v>
      </c>
      <c r="E1803" s="39" t="s">
        <v>274</v>
      </c>
      <c r="F1803" s="39" t="s">
        <v>1739</v>
      </c>
      <c r="G1803" s="39" t="s">
        <v>4853</v>
      </c>
      <c r="H1803" s="39" t="s">
        <v>4502</v>
      </c>
      <c r="I1803" s="40" t="n">
        <v>2</v>
      </c>
      <c r="J1803" s="40" t="n">
        <v>0</v>
      </c>
      <c r="K1803" s="39" t="s">
        <v>4503</v>
      </c>
      <c r="L1803" s="41" t="n">
        <v>0</v>
      </c>
      <c r="M1803" s="41" t="n">
        <v>1077452</v>
      </c>
      <c r="O1803" s="42" t="n">
        <f aca="false">M1803/SUM($M$2:$M$2023)</f>
        <v>0.00297661102229837</v>
      </c>
      <c r="P1803" s="43" t="n">
        <f aca="false">IFERROR(M1803/I1803,0)</f>
        <v>538726</v>
      </c>
      <c r="Q1803" s="17"/>
      <c r="R1803" s="44" t="n">
        <f aca="false">I1803-Q1803</f>
        <v>2</v>
      </c>
      <c r="S1803" s="43" t="n">
        <f aca="false">$AK1803*R1803</f>
        <v>1077452</v>
      </c>
      <c r="U1803" s="26" t="s">
        <v>259</v>
      </c>
      <c r="V1803" s="26" t="s">
        <v>273</v>
      </c>
      <c r="W1803" s="26" t="s">
        <v>262</v>
      </c>
      <c r="X1803" s="26"/>
      <c r="Y1803" s="26" t="s">
        <v>277</v>
      </c>
      <c r="Z1803" s="27" t="s">
        <v>123</v>
      </c>
      <c r="AA1803" s="26"/>
      <c r="AB1803" s="26"/>
      <c r="AC1803" s="26"/>
      <c r="AD1803" s="26"/>
      <c r="AE1803" s="26"/>
      <c r="AF1803" s="26"/>
      <c r="AG1803" s="26"/>
      <c r="AH1803" s="45" t="n">
        <v>2</v>
      </c>
      <c r="AI1803" s="45" t="n">
        <f aca="false">Q1803</f>
        <v>0</v>
      </c>
      <c r="AJ1803" s="45" t="n">
        <f aca="false">$AH1803-$AI1803</f>
        <v>2</v>
      </c>
      <c r="AK1803" s="46" t="n">
        <v>538726</v>
      </c>
      <c r="AL1803" s="46" t="n">
        <f aca="false">$AJ1803*$AK1803</f>
        <v>1077452</v>
      </c>
      <c r="AM1803" s="46" t="n">
        <f aca="false">$AI1803*$AK1803</f>
        <v>0</v>
      </c>
      <c r="AN1803" s="26"/>
      <c r="AO1803" s="26"/>
    </row>
    <row r="1804" customFormat="false" ht="12" hidden="false" customHeight="false" outlineLevel="0" collapsed="false">
      <c r="A1804" s="39" t="s">
        <v>1545</v>
      </c>
      <c r="B1804" s="39" t="s">
        <v>1546</v>
      </c>
      <c r="C1804" s="39"/>
      <c r="D1804" s="39" t="s">
        <v>4505</v>
      </c>
      <c r="E1804" s="39" t="s">
        <v>274</v>
      </c>
      <c r="F1804" s="39" t="s">
        <v>1739</v>
      </c>
      <c r="G1804" s="39" t="s">
        <v>4853</v>
      </c>
      <c r="H1804" s="39" t="s">
        <v>4502</v>
      </c>
      <c r="I1804" s="40" t="n">
        <v>2</v>
      </c>
      <c r="J1804" s="40" t="n">
        <v>0</v>
      </c>
      <c r="K1804" s="39" t="s">
        <v>4503</v>
      </c>
      <c r="L1804" s="41" t="n">
        <v>0</v>
      </c>
      <c r="M1804" s="41" t="n">
        <v>131200</v>
      </c>
      <c r="O1804" s="42" t="n">
        <f aca="false">M1804/SUM($M$2:$M$2023)</f>
        <v>0.000362458249764766</v>
      </c>
      <c r="P1804" s="43" t="n">
        <f aca="false">IFERROR(M1804/I1804,0)</f>
        <v>65600</v>
      </c>
      <c r="Q1804" s="17"/>
      <c r="R1804" s="44" t="n">
        <f aca="false">I1804-Q1804</f>
        <v>2</v>
      </c>
      <c r="S1804" s="43" t="n">
        <f aca="false">$AK1804*R1804</f>
        <v>131200</v>
      </c>
      <c r="U1804" s="26" t="s">
        <v>259</v>
      </c>
      <c r="V1804" s="26" t="s">
        <v>273</v>
      </c>
      <c r="W1804" s="26" t="s">
        <v>262</v>
      </c>
      <c r="X1804" s="26"/>
      <c r="Y1804" s="26" t="s">
        <v>277</v>
      </c>
      <c r="Z1804" s="27" t="s">
        <v>123</v>
      </c>
      <c r="AA1804" s="26"/>
      <c r="AB1804" s="26"/>
      <c r="AC1804" s="26"/>
      <c r="AD1804" s="26"/>
      <c r="AE1804" s="26"/>
      <c r="AF1804" s="26"/>
      <c r="AG1804" s="26"/>
      <c r="AH1804" s="45" t="n">
        <v>2</v>
      </c>
      <c r="AI1804" s="45" t="n">
        <f aca="false">Q1804</f>
        <v>0</v>
      </c>
      <c r="AJ1804" s="45" t="n">
        <f aca="false">$AH1804-$AI1804</f>
        <v>2</v>
      </c>
      <c r="AK1804" s="46" t="n">
        <v>65600</v>
      </c>
      <c r="AL1804" s="46" t="n">
        <f aca="false">$AJ1804*$AK1804</f>
        <v>131200</v>
      </c>
      <c r="AM1804" s="46" t="n">
        <f aca="false">$AI1804*$AK1804</f>
        <v>0</v>
      </c>
      <c r="AN1804" s="26"/>
      <c r="AO1804" s="26"/>
    </row>
    <row r="1805" customFormat="false" ht="12" hidden="false" customHeight="false" outlineLevel="0" collapsed="false">
      <c r="A1805" s="39" t="s">
        <v>3171</v>
      </c>
      <c r="B1805" s="39" t="s">
        <v>3172</v>
      </c>
      <c r="C1805" s="39"/>
      <c r="D1805" s="39" t="s">
        <v>4505</v>
      </c>
      <c r="E1805" s="39" t="s">
        <v>274</v>
      </c>
      <c r="F1805" s="39" t="s">
        <v>1739</v>
      </c>
      <c r="G1805" s="39" t="s">
        <v>4854</v>
      </c>
      <c r="H1805" s="39" t="s">
        <v>4502</v>
      </c>
      <c r="I1805" s="40" t="n">
        <v>2</v>
      </c>
      <c r="J1805" s="40" t="n">
        <v>0</v>
      </c>
      <c r="K1805" s="39" t="s">
        <v>4503</v>
      </c>
      <c r="L1805" s="41" t="n">
        <v>0</v>
      </c>
      <c r="M1805" s="41" t="n">
        <v>25200</v>
      </c>
      <c r="O1805" s="42" t="n">
        <f aca="false">M1805/SUM($M$2:$M$2023)</f>
        <v>6.96185052901837E-005</v>
      </c>
      <c r="P1805" s="43" t="n">
        <f aca="false">IFERROR(M1805/I1805,0)</f>
        <v>12600</v>
      </c>
      <c r="Q1805" s="17"/>
      <c r="R1805" s="44" t="n">
        <f aca="false">I1805-Q1805</f>
        <v>2</v>
      </c>
      <c r="S1805" s="43" t="n">
        <f aca="false">$AK1805*R1805</f>
        <v>25200</v>
      </c>
      <c r="U1805" s="26" t="s">
        <v>259</v>
      </c>
      <c r="V1805" s="26" t="s">
        <v>273</v>
      </c>
      <c r="W1805" s="26" t="s">
        <v>262</v>
      </c>
      <c r="X1805" s="26"/>
      <c r="Y1805" s="26" t="s">
        <v>277</v>
      </c>
      <c r="Z1805" s="27" t="s">
        <v>123</v>
      </c>
      <c r="AA1805" s="26"/>
      <c r="AB1805" s="26"/>
      <c r="AC1805" s="26"/>
      <c r="AD1805" s="26"/>
      <c r="AE1805" s="26"/>
      <c r="AF1805" s="26"/>
      <c r="AG1805" s="26"/>
      <c r="AH1805" s="45" t="n">
        <v>2</v>
      </c>
      <c r="AI1805" s="45" t="n">
        <f aca="false">Q1805</f>
        <v>0</v>
      </c>
      <c r="AJ1805" s="45" t="n">
        <f aca="false">$AH1805-$AI1805</f>
        <v>2</v>
      </c>
      <c r="AK1805" s="46" t="n">
        <v>12600</v>
      </c>
      <c r="AL1805" s="46" t="n">
        <f aca="false">$AJ1805*$AK1805</f>
        <v>25200</v>
      </c>
      <c r="AM1805" s="46" t="n">
        <f aca="false">$AI1805*$AK1805</f>
        <v>0</v>
      </c>
      <c r="AN1805" s="26"/>
      <c r="AO1805" s="26"/>
    </row>
    <row r="1806" customFormat="false" ht="12" hidden="false" customHeight="false" outlineLevel="0" collapsed="false">
      <c r="A1806" s="39" t="s">
        <v>3173</v>
      </c>
      <c r="B1806" s="39" t="s">
        <v>3174</v>
      </c>
      <c r="C1806" s="39"/>
      <c r="D1806" s="39" t="s">
        <v>4565</v>
      </c>
      <c r="E1806" s="39" t="s">
        <v>611</v>
      </c>
      <c r="F1806" s="39" t="s">
        <v>1739</v>
      </c>
      <c r="G1806" s="39" t="s">
        <v>5355</v>
      </c>
      <c r="H1806" s="39" t="s">
        <v>4502</v>
      </c>
      <c r="I1806" s="40" t="n">
        <v>2</v>
      </c>
      <c r="J1806" s="40" t="n">
        <v>0</v>
      </c>
      <c r="K1806" s="39" t="s">
        <v>4503</v>
      </c>
      <c r="L1806" s="41" t="n">
        <v>0</v>
      </c>
      <c r="M1806" s="41" t="n">
        <v>85448</v>
      </c>
      <c r="O1806" s="42" t="n">
        <f aca="false">M1806/SUM($M$2:$M$2023)</f>
        <v>0.000236061985715699</v>
      </c>
      <c r="P1806" s="43" t="n">
        <f aca="false">IFERROR(M1806/I1806,0)</f>
        <v>42724</v>
      </c>
      <c r="Q1806" s="17"/>
      <c r="R1806" s="44" t="n">
        <f aca="false">I1806-Q1806</f>
        <v>2</v>
      </c>
      <c r="S1806" s="43" t="n">
        <f aca="false">$AK1806*R1806</f>
        <v>85448</v>
      </c>
      <c r="U1806" s="26" t="s">
        <v>259</v>
      </c>
      <c r="V1806" s="26" t="s">
        <v>610</v>
      </c>
      <c r="W1806" s="26" t="s">
        <v>612</v>
      </c>
      <c r="X1806" s="26"/>
      <c r="Y1806" s="26" t="s">
        <v>615</v>
      </c>
      <c r="Z1806" s="27" t="s">
        <v>126</v>
      </c>
      <c r="AA1806" s="26"/>
      <c r="AB1806" s="26"/>
      <c r="AC1806" s="26"/>
      <c r="AD1806" s="26"/>
      <c r="AE1806" s="26"/>
      <c r="AF1806" s="26"/>
      <c r="AG1806" s="26"/>
      <c r="AH1806" s="45" t="n">
        <v>2</v>
      </c>
      <c r="AI1806" s="45" t="n">
        <f aca="false">Q1806</f>
        <v>0</v>
      </c>
      <c r="AJ1806" s="45" t="n">
        <f aca="false">$AH1806-$AI1806</f>
        <v>2</v>
      </c>
      <c r="AK1806" s="46" t="n">
        <v>42724</v>
      </c>
      <c r="AL1806" s="46" t="n">
        <f aca="false">$AJ1806*$AK1806</f>
        <v>85448</v>
      </c>
      <c r="AM1806" s="46" t="n">
        <f aca="false">$AI1806*$AK1806</f>
        <v>0</v>
      </c>
      <c r="AN1806" s="26"/>
      <c r="AO1806" s="26"/>
    </row>
    <row r="1807" customFormat="false" ht="12" hidden="false" customHeight="false" outlineLevel="0" collapsed="false">
      <c r="A1807" s="39" t="s">
        <v>3175</v>
      </c>
      <c r="B1807" s="39" t="s">
        <v>3176</v>
      </c>
      <c r="C1807" s="39"/>
      <c r="D1807" s="39" t="s">
        <v>4565</v>
      </c>
      <c r="E1807" s="39" t="s">
        <v>611</v>
      </c>
      <c r="F1807" s="39" t="s">
        <v>1739</v>
      </c>
      <c r="G1807" s="39" t="s">
        <v>5355</v>
      </c>
      <c r="H1807" s="39" t="s">
        <v>4502</v>
      </c>
      <c r="I1807" s="40" t="n">
        <v>2</v>
      </c>
      <c r="J1807" s="40" t="n">
        <v>0</v>
      </c>
      <c r="K1807" s="39" t="s">
        <v>4503</v>
      </c>
      <c r="L1807" s="41" t="n">
        <v>0</v>
      </c>
      <c r="M1807" s="41" t="n">
        <v>17400</v>
      </c>
      <c r="O1807" s="42" t="n">
        <f aca="false">M1807/SUM($M$2:$M$2023)</f>
        <v>4.80699203194125E-005</v>
      </c>
      <c r="P1807" s="43" t="n">
        <f aca="false">IFERROR(M1807/I1807,0)</f>
        <v>8700</v>
      </c>
      <c r="Q1807" s="17"/>
      <c r="R1807" s="44" t="n">
        <f aca="false">I1807-Q1807</f>
        <v>2</v>
      </c>
      <c r="S1807" s="43" t="n">
        <f aca="false">$AK1807*R1807</f>
        <v>17400</v>
      </c>
      <c r="U1807" s="26" t="s">
        <v>259</v>
      </c>
      <c r="V1807" s="26" t="s">
        <v>610</v>
      </c>
      <c r="W1807" s="26" t="s">
        <v>612</v>
      </c>
      <c r="X1807" s="26"/>
      <c r="Y1807" s="26" t="s">
        <v>615</v>
      </c>
      <c r="Z1807" s="27" t="s">
        <v>126</v>
      </c>
      <c r="AA1807" s="26"/>
      <c r="AB1807" s="26"/>
      <c r="AC1807" s="26"/>
      <c r="AD1807" s="26"/>
      <c r="AE1807" s="26"/>
      <c r="AF1807" s="26"/>
      <c r="AG1807" s="26"/>
      <c r="AH1807" s="45" t="n">
        <v>2</v>
      </c>
      <c r="AI1807" s="45" t="n">
        <f aca="false">Q1807</f>
        <v>0</v>
      </c>
      <c r="AJ1807" s="45" t="n">
        <f aca="false">$AH1807-$AI1807</f>
        <v>2</v>
      </c>
      <c r="AK1807" s="46" t="n">
        <v>8700</v>
      </c>
      <c r="AL1807" s="46" t="n">
        <f aca="false">$AJ1807*$AK1807</f>
        <v>17400</v>
      </c>
      <c r="AM1807" s="46" t="n">
        <f aca="false">$AI1807*$AK1807</f>
        <v>0</v>
      </c>
      <c r="AN1807" s="26"/>
      <c r="AO1807" s="26"/>
    </row>
    <row r="1808" customFormat="false" ht="12" hidden="false" customHeight="false" outlineLevel="0" collapsed="false">
      <c r="A1808" s="39" t="s">
        <v>2901</v>
      </c>
      <c r="B1808" s="39" t="s">
        <v>2902</v>
      </c>
      <c r="C1808" s="39"/>
      <c r="D1808" s="39" t="s">
        <v>4565</v>
      </c>
      <c r="E1808" s="39" t="s">
        <v>611</v>
      </c>
      <c r="F1808" s="39" t="s">
        <v>1739</v>
      </c>
      <c r="G1808" s="39" t="s">
        <v>5355</v>
      </c>
      <c r="H1808" s="39" t="s">
        <v>4502</v>
      </c>
      <c r="I1808" s="40" t="n">
        <v>2</v>
      </c>
      <c r="J1808" s="40" t="n">
        <v>0</v>
      </c>
      <c r="K1808" s="39" t="s">
        <v>4503</v>
      </c>
      <c r="L1808" s="41" t="n">
        <v>0</v>
      </c>
      <c r="M1808" s="41" t="n">
        <v>19864.25</v>
      </c>
      <c r="O1808" s="42" t="n">
        <f aca="false">M1808/SUM($M$2:$M$2023)</f>
        <v>5.48777537186718E-005</v>
      </c>
      <c r="P1808" s="43" t="n">
        <f aca="false">IFERROR(M1808/I1808,0)</f>
        <v>9932.125</v>
      </c>
      <c r="Q1808" s="17"/>
      <c r="R1808" s="44" t="n">
        <f aca="false">I1808-Q1808</f>
        <v>2</v>
      </c>
      <c r="S1808" s="43" t="n">
        <f aca="false">$AK1808*R1808</f>
        <v>19864.2488888889</v>
      </c>
      <c r="U1808" s="26" t="s">
        <v>259</v>
      </c>
      <c r="V1808" s="26" t="s">
        <v>610</v>
      </c>
      <c r="W1808" s="26" t="s">
        <v>612</v>
      </c>
      <c r="X1808" s="26"/>
      <c r="Y1808" s="26" t="s">
        <v>615</v>
      </c>
      <c r="Z1808" s="27" t="s">
        <v>126</v>
      </c>
      <c r="AA1808" s="26"/>
      <c r="AB1808" s="26"/>
      <c r="AC1808" s="26"/>
      <c r="AD1808" s="26"/>
      <c r="AE1808" s="26"/>
      <c r="AF1808" s="26"/>
      <c r="AG1808" s="26"/>
      <c r="AH1808" s="45"/>
      <c r="AI1808" s="45"/>
      <c r="AJ1808" s="45"/>
      <c r="AK1808" s="46" t="n">
        <v>9932.12444444444</v>
      </c>
      <c r="AL1808" s="46"/>
      <c r="AM1808" s="46"/>
      <c r="AN1808" s="26"/>
      <c r="AO1808" s="26" t="s">
        <v>1741</v>
      </c>
    </row>
    <row r="1809" customFormat="false" ht="12" hidden="false" customHeight="false" outlineLevel="0" collapsed="false">
      <c r="A1809" s="39" t="s">
        <v>3135</v>
      </c>
      <c r="B1809" s="39" t="s">
        <v>3136</v>
      </c>
      <c r="C1809" s="39"/>
      <c r="D1809" s="39" t="s">
        <v>4565</v>
      </c>
      <c r="E1809" s="39" t="s">
        <v>611</v>
      </c>
      <c r="F1809" s="39" t="s">
        <v>1739</v>
      </c>
      <c r="G1809" s="39" t="s">
        <v>4854</v>
      </c>
      <c r="H1809" s="39" t="s">
        <v>4502</v>
      </c>
      <c r="I1809" s="40" t="n">
        <v>2</v>
      </c>
      <c r="J1809" s="40" t="n">
        <v>0</v>
      </c>
      <c r="K1809" s="39" t="s">
        <v>4503</v>
      </c>
      <c r="L1809" s="41" t="n">
        <v>0</v>
      </c>
      <c r="M1809" s="41" t="n">
        <v>19248.19</v>
      </c>
      <c r="O1809" s="42" t="n">
        <f aca="false">M1809/SUM($M$2:$M$2023)</f>
        <v>5.31758022754548E-005</v>
      </c>
      <c r="P1809" s="43" t="n">
        <f aca="false">IFERROR(M1809/I1809,0)</f>
        <v>9624.095</v>
      </c>
      <c r="Q1809" s="17"/>
      <c r="R1809" s="44" t="n">
        <f aca="false">I1809-Q1809</f>
        <v>2</v>
      </c>
      <c r="S1809" s="43" t="n">
        <f aca="false">$AK1809*R1809</f>
        <v>19248.1866666667</v>
      </c>
      <c r="U1809" s="26" t="s">
        <v>259</v>
      </c>
      <c r="V1809" s="26" t="s">
        <v>610</v>
      </c>
      <c r="W1809" s="26" t="s">
        <v>612</v>
      </c>
      <c r="X1809" s="26"/>
      <c r="Y1809" s="26" t="s">
        <v>615</v>
      </c>
      <c r="Z1809" s="27" t="s">
        <v>126</v>
      </c>
      <c r="AA1809" s="26"/>
      <c r="AB1809" s="26"/>
      <c r="AC1809" s="26"/>
      <c r="AD1809" s="26"/>
      <c r="AE1809" s="26"/>
      <c r="AF1809" s="26"/>
      <c r="AG1809" s="26"/>
      <c r="AH1809" s="45" t="n">
        <v>3</v>
      </c>
      <c r="AI1809" s="45" t="n">
        <f aca="false">Q1809</f>
        <v>0</v>
      </c>
      <c r="AJ1809" s="45" t="n">
        <f aca="false">$AH1809-$AI1809</f>
        <v>3</v>
      </c>
      <c r="AK1809" s="46" t="n">
        <v>9624.09333333333</v>
      </c>
      <c r="AL1809" s="46" t="n">
        <f aca="false">$AJ1809*$AK1809</f>
        <v>28872.28</v>
      </c>
      <c r="AM1809" s="46" t="n">
        <f aca="false">$AI1809*$AK1809</f>
        <v>0</v>
      </c>
      <c r="AN1809" s="26"/>
      <c r="AO1809" s="26" t="s">
        <v>1741</v>
      </c>
    </row>
    <row r="1810" customFormat="false" ht="12" hidden="false" customHeight="false" outlineLevel="0" collapsed="false">
      <c r="A1810" s="39" t="s">
        <v>3177</v>
      </c>
      <c r="B1810" s="39" t="s">
        <v>3178</v>
      </c>
      <c r="C1810" s="39"/>
      <c r="D1810" s="39" t="s">
        <v>4565</v>
      </c>
      <c r="E1810" s="39" t="s">
        <v>611</v>
      </c>
      <c r="F1810" s="39" t="s">
        <v>1739</v>
      </c>
      <c r="G1810" s="39" t="s">
        <v>5355</v>
      </c>
      <c r="H1810" s="39" t="s">
        <v>4502</v>
      </c>
      <c r="I1810" s="40" t="n">
        <v>2</v>
      </c>
      <c r="J1810" s="40" t="n">
        <v>0</v>
      </c>
      <c r="K1810" s="39" t="s">
        <v>4503</v>
      </c>
      <c r="L1810" s="41" t="n">
        <v>0</v>
      </c>
      <c r="M1810" s="41" t="n">
        <v>107800</v>
      </c>
      <c r="O1810" s="42" t="n">
        <f aca="false">M1810/SUM($M$2:$M$2023)</f>
        <v>0.000297812494852452</v>
      </c>
      <c r="P1810" s="43" t="n">
        <f aca="false">IFERROR(M1810/I1810,0)</f>
        <v>53900</v>
      </c>
      <c r="Q1810" s="17"/>
      <c r="R1810" s="44" t="n">
        <f aca="false">I1810-Q1810</f>
        <v>2</v>
      </c>
      <c r="S1810" s="43" t="n">
        <f aca="false">$AK1810*R1810</f>
        <v>107800</v>
      </c>
      <c r="U1810" s="26" t="s">
        <v>259</v>
      </c>
      <c r="V1810" s="26" t="s">
        <v>610</v>
      </c>
      <c r="W1810" s="26" t="s">
        <v>612</v>
      </c>
      <c r="X1810" s="26"/>
      <c r="Y1810" s="26" t="s">
        <v>615</v>
      </c>
      <c r="Z1810" s="27" t="s">
        <v>126</v>
      </c>
      <c r="AA1810" s="26"/>
      <c r="AB1810" s="26"/>
      <c r="AC1810" s="26"/>
      <c r="AD1810" s="26"/>
      <c r="AE1810" s="26"/>
      <c r="AF1810" s="26"/>
      <c r="AG1810" s="26"/>
      <c r="AH1810" s="45" t="n">
        <v>2</v>
      </c>
      <c r="AI1810" s="45" t="n">
        <f aca="false">Q1810</f>
        <v>0</v>
      </c>
      <c r="AJ1810" s="45" t="n">
        <f aca="false">$AH1810-$AI1810</f>
        <v>2</v>
      </c>
      <c r="AK1810" s="46" t="n">
        <v>53900</v>
      </c>
      <c r="AL1810" s="46" t="n">
        <f aca="false">$AJ1810*$AK1810</f>
        <v>107800</v>
      </c>
      <c r="AM1810" s="46" t="n">
        <f aca="false">$AI1810*$AK1810</f>
        <v>0</v>
      </c>
      <c r="AN1810" s="26"/>
      <c r="AO1810" s="26"/>
    </row>
    <row r="1811" customFormat="false" ht="12" hidden="false" customHeight="false" outlineLevel="0" collapsed="false">
      <c r="A1811" s="39" t="s">
        <v>3179</v>
      </c>
      <c r="B1811" s="39" t="s">
        <v>3180</v>
      </c>
      <c r="C1811" s="39"/>
      <c r="D1811" s="39" t="s">
        <v>4565</v>
      </c>
      <c r="E1811" s="39" t="s">
        <v>611</v>
      </c>
      <c r="F1811" s="39" t="s">
        <v>1739</v>
      </c>
      <c r="G1811" s="39" t="s">
        <v>4854</v>
      </c>
      <c r="H1811" s="39" t="s">
        <v>4502</v>
      </c>
      <c r="I1811" s="40" t="n">
        <v>2</v>
      </c>
      <c r="J1811" s="40" t="n">
        <v>0</v>
      </c>
      <c r="K1811" s="39" t="s">
        <v>4503</v>
      </c>
      <c r="L1811" s="41" t="n">
        <v>0</v>
      </c>
      <c r="M1811" s="41" t="n">
        <v>23140</v>
      </c>
      <c r="O1811" s="42" t="n">
        <f aca="false">M1811/SUM($M$2:$M$2023)</f>
        <v>6.3927468746621E-005</v>
      </c>
      <c r="P1811" s="43" t="n">
        <f aca="false">IFERROR(M1811/I1811,0)</f>
        <v>11570</v>
      </c>
      <c r="Q1811" s="17"/>
      <c r="R1811" s="44" t="n">
        <f aca="false">I1811-Q1811</f>
        <v>2</v>
      </c>
      <c r="S1811" s="43" t="n">
        <f aca="false">$AK1811*R1811</f>
        <v>23140</v>
      </c>
      <c r="U1811" s="26" t="s">
        <v>259</v>
      </c>
      <c r="V1811" s="26" t="s">
        <v>610</v>
      </c>
      <c r="W1811" s="26" t="s">
        <v>612</v>
      </c>
      <c r="X1811" s="26"/>
      <c r="Y1811" s="26" t="s">
        <v>615</v>
      </c>
      <c r="Z1811" s="27" t="s">
        <v>126</v>
      </c>
      <c r="AA1811" s="26"/>
      <c r="AB1811" s="26"/>
      <c r="AC1811" s="26"/>
      <c r="AD1811" s="26"/>
      <c r="AE1811" s="26"/>
      <c r="AF1811" s="26"/>
      <c r="AG1811" s="26"/>
      <c r="AH1811" s="45" t="n">
        <v>2</v>
      </c>
      <c r="AI1811" s="45" t="n">
        <f aca="false">Q1811</f>
        <v>0</v>
      </c>
      <c r="AJ1811" s="45" t="n">
        <f aca="false">$AH1811-$AI1811</f>
        <v>2</v>
      </c>
      <c r="AK1811" s="46" t="n">
        <v>11570</v>
      </c>
      <c r="AL1811" s="46" t="n">
        <f aca="false">$AJ1811*$AK1811</f>
        <v>23140</v>
      </c>
      <c r="AM1811" s="46" t="n">
        <f aca="false">$AI1811*$AK1811</f>
        <v>0</v>
      </c>
      <c r="AN1811" s="26"/>
      <c r="AO1811" s="26"/>
    </row>
    <row r="1812" customFormat="false" ht="12" hidden="false" customHeight="false" outlineLevel="0" collapsed="false">
      <c r="A1812" s="39" t="s">
        <v>3181</v>
      </c>
      <c r="B1812" s="39" t="s">
        <v>3182</v>
      </c>
      <c r="C1812" s="39"/>
      <c r="D1812" s="39" t="s">
        <v>4565</v>
      </c>
      <c r="E1812" s="39" t="s">
        <v>611</v>
      </c>
      <c r="F1812" s="39" t="s">
        <v>1739</v>
      </c>
      <c r="G1812" s="39" t="s">
        <v>5166</v>
      </c>
      <c r="H1812" s="39" t="s">
        <v>4502</v>
      </c>
      <c r="I1812" s="40" t="n">
        <v>2</v>
      </c>
      <c r="J1812" s="40" t="n">
        <v>0</v>
      </c>
      <c r="K1812" s="39" t="s">
        <v>4503</v>
      </c>
      <c r="L1812" s="41" t="n">
        <v>0</v>
      </c>
      <c r="M1812" s="41" t="n">
        <v>35800</v>
      </c>
      <c r="O1812" s="42" t="n">
        <f aca="false">M1812/SUM($M$2:$M$2023)</f>
        <v>9.89024797376419E-005</v>
      </c>
      <c r="P1812" s="43" t="n">
        <f aca="false">IFERROR(M1812/I1812,0)</f>
        <v>17900</v>
      </c>
      <c r="Q1812" s="17"/>
      <c r="R1812" s="44" t="n">
        <f aca="false">I1812-Q1812</f>
        <v>2</v>
      </c>
      <c r="S1812" s="43" t="n">
        <f aca="false">$AK1812*R1812</f>
        <v>35800</v>
      </c>
      <c r="U1812" s="26" t="s">
        <v>259</v>
      </c>
      <c r="V1812" s="26" t="s">
        <v>610</v>
      </c>
      <c r="W1812" s="26" t="s">
        <v>612</v>
      </c>
      <c r="X1812" s="26"/>
      <c r="Y1812" s="26" t="s">
        <v>615</v>
      </c>
      <c r="Z1812" s="27" t="s">
        <v>126</v>
      </c>
      <c r="AA1812" s="26"/>
      <c r="AB1812" s="26"/>
      <c r="AC1812" s="26"/>
      <c r="AD1812" s="26"/>
      <c r="AE1812" s="26"/>
      <c r="AF1812" s="26"/>
      <c r="AG1812" s="26"/>
      <c r="AH1812" s="45" t="n">
        <v>2</v>
      </c>
      <c r="AI1812" s="45" t="n">
        <f aca="false">Q1812</f>
        <v>0</v>
      </c>
      <c r="AJ1812" s="45" t="n">
        <f aca="false">$AH1812-$AI1812</f>
        <v>2</v>
      </c>
      <c r="AK1812" s="46" t="n">
        <v>17900</v>
      </c>
      <c r="AL1812" s="46" t="n">
        <f aca="false">$AJ1812*$AK1812</f>
        <v>35800</v>
      </c>
      <c r="AM1812" s="46" t="n">
        <f aca="false">$AI1812*$AK1812</f>
        <v>0</v>
      </c>
      <c r="AN1812" s="26"/>
      <c r="AO1812" s="26"/>
    </row>
    <row r="1813" customFormat="false" ht="12" hidden="false" customHeight="false" outlineLevel="0" collapsed="false">
      <c r="A1813" s="39" t="s">
        <v>3183</v>
      </c>
      <c r="B1813" s="39" t="s">
        <v>3184</v>
      </c>
      <c r="C1813" s="39"/>
      <c r="D1813" s="39" t="s">
        <v>4565</v>
      </c>
      <c r="E1813" s="39" t="s">
        <v>611</v>
      </c>
      <c r="F1813" s="39" t="s">
        <v>1739</v>
      </c>
      <c r="G1813" s="39" t="s">
        <v>4854</v>
      </c>
      <c r="H1813" s="39" t="s">
        <v>4502</v>
      </c>
      <c r="I1813" s="40" t="n">
        <v>2</v>
      </c>
      <c r="J1813" s="40" t="n">
        <v>0</v>
      </c>
      <c r="K1813" s="39" t="s">
        <v>4503</v>
      </c>
      <c r="L1813" s="41" t="n">
        <v>0</v>
      </c>
      <c r="M1813" s="41" t="n">
        <v>22826</v>
      </c>
      <c r="O1813" s="42" t="n">
        <f aca="false">M1813/SUM($M$2:$M$2023)</f>
        <v>6.30600000695925E-005</v>
      </c>
      <c r="P1813" s="43" t="n">
        <f aca="false">IFERROR(M1813/I1813,0)</f>
        <v>11413</v>
      </c>
      <c r="Q1813" s="17"/>
      <c r="R1813" s="44" t="n">
        <f aca="false">I1813-Q1813</f>
        <v>2</v>
      </c>
      <c r="S1813" s="43" t="n">
        <f aca="false">$AK1813*R1813</f>
        <v>22826</v>
      </c>
      <c r="U1813" s="26" t="s">
        <v>259</v>
      </c>
      <c r="V1813" s="26" t="s">
        <v>610</v>
      </c>
      <c r="W1813" s="26" t="s">
        <v>612</v>
      </c>
      <c r="X1813" s="26"/>
      <c r="Y1813" s="26" t="s">
        <v>615</v>
      </c>
      <c r="Z1813" s="27" t="s">
        <v>126</v>
      </c>
      <c r="AA1813" s="26"/>
      <c r="AB1813" s="26"/>
      <c r="AC1813" s="26"/>
      <c r="AD1813" s="26"/>
      <c r="AE1813" s="26"/>
      <c r="AF1813" s="26"/>
      <c r="AG1813" s="26"/>
      <c r="AH1813" s="45" t="n">
        <v>2</v>
      </c>
      <c r="AI1813" s="45" t="n">
        <f aca="false">Q1813</f>
        <v>0</v>
      </c>
      <c r="AJ1813" s="45" t="n">
        <f aca="false">$AH1813-$AI1813</f>
        <v>2</v>
      </c>
      <c r="AK1813" s="46" t="n">
        <v>11413</v>
      </c>
      <c r="AL1813" s="46" t="n">
        <f aca="false">$AJ1813*$AK1813</f>
        <v>22826</v>
      </c>
      <c r="AM1813" s="46" t="n">
        <f aca="false">$AI1813*$AK1813</f>
        <v>0</v>
      </c>
      <c r="AN1813" s="26"/>
      <c r="AO1813" s="26"/>
    </row>
    <row r="1814" customFormat="false" ht="12" hidden="false" customHeight="false" outlineLevel="0" collapsed="false">
      <c r="A1814" s="39" t="s">
        <v>3185</v>
      </c>
      <c r="B1814" s="39" t="s">
        <v>3186</v>
      </c>
      <c r="C1814" s="39"/>
      <c r="D1814" s="39" t="s">
        <v>4565</v>
      </c>
      <c r="E1814" s="39" t="s">
        <v>611</v>
      </c>
      <c r="F1814" s="39" t="s">
        <v>1739</v>
      </c>
      <c r="G1814" s="39" t="s">
        <v>4854</v>
      </c>
      <c r="H1814" s="39" t="s">
        <v>4502</v>
      </c>
      <c r="I1814" s="40" t="n">
        <v>2</v>
      </c>
      <c r="J1814" s="40" t="n">
        <v>0</v>
      </c>
      <c r="K1814" s="39" t="s">
        <v>4503</v>
      </c>
      <c r="L1814" s="41" t="n">
        <v>0</v>
      </c>
      <c r="M1814" s="41" t="n">
        <v>241360</v>
      </c>
      <c r="O1814" s="42" t="n">
        <f aca="false">M1814/SUM($M$2:$M$2023)</f>
        <v>0.000666790572890426</v>
      </c>
      <c r="P1814" s="43" t="n">
        <f aca="false">IFERROR(M1814/I1814,0)</f>
        <v>120680</v>
      </c>
      <c r="Q1814" s="17"/>
      <c r="R1814" s="44" t="n">
        <f aca="false">I1814-Q1814</f>
        <v>2</v>
      </c>
      <c r="S1814" s="43" t="n">
        <f aca="false">$AK1814*R1814</f>
        <v>241360</v>
      </c>
      <c r="U1814" s="26" t="s">
        <v>259</v>
      </c>
      <c r="V1814" s="26" t="s">
        <v>610</v>
      </c>
      <c r="W1814" s="26" t="s">
        <v>612</v>
      </c>
      <c r="X1814" s="26"/>
      <c r="Y1814" s="26" t="s">
        <v>615</v>
      </c>
      <c r="Z1814" s="27" t="s">
        <v>126</v>
      </c>
      <c r="AA1814" s="26"/>
      <c r="AB1814" s="26"/>
      <c r="AC1814" s="26"/>
      <c r="AD1814" s="26"/>
      <c r="AE1814" s="26"/>
      <c r="AF1814" s="26"/>
      <c r="AG1814" s="26"/>
      <c r="AH1814" s="45" t="n">
        <v>2</v>
      </c>
      <c r="AI1814" s="45" t="n">
        <f aca="false">Q1814</f>
        <v>0</v>
      </c>
      <c r="AJ1814" s="45" t="n">
        <f aca="false">$AH1814-$AI1814</f>
        <v>2</v>
      </c>
      <c r="AK1814" s="46" t="n">
        <v>120680</v>
      </c>
      <c r="AL1814" s="46" t="n">
        <f aca="false">$AJ1814*$AK1814</f>
        <v>241360</v>
      </c>
      <c r="AM1814" s="46" t="n">
        <f aca="false">$AI1814*$AK1814</f>
        <v>0</v>
      </c>
      <c r="AN1814" s="26"/>
      <c r="AO1814" s="26"/>
    </row>
    <row r="1815" customFormat="false" ht="12" hidden="false" customHeight="false" outlineLevel="0" collapsed="false">
      <c r="A1815" s="39" t="s">
        <v>3187</v>
      </c>
      <c r="B1815" s="39" t="s">
        <v>3188</v>
      </c>
      <c r="C1815" s="39"/>
      <c r="D1815" s="39" t="s">
        <v>4565</v>
      </c>
      <c r="E1815" s="39" t="s">
        <v>611</v>
      </c>
      <c r="F1815" s="39" t="s">
        <v>1739</v>
      </c>
      <c r="G1815" s="39" t="s">
        <v>4854</v>
      </c>
      <c r="H1815" s="39" t="s">
        <v>4502</v>
      </c>
      <c r="I1815" s="40" t="n">
        <v>2</v>
      </c>
      <c r="J1815" s="40" t="n">
        <v>0</v>
      </c>
      <c r="K1815" s="39" t="s">
        <v>4503</v>
      </c>
      <c r="L1815" s="41" t="n">
        <v>0</v>
      </c>
      <c r="M1815" s="41" t="n">
        <v>262463.14</v>
      </c>
      <c r="O1815" s="42" t="n">
        <f aca="false">M1815/SUM($M$2:$M$2023)</f>
        <v>0.000725090932562231</v>
      </c>
      <c r="P1815" s="43" t="n">
        <f aca="false">IFERROR(M1815/I1815,0)</f>
        <v>131231.57</v>
      </c>
      <c r="Q1815" s="17"/>
      <c r="R1815" s="44" t="n">
        <f aca="false">I1815-Q1815</f>
        <v>2</v>
      </c>
      <c r="S1815" s="43" t="n">
        <f aca="false">$AK1815*R1815</f>
        <v>262463.14</v>
      </c>
      <c r="U1815" s="26" t="s">
        <v>259</v>
      </c>
      <c r="V1815" s="26" t="s">
        <v>610</v>
      </c>
      <c r="W1815" s="26" t="s">
        <v>612</v>
      </c>
      <c r="X1815" s="26"/>
      <c r="Y1815" s="26" t="s">
        <v>615</v>
      </c>
      <c r="Z1815" s="27" t="s">
        <v>126</v>
      </c>
      <c r="AA1815" s="26"/>
      <c r="AB1815" s="26"/>
      <c r="AC1815" s="26"/>
      <c r="AD1815" s="26"/>
      <c r="AE1815" s="26"/>
      <c r="AF1815" s="26"/>
      <c r="AG1815" s="26"/>
      <c r="AH1815" s="45" t="n">
        <v>2</v>
      </c>
      <c r="AI1815" s="45" t="n">
        <f aca="false">Q1815</f>
        <v>0</v>
      </c>
      <c r="AJ1815" s="45" t="n">
        <f aca="false">$AH1815-$AI1815</f>
        <v>2</v>
      </c>
      <c r="AK1815" s="46" t="n">
        <v>131231.57</v>
      </c>
      <c r="AL1815" s="46" t="n">
        <f aca="false">$AJ1815*$AK1815</f>
        <v>262463.14</v>
      </c>
      <c r="AM1815" s="46" t="n">
        <f aca="false">$AI1815*$AK1815</f>
        <v>0</v>
      </c>
      <c r="AN1815" s="26"/>
      <c r="AO1815" s="26"/>
    </row>
    <row r="1816" customFormat="false" ht="12" hidden="false" customHeight="false" outlineLevel="0" collapsed="false">
      <c r="A1816" s="39" t="s">
        <v>2959</v>
      </c>
      <c r="B1816" s="39" t="s">
        <v>2960</v>
      </c>
      <c r="C1816" s="39"/>
      <c r="D1816" s="39" t="s">
        <v>4565</v>
      </c>
      <c r="E1816" s="39" t="s">
        <v>611</v>
      </c>
      <c r="F1816" s="39" t="s">
        <v>1739</v>
      </c>
      <c r="G1816" s="39" t="s">
        <v>5355</v>
      </c>
      <c r="H1816" s="39" t="s">
        <v>4502</v>
      </c>
      <c r="I1816" s="40" t="n">
        <v>2</v>
      </c>
      <c r="J1816" s="40" t="n">
        <v>0</v>
      </c>
      <c r="K1816" s="39" t="s">
        <v>4503</v>
      </c>
      <c r="L1816" s="41" t="n">
        <v>0</v>
      </c>
      <c r="M1816" s="41" t="n">
        <v>48607.33</v>
      </c>
      <c r="O1816" s="42" t="n">
        <f aca="false">M1816/SUM($M$2:$M$2023)</f>
        <v>0.000134284510347091</v>
      </c>
      <c r="P1816" s="43" t="n">
        <f aca="false">IFERROR(M1816/I1816,0)</f>
        <v>24303.665</v>
      </c>
      <c r="Q1816" s="17"/>
      <c r="R1816" s="44" t="n">
        <f aca="false">I1816-Q1816</f>
        <v>2</v>
      </c>
      <c r="S1816" s="43" t="n">
        <f aca="false">$AK1816*R1816</f>
        <v>48607.3290909091</v>
      </c>
      <c r="U1816" s="26" t="s">
        <v>259</v>
      </c>
      <c r="V1816" s="26" t="s">
        <v>610</v>
      </c>
      <c r="W1816" s="26" t="s">
        <v>612</v>
      </c>
      <c r="X1816" s="26"/>
      <c r="Y1816" s="26" t="s">
        <v>615</v>
      </c>
      <c r="Z1816" s="27" t="s">
        <v>126</v>
      </c>
      <c r="AA1816" s="26"/>
      <c r="AB1816" s="26"/>
      <c r="AC1816" s="26"/>
      <c r="AD1816" s="26"/>
      <c r="AE1816" s="26"/>
      <c r="AF1816" s="26"/>
      <c r="AG1816" s="26"/>
      <c r="AH1816" s="45"/>
      <c r="AI1816" s="45"/>
      <c r="AJ1816" s="45"/>
      <c r="AK1816" s="46" t="n">
        <v>24303.6645454546</v>
      </c>
      <c r="AL1816" s="46"/>
      <c r="AM1816" s="46"/>
      <c r="AN1816" s="26"/>
      <c r="AO1816" s="26" t="s">
        <v>1741</v>
      </c>
    </row>
    <row r="1817" customFormat="false" ht="12" hidden="false" customHeight="false" outlineLevel="0" collapsed="false">
      <c r="A1817" s="39" t="s">
        <v>3189</v>
      </c>
      <c r="B1817" s="39" t="s">
        <v>3190</v>
      </c>
      <c r="C1817" s="39"/>
      <c r="D1817" s="39" t="s">
        <v>4565</v>
      </c>
      <c r="E1817" s="39" t="s">
        <v>611</v>
      </c>
      <c r="F1817" s="39" t="s">
        <v>1739</v>
      </c>
      <c r="G1817" s="39" t="s">
        <v>5355</v>
      </c>
      <c r="H1817" s="39" t="s">
        <v>4502</v>
      </c>
      <c r="I1817" s="40" t="n">
        <v>2</v>
      </c>
      <c r="J1817" s="40" t="n">
        <v>0</v>
      </c>
      <c r="K1817" s="39" t="s">
        <v>4503</v>
      </c>
      <c r="L1817" s="41" t="n">
        <v>0</v>
      </c>
      <c r="M1817" s="41" t="n">
        <v>17400</v>
      </c>
      <c r="O1817" s="42" t="n">
        <f aca="false">M1817/SUM($M$2:$M$2023)</f>
        <v>4.80699203194125E-005</v>
      </c>
      <c r="P1817" s="43" t="n">
        <f aca="false">IFERROR(M1817/I1817,0)</f>
        <v>8700</v>
      </c>
      <c r="Q1817" s="17"/>
      <c r="R1817" s="44" t="n">
        <f aca="false">I1817-Q1817</f>
        <v>2</v>
      </c>
      <c r="S1817" s="43" t="n">
        <f aca="false">$AK1817*R1817</f>
        <v>17400</v>
      </c>
      <c r="U1817" s="26" t="s">
        <v>259</v>
      </c>
      <c r="V1817" s="26" t="s">
        <v>610</v>
      </c>
      <c r="W1817" s="26" t="s">
        <v>612</v>
      </c>
      <c r="X1817" s="26"/>
      <c r="Y1817" s="26" t="s">
        <v>615</v>
      </c>
      <c r="Z1817" s="27" t="s">
        <v>126</v>
      </c>
      <c r="AA1817" s="26"/>
      <c r="AB1817" s="26"/>
      <c r="AC1817" s="26"/>
      <c r="AD1817" s="26"/>
      <c r="AE1817" s="26"/>
      <c r="AF1817" s="26"/>
      <c r="AG1817" s="26"/>
      <c r="AH1817" s="45" t="n">
        <v>2</v>
      </c>
      <c r="AI1817" s="45" t="n">
        <f aca="false">Q1817</f>
        <v>0</v>
      </c>
      <c r="AJ1817" s="45" t="n">
        <f aca="false">$AH1817-$AI1817</f>
        <v>2</v>
      </c>
      <c r="AK1817" s="46" t="n">
        <v>8700</v>
      </c>
      <c r="AL1817" s="46" t="n">
        <f aca="false">$AJ1817*$AK1817</f>
        <v>17400</v>
      </c>
      <c r="AM1817" s="46" t="n">
        <f aca="false">$AI1817*$AK1817</f>
        <v>0</v>
      </c>
      <c r="AN1817" s="26"/>
      <c r="AO1817" s="26"/>
    </row>
    <row r="1818" customFormat="false" ht="12" hidden="false" customHeight="false" outlineLevel="0" collapsed="false">
      <c r="A1818" s="39" t="s">
        <v>3191</v>
      </c>
      <c r="B1818" s="39" t="s">
        <v>3192</v>
      </c>
      <c r="C1818" s="39"/>
      <c r="D1818" s="39" t="s">
        <v>4565</v>
      </c>
      <c r="E1818" s="39" t="s">
        <v>611</v>
      </c>
      <c r="F1818" s="39" t="s">
        <v>1739</v>
      </c>
      <c r="G1818" s="39" t="s">
        <v>4854</v>
      </c>
      <c r="H1818" s="39" t="s">
        <v>4502</v>
      </c>
      <c r="I1818" s="40" t="n">
        <v>2</v>
      </c>
      <c r="J1818" s="40" t="n">
        <v>0</v>
      </c>
      <c r="K1818" s="39" t="s">
        <v>4503</v>
      </c>
      <c r="L1818" s="41" t="n">
        <v>0</v>
      </c>
      <c r="M1818" s="41" t="n">
        <v>55000</v>
      </c>
      <c r="O1818" s="42" t="n">
        <f aca="false">M1818/SUM($M$2:$M$2023)</f>
        <v>0.000151945150434925</v>
      </c>
      <c r="P1818" s="43" t="n">
        <f aca="false">IFERROR(M1818/I1818,0)</f>
        <v>27500</v>
      </c>
      <c r="Q1818" s="17"/>
      <c r="R1818" s="44" t="n">
        <f aca="false">I1818-Q1818</f>
        <v>2</v>
      </c>
      <c r="S1818" s="43" t="n">
        <f aca="false">$AK1818*R1818</f>
        <v>55000</v>
      </c>
      <c r="U1818" s="26" t="s">
        <v>259</v>
      </c>
      <c r="V1818" s="26" t="s">
        <v>610</v>
      </c>
      <c r="W1818" s="26" t="s">
        <v>612</v>
      </c>
      <c r="X1818" s="26"/>
      <c r="Y1818" s="26" t="s">
        <v>615</v>
      </c>
      <c r="Z1818" s="27" t="s">
        <v>126</v>
      </c>
      <c r="AA1818" s="26"/>
      <c r="AB1818" s="26"/>
      <c r="AC1818" s="26"/>
      <c r="AD1818" s="26"/>
      <c r="AE1818" s="26"/>
      <c r="AF1818" s="26"/>
      <c r="AG1818" s="26"/>
      <c r="AH1818" s="45" t="n">
        <v>2</v>
      </c>
      <c r="AI1818" s="45" t="n">
        <f aca="false">Q1818</f>
        <v>0</v>
      </c>
      <c r="AJ1818" s="45" t="n">
        <f aca="false">$AH1818-$AI1818</f>
        <v>2</v>
      </c>
      <c r="AK1818" s="46" t="n">
        <v>27500</v>
      </c>
      <c r="AL1818" s="46" t="n">
        <f aca="false">$AJ1818*$AK1818</f>
        <v>55000</v>
      </c>
      <c r="AM1818" s="46" t="n">
        <f aca="false">$AI1818*$AK1818</f>
        <v>0</v>
      </c>
      <c r="AN1818" s="26"/>
      <c r="AO1818" s="26"/>
    </row>
    <row r="1819" customFormat="false" ht="12" hidden="false" customHeight="false" outlineLevel="0" collapsed="false">
      <c r="A1819" s="39" t="s">
        <v>3193</v>
      </c>
      <c r="B1819" s="39" t="s">
        <v>3194</v>
      </c>
      <c r="C1819" s="39" t="s">
        <v>6075</v>
      </c>
      <c r="D1819" s="39" t="s">
        <v>4505</v>
      </c>
      <c r="E1819" s="39" t="s">
        <v>261</v>
      </c>
      <c r="F1819" s="39" t="s">
        <v>1739</v>
      </c>
      <c r="G1819" s="39" t="s">
        <v>4853</v>
      </c>
      <c r="H1819" s="39" t="s">
        <v>4502</v>
      </c>
      <c r="I1819" s="40" t="n">
        <v>1</v>
      </c>
      <c r="J1819" s="40" t="n">
        <v>0</v>
      </c>
      <c r="K1819" s="39" t="s">
        <v>4503</v>
      </c>
      <c r="L1819" s="41" t="n">
        <v>0</v>
      </c>
      <c r="M1819" s="41" t="n">
        <v>48.35</v>
      </c>
      <c r="O1819" s="42" t="n">
        <f aca="false">M1819/SUM($M$2:$M$2023)</f>
        <v>1.33573600427793E-007</v>
      </c>
      <c r="P1819" s="43" t="n">
        <f aca="false">IFERROR(M1819/I1819,0)</f>
        <v>48.35</v>
      </c>
      <c r="Q1819" s="17"/>
      <c r="R1819" s="44" t="n">
        <f aca="false">I1819-Q1819</f>
        <v>1</v>
      </c>
      <c r="S1819" s="43" t="n">
        <f aca="false">$AK1819*R1819</f>
        <v>48.35</v>
      </c>
      <c r="U1819" s="26" t="s">
        <v>259</v>
      </c>
      <c r="V1819" s="26" t="s">
        <v>260</v>
      </c>
      <c r="W1819" s="26" t="s">
        <v>262</v>
      </c>
      <c r="X1819" s="26"/>
      <c r="Y1819" s="26" t="s">
        <v>277</v>
      </c>
      <c r="Z1819" s="27" t="s">
        <v>123</v>
      </c>
      <c r="AA1819" s="26"/>
      <c r="AB1819" s="26"/>
      <c r="AC1819" s="26"/>
      <c r="AD1819" s="26"/>
      <c r="AE1819" s="26"/>
      <c r="AF1819" s="26"/>
      <c r="AG1819" s="26"/>
      <c r="AH1819" s="45" t="n">
        <v>1</v>
      </c>
      <c r="AI1819" s="45" t="n">
        <f aca="false">Q1819</f>
        <v>0</v>
      </c>
      <c r="AJ1819" s="45" t="n">
        <f aca="false">$AH1819-$AI1819</f>
        <v>1</v>
      </c>
      <c r="AK1819" s="46" t="n">
        <v>48.35</v>
      </c>
      <c r="AL1819" s="46" t="n">
        <f aca="false">$AJ1819*$AK1819</f>
        <v>48.35</v>
      </c>
      <c r="AM1819" s="46" t="n">
        <f aca="false">$AI1819*$AK1819</f>
        <v>0</v>
      </c>
      <c r="AN1819" s="26"/>
      <c r="AO1819" s="26" t="s">
        <v>1741</v>
      </c>
    </row>
    <row r="1820" customFormat="false" ht="12" hidden="false" customHeight="false" outlineLevel="0" collapsed="false">
      <c r="A1820" s="39" t="s">
        <v>2660</v>
      </c>
      <c r="B1820" s="39" t="s">
        <v>2661</v>
      </c>
      <c r="C1820" s="39" t="s">
        <v>6076</v>
      </c>
      <c r="D1820" s="39" t="s">
        <v>4505</v>
      </c>
      <c r="E1820" s="39" t="s">
        <v>261</v>
      </c>
      <c r="F1820" s="39" t="s">
        <v>1739</v>
      </c>
      <c r="G1820" s="39" t="s">
        <v>4853</v>
      </c>
      <c r="H1820" s="39" t="s">
        <v>4502</v>
      </c>
      <c r="I1820" s="40" t="n">
        <v>1</v>
      </c>
      <c r="J1820" s="40" t="n">
        <v>0</v>
      </c>
      <c r="K1820" s="39" t="s">
        <v>4503</v>
      </c>
      <c r="L1820" s="41" t="n">
        <v>0</v>
      </c>
      <c r="M1820" s="41" t="n">
        <v>4796.02</v>
      </c>
      <c r="O1820" s="42" t="n">
        <f aca="false">M1820/SUM($M$2:$M$2023)</f>
        <v>1.32496723707074E-005</v>
      </c>
      <c r="P1820" s="43" t="n">
        <f aca="false">IFERROR(M1820/I1820,0)</f>
        <v>4796.02</v>
      </c>
      <c r="Q1820" s="17"/>
      <c r="R1820" s="44" t="n">
        <f aca="false">I1820-Q1820</f>
        <v>1</v>
      </c>
      <c r="S1820" s="43" t="n">
        <f aca="false">$AK1820*R1820</f>
        <v>4796.02406779661</v>
      </c>
      <c r="U1820" s="26" t="s">
        <v>259</v>
      </c>
      <c r="V1820" s="26" t="s">
        <v>260</v>
      </c>
      <c r="W1820" s="26" t="s">
        <v>262</v>
      </c>
      <c r="X1820" s="26"/>
      <c r="Y1820" s="26" t="s">
        <v>277</v>
      </c>
      <c r="Z1820" s="27" t="s">
        <v>123</v>
      </c>
      <c r="AA1820" s="26"/>
      <c r="AB1820" s="26"/>
      <c r="AC1820" s="26"/>
      <c r="AD1820" s="26"/>
      <c r="AE1820" s="26"/>
      <c r="AF1820" s="26"/>
      <c r="AG1820" s="26"/>
      <c r="AH1820" s="45"/>
      <c r="AI1820" s="45"/>
      <c r="AJ1820" s="45"/>
      <c r="AK1820" s="46" t="n">
        <v>4796.02406779661</v>
      </c>
      <c r="AL1820" s="46"/>
      <c r="AM1820" s="46"/>
      <c r="AN1820" s="26"/>
      <c r="AO1820" s="26" t="s">
        <v>2066</v>
      </c>
    </row>
    <row r="1821" customFormat="false" ht="12" hidden="false" customHeight="false" outlineLevel="0" collapsed="false">
      <c r="A1821" s="39" t="s">
        <v>974</v>
      </c>
      <c r="B1821" s="39" t="s">
        <v>975</v>
      </c>
      <c r="C1821" s="39" t="s">
        <v>6077</v>
      </c>
      <c r="D1821" s="39" t="s">
        <v>4505</v>
      </c>
      <c r="E1821" s="39" t="s">
        <v>261</v>
      </c>
      <c r="F1821" s="39" t="s">
        <v>1739</v>
      </c>
      <c r="G1821" s="39" t="s">
        <v>4853</v>
      </c>
      <c r="H1821" s="39" t="s">
        <v>4502</v>
      </c>
      <c r="I1821" s="40" t="n">
        <v>1</v>
      </c>
      <c r="J1821" s="40" t="n">
        <v>0</v>
      </c>
      <c r="K1821" s="39" t="s">
        <v>4503</v>
      </c>
      <c r="L1821" s="41" t="n">
        <v>0</v>
      </c>
      <c r="M1821" s="41" t="n">
        <v>315.09</v>
      </c>
      <c r="O1821" s="42" t="n">
        <f aca="false">M1821/SUM($M$2:$M$2023)</f>
        <v>8.70479953646189E-007</v>
      </c>
      <c r="P1821" s="43" t="n">
        <f aca="false">IFERROR(M1821/I1821,0)</f>
        <v>315.09</v>
      </c>
      <c r="Q1821" s="17"/>
      <c r="R1821" s="44" t="n">
        <f aca="false">I1821-Q1821</f>
        <v>1</v>
      </c>
      <c r="S1821" s="43" t="n">
        <f aca="false">$AK1821*R1821</f>
        <v>315.093297101449</v>
      </c>
      <c r="U1821" s="26" t="s">
        <v>259</v>
      </c>
      <c r="V1821" s="26" t="s">
        <v>260</v>
      </c>
      <c r="W1821" s="26" t="s">
        <v>262</v>
      </c>
      <c r="X1821" s="26"/>
      <c r="Y1821" s="26" t="s">
        <v>277</v>
      </c>
      <c r="Z1821" s="27" t="s">
        <v>123</v>
      </c>
      <c r="AA1821" s="26"/>
      <c r="AB1821" s="26"/>
      <c r="AC1821" s="26"/>
      <c r="AD1821" s="26"/>
      <c r="AE1821" s="26"/>
      <c r="AF1821" s="26"/>
      <c r="AG1821" s="26"/>
      <c r="AH1821" s="45"/>
      <c r="AI1821" s="45"/>
      <c r="AJ1821" s="45"/>
      <c r="AK1821" s="46" t="n">
        <v>315.093297101449</v>
      </c>
      <c r="AL1821" s="46"/>
      <c r="AM1821" s="46"/>
      <c r="AN1821" s="26"/>
      <c r="AO1821" s="26" t="s">
        <v>2177</v>
      </c>
    </row>
    <row r="1822" customFormat="false" ht="12" hidden="false" customHeight="false" outlineLevel="0" collapsed="false">
      <c r="A1822" s="39" t="s">
        <v>514</v>
      </c>
      <c r="B1822" s="39" t="s">
        <v>515</v>
      </c>
      <c r="C1822" s="39" t="s">
        <v>6078</v>
      </c>
      <c r="D1822" s="39" t="s">
        <v>4505</v>
      </c>
      <c r="E1822" s="39" t="s">
        <v>261</v>
      </c>
      <c r="F1822" s="39" t="s">
        <v>1739</v>
      </c>
      <c r="G1822" s="39" t="s">
        <v>4853</v>
      </c>
      <c r="H1822" s="39" t="s">
        <v>4502</v>
      </c>
      <c r="I1822" s="40" t="n">
        <v>1</v>
      </c>
      <c r="J1822" s="40" t="n">
        <v>0</v>
      </c>
      <c r="K1822" s="39" t="s">
        <v>4503</v>
      </c>
      <c r="L1822" s="41" t="n">
        <v>0</v>
      </c>
      <c r="M1822" s="41" t="n">
        <v>201.29</v>
      </c>
      <c r="O1822" s="42" t="n">
        <f aca="false">M1822/SUM($M$2:$M$2023)</f>
        <v>5.56091624200836E-007</v>
      </c>
      <c r="P1822" s="43" t="n">
        <f aca="false">IFERROR(M1822/I1822,0)</f>
        <v>201.29</v>
      </c>
      <c r="Q1822" s="17"/>
      <c r="R1822" s="44" t="n">
        <f aca="false">I1822-Q1822</f>
        <v>1</v>
      </c>
      <c r="S1822" s="43" t="n">
        <f aca="false">$AK1822*R1822</f>
        <v>201.291798304328</v>
      </c>
      <c r="U1822" s="26" t="s">
        <v>259</v>
      </c>
      <c r="V1822" s="26" t="s">
        <v>260</v>
      </c>
      <c r="W1822" s="26" t="s">
        <v>262</v>
      </c>
      <c r="X1822" s="29" t="s">
        <v>227</v>
      </c>
      <c r="Y1822" s="26" t="s">
        <v>297</v>
      </c>
      <c r="Z1822" s="25" t="s">
        <v>51</v>
      </c>
      <c r="AA1822" s="26" t="s">
        <v>1936</v>
      </c>
      <c r="AB1822" s="26" t="s">
        <v>1937</v>
      </c>
      <c r="AC1822" s="26" t="s">
        <v>1938</v>
      </c>
      <c r="AD1822" s="26" t="s">
        <v>269</v>
      </c>
      <c r="AE1822" s="26"/>
      <c r="AF1822" s="26" t="s">
        <v>270</v>
      </c>
      <c r="AG1822" s="26" t="s">
        <v>1939</v>
      </c>
      <c r="AH1822" s="45"/>
      <c r="AI1822" s="45"/>
      <c r="AJ1822" s="45"/>
      <c r="AK1822" s="46" t="n">
        <v>201.291798304328</v>
      </c>
      <c r="AL1822" s="46"/>
      <c r="AM1822" s="46"/>
      <c r="AN1822" s="26"/>
      <c r="AO1822" s="26" t="s">
        <v>5091</v>
      </c>
    </row>
    <row r="1823" customFormat="false" ht="12" hidden="false" customHeight="false" outlineLevel="0" collapsed="false">
      <c r="A1823" s="39" t="s">
        <v>1169</v>
      </c>
      <c r="B1823" s="39" t="s">
        <v>1170</v>
      </c>
      <c r="C1823" s="39" t="s">
        <v>78</v>
      </c>
      <c r="D1823" s="39" t="s">
        <v>4505</v>
      </c>
      <c r="E1823" s="39" t="s">
        <v>261</v>
      </c>
      <c r="F1823" s="39" t="s">
        <v>1739</v>
      </c>
      <c r="G1823" s="39" t="s">
        <v>4853</v>
      </c>
      <c r="H1823" s="39" t="s">
        <v>4502</v>
      </c>
      <c r="I1823" s="40" t="n">
        <v>1</v>
      </c>
      <c r="J1823" s="40" t="n">
        <v>0</v>
      </c>
      <c r="K1823" s="39" t="s">
        <v>4503</v>
      </c>
      <c r="L1823" s="41" t="n">
        <v>0</v>
      </c>
      <c r="M1823" s="41" t="n">
        <v>1188.43</v>
      </c>
      <c r="O1823" s="42" t="n">
        <f aca="false">M1823/SUM($M$2:$M$2023)</f>
        <v>3.28320318420686E-006</v>
      </c>
      <c r="P1823" s="43" t="n">
        <f aca="false">IFERROR(M1823/I1823,0)</f>
        <v>1188.43</v>
      </c>
      <c r="Q1823" s="17"/>
      <c r="R1823" s="44" t="n">
        <f aca="false">I1823-Q1823</f>
        <v>1</v>
      </c>
      <c r="S1823" s="43" t="n">
        <f aca="false">$AK1823*R1823</f>
        <v>1188.43405660377</v>
      </c>
      <c r="U1823" s="26" t="s">
        <v>259</v>
      </c>
      <c r="V1823" s="26" t="s">
        <v>260</v>
      </c>
      <c r="W1823" s="26" t="s">
        <v>262</v>
      </c>
      <c r="X1823" s="29" t="s">
        <v>227</v>
      </c>
      <c r="Y1823" s="26" t="s">
        <v>297</v>
      </c>
      <c r="Z1823" s="25" t="s">
        <v>51</v>
      </c>
      <c r="AA1823" s="26" t="s">
        <v>2509</v>
      </c>
      <c r="AB1823" s="26" t="s">
        <v>2510</v>
      </c>
      <c r="AC1823" s="26" t="s">
        <v>290</v>
      </c>
      <c r="AD1823" s="26" t="s">
        <v>269</v>
      </c>
      <c r="AE1823" s="26"/>
      <c r="AF1823" s="26" t="s">
        <v>269</v>
      </c>
      <c r="AG1823" s="26"/>
      <c r="AH1823" s="45"/>
      <c r="AI1823" s="45"/>
      <c r="AJ1823" s="45"/>
      <c r="AK1823" s="46" t="n">
        <v>1188.43405660377</v>
      </c>
      <c r="AL1823" s="46"/>
      <c r="AM1823" s="46"/>
      <c r="AN1823" s="26"/>
      <c r="AO1823" s="26" t="s">
        <v>5825</v>
      </c>
    </row>
    <row r="1824" customFormat="false" ht="12" hidden="false" customHeight="false" outlineLevel="0" collapsed="false">
      <c r="A1824" s="39" t="s">
        <v>1169</v>
      </c>
      <c r="B1824" s="39" t="s">
        <v>1170</v>
      </c>
      <c r="C1824" s="39" t="s">
        <v>6079</v>
      </c>
      <c r="D1824" s="39" t="s">
        <v>4505</v>
      </c>
      <c r="E1824" s="39" t="s">
        <v>261</v>
      </c>
      <c r="F1824" s="39" t="s">
        <v>1739</v>
      </c>
      <c r="G1824" s="39" t="s">
        <v>4853</v>
      </c>
      <c r="H1824" s="39" t="s">
        <v>4502</v>
      </c>
      <c r="I1824" s="40" t="n">
        <v>1</v>
      </c>
      <c r="J1824" s="40" t="n">
        <v>0</v>
      </c>
      <c r="K1824" s="39" t="s">
        <v>4503</v>
      </c>
      <c r="L1824" s="41" t="n">
        <v>0</v>
      </c>
      <c r="M1824" s="41" t="n">
        <v>1188.43</v>
      </c>
      <c r="O1824" s="42" t="n">
        <f aca="false">M1824/SUM($M$2:$M$2023)</f>
        <v>3.28320318420686E-006</v>
      </c>
      <c r="P1824" s="43" t="n">
        <f aca="false">IFERROR(M1824/I1824,0)</f>
        <v>1188.43</v>
      </c>
      <c r="Q1824" s="17"/>
      <c r="R1824" s="44" t="n">
        <f aca="false">I1824-Q1824</f>
        <v>1</v>
      </c>
      <c r="S1824" s="43" t="n">
        <f aca="false">$AK1824*R1824</f>
        <v>1188.43405660377</v>
      </c>
      <c r="U1824" s="26" t="s">
        <v>259</v>
      </c>
      <c r="V1824" s="26" t="s">
        <v>260</v>
      </c>
      <c r="W1824" s="26" t="s">
        <v>262</v>
      </c>
      <c r="X1824" s="29" t="s">
        <v>227</v>
      </c>
      <c r="Y1824" s="26" t="s">
        <v>297</v>
      </c>
      <c r="Z1824" s="25" t="s">
        <v>51</v>
      </c>
      <c r="AA1824" s="26" t="s">
        <v>2509</v>
      </c>
      <c r="AB1824" s="26" t="s">
        <v>2510</v>
      </c>
      <c r="AC1824" s="26" t="s">
        <v>290</v>
      </c>
      <c r="AD1824" s="26" t="s">
        <v>269</v>
      </c>
      <c r="AE1824" s="26"/>
      <c r="AF1824" s="26" t="s">
        <v>269</v>
      </c>
      <c r="AG1824" s="26"/>
      <c r="AH1824" s="45"/>
      <c r="AI1824" s="45"/>
      <c r="AJ1824" s="45"/>
      <c r="AK1824" s="46" t="n">
        <v>1188.43405660377</v>
      </c>
      <c r="AL1824" s="46"/>
      <c r="AM1824" s="46"/>
      <c r="AN1824" s="26"/>
      <c r="AO1824" s="26" t="s">
        <v>5825</v>
      </c>
    </row>
    <row r="1825" customFormat="false" ht="12" hidden="false" customHeight="false" outlineLevel="0" collapsed="false">
      <c r="A1825" s="39" t="s">
        <v>1502</v>
      </c>
      <c r="B1825" s="39" t="s">
        <v>1503</v>
      </c>
      <c r="C1825" s="39" t="s">
        <v>6080</v>
      </c>
      <c r="D1825" s="39" t="s">
        <v>4505</v>
      </c>
      <c r="E1825" s="39" t="s">
        <v>261</v>
      </c>
      <c r="F1825" s="39" t="s">
        <v>1739</v>
      </c>
      <c r="G1825" s="39" t="s">
        <v>4853</v>
      </c>
      <c r="H1825" s="39" t="s">
        <v>4502</v>
      </c>
      <c r="I1825" s="40" t="n">
        <v>1</v>
      </c>
      <c r="J1825" s="40" t="n">
        <v>0</v>
      </c>
      <c r="K1825" s="39" t="s">
        <v>4503</v>
      </c>
      <c r="L1825" s="41" t="n">
        <v>0</v>
      </c>
      <c r="M1825" s="41" t="n">
        <v>131.73</v>
      </c>
      <c r="O1825" s="42" t="n">
        <f aca="false">M1825/SUM($M$2:$M$2023)</f>
        <v>3.63922448487139E-007</v>
      </c>
      <c r="P1825" s="43" t="n">
        <f aca="false">IFERROR(M1825/I1825,0)</f>
        <v>131.73</v>
      </c>
      <c r="Q1825" s="17"/>
      <c r="R1825" s="44" t="n">
        <f aca="false">I1825-Q1825</f>
        <v>1</v>
      </c>
      <c r="S1825" s="43" t="n">
        <f aca="false">$AK1825*R1825</f>
        <v>131.734165546896</v>
      </c>
      <c r="U1825" s="26" t="s">
        <v>259</v>
      </c>
      <c r="V1825" s="26" t="s">
        <v>260</v>
      </c>
      <c r="W1825" s="26" t="s">
        <v>262</v>
      </c>
      <c r="X1825" s="26"/>
      <c r="Y1825" s="26" t="s">
        <v>277</v>
      </c>
      <c r="Z1825" s="27" t="s">
        <v>123</v>
      </c>
      <c r="AA1825" s="26"/>
      <c r="AB1825" s="26"/>
      <c r="AC1825" s="26"/>
      <c r="AD1825" s="26"/>
      <c r="AE1825" s="26"/>
      <c r="AF1825" s="26"/>
      <c r="AG1825" s="26"/>
      <c r="AH1825" s="45"/>
      <c r="AI1825" s="45"/>
      <c r="AJ1825" s="45"/>
      <c r="AK1825" s="46" t="n">
        <v>131.734165546896</v>
      </c>
      <c r="AL1825" s="46"/>
      <c r="AM1825" s="46"/>
      <c r="AN1825" s="26"/>
      <c r="AO1825" s="26" t="s">
        <v>1823</v>
      </c>
    </row>
    <row r="1826" customFormat="false" ht="12" hidden="false" customHeight="false" outlineLevel="0" collapsed="false">
      <c r="A1826" s="39" t="s">
        <v>1961</v>
      </c>
      <c r="B1826" s="39" t="s">
        <v>1962</v>
      </c>
      <c r="C1826" s="39" t="s">
        <v>6081</v>
      </c>
      <c r="D1826" s="39" t="s">
        <v>4505</v>
      </c>
      <c r="E1826" s="39" t="s">
        <v>261</v>
      </c>
      <c r="F1826" s="39" t="s">
        <v>1739</v>
      </c>
      <c r="G1826" s="39" t="s">
        <v>4853</v>
      </c>
      <c r="H1826" s="39" t="s">
        <v>4502</v>
      </c>
      <c r="I1826" s="40" t="n">
        <v>1</v>
      </c>
      <c r="J1826" s="40" t="n">
        <v>0</v>
      </c>
      <c r="K1826" s="39" t="s">
        <v>4503</v>
      </c>
      <c r="L1826" s="41" t="n">
        <v>0</v>
      </c>
      <c r="M1826" s="41" t="n">
        <v>272.96</v>
      </c>
      <c r="O1826" s="42" t="n">
        <f aca="false">M1826/SUM($M$2:$M$2023)</f>
        <v>7.54089968413037E-007</v>
      </c>
      <c r="P1826" s="43" t="n">
        <f aca="false">IFERROR(M1826/I1826,0)</f>
        <v>272.96</v>
      </c>
      <c r="Q1826" s="17"/>
      <c r="R1826" s="44" t="n">
        <f aca="false">I1826-Q1826</f>
        <v>1</v>
      </c>
      <c r="S1826" s="43" t="n">
        <f aca="false">$AK1826*R1826</f>
        <v>272.960406830738</v>
      </c>
      <c r="U1826" s="26" t="s">
        <v>259</v>
      </c>
      <c r="V1826" s="26" t="s">
        <v>260</v>
      </c>
      <c r="W1826" s="26" t="s">
        <v>262</v>
      </c>
      <c r="X1826" s="26"/>
      <c r="Y1826" s="26" t="s">
        <v>277</v>
      </c>
      <c r="Z1826" s="27" t="s">
        <v>123</v>
      </c>
      <c r="AA1826" s="26"/>
      <c r="AB1826" s="26"/>
      <c r="AC1826" s="26"/>
      <c r="AD1826" s="26"/>
      <c r="AE1826" s="26"/>
      <c r="AF1826" s="26"/>
      <c r="AG1826" s="26"/>
      <c r="AH1826" s="45"/>
      <c r="AI1826" s="45"/>
      <c r="AJ1826" s="45"/>
      <c r="AK1826" s="46" t="n">
        <v>272.960406830738</v>
      </c>
      <c r="AL1826" s="46"/>
      <c r="AM1826" s="46"/>
      <c r="AN1826" s="26"/>
      <c r="AO1826" s="26" t="s">
        <v>1845</v>
      </c>
    </row>
    <row r="1827" customFormat="false" ht="12" hidden="false" customHeight="false" outlineLevel="0" collapsed="false">
      <c r="A1827" s="39" t="s">
        <v>1053</v>
      </c>
      <c r="B1827" s="39" t="s">
        <v>1054</v>
      </c>
      <c r="C1827" s="39" t="s">
        <v>6082</v>
      </c>
      <c r="D1827" s="39" t="s">
        <v>4505</v>
      </c>
      <c r="E1827" s="39" t="s">
        <v>261</v>
      </c>
      <c r="F1827" s="39" t="s">
        <v>1739</v>
      </c>
      <c r="G1827" s="39" t="s">
        <v>4853</v>
      </c>
      <c r="H1827" s="39" t="s">
        <v>4502</v>
      </c>
      <c r="I1827" s="40" t="n">
        <v>1</v>
      </c>
      <c r="J1827" s="40" t="n">
        <v>0</v>
      </c>
      <c r="K1827" s="39" t="s">
        <v>4503</v>
      </c>
      <c r="L1827" s="41" t="n">
        <v>0</v>
      </c>
      <c r="M1827" s="41" t="n">
        <v>6404.7</v>
      </c>
      <c r="O1827" s="42" t="n">
        <f aca="false">M1827/SUM($M$2:$M$2023)</f>
        <v>1.7693874636192E-005</v>
      </c>
      <c r="P1827" s="43" t="n">
        <f aca="false">IFERROR(M1827/I1827,0)</f>
        <v>6404.7</v>
      </c>
      <c r="Q1827" s="17"/>
      <c r="R1827" s="44" t="n">
        <f aca="false">I1827-Q1827</f>
        <v>1</v>
      </c>
      <c r="S1827" s="43" t="n">
        <f aca="false">$AK1827*R1827</f>
        <v>6404.6952293578</v>
      </c>
      <c r="U1827" s="26" t="s">
        <v>259</v>
      </c>
      <c r="V1827" s="26" t="s">
        <v>260</v>
      </c>
      <c r="W1827" s="26" t="s">
        <v>262</v>
      </c>
      <c r="X1827" s="25" t="s">
        <v>228</v>
      </c>
      <c r="Y1827" s="26" t="s">
        <v>282</v>
      </c>
      <c r="Z1827" s="25" t="s">
        <v>51</v>
      </c>
      <c r="AA1827" s="26" t="s">
        <v>2501</v>
      </c>
      <c r="AB1827" s="26" t="s">
        <v>2502</v>
      </c>
      <c r="AC1827" s="26" t="s">
        <v>290</v>
      </c>
      <c r="AD1827" s="26" t="s">
        <v>269</v>
      </c>
      <c r="AE1827" s="26"/>
      <c r="AF1827" s="26" t="s">
        <v>270</v>
      </c>
      <c r="AG1827" s="26" t="s">
        <v>2503</v>
      </c>
      <c r="AH1827" s="45"/>
      <c r="AI1827" s="45"/>
      <c r="AJ1827" s="45"/>
      <c r="AK1827" s="46" t="n">
        <v>6404.6952293578</v>
      </c>
      <c r="AL1827" s="46"/>
      <c r="AM1827" s="46"/>
      <c r="AN1827" s="26"/>
      <c r="AO1827" s="26" t="s">
        <v>5833</v>
      </c>
    </row>
    <row r="1828" customFormat="false" ht="12" hidden="false" customHeight="false" outlineLevel="0" collapsed="false">
      <c r="A1828" s="39" t="s">
        <v>2436</v>
      </c>
      <c r="B1828" s="39" t="s">
        <v>2437</v>
      </c>
      <c r="C1828" s="39" t="s">
        <v>6083</v>
      </c>
      <c r="D1828" s="39" t="s">
        <v>4505</v>
      </c>
      <c r="E1828" s="39" t="s">
        <v>261</v>
      </c>
      <c r="F1828" s="39" t="s">
        <v>1739</v>
      </c>
      <c r="G1828" s="39" t="s">
        <v>4853</v>
      </c>
      <c r="H1828" s="39" t="s">
        <v>4502</v>
      </c>
      <c r="I1828" s="40" t="n">
        <v>1</v>
      </c>
      <c r="J1828" s="40" t="n">
        <v>0</v>
      </c>
      <c r="K1828" s="39" t="s">
        <v>4503</v>
      </c>
      <c r="L1828" s="41" t="n">
        <v>0</v>
      </c>
      <c r="M1828" s="41" t="n">
        <v>23434.7</v>
      </c>
      <c r="O1828" s="42" t="n">
        <f aca="false">M1828/SUM($M$2:$M$2023)</f>
        <v>6.47416184890423E-005</v>
      </c>
      <c r="P1828" s="43" t="n">
        <f aca="false">IFERROR(M1828/I1828,0)</f>
        <v>23434.7</v>
      </c>
      <c r="Q1828" s="17"/>
      <c r="R1828" s="44" t="n">
        <f aca="false">I1828-Q1828</f>
        <v>1</v>
      </c>
      <c r="S1828" s="43" t="n">
        <f aca="false">$AK1828*R1828</f>
        <v>23434.7019333333</v>
      </c>
      <c r="U1828" s="26" t="s">
        <v>259</v>
      </c>
      <c r="V1828" s="26" t="s">
        <v>260</v>
      </c>
      <c r="W1828" s="26" t="s">
        <v>262</v>
      </c>
      <c r="X1828" s="26"/>
      <c r="Y1828" s="26" t="s">
        <v>277</v>
      </c>
      <c r="Z1828" s="27" t="s">
        <v>123</v>
      </c>
      <c r="AA1828" s="26"/>
      <c r="AB1828" s="26"/>
      <c r="AC1828" s="26"/>
      <c r="AD1828" s="26"/>
      <c r="AE1828" s="26"/>
      <c r="AF1828" s="26"/>
      <c r="AG1828" s="26"/>
      <c r="AH1828" s="45"/>
      <c r="AI1828" s="45"/>
      <c r="AJ1828" s="45"/>
      <c r="AK1828" s="46" t="n">
        <v>23434.7019333333</v>
      </c>
      <c r="AL1828" s="46"/>
      <c r="AM1828" s="46"/>
      <c r="AN1828" s="26"/>
      <c r="AO1828" s="26" t="s">
        <v>2177</v>
      </c>
    </row>
    <row r="1829" customFormat="false" ht="12" hidden="false" customHeight="false" outlineLevel="0" collapsed="false">
      <c r="A1829" s="39" t="s">
        <v>2294</v>
      </c>
      <c r="B1829" s="39" t="s">
        <v>2295</v>
      </c>
      <c r="C1829" s="39" t="s">
        <v>6084</v>
      </c>
      <c r="D1829" s="39" t="s">
        <v>4505</v>
      </c>
      <c r="E1829" s="39" t="s">
        <v>261</v>
      </c>
      <c r="F1829" s="39" t="s">
        <v>1739</v>
      </c>
      <c r="G1829" s="39" t="s">
        <v>4853</v>
      </c>
      <c r="H1829" s="39" t="s">
        <v>4502</v>
      </c>
      <c r="I1829" s="40" t="n">
        <v>1</v>
      </c>
      <c r="J1829" s="40" t="n">
        <v>0</v>
      </c>
      <c r="K1829" s="39" t="s">
        <v>4503</v>
      </c>
      <c r="L1829" s="41" t="n">
        <v>0</v>
      </c>
      <c r="M1829" s="41" t="n">
        <v>181.76</v>
      </c>
      <c r="O1829" s="42" t="n">
        <f aca="false">M1829/SUM($M$2:$M$2023)</f>
        <v>5.02137282600944E-007</v>
      </c>
      <c r="P1829" s="43" t="n">
        <f aca="false">IFERROR(M1829/I1829,0)</f>
        <v>181.76</v>
      </c>
      <c r="Q1829" s="17"/>
      <c r="R1829" s="44" t="n">
        <f aca="false">I1829-Q1829</f>
        <v>1</v>
      </c>
      <c r="S1829" s="43" t="n">
        <f aca="false">$AK1829*R1829</f>
        <v>181.758442367601</v>
      </c>
      <c r="U1829" s="26" t="s">
        <v>259</v>
      </c>
      <c r="V1829" s="26" t="s">
        <v>260</v>
      </c>
      <c r="W1829" s="26" t="s">
        <v>262</v>
      </c>
      <c r="X1829" s="26"/>
      <c r="Y1829" s="26" t="s">
        <v>277</v>
      </c>
      <c r="Z1829" s="27" t="s">
        <v>123</v>
      </c>
      <c r="AA1829" s="26"/>
      <c r="AB1829" s="26"/>
      <c r="AC1829" s="26"/>
      <c r="AD1829" s="26"/>
      <c r="AE1829" s="26"/>
      <c r="AF1829" s="26"/>
      <c r="AG1829" s="26"/>
      <c r="AH1829" s="45"/>
      <c r="AI1829" s="45"/>
      <c r="AJ1829" s="45"/>
      <c r="AK1829" s="46" t="n">
        <v>181.758442367601</v>
      </c>
      <c r="AL1829" s="46"/>
      <c r="AM1829" s="46"/>
      <c r="AN1829" s="26"/>
      <c r="AO1829" s="26" t="s">
        <v>2066</v>
      </c>
    </row>
    <row r="1830" customFormat="false" ht="12" hidden="false" customHeight="false" outlineLevel="0" collapsed="false">
      <c r="A1830" s="39" t="s">
        <v>3195</v>
      </c>
      <c r="B1830" s="39" t="s">
        <v>3196</v>
      </c>
      <c r="C1830" s="39" t="s">
        <v>6045</v>
      </c>
      <c r="D1830" s="39" t="s">
        <v>4505</v>
      </c>
      <c r="E1830" s="39" t="s">
        <v>261</v>
      </c>
      <c r="F1830" s="39" t="s">
        <v>1739</v>
      </c>
      <c r="G1830" s="39" t="s">
        <v>4853</v>
      </c>
      <c r="H1830" s="39" t="s">
        <v>4502</v>
      </c>
      <c r="I1830" s="40" t="n">
        <v>1</v>
      </c>
      <c r="J1830" s="40" t="n">
        <v>0</v>
      </c>
      <c r="K1830" s="39" t="s">
        <v>4503</v>
      </c>
      <c r="L1830" s="41" t="n">
        <v>0</v>
      </c>
      <c r="M1830" s="41" t="n">
        <v>609.04</v>
      </c>
      <c r="O1830" s="42" t="n">
        <f aca="false">M1830/SUM($M$2:$M$2023)</f>
        <v>1.68255771674339E-006</v>
      </c>
      <c r="P1830" s="43" t="n">
        <f aca="false">IFERROR(M1830/I1830,0)</f>
        <v>609.04</v>
      </c>
      <c r="Q1830" s="17"/>
      <c r="R1830" s="44" t="n">
        <f aca="false">I1830-Q1830</f>
        <v>1</v>
      </c>
      <c r="S1830" s="43" t="n">
        <f aca="false">$AK1830*R1830</f>
        <v>609.04</v>
      </c>
      <c r="U1830" s="26" t="s">
        <v>259</v>
      </c>
      <c r="V1830" s="26" t="s">
        <v>260</v>
      </c>
      <c r="W1830" s="26" t="s">
        <v>262</v>
      </c>
      <c r="X1830" s="26"/>
      <c r="Y1830" s="26" t="s">
        <v>277</v>
      </c>
      <c r="Z1830" s="27" t="s">
        <v>123</v>
      </c>
      <c r="AA1830" s="26"/>
      <c r="AB1830" s="26"/>
      <c r="AC1830" s="26"/>
      <c r="AD1830" s="26"/>
      <c r="AE1830" s="26"/>
      <c r="AF1830" s="26"/>
      <c r="AG1830" s="26"/>
      <c r="AH1830" s="45" t="n">
        <v>1</v>
      </c>
      <c r="AI1830" s="45" t="n">
        <f aca="false">Q1830</f>
        <v>0</v>
      </c>
      <c r="AJ1830" s="45" t="n">
        <f aca="false">$AH1830-$AI1830</f>
        <v>1</v>
      </c>
      <c r="AK1830" s="46" t="n">
        <v>609.04</v>
      </c>
      <c r="AL1830" s="46" t="n">
        <f aca="false">$AJ1830*$AK1830</f>
        <v>609.04</v>
      </c>
      <c r="AM1830" s="46" t="n">
        <f aca="false">$AI1830*$AK1830</f>
        <v>0</v>
      </c>
      <c r="AN1830" s="26"/>
      <c r="AO1830" s="26"/>
    </row>
    <row r="1831" customFormat="false" ht="12" hidden="false" customHeight="false" outlineLevel="0" collapsed="false">
      <c r="A1831" s="39" t="s">
        <v>2206</v>
      </c>
      <c r="B1831" s="39" t="s">
        <v>2207</v>
      </c>
      <c r="C1831" s="39" t="s">
        <v>6085</v>
      </c>
      <c r="D1831" s="39" t="s">
        <v>4505</v>
      </c>
      <c r="E1831" s="39" t="s">
        <v>261</v>
      </c>
      <c r="F1831" s="39" t="s">
        <v>1739</v>
      </c>
      <c r="G1831" s="39" t="s">
        <v>4853</v>
      </c>
      <c r="H1831" s="39" t="s">
        <v>4502</v>
      </c>
      <c r="I1831" s="40" t="n">
        <v>1</v>
      </c>
      <c r="J1831" s="40" t="n">
        <v>0</v>
      </c>
      <c r="K1831" s="39" t="s">
        <v>4503</v>
      </c>
      <c r="L1831" s="41" t="n">
        <v>0</v>
      </c>
      <c r="M1831" s="41" t="n">
        <v>666.44</v>
      </c>
      <c r="O1831" s="42" t="n">
        <f aca="false">M1831/SUM($M$2:$M$2023)</f>
        <v>1.84113320101548E-006</v>
      </c>
      <c r="P1831" s="43" t="n">
        <f aca="false">IFERROR(M1831/I1831,0)</f>
        <v>666.44</v>
      </c>
      <c r="Q1831" s="17"/>
      <c r="R1831" s="44" t="n">
        <f aca="false">I1831-Q1831</f>
        <v>1</v>
      </c>
      <c r="S1831" s="43" t="n">
        <f aca="false">$AK1831*R1831</f>
        <v>666.443121272366</v>
      </c>
      <c r="U1831" s="26" t="s">
        <v>259</v>
      </c>
      <c r="V1831" s="26" t="s">
        <v>260</v>
      </c>
      <c r="W1831" s="26" t="s">
        <v>262</v>
      </c>
      <c r="X1831" s="26"/>
      <c r="Y1831" s="26" t="s">
        <v>277</v>
      </c>
      <c r="Z1831" s="27" t="s">
        <v>123</v>
      </c>
      <c r="AA1831" s="26"/>
      <c r="AB1831" s="26"/>
      <c r="AC1831" s="26"/>
      <c r="AD1831" s="26"/>
      <c r="AE1831" s="26"/>
      <c r="AF1831" s="26"/>
      <c r="AG1831" s="26"/>
      <c r="AH1831" s="45"/>
      <c r="AI1831" s="45"/>
      <c r="AJ1831" s="45"/>
      <c r="AK1831" s="46" t="n">
        <v>666.443121272366</v>
      </c>
      <c r="AL1831" s="46"/>
      <c r="AM1831" s="46"/>
      <c r="AN1831" s="26"/>
      <c r="AO1831" s="26" t="s">
        <v>2177</v>
      </c>
    </row>
    <row r="1832" customFormat="false" ht="12" hidden="false" customHeight="false" outlineLevel="0" collapsed="false">
      <c r="A1832" s="39" t="s">
        <v>2206</v>
      </c>
      <c r="B1832" s="39" t="s">
        <v>2207</v>
      </c>
      <c r="C1832" s="39" t="s">
        <v>6086</v>
      </c>
      <c r="D1832" s="39" t="s">
        <v>4505</v>
      </c>
      <c r="E1832" s="39" t="s">
        <v>261</v>
      </c>
      <c r="F1832" s="39" t="s">
        <v>1739</v>
      </c>
      <c r="G1832" s="39" t="s">
        <v>4853</v>
      </c>
      <c r="H1832" s="39" t="s">
        <v>4502</v>
      </c>
      <c r="I1832" s="40" t="n">
        <v>1</v>
      </c>
      <c r="J1832" s="40" t="n">
        <v>0</v>
      </c>
      <c r="K1832" s="39" t="s">
        <v>4503</v>
      </c>
      <c r="L1832" s="41" t="n">
        <v>0</v>
      </c>
      <c r="M1832" s="41" t="n">
        <v>666.44</v>
      </c>
      <c r="O1832" s="42" t="n">
        <f aca="false">M1832/SUM($M$2:$M$2023)</f>
        <v>1.84113320101548E-006</v>
      </c>
      <c r="P1832" s="43" t="n">
        <f aca="false">IFERROR(M1832/I1832,0)</f>
        <v>666.44</v>
      </c>
      <c r="Q1832" s="17"/>
      <c r="R1832" s="44" t="n">
        <f aca="false">I1832-Q1832</f>
        <v>1</v>
      </c>
      <c r="S1832" s="43" t="n">
        <f aca="false">$AK1832*R1832</f>
        <v>666.443121272366</v>
      </c>
      <c r="U1832" s="26" t="s">
        <v>259</v>
      </c>
      <c r="V1832" s="26" t="s">
        <v>260</v>
      </c>
      <c r="W1832" s="26" t="s">
        <v>262</v>
      </c>
      <c r="X1832" s="26"/>
      <c r="Y1832" s="26" t="s">
        <v>277</v>
      </c>
      <c r="Z1832" s="27" t="s">
        <v>123</v>
      </c>
      <c r="AA1832" s="26"/>
      <c r="AB1832" s="26"/>
      <c r="AC1832" s="26"/>
      <c r="AD1832" s="26"/>
      <c r="AE1832" s="26"/>
      <c r="AF1832" s="26"/>
      <c r="AG1832" s="26"/>
      <c r="AH1832" s="45"/>
      <c r="AI1832" s="45"/>
      <c r="AJ1832" s="45"/>
      <c r="AK1832" s="46" t="n">
        <v>666.443121272366</v>
      </c>
      <c r="AL1832" s="46"/>
      <c r="AM1832" s="46"/>
      <c r="AN1832" s="26"/>
      <c r="AO1832" s="26" t="s">
        <v>2177</v>
      </c>
    </row>
    <row r="1833" customFormat="false" ht="12" hidden="false" customHeight="false" outlineLevel="0" collapsed="false">
      <c r="A1833" s="39" t="s">
        <v>3197</v>
      </c>
      <c r="B1833" s="39" t="s">
        <v>3198</v>
      </c>
      <c r="C1833" s="39"/>
      <c r="D1833" s="39" t="s">
        <v>4505</v>
      </c>
      <c r="E1833" s="39" t="s">
        <v>261</v>
      </c>
      <c r="F1833" s="39" t="s">
        <v>1739</v>
      </c>
      <c r="G1833" s="39" t="s">
        <v>4853</v>
      </c>
      <c r="H1833" s="39" t="s">
        <v>4502</v>
      </c>
      <c r="I1833" s="40" t="n">
        <v>1</v>
      </c>
      <c r="J1833" s="40" t="n">
        <v>0</v>
      </c>
      <c r="K1833" s="39" t="s">
        <v>4503</v>
      </c>
      <c r="L1833" s="41" t="n">
        <v>0</v>
      </c>
      <c r="M1833" s="41" t="n">
        <v>442644.63</v>
      </c>
      <c r="O1833" s="42" t="n">
        <f aca="false">M1833/SUM($M$2:$M$2023)</f>
        <v>0.0012228673617193</v>
      </c>
      <c r="P1833" s="43" t="n">
        <f aca="false">IFERROR(M1833/I1833,0)</f>
        <v>442644.63</v>
      </c>
      <c r="Q1833" s="17" t="n">
        <v>33</v>
      </c>
      <c r="R1833" s="44" t="n">
        <f aca="false">I1833-Q1833</f>
        <v>-32</v>
      </c>
      <c r="S1833" s="43" t="n">
        <f aca="false">$AK1833*R1833</f>
        <v>-14164628.16</v>
      </c>
      <c r="U1833" s="26" t="s">
        <v>259</v>
      </c>
      <c r="V1833" s="26" t="s">
        <v>260</v>
      </c>
      <c r="W1833" s="26" t="s">
        <v>262</v>
      </c>
      <c r="X1833" s="25" t="s">
        <v>228</v>
      </c>
      <c r="Y1833" s="26" t="s">
        <v>282</v>
      </c>
      <c r="Z1833" s="24" t="s">
        <v>54</v>
      </c>
      <c r="AA1833" s="26" t="s">
        <v>3199</v>
      </c>
      <c r="AB1833" s="26" t="s">
        <v>3200</v>
      </c>
      <c r="AC1833" s="26" t="s">
        <v>290</v>
      </c>
      <c r="AD1833" s="26" t="s">
        <v>269</v>
      </c>
      <c r="AE1833" s="26"/>
      <c r="AF1833" s="26" t="s">
        <v>269</v>
      </c>
      <c r="AG1833" s="26"/>
      <c r="AH1833" s="45" t="n">
        <v>1</v>
      </c>
      <c r="AI1833" s="45" t="n">
        <f aca="false">Q1833</f>
        <v>33</v>
      </c>
      <c r="AJ1833" s="45" t="n">
        <f aca="false">$AH1833-$AI1833</f>
        <v>-32</v>
      </c>
      <c r="AK1833" s="46" t="n">
        <v>442644.63</v>
      </c>
      <c r="AL1833" s="46" t="n">
        <f aca="false">$AJ1833*$AK1833</f>
        <v>-14164628.16</v>
      </c>
      <c r="AM1833" s="46" t="n">
        <f aca="false">$AI1833*$AK1833</f>
        <v>14607272.79</v>
      </c>
      <c r="AN1833" s="28" t="s">
        <v>3201</v>
      </c>
      <c r="AO1833" s="26" t="s">
        <v>3202</v>
      </c>
    </row>
    <row r="1834" customFormat="false" ht="12" hidden="false" customHeight="false" outlineLevel="0" collapsed="false">
      <c r="A1834" s="39" t="s">
        <v>3203</v>
      </c>
      <c r="B1834" s="39" t="s">
        <v>3204</v>
      </c>
      <c r="C1834" s="39"/>
      <c r="D1834" s="39" t="s">
        <v>4505</v>
      </c>
      <c r="E1834" s="39" t="s">
        <v>274</v>
      </c>
      <c r="F1834" s="39" t="s">
        <v>1739</v>
      </c>
      <c r="G1834" s="39" t="s">
        <v>4853</v>
      </c>
      <c r="H1834" s="39" t="s">
        <v>4502</v>
      </c>
      <c r="I1834" s="40" t="n">
        <v>1</v>
      </c>
      <c r="J1834" s="40" t="n">
        <v>0</v>
      </c>
      <c r="K1834" s="39" t="s">
        <v>4503</v>
      </c>
      <c r="L1834" s="41" t="n">
        <v>0</v>
      </c>
      <c r="M1834" s="41" t="n">
        <v>29800</v>
      </c>
      <c r="O1834" s="42" t="n">
        <f aca="false">M1834/SUM($M$2:$M$2023)</f>
        <v>8.2326645144741E-005</v>
      </c>
      <c r="P1834" s="43" t="n">
        <f aca="false">IFERROR(M1834/I1834,0)</f>
        <v>29800</v>
      </c>
      <c r="Q1834" s="17"/>
      <c r="R1834" s="44" t="n">
        <f aca="false">I1834-Q1834</f>
        <v>1</v>
      </c>
      <c r="S1834" s="43" t="n">
        <f aca="false">$AK1834*R1834</f>
        <v>29800</v>
      </c>
      <c r="U1834" s="26" t="s">
        <v>259</v>
      </c>
      <c r="V1834" s="26" t="s">
        <v>273</v>
      </c>
      <c r="W1834" s="26" t="s">
        <v>262</v>
      </c>
      <c r="X1834" s="26"/>
      <c r="Y1834" s="26" t="s">
        <v>277</v>
      </c>
      <c r="Z1834" s="27" t="s">
        <v>123</v>
      </c>
      <c r="AA1834" s="26"/>
      <c r="AB1834" s="26"/>
      <c r="AC1834" s="26"/>
      <c r="AD1834" s="26"/>
      <c r="AE1834" s="26"/>
      <c r="AF1834" s="26"/>
      <c r="AG1834" s="26"/>
      <c r="AH1834" s="45" t="n">
        <v>1</v>
      </c>
      <c r="AI1834" s="45" t="n">
        <f aca="false">Q1834</f>
        <v>0</v>
      </c>
      <c r="AJ1834" s="45" t="n">
        <f aca="false">$AH1834-$AI1834</f>
        <v>1</v>
      </c>
      <c r="AK1834" s="46" t="n">
        <v>29800</v>
      </c>
      <c r="AL1834" s="46" t="n">
        <f aca="false">$AJ1834*$AK1834</f>
        <v>29800</v>
      </c>
      <c r="AM1834" s="46" t="n">
        <f aca="false">$AI1834*$AK1834</f>
        <v>0</v>
      </c>
      <c r="AN1834" s="26"/>
      <c r="AO1834" s="26"/>
    </row>
    <row r="1835" customFormat="false" ht="12" hidden="false" customHeight="false" outlineLevel="0" collapsed="false">
      <c r="A1835" s="39" t="s">
        <v>3205</v>
      </c>
      <c r="B1835" s="39" t="s">
        <v>3206</v>
      </c>
      <c r="C1835" s="39"/>
      <c r="D1835" s="39" t="s">
        <v>4505</v>
      </c>
      <c r="E1835" s="39" t="s">
        <v>274</v>
      </c>
      <c r="F1835" s="39" t="s">
        <v>1739</v>
      </c>
      <c r="G1835" s="39" t="s">
        <v>4852</v>
      </c>
      <c r="H1835" s="39" t="s">
        <v>4502</v>
      </c>
      <c r="I1835" s="40" t="n">
        <v>1</v>
      </c>
      <c r="J1835" s="40" t="n">
        <v>0</v>
      </c>
      <c r="K1835" s="39" t="s">
        <v>4503</v>
      </c>
      <c r="L1835" s="41" t="n">
        <v>0</v>
      </c>
      <c r="M1835" s="41" t="n">
        <v>3224.83</v>
      </c>
      <c r="O1835" s="42" t="n">
        <f aca="false">M1835/SUM($M$2:$M$2023)</f>
        <v>8.90904144503742E-006</v>
      </c>
      <c r="P1835" s="43" t="n">
        <f aca="false">IFERROR(M1835/I1835,0)</f>
        <v>3224.83</v>
      </c>
      <c r="Q1835" s="17"/>
      <c r="R1835" s="44" t="n">
        <f aca="false">I1835-Q1835</f>
        <v>1</v>
      </c>
      <c r="S1835" s="43" t="n">
        <f aca="false">$AK1835*R1835</f>
        <v>3224.83</v>
      </c>
      <c r="U1835" s="26" t="s">
        <v>259</v>
      </c>
      <c r="V1835" s="26" t="s">
        <v>273</v>
      </c>
      <c r="W1835" s="26" t="s">
        <v>262</v>
      </c>
      <c r="X1835" s="26"/>
      <c r="Y1835" s="26" t="s">
        <v>277</v>
      </c>
      <c r="Z1835" s="27" t="s">
        <v>123</v>
      </c>
      <c r="AA1835" s="26"/>
      <c r="AB1835" s="26"/>
      <c r="AC1835" s="26"/>
      <c r="AD1835" s="26"/>
      <c r="AE1835" s="26"/>
      <c r="AF1835" s="26"/>
      <c r="AG1835" s="26"/>
      <c r="AH1835" s="45" t="n">
        <v>1</v>
      </c>
      <c r="AI1835" s="45" t="n">
        <f aca="false">Q1835</f>
        <v>0</v>
      </c>
      <c r="AJ1835" s="45" t="n">
        <f aca="false">$AH1835-$AI1835</f>
        <v>1</v>
      </c>
      <c r="AK1835" s="46" t="n">
        <v>3224.83</v>
      </c>
      <c r="AL1835" s="46" t="n">
        <f aca="false">$AJ1835*$AK1835</f>
        <v>3224.83</v>
      </c>
      <c r="AM1835" s="46" t="n">
        <f aca="false">$AI1835*$AK1835</f>
        <v>0</v>
      </c>
      <c r="AN1835" s="26"/>
      <c r="AO1835" s="26"/>
    </row>
    <row r="1836" customFormat="false" ht="12" hidden="false" customHeight="false" outlineLevel="0" collapsed="false">
      <c r="A1836" s="39" t="s">
        <v>3207</v>
      </c>
      <c r="B1836" s="39" t="s">
        <v>3208</v>
      </c>
      <c r="C1836" s="39"/>
      <c r="D1836" s="39" t="s">
        <v>4505</v>
      </c>
      <c r="E1836" s="39" t="s">
        <v>274</v>
      </c>
      <c r="F1836" s="39" t="s">
        <v>1739</v>
      </c>
      <c r="G1836" s="39" t="s">
        <v>4853</v>
      </c>
      <c r="H1836" s="39" t="s">
        <v>4502</v>
      </c>
      <c r="I1836" s="40" t="n">
        <v>1</v>
      </c>
      <c r="J1836" s="40" t="n">
        <v>0</v>
      </c>
      <c r="K1836" s="39" t="s">
        <v>4503</v>
      </c>
      <c r="L1836" s="41" t="n">
        <v>0</v>
      </c>
      <c r="M1836" s="41" t="n">
        <v>64.45</v>
      </c>
      <c r="O1836" s="42" t="n">
        <f aca="false">M1836/SUM($M$2:$M$2023)</f>
        <v>1.78052089918744E-007</v>
      </c>
      <c r="P1836" s="43" t="n">
        <f aca="false">IFERROR(M1836/I1836,0)</f>
        <v>64.45</v>
      </c>
      <c r="Q1836" s="17" t="n">
        <v>0</v>
      </c>
      <c r="R1836" s="44" t="n">
        <f aca="false">I1836-Q1836</f>
        <v>1</v>
      </c>
      <c r="S1836" s="43" t="n">
        <f aca="false">$AK1836*R1836</f>
        <v>64.45</v>
      </c>
      <c r="U1836" s="26" t="s">
        <v>259</v>
      </c>
      <c r="V1836" s="26" t="s">
        <v>273</v>
      </c>
      <c r="W1836" s="26" t="s">
        <v>262</v>
      </c>
      <c r="X1836" s="24" t="s">
        <v>226</v>
      </c>
      <c r="Y1836" s="26" t="s">
        <v>267</v>
      </c>
      <c r="Z1836" s="25" t="s">
        <v>51</v>
      </c>
      <c r="AA1836" s="26" t="s">
        <v>3209</v>
      </c>
      <c r="AB1836" s="26" t="s">
        <v>3210</v>
      </c>
      <c r="AC1836" s="26" t="s">
        <v>290</v>
      </c>
      <c r="AD1836" s="26" t="s">
        <v>269</v>
      </c>
      <c r="AE1836" s="26"/>
      <c r="AF1836" s="26" t="s">
        <v>270</v>
      </c>
      <c r="AG1836" s="26"/>
      <c r="AH1836" s="45" t="n">
        <v>1</v>
      </c>
      <c r="AI1836" s="45" t="n">
        <f aca="false">Q1836</f>
        <v>0</v>
      </c>
      <c r="AJ1836" s="45" t="n">
        <f aca="false">$AH1836-$AI1836</f>
        <v>1</v>
      </c>
      <c r="AK1836" s="46" t="n">
        <v>64.45</v>
      </c>
      <c r="AL1836" s="46" t="n">
        <f aca="false">$AJ1836*$AK1836</f>
        <v>64.45</v>
      </c>
      <c r="AM1836" s="46" t="n">
        <f aca="false">$AI1836*$AK1836</f>
        <v>0</v>
      </c>
      <c r="AN1836" s="26"/>
      <c r="AO1836" s="26" t="s">
        <v>1946</v>
      </c>
    </row>
    <row r="1837" customFormat="false" ht="12" hidden="false" customHeight="false" outlineLevel="0" collapsed="false">
      <c r="A1837" s="39" t="s">
        <v>3211</v>
      </c>
      <c r="B1837" s="39" t="s">
        <v>3212</v>
      </c>
      <c r="C1837" s="39"/>
      <c r="D1837" s="39" t="s">
        <v>4505</v>
      </c>
      <c r="E1837" s="39" t="s">
        <v>274</v>
      </c>
      <c r="F1837" s="39" t="s">
        <v>1739</v>
      </c>
      <c r="G1837" s="39" t="s">
        <v>4852</v>
      </c>
      <c r="H1837" s="39" t="s">
        <v>4502</v>
      </c>
      <c r="I1837" s="40" t="n">
        <v>1</v>
      </c>
      <c r="J1837" s="40" t="n">
        <v>0</v>
      </c>
      <c r="K1837" s="39" t="s">
        <v>4503</v>
      </c>
      <c r="L1837" s="41" t="n">
        <v>0</v>
      </c>
      <c r="M1837" s="41" t="n">
        <v>24.99</v>
      </c>
      <c r="O1837" s="42" t="n">
        <f aca="false">M1837/SUM($M$2:$M$2023)</f>
        <v>6.90383510794321E-008</v>
      </c>
      <c r="P1837" s="43" t="n">
        <f aca="false">IFERROR(M1837/I1837,0)</f>
        <v>24.99</v>
      </c>
      <c r="Q1837" s="17" t="n">
        <v>41</v>
      </c>
      <c r="R1837" s="44" t="n">
        <f aca="false">I1837-Q1837</f>
        <v>-40</v>
      </c>
      <c r="S1837" s="43" t="n">
        <f aca="false">$AK1837*R1837</f>
        <v>-999.6</v>
      </c>
      <c r="U1837" s="26" t="s">
        <v>259</v>
      </c>
      <c r="V1837" s="26" t="s">
        <v>273</v>
      </c>
      <c r="W1837" s="26" t="s">
        <v>262</v>
      </c>
      <c r="X1837" s="29" t="s">
        <v>227</v>
      </c>
      <c r="Y1837" s="26" t="s">
        <v>297</v>
      </c>
      <c r="Z1837" s="24" t="s">
        <v>54</v>
      </c>
      <c r="AA1837" s="26" t="s">
        <v>3213</v>
      </c>
      <c r="AB1837" s="26" t="s">
        <v>3214</v>
      </c>
      <c r="AC1837" s="26" t="s">
        <v>290</v>
      </c>
      <c r="AD1837" s="26" t="s">
        <v>269</v>
      </c>
      <c r="AE1837" s="26"/>
      <c r="AF1837" s="26" t="s">
        <v>270</v>
      </c>
      <c r="AG1837" s="26"/>
      <c r="AH1837" s="45" t="n">
        <v>1</v>
      </c>
      <c r="AI1837" s="45" t="n">
        <f aca="false">Q1837</f>
        <v>41</v>
      </c>
      <c r="AJ1837" s="45" t="n">
        <f aca="false">$AH1837-$AI1837</f>
        <v>-40</v>
      </c>
      <c r="AK1837" s="46" t="n">
        <v>24.99</v>
      </c>
      <c r="AL1837" s="46" t="n">
        <f aca="false">$AJ1837*$AK1837</f>
        <v>-999.6</v>
      </c>
      <c r="AM1837" s="46" t="n">
        <f aca="false">$AI1837*$AK1837</f>
        <v>1024.59</v>
      </c>
      <c r="AN1837" s="26"/>
      <c r="AO1837" s="26" t="s">
        <v>3215</v>
      </c>
    </row>
    <row r="1838" customFormat="false" ht="12" hidden="false" customHeight="false" outlineLevel="0" collapsed="false">
      <c r="A1838" s="39" t="s">
        <v>3216</v>
      </c>
      <c r="B1838" s="39" t="s">
        <v>3217</v>
      </c>
      <c r="C1838" s="39"/>
      <c r="D1838" s="39" t="s">
        <v>4505</v>
      </c>
      <c r="E1838" s="39" t="s">
        <v>274</v>
      </c>
      <c r="F1838" s="39" t="s">
        <v>1739</v>
      </c>
      <c r="G1838" s="39" t="s">
        <v>4853</v>
      </c>
      <c r="H1838" s="39" t="s">
        <v>4502</v>
      </c>
      <c r="I1838" s="40" t="n">
        <v>1</v>
      </c>
      <c r="J1838" s="40" t="n">
        <v>0</v>
      </c>
      <c r="K1838" s="39" t="s">
        <v>4503</v>
      </c>
      <c r="L1838" s="41" t="n">
        <v>0</v>
      </c>
      <c r="M1838" s="41" t="n">
        <v>273.52</v>
      </c>
      <c r="O1838" s="42" t="n">
        <f aca="false">M1838/SUM($M$2:$M$2023)</f>
        <v>7.55637046308374E-007</v>
      </c>
      <c r="P1838" s="43" t="n">
        <f aca="false">IFERROR(M1838/I1838,0)</f>
        <v>273.52</v>
      </c>
      <c r="Q1838" s="17"/>
      <c r="R1838" s="44" t="n">
        <f aca="false">I1838-Q1838</f>
        <v>1</v>
      </c>
      <c r="S1838" s="43" t="n">
        <f aca="false">$AK1838*R1838</f>
        <v>273.52</v>
      </c>
      <c r="U1838" s="26" t="s">
        <v>259</v>
      </c>
      <c r="V1838" s="26" t="s">
        <v>273</v>
      </c>
      <c r="W1838" s="26" t="s">
        <v>262</v>
      </c>
      <c r="X1838" s="26"/>
      <c r="Y1838" s="26" t="s">
        <v>277</v>
      </c>
      <c r="Z1838" s="27" t="s">
        <v>123</v>
      </c>
      <c r="AA1838" s="26"/>
      <c r="AB1838" s="26"/>
      <c r="AC1838" s="26"/>
      <c r="AD1838" s="26"/>
      <c r="AE1838" s="26"/>
      <c r="AF1838" s="26"/>
      <c r="AG1838" s="26"/>
      <c r="AH1838" s="45" t="n">
        <v>1</v>
      </c>
      <c r="AI1838" s="45" t="n">
        <f aca="false">Q1838</f>
        <v>0</v>
      </c>
      <c r="AJ1838" s="45" t="n">
        <f aca="false">$AH1838-$AI1838</f>
        <v>1</v>
      </c>
      <c r="AK1838" s="46" t="n">
        <v>273.52</v>
      </c>
      <c r="AL1838" s="46" t="n">
        <f aca="false">$AJ1838*$AK1838</f>
        <v>273.52</v>
      </c>
      <c r="AM1838" s="46" t="n">
        <f aca="false">$AI1838*$AK1838</f>
        <v>0</v>
      </c>
      <c r="AN1838" s="26"/>
      <c r="AO1838" s="26"/>
    </row>
    <row r="1839" customFormat="false" ht="12" hidden="false" customHeight="false" outlineLevel="0" collapsed="false">
      <c r="A1839" s="39" t="s">
        <v>3218</v>
      </c>
      <c r="B1839" s="39" t="s">
        <v>3219</v>
      </c>
      <c r="C1839" s="39"/>
      <c r="D1839" s="39" t="s">
        <v>4505</v>
      </c>
      <c r="E1839" s="39" t="s">
        <v>274</v>
      </c>
      <c r="F1839" s="39" t="s">
        <v>1739</v>
      </c>
      <c r="G1839" s="39" t="s">
        <v>4852</v>
      </c>
      <c r="H1839" s="39" t="s">
        <v>4502</v>
      </c>
      <c r="I1839" s="40" t="n">
        <v>1</v>
      </c>
      <c r="J1839" s="40" t="n">
        <v>0</v>
      </c>
      <c r="K1839" s="39" t="s">
        <v>4503</v>
      </c>
      <c r="L1839" s="41" t="n">
        <v>0</v>
      </c>
      <c r="M1839" s="41" t="n">
        <v>189</v>
      </c>
      <c r="O1839" s="42" t="n">
        <f aca="false">M1839/SUM($M$2:$M$2023)</f>
        <v>5.22138789676377E-007</v>
      </c>
      <c r="P1839" s="43" t="n">
        <f aca="false">IFERROR(M1839/I1839,0)</f>
        <v>189</v>
      </c>
      <c r="Q1839" s="17"/>
      <c r="R1839" s="44" t="n">
        <f aca="false">I1839-Q1839</f>
        <v>1</v>
      </c>
      <c r="S1839" s="43" t="n">
        <f aca="false">$AK1839*R1839</f>
        <v>189</v>
      </c>
      <c r="U1839" s="26" t="s">
        <v>259</v>
      </c>
      <c r="V1839" s="26" t="s">
        <v>273</v>
      </c>
      <c r="W1839" s="26" t="s">
        <v>262</v>
      </c>
      <c r="X1839" s="26"/>
      <c r="Y1839" s="26" t="s">
        <v>277</v>
      </c>
      <c r="Z1839" s="27" t="s">
        <v>123</v>
      </c>
      <c r="AA1839" s="26"/>
      <c r="AB1839" s="26"/>
      <c r="AC1839" s="26"/>
      <c r="AD1839" s="26"/>
      <c r="AE1839" s="26"/>
      <c r="AF1839" s="26"/>
      <c r="AG1839" s="26"/>
      <c r="AH1839" s="45" t="n">
        <v>1</v>
      </c>
      <c r="AI1839" s="45" t="n">
        <f aca="false">Q1839</f>
        <v>0</v>
      </c>
      <c r="AJ1839" s="45" t="n">
        <f aca="false">$AH1839-$AI1839</f>
        <v>1</v>
      </c>
      <c r="AK1839" s="46" t="n">
        <v>189</v>
      </c>
      <c r="AL1839" s="46" t="n">
        <f aca="false">$AJ1839*$AK1839</f>
        <v>189</v>
      </c>
      <c r="AM1839" s="46" t="n">
        <f aca="false">$AI1839*$AK1839</f>
        <v>0</v>
      </c>
      <c r="AN1839" s="26"/>
      <c r="AO1839" s="26"/>
    </row>
    <row r="1840" customFormat="false" ht="12" hidden="false" customHeight="false" outlineLevel="0" collapsed="false">
      <c r="A1840" s="39" t="s">
        <v>3220</v>
      </c>
      <c r="B1840" s="39" t="s">
        <v>3221</v>
      </c>
      <c r="C1840" s="39"/>
      <c r="D1840" s="39" t="s">
        <v>4500</v>
      </c>
      <c r="E1840" s="39" t="s">
        <v>274</v>
      </c>
      <c r="F1840" s="39" t="s">
        <v>1739</v>
      </c>
      <c r="G1840" s="39" t="s">
        <v>4854</v>
      </c>
      <c r="H1840" s="39" t="s">
        <v>4502</v>
      </c>
      <c r="I1840" s="40" t="n">
        <v>1</v>
      </c>
      <c r="J1840" s="40" t="n">
        <v>0</v>
      </c>
      <c r="K1840" s="39" t="s">
        <v>4503</v>
      </c>
      <c r="L1840" s="41" t="n">
        <v>0</v>
      </c>
      <c r="M1840" s="41" t="n">
        <v>520361.99</v>
      </c>
      <c r="O1840" s="42" t="n">
        <f aca="false">M1840/SUM($M$2:$M$2023)</f>
        <v>0.00143757237911212</v>
      </c>
      <c r="P1840" s="43" t="n">
        <f aca="false">IFERROR(M1840/I1840,0)</f>
        <v>520361.99</v>
      </c>
      <c r="Q1840" s="17"/>
      <c r="R1840" s="44" t="n">
        <f aca="false">I1840-Q1840</f>
        <v>1</v>
      </c>
      <c r="S1840" s="43" t="n">
        <f aca="false">$AK1840*R1840</f>
        <v>520361.99</v>
      </c>
      <c r="U1840" s="26" t="s">
        <v>259</v>
      </c>
      <c r="V1840" s="26" t="s">
        <v>273</v>
      </c>
      <c r="W1840" s="26" t="s">
        <v>262</v>
      </c>
      <c r="X1840" s="26"/>
      <c r="Y1840" s="26" t="s">
        <v>277</v>
      </c>
      <c r="Z1840" s="27" t="s">
        <v>123</v>
      </c>
      <c r="AA1840" s="26"/>
      <c r="AB1840" s="26"/>
      <c r="AC1840" s="26"/>
      <c r="AD1840" s="26"/>
      <c r="AE1840" s="26"/>
      <c r="AF1840" s="26"/>
      <c r="AG1840" s="26"/>
      <c r="AH1840" s="45" t="n">
        <v>1</v>
      </c>
      <c r="AI1840" s="45" t="n">
        <f aca="false">Q1840</f>
        <v>0</v>
      </c>
      <c r="AJ1840" s="45" t="n">
        <f aca="false">$AH1840-$AI1840</f>
        <v>1</v>
      </c>
      <c r="AK1840" s="46" t="n">
        <v>520361.99</v>
      </c>
      <c r="AL1840" s="46" t="n">
        <f aca="false">$AJ1840*$AK1840</f>
        <v>520361.99</v>
      </c>
      <c r="AM1840" s="46" t="n">
        <f aca="false">$AI1840*$AK1840</f>
        <v>0</v>
      </c>
      <c r="AN1840" s="26"/>
      <c r="AO1840" s="26"/>
    </row>
    <row r="1841" customFormat="false" ht="12" hidden="false" customHeight="false" outlineLevel="0" collapsed="false">
      <c r="A1841" s="39" t="s">
        <v>3222</v>
      </c>
      <c r="B1841" s="39" t="s">
        <v>3223</v>
      </c>
      <c r="C1841" s="39"/>
      <c r="D1841" s="39" t="s">
        <v>4565</v>
      </c>
      <c r="E1841" s="39" t="s">
        <v>611</v>
      </c>
      <c r="F1841" s="39" t="s">
        <v>1739</v>
      </c>
      <c r="G1841" s="39" t="s">
        <v>5355</v>
      </c>
      <c r="H1841" s="39" t="s">
        <v>4502</v>
      </c>
      <c r="I1841" s="40" t="n">
        <v>1</v>
      </c>
      <c r="J1841" s="40" t="n">
        <v>0</v>
      </c>
      <c r="K1841" s="39" t="s">
        <v>4503</v>
      </c>
      <c r="L1841" s="41" t="n">
        <v>0</v>
      </c>
      <c r="M1841" s="41" t="n">
        <v>35603.91</v>
      </c>
      <c r="O1841" s="42" t="n">
        <f aca="false">M1841/SUM($M$2:$M$2023)</f>
        <v>9.83607538367549E-005</v>
      </c>
      <c r="P1841" s="43" t="n">
        <f aca="false">IFERROR(M1841/I1841,0)</f>
        <v>35603.91</v>
      </c>
      <c r="Q1841" s="17"/>
      <c r="R1841" s="44" t="n">
        <f aca="false">I1841-Q1841</f>
        <v>1</v>
      </c>
      <c r="S1841" s="43" t="n">
        <f aca="false">$AK1841*R1841</f>
        <v>35603.91</v>
      </c>
      <c r="U1841" s="26" t="s">
        <v>259</v>
      </c>
      <c r="V1841" s="26" t="s">
        <v>610</v>
      </c>
      <c r="W1841" s="26" t="s">
        <v>612</v>
      </c>
      <c r="X1841" s="26"/>
      <c r="Y1841" s="26" t="s">
        <v>615</v>
      </c>
      <c r="Z1841" s="27" t="s">
        <v>126</v>
      </c>
      <c r="AA1841" s="26"/>
      <c r="AB1841" s="26"/>
      <c r="AC1841" s="26"/>
      <c r="AD1841" s="26"/>
      <c r="AE1841" s="26"/>
      <c r="AF1841" s="26"/>
      <c r="AG1841" s="26"/>
      <c r="AH1841" s="45" t="n">
        <v>1</v>
      </c>
      <c r="AI1841" s="45" t="n">
        <f aca="false">Q1841</f>
        <v>0</v>
      </c>
      <c r="AJ1841" s="45" t="n">
        <f aca="false">$AH1841-$AI1841</f>
        <v>1</v>
      </c>
      <c r="AK1841" s="46" t="n">
        <v>35603.91</v>
      </c>
      <c r="AL1841" s="46" t="n">
        <f aca="false">$AJ1841*$AK1841</f>
        <v>35603.91</v>
      </c>
      <c r="AM1841" s="46" t="n">
        <f aca="false">$AI1841*$AK1841</f>
        <v>0</v>
      </c>
      <c r="AN1841" s="26"/>
      <c r="AO1841" s="26"/>
    </row>
    <row r="1842" customFormat="false" ht="12" hidden="false" customHeight="false" outlineLevel="0" collapsed="false">
      <c r="A1842" s="39" t="s">
        <v>3224</v>
      </c>
      <c r="B1842" s="39" t="s">
        <v>3225</v>
      </c>
      <c r="C1842" s="39"/>
      <c r="D1842" s="39" t="s">
        <v>4565</v>
      </c>
      <c r="E1842" s="39" t="s">
        <v>611</v>
      </c>
      <c r="F1842" s="39" t="s">
        <v>1739</v>
      </c>
      <c r="G1842" s="39" t="s">
        <v>5355</v>
      </c>
      <c r="H1842" s="39" t="s">
        <v>4502</v>
      </c>
      <c r="I1842" s="40" t="n">
        <v>1</v>
      </c>
      <c r="J1842" s="40" t="n">
        <v>0</v>
      </c>
      <c r="K1842" s="39" t="s">
        <v>4503</v>
      </c>
      <c r="L1842" s="41" t="n">
        <v>0</v>
      </c>
      <c r="M1842" s="41" t="n">
        <v>8700</v>
      </c>
      <c r="O1842" s="42" t="n">
        <f aca="false">M1842/SUM($M$2:$M$2023)</f>
        <v>2.40349601597063E-005</v>
      </c>
      <c r="P1842" s="43" t="n">
        <f aca="false">IFERROR(M1842/I1842,0)</f>
        <v>8700</v>
      </c>
      <c r="Q1842" s="17"/>
      <c r="R1842" s="44" t="n">
        <f aca="false">I1842-Q1842</f>
        <v>1</v>
      </c>
      <c r="S1842" s="43" t="n">
        <f aca="false">$AK1842*R1842</f>
        <v>8700</v>
      </c>
      <c r="U1842" s="26" t="s">
        <v>259</v>
      </c>
      <c r="V1842" s="26" t="s">
        <v>610</v>
      </c>
      <c r="W1842" s="26" t="s">
        <v>612</v>
      </c>
      <c r="X1842" s="26"/>
      <c r="Y1842" s="26" t="s">
        <v>615</v>
      </c>
      <c r="Z1842" s="27" t="s">
        <v>126</v>
      </c>
      <c r="AA1842" s="26"/>
      <c r="AB1842" s="26"/>
      <c r="AC1842" s="26"/>
      <c r="AD1842" s="26"/>
      <c r="AE1842" s="26"/>
      <c r="AF1842" s="26"/>
      <c r="AG1842" s="26"/>
      <c r="AH1842" s="45" t="n">
        <v>1</v>
      </c>
      <c r="AI1842" s="45" t="n">
        <f aca="false">Q1842</f>
        <v>0</v>
      </c>
      <c r="AJ1842" s="45" t="n">
        <f aca="false">$AH1842-$AI1842</f>
        <v>1</v>
      </c>
      <c r="AK1842" s="46" t="n">
        <v>8700</v>
      </c>
      <c r="AL1842" s="46" t="n">
        <f aca="false">$AJ1842*$AK1842</f>
        <v>8700</v>
      </c>
      <c r="AM1842" s="46" t="n">
        <f aca="false">$AI1842*$AK1842</f>
        <v>0</v>
      </c>
      <c r="AN1842" s="26"/>
      <c r="AO1842" s="26"/>
    </row>
    <row r="1843" customFormat="false" ht="12" hidden="false" customHeight="false" outlineLevel="0" collapsed="false">
      <c r="A1843" s="39" t="s">
        <v>3226</v>
      </c>
      <c r="B1843" s="39" t="s">
        <v>3227</v>
      </c>
      <c r="C1843" s="39"/>
      <c r="D1843" s="39" t="s">
        <v>4565</v>
      </c>
      <c r="E1843" s="39" t="s">
        <v>611</v>
      </c>
      <c r="F1843" s="39" t="s">
        <v>1739</v>
      </c>
      <c r="G1843" s="39" t="s">
        <v>5355</v>
      </c>
      <c r="H1843" s="39" t="s">
        <v>4502</v>
      </c>
      <c r="I1843" s="40" t="n">
        <v>1</v>
      </c>
      <c r="J1843" s="40" t="n">
        <v>0</v>
      </c>
      <c r="K1843" s="39" t="s">
        <v>4503</v>
      </c>
      <c r="L1843" s="41" t="n">
        <v>0</v>
      </c>
      <c r="M1843" s="41" t="n">
        <v>8700</v>
      </c>
      <c r="O1843" s="42" t="n">
        <f aca="false">M1843/SUM($M$2:$M$2023)</f>
        <v>2.40349601597063E-005</v>
      </c>
      <c r="P1843" s="43" t="n">
        <f aca="false">IFERROR(M1843/I1843,0)</f>
        <v>8700</v>
      </c>
      <c r="Q1843" s="17"/>
      <c r="R1843" s="44" t="n">
        <f aca="false">I1843-Q1843</f>
        <v>1</v>
      </c>
      <c r="S1843" s="43" t="n">
        <f aca="false">$AK1843*R1843</f>
        <v>8700</v>
      </c>
      <c r="U1843" s="26" t="s">
        <v>259</v>
      </c>
      <c r="V1843" s="26" t="s">
        <v>610</v>
      </c>
      <c r="W1843" s="26" t="s">
        <v>612</v>
      </c>
      <c r="X1843" s="26"/>
      <c r="Y1843" s="26" t="s">
        <v>615</v>
      </c>
      <c r="Z1843" s="27" t="s">
        <v>126</v>
      </c>
      <c r="AA1843" s="26"/>
      <c r="AB1843" s="26"/>
      <c r="AC1843" s="26"/>
      <c r="AD1843" s="26"/>
      <c r="AE1843" s="26"/>
      <c r="AF1843" s="26"/>
      <c r="AG1843" s="26"/>
      <c r="AH1843" s="45" t="n">
        <v>1</v>
      </c>
      <c r="AI1843" s="45" t="n">
        <f aca="false">Q1843</f>
        <v>0</v>
      </c>
      <c r="AJ1843" s="45" t="n">
        <f aca="false">$AH1843-$AI1843</f>
        <v>1</v>
      </c>
      <c r="AK1843" s="46" t="n">
        <v>8700</v>
      </c>
      <c r="AL1843" s="46" t="n">
        <f aca="false">$AJ1843*$AK1843</f>
        <v>8700</v>
      </c>
      <c r="AM1843" s="46" t="n">
        <f aca="false">$AI1843*$AK1843</f>
        <v>0</v>
      </c>
      <c r="AN1843" s="26"/>
      <c r="AO1843" s="26"/>
    </row>
    <row r="1844" customFormat="false" ht="12" hidden="false" customHeight="false" outlineLevel="0" collapsed="false">
      <c r="A1844" s="39" t="s">
        <v>2911</v>
      </c>
      <c r="B1844" s="39" t="s">
        <v>2912</v>
      </c>
      <c r="C1844" s="39"/>
      <c r="D1844" s="39" t="s">
        <v>4565</v>
      </c>
      <c r="E1844" s="39" t="s">
        <v>611</v>
      </c>
      <c r="F1844" s="39" t="s">
        <v>1739</v>
      </c>
      <c r="G1844" s="39" t="s">
        <v>5355</v>
      </c>
      <c r="H1844" s="39" t="s">
        <v>4502</v>
      </c>
      <c r="I1844" s="40" t="n">
        <v>1</v>
      </c>
      <c r="J1844" s="40" t="n">
        <v>0</v>
      </c>
      <c r="K1844" s="39" t="s">
        <v>4503</v>
      </c>
      <c r="L1844" s="41" t="n">
        <v>0</v>
      </c>
      <c r="M1844" s="41" t="n">
        <v>9993.73</v>
      </c>
      <c r="O1844" s="42" t="n">
        <f aca="false">M1844/SUM($M$2:$M$2023)</f>
        <v>2.76090692410185E-005</v>
      </c>
      <c r="P1844" s="43" t="n">
        <f aca="false">IFERROR(M1844/I1844,0)</f>
        <v>9993.73</v>
      </c>
      <c r="Q1844" s="17"/>
      <c r="R1844" s="44" t="n">
        <f aca="false">I1844-Q1844</f>
        <v>1</v>
      </c>
      <c r="S1844" s="43" t="n">
        <f aca="false">$AK1844*R1844</f>
        <v>9993.73066666667</v>
      </c>
      <c r="U1844" s="26" t="s">
        <v>259</v>
      </c>
      <c r="V1844" s="26" t="s">
        <v>610</v>
      </c>
      <c r="W1844" s="26" t="s">
        <v>612</v>
      </c>
      <c r="X1844" s="26"/>
      <c r="Y1844" s="26" t="s">
        <v>615</v>
      </c>
      <c r="Z1844" s="27" t="s">
        <v>126</v>
      </c>
      <c r="AA1844" s="26"/>
      <c r="AB1844" s="26"/>
      <c r="AC1844" s="26"/>
      <c r="AD1844" s="26"/>
      <c r="AE1844" s="26"/>
      <c r="AF1844" s="26"/>
      <c r="AG1844" s="26"/>
      <c r="AH1844" s="45"/>
      <c r="AI1844" s="45"/>
      <c r="AJ1844" s="45"/>
      <c r="AK1844" s="46" t="n">
        <v>9993.73066666667</v>
      </c>
      <c r="AL1844" s="46"/>
      <c r="AM1844" s="46"/>
      <c r="AN1844" s="26"/>
      <c r="AO1844" s="26" t="s">
        <v>1741</v>
      </c>
    </row>
    <row r="1845" customFormat="false" ht="12" hidden="false" customHeight="false" outlineLevel="0" collapsed="false">
      <c r="A1845" s="39" t="s">
        <v>3135</v>
      </c>
      <c r="B1845" s="39" t="s">
        <v>3136</v>
      </c>
      <c r="C1845" s="39"/>
      <c r="D1845" s="39" t="s">
        <v>4565</v>
      </c>
      <c r="E1845" s="39" t="s">
        <v>611</v>
      </c>
      <c r="F1845" s="39" t="s">
        <v>1739</v>
      </c>
      <c r="G1845" s="39" t="s">
        <v>5355</v>
      </c>
      <c r="H1845" s="39" t="s">
        <v>4502</v>
      </c>
      <c r="I1845" s="40" t="n">
        <v>1</v>
      </c>
      <c r="J1845" s="40" t="n">
        <v>0</v>
      </c>
      <c r="K1845" s="39" t="s">
        <v>4503</v>
      </c>
      <c r="L1845" s="41" t="n">
        <v>0</v>
      </c>
      <c r="M1845" s="41" t="n">
        <v>9624.09</v>
      </c>
      <c r="O1845" s="42" t="n">
        <f aca="false">M1845/SUM($M$2:$M$2023)</f>
        <v>2.65878873245319E-005</v>
      </c>
      <c r="P1845" s="43" t="n">
        <f aca="false">IFERROR(M1845/I1845,0)</f>
        <v>9624.09</v>
      </c>
      <c r="Q1845" s="17"/>
      <c r="R1845" s="44" t="n">
        <f aca="false">I1845-Q1845</f>
        <v>1</v>
      </c>
      <c r="S1845" s="43" t="n">
        <f aca="false">$AK1845*R1845</f>
        <v>9624.09333333333</v>
      </c>
      <c r="U1845" s="26" t="s">
        <v>259</v>
      </c>
      <c r="V1845" s="26" t="s">
        <v>610</v>
      </c>
      <c r="W1845" s="26" t="s">
        <v>612</v>
      </c>
      <c r="X1845" s="26"/>
      <c r="Y1845" s="26" t="s">
        <v>615</v>
      </c>
      <c r="Z1845" s="27" t="s">
        <v>126</v>
      </c>
      <c r="AA1845" s="26"/>
      <c r="AB1845" s="26"/>
      <c r="AC1845" s="26"/>
      <c r="AD1845" s="26"/>
      <c r="AE1845" s="26"/>
      <c r="AF1845" s="26"/>
      <c r="AG1845" s="26"/>
      <c r="AH1845" s="45"/>
      <c r="AI1845" s="45"/>
      <c r="AJ1845" s="45"/>
      <c r="AK1845" s="46" t="n">
        <v>9624.09333333333</v>
      </c>
      <c r="AL1845" s="46"/>
      <c r="AM1845" s="46"/>
      <c r="AN1845" s="26"/>
      <c r="AO1845" s="26" t="s">
        <v>1741</v>
      </c>
    </row>
    <row r="1846" customFormat="false" ht="12" hidden="false" customHeight="false" outlineLevel="0" collapsed="false">
      <c r="A1846" s="39" t="s">
        <v>3228</v>
      </c>
      <c r="B1846" s="39" t="s">
        <v>3229</v>
      </c>
      <c r="C1846" s="39"/>
      <c r="D1846" s="39" t="s">
        <v>4565</v>
      </c>
      <c r="E1846" s="39" t="s">
        <v>611</v>
      </c>
      <c r="F1846" s="39" t="s">
        <v>1739</v>
      </c>
      <c r="G1846" s="39" t="s">
        <v>5355</v>
      </c>
      <c r="H1846" s="39" t="s">
        <v>4502</v>
      </c>
      <c r="I1846" s="40" t="n">
        <v>1</v>
      </c>
      <c r="J1846" s="40" t="n">
        <v>0</v>
      </c>
      <c r="K1846" s="39" t="s">
        <v>4503</v>
      </c>
      <c r="L1846" s="41" t="n">
        <v>0</v>
      </c>
      <c r="M1846" s="41" t="n">
        <v>53900</v>
      </c>
      <c r="O1846" s="42" t="n">
        <f aca="false">M1846/SUM($M$2:$M$2023)</f>
        <v>0.000148906247426226</v>
      </c>
      <c r="P1846" s="43" t="n">
        <f aca="false">IFERROR(M1846/I1846,0)</f>
        <v>53900</v>
      </c>
      <c r="Q1846" s="17"/>
      <c r="R1846" s="44" t="n">
        <f aca="false">I1846-Q1846</f>
        <v>1</v>
      </c>
      <c r="S1846" s="43" t="n">
        <f aca="false">$AK1846*R1846</f>
        <v>53900</v>
      </c>
      <c r="U1846" s="26" t="s">
        <v>259</v>
      </c>
      <c r="V1846" s="26" t="s">
        <v>610</v>
      </c>
      <c r="W1846" s="26" t="s">
        <v>612</v>
      </c>
      <c r="X1846" s="26"/>
      <c r="Y1846" s="26" t="s">
        <v>615</v>
      </c>
      <c r="Z1846" s="27" t="s">
        <v>126</v>
      </c>
      <c r="AA1846" s="26"/>
      <c r="AB1846" s="26"/>
      <c r="AC1846" s="26"/>
      <c r="AD1846" s="26"/>
      <c r="AE1846" s="26"/>
      <c r="AF1846" s="26"/>
      <c r="AG1846" s="26"/>
      <c r="AH1846" s="45" t="n">
        <v>1</v>
      </c>
      <c r="AI1846" s="45" t="n">
        <f aca="false">Q1846</f>
        <v>0</v>
      </c>
      <c r="AJ1846" s="45" t="n">
        <f aca="false">$AH1846-$AI1846</f>
        <v>1</v>
      </c>
      <c r="AK1846" s="46" t="n">
        <v>53900</v>
      </c>
      <c r="AL1846" s="46" t="n">
        <f aca="false">$AJ1846*$AK1846</f>
        <v>53900</v>
      </c>
      <c r="AM1846" s="46" t="n">
        <f aca="false">$AI1846*$AK1846</f>
        <v>0</v>
      </c>
      <c r="AN1846" s="26"/>
      <c r="AO1846" s="26"/>
    </row>
    <row r="1847" customFormat="false" ht="12" hidden="false" customHeight="false" outlineLevel="0" collapsed="false">
      <c r="A1847" s="39" t="s">
        <v>1325</v>
      </c>
      <c r="B1847" s="39" t="s">
        <v>1326</v>
      </c>
      <c r="C1847" s="39"/>
      <c r="D1847" s="39" t="s">
        <v>4565</v>
      </c>
      <c r="E1847" s="39" t="s">
        <v>611</v>
      </c>
      <c r="F1847" s="39" t="s">
        <v>1739</v>
      </c>
      <c r="G1847" s="39" t="s">
        <v>5355</v>
      </c>
      <c r="H1847" s="39" t="s">
        <v>4502</v>
      </c>
      <c r="I1847" s="40" t="n">
        <v>1</v>
      </c>
      <c r="J1847" s="40" t="n">
        <v>0</v>
      </c>
      <c r="K1847" s="39" t="s">
        <v>4503</v>
      </c>
      <c r="L1847" s="41" t="n">
        <v>0</v>
      </c>
      <c r="M1847" s="41" t="n">
        <v>48871.77</v>
      </c>
      <c r="O1847" s="42" t="n">
        <f aca="false">M1847/SUM($M$2:$M$2023)</f>
        <v>0.000135015062630382</v>
      </c>
      <c r="P1847" s="43" t="n">
        <f aca="false">IFERROR(M1847/I1847,0)</f>
        <v>48871.77</v>
      </c>
      <c r="Q1847" s="17"/>
      <c r="R1847" s="44" t="n">
        <f aca="false">I1847-Q1847</f>
        <v>1</v>
      </c>
      <c r="S1847" s="43" t="n">
        <f aca="false">$AK1847*R1847</f>
        <v>48871.7677777778</v>
      </c>
      <c r="U1847" s="26" t="s">
        <v>259</v>
      </c>
      <c r="V1847" s="26" t="s">
        <v>610</v>
      </c>
      <c r="W1847" s="26" t="s">
        <v>612</v>
      </c>
      <c r="X1847" s="26"/>
      <c r="Y1847" s="26" t="s">
        <v>615</v>
      </c>
      <c r="Z1847" s="27" t="s">
        <v>126</v>
      </c>
      <c r="AA1847" s="26"/>
      <c r="AB1847" s="26"/>
      <c r="AC1847" s="26"/>
      <c r="AD1847" s="26"/>
      <c r="AE1847" s="26"/>
      <c r="AF1847" s="26"/>
      <c r="AG1847" s="26"/>
      <c r="AH1847" s="45"/>
      <c r="AI1847" s="45"/>
      <c r="AJ1847" s="45"/>
      <c r="AK1847" s="46" t="n">
        <v>48871.7677777778</v>
      </c>
      <c r="AL1847" s="46"/>
      <c r="AM1847" s="46"/>
      <c r="AN1847" s="26"/>
      <c r="AO1847" s="26" t="s">
        <v>1741</v>
      </c>
    </row>
    <row r="1848" customFormat="false" ht="12" hidden="false" customHeight="false" outlineLevel="0" collapsed="false">
      <c r="A1848" s="39" t="s">
        <v>3230</v>
      </c>
      <c r="B1848" s="39" t="s">
        <v>3231</v>
      </c>
      <c r="C1848" s="39"/>
      <c r="D1848" s="39" t="s">
        <v>4565</v>
      </c>
      <c r="E1848" s="39" t="s">
        <v>611</v>
      </c>
      <c r="F1848" s="39" t="s">
        <v>1739</v>
      </c>
      <c r="G1848" s="39" t="s">
        <v>5355</v>
      </c>
      <c r="H1848" s="39" t="s">
        <v>4502</v>
      </c>
      <c r="I1848" s="40" t="n">
        <v>1</v>
      </c>
      <c r="J1848" s="40" t="n">
        <v>0</v>
      </c>
      <c r="K1848" s="39" t="s">
        <v>4503</v>
      </c>
      <c r="L1848" s="41" t="n">
        <v>0</v>
      </c>
      <c r="M1848" s="41" t="n">
        <v>90229.13</v>
      </c>
      <c r="O1848" s="42" t="n">
        <f aca="false">M1848/SUM($M$2:$M$2023)</f>
        <v>0.000249270522390225</v>
      </c>
      <c r="P1848" s="43" t="n">
        <f aca="false">IFERROR(M1848/I1848,0)</f>
        <v>90229.13</v>
      </c>
      <c r="Q1848" s="17"/>
      <c r="R1848" s="44" t="n">
        <f aca="false">I1848-Q1848</f>
        <v>1</v>
      </c>
      <c r="S1848" s="43" t="n">
        <f aca="false">$AK1848*R1848</f>
        <v>90229.13</v>
      </c>
      <c r="U1848" s="26" t="s">
        <v>259</v>
      </c>
      <c r="V1848" s="26" t="s">
        <v>610</v>
      </c>
      <c r="W1848" s="26" t="s">
        <v>612</v>
      </c>
      <c r="X1848" s="26"/>
      <c r="Y1848" s="26" t="s">
        <v>615</v>
      </c>
      <c r="Z1848" s="27" t="s">
        <v>126</v>
      </c>
      <c r="AA1848" s="26"/>
      <c r="AB1848" s="26"/>
      <c r="AC1848" s="26"/>
      <c r="AD1848" s="26"/>
      <c r="AE1848" s="26"/>
      <c r="AF1848" s="26"/>
      <c r="AG1848" s="26"/>
      <c r="AH1848" s="45" t="n">
        <v>1</v>
      </c>
      <c r="AI1848" s="45" t="n">
        <f aca="false">Q1848</f>
        <v>0</v>
      </c>
      <c r="AJ1848" s="45" t="n">
        <f aca="false">$AH1848-$AI1848</f>
        <v>1</v>
      </c>
      <c r="AK1848" s="46" t="n">
        <v>90229.13</v>
      </c>
      <c r="AL1848" s="46" t="n">
        <f aca="false">$AJ1848*$AK1848</f>
        <v>90229.13</v>
      </c>
      <c r="AM1848" s="46" t="n">
        <f aca="false">$AI1848*$AK1848</f>
        <v>0</v>
      </c>
      <c r="AN1848" s="26"/>
      <c r="AO1848" s="26"/>
    </row>
    <row r="1849" customFormat="false" ht="12" hidden="false" customHeight="false" outlineLevel="0" collapsed="false">
      <c r="A1849" s="39" t="s">
        <v>3232</v>
      </c>
      <c r="B1849" s="39" t="s">
        <v>3233</v>
      </c>
      <c r="C1849" s="39"/>
      <c r="D1849" s="39" t="s">
        <v>4565</v>
      </c>
      <c r="E1849" s="39" t="s">
        <v>611</v>
      </c>
      <c r="F1849" s="39" t="s">
        <v>1739</v>
      </c>
      <c r="G1849" s="39" t="s">
        <v>5355</v>
      </c>
      <c r="H1849" s="39" t="s">
        <v>4502</v>
      </c>
      <c r="I1849" s="40" t="n">
        <v>1</v>
      </c>
      <c r="J1849" s="40" t="n">
        <v>0</v>
      </c>
      <c r="K1849" s="39" t="s">
        <v>4503</v>
      </c>
      <c r="L1849" s="41" t="n">
        <v>0</v>
      </c>
      <c r="M1849" s="41" t="n">
        <v>92936</v>
      </c>
      <c r="O1849" s="42" t="n">
        <f aca="false">M1849/SUM($M$2:$M$2023)</f>
        <v>0.000256748627287639</v>
      </c>
      <c r="P1849" s="43" t="n">
        <f aca="false">IFERROR(M1849/I1849,0)</f>
        <v>92936</v>
      </c>
      <c r="Q1849" s="17"/>
      <c r="R1849" s="44" t="n">
        <f aca="false">I1849-Q1849</f>
        <v>1</v>
      </c>
      <c r="S1849" s="43" t="n">
        <f aca="false">$AK1849*R1849</f>
        <v>92936</v>
      </c>
      <c r="U1849" s="26" t="s">
        <v>259</v>
      </c>
      <c r="V1849" s="26" t="s">
        <v>610</v>
      </c>
      <c r="W1849" s="26" t="s">
        <v>612</v>
      </c>
      <c r="X1849" s="26"/>
      <c r="Y1849" s="26" t="s">
        <v>615</v>
      </c>
      <c r="Z1849" s="27" t="s">
        <v>126</v>
      </c>
      <c r="AA1849" s="26"/>
      <c r="AB1849" s="26"/>
      <c r="AC1849" s="26"/>
      <c r="AD1849" s="26"/>
      <c r="AE1849" s="26"/>
      <c r="AF1849" s="26"/>
      <c r="AG1849" s="26"/>
      <c r="AH1849" s="45" t="n">
        <v>1</v>
      </c>
      <c r="AI1849" s="45" t="n">
        <f aca="false">Q1849</f>
        <v>0</v>
      </c>
      <c r="AJ1849" s="45" t="n">
        <f aca="false">$AH1849-$AI1849</f>
        <v>1</v>
      </c>
      <c r="AK1849" s="46" t="n">
        <v>92936</v>
      </c>
      <c r="AL1849" s="46" t="n">
        <f aca="false">$AJ1849*$AK1849</f>
        <v>92936</v>
      </c>
      <c r="AM1849" s="46" t="n">
        <f aca="false">$AI1849*$AK1849</f>
        <v>0</v>
      </c>
      <c r="AN1849" s="26"/>
      <c r="AO1849" s="26"/>
    </row>
    <row r="1850" customFormat="false" ht="12" hidden="false" customHeight="false" outlineLevel="0" collapsed="false">
      <c r="A1850" s="39" t="s">
        <v>3234</v>
      </c>
      <c r="B1850" s="39" t="s">
        <v>3235</v>
      </c>
      <c r="C1850" s="39"/>
      <c r="D1850" s="39" t="s">
        <v>4565</v>
      </c>
      <c r="E1850" s="39" t="s">
        <v>611</v>
      </c>
      <c r="F1850" s="39" t="s">
        <v>1739</v>
      </c>
      <c r="G1850" s="39" t="s">
        <v>5355</v>
      </c>
      <c r="H1850" s="39" t="s">
        <v>4502</v>
      </c>
      <c r="I1850" s="40" t="n">
        <v>1</v>
      </c>
      <c r="J1850" s="40" t="n">
        <v>0</v>
      </c>
      <c r="K1850" s="39" t="s">
        <v>4503</v>
      </c>
      <c r="L1850" s="41" t="n">
        <v>0</v>
      </c>
      <c r="M1850" s="41" t="n">
        <v>99250.74</v>
      </c>
      <c r="O1850" s="42" t="n">
        <f aca="false">M1850/SUM($M$2:$M$2023)</f>
        <v>0.000274193974910502</v>
      </c>
      <c r="P1850" s="43" t="n">
        <f aca="false">IFERROR(M1850/I1850,0)</f>
        <v>99250.74</v>
      </c>
      <c r="Q1850" s="17"/>
      <c r="R1850" s="44" t="n">
        <f aca="false">I1850-Q1850</f>
        <v>1</v>
      </c>
      <c r="S1850" s="43" t="n">
        <f aca="false">$AK1850*R1850</f>
        <v>99250.74</v>
      </c>
      <c r="U1850" s="26" t="s">
        <v>259</v>
      </c>
      <c r="V1850" s="26" t="s">
        <v>610</v>
      </c>
      <c r="W1850" s="26" t="s">
        <v>612</v>
      </c>
      <c r="X1850" s="26"/>
      <c r="Y1850" s="26" t="s">
        <v>615</v>
      </c>
      <c r="Z1850" s="27" t="s">
        <v>126</v>
      </c>
      <c r="AA1850" s="26"/>
      <c r="AB1850" s="26"/>
      <c r="AC1850" s="26"/>
      <c r="AD1850" s="26"/>
      <c r="AE1850" s="26"/>
      <c r="AF1850" s="26"/>
      <c r="AG1850" s="26"/>
      <c r="AH1850" s="45" t="n">
        <v>1</v>
      </c>
      <c r="AI1850" s="45" t="n">
        <f aca="false">Q1850</f>
        <v>0</v>
      </c>
      <c r="AJ1850" s="45" t="n">
        <f aca="false">$AH1850-$AI1850</f>
        <v>1</v>
      </c>
      <c r="AK1850" s="46" t="n">
        <v>99250.74</v>
      </c>
      <c r="AL1850" s="46" t="n">
        <f aca="false">$AJ1850*$AK1850</f>
        <v>99250.74</v>
      </c>
      <c r="AM1850" s="46" t="n">
        <f aca="false">$AI1850*$AK1850</f>
        <v>0</v>
      </c>
      <c r="AN1850" s="26"/>
      <c r="AO1850" s="26"/>
    </row>
    <row r="1851" customFormat="false" ht="12" hidden="false" customHeight="false" outlineLevel="0" collapsed="false">
      <c r="A1851" s="39" t="s">
        <v>3236</v>
      </c>
      <c r="B1851" s="39" t="s">
        <v>3237</v>
      </c>
      <c r="C1851" s="39"/>
      <c r="D1851" s="39" t="s">
        <v>4565</v>
      </c>
      <c r="E1851" s="39" t="s">
        <v>611</v>
      </c>
      <c r="F1851" s="39" t="s">
        <v>1739</v>
      </c>
      <c r="G1851" s="39" t="s">
        <v>5355</v>
      </c>
      <c r="H1851" s="39" t="s">
        <v>4502</v>
      </c>
      <c r="I1851" s="40" t="n">
        <v>1</v>
      </c>
      <c r="J1851" s="40" t="n">
        <v>0</v>
      </c>
      <c r="K1851" s="39" t="s">
        <v>4503</v>
      </c>
      <c r="L1851" s="41" t="n">
        <v>0</v>
      </c>
      <c r="M1851" s="41" t="n">
        <v>99250.74</v>
      </c>
      <c r="O1851" s="42" t="n">
        <f aca="false">M1851/SUM($M$2:$M$2023)</f>
        <v>0.000274193974910502</v>
      </c>
      <c r="P1851" s="43" t="n">
        <f aca="false">IFERROR(M1851/I1851,0)</f>
        <v>99250.74</v>
      </c>
      <c r="Q1851" s="17"/>
      <c r="R1851" s="44" t="n">
        <f aca="false">I1851-Q1851</f>
        <v>1</v>
      </c>
      <c r="S1851" s="43" t="n">
        <f aca="false">$AK1851*R1851</f>
        <v>99250.74</v>
      </c>
      <c r="U1851" s="26" t="s">
        <v>259</v>
      </c>
      <c r="V1851" s="26" t="s">
        <v>610</v>
      </c>
      <c r="W1851" s="26" t="s">
        <v>612</v>
      </c>
      <c r="X1851" s="26"/>
      <c r="Y1851" s="26" t="s">
        <v>615</v>
      </c>
      <c r="Z1851" s="27" t="s">
        <v>126</v>
      </c>
      <c r="AA1851" s="26"/>
      <c r="AB1851" s="26"/>
      <c r="AC1851" s="26"/>
      <c r="AD1851" s="26"/>
      <c r="AE1851" s="26"/>
      <c r="AF1851" s="26"/>
      <c r="AG1851" s="26"/>
      <c r="AH1851" s="45" t="n">
        <v>1</v>
      </c>
      <c r="AI1851" s="45" t="n">
        <f aca="false">Q1851</f>
        <v>0</v>
      </c>
      <c r="AJ1851" s="45" t="n">
        <f aca="false">$AH1851-$AI1851</f>
        <v>1</v>
      </c>
      <c r="AK1851" s="46" t="n">
        <v>99250.74</v>
      </c>
      <c r="AL1851" s="46" t="n">
        <f aca="false">$AJ1851*$AK1851</f>
        <v>99250.74</v>
      </c>
      <c r="AM1851" s="46" t="n">
        <f aca="false">$AI1851*$AK1851</f>
        <v>0</v>
      </c>
      <c r="AN1851" s="26"/>
      <c r="AO1851" s="26"/>
    </row>
    <row r="1852" customFormat="false" ht="12" hidden="false" customHeight="false" outlineLevel="0" collapsed="false">
      <c r="A1852" s="39" t="s">
        <v>3238</v>
      </c>
      <c r="B1852" s="39" t="s">
        <v>3239</v>
      </c>
      <c r="C1852" s="39"/>
      <c r="D1852" s="39" t="s">
        <v>4565</v>
      </c>
      <c r="E1852" s="39" t="s">
        <v>611</v>
      </c>
      <c r="F1852" s="39" t="s">
        <v>1739</v>
      </c>
      <c r="G1852" s="39" t="s">
        <v>4854</v>
      </c>
      <c r="H1852" s="39" t="s">
        <v>4502</v>
      </c>
      <c r="I1852" s="40" t="n">
        <v>1</v>
      </c>
      <c r="J1852" s="40" t="n">
        <v>0</v>
      </c>
      <c r="K1852" s="39" t="s">
        <v>4503</v>
      </c>
      <c r="L1852" s="41" t="n">
        <v>0</v>
      </c>
      <c r="M1852" s="41" t="n">
        <v>8700</v>
      </c>
      <c r="O1852" s="42" t="n">
        <f aca="false">M1852/SUM($M$2:$M$2023)</f>
        <v>2.40349601597063E-005</v>
      </c>
      <c r="P1852" s="43" t="n">
        <f aca="false">IFERROR(M1852/I1852,0)</f>
        <v>8700</v>
      </c>
      <c r="Q1852" s="17"/>
      <c r="R1852" s="44" t="n">
        <f aca="false">I1852-Q1852</f>
        <v>1</v>
      </c>
      <c r="S1852" s="43" t="n">
        <f aca="false">$AK1852*R1852</f>
        <v>8700</v>
      </c>
      <c r="U1852" s="26" t="s">
        <v>259</v>
      </c>
      <c r="V1852" s="26" t="s">
        <v>610</v>
      </c>
      <c r="W1852" s="26" t="s">
        <v>612</v>
      </c>
      <c r="X1852" s="26"/>
      <c r="Y1852" s="26" t="s">
        <v>615</v>
      </c>
      <c r="Z1852" s="27" t="s">
        <v>126</v>
      </c>
      <c r="AA1852" s="26"/>
      <c r="AB1852" s="26"/>
      <c r="AC1852" s="26"/>
      <c r="AD1852" s="26"/>
      <c r="AE1852" s="26"/>
      <c r="AF1852" s="26"/>
      <c r="AG1852" s="26"/>
      <c r="AH1852" s="45" t="n">
        <v>1</v>
      </c>
      <c r="AI1852" s="45" t="n">
        <f aca="false">Q1852</f>
        <v>0</v>
      </c>
      <c r="AJ1852" s="45" t="n">
        <f aca="false">$AH1852-$AI1852</f>
        <v>1</v>
      </c>
      <c r="AK1852" s="46" t="n">
        <v>8700</v>
      </c>
      <c r="AL1852" s="46" t="n">
        <f aca="false">$AJ1852*$AK1852</f>
        <v>8700</v>
      </c>
      <c r="AM1852" s="46" t="n">
        <f aca="false">$AI1852*$AK1852</f>
        <v>0</v>
      </c>
      <c r="AN1852" s="26"/>
      <c r="AO1852" s="26"/>
    </row>
    <row r="1853" customFormat="false" ht="12" hidden="false" customHeight="false" outlineLevel="0" collapsed="false">
      <c r="A1853" s="39" t="s">
        <v>3240</v>
      </c>
      <c r="B1853" s="39" t="s">
        <v>3241</v>
      </c>
      <c r="C1853" s="39"/>
      <c r="D1853" s="39" t="s">
        <v>4565</v>
      </c>
      <c r="E1853" s="39" t="s">
        <v>611</v>
      </c>
      <c r="F1853" s="39" t="s">
        <v>1739</v>
      </c>
      <c r="G1853" s="39" t="s">
        <v>5939</v>
      </c>
      <c r="H1853" s="39" t="s">
        <v>4502</v>
      </c>
      <c r="I1853" s="40" t="n">
        <v>1</v>
      </c>
      <c r="J1853" s="40" t="n">
        <v>0</v>
      </c>
      <c r="K1853" s="39" t="s">
        <v>4503</v>
      </c>
      <c r="L1853" s="41" t="n">
        <v>0</v>
      </c>
      <c r="M1853" s="41" t="n">
        <v>18500</v>
      </c>
      <c r="O1853" s="42" t="n">
        <f aca="false">M1853/SUM($M$2:$M$2023)</f>
        <v>5.1108823328111E-005</v>
      </c>
      <c r="P1853" s="43" t="n">
        <f aca="false">IFERROR(M1853/I1853,0)</f>
        <v>18500</v>
      </c>
      <c r="Q1853" s="17"/>
      <c r="R1853" s="44" t="n">
        <f aca="false">I1853-Q1853</f>
        <v>1</v>
      </c>
      <c r="S1853" s="43" t="n">
        <f aca="false">$AK1853*R1853</f>
        <v>18500</v>
      </c>
      <c r="U1853" s="26" t="s">
        <v>259</v>
      </c>
      <c r="V1853" s="26" t="s">
        <v>610</v>
      </c>
      <c r="W1853" s="26" t="s">
        <v>612</v>
      </c>
      <c r="X1853" s="26"/>
      <c r="Y1853" s="26" t="s">
        <v>615</v>
      </c>
      <c r="Z1853" s="27" t="s">
        <v>126</v>
      </c>
      <c r="AA1853" s="26"/>
      <c r="AB1853" s="26"/>
      <c r="AC1853" s="26"/>
      <c r="AD1853" s="26"/>
      <c r="AE1853" s="26"/>
      <c r="AF1853" s="26"/>
      <c r="AG1853" s="26"/>
      <c r="AH1853" s="45" t="n">
        <v>1</v>
      </c>
      <c r="AI1853" s="45" t="n">
        <f aca="false">Q1853</f>
        <v>0</v>
      </c>
      <c r="AJ1853" s="45" t="n">
        <f aca="false">$AH1853-$AI1853</f>
        <v>1</v>
      </c>
      <c r="AK1853" s="46" t="n">
        <v>18500</v>
      </c>
      <c r="AL1853" s="46" t="n">
        <f aca="false">$AJ1853*$AK1853</f>
        <v>18500</v>
      </c>
      <c r="AM1853" s="46" t="n">
        <f aca="false">$AI1853*$AK1853</f>
        <v>0</v>
      </c>
      <c r="AN1853" s="26"/>
      <c r="AO1853" s="26"/>
    </row>
    <row r="1854" customFormat="false" ht="12" hidden="false" customHeight="false" outlineLevel="0" collapsed="false">
      <c r="A1854" s="39" t="s">
        <v>3094</v>
      </c>
      <c r="B1854" s="39" t="s">
        <v>3095</v>
      </c>
      <c r="C1854" s="39"/>
      <c r="D1854" s="39" t="s">
        <v>4565</v>
      </c>
      <c r="E1854" s="39" t="s">
        <v>611</v>
      </c>
      <c r="F1854" s="39" t="s">
        <v>1739</v>
      </c>
      <c r="G1854" s="39" t="s">
        <v>5355</v>
      </c>
      <c r="H1854" s="39" t="s">
        <v>4502</v>
      </c>
      <c r="I1854" s="40" t="n">
        <v>1</v>
      </c>
      <c r="J1854" s="40" t="n">
        <v>0</v>
      </c>
      <c r="K1854" s="39" t="s">
        <v>4503</v>
      </c>
      <c r="L1854" s="41" t="n">
        <v>0</v>
      </c>
      <c r="M1854" s="41" t="n">
        <v>20385.71</v>
      </c>
      <c r="O1854" s="42" t="n">
        <f aca="false">M1854/SUM($M$2:$M$2023)</f>
        <v>5.63183595031409E-005</v>
      </c>
      <c r="P1854" s="43" t="n">
        <f aca="false">IFERROR(M1854/I1854,0)</f>
        <v>20385.71</v>
      </c>
      <c r="Q1854" s="17"/>
      <c r="R1854" s="44" t="n">
        <f aca="false">I1854-Q1854</f>
        <v>1</v>
      </c>
      <c r="S1854" s="43" t="n">
        <f aca="false">$AK1854*R1854</f>
        <v>20385.714</v>
      </c>
      <c r="U1854" s="26" t="s">
        <v>259</v>
      </c>
      <c r="V1854" s="26" t="s">
        <v>610</v>
      </c>
      <c r="W1854" s="26" t="s">
        <v>612</v>
      </c>
      <c r="X1854" s="26"/>
      <c r="Y1854" s="26" t="s">
        <v>615</v>
      </c>
      <c r="Z1854" s="27" t="s">
        <v>126</v>
      </c>
      <c r="AA1854" s="26"/>
      <c r="AB1854" s="26"/>
      <c r="AC1854" s="26"/>
      <c r="AD1854" s="26"/>
      <c r="AE1854" s="26"/>
      <c r="AF1854" s="26"/>
      <c r="AG1854" s="26"/>
      <c r="AH1854" s="45"/>
      <c r="AI1854" s="45"/>
      <c r="AJ1854" s="45"/>
      <c r="AK1854" s="46" t="n">
        <v>20385.714</v>
      </c>
      <c r="AL1854" s="46"/>
      <c r="AM1854" s="46"/>
      <c r="AN1854" s="26"/>
      <c r="AO1854" s="26" t="s">
        <v>1741</v>
      </c>
    </row>
    <row r="1855" customFormat="false" ht="12" hidden="false" customHeight="false" outlineLevel="0" collapsed="false">
      <c r="A1855" s="39" t="s">
        <v>3242</v>
      </c>
      <c r="B1855" s="39" t="s">
        <v>3243</v>
      </c>
      <c r="C1855" s="39"/>
      <c r="D1855" s="39" t="s">
        <v>4565</v>
      </c>
      <c r="E1855" s="39" t="s">
        <v>611</v>
      </c>
      <c r="F1855" s="39" t="s">
        <v>1739</v>
      </c>
      <c r="G1855" s="39" t="s">
        <v>5355</v>
      </c>
      <c r="H1855" s="39" t="s">
        <v>4502</v>
      </c>
      <c r="I1855" s="40" t="n">
        <v>1</v>
      </c>
      <c r="J1855" s="40" t="n">
        <v>0</v>
      </c>
      <c r="K1855" s="39" t="s">
        <v>4503</v>
      </c>
      <c r="L1855" s="41" t="n">
        <v>0</v>
      </c>
      <c r="M1855" s="41" t="n">
        <v>99250.74</v>
      </c>
      <c r="O1855" s="42" t="n">
        <f aca="false">M1855/SUM($M$2:$M$2023)</f>
        <v>0.000274193974910502</v>
      </c>
      <c r="P1855" s="43" t="n">
        <f aca="false">IFERROR(M1855/I1855,0)</f>
        <v>99250.74</v>
      </c>
      <c r="Q1855" s="17"/>
      <c r="R1855" s="44" t="n">
        <f aca="false">I1855-Q1855</f>
        <v>1</v>
      </c>
      <c r="S1855" s="43" t="n">
        <f aca="false">$AK1855*R1855</f>
        <v>99250.74</v>
      </c>
      <c r="U1855" s="26" t="s">
        <v>259</v>
      </c>
      <c r="V1855" s="26" t="s">
        <v>610</v>
      </c>
      <c r="W1855" s="26" t="s">
        <v>612</v>
      </c>
      <c r="X1855" s="26"/>
      <c r="Y1855" s="26" t="s">
        <v>615</v>
      </c>
      <c r="Z1855" s="27" t="s">
        <v>126</v>
      </c>
      <c r="AA1855" s="26"/>
      <c r="AB1855" s="26"/>
      <c r="AC1855" s="26"/>
      <c r="AD1855" s="26"/>
      <c r="AE1855" s="26"/>
      <c r="AF1855" s="26"/>
      <c r="AG1855" s="26"/>
      <c r="AH1855" s="45" t="n">
        <v>1</v>
      </c>
      <c r="AI1855" s="45" t="n">
        <f aca="false">Q1855</f>
        <v>0</v>
      </c>
      <c r="AJ1855" s="45" t="n">
        <f aca="false">$AH1855-$AI1855</f>
        <v>1</v>
      </c>
      <c r="AK1855" s="46" t="n">
        <v>99250.74</v>
      </c>
      <c r="AL1855" s="46" t="n">
        <f aca="false">$AJ1855*$AK1855</f>
        <v>99250.74</v>
      </c>
      <c r="AM1855" s="46" t="n">
        <f aca="false">$AI1855*$AK1855</f>
        <v>0</v>
      </c>
      <c r="AN1855" s="26"/>
      <c r="AO1855" s="26"/>
    </row>
    <row r="1856" customFormat="false" ht="12" hidden="false" customHeight="false" outlineLevel="0" collapsed="false">
      <c r="A1856" s="39" t="s">
        <v>3244</v>
      </c>
      <c r="B1856" s="39" t="s">
        <v>3245</v>
      </c>
      <c r="C1856" s="39"/>
      <c r="D1856" s="39" t="s">
        <v>4565</v>
      </c>
      <c r="E1856" s="39" t="s">
        <v>611</v>
      </c>
      <c r="F1856" s="39" t="s">
        <v>1739</v>
      </c>
      <c r="G1856" s="39" t="s">
        <v>5355</v>
      </c>
      <c r="H1856" s="39" t="s">
        <v>4502</v>
      </c>
      <c r="I1856" s="40" t="n">
        <v>1</v>
      </c>
      <c r="J1856" s="40" t="n">
        <v>0</v>
      </c>
      <c r="K1856" s="39" t="s">
        <v>4503</v>
      </c>
      <c r="L1856" s="41" t="n">
        <v>0</v>
      </c>
      <c r="M1856" s="41" t="n">
        <v>9917.36</v>
      </c>
      <c r="O1856" s="42" t="n">
        <f aca="false">M1856/SUM($M$2:$M$2023)</f>
        <v>2.73980864930419E-005</v>
      </c>
      <c r="P1856" s="43" t="n">
        <f aca="false">IFERROR(M1856/I1856,0)</f>
        <v>9917.36</v>
      </c>
      <c r="Q1856" s="17"/>
      <c r="R1856" s="44" t="n">
        <f aca="false">I1856-Q1856</f>
        <v>1</v>
      </c>
      <c r="S1856" s="43" t="n">
        <f aca="false">$AK1856*R1856</f>
        <v>9917.36</v>
      </c>
      <c r="U1856" s="26" t="s">
        <v>259</v>
      </c>
      <c r="V1856" s="26" t="s">
        <v>610</v>
      </c>
      <c r="W1856" s="26" t="s">
        <v>612</v>
      </c>
      <c r="X1856" s="26"/>
      <c r="Y1856" s="26" t="s">
        <v>615</v>
      </c>
      <c r="Z1856" s="27" t="s">
        <v>126</v>
      </c>
      <c r="AA1856" s="26"/>
      <c r="AB1856" s="26"/>
      <c r="AC1856" s="26"/>
      <c r="AD1856" s="26"/>
      <c r="AE1856" s="26"/>
      <c r="AF1856" s="26"/>
      <c r="AG1856" s="26"/>
      <c r="AH1856" s="45" t="n">
        <v>1</v>
      </c>
      <c r="AI1856" s="45" t="n">
        <f aca="false">Q1856</f>
        <v>0</v>
      </c>
      <c r="AJ1856" s="45" t="n">
        <f aca="false">$AH1856-$AI1856</f>
        <v>1</v>
      </c>
      <c r="AK1856" s="46" t="n">
        <v>9917.36</v>
      </c>
      <c r="AL1856" s="46" t="n">
        <f aca="false">$AJ1856*$AK1856</f>
        <v>9917.36</v>
      </c>
      <c r="AM1856" s="46" t="n">
        <f aca="false">$AI1856*$AK1856</f>
        <v>0</v>
      </c>
      <c r="AN1856" s="26"/>
      <c r="AO1856" s="26"/>
    </row>
    <row r="1857" customFormat="false" ht="12" hidden="false" customHeight="false" outlineLevel="0" collapsed="false">
      <c r="A1857" s="39" t="s">
        <v>3246</v>
      </c>
      <c r="B1857" s="39" t="s">
        <v>3247</v>
      </c>
      <c r="C1857" s="39"/>
      <c r="D1857" s="39" t="s">
        <v>4565</v>
      </c>
      <c r="E1857" s="39" t="s">
        <v>611</v>
      </c>
      <c r="F1857" s="39" t="s">
        <v>1739</v>
      </c>
      <c r="G1857" s="39" t="s">
        <v>5939</v>
      </c>
      <c r="H1857" s="39" t="s">
        <v>4502</v>
      </c>
      <c r="I1857" s="40" t="n">
        <v>1</v>
      </c>
      <c r="J1857" s="40" t="n">
        <v>0</v>
      </c>
      <c r="K1857" s="39" t="s">
        <v>4503</v>
      </c>
      <c r="L1857" s="41" t="n">
        <v>0</v>
      </c>
      <c r="M1857" s="41" t="n">
        <v>19500</v>
      </c>
      <c r="O1857" s="42" t="n">
        <f aca="false">M1857/SUM($M$2:$M$2023)</f>
        <v>5.38714624269278E-005</v>
      </c>
      <c r="P1857" s="43" t="n">
        <f aca="false">IFERROR(M1857/I1857,0)</f>
        <v>19500</v>
      </c>
      <c r="Q1857" s="17"/>
      <c r="R1857" s="44" t="n">
        <f aca="false">I1857-Q1857</f>
        <v>1</v>
      </c>
      <c r="S1857" s="43" t="n">
        <f aca="false">$AK1857*R1857</f>
        <v>19500</v>
      </c>
      <c r="U1857" s="26" t="s">
        <v>259</v>
      </c>
      <c r="V1857" s="26" t="s">
        <v>610</v>
      </c>
      <c r="W1857" s="26" t="s">
        <v>612</v>
      </c>
      <c r="X1857" s="26"/>
      <c r="Y1857" s="26" t="s">
        <v>615</v>
      </c>
      <c r="Z1857" s="27" t="s">
        <v>126</v>
      </c>
      <c r="AA1857" s="26"/>
      <c r="AB1857" s="26"/>
      <c r="AC1857" s="26"/>
      <c r="AD1857" s="26"/>
      <c r="AE1857" s="26"/>
      <c r="AF1857" s="26"/>
      <c r="AG1857" s="26"/>
      <c r="AH1857" s="45" t="n">
        <v>1</v>
      </c>
      <c r="AI1857" s="45" t="n">
        <f aca="false">Q1857</f>
        <v>0</v>
      </c>
      <c r="AJ1857" s="45" t="n">
        <f aca="false">$AH1857-$AI1857</f>
        <v>1</v>
      </c>
      <c r="AK1857" s="46" t="n">
        <v>19500</v>
      </c>
      <c r="AL1857" s="46" t="n">
        <f aca="false">$AJ1857*$AK1857</f>
        <v>19500</v>
      </c>
      <c r="AM1857" s="46" t="n">
        <f aca="false">$AI1857*$AK1857</f>
        <v>0</v>
      </c>
      <c r="AN1857" s="26"/>
      <c r="AO1857" s="26"/>
    </row>
    <row r="1858" customFormat="false" ht="12" hidden="false" customHeight="false" outlineLevel="0" collapsed="false">
      <c r="A1858" s="39" t="s">
        <v>3248</v>
      </c>
      <c r="B1858" s="39" t="s">
        <v>3249</v>
      </c>
      <c r="C1858" s="39"/>
      <c r="D1858" s="39" t="s">
        <v>4565</v>
      </c>
      <c r="E1858" s="39" t="s">
        <v>611</v>
      </c>
      <c r="F1858" s="39" t="s">
        <v>1739</v>
      </c>
      <c r="G1858" s="39" t="s">
        <v>4854</v>
      </c>
      <c r="H1858" s="39" t="s">
        <v>4502</v>
      </c>
      <c r="I1858" s="40" t="n">
        <v>1</v>
      </c>
      <c r="J1858" s="40" t="n">
        <v>0</v>
      </c>
      <c r="K1858" s="39" t="s">
        <v>4503</v>
      </c>
      <c r="L1858" s="41" t="n">
        <v>0</v>
      </c>
      <c r="M1858" s="41" t="n">
        <v>19500</v>
      </c>
      <c r="O1858" s="42" t="n">
        <f aca="false">M1858/SUM($M$2:$M$2023)</f>
        <v>5.38714624269278E-005</v>
      </c>
      <c r="P1858" s="43" t="n">
        <f aca="false">IFERROR(M1858/I1858,0)</f>
        <v>19500</v>
      </c>
      <c r="Q1858" s="17"/>
      <c r="R1858" s="44" t="n">
        <f aca="false">I1858-Q1858</f>
        <v>1</v>
      </c>
      <c r="S1858" s="43" t="n">
        <f aca="false">$AK1858*R1858</f>
        <v>19500</v>
      </c>
      <c r="U1858" s="26" t="s">
        <v>259</v>
      </c>
      <c r="V1858" s="26" t="s">
        <v>610</v>
      </c>
      <c r="W1858" s="26" t="s">
        <v>612</v>
      </c>
      <c r="X1858" s="26"/>
      <c r="Y1858" s="26" t="s">
        <v>615</v>
      </c>
      <c r="Z1858" s="27" t="s">
        <v>126</v>
      </c>
      <c r="AA1858" s="26"/>
      <c r="AB1858" s="26"/>
      <c r="AC1858" s="26"/>
      <c r="AD1858" s="26"/>
      <c r="AE1858" s="26"/>
      <c r="AF1858" s="26"/>
      <c r="AG1858" s="26"/>
      <c r="AH1858" s="45" t="n">
        <v>1</v>
      </c>
      <c r="AI1858" s="45" t="n">
        <f aca="false">Q1858</f>
        <v>0</v>
      </c>
      <c r="AJ1858" s="45" t="n">
        <f aca="false">$AH1858-$AI1858</f>
        <v>1</v>
      </c>
      <c r="AK1858" s="46" t="n">
        <v>19500</v>
      </c>
      <c r="AL1858" s="46" t="n">
        <f aca="false">$AJ1858*$AK1858</f>
        <v>19500</v>
      </c>
      <c r="AM1858" s="46" t="n">
        <f aca="false">$AI1858*$AK1858</f>
        <v>0</v>
      </c>
      <c r="AN1858" s="26"/>
      <c r="AO1858" s="26"/>
    </row>
    <row r="1859" customFormat="false" ht="12" hidden="false" customHeight="false" outlineLevel="0" collapsed="false">
      <c r="A1859" s="39" t="s">
        <v>1028</v>
      </c>
      <c r="B1859" s="39" t="s">
        <v>1029</v>
      </c>
      <c r="C1859" s="39"/>
      <c r="D1859" s="39" t="s">
        <v>4565</v>
      </c>
      <c r="E1859" s="39" t="s">
        <v>611</v>
      </c>
      <c r="F1859" s="39" t="s">
        <v>1739</v>
      </c>
      <c r="G1859" s="39" t="s">
        <v>5355</v>
      </c>
      <c r="H1859" s="39" t="s">
        <v>4502</v>
      </c>
      <c r="I1859" s="40" t="n">
        <v>1</v>
      </c>
      <c r="J1859" s="40" t="n">
        <v>0</v>
      </c>
      <c r="K1859" s="39" t="s">
        <v>4503</v>
      </c>
      <c r="L1859" s="41" t="n">
        <v>0</v>
      </c>
      <c r="M1859" s="41" t="n">
        <v>9979.51</v>
      </c>
      <c r="O1859" s="42" t="n">
        <f aca="false">M1859/SUM($M$2:$M$2023)</f>
        <v>2.75697845130334E-005</v>
      </c>
      <c r="P1859" s="43" t="n">
        <f aca="false">IFERROR(M1859/I1859,0)</f>
        <v>9979.51</v>
      </c>
      <c r="Q1859" s="17"/>
      <c r="R1859" s="44" t="n">
        <f aca="false">I1859-Q1859</f>
        <v>1</v>
      </c>
      <c r="S1859" s="43" t="n">
        <f aca="false">$AK1859*R1859</f>
        <v>9979.51384615385</v>
      </c>
      <c r="U1859" s="26" t="s">
        <v>259</v>
      </c>
      <c r="V1859" s="26" t="s">
        <v>610</v>
      </c>
      <c r="W1859" s="26" t="s">
        <v>612</v>
      </c>
      <c r="X1859" s="26"/>
      <c r="Y1859" s="26" t="s">
        <v>615</v>
      </c>
      <c r="Z1859" s="27" t="s">
        <v>126</v>
      </c>
      <c r="AA1859" s="26"/>
      <c r="AB1859" s="26"/>
      <c r="AC1859" s="26"/>
      <c r="AD1859" s="26"/>
      <c r="AE1859" s="26"/>
      <c r="AF1859" s="26"/>
      <c r="AG1859" s="26"/>
      <c r="AH1859" s="45"/>
      <c r="AI1859" s="45"/>
      <c r="AJ1859" s="45"/>
      <c r="AK1859" s="46" t="n">
        <v>9979.51384615385</v>
      </c>
      <c r="AL1859" s="46"/>
      <c r="AM1859" s="46"/>
      <c r="AN1859" s="26"/>
      <c r="AO1859" s="26" t="s">
        <v>1741</v>
      </c>
    </row>
    <row r="1860" customFormat="false" ht="12" hidden="false" customHeight="false" outlineLevel="0" collapsed="false">
      <c r="A1860" s="39" t="s">
        <v>1269</v>
      </c>
      <c r="B1860" s="39" t="s">
        <v>1270</v>
      </c>
      <c r="C1860" s="39"/>
      <c r="D1860" s="39" t="s">
        <v>4565</v>
      </c>
      <c r="E1860" s="39" t="s">
        <v>611</v>
      </c>
      <c r="F1860" s="39" t="s">
        <v>1739</v>
      </c>
      <c r="G1860" s="39" t="s">
        <v>5355</v>
      </c>
      <c r="H1860" s="39" t="s">
        <v>4502</v>
      </c>
      <c r="I1860" s="40" t="n">
        <v>1</v>
      </c>
      <c r="J1860" s="40" t="n">
        <v>0</v>
      </c>
      <c r="K1860" s="39" t="s">
        <v>4503</v>
      </c>
      <c r="L1860" s="41" t="n">
        <v>0</v>
      </c>
      <c r="M1860" s="41" t="n">
        <v>9960.13</v>
      </c>
      <c r="O1860" s="42" t="n">
        <f aca="false">M1860/SUM($M$2:$M$2023)</f>
        <v>2.75162445672983E-005</v>
      </c>
      <c r="P1860" s="43" t="n">
        <f aca="false">IFERROR(M1860/I1860,0)</f>
        <v>9960.13</v>
      </c>
      <c r="Q1860" s="17"/>
      <c r="R1860" s="44" t="n">
        <f aca="false">I1860-Q1860</f>
        <v>1</v>
      </c>
      <c r="S1860" s="43" t="n">
        <f aca="false">$AK1860*R1860</f>
        <v>9960.12714285714</v>
      </c>
      <c r="U1860" s="26" t="s">
        <v>259</v>
      </c>
      <c r="V1860" s="26" t="s">
        <v>610</v>
      </c>
      <c r="W1860" s="26" t="s">
        <v>612</v>
      </c>
      <c r="X1860" s="26"/>
      <c r="Y1860" s="26" t="s">
        <v>615</v>
      </c>
      <c r="Z1860" s="27" t="s">
        <v>126</v>
      </c>
      <c r="AA1860" s="26"/>
      <c r="AB1860" s="26"/>
      <c r="AC1860" s="26"/>
      <c r="AD1860" s="26"/>
      <c r="AE1860" s="26"/>
      <c r="AF1860" s="26"/>
      <c r="AG1860" s="26"/>
      <c r="AH1860" s="45"/>
      <c r="AI1860" s="45"/>
      <c r="AJ1860" s="45"/>
      <c r="AK1860" s="46" t="n">
        <v>9960.12714285714</v>
      </c>
      <c r="AL1860" s="46"/>
      <c r="AM1860" s="46"/>
      <c r="AN1860" s="26"/>
      <c r="AO1860" s="26" t="s">
        <v>1741</v>
      </c>
    </row>
    <row r="1861" customFormat="false" ht="12" hidden="false" customHeight="false" outlineLevel="0" collapsed="false">
      <c r="A1861" s="39" t="s">
        <v>1149</v>
      </c>
      <c r="B1861" s="39" t="s">
        <v>1150</v>
      </c>
      <c r="C1861" s="39"/>
      <c r="D1861" s="39" t="s">
        <v>4565</v>
      </c>
      <c r="E1861" s="39" t="s">
        <v>611</v>
      </c>
      <c r="F1861" s="39" t="s">
        <v>1739</v>
      </c>
      <c r="G1861" s="39" t="s">
        <v>5355</v>
      </c>
      <c r="H1861" s="39" t="s">
        <v>4502</v>
      </c>
      <c r="I1861" s="40" t="n">
        <v>1</v>
      </c>
      <c r="J1861" s="40" t="n">
        <v>0</v>
      </c>
      <c r="K1861" s="39" t="s">
        <v>4503</v>
      </c>
      <c r="L1861" s="41" t="n">
        <v>0</v>
      </c>
      <c r="M1861" s="41" t="n">
        <v>10016.83</v>
      </c>
      <c r="O1861" s="42" t="n">
        <f aca="false">M1861/SUM($M$2:$M$2023)</f>
        <v>2.76728862042012E-005</v>
      </c>
      <c r="P1861" s="43" t="n">
        <f aca="false">IFERROR(M1861/I1861,0)</f>
        <v>10016.83</v>
      </c>
      <c r="Q1861" s="17"/>
      <c r="R1861" s="44" t="n">
        <f aca="false">I1861-Q1861</f>
        <v>1</v>
      </c>
      <c r="S1861" s="43" t="n">
        <f aca="false">$AK1861*R1861</f>
        <v>10016.833</v>
      </c>
      <c r="U1861" s="26" t="s">
        <v>259</v>
      </c>
      <c r="V1861" s="26" t="s">
        <v>610</v>
      </c>
      <c r="W1861" s="26" t="s">
        <v>612</v>
      </c>
      <c r="X1861" s="26"/>
      <c r="Y1861" s="26" t="s">
        <v>615</v>
      </c>
      <c r="Z1861" s="27" t="s">
        <v>126</v>
      </c>
      <c r="AA1861" s="26"/>
      <c r="AB1861" s="26"/>
      <c r="AC1861" s="26"/>
      <c r="AD1861" s="26"/>
      <c r="AE1861" s="26"/>
      <c r="AF1861" s="26"/>
      <c r="AG1861" s="26"/>
      <c r="AH1861" s="45"/>
      <c r="AI1861" s="45"/>
      <c r="AJ1861" s="45"/>
      <c r="AK1861" s="46" t="n">
        <v>10016.833</v>
      </c>
      <c r="AL1861" s="46"/>
      <c r="AM1861" s="46"/>
      <c r="AN1861" s="26"/>
      <c r="AO1861" s="26" t="s">
        <v>1741</v>
      </c>
    </row>
    <row r="1862" customFormat="false" ht="12" hidden="false" customHeight="false" outlineLevel="0" collapsed="false">
      <c r="A1862" s="39" t="s">
        <v>1229</v>
      </c>
      <c r="B1862" s="39" t="s">
        <v>1230</v>
      </c>
      <c r="C1862" s="39"/>
      <c r="D1862" s="39" t="s">
        <v>4565</v>
      </c>
      <c r="E1862" s="39" t="s">
        <v>611</v>
      </c>
      <c r="F1862" s="39" t="s">
        <v>1739</v>
      </c>
      <c r="G1862" s="39" t="s">
        <v>5355</v>
      </c>
      <c r="H1862" s="39" t="s">
        <v>4502</v>
      </c>
      <c r="I1862" s="40" t="n">
        <v>1</v>
      </c>
      <c r="J1862" s="40" t="n">
        <v>0</v>
      </c>
      <c r="K1862" s="39" t="s">
        <v>4503</v>
      </c>
      <c r="L1862" s="41" t="n">
        <v>0</v>
      </c>
      <c r="M1862" s="41" t="n">
        <v>9872.89</v>
      </c>
      <c r="O1862" s="42" t="n">
        <f aca="false">M1862/SUM($M$2:$M$2023)</f>
        <v>2.72752319323175E-005</v>
      </c>
      <c r="P1862" s="43" t="n">
        <f aca="false">IFERROR(M1862/I1862,0)</f>
        <v>9872.89</v>
      </c>
      <c r="Q1862" s="17"/>
      <c r="R1862" s="44" t="n">
        <f aca="false">I1862-Q1862</f>
        <v>1</v>
      </c>
      <c r="S1862" s="43" t="n">
        <f aca="false">$AK1862*R1862</f>
        <v>9872.8875</v>
      </c>
      <c r="U1862" s="26" t="s">
        <v>259</v>
      </c>
      <c r="V1862" s="26" t="s">
        <v>610</v>
      </c>
      <c r="W1862" s="26" t="s">
        <v>612</v>
      </c>
      <c r="X1862" s="26"/>
      <c r="Y1862" s="26" t="s">
        <v>615</v>
      </c>
      <c r="Z1862" s="27" t="s">
        <v>126</v>
      </c>
      <c r="AA1862" s="26"/>
      <c r="AB1862" s="26"/>
      <c r="AC1862" s="26"/>
      <c r="AD1862" s="26"/>
      <c r="AE1862" s="26"/>
      <c r="AF1862" s="26"/>
      <c r="AG1862" s="26"/>
      <c r="AH1862" s="45"/>
      <c r="AI1862" s="45"/>
      <c r="AJ1862" s="45"/>
      <c r="AK1862" s="46" t="n">
        <v>9872.8875</v>
      </c>
      <c r="AL1862" s="46"/>
      <c r="AM1862" s="46"/>
      <c r="AN1862" s="26"/>
      <c r="AO1862" s="26" t="s">
        <v>1741</v>
      </c>
    </row>
    <row r="1863" customFormat="false" ht="12" hidden="false" customHeight="false" outlineLevel="0" collapsed="false">
      <c r="A1863" s="39" t="s">
        <v>3250</v>
      </c>
      <c r="B1863" s="39" t="s">
        <v>3251</v>
      </c>
      <c r="C1863" s="39"/>
      <c r="D1863" s="39" t="s">
        <v>4565</v>
      </c>
      <c r="E1863" s="39" t="s">
        <v>611</v>
      </c>
      <c r="F1863" s="39" t="s">
        <v>1739</v>
      </c>
      <c r="G1863" s="39" t="s">
        <v>5355</v>
      </c>
      <c r="H1863" s="39" t="s">
        <v>4502</v>
      </c>
      <c r="I1863" s="40" t="n">
        <v>1</v>
      </c>
      <c r="J1863" s="40" t="n">
        <v>0</v>
      </c>
      <c r="K1863" s="39" t="s">
        <v>4503</v>
      </c>
      <c r="L1863" s="41" t="n">
        <v>0</v>
      </c>
      <c r="M1863" s="41" t="n">
        <v>61983.47</v>
      </c>
      <c r="O1863" s="42" t="n">
        <f aca="false">M1863/SUM($M$2:$M$2023)</f>
        <v>0.000171237957702339</v>
      </c>
      <c r="P1863" s="43" t="n">
        <f aca="false">IFERROR(M1863/I1863,0)</f>
        <v>61983.47</v>
      </c>
      <c r="Q1863" s="17"/>
      <c r="R1863" s="44" t="n">
        <f aca="false">I1863-Q1863</f>
        <v>1</v>
      </c>
      <c r="S1863" s="43" t="n">
        <f aca="false">$AK1863*R1863</f>
        <v>61983.47</v>
      </c>
      <c r="U1863" s="26" t="s">
        <v>259</v>
      </c>
      <c r="V1863" s="26" t="s">
        <v>610</v>
      </c>
      <c r="W1863" s="26" t="s">
        <v>612</v>
      </c>
      <c r="X1863" s="26"/>
      <c r="Y1863" s="26" t="s">
        <v>615</v>
      </c>
      <c r="Z1863" s="27" t="s">
        <v>126</v>
      </c>
      <c r="AA1863" s="26"/>
      <c r="AB1863" s="26"/>
      <c r="AC1863" s="26"/>
      <c r="AD1863" s="26"/>
      <c r="AE1863" s="26"/>
      <c r="AF1863" s="26"/>
      <c r="AG1863" s="26"/>
      <c r="AH1863" s="45" t="n">
        <v>1</v>
      </c>
      <c r="AI1863" s="45" t="n">
        <f aca="false">Q1863</f>
        <v>0</v>
      </c>
      <c r="AJ1863" s="45" t="n">
        <f aca="false">$AH1863-$AI1863</f>
        <v>1</v>
      </c>
      <c r="AK1863" s="46" t="n">
        <v>61983.47</v>
      </c>
      <c r="AL1863" s="46" t="n">
        <f aca="false">$AJ1863*$AK1863</f>
        <v>61983.47</v>
      </c>
      <c r="AM1863" s="46" t="n">
        <f aca="false">$AI1863*$AK1863</f>
        <v>0</v>
      </c>
      <c r="AN1863" s="26"/>
      <c r="AO1863" s="26"/>
    </row>
    <row r="1864" customFormat="false" ht="12" hidden="false" customHeight="false" outlineLevel="0" collapsed="false">
      <c r="A1864" s="39" t="s">
        <v>3252</v>
      </c>
      <c r="B1864" s="39" t="s">
        <v>3253</v>
      </c>
      <c r="C1864" s="39"/>
      <c r="D1864" s="39" t="s">
        <v>4565</v>
      </c>
      <c r="E1864" s="39" t="s">
        <v>611</v>
      </c>
      <c r="F1864" s="39" t="s">
        <v>1739</v>
      </c>
      <c r="G1864" s="39" t="s">
        <v>5355</v>
      </c>
      <c r="H1864" s="39" t="s">
        <v>4502</v>
      </c>
      <c r="I1864" s="40" t="n">
        <v>1</v>
      </c>
      <c r="J1864" s="40" t="n">
        <v>0</v>
      </c>
      <c r="K1864" s="39" t="s">
        <v>4503</v>
      </c>
      <c r="L1864" s="41" t="n">
        <v>0</v>
      </c>
      <c r="M1864" s="41" t="n">
        <v>45454.55</v>
      </c>
      <c r="O1864" s="42" t="n">
        <f aca="false">M1864/SUM($M$2:$M$2023)</f>
        <v>0.000125574517049124</v>
      </c>
      <c r="P1864" s="43" t="n">
        <f aca="false">IFERROR(M1864/I1864,0)</f>
        <v>45454.55</v>
      </c>
      <c r="Q1864" s="17"/>
      <c r="R1864" s="44" t="n">
        <f aca="false">I1864-Q1864</f>
        <v>1</v>
      </c>
      <c r="S1864" s="43" t="n">
        <f aca="false">$AK1864*R1864</f>
        <v>45454.55</v>
      </c>
      <c r="U1864" s="26" t="s">
        <v>259</v>
      </c>
      <c r="V1864" s="26" t="s">
        <v>610</v>
      </c>
      <c r="W1864" s="26" t="s">
        <v>612</v>
      </c>
      <c r="X1864" s="26"/>
      <c r="Y1864" s="26" t="s">
        <v>615</v>
      </c>
      <c r="Z1864" s="27" t="s">
        <v>126</v>
      </c>
      <c r="AA1864" s="26"/>
      <c r="AB1864" s="26"/>
      <c r="AC1864" s="26"/>
      <c r="AD1864" s="26"/>
      <c r="AE1864" s="26"/>
      <c r="AF1864" s="26"/>
      <c r="AG1864" s="26"/>
      <c r="AH1864" s="45" t="n">
        <v>1</v>
      </c>
      <c r="AI1864" s="45" t="n">
        <f aca="false">Q1864</f>
        <v>0</v>
      </c>
      <c r="AJ1864" s="45" t="n">
        <f aca="false">$AH1864-$AI1864</f>
        <v>1</v>
      </c>
      <c r="AK1864" s="46" t="n">
        <v>45454.55</v>
      </c>
      <c r="AL1864" s="46" t="n">
        <f aca="false">$AJ1864*$AK1864</f>
        <v>45454.55</v>
      </c>
      <c r="AM1864" s="46" t="n">
        <f aca="false">$AI1864*$AK1864</f>
        <v>0</v>
      </c>
      <c r="AN1864" s="26"/>
      <c r="AO1864" s="26"/>
    </row>
    <row r="1865" customFormat="false" ht="12" hidden="false" customHeight="false" outlineLevel="0" collapsed="false">
      <c r="A1865" s="39" t="s">
        <v>3254</v>
      </c>
      <c r="B1865" s="39" t="s">
        <v>3255</v>
      </c>
      <c r="C1865" s="39"/>
      <c r="D1865" s="39" t="s">
        <v>4565</v>
      </c>
      <c r="E1865" s="39" t="s">
        <v>611</v>
      </c>
      <c r="F1865" s="39" t="s">
        <v>1739</v>
      </c>
      <c r="G1865" s="39" t="s">
        <v>5355</v>
      </c>
      <c r="H1865" s="39" t="s">
        <v>4502</v>
      </c>
      <c r="I1865" s="40" t="n">
        <v>1</v>
      </c>
      <c r="J1865" s="40" t="n">
        <v>0</v>
      </c>
      <c r="K1865" s="39" t="s">
        <v>4503</v>
      </c>
      <c r="L1865" s="41" t="n">
        <v>0</v>
      </c>
      <c r="M1865" s="41" t="n">
        <v>61983.47</v>
      </c>
      <c r="O1865" s="42" t="n">
        <f aca="false">M1865/SUM($M$2:$M$2023)</f>
        <v>0.000171237957702339</v>
      </c>
      <c r="P1865" s="43" t="n">
        <f aca="false">IFERROR(M1865/I1865,0)</f>
        <v>61983.47</v>
      </c>
      <c r="Q1865" s="17"/>
      <c r="R1865" s="44" t="n">
        <f aca="false">I1865-Q1865</f>
        <v>1</v>
      </c>
      <c r="S1865" s="43" t="n">
        <f aca="false">$AK1865*R1865</f>
        <v>61983.47</v>
      </c>
      <c r="U1865" s="26" t="s">
        <v>259</v>
      </c>
      <c r="V1865" s="26" t="s">
        <v>610</v>
      </c>
      <c r="W1865" s="26" t="s">
        <v>612</v>
      </c>
      <c r="X1865" s="26"/>
      <c r="Y1865" s="26" t="s">
        <v>615</v>
      </c>
      <c r="Z1865" s="27" t="s">
        <v>126</v>
      </c>
      <c r="AA1865" s="26"/>
      <c r="AB1865" s="26"/>
      <c r="AC1865" s="26"/>
      <c r="AD1865" s="26"/>
      <c r="AE1865" s="26"/>
      <c r="AF1865" s="26"/>
      <c r="AG1865" s="26"/>
      <c r="AH1865" s="45" t="n">
        <v>1</v>
      </c>
      <c r="AI1865" s="45" t="n">
        <f aca="false">Q1865</f>
        <v>0</v>
      </c>
      <c r="AJ1865" s="45" t="n">
        <f aca="false">$AH1865-$AI1865</f>
        <v>1</v>
      </c>
      <c r="AK1865" s="46" t="n">
        <v>61983.47</v>
      </c>
      <c r="AL1865" s="46" t="n">
        <f aca="false">$AJ1865*$AK1865</f>
        <v>61983.47</v>
      </c>
      <c r="AM1865" s="46" t="n">
        <f aca="false">$AI1865*$AK1865</f>
        <v>0</v>
      </c>
      <c r="AN1865" s="26"/>
      <c r="AO1865" s="26"/>
    </row>
    <row r="1866" customFormat="false" ht="12" hidden="false" customHeight="false" outlineLevel="0" collapsed="false">
      <c r="A1866" s="39" t="s">
        <v>692</v>
      </c>
      <c r="B1866" s="39" t="s">
        <v>693</v>
      </c>
      <c r="C1866" s="39"/>
      <c r="D1866" s="39" t="s">
        <v>4505</v>
      </c>
      <c r="E1866" s="39" t="s">
        <v>261</v>
      </c>
      <c r="F1866" s="39" t="s">
        <v>1739</v>
      </c>
      <c r="G1866" s="39"/>
      <c r="H1866" s="39" t="s">
        <v>4502</v>
      </c>
      <c r="I1866" s="40" t="n">
        <v>0</v>
      </c>
      <c r="J1866" s="40" t="n">
        <v>300</v>
      </c>
      <c r="K1866" s="39" t="s">
        <v>4503</v>
      </c>
      <c r="L1866" s="41" t="n">
        <v>86206.79</v>
      </c>
      <c r="M1866" s="41" t="n">
        <v>0</v>
      </c>
      <c r="O1866" s="42" t="n">
        <f aca="false">M1866/SUM($M$2:$M$2023)</f>
        <v>0</v>
      </c>
      <c r="P1866" s="43" t="n">
        <f aca="false">IFERROR(M1866/I1866,0)</f>
        <v>0</v>
      </c>
      <c r="Q1866" s="17"/>
      <c r="R1866" s="44" t="n">
        <f aca="false">I1866-Q1866</f>
        <v>0</v>
      </c>
      <c r="S1866" s="43" t="n">
        <f aca="false">$AK1866*R1866</f>
        <v>0</v>
      </c>
      <c r="U1866" s="26" t="s">
        <v>259</v>
      </c>
      <c r="V1866" s="26" t="s">
        <v>260</v>
      </c>
      <c r="W1866" s="26" t="s">
        <v>262</v>
      </c>
      <c r="X1866" s="25" t="s">
        <v>228</v>
      </c>
      <c r="Y1866" s="26" t="s">
        <v>282</v>
      </c>
      <c r="Z1866" s="25" t="s">
        <v>51</v>
      </c>
      <c r="AA1866" s="26" t="s">
        <v>1827</v>
      </c>
      <c r="AB1866" s="26" t="s">
        <v>1828</v>
      </c>
      <c r="AC1866" s="26" t="s">
        <v>1829</v>
      </c>
      <c r="AD1866" s="26" t="s">
        <v>269</v>
      </c>
      <c r="AE1866" s="26"/>
      <c r="AF1866" s="26" t="s">
        <v>270</v>
      </c>
      <c r="AG1866" s="26" t="s">
        <v>697</v>
      </c>
      <c r="AH1866" s="45"/>
      <c r="AI1866" s="45"/>
      <c r="AJ1866" s="45"/>
      <c r="AK1866" s="46" t="n">
        <v>287.355969935576</v>
      </c>
      <c r="AL1866" s="46"/>
      <c r="AM1866" s="46"/>
      <c r="AN1866" s="26"/>
      <c r="AO1866" s="26" t="s">
        <v>5004</v>
      </c>
    </row>
    <row r="1867" customFormat="false" ht="12" hidden="false" customHeight="false" outlineLevel="0" collapsed="false">
      <c r="A1867" s="39" t="s">
        <v>1112</v>
      </c>
      <c r="B1867" s="39" t="s">
        <v>1113</v>
      </c>
      <c r="C1867" s="39"/>
      <c r="D1867" s="39" t="s">
        <v>4505</v>
      </c>
      <c r="E1867" s="39" t="s">
        <v>261</v>
      </c>
      <c r="F1867" s="39" t="s">
        <v>1739</v>
      </c>
      <c r="G1867" s="39"/>
      <c r="H1867" s="39" t="s">
        <v>4502</v>
      </c>
      <c r="I1867" s="40" t="n">
        <v>0</v>
      </c>
      <c r="J1867" s="40" t="n">
        <v>40</v>
      </c>
      <c r="K1867" s="39" t="s">
        <v>4503</v>
      </c>
      <c r="L1867" s="41" t="n">
        <v>580</v>
      </c>
      <c r="M1867" s="41" t="n">
        <v>0</v>
      </c>
      <c r="O1867" s="42" t="n">
        <f aca="false">M1867/SUM($M$2:$M$2023)</f>
        <v>0</v>
      </c>
      <c r="P1867" s="43" t="n">
        <f aca="false">IFERROR(M1867/I1867,0)</f>
        <v>0</v>
      </c>
      <c r="Q1867" s="17"/>
      <c r="R1867" s="44" t="n">
        <f aca="false">I1867-Q1867</f>
        <v>0</v>
      </c>
      <c r="S1867" s="43" t="n">
        <f aca="false">$AK1867*R1867</f>
        <v>0</v>
      </c>
      <c r="U1867" s="26" t="s">
        <v>259</v>
      </c>
      <c r="V1867" s="26" t="s">
        <v>260</v>
      </c>
      <c r="W1867" s="26" t="s">
        <v>262</v>
      </c>
      <c r="X1867" s="26"/>
      <c r="Y1867" s="26" t="s">
        <v>277</v>
      </c>
      <c r="Z1867" s="27" t="s">
        <v>123</v>
      </c>
      <c r="AA1867" s="26"/>
      <c r="AB1867" s="26"/>
      <c r="AC1867" s="26"/>
      <c r="AD1867" s="26"/>
      <c r="AE1867" s="26"/>
      <c r="AF1867" s="26"/>
      <c r="AG1867" s="26"/>
      <c r="AH1867" s="45" t="n">
        <v>0</v>
      </c>
      <c r="AI1867" s="45" t="n">
        <f aca="false">Q1867</f>
        <v>0</v>
      </c>
      <c r="AJ1867" s="45" t="n">
        <f aca="false">$AH1867-$AI1867</f>
        <v>0</v>
      </c>
      <c r="AK1867" s="46" t="n">
        <v>0</v>
      </c>
      <c r="AL1867" s="46" t="n">
        <f aca="false">$AJ1867*$AK1867</f>
        <v>0</v>
      </c>
      <c r="AM1867" s="46" t="n">
        <f aca="false">$AI1867*$AK1867</f>
        <v>0</v>
      </c>
      <c r="AN1867" s="26"/>
      <c r="AO1867" s="26"/>
    </row>
    <row r="1868" customFormat="false" ht="12" hidden="false" customHeight="false" outlineLevel="0" collapsed="false">
      <c r="A1868" s="39" t="s">
        <v>850</v>
      </c>
      <c r="B1868" s="39" t="s">
        <v>851</v>
      </c>
      <c r="C1868" s="39"/>
      <c r="D1868" s="39" t="s">
        <v>4505</v>
      </c>
      <c r="E1868" s="39" t="s">
        <v>261</v>
      </c>
      <c r="F1868" s="39" t="s">
        <v>1739</v>
      </c>
      <c r="G1868" s="39"/>
      <c r="H1868" s="39" t="s">
        <v>4502</v>
      </c>
      <c r="I1868" s="40" t="n">
        <v>0</v>
      </c>
      <c r="J1868" s="40" t="n">
        <v>400</v>
      </c>
      <c r="K1868" s="39" t="s">
        <v>4503</v>
      </c>
      <c r="L1868" s="41" t="n">
        <v>378888.05</v>
      </c>
      <c r="M1868" s="41" t="n">
        <v>0</v>
      </c>
      <c r="O1868" s="42" t="n">
        <f aca="false">M1868/SUM($M$2:$M$2023)</f>
        <v>0</v>
      </c>
      <c r="P1868" s="43" t="n">
        <f aca="false">IFERROR(M1868/I1868,0)</f>
        <v>0</v>
      </c>
      <c r="Q1868" s="17"/>
      <c r="R1868" s="44" t="n">
        <f aca="false">I1868-Q1868</f>
        <v>0</v>
      </c>
      <c r="S1868" s="43" t="n">
        <f aca="false">$AK1868*R1868</f>
        <v>0</v>
      </c>
      <c r="U1868" s="26" t="s">
        <v>259</v>
      </c>
      <c r="V1868" s="26" t="s">
        <v>260</v>
      </c>
      <c r="W1868" s="26" t="s">
        <v>262</v>
      </c>
      <c r="X1868" s="29" t="s">
        <v>227</v>
      </c>
      <c r="Y1868" s="26" t="s">
        <v>297</v>
      </c>
      <c r="Z1868" s="25" t="s">
        <v>51</v>
      </c>
      <c r="AA1868" s="26" t="s">
        <v>1880</v>
      </c>
      <c r="AB1868" s="26" t="s">
        <v>1881</v>
      </c>
      <c r="AC1868" s="26" t="s">
        <v>854</v>
      </c>
      <c r="AD1868" s="26" t="s">
        <v>269</v>
      </c>
      <c r="AE1868" s="26"/>
      <c r="AF1868" s="26" t="s">
        <v>270</v>
      </c>
      <c r="AG1868" s="26" t="s">
        <v>855</v>
      </c>
      <c r="AH1868" s="45"/>
      <c r="AI1868" s="45"/>
      <c r="AJ1868" s="45"/>
      <c r="AK1868" s="46" t="n">
        <v>947.220101273147</v>
      </c>
      <c r="AL1868" s="46"/>
      <c r="AM1868" s="46"/>
      <c r="AN1868" s="26"/>
      <c r="AO1868" s="26" t="s">
        <v>5048</v>
      </c>
    </row>
    <row r="1869" customFormat="false" ht="12" hidden="false" customHeight="false" outlineLevel="0" collapsed="false">
      <c r="A1869" s="39" t="s">
        <v>3193</v>
      </c>
      <c r="B1869" s="39" t="s">
        <v>3194</v>
      </c>
      <c r="C1869" s="39"/>
      <c r="D1869" s="39" t="s">
        <v>4505</v>
      </c>
      <c r="E1869" s="39" t="s">
        <v>261</v>
      </c>
      <c r="F1869" s="39" t="s">
        <v>1739</v>
      </c>
      <c r="G1869" s="39"/>
      <c r="H1869" s="39" t="s">
        <v>4502</v>
      </c>
      <c r="I1869" s="40" t="n">
        <v>0</v>
      </c>
      <c r="J1869" s="40" t="n">
        <v>1</v>
      </c>
      <c r="K1869" s="39" t="s">
        <v>4503</v>
      </c>
      <c r="L1869" s="41" t="n">
        <v>0</v>
      </c>
      <c r="M1869" s="41" t="n">
        <v>0</v>
      </c>
      <c r="O1869" s="42" t="n">
        <f aca="false">M1869/SUM($M$2:$M$2023)</f>
        <v>0</v>
      </c>
      <c r="P1869" s="43" t="n">
        <f aca="false">IFERROR(M1869/I1869,0)</f>
        <v>0</v>
      </c>
      <c r="Q1869" s="17"/>
      <c r="R1869" s="44" t="n">
        <f aca="false">I1869-Q1869</f>
        <v>0</v>
      </c>
      <c r="S1869" s="43" t="n">
        <f aca="false">$AK1869*R1869</f>
        <v>0</v>
      </c>
      <c r="U1869" s="26" t="s">
        <v>259</v>
      </c>
      <c r="V1869" s="26" t="s">
        <v>260</v>
      </c>
      <c r="W1869" s="26" t="s">
        <v>262</v>
      </c>
      <c r="X1869" s="26"/>
      <c r="Y1869" s="26" t="s">
        <v>277</v>
      </c>
      <c r="Z1869" s="27" t="s">
        <v>123</v>
      </c>
      <c r="AA1869" s="26"/>
      <c r="AB1869" s="26"/>
      <c r="AC1869" s="26"/>
      <c r="AD1869" s="26"/>
      <c r="AE1869" s="26"/>
      <c r="AF1869" s="26"/>
      <c r="AG1869" s="26"/>
      <c r="AH1869" s="45"/>
      <c r="AI1869" s="45"/>
      <c r="AJ1869" s="45"/>
      <c r="AK1869" s="46" t="n">
        <v>48.35</v>
      </c>
      <c r="AL1869" s="46"/>
      <c r="AM1869" s="46"/>
      <c r="AN1869" s="26"/>
      <c r="AO1869" s="26" t="s">
        <v>1741</v>
      </c>
    </row>
    <row r="1870" customFormat="false" ht="12" hidden="false" customHeight="false" outlineLevel="0" collapsed="false">
      <c r="A1870" s="39" t="s">
        <v>820</v>
      </c>
      <c r="B1870" s="39" t="s">
        <v>821</v>
      </c>
      <c r="C1870" s="39"/>
      <c r="D1870" s="39" t="s">
        <v>4505</v>
      </c>
      <c r="E1870" s="39" t="s">
        <v>261</v>
      </c>
      <c r="F1870" s="39" t="s">
        <v>1739</v>
      </c>
      <c r="G1870" s="39"/>
      <c r="H1870" s="39" t="s">
        <v>4502</v>
      </c>
      <c r="I1870" s="40" t="n">
        <v>0</v>
      </c>
      <c r="J1870" s="40" t="n">
        <v>300</v>
      </c>
      <c r="K1870" s="39" t="s">
        <v>4503</v>
      </c>
      <c r="L1870" s="41" t="n">
        <v>58936.33</v>
      </c>
      <c r="M1870" s="41" t="n">
        <v>0</v>
      </c>
      <c r="O1870" s="42" t="n">
        <f aca="false">M1870/SUM($M$2:$M$2023)</f>
        <v>0</v>
      </c>
      <c r="P1870" s="43" t="n">
        <f aca="false">IFERROR(M1870/I1870,0)</f>
        <v>0</v>
      </c>
      <c r="Q1870" s="17"/>
      <c r="R1870" s="44" t="n">
        <f aca="false">I1870-Q1870</f>
        <v>0</v>
      </c>
      <c r="S1870" s="43" t="n">
        <f aca="false">$AK1870*R1870</f>
        <v>0</v>
      </c>
      <c r="U1870" s="26" t="s">
        <v>259</v>
      </c>
      <c r="V1870" s="26" t="s">
        <v>260</v>
      </c>
      <c r="W1870" s="26" t="s">
        <v>262</v>
      </c>
      <c r="X1870" s="29" t="s">
        <v>227</v>
      </c>
      <c r="Y1870" s="26" t="s">
        <v>297</v>
      </c>
      <c r="Z1870" s="25" t="s">
        <v>51</v>
      </c>
      <c r="AA1870" s="26" t="s">
        <v>1846</v>
      </c>
      <c r="AB1870" s="26" t="s">
        <v>1847</v>
      </c>
      <c r="AC1870" s="26" t="s">
        <v>824</v>
      </c>
      <c r="AD1870" s="26" t="s">
        <v>269</v>
      </c>
      <c r="AE1870" s="26"/>
      <c r="AF1870" s="26" t="s">
        <v>270</v>
      </c>
      <c r="AG1870" s="26" t="s">
        <v>825</v>
      </c>
      <c r="AH1870" s="45"/>
      <c r="AI1870" s="45"/>
      <c r="AJ1870" s="45"/>
      <c r="AK1870" s="46" t="n">
        <v>196.454437593026</v>
      </c>
      <c r="AL1870" s="46"/>
      <c r="AM1870" s="46"/>
      <c r="AN1870" s="26"/>
      <c r="AO1870" s="26" t="s">
        <v>5008</v>
      </c>
    </row>
    <row r="1871" customFormat="false" ht="12" hidden="false" customHeight="false" outlineLevel="0" collapsed="false">
      <c r="A1871" s="39" t="s">
        <v>1922</v>
      </c>
      <c r="B1871" s="39" t="s">
        <v>1923</v>
      </c>
      <c r="C1871" s="39"/>
      <c r="D1871" s="39" t="s">
        <v>4505</v>
      </c>
      <c r="E1871" s="39" t="s">
        <v>261</v>
      </c>
      <c r="F1871" s="39" t="s">
        <v>1739</v>
      </c>
      <c r="G1871" s="39"/>
      <c r="H1871" s="39" t="s">
        <v>4502</v>
      </c>
      <c r="I1871" s="40" t="n">
        <v>0</v>
      </c>
      <c r="J1871" s="40" t="n">
        <v>100</v>
      </c>
      <c r="K1871" s="39" t="s">
        <v>4503</v>
      </c>
      <c r="L1871" s="41" t="n">
        <v>28767.15</v>
      </c>
      <c r="M1871" s="41" t="n">
        <v>0</v>
      </c>
      <c r="O1871" s="42" t="n">
        <f aca="false">M1871/SUM($M$2:$M$2023)</f>
        <v>0</v>
      </c>
      <c r="P1871" s="43" t="n">
        <f aca="false">IFERROR(M1871/I1871,0)</f>
        <v>0</v>
      </c>
      <c r="Q1871" s="17"/>
      <c r="R1871" s="44" t="n">
        <f aca="false">I1871-Q1871</f>
        <v>0</v>
      </c>
      <c r="S1871" s="43" t="n">
        <f aca="false">$AK1871*R1871</f>
        <v>0</v>
      </c>
      <c r="U1871" s="26" t="s">
        <v>259</v>
      </c>
      <c r="V1871" s="26" t="s">
        <v>260</v>
      </c>
      <c r="W1871" s="26" t="s">
        <v>262</v>
      </c>
      <c r="X1871" s="24" t="s">
        <v>226</v>
      </c>
      <c r="Y1871" s="26" t="s">
        <v>267</v>
      </c>
      <c r="Z1871" s="25" t="s">
        <v>51</v>
      </c>
      <c r="AA1871" s="26" t="s">
        <v>1924</v>
      </c>
      <c r="AB1871" s="26" t="s">
        <v>521</v>
      </c>
      <c r="AC1871" s="26" t="s">
        <v>290</v>
      </c>
      <c r="AD1871" s="26" t="s">
        <v>269</v>
      </c>
      <c r="AE1871" s="26"/>
      <c r="AF1871" s="26" t="s">
        <v>270</v>
      </c>
      <c r="AG1871" s="26" t="s">
        <v>525</v>
      </c>
      <c r="AH1871" s="45"/>
      <c r="AI1871" s="45"/>
      <c r="AJ1871" s="45"/>
      <c r="AK1871" s="46" t="n">
        <v>287.671479245283</v>
      </c>
      <c r="AL1871" s="46"/>
      <c r="AM1871" s="46"/>
      <c r="AN1871" s="26"/>
      <c r="AO1871" s="26" t="s">
        <v>5190</v>
      </c>
    </row>
    <row r="1872" customFormat="false" ht="12" hidden="false" customHeight="false" outlineLevel="0" collapsed="false">
      <c r="A1872" s="39" t="s">
        <v>3256</v>
      </c>
      <c r="B1872" s="39" t="s">
        <v>3257</v>
      </c>
      <c r="C1872" s="39"/>
      <c r="D1872" s="39" t="s">
        <v>4505</v>
      </c>
      <c r="E1872" s="39" t="s">
        <v>261</v>
      </c>
      <c r="F1872" s="39" t="s">
        <v>1739</v>
      </c>
      <c r="G1872" s="39"/>
      <c r="H1872" s="39" t="s">
        <v>4502</v>
      </c>
      <c r="I1872" s="40" t="n">
        <v>0</v>
      </c>
      <c r="J1872" s="40" t="n">
        <v>100</v>
      </c>
      <c r="K1872" s="39" t="s">
        <v>4503</v>
      </c>
      <c r="L1872" s="41" t="n">
        <v>1225</v>
      </c>
      <c r="M1872" s="41" t="n">
        <v>0</v>
      </c>
      <c r="O1872" s="42" t="n">
        <f aca="false">M1872/SUM($M$2:$M$2023)</f>
        <v>0</v>
      </c>
      <c r="P1872" s="43" t="n">
        <f aca="false">IFERROR(M1872/I1872,0)</f>
        <v>0</v>
      </c>
      <c r="Q1872" s="17"/>
      <c r="R1872" s="44" t="n">
        <f aca="false">I1872-Q1872</f>
        <v>0</v>
      </c>
      <c r="S1872" s="43" t="n">
        <f aca="false">$AK1872*R1872</f>
        <v>0</v>
      </c>
      <c r="U1872" s="26" t="s">
        <v>259</v>
      </c>
      <c r="V1872" s="26" t="s">
        <v>260</v>
      </c>
      <c r="W1872" s="26" t="s">
        <v>262</v>
      </c>
      <c r="X1872" s="26"/>
      <c r="Y1872" s="26" t="s">
        <v>277</v>
      </c>
      <c r="Z1872" s="27" t="s">
        <v>123</v>
      </c>
      <c r="AA1872" s="26"/>
      <c r="AB1872" s="26"/>
      <c r="AC1872" s="26"/>
      <c r="AD1872" s="26"/>
      <c r="AE1872" s="26"/>
      <c r="AF1872" s="26"/>
      <c r="AG1872" s="26"/>
      <c r="AH1872" s="45" t="n">
        <v>0</v>
      </c>
      <c r="AI1872" s="45" t="n">
        <f aca="false">Q1872</f>
        <v>0</v>
      </c>
      <c r="AJ1872" s="45" t="n">
        <f aca="false">$AH1872-$AI1872</f>
        <v>0</v>
      </c>
      <c r="AK1872" s="46" t="n">
        <v>0</v>
      </c>
      <c r="AL1872" s="46" t="n">
        <f aca="false">$AJ1872*$AK1872</f>
        <v>0</v>
      </c>
      <c r="AM1872" s="46" t="n">
        <f aca="false">$AI1872*$AK1872</f>
        <v>0</v>
      </c>
      <c r="AN1872" s="26"/>
      <c r="AO1872" s="26"/>
    </row>
    <row r="1873" customFormat="false" ht="12" hidden="false" customHeight="false" outlineLevel="0" collapsed="false">
      <c r="A1873" s="39" t="s">
        <v>968</v>
      </c>
      <c r="B1873" s="39" t="s">
        <v>969</v>
      </c>
      <c r="C1873" s="39"/>
      <c r="D1873" s="39" t="s">
        <v>4505</v>
      </c>
      <c r="E1873" s="39" t="s">
        <v>261</v>
      </c>
      <c r="F1873" s="39" t="s">
        <v>1739</v>
      </c>
      <c r="G1873" s="39"/>
      <c r="H1873" s="39" t="s">
        <v>4502</v>
      </c>
      <c r="I1873" s="40" t="n">
        <v>0</v>
      </c>
      <c r="J1873" s="40" t="n">
        <v>200</v>
      </c>
      <c r="K1873" s="39" t="s">
        <v>4503</v>
      </c>
      <c r="L1873" s="41" t="n">
        <v>217478.38</v>
      </c>
      <c r="M1873" s="41" t="n">
        <v>0</v>
      </c>
      <c r="O1873" s="42" t="n">
        <f aca="false">M1873/SUM($M$2:$M$2023)</f>
        <v>0</v>
      </c>
      <c r="P1873" s="43" t="n">
        <f aca="false">IFERROR(M1873/I1873,0)</f>
        <v>0</v>
      </c>
      <c r="Q1873" s="17"/>
      <c r="R1873" s="44" t="n">
        <f aca="false">I1873-Q1873</f>
        <v>0</v>
      </c>
      <c r="S1873" s="43" t="n">
        <f aca="false">$AK1873*R1873</f>
        <v>0</v>
      </c>
      <c r="U1873" s="26" t="s">
        <v>259</v>
      </c>
      <c r="V1873" s="26" t="s">
        <v>260</v>
      </c>
      <c r="W1873" s="26" t="s">
        <v>262</v>
      </c>
      <c r="X1873" s="24" t="s">
        <v>226</v>
      </c>
      <c r="Y1873" s="26" t="s">
        <v>267</v>
      </c>
      <c r="Z1873" s="25" t="s">
        <v>51</v>
      </c>
      <c r="AA1873" s="26" t="s">
        <v>1956</v>
      </c>
      <c r="AB1873" s="26" t="s">
        <v>1957</v>
      </c>
      <c r="AC1873" s="26" t="s">
        <v>972</v>
      </c>
      <c r="AD1873" s="26" t="s">
        <v>269</v>
      </c>
      <c r="AE1873" s="26"/>
      <c r="AF1873" s="26" t="s">
        <v>270</v>
      </c>
      <c r="AG1873" s="26" t="s">
        <v>973</v>
      </c>
      <c r="AH1873" s="45"/>
      <c r="AI1873" s="45"/>
      <c r="AJ1873" s="45"/>
      <c r="AK1873" s="46" t="n">
        <v>2174.78378109453</v>
      </c>
      <c r="AL1873" s="46"/>
      <c r="AM1873" s="46"/>
      <c r="AN1873" s="26"/>
      <c r="AO1873" s="26" t="s">
        <v>5195</v>
      </c>
    </row>
    <row r="1874" customFormat="false" ht="12" hidden="false" customHeight="false" outlineLevel="0" collapsed="false">
      <c r="A1874" s="39" t="s">
        <v>1835</v>
      </c>
      <c r="B1874" s="39" t="s">
        <v>1836</v>
      </c>
      <c r="C1874" s="39"/>
      <c r="D1874" s="39" t="s">
        <v>4505</v>
      </c>
      <c r="E1874" s="39" t="s">
        <v>261</v>
      </c>
      <c r="F1874" s="39" t="s">
        <v>1739</v>
      </c>
      <c r="G1874" s="39"/>
      <c r="H1874" s="39" t="s">
        <v>4502</v>
      </c>
      <c r="I1874" s="40" t="n">
        <v>0</v>
      </c>
      <c r="J1874" s="40" t="n">
        <v>225</v>
      </c>
      <c r="K1874" s="39" t="s">
        <v>4503</v>
      </c>
      <c r="L1874" s="41" t="n">
        <v>37181.85</v>
      </c>
      <c r="M1874" s="41" t="n">
        <v>0</v>
      </c>
      <c r="O1874" s="42" t="n">
        <f aca="false">M1874/SUM($M$2:$M$2023)</f>
        <v>0</v>
      </c>
      <c r="P1874" s="43" t="n">
        <f aca="false">IFERROR(M1874/I1874,0)</f>
        <v>0</v>
      </c>
      <c r="Q1874" s="17"/>
      <c r="R1874" s="44" t="n">
        <f aca="false">I1874-Q1874</f>
        <v>0</v>
      </c>
      <c r="S1874" s="43" t="n">
        <f aca="false">$AK1874*R1874</f>
        <v>0</v>
      </c>
      <c r="U1874" s="26" t="s">
        <v>259</v>
      </c>
      <c r="V1874" s="26" t="s">
        <v>260</v>
      </c>
      <c r="W1874" s="26" t="s">
        <v>262</v>
      </c>
      <c r="X1874" s="26"/>
      <c r="Y1874" s="26" t="s">
        <v>277</v>
      </c>
      <c r="Z1874" s="27" t="s">
        <v>123</v>
      </c>
      <c r="AA1874" s="26"/>
      <c r="AB1874" s="26"/>
      <c r="AC1874" s="26"/>
      <c r="AD1874" s="26"/>
      <c r="AE1874" s="26"/>
      <c r="AF1874" s="26"/>
      <c r="AG1874" s="26"/>
      <c r="AH1874" s="45"/>
      <c r="AI1874" s="45"/>
      <c r="AJ1874" s="45"/>
      <c r="AK1874" s="46" t="n">
        <v>165.252680890538</v>
      </c>
      <c r="AL1874" s="46"/>
      <c r="AM1874" s="46"/>
      <c r="AN1874" s="26"/>
      <c r="AO1874" s="26" t="s">
        <v>1837</v>
      </c>
    </row>
    <row r="1875" customFormat="false" ht="12" hidden="false" customHeight="false" outlineLevel="0" collapsed="false">
      <c r="A1875" s="39" t="s">
        <v>862</v>
      </c>
      <c r="B1875" s="39" t="s">
        <v>863</v>
      </c>
      <c r="C1875" s="39"/>
      <c r="D1875" s="39" t="s">
        <v>4505</v>
      </c>
      <c r="E1875" s="39" t="s">
        <v>261</v>
      </c>
      <c r="F1875" s="39" t="s">
        <v>1739</v>
      </c>
      <c r="G1875" s="39"/>
      <c r="H1875" s="39" t="s">
        <v>4502</v>
      </c>
      <c r="I1875" s="40" t="n">
        <v>0</v>
      </c>
      <c r="J1875" s="40" t="n">
        <v>100</v>
      </c>
      <c r="K1875" s="39" t="s">
        <v>4503</v>
      </c>
      <c r="L1875" s="41" t="n">
        <v>6629.56</v>
      </c>
      <c r="M1875" s="41" t="n">
        <v>0</v>
      </c>
      <c r="O1875" s="42" t="n">
        <f aca="false">M1875/SUM($M$2:$M$2023)</f>
        <v>0</v>
      </c>
      <c r="P1875" s="43" t="n">
        <f aca="false">IFERROR(M1875/I1875,0)</f>
        <v>0</v>
      </c>
      <c r="Q1875" s="17"/>
      <c r="R1875" s="44" t="n">
        <f aca="false">I1875-Q1875</f>
        <v>0</v>
      </c>
      <c r="S1875" s="43" t="n">
        <f aca="false">$AK1875*R1875</f>
        <v>0</v>
      </c>
      <c r="U1875" s="26" t="s">
        <v>259</v>
      </c>
      <c r="V1875" s="26" t="s">
        <v>260</v>
      </c>
      <c r="W1875" s="26" t="s">
        <v>262</v>
      </c>
      <c r="X1875" s="29" t="s">
        <v>227</v>
      </c>
      <c r="Y1875" s="26" t="s">
        <v>297</v>
      </c>
      <c r="Z1875" s="25" t="s">
        <v>51</v>
      </c>
      <c r="AA1875" s="26" t="s">
        <v>97</v>
      </c>
      <c r="AB1875" s="26" t="s">
        <v>2001</v>
      </c>
      <c r="AC1875" s="26" t="s">
        <v>2002</v>
      </c>
      <c r="AD1875" s="26" t="s">
        <v>269</v>
      </c>
      <c r="AE1875" s="26"/>
      <c r="AF1875" s="26" t="s">
        <v>270</v>
      </c>
      <c r="AG1875" s="26" t="s">
        <v>2003</v>
      </c>
      <c r="AH1875" s="45"/>
      <c r="AI1875" s="45"/>
      <c r="AJ1875" s="45"/>
      <c r="AK1875" s="46" t="n">
        <v>66.2956415620642</v>
      </c>
      <c r="AL1875" s="46"/>
      <c r="AM1875" s="46"/>
      <c r="AN1875" s="26"/>
      <c r="AO1875" s="26" t="s">
        <v>5139</v>
      </c>
    </row>
    <row r="1876" customFormat="false" ht="12" hidden="false" customHeight="false" outlineLevel="0" collapsed="false">
      <c r="A1876" s="39" t="s">
        <v>767</v>
      </c>
      <c r="B1876" s="39" t="s">
        <v>768</v>
      </c>
      <c r="C1876" s="39"/>
      <c r="D1876" s="39" t="s">
        <v>4505</v>
      </c>
      <c r="E1876" s="39" t="s">
        <v>261</v>
      </c>
      <c r="F1876" s="39" t="s">
        <v>1739</v>
      </c>
      <c r="G1876" s="39"/>
      <c r="H1876" s="39" t="s">
        <v>4502</v>
      </c>
      <c r="I1876" s="40" t="n">
        <v>0</v>
      </c>
      <c r="J1876" s="40" t="n">
        <v>10</v>
      </c>
      <c r="K1876" s="39" t="s">
        <v>4503</v>
      </c>
      <c r="L1876" s="41" t="n">
        <v>4292.36</v>
      </c>
      <c r="M1876" s="41" t="n">
        <v>0</v>
      </c>
      <c r="O1876" s="42" t="n">
        <f aca="false">M1876/SUM($M$2:$M$2023)</f>
        <v>0</v>
      </c>
      <c r="P1876" s="43" t="n">
        <f aca="false">IFERROR(M1876/I1876,0)</f>
        <v>0</v>
      </c>
      <c r="Q1876" s="17"/>
      <c r="R1876" s="44" t="n">
        <f aca="false">I1876-Q1876</f>
        <v>0</v>
      </c>
      <c r="S1876" s="43" t="n">
        <f aca="false">$AK1876*R1876</f>
        <v>0</v>
      </c>
      <c r="U1876" s="26" t="s">
        <v>259</v>
      </c>
      <c r="V1876" s="26" t="s">
        <v>260</v>
      </c>
      <c r="W1876" s="26" t="s">
        <v>262</v>
      </c>
      <c r="X1876" s="26"/>
      <c r="Y1876" s="26" t="s">
        <v>277</v>
      </c>
      <c r="Z1876" s="27" t="s">
        <v>123</v>
      </c>
      <c r="AA1876" s="26"/>
      <c r="AB1876" s="26"/>
      <c r="AC1876" s="26"/>
      <c r="AD1876" s="26"/>
      <c r="AE1876" s="26"/>
      <c r="AF1876" s="26"/>
      <c r="AG1876" s="26"/>
      <c r="AH1876" s="45"/>
      <c r="AI1876" s="45"/>
      <c r="AJ1876" s="45"/>
      <c r="AK1876" s="46" t="n">
        <v>429.236442622951</v>
      </c>
      <c r="AL1876" s="46"/>
      <c r="AM1876" s="46"/>
      <c r="AN1876" s="26"/>
      <c r="AO1876" s="26" t="s">
        <v>2147</v>
      </c>
    </row>
    <row r="1877" customFormat="false" ht="12" hidden="false" customHeight="false" outlineLevel="0" collapsed="false">
      <c r="A1877" s="39" t="s">
        <v>645</v>
      </c>
      <c r="B1877" s="39" t="s">
        <v>646</v>
      </c>
      <c r="C1877" s="39"/>
      <c r="D1877" s="39" t="s">
        <v>4505</v>
      </c>
      <c r="E1877" s="39" t="s">
        <v>261</v>
      </c>
      <c r="F1877" s="39" t="s">
        <v>1739</v>
      </c>
      <c r="G1877" s="39"/>
      <c r="H1877" s="39" t="s">
        <v>4502</v>
      </c>
      <c r="I1877" s="40" t="n">
        <v>0</v>
      </c>
      <c r="J1877" s="40" t="n">
        <v>100</v>
      </c>
      <c r="K1877" s="39" t="s">
        <v>4503</v>
      </c>
      <c r="L1877" s="41" t="n">
        <v>22121.31</v>
      </c>
      <c r="M1877" s="41" t="n">
        <v>0</v>
      </c>
      <c r="O1877" s="42" t="n">
        <f aca="false">M1877/SUM($M$2:$M$2023)</f>
        <v>0</v>
      </c>
      <c r="P1877" s="43" t="n">
        <f aca="false">IFERROR(M1877/I1877,0)</f>
        <v>0</v>
      </c>
      <c r="Q1877" s="17"/>
      <c r="R1877" s="44" t="n">
        <f aca="false">I1877-Q1877</f>
        <v>0</v>
      </c>
      <c r="S1877" s="43" t="n">
        <f aca="false">$AK1877*R1877</f>
        <v>0</v>
      </c>
      <c r="U1877" s="26" t="s">
        <v>259</v>
      </c>
      <c r="V1877" s="26" t="s">
        <v>260</v>
      </c>
      <c r="W1877" s="26" t="s">
        <v>262</v>
      </c>
      <c r="X1877" s="29" t="s">
        <v>227</v>
      </c>
      <c r="Y1877" s="26" t="s">
        <v>297</v>
      </c>
      <c r="Z1877" s="25" t="s">
        <v>51</v>
      </c>
      <c r="AA1877" s="26" t="s">
        <v>1953</v>
      </c>
      <c r="AB1877" s="26" t="s">
        <v>1954</v>
      </c>
      <c r="AC1877" s="26" t="s">
        <v>290</v>
      </c>
      <c r="AD1877" s="26" t="s">
        <v>269</v>
      </c>
      <c r="AE1877" s="26"/>
      <c r="AF1877" s="26" t="s">
        <v>270</v>
      </c>
      <c r="AG1877" s="26"/>
      <c r="AH1877" s="45"/>
      <c r="AI1877" s="45"/>
      <c r="AJ1877" s="45"/>
      <c r="AK1877" s="46" t="n">
        <v>221.213101145038</v>
      </c>
      <c r="AL1877" s="46"/>
      <c r="AM1877" s="46"/>
      <c r="AN1877" s="26"/>
      <c r="AO1877" s="26" t="s">
        <v>5202</v>
      </c>
    </row>
    <row r="1878" customFormat="false" ht="12" hidden="false" customHeight="false" outlineLevel="0" collapsed="false">
      <c r="A1878" s="39" t="s">
        <v>448</v>
      </c>
      <c r="B1878" s="39" t="s">
        <v>449</v>
      </c>
      <c r="C1878" s="39"/>
      <c r="D1878" s="39" t="s">
        <v>4505</v>
      </c>
      <c r="E1878" s="39" t="s">
        <v>261</v>
      </c>
      <c r="F1878" s="39" t="s">
        <v>1739</v>
      </c>
      <c r="G1878" s="39"/>
      <c r="H1878" s="39" t="s">
        <v>4502</v>
      </c>
      <c r="I1878" s="40" t="n">
        <v>0</v>
      </c>
      <c r="J1878" s="40" t="n">
        <v>200</v>
      </c>
      <c r="K1878" s="39" t="s">
        <v>4503</v>
      </c>
      <c r="L1878" s="41" t="n">
        <v>59945.31</v>
      </c>
      <c r="M1878" s="41" t="n">
        <v>0</v>
      </c>
      <c r="O1878" s="42" t="n">
        <f aca="false">M1878/SUM($M$2:$M$2023)</f>
        <v>0</v>
      </c>
      <c r="P1878" s="43" t="n">
        <f aca="false">IFERROR(M1878/I1878,0)</f>
        <v>0</v>
      </c>
      <c r="Q1878" s="17"/>
      <c r="R1878" s="44" t="n">
        <f aca="false">I1878-Q1878</f>
        <v>0</v>
      </c>
      <c r="S1878" s="43" t="n">
        <f aca="false">$AK1878*R1878</f>
        <v>0</v>
      </c>
      <c r="U1878" s="26" t="s">
        <v>259</v>
      </c>
      <c r="V1878" s="26" t="s">
        <v>260</v>
      </c>
      <c r="W1878" s="26" t="s">
        <v>262</v>
      </c>
      <c r="X1878" s="29" t="s">
        <v>227</v>
      </c>
      <c r="Y1878" s="26" t="s">
        <v>297</v>
      </c>
      <c r="Z1878" s="25" t="s">
        <v>51</v>
      </c>
      <c r="AA1878" s="26" t="s">
        <v>1895</v>
      </c>
      <c r="AB1878" s="26" t="s">
        <v>1896</v>
      </c>
      <c r="AC1878" s="26" t="s">
        <v>1897</v>
      </c>
      <c r="AD1878" s="26" t="s">
        <v>269</v>
      </c>
      <c r="AE1878" s="26"/>
      <c r="AF1878" s="26" t="s">
        <v>270</v>
      </c>
      <c r="AG1878" s="26" t="s">
        <v>1898</v>
      </c>
      <c r="AH1878" s="45"/>
      <c r="AI1878" s="45"/>
      <c r="AJ1878" s="45"/>
      <c r="AK1878" s="46" t="n">
        <v>299.726527777778</v>
      </c>
      <c r="AL1878" s="46"/>
      <c r="AM1878" s="46"/>
      <c r="AN1878" s="26"/>
      <c r="AO1878" s="26" t="s">
        <v>5060</v>
      </c>
    </row>
    <row r="1879" customFormat="false" ht="12" hidden="false" customHeight="false" outlineLevel="0" collapsed="false">
      <c r="A1879" s="39" t="s">
        <v>3258</v>
      </c>
      <c r="B1879" s="39" t="s">
        <v>3259</v>
      </c>
      <c r="C1879" s="39"/>
      <c r="D1879" s="39" t="s">
        <v>4505</v>
      </c>
      <c r="E1879" s="39" t="s">
        <v>261</v>
      </c>
      <c r="F1879" s="39" t="s">
        <v>1739</v>
      </c>
      <c r="G1879" s="39"/>
      <c r="H1879" s="39" t="s">
        <v>4502</v>
      </c>
      <c r="I1879" s="40" t="n">
        <v>0</v>
      </c>
      <c r="J1879" s="40" t="n">
        <v>60</v>
      </c>
      <c r="K1879" s="39" t="s">
        <v>4503</v>
      </c>
      <c r="L1879" s="41" t="n">
        <v>13949.4</v>
      </c>
      <c r="M1879" s="41" t="n">
        <v>0</v>
      </c>
      <c r="O1879" s="42" t="n">
        <f aca="false">M1879/SUM($M$2:$M$2023)</f>
        <v>0</v>
      </c>
      <c r="P1879" s="43" t="n">
        <f aca="false">IFERROR(M1879/I1879,0)</f>
        <v>0</v>
      </c>
      <c r="Q1879" s="17"/>
      <c r="R1879" s="44" t="n">
        <f aca="false">I1879-Q1879</f>
        <v>0</v>
      </c>
      <c r="S1879" s="43" t="n">
        <f aca="false">$AK1879*R1879</f>
        <v>0</v>
      </c>
      <c r="U1879" s="26" t="s">
        <v>259</v>
      </c>
      <c r="V1879" s="26" t="s">
        <v>260</v>
      </c>
      <c r="W1879" s="26" t="s">
        <v>262</v>
      </c>
      <c r="X1879" s="26"/>
      <c r="Y1879" s="26" t="s">
        <v>277</v>
      </c>
      <c r="Z1879" s="27" t="s">
        <v>123</v>
      </c>
      <c r="AA1879" s="26"/>
      <c r="AB1879" s="26"/>
      <c r="AC1879" s="26"/>
      <c r="AD1879" s="26"/>
      <c r="AE1879" s="26"/>
      <c r="AF1879" s="26"/>
      <c r="AG1879" s="26"/>
      <c r="AH1879" s="45" t="n">
        <v>0</v>
      </c>
      <c r="AI1879" s="45" t="n">
        <f aca="false">Q1879</f>
        <v>0</v>
      </c>
      <c r="AJ1879" s="45" t="n">
        <f aca="false">$AH1879-$AI1879</f>
        <v>0</v>
      </c>
      <c r="AK1879" s="46" t="n">
        <v>0</v>
      </c>
      <c r="AL1879" s="46" t="n">
        <f aca="false">$AJ1879*$AK1879</f>
        <v>0</v>
      </c>
      <c r="AM1879" s="46" t="n">
        <f aca="false">$AI1879*$AK1879</f>
        <v>0</v>
      </c>
      <c r="AN1879" s="26"/>
      <c r="AO1879" s="26"/>
    </row>
    <row r="1880" customFormat="false" ht="12" hidden="false" customHeight="false" outlineLevel="0" collapsed="false">
      <c r="A1880" s="39" t="s">
        <v>1778</v>
      </c>
      <c r="B1880" s="39" t="s">
        <v>1779</v>
      </c>
      <c r="C1880" s="39"/>
      <c r="D1880" s="39" t="s">
        <v>4505</v>
      </c>
      <c r="E1880" s="39" t="s">
        <v>261</v>
      </c>
      <c r="F1880" s="39" t="s">
        <v>1739</v>
      </c>
      <c r="G1880" s="39"/>
      <c r="H1880" s="39" t="s">
        <v>4502</v>
      </c>
      <c r="I1880" s="40" t="n">
        <v>0</v>
      </c>
      <c r="J1880" s="40" t="n">
        <v>200</v>
      </c>
      <c r="K1880" s="39" t="s">
        <v>4503</v>
      </c>
      <c r="L1880" s="41" t="n">
        <v>6076.81</v>
      </c>
      <c r="M1880" s="41" t="n">
        <v>0</v>
      </c>
      <c r="O1880" s="42" t="n">
        <f aca="false">M1880/SUM($M$2:$M$2023)</f>
        <v>0</v>
      </c>
      <c r="P1880" s="43" t="n">
        <f aca="false">IFERROR(M1880/I1880,0)</f>
        <v>0</v>
      </c>
      <c r="Q1880" s="17"/>
      <c r="R1880" s="44" t="n">
        <f aca="false">I1880-Q1880</f>
        <v>0</v>
      </c>
      <c r="S1880" s="43" t="n">
        <f aca="false">$AK1880*R1880</f>
        <v>0</v>
      </c>
      <c r="U1880" s="26" t="s">
        <v>259</v>
      </c>
      <c r="V1880" s="26" t="s">
        <v>260</v>
      </c>
      <c r="W1880" s="26" t="s">
        <v>262</v>
      </c>
      <c r="X1880" s="26"/>
      <c r="Y1880" s="26" t="s">
        <v>277</v>
      </c>
      <c r="Z1880" s="27" t="s">
        <v>123</v>
      </c>
      <c r="AA1880" s="26"/>
      <c r="AB1880" s="26"/>
      <c r="AC1880" s="26"/>
      <c r="AD1880" s="26"/>
      <c r="AE1880" s="26"/>
      <c r="AF1880" s="26"/>
      <c r="AG1880" s="26"/>
      <c r="AH1880" s="45"/>
      <c r="AI1880" s="45"/>
      <c r="AJ1880" s="45"/>
      <c r="AK1880" s="46" t="n">
        <v>30.3840381803412</v>
      </c>
      <c r="AL1880" s="46"/>
      <c r="AM1880" s="46"/>
      <c r="AN1880" s="26"/>
      <c r="AO1880" s="26" t="s">
        <v>1780</v>
      </c>
    </row>
    <row r="1881" customFormat="false" ht="12" hidden="false" customHeight="false" outlineLevel="0" collapsed="false">
      <c r="A1881" s="39" t="s">
        <v>681</v>
      </c>
      <c r="B1881" s="39" t="s">
        <v>682</v>
      </c>
      <c r="C1881" s="39"/>
      <c r="D1881" s="39" t="s">
        <v>4505</v>
      </c>
      <c r="E1881" s="39" t="s">
        <v>261</v>
      </c>
      <c r="F1881" s="39" t="s">
        <v>1739</v>
      </c>
      <c r="G1881" s="39"/>
      <c r="H1881" s="39" t="s">
        <v>4502</v>
      </c>
      <c r="I1881" s="40" t="n">
        <v>0</v>
      </c>
      <c r="J1881" s="40" t="n">
        <v>130</v>
      </c>
      <c r="K1881" s="39" t="s">
        <v>4503</v>
      </c>
      <c r="L1881" s="41" t="n">
        <v>126967.52</v>
      </c>
      <c r="M1881" s="41" t="n">
        <v>0</v>
      </c>
      <c r="O1881" s="42" t="n">
        <f aca="false">M1881/SUM($M$2:$M$2023)</f>
        <v>0</v>
      </c>
      <c r="P1881" s="43" t="n">
        <f aca="false">IFERROR(M1881/I1881,0)</f>
        <v>0</v>
      </c>
      <c r="Q1881" s="17"/>
      <c r="R1881" s="44" t="n">
        <f aca="false">I1881-Q1881</f>
        <v>0</v>
      </c>
      <c r="S1881" s="43" t="n">
        <f aca="false">$AK1881*R1881</f>
        <v>0</v>
      </c>
      <c r="U1881" s="26" t="s">
        <v>259</v>
      </c>
      <c r="V1881" s="26" t="s">
        <v>260</v>
      </c>
      <c r="W1881" s="26" t="s">
        <v>262</v>
      </c>
      <c r="X1881" s="25" t="s">
        <v>228</v>
      </c>
      <c r="Y1881" s="26" t="s">
        <v>282</v>
      </c>
      <c r="Z1881" s="25" t="s">
        <v>51</v>
      </c>
      <c r="AA1881" s="26" t="s">
        <v>1990</v>
      </c>
      <c r="AB1881" s="26" t="s">
        <v>1991</v>
      </c>
      <c r="AC1881" s="26" t="s">
        <v>685</v>
      </c>
      <c r="AD1881" s="26" t="s">
        <v>269</v>
      </c>
      <c r="AE1881" s="26"/>
      <c r="AF1881" s="26" t="s">
        <v>270</v>
      </c>
      <c r="AG1881" s="26" t="s">
        <v>686</v>
      </c>
      <c r="AH1881" s="45"/>
      <c r="AI1881" s="45"/>
      <c r="AJ1881" s="45"/>
      <c r="AK1881" s="46" t="n">
        <v>976.673193818416</v>
      </c>
      <c r="AL1881" s="46"/>
      <c r="AM1881" s="46"/>
      <c r="AN1881" s="26"/>
      <c r="AO1881" s="26" t="s">
        <v>5212</v>
      </c>
    </row>
    <row r="1882" customFormat="false" ht="12" hidden="false" customHeight="false" outlineLevel="0" collapsed="false">
      <c r="A1882" s="39" t="s">
        <v>453</v>
      </c>
      <c r="B1882" s="39" t="s">
        <v>454</v>
      </c>
      <c r="C1882" s="39"/>
      <c r="D1882" s="39" t="s">
        <v>4505</v>
      </c>
      <c r="E1882" s="39" t="s">
        <v>261</v>
      </c>
      <c r="F1882" s="39" t="s">
        <v>1739</v>
      </c>
      <c r="G1882" s="39"/>
      <c r="H1882" s="39" t="s">
        <v>4502</v>
      </c>
      <c r="I1882" s="40" t="n">
        <v>0</v>
      </c>
      <c r="J1882" s="40" t="n">
        <v>50</v>
      </c>
      <c r="K1882" s="39" t="s">
        <v>4503</v>
      </c>
      <c r="L1882" s="41" t="n">
        <v>78115.06</v>
      </c>
      <c r="M1882" s="41" t="n">
        <v>0</v>
      </c>
      <c r="O1882" s="42" t="n">
        <f aca="false">M1882/SUM($M$2:$M$2023)</f>
        <v>0</v>
      </c>
      <c r="P1882" s="43" t="n">
        <f aca="false">IFERROR(M1882/I1882,0)</f>
        <v>0</v>
      </c>
      <c r="Q1882" s="17"/>
      <c r="R1882" s="44" t="n">
        <f aca="false">I1882-Q1882</f>
        <v>0</v>
      </c>
      <c r="S1882" s="43" t="n">
        <f aca="false">$AK1882*R1882</f>
        <v>0</v>
      </c>
      <c r="U1882" s="26" t="s">
        <v>259</v>
      </c>
      <c r="V1882" s="26" t="s">
        <v>260</v>
      </c>
      <c r="W1882" s="26" t="s">
        <v>262</v>
      </c>
      <c r="X1882" s="29" t="s">
        <v>227</v>
      </c>
      <c r="Y1882" s="26" t="s">
        <v>297</v>
      </c>
      <c r="Z1882" s="25" t="s">
        <v>51</v>
      </c>
      <c r="AA1882" s="26" t="s">
        <v>1971</v>
      </c>
      <c r="AB1882" s="26" t="s">
        <v>1972</v>
      </c>
      <c r="AC1882" s="26" t="s">
        <v>457</v>
      </c>
      <c r="AD1882" s="26" t="s">
        <v>269</v>
      </c>
      <c r="AE1882" s="26"/>
      <c r="AF1882" s="26" t="s">
        <v>270</v>
      </c>
      <c r="AG1882" s="26" t="s">
        <v>458</v>
      </c>
      <c r="AH1882" s="45"/>
      <c r="AI1882" s="45"/>
      <c r="AJ1882" s="45"/>
      <c r="AK1882" s="46" t="n">
        <v>1562.30126861555</v>
      </c>
      <c r="AL1882" s="46"/>
      <c r="AM1882" s="46"/>
      <c r="AN1882" s="26"/>
      <c r="AO1882" s="26" t="s">
        <v>5149</v>
      </c>
    </row>
    <row r="1883" customFormat="false" ht="12" hidden="false" customHeight="false" outlineLevel="0" collapsed="false">
      <c r="A1883" s="39" t="s">
        <v>2243</v>
      </c>
      <c r="B1883" s="39" t="s">
        <v>2244</v>
      </c>
      <c r="C1883" s="39"/>
      <c r="D1883" s="39" t="s">
        <v>4505</v>
      </c>
      <c r="E1883" s="39" t="s">
        <v>261</v>
      </c>
      <c r="F1883" s="39" t="s">
        <v>1739</v>
      </c>
      <c r="G1883" s="39"/>
      <c r="H1883" s="39" t="s">
        <v>4502</v>
      </c>
      <c r="I1883" s="40" t="n">
        <v>0</v>
      </c>
      <c r="J1883" s="40" t="n">
        <v>22</v>
      </c>
      <c r="K1883" s="39" t="s">
        <v>4503</v>
      </c>
      <c r="L1883" s="41" t="n">
        <v>206857.54</v>
      </c>
      <c r="M1883" s="41" t="n">
        <v>0</v>
      </c>
      <c r="O1883" s="42" t="n">
        <f aca="false">M1883/SUM($M$2:$M$2023)</f>
        <v>0</v>
      </c>
      <c r="P1883" s="43" t="n">
        <f aca="false">IFERROR(M1883/I1883,0)</f>
        <v>0</v>
      </c>
      <c r="Q1883" s="17"/>
      <c r="R1883" s="44" t="n">
        <f aca="false">I1883-Q1883</f>
        <v>0</v>
      </c>
      <c r="S1883" s="43" t="n">
        <f aca="false">$AK1883*R1883</f>
        <v>0</v>
      </c>
      <c r="U1883" s="26" t="s">
        <v>259</v>
      </c>
      <c r="V1883" s="26" t="s">
        <v>260</v>
      </c>
      <c r="W1883" s="26" t="s">
        <v>262</v>
      </c>
      <c r="X1883" s="26"/>
      <c r="Y1883" s="26" t="s">
        <v>277</v>
      </c>
      <c r="Z1883" s="27" t="s">
        <v>123</v>
      </c>
      <c r="AA1883" s="26"/>
      <c r="AB1883" s="26"/>
      <c r="AC1883" s="26"/>
      <c r="AD1883" s="26"/>
      <c r="AE1883" s="26"/>
      <c r="AF1883" s="26"/>
      <c r="AG1883" s="26"/>
      <c r="AH1883" s="45"/>
      <c r="AI1883" s="45"/>
      <c r="AJ1883" s="45"/>
      <c r="AK1883" s="46" t="n">
        <v>9402.61552204177</v>
      </c>
      <c r="AL1883" s="46"/>
      <c r="AM1883" s="46"/>
      <c r="AN1883" s="26"/>
      <c r="AO1883" s="26" t="s">
        <v>1837</v>
      </c>
    </row>
    <row r="1884" customFormat="false" ht="12" hidden="false" customHeight="false" outlineLevel="0" collapsed="false">
      <c r="A1884" s="39" t="s">
        <v>928</v>
      </c>
      <c r="B1884" s="39" t="s">
        <v>929</v>
      </c>
      <c r="C1884" s="39"/>
      <c r="D1884" s="39" t="s">
        <v>4505</v>
      </c>
      <c r="E1884" s="39" t="s">
        <v>261</v>
      </c>
      <c r="F1884" s="39" t="s">
        <v>1739</v>
      </c>
      <c r="G1884" s="39"/>
      <c r="H1884" s="39" t="s">
        <v>4502</v>
      </c>
      <c r="I1884" s="40" t="n">
        <v>0</v>
      </c>
      <c r="J1884" s="40" t="n">
        <v>20</v>
      </c>
      <c r="K1884" s="39" t="s">
        <v>4503</v>
      </c>
      <c r="L1884" s="41" t="n">
        <v>16042.23</v>
      </c>
      <c r="M1884" s="41" t="n">
        <v>0</v>
      </c>
      <c r="O1884" s="42" t="n">
        <f aca="false">M1884/SUM($M$2:$M$2023)</f>
        <v>0</v>
      </c>
      <c r="P1884" s="43" t="n">
        <f aca="false">IFERROR(M1884/I1884,0)</f>
        <v>0</v>
      </c>
      <c r="Q1884" s="17"/>
      <c r="R1884" s="44" t="n">
        <f aca="false">I1884-Q1884</f>
        <v>0</v>
      </c>
      <c r="S1884" s="43" t="n">
        <f aca="false">$AK1884*R1884</f>
        <v>0</v>
      </c>
      <c r="U1884" s="26" t="s">
        <v>259</v>
      </c>
      <c r="V1884" s="26" t="s">
        <v>260</v>
      </c>
      <c r="W1884" s="26" t="s">
        <v>262</v>
      </c>
      <c r="X1884" s="26"/>
      <c r="Y1884" s="26" t="s">
        <v>277</v>
      </c>
      <c r="Z1884" s="27" t="s">
        <v>123</v>
      </c>
      <c r="AA1884" s="26"/>
      <c r="AB1884" s="26"/>
      <c r="AC1884" s="26"/>
      <c r="AD1884" s="26"/>
      <c r="AE1884" s="26"/>
      <c r="AF1884" s="26"/>
      <c r="AG1884" s="26"/>
      <c r="AH1884" s="45"/>
      <c r="AI1884" s="45"/>
      <c r="AJ1884" s="45"/>
      <c r="AK1884" s="46" t="n">
        <v>802.111454005935</v>
      </c>
      <c r="AL1884" s="46"/>
      <c r="AM1884" s="46"/>
      <c r="AN1884" s="26"/>
      <c r="AO1884" s="26" t="s">
        <v>2190</v>
      </c>
    </row>
    <row r="1885" customFormat="false" ht="12" hidden="false" customHeight="false" outlineLevel="0" collapsed="false">
      <c r="A1885" s="39" t="s">
        <v>344</v>
      </c>
      <c r="B1885" s="39" t="s">
        <v>345</v>
      </c>
      <c r="C1885" s="39"/>
      <c r="D1885" s="39" t="s">
        <v>4505</v>
      </c>
      <c r="E1885" s="39" t="s">
        <v>261</v>
      </c>
      <c r="F1885" s="39" t="s">
        <v>1739</v>
      </c>
      <c r="G1885" s="39"/>
      <c r="H1885" s="39" t="s">
        <v>4502</v>
      </c>
      <c r="I1885" s="40" t="n">
        <v>0</v>
      </c>
      <c r="J1885" s="40" t="n">
        <v>300</v>
      </c>
      <c r="K1885" s="39" t="s">
        <v>4503</v>
      </c>
      <c r="L1885" s="41" t="n">
        <v>70841.19</v>
      </c>
      <c r="M1885" s="41" t="n">
        <v>0</v>
      </c>
      <c r="O1885" s="42" t="n">
        <f aca="false">M1885/SUM($M$2:$M$2023)</f>
        <v>0</v>
      </c>
      <c r="P1885" s="43" t="n">
        <f aca="false">IFERROR(M1885/I1885,0)</f>
        <v>0</v>
      </c>
      <c r="Q1885" s="17"/>
      <c r="R1885" s="44" t="n">
        <f aca="false">I1885-Q1885</f>
        <v>0</v>
      </c>
      <c r="S1885" s="43" t="n">
        <f aca="false">$AK1885*R1885</f>
        <v>0</v>
      </c>
      <c r="U1885" s="26" t="s">
        <v>259</v>
      </c>
      <c r="V1885" s="26" t="s">
        <v>260</v>
      </c>
      <c r="W1885" s="26" t="s">
        <v>262</v>
      </c>
      <c r="X1885" s="29" t="s">
        <v>227</v>
      </c>
      <c r="Y1885" s="26" t="s">
        <v>297</v>
      </c>
      <c r="Z1885" s="25" t="s">
        <v>51</v>
      </c>
      <c r="AA1885" s="26" t="s">
        <v>1781</v>
      </c>
      <c r="AB1885" s="26" t="s">
        <v>1782</v>
      </c>
      <c r="AC1885" s="26" t="s">
        <v>290</v>
      </c>
      <c r="AD1885" s="26" t="s">
        <v>269</v>
      </c>
      <c r="AE1885" s="26"/>
      <c r="AF1885" s="26" t="s">
        <v>270</v>
      </c>
      <c r="AG1885" s="26"/>
      <c r="AH1885" s="45"/>
      <c r="AI1885" s="45"/>
      <c r="AJ1885" s="45"/>
      <c r="AK1885" s="46" t="n">
        <v>236.137301727957</v>
      </c>
      <c r="AL1885" s="46"/>
      <c r="AM1885" s="46"/>
      <c r="AN1885" s="26"/>
      <c r="AO1885" s="26" t="s">
        <v>4943</v>
      </c>
    </row>
    <row r="1886" customFormat="false" ht="12" hidden="false" customHeight="false" outlineLevel="0" collapsed="false">
      <c r="A1886" s="39" t="s">
        <v>2652</v>
      </c>
      <c r="B1886" s="39" t="s">
        <v>2653</v>
      </c>
      <c r="C1886" s="39"/>
      <c r="D1886" s="39" t="s">
        <v>4505</v>
      </c>
      <c r="E1886" s="39" t="s">
        <v>261</v>
      </c>
      <c r="F1886" s="39" t="s">
        <v>1739</v>
      </c>
      <c r="G1886" s="39"/>
      <c r="H1886" s="39" t="s">
        <v>4502</v>
      </c>
      <c r="I1886" s="40" t="n">
        <v>0</v>
      </c>
      <c r="J1886" s="40" t="n">
        <v>20</v>
      </c>
      <c r="K1886" s="39" t="s">
        <v>4503</v>
      </c>
      <c r="L1886" s="41" t="n">
        <v>3172</v>
      </c>
      <c r="M1886" s="41" t="n">
        <v>0</v>
      </c>
      <c r="O1886" s="42" t="n">
        <f aca="false">M1886/SUM($M$2:$M$2023)</f>
        <v>0</v>
      </c>
      <c r="P1886" s="43" t="n">
        <f aca="false">IFERROR(M1886/I1886,0)</f>
        <v>0</v>
      </c>
      <c r="Q1886" s="17"/>
      <c r="R1886" s="44" t="n">
        <f aca="false">I1886-Q1886</f>
        <v>0</v>
      </c>
      <c r="S1886" s="43" t="n">
        <f aca="false">$AK1886*R1886</f>
        <v>0</v>
      </c>
      <c r="U1886" s="26" t="s">
        <v>259</v>
      </c>
      <c r="V1886" s="26" t="s">
        <v>260</v>
      </c>
      <c r="W1886" s="26" t="s">
        <v>262</v>
      </c>
      <c r="X1886" s="26"/>
      <c r="Y1886" s="26" t="s">
        <v>277</v>
      </c>
      <c r="Z1886" s="27" t="s">
        <v>123</v>
      </c>
      <c r="AA1886" s="26"/>
      <c r="AB1886" s="26"/>
      <c r="AC1886" s="26"/>
      <c r="AD1886" s="26"/>
      <c r="AE1886" s="26"/>
      <c r="AF1886" s="26"/>
      <c r="AG1886" s="26"/>
      <c r="AH1886" s="45"/>
      <c r="AI1886" s="45"/>
      <c r="AJ1886" s="45"/>
      <c r="AK1886" s="46" t="n">
        <v>158.6</v>
      </c>
      <c r="AL1886" s="46"/>
      <c r="AM1886" s="46"/>
      <c r="AN1886" s="26"/>
      <c r="AO1886" s="26" t="s">
        <v>1741</v>
      </c>
    </row>
    <row r="1887" customFormat="false" ht="12" hidden="false" customHeight="false" outlineLevel="0" collapsed="false">
      <c r="A1887" s="39" t="s">
        <v>2188</v>
      </c>
      <c r="B1887" s="39" t="s">
        <v>2189</v>
      </c>
      <c r="C1887" s="39"/>
      <c r="D1887" s="39" t="s">
        <v>4505</v>
      </c>
      <c r="E1887" s="39" t="s">
        <v>261</v>
      </c>
      <c r="F1887" s="39" t="s">
        <v>1739</v>
      </c>
      <c r="G1887" s="39"/>
      <c r="H1887" s="39" t="s">
        <v>4502</v>
      </c>
      <c r="I1887" s="40" t="n">
        <v>0</v>
      </c>
      <c r="J1887" s="40" t="n">
        <v>15</v>
      </c>
      <c r="K1887" s="39" t="s">
        <v>4503</v>
      </c>
      <c r="L1887" s="41" t="n">
        <v>8138.71</v>
      </c>
      <c r="M1887" s="41" t="n">
        <v>0</v>
      </c>
      <c r="O1887" s="42" t="n">
        <f aca="false">M1887/SUM($M$2:$M$2023)</f>
        <v>0</v>
      </c>
      <c r="P1887" s="43" t="n">
        <f aca="false">IFERROR(M1887/I1887,0)</f>
        <v>0</v>
      </c>
      <c r="Q1887" s="17"/>
      <c r="R1887" s="44" t="n">
        <f aca="false">I1887-Q1887</f>
        <v>0</v>
      </c>
      <c r="S1887" s="43" t="n">
        <f aca="false">$AK1887*R1887</f>
        <v>0</v>
      </c>
      <c r="U1887" s="26" t="s">
        <v>259</v>
      </c>
      <c r="V1887" s="26" t="s">
        <v>260</v>
      </c>
      <c r="W1887" s="26" t="s">
        <v>262</v>
      </c>
      <c r="X1887" s="26"/>
      <c r="Y1887" s="26" t="s">
        <v>277</v>
      </c>
      <c r="Z1887" s="27" t="s">
        <v>123</v>
      </c>
      <c r="AA1887" s="26"/>
      <c r="AB1887" s="26"/>
      <c r="AC1887" s="26"/>
      <c r="AD1887" s="26"/>
      <c r="AE1887" s="26"/>
      <c r="AF1887" s="26"/>
      <c r="AG1887" s="26"/>
      <c r="AH1887" s="45"/>
      <c r="AI1887" s="45"/>
      <c r="AJ1887" s="45"/>
      <c r="AK1887" s="46" t="n">
        <v>542.580503731343</v>
      </c>
      <c r="AL1887" s="46"/>
      <c r="AM1887" s="46"/>
      <c r="AN1887" s="26"/>
      <c r="AO1887" s="26" t="s">
        <v>2190</v>
      </c>
    </row>
    <row r="1888" customFormat="false" ht="12" hidden="false" customHeight="false" outlineLevel="0" collapsed="false">
      <c r="A1888" s="39" t="s">
        <v>856</v>
      </c>
      <c r="B1888" s="39" t="s">
        <v>857</v>
      </c>
      <c r="C1888" s="39"/>
      <c r="D1888" s="39" t="s">
        <v>4505</v>
      </c>
      <c r="E1888" s="39" t="s">
        <v>261</v>
      </c>
      <c r="F1888" s="39" t="s">
        <v>1739</v>
      </c>
      <c r="G1888" s="39"/>
      <c r="H1888" s="39" t="s">
        <v>4502</v>
      </c>
      <c r="I1888" s="40" t="n">
        <v>0</v>
      </c>
      <c r="J1888" s="40" t="n">
        <v>68</v>
      </c>
      <c r="K1888" s="39" t="s">
        <v>4503</v>
      </c>
      <c r="L1888" s="41" t="n">
        <v>97015.63</v>
      </c>
      <c r="M1888" s="41" t="n">
        <v>0</v>
      </c>
      <c r="O1888" s="42" t="n">
        <f aca="false">M1888/SUM($M$2:$M$2023)</f>
        <v>0</v>
      </c>
      <c r="P1888" s="43" t="n">
        <f aca="false">IFERROR(M1888/I1888,0)</f>
        <v>0</v>
      </c>
      <c r="Q1888" s="17"/>
      <c r="R1888" s="44" t="n">
        <f aca="false">I1888-Q1888</f>
        <v>0</v>
      </c>
      <c r="S1888" s="43" t="n">
        <f aca="false">$AK1888*R1888</f>
        <v>0</v>
      </c>
      <c r="U1888" s="26" t="s">
        <v>259</v>
      </c>
      <c r="V1888" s="26" t="s">
        <v>260</v>
      </c>
      <c r="W1888" s="26" t="s">
        <v>262</v>
      </c>
      <c r="X1888" s="25" t="s">
        <v>228</v>
      </c>
      <c r="Y1888" s="26" t="s">
        <v>282</v>
      </c>
      <c r="Z1888" s="25" t="s">
        <v>51</v>
      </c>
      <c r="AA1888" s="26" t="s">
        <v>2106</v>
      </c>
      <c r="AB1888" s="26" t="s">
        <v>2107</v>
      </c>
      <c r="AC1888" s="26" t="s">
        <v>860</v>
      </c>
      <c r="AD1888" s="26" t="s">
        <v>269</v>
      </c>
      <c r="AE1888" s="26"/>
      <c r="AF1888" s="26" t="s">
        <v>270</v>
      </c>
      <c r="AG1888" s="26" t="s">
        <v>861</v>
      </c>
      <c r="AH1888" s="45"/>
      <c r="AI1888" s="45"/>
      <c r="AJ1888" s="45"/>
      <c r="AK1888" s="46" t="n">
        <v>1426.70038514443</v>
      </c>
      <c r="AL1888" s="46"/>
      <c r="AM1888" s="46"/>
      <c r="AN1888" s="26"/>
      <c r="AO1888" s="26" t="s">
        <v>5354</v>
      </c>
    </row>
    <row r="1889" customFormat="false" ht="12" hidden="false" customHeight="false" outlineLevel="0" collapsed="false">
      <c r="A1889" s="39" t="s">
        <v>2461</v>
      </c>
      <c r="B1889" s="39" t="s">
        <v>2462</v>
      </c>
      <c r="C1889" s="39"/>
      <c r="D1889" s="39" t="s">
        <v>4505</v>
      </c>
      <c r="E1889" s="39" t="s">
        <v>261</v>
      </c>
      <c r="F1889" s="39" t="s">
        <v>1739</v>
      </c>
      <c r="G1889" s="39"/>
      <c r="H1889" s="39" t="s">
        <v>4502</v>
      </c>
      <c r="I1889" s="40" t="n">
        <v>0</v>
      </c>
      <c r="J1889" s="40" t="n">
        <v>255</v>
      </c>
      <c r="K1889" s="39" t="s">
        <v>4503</v>
      </c>
      <c r="L1889" s="41" t="n">
        <v>1681.38</v>
      </c>
      <c r="M1889" s="41" t="n">
        <v>0</v>
      </c>
      <c r="O1889" s="42" t="n">
        <f aca="false">M1889/SUM($M$2:$M$2023)</f>
        <v>0</v>
      </c>
      <c r="P1889" s="43" t="n">
        <f aca="false">IFERROR(M1889/I1889,0)</f>
        <v>0</v>
      </c>
      <c r="Q1889" s="17"/>
      <c r="R1889" s="44" t="n">
        <f aca="false">I1889-Q1889</f>
        <v>0</v>
      </c>
      <c r="S1889" s="43" t="n">
        <f aca="false">$AK1889*R1889</f>
        <v>0</v>
      </c>
      <c r="U1889" s="26" t="s">
        <v>259</v>
      </c>
      <c r="V1889" s="26" t="s">
        <v>260</v>
      </c>
      <c r="W1889" s="26" t="s">
        <v>262</v>
      </c>
      <c r="X1889" s="26"/>
      <c r="Y1889" s="26" t="s">
        <v>277</v>
      </c>
      <c r="Z1889" s="27" t="s">
        <v>123</v>
      </c>
      <c r="AA1889" s="26"/>
      <c r="AB1889" s="26"/>
      <c r="AC1889" s="26"/>
      <c r="AD1889" s="26"/>
      <c r="AE1889" s="26"/>
      <c r="AF1889" s="26"/>
      <c r="AG1889" s="26"/>
      <c r="AH1889" s="45"/>
      <c r="AI1889" s="45"/>
      <c r="AJ1889" s="45"/>
      <c r="AK1889" s="46" t="n">
        <v>112.091678832117</v>
      </c>
      <c r="AL1889" s="46"/>
      <c r="AM1889" s="46"/>
      <c r="AN1889" s="26"/>
      <c r="AO1889" s="26" t="s">
        <v>1740</v>
      </c>
    </row>
    <row r="1890" customFormat="false" ht="12" hidden="false" customHeight="false" outlineLevel="0" collapsed="false">
      <c r="A1890" s="39" t="s">
        <v>905</v>
      </c>
      <c r="B1890" s="39" t="s">
        <v>906</v>
      </c>
      <c r="C1890" s="39"/>
      <c r="D1890" s="39" t="s">
        <v>4505</v>
      </c>
      <c r="E1890" s="39" t="s">
        <v>261</v>
      </c>
      <c r="F1890" s="39" t="s">
        <v>1739</v>
      </c>
      <c r="G1890" s="39"/>
      <c r="H1890" s="39" t="s">
        <v>4502</v>
      </c>
      <c r="I1890" s="40" t="n">
        <v>0</v>
      </c>
      <c r="J1890" s="40" t="n">
        <v>204</v>
      </c>
      <c r="K1890" s="39" t="s">
        <v>4503</v>
      </c>
      <c r="L1890" s="41" t="n">
        <v>0</v>
      </c>
      <c r="M1890" s="41" t="n">
        <v>0</v>
      </c>
      <c r="O1890" s="42" t="n">
        <f aca="false">M1890/SUM($M$2:$M$2023)</f>
        <v>0</v>
      </c>
      <c r="P1890" s="43" t="n">
        <f aca="false">IFERROR(M1890/I1890,0)</f>
        <v>0</v>
      </c>
      <c r="Q1890" s="17"/>
      <c r="R1890" s="44" t="n">
        <f aca="false">I1890-Q1890</f>
        <v>0</v>
      </c>
      <c r="S1890" s="43" t="n">
        <f aca="false">$AK1890*R1890</f>
        <v>0</v>
      </c>
      <c r="U1890" s="26" t="s">
        <v>259</v>
      </c>
      <c r="V1890" s="26" t="s">
        <v>260</v>
      </c>
      <c r="W1890" s="26" t="s">
        <v>262</v>
      </c>
      <c r="X1890" s="24" t="s">
        <v>226</v>
      </c>
      <c r="Y1890" s="26" t="s">
        <v>267</v>
      </c>
      <c r="Z1890" s="25" t="s">
        <v>51</v>
      </c>
      <c r="AA1890" s="26" t="s">
        <v>1983</v>
      </c>
      <c r="AB1890" s="26" t="s">
        <v>1984</v>
      </c>
      <c r="AC1890" s="26" t="s">
        <v>290</v>
      </c>
      <c r="AD1890" s="26" t="s">
        <v>269</v>
      </c>
      <c r="AE1890" s="26"/>
      <c r="AF1890" s="26" t="s">
        <v>269</v>
      </c>
      <c r="AG1890" s="26"/>
      <c r="AH1890" s="45"/>
      <c r="AI1890" s="45"/>
      <c r="AJ1890" s="45"/>
      <c r="AK1890" s="46" t="n">
        <v>217.120287859825</v>
      </c>
      <c r="AL1890" s="46"/>
      <c r="AM1890" s="46"/>
      <c r="AN1890" s="26"/>
      <c r="AO1890" s="26" t="s">
        <v>4946</v>
      </c>
    </row>
    <row r="1891" customFormat="false" ht="12" hidden="false" customHeight="false" outlineLevel="0" collapsed="false">
      <c r="A1891" s="39" t="s">
        <v>460</v>
      </c>
      <c r="B1891" s="39" t="s">
        <v>461</v>
      </c>
      <c r="C1891" s="39"/>
      <c r="D1891" s="39" t="s">
        <v>4505</v>
      </c>
      <c r="E1891" s="39" t="s">
        <v>261</v>
      </c>
      <c r="F1891" s="39" t="s">
        <v>1739</v>
      </c>
      <c r="G1891" s="39"/>
      <c r="H1891" s="39" t="s">
        <v>4502</v>
      </c>
      <c r="I1891" s="40" t="n">
        <v>0</v>
      </c>
      <c r="J1891" s="40" t="n">
        <v>100</v>
      </c>
      <c r="K1891" s="39" t="s">
        <v>4503</v>
      </c>
      <c r="L1891" s="41" t="n">
        <v>17757.64</v>
      </c>
      <c r="M1891" s="41" t="n">
        <v>0</v>
      </c>
      <c r="O1891" s="42" t="n">
        <f aca="false">M1891/SUM($M$2:$M$2023)</f>
        <v>0</v>
      </c>
      <c r="P1891" s="43" t="n">
        <f aca="false">IFERROR(M1891/I1891,0)</f>
        <v>0</v>
      </c>
      <c r="Q1891" s="17"/>
      <c r="R1891" s="44" t="n">
        <f aca="false">I1891-Q1891</f>
        <v>0</v>
      </c>
      <c r="S1891" s="43" t="n">
        <f aca="false">$AK1891*R1891</f>
        <v>0</v>
      </c>
      <c r="U1891" s="26" t="s">
        <v>259</v>
      </c>
      <c r="V1891" s="26" t="s">
        <v>260</v>
      </c>
      <c r="W1891" s="26" t="s">
        <v>262</v>
      </c>
      <c r="X1891" s="26"/>
      <c r="Y1891" s="26" t="s">
        <v>277</v>
      </c>
      <c r="Z1891" s="27" t="s">
        <v>123</v>
      </c>
      <c r="AA1891" s="26"/>
      <c r="AB1891" s="26"/>
      <c r="AC1891" s="26"/>
      <c r="AD1891" s="26"/>
      <c r="AE1891" s="26"/>
      <c r="AF1891" s="26"/>
      <c r="AG1891" s="26"/>
      <c r="AH1891" s="45"/>
      <c r="AI1891" s="45"/>
      <c r="AJ1891" s="45"/>
      <c r="AK1891" s="46" t="n">
        <v>177.576366666667</v>
      </c>
      <c r="AL1891" s="46"/>
      <c r="AM1891" s="46"/>
      <c r="AN1891" s="26"/>
      <c r="AO1891" s="26" t="s">
        <v>2147</v>
      </c>
    </row>
    <row r="1892" customFormat="false" ht="12" hidden="false" customHeight="false" outlineLevel="0" collapsed="false">
      <c r="A1892" s="39" t="s">
        <v>1797</v>
      </c>
      <c r="B1892" s="39" t="s">
        <v>1798</v>
      </c>
      <c r="C1892" s="39"/>
      <c r="D1892" s="39" t="s">
        <v>4505</v>
      </c>
      <c r="E1892" s="39" t="s">
        <v>261</v>
      </c>
      <c r="F1892" s="39" t="s">
        <v>1739</v>
      </c>
      <c r="G1892" s="39"/>
      <c r="H1892" s="39" t="s">
        <v>4502</v>
      </c>
      <c r="I1892" s="40" t="n">
        <v>0</v>
      </c>
      <c r="J1892" s="40" t="n">
        <v>310</v>
      </c>
      <c r="K1892" s="39" t="s">
        <v>4503</v>
      </c>
      <c r="L1892" s="41" t="n">
        <v>4884.92</v>
      </c>
      <c r="M1892" s="41" t="n">
        <v>0</v>
      </c>
      <c r="O1892" s="42" t="n">
        <f aca="false">M1892/SUM($M$2:$M$2023)</f>
        <v>0</v>
      </c>
      <c r="P1892" s="43" t="n">
        <f aca="false">IFERROR(M1892/I1892,0)</f>
        <v>0</v>
      </c>
      <c r="Q1892" s="17"/>
      <c r="R1892" s="44" t="n">
        <f aca="false">I1892-Q1892</f>
        <v>0</v>
      </c>
      <c r="S1892" s="43" t="n">
        <f aca="false">$AK1892*R1892</f>
        <v>0</v>
      </c>
      <c r="U1892" s="26" t="s">
        <v>259</v>
      </c>
      <c r="V1892" s="26" t="s">
        <v>260</v>
      </c>
      <c r="W1892" s="26" t="s">
        <v>262</v>
      </c>
      <c r="X1892" s="29" t="s">
        <v>227</v>
      </c>
      <c r="Y1892" s="26" t="s">
        <v>297</v>
      </c>
      <c r="Z1892" s="25" t="s">
        <v>51</v>
      </c>
      <c r="AA1892" s="26" t="s">
        <v>1799</v>
      </c>
      <c r="AB1892" s="26" t="s">
        <v>1800</v>
      </c>
      <c r="AC1892" s="26" t="s">
        <v>290</v>
      </c>
      <c r="AD1892" s="26" t="s">
        <v>270</v>
      </c>
      <c r="AE1892" s="26" t="s">
        <v>1801</v>
      </c>
      <c r="AF1892" s="26" t="s">
        <v>270</v>
      </c>
      <c r="AG1892" s="26" t="s">
        <v>658</v>
      </c>
      <c r="AH1892" s="45"/>
      <c r="AI1892" s="45"/>
      <c r="AJ1892" s="45"/>
      <c r="AK1892" s="46" t="n">
        <v>16.2830661345496</v>
      </c>
      <c r="AL1892" s="46"/>
      <c r="AM1892" s="46"/>
      <c r="AN1892" s="26"/>
      <c r="AO1892" s="26" t="s">
        <v>4901</v>
      </c>
    </row>
    <row r="1893" customFormat="false" ht="12" hidden="false" customHeight="false" outlineLevel="0" collapsed="false">
      <c r="A1893" s="39" t="s">
        <v>2785</v>
      </c>
      <c r="B1893" s="39" t="s">
        <v>2786</v>
      </c>
      <c r="C1893" s="39"/>
      <c r="D1893" s="39" t="s">
        <v>4505</v>
      </c>
      <c r="E1893" s="39" t="s">
        <v>261</v>
      </c>
      <c r="F1893" s="39" t="s">
        <v>1739</v>
      </c>
      <c r="G1893" s="39"/>
      <c r="H1893" s="39" t="s">
        <v>4502</v>
      </c>
      <c r="I1893" s="40" t="n">
        <v>0</v>
      </c>
      <c r="J1893" s="40" t="n">
        <v>25</v>
      </c>
      <c r="K1893" s="39" t="s">
        <v>4503</v>
      </c>
      <c r="L1893" s="41" t="n">
        <v>420257.04</v>
      </c>
      <c r="M1893" s="41" t="n">
        <v>0</v>
      </c>
      <c r="O1893" s="42" t="n">
        <f aca="false">M1893/SUM($M$2:$M$2023)</f>
        <v>0</v>
      </c>
      <c r="P1893" s="43" t="n">
        <f aca="false">IFERROR(M1893/I1893,0)</f>
        <v>0</v>
      </c>
      <c r="Q1893" s="17"/>
      <c r="R1893" s="44" t="n">
        <f aca="false">I1893-Q1893</f>
        <v>0</v>
      </c>
      <c r="S1893" s="43" t="n">
        <f aca="false">$AK1893*R1893</f>
        <v>0</v>
      </c>
      <c r="U1893" s="26" t="s">
        <v>259</v>
      </c>
      <c r="V1893" s="26" t="s">
        <v>260</v>
      </c>
      <c r="W1893" s="26" t="s">
        <v>262</v>
      </c>
      <c r="X1893" s="26"/>
      <c r="Y1893" s="26" t="s">
        <v>277</v>
      </c>
      <c r="Z1893" s="27" t="s">
        <v>123</v>
      </c>
      <c r="AA1893" s="26"/>
      <c r="AB1893" s="26"/>
      <c r="AC1893" s="26"/>
      <c r="AD1893" s="26"/>
      <c r="AE1893" s="26"/>
      <c r="AF1893" s="26"/>
      <c r="AG1893" s="26"/>
      <c r="AH1893" s="45"/>
      <c r="AI1893" s="45"/>
      <c r="AJ1893" s="45"/>
      <c r="AK1893" s="46" t="n">
        <v>16810.2816129032</v>
      </c>
      <c r="AL1893" s="46"/>
      <c r="AM1893" s="46"/>
      <c r="AN1893" s="26"/>
      <c r="AO1893" s="26" t="s">
        <v>1740</v>
      </c>
    </row>
    <row r="1894" customFormat="false" ht="12" hidden="false" customHeight="false" outlineLevel="0" collapsed="false">
      <c r="A1894" s="39" t="s">
        <v>818</v>
      </c>
      <c r="B1894" s="39" t="s">
        <v>819</v>
      </c>
      <c r="C1894" s="39"/>
      <c r="D1894" s="39" t="s">
        <v>4505</v>
      </c>
      <c r="E1894" s="39" t="s">
        <v>261</v>
      </c>
      <c r="F1894" s="39" t="s">
        <v>1739</v>
      </c>
      <c r="G1894" s="39"/>
      <c r="H1894" s="39" t="s">
        <v>4502</v>
      </c>
      <c r="I1894" s="40" t="n">
        <v>0</v>
      </c>
      <c r="J1894" s="40" t="n">
        <v>100</v>
      </c>
      <c r="K1894" s="39" t="s">
        <v>4503</v>
      </c>
      <c r="L1894" s="41" t="n">
        <v>34762.66</v>
      </c>
      <c r="M1894" s="41" t="n">
        <v>0</v>
      </c>
      <c r="O1894" s="42" t="n">
        <f aca="false">M1894/SUM($M$2:$M$2023)</f>
        <v>0</v>
      </c>
      <c r="P1894" s="43" t="n">
        <f aca="false">IFERROR(M1894/I1894,0)</f>
        <v>0</v>
      </c>
      <c r="Q1894" s="17"/>
      <c r="R1894" s="44" t="n">
        <f aca="false">I1894-Q1894</f>
        <v>0</v>
      </c>
      <c r="S1894" s="43" t="n">
        <f aca="false">$AK1894*R1894</f>
        <v>0</v>
      </c>
      <c r="U1894" s="26" t="s">
        <v>259</v>
      </c>
      <c r="V1894" s="26" t="s">
        <v>260</v>
      </c>
      <c r="W1894" s="26" t="s">
        <v>262</v>
      </c>
      <c r="X1894" s="26"/>
      <c r="Y1894" s="26" t="s">
        <v>277</v>
      </c>
      <c r="Z1894" s="27" t="s">
        <v>123</v>
      </c>
      <c r="AA1894" s="26"/>
      <c r="AB1894" s="26"/>
      <c r="AC1894" s="26"/>
      <c r="AD1894" s="26"/>
      <c r="AE1894" s="26"/>
      <c r="AF1894" s="26"/>
      <c r="AG1894" s="26"/>
      <c r="AH1894" s="45"/>
      <c r="AI1894" s="45"/>
      <c r="AJ1894" s="45"/>
      <c r="AK1894" s="46" t="n">
        <v>347.62661212976</v>
      </c>
      <c r="AL1894" s="46"/>
      <c r="AM1894" s="46"/>
      <c r="AN1894" s="26"/>
      <c r="AO1894" s="26" t="s">
        <v>1876</v>
      </c>
    </row>
    <row r="1895" customFormat="false" ht="12" hidden="false" customHeight="false" outlineLevel="0" collapsed="false">
      <c r="A1895" s="39" t="s">
        <v>2138</v>
      </c>
      <c r="B1895" s="39" t="s">
        <v>2139</v>
      </c>
      <c r="C1895" s="39"/>
      <c r="D1895" s="39" t="s">
        <v>4505</v>
      </c>
      <c r="E1895" s="39" t="s">
        <v>261</v>
      </c>
      <c r="F1895" s="39" t="s">
        <v>1739</v>
      </c>
      <c r="G1895" s="39"/>
      <c r="H1895" s="39" t="s">
        <v>4502</v>
      </c>
      <c r="I1895" s="40" t="n">
        <v>0</v>
      </c>
      <c r="J1895" s="40" t="n">
        <v>100</v>
      </c>
      <c r="K1895" s="39" t="s">
        <v>4503</v>
      </c>
      <c r="L1895" s="41" t="n">
        <v>32951.22</v>
      </c>
      <c r="M1895" s="41" t="n">
        <v>0</v>
      </c>
      <c r="O1895" s="42" t="n">
        <f aca="false">M1895/SUM($M$2:$M$2023)</f>
        <v>0</v>
      </c>
      <c r="P1895" s="43" t="n">
        <f aca="false">IFERROR(M1895/I1895,0)</f>
        <v>0</v>
      </c>
      <c r="Q1895" s="17"/>
      <c r="R1895" s="44" t="n">
        <f aca="false">I1895-Q1895</f>
        <v>0</v>
      </c>
      <c r="S1895" s="43" t="n">
        <f aca="false">$AK1895*R1895</f>
        <v>0</v>
      </c>
      <c r="U1895" s="26" t="s">
        <v>259</v>
      </c>
      <c r="V1895" s="26" t="s">
        <v>260</v>
      </c>
      <c r="W1895" s="26" t="s">
        <v>262</v>
      </c>
      <c r="X1895" s="24" t="s">
        <v>226</v>
      </c>
      <c r="Y1895" s="26" t="s">
        <v>267</v>
      </c>
      <c r="Z1895" s="25" t="s">
        <v>51</v>
      </c>
      <c r="AA1895" s="26" t="s">
        <v>2140</v>
      </c>
      <c r="AB1895" s="26" t="s">
        <v>2141</v>
      </c>
      <c r="AC1895" s="26" t="s">
        <v>2142</v>
      </c>
      <c r="AD1895" s="26" t="s">
        <v>269</v>
      </c>
      <c r="AE1895" s="26"/>
      <c r="AF1895" s="26" t="s">
        <v>270</v>
      </c>
      <c r="AG1895" s="26" t="s">
        <v>2143</v>
      </c>
      <c r="AH1895" s="45"/>
      <c r="AI1895" s="45"/>
      <c r="AJ1895" s="45"/>
      <c r="AK1895" s="46" t="n">
        <v>329.51223042836</v>
      </c>
      <c r="AL1895" s="46"/>
      <c r="AM1895" s="46"/>
      <c r="AN1895" s="26"/>
      <c r="AO1895" s="26" t="s">
        <v>5233</v>
      </c>
    </row>
    <row r="1896" customFormat="false" ht="12" hidden="false" customHeight="false" outlineLevel="0" collapsed="false">
      <c r="A1896" s="39" t="s">
        <v>377</v>
      </c>
      <c r="B1896" s="39" t="s">
        <v>378</v>
      </c>
      <c r="C1896" s="39"/>
      <c r="D1896" s="39" t="s">
        <v>4505</v>
      </c>
      <c r="E1896" s="39" t="s">
        <v>261</v>
      </c>
      <c r="F1896" s="39" t="s">
        <v>1739</v>
      </c>
      <c r="G1896" s="39"/>
      <c r="H1896" s="39" t="s">
        <v>4502</v>
      </c>
      <c r="I1896" s="40" t="n">
        <v>0</v>
      </c>
      <c r="J1896" s="40" t="n">
        <v>100</v>
      </c>
      <c r="K1896" s="39" t="s">
        <v>4503</v>
      </c>
      <c r="L1896" s="41" t="n">
        <v>108168.57</v>
      </c>
      <c r="M1896" s="41" t="n">
        <v>0</v>
      </c>
      <c r="O1896" s="42" t="n">
        <f aca="false">M1896/SUM($M$2:$M$2023)</f>
        <v>0</v>
      </c>
      <c r="P1896" s="43" t="n">
        <f aca="false">IFERROR(M1896/I1896,0)</f>
        <v>0</v>
      </c>
      <c r="Q1896" s="17"/>
      <c r="R1896" s="44" t="n">
        <f aca="false">I1896-Q1896</f>
        <v>0</v>
      </c>
      <c r="S1896" s="43" t="n">
        <f aca="false">$AK1896*R1896</f>
        <v>0</v>
      </c>
      <c r="U1896" s="26" t="s">
        <v>259</v>
      </c>
      <c r="V1896" s="26" t="s">
        <v>260</v>
      </c>
      <c r="W1896" s="26" t="s">
        <v>262</v>
      </c>
      <c r="X1896" s="29" t="s">
        <v>227</v>
      </c>
      <c r="Y1896" s="26" t="s">
        <v>297</v>
      </c>
      <c r="Z1896" s="25" t="s">
        <v>51</v>
      </c>
      <c r="AA1896" s="26" t="s">
        <v>1877</v>
      </c>
      <c r="AB1896" s="26" t="s">
        <v>1878</v>
      </c>
      <c r="AC1896" s="26" t="s">
        <v>381</v>
      </c>
      <c r="AD1896" s="26" t="s">
        <v>269</v>
      </c>
      <c r="AE1896" s="26"/>
      <c r="AF1896" s="26" t="s">
        <v>270</v>
      </c>
      <c r="AG1896" s="26" t="s">
        <v>382</v>
      </c>
      <c r="AH1896" s="45"/>
      <c r="AI1896" s="45"/>
      <c r="AJ1896" s="45"/>
      <c r="AK1896" s="46" t="n">
        <v>1081.68570152694</v>
      </c>
      <c r="AL1896" s="46"/>
      <c r="AM1896" s="46"/>
      <c r="AN1896" s="26"/>
      <c r="AO1896" s="26" t="s">
        <v>5074</v>
      </c>
    </row>
    <row r="1897" customFormat="false" ht="12" hidden="false" customHeight="false" outlineLevel="0" collapsed="false">
      <c r="A1897" s="39" t="s">
        <v>974</v>
      </c>
      <c r="B1897" s="39" t="s">
        <v>975</v>
      </c>
      <c r="C1897" s="39"/>
      <c r="D1897" s="39" t="s">
        <v>4505</v>
      </c>
      <c r="E1897" s="39" t="s">
        <v>261</v>
      </c>
      <c r="F1897" s="39" t="s">
        <v>1739</v>
      </c>
      <c r="G1897" s="39"/>
      <c r="H1897" s="39" t="s">
        <v>4502</v>
      </c>
      <c r="I1897" s="40" t="n">
        <v>0</v>
      </c>
      <c r="J1897" s="40" t="n">
        <v>50</v>
      </c>
      <c r="K1897" s="39" t="s">
        <v>4503</v>
      </c>
      <c r="L1897" s="41" t="n">
        <v>15754.67</v>
      </c>
      <c r="M1897" s="41" t="n">
        <v>0</v>
      </c>
      <c r="O1897" s="42" t="n">
        <f aca="false">M1897/SUM($M$2:$M$2023)</f>
        <v>0</v>
      </c>
      <c r="P1897" s="43" t="n">
        <f aca="false">IFERROR(M1897/I1897,0)</f>
        <v>0</v>
      </c>
      <c r="Q1897" s="17"/>
      <c r="R1897" s="44" t="n">
        <f aca="false">I1897-Q1897</f>
        <v>0</v>
      </c>
      <c r="S1897" s="43" t="n">
        <f aca="false">$AK1897*R1897</f>
        <v>0</v>
      </c>
      <c r="U1897" s="26" t="s">
        <v>259</v>
      </c>
      <c r="V1897" s="26" t="s">
        <v>260</v>
      </c>
      <c r="W1897" s="26" t="s">
        <v>262</v>
      </c>
      <c r="X1897" s="26"/>
      <c r="Y1897" s="26" t="s">
        <v>277</v>
      </c>
      <c r="Z1897" s="27" t="s">
        <v>123</v>
      </c>
      <c r="AA1897" s="26"/>
      <c r="AB1897" s="26"/>
      <c r="AC1897" s="26"/>
      <c r="AD1897" s="26"/>
      <c r="AE1897" s="26"/>
      <c r="AF1897" s="26"/>
      <c r="AG1897" s="26"/>
      <c r="AH1897" s="45"/>
      <c r="AI1897" s="45"/>
      <c r="AJ1897" s="45"/>
      <c r="AK1897" s="46" t="n">
        <v>315.093297101449</v>
      </c>
      <c r="AL1897" s="46"/>
      <c r="AM1897" s="46"/>
      <c r="AN1897" s="26"/>
      <c r="AO1897" s="26" t="s">
        <v>2177</v>
      </c>
    </row>
    <row r="1898" customFormat="false" ht="12" hidden="false" customHeight="false" outlineLevel="0" collapsed="false">
      <c r="A1898" s="39" t="s">
        <v>483</v>
      </c>
      <c r="B1898" s="39" t="s">
        <v>484</v>
      </c>
      <c r="C1898" s="39"/>
      <c r="D1898" s="39" t="s">
        <v>4505</v>
      </c>
      <c r="E1898" s="39" t="s">
        <v>261</v>
      </c>
      <c r="F1898" s="39" t="s">
        <v>1739</v>
      </c>
      <c r="G1898" s="39"/>
      <c r="H1898" s="39" t="s">
        <v>4502</v>
      </c>
      <c r="I1898" s="40" t="n">
        <v>0</v>
      </c>
      <c r="J1898" s="40" t="n">
        <v>300</v>
      </c>
      <c r="K1898" s="39" t="s">
        <v>4503</v>
      </c>
      <c r="L1898" s="41" t="n">
        <v>99285.76</v>
      </c>
      <c r="M1898" s="41" t="n">
        <v>0</v>
      </c>
      <c r="O1898" s="42" t="n">
        <f aca="false">M1898/SUM($M$2:$M$2023)</f>
        <v>0</v>
      </c>
      <c r="P1898" s="43" t="n">
        <f aca="false">IFERROR(M1898/I1898,0)</f>
        <v>0</v>
      </c>
      <c r="Q1898" s="17"/>
      <c r="R1898" s="44" t="n">
        <f aca="false">I1898-Q1898</f>
        <v>0</v>
      </c>
      <c r="S1898" s="43" t="n">
        <f aca="false">$AK1898*R1898</f>
        <v>0</v>
      </c>
      <c r="U1898" s="26" t="s">
        <v>259</v>
      </c>
      <c r="V1898" s="26" t="s">
        <v>260</v>
      </c>
      <c r="W1898" s="26" t="s">
        <v>262</v>
      </c>
      <c r="X1898" s="29" t="s">
        <v>227</v>
      </c>
      <c r="Y1898" s="26" t="s">
        <v>297</v>
      </c>
      <c r="Z1898" s="25" t="s">
        <v>51</v>
      </c>
      <c r="AA1898" s="26" t="s">
        <v>1810</v>
      </c>
      <c r="AB1898" s="26" t="s">
        <v>1811</v>
      </c>
      <c r="AC1898" s="26" t="s">
        <v>290</v>
      </c>
      <c r="AD1898" s="26" t="s">
        <v>270</v>
      </c>
      <c r="AE1898" s="26" t="s">
        <v>1812</v>
      </c>
      <c r="AF1898" s="26" t="s">
        <v>269</v>
      </c>
      <c r="AG1898" s="26"/>
      <c r="AH1898" s="45"/>
      <c r="AI1898" s="45"/>
      <c r="AJ1898" s="45"/>
      <c r="AK1898" s="46" t="n">
        <v>330.95253868546</v>
      </c>
      <c r="AL1898" s="46"/>
      <c r="AM1898" s="46"/>
      <c r="AN1898" s="26"/>
      <c r="AO1898" s="26" t="s">
        <v>4934</v>
      </c>
    </row>
    <row r="1899" customFormat="false" ht="12" hidden="false" customHeight="false" outlineLevel="0" collapsed="false">
      <c r="A1899" s="39" t="s">
        <v>2183</v>
      </c>
      <c r="B1899" s="39" t="s">
        <v>2184</v>
      </c>
      <c r="C1899" s="39"/>
      <c r="D1899" s="39" t="s">
        <v>4505</v>
      </c>
      <c r="E1899" s="39" t="s">
        <v>261</v>
      </c>
      <c r="F1899" s="39" t="s">
        <v>1739</v>
      </c>
      <c r="G1899" s="39"/>
      <c r="H1899" s="39" t="s">
        <v>4502</v>
      </c>
      <c r="I1899" s="40" t="n">
        <v>0</v>
      </c>
      <c r="J1899" s="40" t="n">
        <v>20</v>
      </c>
      <c r="K1899" s="39" t="s">
        <v>4503</v>
      </c>
      <c r="L1899" s="41" t="n">
        <v>22811.06</v>
      </c>
      <c r="M1899" s="41" t="n">
        <v>0</v>
      </c>
      <c r="O1899" s="42" t="n">
        <f aca="false">M1899/SUM($M$2:$M$2023)</f>
        <v>0</v>
      </c>
      <c r="P1899" s="43" t="n">
        <f aca="false">IFERROR(M1899/I1899,0)</f>
        <v>0</v>
      </c>
      <c r="Q1899" s="17"/>
      <c r="R1899" s="44" t="n">
        <f aca="false">I1899-Q1899</f>
        <v>0</v>
      </c>
      <c r="S1899" s="43" t="n">
        <f aca="false">$AK1899*R1899</f>
        <v>0</v>
      </c>
      <c r="U1899" s="26" t="s">
        <v>259</v>
      </c>
      <c r="V1899" s="26" t="s">
        <v>260</v>
      </c>
      <c r="W1899" s="26" t="s">
        <v>262</v>
      </c>
      <c r="X1899" s="24" t="s">
        <v>226</v>
      </c>
      <c r="Y1899" s="26" t="s">
        <v>267</v>
      </c>
      <c r="Z1899" s="25" t="s">
        <v>51</v>
      </c>
      <c r="AA1899" s="26" t="s">
        <v>2185</v>
      </c>
      <c r="AB1899" s="26" t="s">
        <v>2186</v>
      </c>
      <c r="AC1899" s="26" t="s">
        <v>290</v>
      </c>
      <c r="AD1899" s="26" t="s">
        <v>269</v>
      </c>
      <c r="AE1899" s="26"/>
      <c r="AF1899" s="26" t="s">
        <v>270</v>
      </c>
      <c r="AG1899" s="26"/>
      <c r="AH1899" s="45"/>
      <c r="AI1899" s="45"/>
      <c r="AJ1899" s="45"/>
      <c r="AK1899" s="46" t="n">
        <v>1140.5530952381</v>
      </c>
      <c r="AL1899" s="46"/>
      <c r="AM1899" s="46"/>
      <c r="AN1899" s="26"/>
      <c r="AO1899" s="26" t="s">
        <v>5621</v>
      </c>
    </row>
    <row r="1900" customFormat="false" ht="12" hidden="false" customHeight="false" outlineLevel="0" collapsed="false">
      <c r="A1900" s="39" t="s">
        <v>698</v>
      </c>
      <c r="B1900" s="39" t="s">
        <v>699</v>
      </c>
      <c r="C1900" s="39"/>
      <c r="D1900" s="39" t="s">
        <v>4505</v>
      </c>
      <c r="E1900" s="39" t="s">
        <v>261</v>
      </c>
      <c r="F1900" s="39" t="s">
        <v>1739</v>
      </c>
      <c r="G1900" s="39"/>
      <c r="H1900" s="39" t="s">
        <v>4502</v>
      </c>
      <c r="I1900" s="40" t="n">
        <v>0</v>
      </c>
      <c r="J1900" s="40" t="n">
        <v>150</v>
      </c>
      <c r="K1900" s="39" t="s">
        <v>4503</v>
      </c>
      <c r="L1900" s="41" t="n">
        <v>78002.84</v>
      </c>
      <c r="M1900" s="41" t="n">
        <v>0</v>
      </c>
      <c r="O1900" s="42" t="n">
        <f aca="false">M1900/SUM($M$2:$M$2023)</f>
        <v>0</v>
      </c>
      <c r="P1900" s="43" t="n">
        <f aca="false">IFERROR(M1900/I1900,0)</f>
        <v>0</v>
      </c>
      <c r="Q1900" s="17"/>
      <c r="R1900" s="44" t="n">
        <f aca="false">I1900-Q1900</f>
        <v>0</v>
      </c>
      <c r="S1900" s="43" t="n">
        <f aca="false">$AK1900*R1900</f>
        <v>0</v>
      </c>
      <c r="U1900" s="26" t="s">
        <v>259</v>
      </c>
      <c r="V1900" s="26" t="s">
        <v>260</v>
      </c>
      <c r="W1900" s="26" t="s">
        <v>262</v>
      </c>
      <c r="X1900" s="25" t="s">
        <v>228</v>
      </c>
      <c r="Y1900" s="26" t="s">
        <v>282</v>
      </c>
      <c r="Z1900" s="25" t="s">
        <v>51</v>
      </c>
      <c r="AA1900" s="26" t="s">
        <v>2046</v>
      </c>
      <c r="AB1900" s="26" t="s">
        <v>2047</v>
      </c>
      <c r="AC1900" s="26" t="s">
        <v>702</v>
      </c>
      <c r="AD1900" s="26" t="s">
        <v>269</v>
      </c>
      <c r="AE1900" s="26"/>
      <c r="AF1900" s="26" t="s">
        <v>270</v>
      </c>
      <c r="AG1900" s="26" t="s">
        <v>703</v>
      </c>
      <c r="AH1900" s="45"/>
      <c r="AI1900" s="45"/>
      <c r="AJ1900" s="45"/>
      <c r="AK1900" s="46" t="n">
        <v>520.018971698113</v>
      </c>
      <c r="AL1900" s="46"/>
      <c r="AM1900" s="46"/>
      <c r="AN1900" s="26"/>
      <c r="AO1900" s="26" t="s">
        <v>5244</v>
      </c>
    </row>
    <row r="1901" customFormat="false" ht="12" hidden="false" customHeight="false" outlineLevel="0" collapsed="false">
      <c r="A1901" s="39" t="s">
        <v>661</v>
      </c>
      <c r="B1901" s="39" t="s">
        <v>662</v>
      </c>
      <c r="C1901" s="39"/>
      <c r="D1901" s="39" t="s">
        <v>4505</v>
      </c>
      <c r="E1901" s="39" t="s">
        <v>261</v>
      </c>
      <c r="F1901" s="39" t="s">
        <v>1739</v>
      </c>
      <c r="G1901" s="39"/>
      <c r="H1901" s="39" t="s">
        <v>4502</v>
      </c>
      <c r="I1901" s="40" t="n">
        <v>0</v>
      </c>
      <c r="J1901" s="40" t="n">
        <v>200</v>
      </c>
      <c r="K1901" s="39" t="s">
        <v>4503</v>
      </c>
      <c r="L1901" s="41" t="n">
        <v>22556.7</v>
      </c>
      <c r="M1901" s="41" t="n">
        <v>0</v>
      </c>
      <c r="O1901" s="42" t="n">
        <f aca="false">M1901/SUM($M$2:$M$2023)</f>
        <v>0</v>
      </c>
      <c r="P1901" s="43" t="n">
        <f aca="false">IFERROR(M1901/I1901,0)</f>
        <v>0</v>
      </c>
      <c r="Q1901" s="17"/>
      <c r="R1901" s="44" t="n">
        <f aca="false">I1901-Q1901</f>
        <v>0</v>
      </c>
      <c r="S1901" s="43" t="n">
        <f aca="false">$AK1901*R1901</f>
        <v>0</v>
      </c>
      <c r="U1901" s="26" t="s">
        <v>259</v>
      </c>
      <c r="V1901" s="26" t="s">
        <v>260</v>
      </c>
      <c r="W1901" s="26" t="s">
        <v>262</v>
      </c>
      <c r="X1901" s="29" t="s">
        <v>227</v>
      </c>
      <c r="Y1901" s="26" t="s">
        <v>297</v>
      </c>
      <c r="Z1901" s="25" t="s">
        <v>51</v>
      </c>
      <c r="AA1901" s="26" t="s">
        <v>1884</v>
      </c>
      <c r="AB1901" s="26" t="s">
        <v>1885</v>
      </c>
      <c r="AC1901" s="26" t="s">
        <v>1886</v>
      </c>
      <c r="AD1901" s="26" t="s">
        <v>269</v>
      </c>
      <c r="AE1901" s="26"/>
      <c r="AF1901" s="26" t="s">
        <v>270</v>
      </c>
      <c r="AG1901" s="26" t="s">
        <v>1887</v>
      </c>
      <c r="AH1901" s="45"/>
      <c r="AI1901" s="45"/>
      <c r="AJ1901" s="45"/>
      <c r="AK1901" s="46" t="n">
        <v>225.566963302752</v>
      </c>
      <c r="AL1901" s="46"/>
      <c r="AM1901" s="46"/>
      <c r="AN1901" s="26"/>
      <c r="AO1901" s="26" t="s">
        <v>5086</v>
      </c>
    </row>
    <row r="1902" customFormat="false" ht="12" hidden="false" customHeight="false" outlineLevel="0" collapsed="false">
      <c r="A1902" s="39" t="s">
        <v>514</v>
      </c>
      <c r="B1902" s="39" t="s">
        <v>515</v>
      </c>
      <c r="C1902" s="39"/>
      <c r="D1902" s="39" t="s">
        <v>4505</v>
      </c>
      <c r="E1902" s="39" t="s">
        <v>261</v>
      </c>
      <c r="F1902" s="39" t="s">
        <v>1739</v>
      </c>
      <c r="G1902" s="39"/>
      <c r="H1902" s="39" t="s">
        <v>4502</v>
      </c>
      <c r="I1902" s="40" t="n">
        <v>0</v>
      </c>
      <c r="J1902" s="40" t="n">
        <v>200</v>
      </c>
      <c r="K1902" s="39" t="s">
        <v>4503</v>
      </c>
      <c r="L1902" s="41" t="n">
        <v>40258.36</v>
      </c>
      <c r="M1902" s="41" t="n">
        <v>0</v>
      </c>
      <c r="O1902" s="42" t="n">
        <f aca="false">M1902/SUM($M$2:$M$2023)</f>
        <v>0</v>
      </c>
      <c r="P1902" s="43" t="n">
        <f aca="false">IFERROR(M1902/I1902,0)</f>
        <v>0</v>
      </c>
      <c r="Q1902" s="17"/>
      <c r="R1902" s="44" t="n">
        <f aca="false">I1902-Q1902</f>
        <v>0</v>
      </c>
      <c r="S1902" s="43" t="n">
        <f aca="false">$AK1902*R1902</f>
        <v>0</v>
      </c>
      <c r="U1902" s="26" t="s">
        <v>259</v>
      </c>
      <c r="V1902" s="26" t="s">
        <v>260</v>
      </c>
      <c r="W1902" s="26" t="s">
        <v>262</v>
      </c>
      <c r="X1902" s="29" t="s">
        <v>227</v>
      </c>
      <c r="Y1902" s="26" t="s">
        <v>297</v>
      </c>
      <c r="Z1902" s="25" t="s">
        <v>51</v>
      </c>
      <c r="AA1902" s="26" t="s">
        <v>1936</v>
      </c>
      <c r="AB1902" s="26" t="s">
        <v>1937</v>
      </c>
      <c r="AC1902" s="26" t="s">
        <v>1938</v>
      </c>
      <c r="AD1902" s="26" t="s">
        <v>269</v>
      </c>
      <c r="AE1902" s="26"/>
      <c r="AF1902" s="26" t="s">
        <v>270</v>
      </c>
      <c r="AG1902" s="26" t="s">
        <v>1939</v>
      </c>
      <c r="AH1902" s="45"/>
      <c r="AI1902" s="45"/>
      <c r="AJ1902" s="45"/>
      <c r="AK1902" s="46" t="n">
        <v>201.291798304328</v>
      </c>
      <c r="AL1902" s="46"/>
      <c r="AM1902" s="46"/>
      <c r="AN1902" s="26"/>
      <c r="AO1902" s="26" t="s">
        <v>5091</v>
      </c>
    </row>
    <row r="1903" customFormat="false" ht="12" hidden="false" customHeight="false" outlineLevel="0" collapsed="false">
      <c r="A1903" s="39" t="s">
        <v>2007</v>
      </c>
      <c r="B1903" s="39" t="s">
        <v>2008</v>
      </c>
      <c r="C1903" s="39"/>
      <c r="D1903" s="39" t="s">
        <v>4505</v>
      </c>
      <c r="E1903" s="39" t="s">
        <v>261</v>
      </c>
      <c r="F1903" s="39" t="s">
        <v>1739</v>
      </c>
      <c r="G1903" s="39"/>
      <c r="H1903" s="39" t="s">
        <v>4502</v>
      </c>
      <c r="I1903" s="40" t="n">
        <v>0</v>
      </c>
      <c r="J1903" s="40" t="n">
        <v>50</v>
      </c>
      <c r="K1903" s="39" t="s">
        <v>4503</v>
      </c>
      <c r="L1903" s="41" t="n">
        <v>17925.97</v>
      </c>
      <c r="M1903" s="41" t="n">
        <v>0</v>
      </c>
      <c r="O1903" s="42" t="n">
        <f aca="false">M1903/SUM($M$2:$M$2023)</f>
        <v>0</v>
      </c>
      <c r="P1903" s="43" t="n">
        <f aca="false">IFERROR(M1903/I1903,0)</f>
        <v>0</v>
      </c>
      <c r="Q1903" s="17"/>
      <c r="R1903" s="44" t="n">
        <f aca="false">I1903-Q1903</f>
        <v>0</v>
      </c>
      <c r="S1903" s="43" t="n">
        <f aca="false">$AK1903*R1903</f>
        <v>0</v>
      </c>
      <c r="U1903" s="26" t="s">
        <v>259</v>
      </c>
      <c r="V1903" s="26" t="s">
        <v>260</v>
      </c>
      <c r="W1903" s="26" t="s">
        <v>262</v>
      </c>
      <c r="X1903" s="29" t="s">
        <v>227</v>
      </c>
      <c r="Y1903" s="26" t="s">
        <v>297</v>
      </c>
      <c r="Z1903" s="25" t="s">
        <v>51</v>
      </c>
      <c r="AA1903" s="26" t="s">
        <v>2009</v>
      </c>
      <c r="AB1903" s="26" t="s">
        <v>2010</v>
      </c>
      <c r="AC1903" s="26" t="s">
        <v>2011</v>
      </c>
      <c r="AD1903" s="26" t="s">
        <v>269</v>
      </c>
      <c r="AE1903" s="26"/>
      <c r="AF1903" s="26" t="s">
        <v>270</v>
      </c>
      <c r="AG1903" s="26" t="s">
        <v>2012</v>
      </c>
      <c r="AH1903" s="45"/>
      <c r="AI1903" s="45"/>
      <c r="AJ1903" s="45"/>
      <c r="AK1903" s="46" t="n">
        <v>358.519476363636</v>
      </c>
      <c r="AL1903" s="46"/>
      <c r="AM1903" s="46"/>
      <c r="AN1903" s="26"/>
      <c r="AO1903" s="26" t="s">
        <v>5094</v>
      </c>
    </row>
    <row r="1904" customFormat="false" ht="12" hidden="false" customHeight="false" outlineLevel="0" collapsed="false">
      <c r="A1904" s="39" t="s">
        <v>350</v>
      </c>
      <c r="B1904" s="39" t="s">
        <v>351</v>
      </c>
      <c r="C1904" s="39"/>
      <c r="D1904" s="39" t="s">
        <v>4505</v>
      </c>
      <c r="E1904" s="39" t="s">
        <v>261</v>
      </c>
      <c r="F1904" s="39" t="s">
        <v>1739</v>
      </c>
      <c r="G1904" s="39"/>
      <c r="H1904" s="39" t="s">
        <v>4502</v>
      </c>
      <c r="I1904" s="40" t="n">
        <v>0</v>
      </c>
      <c r="J1904" s="40" t="n">
        <v>300</v>
      </c>
      <c r="K1904" s="39" t="s">
        <v>4503</v>
      </c>
      <c r="L1904" s="41" t="n">
        <v>26012.26</v>
      </c>
      <c r="M1904" s="41" t="n">
        <v>0</v>
      </c>
      <c r="O1904" s="42" t="n">
        <f aca="false">M1904/SUM($M$2:$M$2023)</f>
        <v>0</v>
      </c>
      <c r="P1904" s="43" t="n">
        <f aca="false">IFERROR(M1904/I1904,0)</f>
        <v>0</v>
      </c>
      <c r="Q1904" s="17"/>
      <c r="R1904" s="44" t="n">
        <f aca="false">I1904-Q1904</f>
        <v>0</v>
      </c>
      <c r="S1904" s="43" t="n">
        <f aca="false">$AK1904*R1904</f>
        <v>0</v>
      </c>
      <c r="U1904" s="26" t="s">
        <v>259</v>
      </c>
      <c r="V1904" s="26" t="s">
        <v>260</v>
      </c>
      <c r="W1904" s="26" t="s">
        <v>262</v>
      </c>
      <c r="X1904" s="29" t="s">
        <v>227</v>
      </c>
      <c r="Y1904" s="26" t="s">
        <v>297</v>
      </c>
      <c r="Z1904" s="25" t="s">
        <v>51</v>
      </c>
      <c r="AA1904" s="26" t="s">
        <v>1824</v>
      </c>
      <c r="AB1904" s="26" t="s">
        <v>1825</v>
      </c>
      <c r="AC1904" s="26" t="s">
        <v>290</v>
      </c>
      <c r="AD1904" s="26" t="s">
        <v>269</v>
      </c>
      <c r="AE1904" s="26"/>
      <c r="AF1904" s="26" t="s">
        <v>270</v>
      </c>
      <c r="AG1904" s="26"/>
      <c r="AH1904" s="45"/>
      <c r="AI1904" s="45"/>
      <c r="AJ1904" s="45"/>
      <c r="AK1904" s="46" t="n">
        <v>260.122585714286</v>
      </c>
      <c r="AL1904" s="46"/>
      <c r="AM1904" s="46"/>
      <c r="AN1904" s="26"/>
      <c r="AO1904" s="26" t="s">
        <v>5017</v>
      </c>
    </row>
    <row r="1905" customFormat="false" ht="12" hidden="false" customHeight="false" outlineLevel="0" collapsed="false">
      <c r="A1905" s="39" t="s">
        <v>2289</v>
      </c>
      <c r="B1905" s="39" t="s">
        <v>2290</v>
      </c>
      <c r="C1905" s="39"/>
      <c r="D1905" s="39" t="s">
        <v>4505</v>
      </c>
      <c r="E1905" s="39" t="s">
        <v>261</v>
      </c>
      <c r="F1905" s="39" t="s">
        <v>1739</v>
      </c>
      <c r="G1905" s="39"/>
      <c r="H1905" s="39" t="s">
        <v>4502</v>
      </c>
      <c r="I1905" s="40" t="n">
        <v>0</v>
      </c>
      <c r="J1905" s="40" t="n">
        <v>68</v>
      </c>
      <c r="K1905" s="39" t="s">
        <v>4503</v>
      </c>
      <c r="L1905" s="41" t="n">
        <v>150725.22</v>
      </c>
      <c r="M1905" s="41" t="n">
        <v>0</v>
      </c>
      <c r="O1905" s="42" t="n">
        <f aca="false">M1905/SUM($M$2:$M$2023)</f>
        <v>0</v>
      </c>
      <c r="P1905" s="43" t="n">
        <f aca="false">IFERROR(M1905/I1905,0)</f>
        <v>0</v>
      </c>
      <c r="Q1905" s="17"/>
      <c r="R1905" s="44" t="n">
        <f aca="false">I1905-Q1905</f>
        <v>0</v>
      </c>
      <c r="S1905" s="43" t="n">
        <f aca="false">$AK1905*R1905</f>
        <v>0</v>
      </c>
      <c r="U1905" s="26" t="s">
        <v>259</v>
      </c>
      <c r="V1905" s="26" t="s">
        <v>260</v>
      </c>
      <c r="W1905" s="26" t="s">
        <v>262</v>
      </c>
      <c r="X1905" s="29" t="s">
        <v>227</v>
      </c>
      <c r="Y1905" s="26" t="s">
        <v>297</v>
      </c>
      <c r="Z1905" s="25" t="s">
        <v>51</v>
      </c>
      <c r="AA1905" s="26" t="s">
        <v>2291</v>
      </c>
      <c r="AB1905" s="26" t="s">
        <v>2292</v>
      </c>
      <c r="AC1905" s="26" t="s">
        <v>290</v>
      </c>
      <c r="AD1905" s="26" t="s">
        <v>269</v>
      </c>
      <c r="AE1905" s="26"/>
      <c r="AF1905" s="26" t="s">
        <v>269</v>
      </c>
      <c r="AG1905" s="26"/>
      <c r="AH1905" s="45"/>
      <c r="AI1905" s="45"/>
      <c r="AJ1905" s="45"/>
      <c r="AK1905" s="46" t="n">
        <v>2216.54732307692</v>
      </c>
      <c r="AL1905" s="46"/>
      <c r="AM1905" s="46"/>
      <c r="AN1905" s="26"/>
      <c r="AO1905" s="26" t="s">
        <v>5687</v>
      </c>
    </row>
    <row r="1906" customFormat="false" ht="12" hidden="false" customHeight="false" outlineLevel="0" collapsed="false">
      <c r="A1906" s="39" t="s">
        <v>3260</v>
      </c>
      <c r="B1906" s="39" t="s">
        <v>3261</v>
      </c>
      <c r="C1906" s="39"/>
      <c r="D1906" s="39" t="s">
        <v>4505</v>
      </c>
      <c r="E1906" s="39" t="s">
        <v>261</v>
      </c>
      <c r="F1906" s="39" t="s">
        <v>1739</v>
      </c>
      <c r="G1906" s="39"/>
      <c r="H1906" s="39" t="s">
        <v>4502</v>
      </c>
      <c r="I1906" s="40" t="n">
        <v>0</v>
      </c>
      <c r="J1906" s="40" t="n">
        <v>100</v>
      </c>
      <c r="K1906" s="39" t="s">
        <v>4503</v>
      </c>
      <c r="L1906" s="41" t="n">
        <v>1160</v>
      </c>
      <c r="M1906" s="41" t="n">
        <v>0</v>
      </c>
      <c r="O1906" s="42" t="n">
        <f aca="false">M1906/SUM($M$2:$M$2023)</f>
        <v>0</v>
      </c>
      <c r="P1906" s="43" t="n">
        <f aca="false">IFERROR(M1906/I1906,0)</f>
        <v>0</v>
      </c>
      <c r="Q1906" s="17"/>
      <c r="R1906" s="44" t="n">
        <f aca="false">I1906-Q1906</f>
        <v>0</v>
      </c>
      <c r="S1906" s="43" t="n">
        <f aca="false">$AK1906*R1906</f>
        <v>0</v>
      </c>
      <c r="U1906" s="26" t="s">
        <v>259</v>
      </c>
      <c r="V1906" s="26" t="s">
        <v>260</v>
      </c>
      <c r="W1906" s="26" t="s">
        <v>262</v>
      </c>
      <c r="X1906" s="26"/>
      <c r="Y1906" s="26" t="s">
        <v>277</v>
      </c>
      <c r="Z1906" s="27" t="s">
        <v>123</v>
      </c>
      <c r="AA1906" s="26"/>
      <c r="AB1906" s="26"/>
      <c r="AC1906" s="26"/>
      <c r="AD1906" s="26"/>
      <c r="AE1906" s="26"/>
      <c r="AF1906" s="26"/>
      <c r="AG1906" s="26"/>
      <c r="AH1906" s="45" t="n">
        <v>0</v>
      </c>
      <c r="AI1906" s="45" t="n">
        <f aca="false">Q1906</f>
        <v>0</v>
      </c>
      <c r="AJ1906" s="45" t="n">
        <f aca="false">$AH1906-$AI1906</f>
        <v>0</v>
      </c>
      <c r="AK1906" s="46" t="n">
        <v>0</v>
      </c>
      <c r="AL1906" s="46" t="n">
        <f aca="false">$AJ1906*$AK1906</f>
        <v>0</v>
      </c>
      <c r="AM1906" s="46" t="n">
        <f aca="false">$AI1906*$AK1906</f>
        <v>0</v>
      </c>
      <c r="AN1906" s="26"/>
      <c r="AO1906" s="26"/>
    </row>
    <row r="1907" customFormat="false" ht="12" hidden="false" customHeight="false" outlineLevel="0" collapsed="false">
      <c r="A1907" s="39" t="s">
        <v>413</v>
      </c>
      <c r="B1907" s="39" t="s">
        <v>414</v>
      </c>
      <c r="C1907" s="39"/>
      <c r="D1907" s="39" t="s">
        <v>4505</v>
      </c>
      <c r="E1907" s="39" t="s">
        <v>261</v>
      </c>
      <c r="F1907" s="39" t="s">
        <v>1739</v>
      </c>
      <c r="G1907" s="39"/>
      <c r="H1907" s="39" t="s">
        <v>4502</v>
      </c>
      <c r="I1907" s="40" t="n">
        <v>0</v>
      </c>
      <c r="J1907" s="40" t="n">
        <v>350</v>
      </c>
      <c r="K1907" s="39" t="s">
        <v>4503</v>
      </c>
      <c r="L1907" s="41" t="n">
        <v>124720.87</v>
      </c>
      <c r="M1907" s="41" t="n">
        <v>0</v>
      </c>
      <c r="O1907" s="42" t="n">
        <f aca="false">M1907/SUM($M$2:$M$2023)</f>
        <v>0</v>
      </c>
      <c r="P1907" s="43" t="n">
        <f aca="false">IFERROR(M1907/I1907,0)</f>
        <v>0</v>
      </c>
      <c r="Q1907" s="17"/>
      <c r="R1907" s="44" t="n">
        <f aca="false">I1907-Q1907</f>
        <v>0</v>
      </c>
      <c r="S1907" s="43" t="n">
        <f aca="false">$AK1907*R1907</f>
        <v>0</v>
      </c>
      <c r="U1907" s="26" t="s">
        <v>259</v>
      </c>
      <c r="V1907" s="26" t="s">
        <v>260</v>
      </c>
      <c r="W1907" s="26" t="s">
        <v>262</v>
      </c>
      <c r="X1907" s="26"/>
      <c r="Y1907" s="26" t="s">
        <v>277</v>
      </c>
      <c r="Z1907" s="27" t="s">
        <v>123</v>
      </c>
      <c r="AA1907" s="26"/>
      <c r="AB1907" s="26"/>
      <c r="AC1907" s="26"/>
      <c r="AD1907" s="26"/>
      <c r="AE1907" s="26"/>
      <c r="AF1907" s="26"/>
      <c r="AG1907" s="26"/>
      <c r="AH1907" s="45"/>
      <c r="AI1907" s="45"/>
      <c r="AJ1907" s="45"/>
      <c r="AK1907" s="46" t="n">
        <v>356.345371428572</v>
      </c>
      <c r="AL1907" s="46"/>
      <c r="AM1907" s="46"/>
      <c r="AN1907" s="26"/>
      <c r="AO1907" s="26" t="s">
        <v>2147</v>
      </c>
    </row>
    <row r="1908" customFormat="false" ht="12" hidden="false" customHeight="false" outlineLevel="0" collapsed="false">
      <c r="A1908" s="39" t="s">
        <v>263</v>
      </c>
      <c r="B1908" s="39" t="s">
        <v>264</v>
      </c>
      <c r="C1908" s="39"/>
      <c r="D1908" s="39" t="s">
        <v>4505</v>
      </c>
      <c r="E1908" s="39" t="s">
        <v>261</v>
      </c>
      <c r="F1908" s="39" t="s">
        <v>1739</v>
      </c>
      <c r="G1908" s="39"/>
      <c r="H1908" s="39" t="s">
        <v>4502</v>
      </c>
      <c r="I1908" s="40" t="n">
        <v>0</v>
      </c>
      <c r="J1908" s="40" t="n">
        <v>200</v>
      </c>
      <c r="K1908" s="39" t="s">
        <v>4503</v>
      </c>
      <c r="L1908" s="41" t="n">
        <v>29644.4</v>
      </c>
      <c r="M1908" s="41" t="n">
        <v>0</v>
      </c>
      <c r="O1908" s="42" t="n">
        <f aca="false">M1908/SUM($M$2:$M$2023)</f>
        <v>0</v>
      </c>
      <c r="P1908" s="43" t="n">
        <f aca="false">IFERROR(M1908/I1908,0)</f>
        <v>0</v>
      </c>
      <c r="Q1908" s="17"/>
      <c r="R1908" s="44" t="n">
        <f aca="false">I1908-Q1908</f>
        <v>0</v>
      </c>
      <c r="S1908" s="43" t="n">
        <f aca="false">$AK1908*R1908</f>
        <v>0</v>
      </c>
      <c r="U1908" s="26" t="s">
        <v>259</v>
      </c>
      <c r="V1908" s="26" t="s">
        <v>260</v>
      </c>
      <c r="W1908" s="26" t="s">
        <v>262</v>
      </c>
      <c r="X1908" s="29" t="s">
        <v>227</v>
      </c>
      <c r="Y1908" s="26" t="s">
        <v>297</v>
      </c>
      <c r="Z1908" s="25" t="s">
        <v>51</v>
      </c>
      <c r="AA1908" s="26" t="s">
        <v>1752</v>
      </c>
      <c r="AB1908" s="26" t="s">
        <v>1753</v>
      </c>
      <c r="AC1908" s="26" t="s">
        <v>268</v>
      </c>
      <c r="AD1908" s="26" t="s">
        <v>269</v>
      </c>
      <c r="AE1908" s="26"/>
      <c r="AF1908" s="26" t="s">
        <v>270</v>
      </c>
      <c r="AG1908" s="26" t="s">
        <v>271</v>
      </c>
      <c r="AH1908" s="45"/>
      <c r="AI1908" s="45"/>
      <c r="AJ1908" s="45"/>
      <c r="AK1908" s="46" t="n">
        <v>148.221978952292</v>
      </c>
      <c r="AL1908" s="46"/>
      <c r="AM1908" s="46"/>
      <c r="AN1908" s="26"/>
      <c r="AO1908" s="26" t="s">
        <v>4867</v>
      </c>
    </row>
    <row r="1909" customFormat="false" ht="12" hidden="false" customHeight="false" outlineLevel="0" collapsed="false">
      <c r="A1909" s="39" t="s">
        <v>328</v>
      </c>
      <c r="B1909" s="39" t="s">
        <v>329</v>
      </c>
      <c r="C1909" s="39"/>
      <c r="D1909" s="39" t="s">
        <v>4505</v>
      </c>
      <c r="E1909" s="39" t="s">
        <v>261</v>
      </c>
      <c r="F1909" s="39" t="s">
        <v>1739</v>
      </c>
      <c r="G1909" s="39"/>
      <c r="H1909" s="39" t="s">
        <v>4502</v>
      </c>
      <c r="I1909" s="40" t="n">
        <v>0</v>
      </c>
      <c r="J1909" s="40" t="n">
        <v>570</v>
      </c>
      <c r="K1909" s="39" t="s">
        <v>4503</v>
      </c>
      <c r="L1909" s="41" t="n">
        <v>33634.44</v>
      </c>
      <c r="M1909" s="41" t="n">
        <v>0</v>
      </c>
      <c r="O1909" s="42" t="n">
        <f aca="false">M1909/SUM($M$2:$M$2023)</f>
        <v>0</v>
      </c>
      <c r="P1909" s="43" t="n">
        <f aca="false">IFERROR(M1909/I1909,0)</f>
        <v>0</v>
      </c>
      <c r="Q1909" s="17"/>
      <c r="R1909" s="44" t="n">
        <f aca="false">I1909-Q1909</f>
        <v>0</v>
      </c>
      <c r="S1909" s="43" t="n">
        <f aca="false">$AK1909*R1909</f>
        <v>0</v>
      </c>
      <c r="U1909" s="26" t="s">
        <v>259</v>
      </c>
      <c r="V1909" s="26" t="s">
        <v>260</v>
      </c>
      <c r="W1909" s="26" t="s">
        <v>262</v>
      </c>
      <c r="X1909" s="24" t="s">
        <v>226</v>
      </c>
      <c r="Y1909" s="26" t="s">
        <v>267</v>
      </c>
      <c r="Z1909" s="25" t="s">
        <v>51</v>
      </c>
      <c r="AA1909" s="26" t="s">
        <v>1788</v>
      </c>
      <c r="AB1909" s="26" t="s">
        <v>1789</v>
      </c>
      <c r="AC1909" s="26" t="s">
        <v>1791</v>
      </c>
      <c r="AD1909" s="26" t="s">
        <v>269</v>
      </c>
      <c r="AE1909" s="26"/>
      <c r="AF1909" s="26" t="s">
        <v>270</v>
      </c>
      <c r="AG1909" s="26" t="s">
        <v>333</v>
      </c>
      <c r="AH1909" s="45"/>
      <c r="AI1909" s="45"/>
      <c r="AJ1909" s="45"/>
      <c r="AK1909" s="46" t="n">
        <v>59.0077989995453</v>
      </c>
      <c r="AL1909" s="46"/>
      <c r="AM1909" s="46"/>
      <c r="AN1909" s="26"/>
      <c r="AO1909" s="26" t="s">
        <v>4872</v>
      </c>
    </row>
    <row r="1910" customFormat="false" ht="12" hidden="false" customHeight="false" outlineLevel="0" collapsed="false">
      <c r="A1910" s="39" t="s">
        <v>2677</v>
      </c>
      <c r="B1910" s="39" t="s">
        <v>2678</v>
      </c>
      <c r="C1910" s="39"/>
      <c r="D1910" s="39" t="s">
        <v>4505</v>
      </c>
      <c r="E1910" s="39" t="s">
        <v>261</v>
      </c>
      <c r="F1910" s="39" t="s">
        <v>1739</v>
      </c>
      <c r="G1910" s="39"/>
      <c r="H1910" s="39" t="s">
        <v>4502</v>
      </c>
      <c r="I1910" s="40" t="n">
        <v>0</v>
      </c>
      <c r="J1910" s="40" t="n">
        <v>12</v>
      </c>
      <c r="K1910" s="39" t="s">
        <v>4503</v>
      </c>
      <c r="L1910" s="41" t="n">
        <v>201046.61</v>
      </c>
      <c r="M1910" s="41" t="n">
        <v>0</v>
      </c>
      <c r="O1910" s="42" t="n">
        <f aca="false">M1910/SUM($M$2:$M$2023)</f>
        <v>0</v>
      </c>
      <c r="P1910" s="43" t="n">
        <f aca="false">IFERROR(M1910/I1910,0)</f>
        <v>0</v>
      </c>
      <c r="Q1910" s="17"/>
      <c r="R1910" s="44" t="n">
        <f aca="false">I1910-Q1910</f>
        <v>0</v>
      </c>
      <c r="S1910" s="43" t="n">
        <f aca="false">$AK1910*R1910</f>
        <v>0</v>
      </c>
      <c r="U1910" s="26" t="s">
        <v>259</v>
      </c>
      <c r="V1910" s="26" t="s">
        <v>260</v>
      </c>
      <c r="W1910" s="26" t="s">
        <v>262</v>
      </c>
      <c r="X1910" s="26"/>
      <c r="Y1910" s="26" t="s">
        <v>277</v>
      </c>
      <c r="Z1910" s="27" t="s">
        <v>123</v>
      </c>
      <c r="AA1910" s="26"/>
      <c r="AB1910" s="26"/>
      <c r="AC1910" s="26"/>
      <c r="AD1910" s="26"/>
      <c r="AE1910" s="26"/>
      <c r="AF1910" s="26"/>
      <c r="AG1910" s="26"/>
      <c r="AH1910" s="45"/>
      <c r="AI1910" s="45"/>
      <c r="AJ1910" s="45"/>
      <c r="AK1910" s="46" t="n">
        <v>16753.884</v>
      </c>
      <c r="AL1910" s="46"/>
      <c r="AM1910" s="46"/>
      <c r="AN1910" s="26"/>
      <c r="AO1910" s="26" t="s">
        <v>2066</v>
      </c>
    </row>
    <row r="1911" customFormat="false" ht="12" hidden="false" customHeight="false" outlineLevel="0" collapsed="false">
      <c r="A1911" s="39" t="s">
        <v>2392</v>
      </c>
      <c r="B1911" s="39" t="s">
        <v>2393</v>
      </c>
      <c r="C1911" s="39"/>
      <c r="D1911" s="39" t="s">
        <v>4505</v>
      </c>
      <c r="E1911" s="39" t="s">
        <v>261</v>
      </c>
      <c r="F1911" s="39" t="s">
        <v>1739</v>
      </c>
      <c r="G1911" s="39"/>
      <c r="H1911" s="39" t="s">
        <v>4502</v>
      </c>
      <c r="I1911" s="40" t="n">
        <v>0</v>
      </c>
      <c r="J1911" s="40" t="n">
        <v>1</v>
      </c>
      <c r="K1911" s="39" t="s">
        <v>4503</v>
      </c>
      <c r="L1911" s="41" t="n">
        <v>1132.41</v>
      </c>
      <c r="M1911" s="41" t="n">
        <v>0</v>
      </c>
      <c r="O1911" s="42" t="n">
        <f aca="false">M1911/SUM($M$2:$M$2023)</f>
        <v>0</v>
      </c>
      <c r="P1911" s="43" t="n">
        <f aca="false">IFERROR(M1911/I1911,0)</f>
        <v>0</v>
      </c>
      <c r="Q1911" s="17"/>
      <c r="R1911" s="44" t="n">
        <f aca="false">I1911-Q1911</f>
        <v>0</v>
      </c>
      <c r="S1911" s="43" t="n">
        <f aca="false">$AK1911*R1911</f>
        <v>0</v>
      </c>
      <c r="U1911" s="26" t="s">
        <v>259</v>
      </c>
      <c r="V1911" s="26" t="s">
        <v>260</v>
      </c>
      <c r="W1911" s="26" t="s">
        <v>262</v>
      </c>
      <c r="X1911" s="26"/>
      <c r="Y1911" s="26" t="s">
        <v>277</v>
      </c>
      <c r="Z1911" s="27" t="s">
        <v>123</v>
      </c>
      <c r="AA1911" s="26"/>
      <c r="AB1911" s="26"/>
      <c r="AC1911" s="26"/>
      <c r="AD1911" s="26"/>
      <c r="AE1911" s="26"/>
      <c r="AF1911" s="26"/>
      <c r="AG1911" s="26"/>
      <c r="AH1911" s="45"/>
      <c r="AI1911" s="45"/>
      <c r="AJ1911" s="45"/>
      <c r="AK1911" s="46" t="n">
        <v>1132.41365</v>
      </c>
      <c r="AL1911" s="46"/>
      <c r="AM1911" s="46"/>
      <c r="AN1911" s="26"/>
      <c r="AO1911" s="26" t="s">
        <v>1741</v>
      </c>
    </row>
    <row r="1912" customFormat="false" ht="12" hidden="false" customHeight="false" outlineLevel="0" collapsed="false">
      <c r="A1912" s="39" t="s">
        <v>356</v>
      </c>
      <c r="B1912" s="39" t="s">
        <v>357</v>
      </c>
      <c r="C1912" s="39"/>
      <c r="D1912" s="39" t="s">
        <v>4505</v>
      </c>
      <c r="E1912" s="39" t="s">
        <v>261</v>
      </c>
      <c r="F1912" s="39" t="s">
        <v>1739</v>
      </c>
      <c r="G1912" s="39"/>
      <c r="H1912" s="39" t="s">
        <v>4502</v>
      </c>
      <c r="I1912" s="40" t="n">
        <v>0</v>
      </c>
      <c r="J1912" s="40" t="n">
        <v>10</v>
      </c>
      <c r="K1912" s="39" t="s">
        <v>4503</v>
      </c>
      <c r="L1912" s="41" t="n">
        <v>48.27</v>
      </c>
      <c r="M1912" s="41" t="n">
        <v>0</v>
      </c>
      <c r="O1912" s="42" t="n">
        <f aca="false">M1912/SUM($M$2:$M$2023)</f>
        <v>0</v>
      </c>
      <c r="P1912" s="43" t="n">
        <f aca="false">IFERROR(M1912/I1912,0)</f>
        <v>0</v>
      </c>
      <c r="Q1912" s="17" t="n">
        <v>61</v>
      </c>
      <c r="R1912" s="44" t="n">
        <f aca="false">I1912-Q1912</f>
        <v>-61</v>
      </c>
      <c r="S1912" s="43" t="n">
        <f aca="false">$AK1912*R1912</f>
        <v>-0</v>
      </c>
      <c r="U1912" s="26" t="s">
        <v>259</v>
      </c>
      <c r="V1912" s="26" t="s">
        <v>260</v>
      </c>
      <c r="W1912" s="26" t="s">
        <v>262</v>
      </c>
      <c r="X1912" s="25" t="s">
        <v>228</v>
      </c>
      <c r="Y1912" s="26" t="s">
        <v>282</v>
      </c>
      <c r="Z1912" s="24" t="s">
        <v>54</v>
      </c>
      <c r="AA1912" s="26" t="s">
        <v>3262</v>
      </c>
      <c r="AB1912" s="26" t="s">
        <v>3263</v>
      </c>
      <c r="AC1912" s="26" t="s">
        <v>3264</v>
      </c>
      <c r="AD1912" s="26" t="s">
        <v>270</v>
      </c>
      <c r="AE1912" s="26" t="s">
        <v>3265</v>
      </c>
      <c r="AF1912" s="26" t="s">
        <v>270</v>
      </c>
      <c r="AG1912" s="26" t="s">
        <v>361</v>
      </c>
      <c r="AH1912" s="45" t="n">
        <v>0</v>
      </c>
      <c r="AI1912" s="45" t="n">
        <f aca="false">Q1912</f>
        <v>61</v>
      </c>
      <c r="AJ1912" s="45" t="n">
        <f aca="false">$AH1912-$AI1912</f>
        <v>-61</v>
      </c>
      <c r="AK1912" s="46" t="n">
        <v>0</v>
      </c>
      <c r="AL1912" s="46" t="n">
        <f aca="false">$AJ1912*$AK1912</f>
        <v>-0</v>
      </c>
      <c r="AM1912" s="46" t="n">
        <f aca="false">$AI1912*$AK1912</f>
        <v>0</v>
      </c>
      <c r="AN1912" s="26"/>
      <c r="AO1912" s="26" t="s">
        <v>3266</v>
      </c>
    </row>
    <row r="1913" customFormat="false" ht="12" hidden="false" customHeight="false" outlineLevel="0" collapsed="false">
      <c r="A1913" s="39" t="s">
        <v>2755</v>
      </c>
      <c r="B1913" s="39" t="s">
        <v>2756</v>
      </c>
      <c r="C1913" s="39"/>
      <c r="D1913" s="39" t="s">
        <v>4505</v>
      </c>
      <c r="E1913" s="39" t="s">
        <v>261</v>
      </c>
      <c r="F1913" s="39" t="s">
        <v>1739</v>
      </c>
      <c r="G1913" s="39"/>
      <c r="H1913" s="39" t="s">
        <v>4502</v>
      </c>
      <c r="I1913" s="40" t="n">
        <v>0</v>
      </c>
      <c r="J1913" s="40" t="n">
        <v>1</v>
      </c>
      <c r="K1913" s="39" t="s">
        <v>4503</v>
      </c>
      <c r="L1913" s="41" t="n">
        <v>21655.57</v>
      </c>
      <c r="M1913" s="41" t="n">
        <v>0</v>
      </c>
      <c r="O1913" s="42" t="n">
        <f aca="false">M1913/SUM($M$2:$M$2023)</f>
        <v>0</v>
      </c>
      <c r="P1913" s="43" t="n">
        <f aca="false">IFERROR(M1913/I1913,0)</f>
        <v>0</v>
      </c>
      <c r="Q1913" s="17"/>
      <c r="R1913" s="44" t="n">
        <f aca="false">I1913-Q1913</f>
        <v>0</v>
      </c>
      <c r="S1913" s="43" t="n">
        <f aca="false">$AK1913*R1913</f>
        <v>0</v>
      </c>
      <c r="U1913" s="26" t="s">
        <v>259</v>
      </c>
      <c r="V1913" s="26" t="s">
        <v>260</v>
      </c>
      <c r="W1913" s="26" t="s">
        <v>262</v>
      </c>
      <c r="X1913" s="29" t="s">
        <v>227</v>
      </c>
      <c r="Y1913" s="26" t="s">
        <v>297</v>
      </c>
      <c r="Z1913" s="25" t="s">
        <v>51</v>
      </c>
      <c r="AA1913" s="26" t="s">
        <v>2757</v>
      </c>
      <c r="AB1913" s="26" t="s">
        <v>2758</v>
      </c>
      <c r="AC1913" s="26" t="s">
        <v>2759</v>
      </c>
      <c r="AD1913" s="26" t="s">
        <v>269</v>
      </c>
      <c r="AE1913" s="26"/>
      <c r="AF1913" s="26" t="s">
        <v>270</v>
      </c>
      <c r="AG1913" s="26" t="s">
        <v>2760</v>
      </c>
      <c r="AH1913" s="45"/>
      <c r="AI1913" s="45"/>
      <c r="AJ1913" s="45"/>
      <c r="AK1913" s="46" t="n">
        <v>21655.5672972973</v>
      </c>
      <c r="AL1913" s="46"/>
      <c r="AM1913" s="46"/>
      <c r="AN1913" s="26"/>
      <c r="AO1913" s="26" t="s">
        <v>5929</v>
      </c>
    </row>
    <row r="1914" customFormat="false" ht="12" hidden="false" customHeight="false" outlineLevel="0" collapsed="false">
      <c r="A1914" s="39" t="s">
        <v>1287</v>
      </c>
      <c r="B1914" s="39" t="s">
        <v>1288</v>
      </c>
      <c r="C1914" s="39"/>
      <c r="D1914" s="39" t="s">
        <v>4505</v>
      </c>
      <c r="E1914" s="39" t="s">
        <v>261</v>
      </c>
      <c r="F1914" s="39" t="s">
        <v>1739</v>
      </c>
      <c r="G1914" s="39"/>
      <c r="H1914" s="39" t="s">
        <v>4502</v>
      </c>
      <c r="I1914" s="40" t="n">
        <v>0</v>
      </c>
      <c r="J1914" s="40" t="n">
        <v>30</v>
      </c>
      <c r="K1914" s="39" t="s">
        <v>4503</v>
      </c>
      <c r="L1914" s="41" t="n">
        <v>2869.5</v>
      </c>
      <c r="M1914" s="41" t="n">
        <v>0</v>
      </c>
      <c r="O1914" s="42" t="n">
        <f aca="false">M1914/SUM($M$2:$M$2023)</f>
        <v>0</v>
      </c>
      <c r="P1914" s="43" t="n">
        <f aca="false">IFERROR(M1914/I1914,0)</f>
        <v>0</v>
      </c>
      <c r="Q1914" s="17"/>
      <c r="R1914" s="44" t="n">
        <f aca="false">I1914-Q1914</f>
        <v>0</v>
      </c>
      <c r="S1914" s="43" t="n">
        <f aca="false">$AK1914*R1914</f>
        <v>0</v>
      </c>
      <c r="U1914" s="26" t="s">
        <v>259</v>
      </c>
      <c r="V1914" s="26" t="s">
        <v>260</v>
      </c>
      <c r="W1914" s="26" t="s">
        <v>262</v>
      </c>
      <c r="X1914" s="26"/>
      <c r="Y1914" s="26" t="s">
        <v>277</v>
      </c>
      <c r="Z1914" s="27" t="s">
        <v>123</v>
      </c>
      <c r="AA1914" s="26"/>
      <c r="AB1914" s="26"/>
      <c r="AC1914" s="26"/>
      <c r="AD1914" s="26"/>
      <c r="AE1914" s="26"/>
      <c r="AF1914" s="26"/>
      <c r="AG1914" s="26"/>
      <c r="AH1914" s="45" t="n">
        <v>0</v>
      </c>
      <c r="AI1914" s="45" t="n">
        <f aca="false">Q1914</f>
        <v>0</v>
      </c>
      <c r="AJ1914" s="45" t="n">
        <f aca="false">$AH1914-$AI1914</f>
        <v>0</v>
      </c>
      <c r="AK1914" s="46" t="n">
        <v>0</v>
      </c>
      <c r="AL1914" s="46" t="n">
        <f aca="false">$AJ1914*$AK1914</f>
        <v>0</v>
      </c>
      <c r="AM1914" s="46" t="n">
        <f aca="false">$AI1914*$AK1914</f>
        <v>0</v>
      </c>
      <c r="AN1914" s="26"/>
      <c r="AO1914" s="26"/>
    </row>
    <row r="1915" customFormat="false" ht="12" hidden="false" customHeight="false" outlineLevel="0" collapsed="false">
      <c r="A1915" s="39" t="s">
        <v>602</v>
      </c>
      <c r="B1915" s="39" t="s">
        <v>603</v>
      </c>
      <c r="C1915" s="39"/>
      <c r="D1915" s="39" t="s">
        <v>4505</v>
      </c>
      <c r="E1915" s="39" t="s">
        <v>261</v>
      </c>
      <c r="F1915" s="39" t="s">
        <v>1739</v>
      </c>
      <c r="G1915" s="39"/>
      <c r="H1915" s="39" t="s">
        <v>4502</v>
      </c>
      <c r="I1915" s="40" t="n">
        <v>0</v>
      </c>
      <c r="J1915" s="40" t="n">
        <v>200</v>
      </c>
      <c r="K1915" s="39" t="s">
        <v>4503</v>
      </c>
      <c r="L1915" s="41" t="n">
        <v>24211.31</v>
      </c>
      <c r="M1915" s="41" t="n">
        <v>0</v>
      </c>
      <c r="O1915" s="42" t="n">
        <f aca="false">M1915/SUM($M$2:$M$2023)</f>
        <v>0</v>
      </c>
      <c r="P1915" s="43" t="n">
        <f aca="false">IFERROR(M1915/I1915,0)</f>
        <v>0</v>
      </c>
      <c r="Q1915" s="17"/>
      <c r="R1915" s="44" t="n">
        <f aca="false">I1915-Q1915</f>
        <v>0</v>
      </c>
      <c r="S1915" s="43" t="n">
        <f aca="false">$AK1915*R1915</f>
        <v>0</v>
      </c>
      <c r="U1915" s="26" t="s">
        <v>259</v>
      </c>
      <c r="V1915" s="26" t="s">
        <v>260</v>
      </c>
      <c r="W1915" s="26" t="s">
        <v>262</v>
      </c>
      <c r="X1915" s="24" t="s">
        <v>226</v>
      </c>
      <c r="Y1915" s="26" t="s">
        <v>267</v>
      </c>
      <c r="Z1915" s="25" t="s">
        <v>51</v>
      </c>
      <c r="AA1915" s="26" t="s">
        <v>1840</v>
      </c>
      <c r="AB1915" s="26" t="s">
        <v>1841</v>
      </c>
      <c r="AC1915" s="26" t="s">
        <v>1067</v>
      </c>
      <c r="AD1915" s="26" t="s">
        <v>269</v>
      </c>
      <c r="AE1915" s="26"/>
      <c r="AF1915" s="26" t="s">
        <v>270</v>
      </c>
      <c r="AG1915" s="26" t="s">
        <v>1069</v>
      </c>
      <c r="AH1915" s="45"/>
      <c r="AI1915" s="45"/>
      <c r="AJ1915" s="45"/>
      <c r="AK1915" s="46" t="n">
        <v>121.056553191489</v>
      </c>
      <c r="AL1915" s="46"/>
      <c r="AM1915" s="46"/>
      <c r="AN1915" s="26"/>
      <c r="AO1915" s="26" t="s">
        <v>4913</v>
      </c>
    </row>
    <row r="1916" customFormat="false" ht="12" hidden="false" customHeight="false" outlineLevel="0" collapsed="false">
      <c r="A1916" s="39" t="s">
        <v>598</v>
      </c>
      <c r="B1916" s="39" t="s">
        <v>599</v>
      </c>
      <c r="C1916" s="39"/>
      <c r="D1916" s="39" t="s">
        <v>4505</v>
      </c>
      <c r="E1916" s="39" t="s">
        <v>261</v>
      </c>
      <c r="F1916" s="39" t="s">
        <v>1739</v>
      </c>
      <c r="G1916" s="39"/>
      <c r="H1916" s="39" t="s">
        <v>4502</v>
      </c>
      <c r="I1916" s="40" t="n">
        <v>0</v>
      </c>
      <c r="J1916" s="40" t="n">
        <v>300</v>
      </c>
      <c r="K1916" s="39" t="s">
        <v>4503</v>
      </c>
      <c r="L1916" s="41" t="n">
        <v>5039.14</v>
      </c>
      <c r="M1916" s="41" t="n">
        <v>0</v>
      </c>
      <c r="O1916" s="42" t="n">
        <f aca="false">M1916/SUM($M$2:$M$2023)</f>
        <v>0</v>
      </c>
      <c r="P1916" s="43" t="n">
        <f aca="false">IFERROR(M1916/I1916,0)</f>
        <v>0</v>
      </c>
      <c r="Q1916" s="17"/>
      <c r="R1916" s="44" t="n">
        <f aca="false">I1916-Q1916</f>
        <v>0</v>
      </c>
      <c r="S1916" s="43" t="n">
        <f aca="false">$AK1916*R1916</f>
        <v>0</v>
      </c>
      <c r="U1916" s="26" t="s">
        <v>259</v>
      </c>
      <c r="V1916" s="26" t="s">
        <v>260</v>
      </c>
      <c r="W1916" s="26" t="s">
        <v>262</v>
      </c>
      <c r="X1916" s="25" t="s">
        <v>228</v>
      </c>
      <c r="Y1916" s="26" t="s">
        <v>282</v>
      </c>
      <c r="Z1916" s="25" t="s">
        <v>51</v>
      </c>
      <c r="AA1916" s="26" t="s">
        <v>2090</v>
      </c>
      <c r="AB1916" s="26" t="s">
        <v>2091</v>
      </c>
      <c r="AC1916" s="26" t="s">
        <v>290</v>
      </c>
      <c r="AD1916" s="26" t="s">
        <v>269</v>
      </c>
      <c r="AE1916" s="26"/>
      <c r="AF1916" s="26" t="s">
        <v>269</v>
      </c>
      <c r="AG1916" s="26"/>
      <c r="AH1916" s="45"/>
      <c r="AI1916" s="45"/>
      <c r="AJ1916" s="45"/>
      <c r="AK1916" s="46" t="n">
        <v>16.7971234567901</v>
      </c>
      <c r="AL1916" s="46"/>
      <c r="AM1916" s="46"/>
      <c r="AN1916" s="26"/>
      <c r="AO1916" s="26" t="s">
        <v>5104</v>
      </c>
    </row>
    <row r="1917" customFormat="false" ht="12" hidden="false" customHeight="false" outlineLevel="0" collapsed="false">
      <c r="A1917" s="39" t="s">
        <v>390</v>
      </c>
      <c r="B1917" s="39" t="s">
        <v>391</v>
      </c>
      <c r="C1917" s="39"/>
      <c r="D1917" s="39" t="s">
        <v>4505</v>
      </c>
      <c r="E1917" s="39" t="s">
        <v>261</v>
      </c>
      <c r="F1917" s="39" t="s">
        <v>1739</v>
      </c>
      <c r="G1917" s="39"/>
      <c r="H1917" s="39" t="s">
        <v>4502</v>
      </c>
      <c r="I1917" s="40" t="n">
        <v>0</v>
      </c>
      <c r="J1917" s="40" t="n">
        <v>900</v>
      </c>
      <c r="K1917" s="39" t="s">
        <v>4503</v>
      </c>
      <c r="L1917" s="41" t="n">
        <v>39993.67</v>
      </c>
      <c r="M1917" s="41" t="n">
        <v>0</v>
      </c>
      <c r="O1917" s="42" t="n">
        <f aca="false">M1917/SUM($M$2:$M$2023)</f>
        <v>0</v>
      </c>
      <c r="P1917" s="43" t="n">
        <f aca="false">IFERROR(M1917/I1917,0)</f>
        <v>0</v>
      </c>
      <c r="Q1917" s="17"/>
      <c r="R1917" s="44" t="n">
        <f aca="false">I1917-Q1917</f>
        <v>0</v>
      </c>
      <c r="S1917" s="43" t="n">
        <f aca="false">$AK1917*R1917</f>
        <v>0</v>
      </c>
      <c r="U1917" s="26" t="s">
        <v>259</v>
      </c>
      <c r="V1917" s="26" t="s">
        <v>260</v>
      </c>
      <c r="W1917" s="26" t="s">
        <v>262</v>
      </c>
      <c r="X1917" s="24" t="s">
        <v>226</v>
      </c>
      <c r="Y1917" s="26" t="s">
        <v>267</v>
      </c>
      <c r="Z1917" s="25" t="s">
        <v>51</v>
      </c>
      <c r="AA1917" s="26" t="s">
        <v>1803</v>
      </c>
      <c r="AB1917" s="26" t="s">
        <v>1804</v>
      </c>
      <c r="AC1917" s="26" t="s">
        <v>290</v>
      </c>
      <c r="AD1917" s="26" t="s">
        <v>269</v>
      </c>
      <c r="AE1917" s="26"/>
      <c r="AF1917" s="26" t="s">
        <v>270</v>
      </c>
      <c r="AG1917" s="26"/>
      <c r="AH1917" s="45"/>
      <c r="AI1917" s="45"/>
      <c r="AJ1917" s="45"/>
      <c r="AK1917" s="46" t="n">
        <v>44.4374048083171</v>
      </c>
      <c r="AL1917" s="46"/>
      <c r="AM1917" s="46"/>
      <c r="AN1917" s="26"/>
      <c r="AO1917" s="26" t="s">
        <v>4889</v>
      </c>
    </row>
    <row r="1918" customFormat="false" ht="12" hidden="false" customHeight="false" outlineLevel="0" collapsed="false">
      <c r="A1918" s="39" t="s">
        <v>1963</v>
      </c>
      <c r="B1918" s="39" t="s">
        <v>1964</v>
      </c>
      <c r="C1918" s="39"/>
      <c r="D1918" s="39" t="s">
        <v>4505</v>
      </c>
      <c r="E1918" s="39" t="s">
        <v>261</v>
      </c>
      <c r="F1918" s="39" t="s">
        <v>1739</v>
      </c>
      <c r="G1918" s="39"/>
      <c r="H1918" s="39" t="s">
        <v>4502</v>
      </c>
      <c r="I1918" s="40" t="n">
        <v>0</v>
      </c>
      <c r="J1918" s="40" t="n">
        <v>200</v>
      </c>
      <c r="K1918" s="39" t="s">
        <v>4503</v>
      </c>
      <c r="L1918" s="41" t="n">
        <v>50065.2</v>
      </c>
      <c r="M1918" s="41" t="n">
        <v>0</v>
      </c>
      <c r="O1918" s="42" t="n">
        <f aca="false">M1918/SUM($M$2:$M$2023)</f>
        <v>0</v>
      </c>
      <c r="P1918" s="43" t="n">
        <f aca="false">IFERROR(M1918/I1918,0)</f>
        <v>0</v>
      </c>
      <c r="Q1918" s="17"/>
      <c r="R1918" s="44" t="n">
        <f aca="false">I1918-Q1918</f>
        <v>0</v>
      </c>
      <c r="S1918" s="43" t="n">
        <f aca="false">$AK1918*R1918</f>
        <v>0</v>
      </c>
      <c r="U1918" s="26" t="s">
        <v>259</v>
      </c>
      <c r="V1918" s="26" t="s">
        <v>260</v>
      </c>
      <c r="W1918" s="26" t="s">
        <v>262</v>
      </c>
      <c r="X1918" s="24" t="s">
        <v>226</v>
      </c>
      <c r="Y1918" s="26" t="s">
        <v>267</v>
      </c>
      <c r="Z1918" s="25" t="s">
        <v>51</v>
      </c>
      <c r="AA1918" s="26" t="s">
        <v>1965</v>
      </c>
      <c r="AB1918" s="26" t="s">
        <v>1966</v>
      </c>
      <c r="AC1918" s="26" t="s">
        <v>290</v>
      </c>
      <c r="AD1918" s="26" t="s">
        <v>269</v>
      </c>
      <c r="AE1918" s="26"/>
      <c r="AF1918" s="26" t="s">
        <v>269</v>
      </c>
      <c r="AG1918" s="26"/>
      <c r="AH1918" s="45"/>
      <c r="AI1918" s="45"/>
      <c r="AJ1918" s="45"/>
      <c r="AK1918" s="46" t="n">
        <v>250.325980707395</v>
      </c>
      <c r="AL1918" s="46"/>
      <c r="AM1918" s="46"/>
      <c r="AN1918" s="26"/>
      <c r="AO1918" s="26" t="s">
        <v>5001</v>
      </c>
    </row>
    <row r="1919" customFormat="false" ht="12" hidden="false" customHeight="false" outlineLevel="0" collapsed="false">
      <c r="A1919" s="39" t="s">
        <v>1951</v>
      </c>
      <c r="B1919" s="39" t="s">
        <v>1952</v>
      </c>
      <c r="C1919" s="39"/>
      <c r="D1919" s="39" t="s">
        <v>4505</v>
      </c>
      <c r="E1919" s="39" t="s">
        <v>261</v>
      </c>
      <c r="F1919" s="39" t="s">
        <v>1739</v>
      </c>
      <c r="G1919" s="39"/>
      <c r="H1919" s="39" t="s">
        <v>4502</v>
      </c>
      <c r="I1919" s="40" t="n">
        <v>0</v>
      </c>
      <c r="J1919" s="40" t="n">
        <v>100</v>
      </c>
      <c r="K1919" s="39" t="s">
        <v>4503</v>
      </c>
      <c r="L1919" s="41" t="n">
        <v>30814.18</v>
      </c>
      <c r="M1919" s="41" t="n">
        <v>0</v>
      </c>
      <c r="O1919" s="42" t="n">
        <f aca="false">M1919/SUM($M$2:$M$2023)</f>
        <v>0</v>
      </c>
      <c r="P1919" s="43" t="n">
        <f aca="false">IFERROR(M1919/I1919,0)</f>
        <v>0</v>
      </c>
      <c r="Q1919" s="17"/>
      <c r="R1919" s="44" t="n">
        <f aca="false">I1919-Q1919</f>
        <v>0</v>
      </c>
      <c r="S1919" s="43" t="n">
        <f aca="false">$AK1919*R1919</f>
        <v>0</v>
      </c>
      <c r="U1919" s="26" t="s">
        <v>259</v>
      </c>
      <c r="V1919" s="26" t="s">
        <v>260</v>
      </c>
      <c r="W1919" s="26" t="s">
        <v>262</v>
      </c>
      <c r="X1919" s="26"/>
      <c r="Y1919" s="26" t="s">
        <v>277</v>
      </c>
      <c r="Z1919" s="27" t="s">
        <v>123</v>
      </c>
      <c r="AA1919" s="26"/>
      <c r="AB1919" s="26"/>
      <c r="AC1919" s="26"/>
      <c r="AD1919" s="26"/>
      <c r="AE1919" s="26"/>
      <c r="AF1919" s="26"/>
      <c r="AG1919" s="26"/>
      <c r="AH1919" s="45"/>
      <c r="AI1919" s="45"/>
      <c r="AJ1919" s="45"/>
      <c r="AK1919" s="46" t="n">
        <v>308.14180952381</v>
      </c>
      <c r="AL1919" s="46"/>
      <c r="AM1919" s="46"/>
      <c r="AN1919" s="26"/>
      <c r="AO1919" s="26" t="s">
        <v>1837</v>
      </c>
    </row>
    <row r="1920" customFormat="false" ht="12" hidden="false" customHeight="false" outlineLevel="0" collapsed="false">
      <c r="A1920" s="39" t="s">
        <v>3267</v>
      </c>
      <c r="B1920" s="39" t="s">
        <v>3268</v>
      </c>
      <c r="C1920" s="39"/>
      <c r="D1920" s="39" t="s">
        <v>4505</v>
      </c>
      <c r="E1920" s="39" t="s">
        <v>261</v>
      </c>
      <c r="F1920" s="39" t="s">
        <v>1739</v>
      </c>
      <c r="G1920" s="39"/>
      <c r="H1920" s="39" t="s">
        <v>4502</v>
      </c>
      <c r="I1920" s="40" t="n">
        <v>0</v>
      </c>
      <c r="J1920" s="40" t="n">
        <v>1060</v>
      </c>
      <c r="K1920" s="39" t="s">
        <v>4503</v>
      </c>
      <c r="L1920" s="41" t="n">
        <v>11464.32</v>
      </c>
      <c r="M1920" s="41" t="n">
        <v>0</v>
      </c>
      <c r="O1920" s="42" t="n">
        <f aca="false">M1920/SUM($M$2:$M$2023)</f>
        <v>0</v>
      </c>
      <c r="P1920" s="43" t="n">
        <f aca="false">IFERROR(M1920/I1920,0)</f>
        <v>0</v>
      </c>
      <c r="Q1920" s="17"/>
      <c r="R1920" s="44" t="n">
        <f aca="false">I1920-Q1920</f>
        <v>0</v>
      </c>
      <c r="S1920" s="43" t="n">
        <f aca="false">$AK1920*R1920</f>
        <v>0</v>
      </c>
      <c r="U1920" s="26" t="s">
        <v>259</v>
      </c>
      <c r="V1920" s="26" t="s">
        <v>260</v>
      </c>
      <c r="W1920" s="26" t="s">
        <v>262</v>
      </c>
      <c r="X1920" s="26"/>
      <c r="Y1920" s="26" t="s">
        <v>277</v>
      </c>
      <c r="Z1920" s="27" t="s">
        <v>123</v>
      </c>
      <c r="AA1920" s="26"/>
      <c r="AB1920" s="26"/>
      <c r="AC1920" s="26"/>
      <c r="AD1920" s="26"/>
      <c r="AE1920" s="26"/>
      <c r="AF1920" s="26"/>
      <c r="AG1920" s="26"/>
      <c r="AH1920" s="45" t="n">
        <v>0</v>
      </c>
      <c r="AI1920" s="45" t="n">
        <f aca="false">Q1920</f>
        <v>0</v>
      </c>
      <c r="AJ1920" s="45" t="n">
        <f aca="false">$AH1920-$AI1920</f>
        <v>0</v>
      </c>
      <c r="AK1920" s="46" t="n">
        <v>0</v>
      </c>
      <c r="AL1920" s="46" t="n">
        <f aca="false">$AJ1920*$AK1920</f>
        <v>0</v>
      </c>
      <c r="AM1920" s="46" t="n">
        <f aca="false">$AI1920*$AK1920</f>
        <v>0</v>
      </c>
      <c r="AN1920" s="26"/>
      <c r="AO1920" s="26"/>
    </row>
    <row r="1921" customFormat="false" ht="12" hidden="false" customHeight="false" outlineLevel="0" collapsed="false">
      <c r="A1921" s="39" t="s">
        <v>2075</v>
      </c>
      <c r="B1921" s="39" t="s">
        <v>2076</v>
      </c>
      <c r="C1921" s="39"/>
      <c r="D1921" s="39" t="s">
        <v>4505</v>
      </c>
      <c r="E1921" s="39" t="s">
        <v>261</v>
      </c>
      <c r="F1921" s="39" t="s">
        <v>1739</v>
      </c>
      <c r="G1921" s="39"/>
      <c r="H1921" s="39" t="s">
        <v>4502</v>
      </c>
      <c r="I1921" s="40" t="n">
        <v>0</v>
      </c>
      <c r="J1921" s="40" t="n">
        <v>250</v>
      </c>
      <c r="K1921" s="39" t="s">
        <v>4503</v>
      </c>
      <c r="L1921" s="41" t="n">
        <v>69037.2</v>
      </c>
      <c r="M1921" s="41" t="n">
        <v>0</v>
      </c>
      <c r="O1921" s="42" t="n">
        <f aca="false">M1921/SUM($M$2:$M$2023)</f>
        <v>0</v>
      </c>
      <c r="P1921" s="43" t="n">
        <f aca="false">IFERROR(M1921/I1921,0)</f>
        <v>0</v>
      </c>
      <c r="Q1921" s="17"/>
      <c r="R1921" s="44" t="n">
        <f aca="false">I1921-Q1921</f>
        <v>0</v>
      </c>
      <c r="S1921" s="43" t="n">
        <f aca="false">$AK1921*R1921</f>
        <v>0</v>
      </c>
      <c r="U1921" s="26" t="s">
        <v>259</v>
      </c>
      <c r="V1921" s="26" t="s">
        <v>260</v>
      </c>
      <c r="W1921" s="26" t="s">
        <v>262</v>
      </c>
      <c r="X1921" s="24" t="s">
        <v>226</v>
      </c>
      <c r="Y1921" s="26" t="s">
        <v>267</v>
      </c>
      <c r="Z1921" s="25" t="s">
        <v>51</v>
      </c>
      <c r="AA1921" s="26" t="s">
        <v>2077</v>
      </c>
      <c r="AB1921" s="26" t="s">
        <v>2078</v>
      </c>
      <c r="AC1921" s="26" t="s">
        <v>290</v>
      </c>
      <c r="AD1921" s="26" t="s">
        <v>269</v>
      </c>
      <c r="AE1921" s="26"/>
      <c r="AF1921" s="26" t="s">
        <v>269</v>
      </c>
      <c r="AG1921" s="26"/>
      <c r="AH1921" s="45"/>
      <c r="AI1921" s="45"/>
      <c r="AJ1921" s="45"/>
      <c r="AK1921" s="46" t="n">
        <v>276.1488</v>
      </c>
      <c r="AL1921" s="46"/>
      <c r="AM1921" s="46"/>
      <c r="AN1921" s="26"/>
      <c r="AO1921" s="26" t="s">
        <v>5151</v>
      </c>
    </row>
    <row r="1922" customFormat="false" ht="12" hidden="false" customHeight="false" outlineLevel="0" collapsed="false">
      <c r="A1922" s="39" t="s">
        <v>1291</v>
      </c>
      <c r="B1922" s="39" t="s">
        <v>1292</v>
      </c>
      <c r="C1922" s="39"/>
      <c r="D1922" s="39" t="s">
        <v>4505</v>
      </c>
      <c r="E1922" s="39" t="s">
        <v>261</v>
      </c>
      <c r="F1922" s="39" t="s">
        <v>1739</v>
      </c>
      <c r="G1922" s="39"/>
      <c r="H1922" s="39" t="s">
        <v>4502</v>
      </c>
      <c r="I1922" s="40" t="n">
        <v>0</v>
      </c>
      <c r="J1922" s="40" t="n">
        <v>320</v>
      </c>
      <c r="K1922" s="39" t="s">
        <v>4503</v>
      </c>
      <c r="L1922" s="41" t="n">
        <v>139779.6</v>
      </c>
      <c r="M1922" s="41" t="n">
        <v>0</v>
      </c>
      <c r="O1922" s="42" t="n">
        <f aca="false">M1922/SUM($M$2:$M$2023)</f>
        <v>0</v>
      </c>
      <c r="P1922" s="43" t="n">
        <f aca="false">IFERROR(M1922/I1922,0)</f>
        <v>0</v>
      </c>
      <c r="Q1922" s="17"/>
      <c r="R1922" s="44" t="n">
        <f aca="false">I1922-Q1922</f>
        <v>0</v>
      </c>
      <c r="S1922" s="43" t="n">
        <f aca="false">$AK1922*R1922</f>
        <v>0</v>
      </c>
      <c r="U1922" s="26" t="s">
        <v>259</v>
      </c>
      <c r="V1922" s="26" t="s">
        <v>260</v>
      </c>
      <c r="W1922" s="26" t="s">
        <v>262</v>
      </c>
      <c r="X1922" s="26"/>
      <c r="Y1922" s="26" t="s">
        <v>277</v>
      </c>
      <c r="Z1922" s="27" t="s">
        <v>123</v>
      </c>
      <c r="AA1922" s="26"/>
      <c r="AB1922" s="26"/>
      <c r="AC1922" s="26"/>
      <c r="AD1922" s="26"/>
      <c r="AE1922" s="26"/>
      <c r="AF1922" s="26"/>
      <c r="AG1922" s="26"/>
      <c r="AH1922" s="45"/>
      <c r="AI1922" s="45"/>
      <c r="AJ1922" s="45"/>
      <c r="AK1922" s="46" t="n">
        <v>436.811217228464</v>
      </c>
      <c r="AL1922" s="46"/>
      <c r="AM1922" s="46"/>
      <c r="AN1922" s="26"/>
      <c r="AO1922" s="26" t="s">
        <v>2066</v>
      </c>
    </row>
    <row r="1923" customFormat="false" ht="12" hidden="false" customHeight="false" outlineLevel="0" collapsed="false">
      <c r="A1923" s="39" t="s">
        <v>3269</v>
      </c>
      <c r="B1923" s="39" t="s">
        <v>3270</v>
      </c>
      <c r="C1923" s="39"/>
      <c r="D1923" s="39" t="s">
        <v>4505</v>
      </c>
      <c r="E1923" s="39" t="s">
        <v>261</v>
      </c>
      <c r="F1923" s="39" t="s">
        <v>1739</v>
      </c>
      <c r="G1923" s="39"/>
      <c r="H1923" s="39" t="s">
        <v>4502</v>
      </c>
      <c r="I1923" s="40" t="n">
        <v>0</v>
      </c>
      <c r="J1923" s="40" t="n">
        <v>300</v>
      </c>
      <c r="K1923" s="39" t="s">
        <v>4503</v>
      </c>
      <c r="L1923" s="41" t="n">
        <v>1906.4</v>
      </c>
      <c r="M1923" s="41" t="n">
        <v>0</v>
      </c>
      <c r="O1923" s="42" t="n">
        <f aca="false">M1923/SUM($M$2:$M$2023)</f>
        <v>0</v>
      </c>
      <c r="P1923" s="43" t="n">
        <f aca="false">IFERROR(M1923/I1923,0)</f>
        <v>0</v>
      </c>
      <c r="Q1923" s="17"/>
      <c r="R1923" s="44" t="n">
        <f aca="false">I1923-Q1923</f>
        <v>0</v>
      </c>
      <c r="S1923" s="43" t="n">
        <f aca="false">$AK1923*R1923</f>
        <v>0</v>
      </c>
      <c r="U1923" s="26" t="s">
        <v>259</v>
      </c>
      <c r="V1923" s="26" t="s">
        <v>260</v>
      </c>
      <c r="W1923" s="26" t="s">
        <v>262</v>
      </c>
      <c r="X1923" s="26"/>
      <c r="Y1923" s="26" t="s">
        <v>277</v>
      </c>
      <c r="Z1923" s="27" t="s">
        <v>123</v>
      </c>
      <c r="AA1923" s="26"/>
      <c r="AB1923" s="26"/>
      <c r="AC1923" s="26"/>
      <c r="AD1923" s="26"/>
      <c r="AE1923" s="26"/>
      <c r="AF1923" s="26"/>
      <c r="AG1923" s="26"/>
      <c r="AH1923" s="45" t="n">
        <v>0</v>
      </c>
      <c r="AI1923" s="45" t="n">
        <f aca="false">Q1923</f>
        <v>0</v>
      </c>
      <c r="AJ1923" s="45" t="n">
        <f aca="false">$AH1923-$AI1923</f>
        <v>0</v>
      </c>
      <c r="AK1923" s="46" t="n">
        <v>0</v>
      </c>
      <c r="AL1923" s="46" t="n">
        <f aca="false">$AJ1923*$AK1923</f>
        <v>0</v>
      </c>
      <c r="AM1923" s="46" t="n">
        <f aca="false">$AI1923*$AK1923</f>
        <v>0</v>
      </c>
      <c r="AN1923" s="26"/>
      <c r="AO1923" s="26"/>
    </row>
    <row r="1924" customFormat="false" ht="12" hidden="false" customHeight="false" outlineLevel="0" collapsed="false">
      <c r="A1924" s="39" t="s">
        <v>1821</v>
      </c>
      <c r="B1924" s="39" t="s">
        <v>1822</v>
      </c>
      <c r="C1924" s="39"/>
      <c r="D1924" s="39" t="s">
        <v>4505</v>
      </c>
      <c r="E1924" s="39" t="s">
        <v>261</v>
      </c>
      <c r="F1924" s="39" t="s">
        <v>1739</v>
      </c>
      <c r="G1924" s="39"/>
      <c r="H1924" s="39" t="s">
        <v>4502</v>
      </c>
      <c r="I1924" s="40" t="n">
        <v>0</v>
      </c>
      <c r="J1924" s="40" t="n">
        <v>300</v>
      </c>
      <c r="K1924" s="39" t="s">
        <v>4503</v>
      </c>
      <c r="L1924" s="41" t="n">
        <v>6142.58</v>
      </c>
      <c r="M1924" s="41" t="n">
        <v>0</v>
      </c>
      <c r="O1924" s="42" t="n">
        <f aca="false">M1924/SUM($M$2:$M$2023)</f>
        <v>0</v>
      </c>
      <c r="P1924" s="43" t="n">
        <f aca="false">IFERROR(M1924/I1924,0)</f>
        <v>0</v>
      </c>
      <c r="Q1924" s="17"/>
      <c r="R1924" s="44" t="n">
        <f aca="false">I1924-Q1924</f>
        <v>0</v>
      </c>
      <c r="S1924" s="43" t="n">
        <f aca="false">$AK1924*R1924</f>
        <v>0</v>
      </c>
      <c r="U1924" s="26" t="s">
        <v>259</v>
      </c>
      <c r="V1924" s="26" t="s">
        <v>260</v>
      </c>
      <c r="W1924" s="26" t="s">
        <v>262</v>
      </c>
      <c r="X1924" s="26"/>
      <c r="Y1924" s="26" t="s">
        <v>277</v>
      </c>
      <c r="Z1924" s="27" t="s">
        <v>123</v>
      </c>
      <c r="AA1924" s="26"/>
      <c r="AB1924" s="26"/>
      <c r="AC1924" s="26"/>
      <c r="AD1924" s="26"/>
      <c r="AE1924" s="26"/>
      <c r="AF1924" s="26"/>
      <c r="AG1924" s="26"/>
      <c r="AH1924" s="45"/>
      <c r="AI1924" s="45"/>
      <c r="AJ1924" s="45"/>
      <c r="AK1924" s="46" t="n">
        <v>20.4752727272727</v>
      </c>
      <c r="AL1924" s="46"/>
      <c r="AM1924" s="46"/>
      <c r="AN1924" s="26"/>
      <c r="AO1924" s="26" t="s">
        <v>1823</v>
      </c>
    </row>
    <row r="1925" customFormat="false" ht="12" hidden="false" customHeight="false" outlineLevel="0" collapsed="false">
      <c r="A1925" s="39" t="s">
        <v>369</v>
      </c>
      <c r="B1925" s="39" t="s">
        <v>370</v>
      </c>
      <c r="C1925" s="39"/>
      <c r="D1925" s="39" t="s">
        <v>4505</v>
      </c>
      <c r="E1925" s="39" t="s">
        <v>261</v>
      </c>
      <c r="F1925" s="39" t="s">
        <v>1739</v>
      </c>
      <c r="G1925" s="39"/>
      <c r="H1925" s="39" t="s">
        <v>4502</v>
      </c>
      <c r="I1925" s="40" t="n">
        <v>0</v>
      </c>
      <c r="J1925" s="40" t="n">
        <v>250</v>
      </c>
      <c r="K1925" s="39" t="s">
        <v>4503</v>
      </c>
      <c r="L1925" s="41" t="n">
        <v>42346.83</v>
      </c>
      <c r="M1925" s="41" t="n">
        <v>0</v>
      </c>
      <c r="O1925" s="42" t="n">
        <f aca="false">M1925/SUM($M$2:$M$2023)</f>
        <v>0</v>
      </c>
      <c r="P1925" s="43" t="n">
        <f aca="false">IFERROR(M1925/I1925,0)</f>
        <v>0</v>
      </c>
      <c r="Q1925" s="17"/>
      <c r="R1925" s="44" t="n">
        <f aca="false">I1925-Q1925</f>
        <v>0</v>
      </c>
      <c r="S1925" s="43" t="n">
        <f aca="false">$AK1925*R1925</f>
        <v>0</v>
      </c>
      <c r="U1925" s="26" t="s">
        <v>259</v>
      </c>
      <c r="V1925" s="26" t="s">
        <v>260</v>
      </c>
      <c r="W1925" s="26" t="s">
        <v>262</v>
      </c>
      <c r="X1925" s="25" t="s">
        <v>228</v>
      </c>
      <c r="Y1925" s="26" t="s">
        <v>282</v>
      </c>
      <c r="Z1925" s="25" t="s">
        <v>51</v>
      </c>
      <c r="AA1925" s="26" t="s">
        <v>2247</v>
      </c>
      <c r="AB1925" s="26" t="s">
        <v>2248</v>
      </c>
      <c r="AC1925" s="26" t="s">
        <v>290</v>
      </c>
      <c r="AD1925" s="26" t="s">
        <v>269</v>
      </c>
      <c r="AE1925" s="26"/>
      <c r="AF1925" s="26" t="s">
        <v>269</v>
      </c>
      <c r="AG1925" s="26"/>
      <c r="AH1925" s="45"/>
      <c r="AI1925" s="45"/>
      <c r="AJ1925" s="45"/>
      <c r="AK1925" s="46" t="n">
        <v>169.387317073171</v>
      </c>
      <c r="AL1925" s="46"/>
      <c r="AM1925" s="46"/>
      <c r="AN1925" s="26"/>
      <c r="AO1925" s="26" t="s">
        <v>5535</v>
      </c>
    </row>
    <row r="1926" customFormat="false" ht="12" hidden="false" customHeight="false" outlineLevel="0" collapsed="false">
      <c r="A1926" s="39" t="s">
        <v>1405</v>
      </c>
      <c r="B1926" s="39" t="s">
        <v>1406</v>
      </c>
      <c r="C1926" s="39"/>
      <c r="D1926" s="39" t="s">
        <v>4505</v>
      </c>
      <c r="E1926" s="39" t="s">
        <v>261</v>
      </c>
      <c r="F1926" s="39" t="s">
        <v>1739</v>
      </c>
      <c r="G1926" s="39"/>
      <c r="H1926" s="39" t="s">
        <v>4502</v>
      </c>
      <c r="I1926" s="40" t="n">
        <v>0</v>
      </c>
      <c r="J1926" s="40" t="n">
        <v>480</v>
      </c>
      <c r="K1926" s="39" t="s">
        <v>4503</v>
      </c>
      <c r="L1926" s="41" t="n">
        <v>122251.59</v>
      </c>
      <c r="M1926" s="41" t="n">
        <v>0</v>
      </c>
      <c r="O1926" s="42" t="n">
        <f aca="false">M1926/SUM($M$2:$M$2023)</f>
        <v>0</v>
      </c>
      <c r="P1926" s="43" t="n">
        <f aca="false">IFERROR(M1926/I1926,0)</f>
        <v>0</v>
      </c>
      <c r="Q1926" s="17"/>
      <c r="R1926" s="44" t="n">
        <f aca="false">I1926-Q1926</f>
        <v>0</v>
      </c>
      <c r="S1926" s="43" t="n">
        <f aca="false">$AK1926*R1926</f>
        <v>0</v>
      </c>
      <c r="U1926" s="26" t="s">
        <v>259</v>
      </c>
      <c r="V1926" s="26" t="s">
        <v>260</v>
      </c>
      <c r="W1926" s="26" t="s">
        <v>262</v>
      </c>
      <c r="X1926" s="29" t="s">
        <v>227</v>
      </c>
      <c r="Y1926" s="26" t="s">
        <v>297</v>
      </c>
      <c r="Z1926" s="25" t="s">
        <v>51</v>
      </c>
      <c r="AA1926" s="26" t="s">
        <v>1831</v>
      </c>
      <c r="AB1926" s="26" t="s">
        <v>1832</v>
      </c>
      <c r="AC1926" s="26" t="s">
        <v>290</v>
      </c>
      <c r="AD1926" s="26" t="s">
        <v>270</v>
      </c>
      <c r="AE1926" s="26" t="s">
        <v>1833</v>
      </c>
      <c r="AF1926" s="26" t="s">
        <v>270</v>
      </c>
      <c r="AG1926" s="26"/>
      <c r="AH1926" s="45"/>
      <c r="AI1926" s="45"/>
      <c r="AJ1926" s="45"/>
      <c r="AK1926" s="46" t="n">
        <v>254.690802148944</v>
      </c>
      <c r="AL1926" s="46"/>
      <c r="AM1926" s="46"/>
      <c r="AN1926" s="26"/>
      <c r="AO1926" s="26" t="s">
        <v>4921</v>
      </c>
    </row>
    <row r="1927" customFormat="false" ht="12" hidden="false" customHeight="false" outlineLevel="0" collapsed="false">
      <c r="A1927" s="39" t="s">
        <v>2738</v>
      </c>
      <c r="B1927" s="39" t="s">
        <v>2739</v>
      </c>
      <c r="C1927" s="39"/>
      <c r="D1927" s="39" t="s">
        <v>4505</v>
      </c>
      <c r="E1927" s="39" t="s">
        <v>261</v>
      </c>
      <c r="F1927" s="39" t="s">
        <v>1739</v>
      </c>
      <c r="G1927" s="39"/>
      <c r="H1927" s="39" t="s">
        <v>4502</v>
      </c>
      <c r="I1927" s="40" t="n">
        <v>0</v>
      </c>
      <c r="J1927" s="40" t="n">
        <v>300</v>
      </c>
      <c r="K1927" s="39" t="s">
        <v>4503</v>
      </c>
      <c r="L1927" s="41" t="n">
        <v>1363.15</v>
      </c>
      <c r="M1927" s="41" t="n">
        <v>0</v>
      </c>
      <c r="O1927" s="42" t="n">
        <f aca="false">M1927/SUM($M$2:$M$2023)</f>
        <v>0</v>
      </c>
      <c r="P1927" s="43" t="n">
        <f aca="false">IFERROR(M1927/I1927,0)</f>
        <v>0</v>
      </c>
      <c r="Q1927" s="17"/>
      <c r="R1927" s="44" t="n">
        <f aca="false">I1927-Q1927</f>
        <v>0</v>
      </c>
      <c r="S1927" s="43" t="n">
        <f aca="false">$AK1927*R1927</f>
        <v>0</v>
      </c>
      <c r="U1927" s="26" t="s">
        <v>259</v>
      </c>
      <c r="V1927" s="26" t="s">
        <v>260</v>
      </c>
      <c r="W1927" s="26" t="s">
        <v>262</v>
      </c>
      <c r="X1927" s="26"/>
      <c r="Y1927" s="26" t="s">
        <v>277</v>
      </c>
      <c r="Z1927" s="27" t="s">
        <v>123</v>
      </c>
      <c r="AA1927" s="26"/>
      <c r="AB1927" s="26"/>
      <c r="AC1927" s="26"/>
      <c r="AD1927" s="26"/>
      <c r="AE1927" s="26"/>
      <c r="AF1927" s="26"/>
      <c r="AG1927" s="26"/>
      <c r="AH1927" s="45"/>
      <c r="AI1927" s="45"/>
      <c r="AJ1927" s="45"/>
      <c r="AK1927" s="46" t="n">
        <v>4.54375</v>
      </c>
      <c r="AL1927" s="46"/>
      <c r="AM1927" s="46"/>
      <c r="AN1927" s="26"/>
      <c r="AO1927" s="26" t="s">
        <v>1741</v>
      </c>
    </row>
    <row r="1928" customFormat="false" ht="12" hidden="false" customHeight="false" outlineLevel="0" collapsed="false">
      <c r="A1928" s="39" t="s">
        <v>2681</v>
      </c>
      <c r="B1928" s="39" t="s">
        <v>2682</v>
      </c>
      <c r="C1928" s="39"/>
      <c r="D1928" s="39" t="s">
        <v>4505</v>
      </c>
      <c r="E1928" s="39" t="s">
        <v>261</v>
      </c>
      <c r="F1928" s="39" t="s">
        <v>1739</v>
      </c>
      <c r="G1928" s="39"/>
      <c r="H1928" s="39" t="s">
        <v>4502</v>
      </c>
      <c r="I1928" s="40" t="n">
        <v>0</v>
      </c>
      <c r="J1928" s="40" t="n">
        <v>20</v>
      </c>
      <c r="K1928" s="39" t="s">
        <v>4503</v>
      </c>
      <c r="L1928" s="41" t="n">
        <v>135571.43</v>
      </c>
      <c r="M1928" s="41" t="n">
        <v>0</v>
      </c>
      <c r="O1928" s="42" t="n">
        <f aca="false">M1928/SUM($M$2:$M$2023)</f>
        <v>0</v>
      </c>
      <c r="P1928" s="43" t="n">
        <f aca="false">IFERROR(M1928/I1928,0)</f>
        <v>0</v>
      </c>
      <c r="Q1928" s="17"/>
      <c r="R1928" s="44" t="n">
        <f aca="false">I1928-Q1928</f>
        <v>0</v>
      </c>
      <c r="S1928" s="43" t="n">
        <f aca="false">$AK1928*R1928</f>
        <v>0</v>
      </c>
      <c r="U1928" s="26" t="s">
        <v>259</v>
      </c>
      <c r="V1928" s="26" t="s">
        <v>260</v>
      </c>
      <c r="W1928" s="26" t="s">
        <v>262</v>
      </c>
      <c r="X1928" s="26"/>
      <c r="Y1928" s="26" t="s">
        <v>277</v>
      </c>
      <c r="Z1928" s="27" t="s">
        <v>123</v>
      </c>
      <c r="AA1928" s="26"/>
      <c r="AB1928" s="26"/>
      <c r="AC1928" s="26"/>
      <c r="AD1928" s="26"/>
      <c r="AE1928" s="26"/>
      <c r="AF1928" s="26"/>
      <c r="AG1928" s="26"/>
      <c r="AH1928" s="45"/>
      <c r="AI1928" s="45"/>
      <c r="AJ1928" s="45"/>
      <c r="AK1928" s="46" t="n">
        <v>6778.5714</v>
      </c>
      <c r="AL1928" s="46"/>
      <c r="AM1928" s="46"/>
      <c r="AN1928" s="26"/>
      <c r="AO1928" s="26" t="s">
        <v>1741</v>
      </c>
    </row>
    <row r="1929" customFormat="false" ht="12" hidden="false" customHeight="false" outlineLevel="0" collapsed="false">
      <c r="A1929" s="39" t="s">
        <v>3271</v>
      </c>
      <c r="B1929" s="39" t="s">
        <v>3272</v>
      </c>
      <c r="C1929" s="39"/>
      <c r="D1929" s="39" t="s">
        <v>4505</v>
      </c>
      <c r="E1929" s="39" t="s">
        <v>261</v>
      </c>
      <c r="F1929" s="39" t="s">
        <v>1739</v>
      </c>
      <c r="G1929" s="39"/>
      <c r="H1929" s="39" t="s">
        <v>4502</v>
      </c>
      <c r="I1929" s="40" t="n">
        <v>0</v>
      </c>
      <c r="J1929" s="40" t="n">
        <v>20</v>
      </c>
      <c r="K1929" s="39" t="s">
        <v>4503</v>
      </c>
      <c r="L1929" s="41" t="n">
        <v>3651.6</v>
      </c>
      <c r="M1929" s="41" t="n">
        <v>0</v>
      </c>
      <c r="O1929" s="42" t="n">
        <f aca="false">M1929/SUM($M$2:$M$2023)</f>
        <v>0</v>
      </c>
      <c r="P1929" s="43" t="n">
        <f aca="false">IFERROR(M1929/I1929,0)</f>
        <v>0</v>
      </c>
      <c r="Q1929" s="17"/>
      <c r="R1929" s="44" t="n">
        <f aca="false">I1929-Q1929</f>
        <v>0</v>
      </c>
      <c r="S1929" s="43" t="n">
        <f aca="false">$AK1929*R1929</f>
        <v>0</v>
      </c>
      <c r="U1929" s="26" t="s">
        <v>259</v>
      </c>
      <c r="V1929" s="26" t="s">
        <v>260</v>
      </c>
      <c r="W1929" s="26" t="s">
        <v>262</v>
      </c>
      <c r="X1929" s="26"/>
      <c r="Y1929" s="26" t="s">
        <v>277</v>
      </c>
      <c r="Z1929" s="27" t="s">
        <v>123</v>
      </c>
      <c r="AA1929" s="26"/>
      <c r="AB1929" s="26"/>
      <c r="AC1929" s="26"/>
      <c r="AD1929" s="26"/>
      <c r="AE1929" s="26"/>
      <c r="AF1929" s="26"/>
      <c r="AG1929" s="26"/>
      <c r="AH1929" s="45" t="n">
        <v>0</v>
      </c>
      <c r="AI1929" s="45" t="n">
        <f aca="false">Q1929</f>
        <v>0</v>
      </c>
      <c r="AJ1929" s="45" t="n">
        <f aca="false">$AH1929-$AI1929</f>
        <v>0</v>
      </c>
      <c r="AK1929" s="46" t="n">
        <v>0</v>
      </c>
      <c r="AL1929" s="46" t="n">
        <f aca="false">$AJ1929*$AK1929</f>
        <v>0</v>
      </c>
      <c r="AM1929" s="46" t="n">
        <f aca="false">$AI1929*$AK1929</f>
        <v>0</v>
      </c>
      <c r="AN1929" s="26"/>
      <c r="AO1929" s="26"/>
    </row>
    <row r="1930" customFormat="false" ht="12" hidden="false" customHeight="false" outlineLevel="0" collapsed="false">
      <c r="A1930" s="39" t="s">
        <v>2712</v>
      </c>
      <c r="B1930" s="39" t="s">
        <v>2713</v>
      </c>
      <c r="C1930" s="39"/>
      <c r="D1930" s="39" t="s">
        <v>4505</v>
      </c>
      <c r="E1930" s="39" t="s">
        <v>261</v>
      </c>
      <c r="F1930" s="39" t="s">
        <v>1739</v>
      </c>
      <c r="G1930" s="39"/>
      <c r="H1930" s="39" t="s">
        <v>4502</v>
      </c>
      <c r="I1930" s="40" t="n">
        <v>0</v>
      </c>
      <c r="J1930" s="40" t="n">
        <v>30</v>
      </c>
      <c r="K1930" s="39" t="s">
        <v>4503</v>
      </c>
      <c r="L1930" s="41" t="n">
        <v>108977.1</v>
      </c>
      <c r="M1930" s="41" t="n">
        <v>0</v>
      </c>
      <c r="O1930" s="42" t="n">
        <f aca="false">M1930/SUM($M$2:$M$2023)</f>
        <v>0</v>
      </c>
      <c r="P1930" s="43" t="n">
        <f aca="false">IFERROR(M1930/I1930,0)</f>
        <v>0</v>
      </c>
      <c r="Q1930" s="17"/>
      <c r="R1930" s="44" t="n">
        <f aca="false">I1930-Q1930</f>
        <v>0</v>
      </c>
      <c r="S1930" s="43" t="n">
        <f aca="false">$AK1930*R1930</f>
        <v>0</v>
      </c>
      <c r="U1930" s="26" t="s">
        <v>259</v>
      </c>
      <c r="V1930" s="26" t="s">
        <v>260</v>
      </c>
      <c r="W1930" s="26" t="s">
        <v>262</v>
      </c>
      <c r="X1930" s="24" t="s">
        <v>226</v>
      </c>
      <c r="Y1930" s="26" t="s">
        <v>267</v>
      </c>
      <c r="Z1930" s="25" t="s">
        <v>51</v>
      </c>
      <c r="AA1930" s="26" t="s">
        <v>2714</v>
      </c>
      <c r="AB1930" s="26" t="s">
        <v>2715</v>
      </c>
      <c r="AC1930" s="26" t="s">
        <v>290</v>
      </c>
      <c r="AD1930" s="26" t="s">
        <v>269</v>
      </c>
      <c r="AE1930" s="26"/>
      <c r="AF1930" s="26" t="s">
        <v>269</v>
      </c>
      <c r="AG1930" s="26"/>
      <c r="AH1930" s="45"/>
      <c r="AI1930" s="45"/>
      <c r="AJ1930" s="45"/>
      <c r="AK1930" s="46" t="n">
        <v>3632.57</v>
      </c>
      <c r="AL1930" s="46"/>
      <c r="AM1930" s="46"/>
      <c r="AN1930" s="26"/>
      <c r="AO1930" s="26" t="s">
        <v>5955</v>
      </c>
    </row>
    <row r="1931" customFormat="false" ht="12" hidden="false" customHeight="false" outlineLevel="0" collapsed="false">
      <c r="A1931" s="39" t="s">
        <v>3273</v>
      </c>
      <c r="B1931" s="39" t="s">
        <v>3274</v>
      </c>
      <c r="C1931" s="39"/>
      <c r="D1931" s="39" t="s">
        <v>4505</v>
      </c>
      <c r="E1931" s="39" t="s">
        <v>261</v>
      </c>
      <c r="F1931" s="39" t="s">
        <v>1739</v>
      </c>
      <c r="G1931" s="39"/>
      <c r="H1931" s="39" t="s">
        <v>4502</v>
      </c>
      <c r="I1931" s="40" t="n">
        <v>0</v>
      </c>
      <c r="J1931" s="40" t="n">
        <v>30</v>
      </c>
      <c r="K1931" s="39" t="s">
        <v>4503</v>
      </c>
      <c r="L1931" s="41" t="n">
        <v>14169</v>
      </c>
      <c r="M1931" s="41" t="n">
        <v>0</v>
      </c>
      <c r="O1931" s="42" t="n">
        <f aca="false">M1931/SUM($M$2:$M$2023)</f>
        <v>0</v>
      </c>
      <c r="P1931" s="43" t="n">
        <f aca="false">IFERROR(M1931/I1931,0)</f>
        <v>0</v>
      </c>
      <c r="Q1931" s="17"/>
      <c r="R1931" s="44" t="n">
        <f aca="false">I1931-Q1931</f>
        <v>0</v>
      </c>
      <c r="S1931" s="43" t="n">
        <f aca="false">$AK1931*R1931</f>
        <v>0</v>
      </c>
      <c r="U1931" s="26" t="s">
        <v>259</v>
      </c>
      <c r="V1931" s="26" t="s">
        <v>260</v>
      </c>
      <c r="W1931" s="26" t="s">
        <v>262</v>
      </c>
      <c r="X1931" s="26"/>
      <c r="Y1931" s="26" t="s">
        <v>277</v>
      </c>
      <c r="Z1931" s="27" t="s">
        <v>123</v>
      </c>
      <c r="AA1931" s="26"/>
      <c r="AB1931" s="26"/>
      <c r="AC1931" s="26"/>
      <c r="AD1931" s="26"/>
      <c r="AE1931" s="26"/>
      <c r="AF1931" s="26"/>
      <c r="AG1931" s="26"/>
      <c r="AH1931" s="45" t="n">
        <v>0</v>
      </c>
      <c r="AI1931" s="45" t="n">
        <f aca="false">Q1931</f>
        <v>0</v>
      </c>
      <c r="AJ1931" s="45" t="n">
        <f aca="false">$AH1931-$AI1931</f>
        <v>0</v>
      </c>
      <c r="AK1931" s="46" t="n">
        <v>0</v>
      </c>
      <c r="AL1931" s="46" t="n">
        <f aca="false">$AJ1931*$AK1931</f>
        <v>0</v>
      </c>
      <c r="AM1931" s="46" t="n">
        <f aca="false">$AI1931*$AK1931</f>
        <v>0</v>
      </c>
      <c r="AN1931" s="26"/>
      <c r="AO1931" s="26"/>
    </row>
    <row r="1932" customFormat="false" ht="12" hidden="false" customHeight="false" outlineLevel="0" collapsed="false">
      <c r="A1932" s="39" t="s">
        <v>3275</v>
      </c>
      <c r="B1932" s="39" t="s">
        <v>3276</v>
      </c>
      <c r="C1932" s="39"/>
      <c r="D1932" s="39" t="s">
        <v>4505</v>
      </c>
      <c r="E1932" s="39" t="s">
        <v>261</v>
      </c>
      <c r="F1932" s="39" t="s">
        <v>1739</v>
      </c>
      <c r="G1932" s="39"/>
      <c r="H1932" s="39" t="s">
        <v>4502</v>
      </c>
      <c r="I1932" s="40" t="n">
        <v>0</v>
      </c>
      <c r="J1932" s="40" t="n">
        <v>40</v>
      </c>
      <c r="K1932" s="39" t="s">
        <v>4503</v>
      </c>
      <c r="L1932" s="41" t="n">
        <v>7960</v>
      </c>
      <c r="M1932" s="41" t="n">
        <v>0</v>
      </c>
      <c r="O1932" s="42" t="n">
        <f aca="false">M1932/SUM($M$2:$M$2023)</f>
        <v>0</v>
      </c>
      <c r="P1932" s="43" t="n">
        <f aca="false">IFERROR(M1932/I1932,0)</f>
        <v>0</v>
      </c>
      <c r="Q1932" s="17"/>
      <c r="R1932" s="44" t="n">
        <f aca="false">I1932-Q1932</f>
        <v>0</v>
      </c>
      <c r="S1932" s="43" t="n">
        <f aca="false">$AK1932*R1932</f>
        <v>0</v>
      </c>
      <c r="U1932" s="26" t="s">
        <v>259</v>
      </c>
      <c r="V1932" s="26" t="s">
        <v>260</v>
      </c>
      <c r="W1932" s="26" t="s">
        <v>262</v>
      </c>
      <c r="X1932" s="26"/>
      <c r="Y1932" s="26" t="s">
        <v>277</v>
      </c>
      <c r="Z1932" s="27" t="s">
        <v>123</v>
      </c>
      <c r="AA1932" s="26"/>
      <c r="AB1932" s="26"/>
      <c r="AC1932" s="26"/>
      <c r="AD1932" s="26"/>
      <c r="AE1932" s="26"/>
      <c r="AF1932" s="26"/>
      <c r="AG1932" s="26"/>
      <c r="AH1932" s="45" t="n">
        <v>0</v>
      </c>
      <c r="AI1932" s="45" t="n">
        <f aca="false">Q1932</f>
        <v>0</v>
      </c>
      <c r="AJ1932" s="45" t="n">
        <f aca="false">$AH1932-$AI1932</f>
        <v>0</v>
      </c>
      <c r="AK1932" s="46" t="n">
        <v>0</v>
      </c>
      <c r="AL1932" s="46" t="n">
        <f aca="false">$AJ1932*$AK1932</f>
        <v>0</v>
      </c>
      <c r="AM1932" s="46" t="n">
        <f aca="false">$AI1932*$AK1932</f>
        <v>0</v>
      </c>
      <c r="AN1932" s="26"/>
      <c r="AO1932" s="26"/>
    </row>
    <row r="1933" customFormat="false" ht="12" hidden="false" customHeight="false" outlineLevel="0" collapsed="false">
      <c r="A1933" s="39" t="s">
        <v>1502</v>
      </c>
      <c r="B1933" s="39" t="s">
        <v>1503</v>
      </c>
      <c r="C1933" s="39"/>
      <c r="D1933" s="39" t="s">
        <v>4505</v>
      </c>
      <c r="E1933" s="39" t="s">
        <v>261</v>
      </c>
      <c r="F1933" s="39" t="s">
        <v>1739</v>
      </c>
      <c r="G1933" s="39"/>
      <c r="H1933" s="39" t="s">
        <v>4502</v>
      </c>
      <c r="I1933" s="40" t="n">
        <v>0</v>
      </c>
      <c r="J1933" s="40" t="n">
        <v>250</v>
      </c>
      <c r="K1933" s="39" t="s">
        <v>4503</v>
      </c>
      <c r="L1933" s="41" t="n">
        <v>32933.54</v>
      </c>
      <c r="M1933" s="41" t="n">
        <v>0</v>
      </c>
      <c r="O1933" s="42" t="n">
        <f aca="false">M1933/SUM($M$2:$M$2023)</f>
        <v>0</v>
      </c>
      <c r="P1933" s="43" t="n">
        <f aca="false">IFERROR(M1933/I1933,0)</f>
        <v>0</v>
      </c>
      <c r="Q1933" s="17"/>
      <c r="R1933" s="44" t="n">
        <f aca="false">I1933-Q1933</f>
        <v>0</v>
      </c>
      <c r="S1933" s="43" t="n">
        <f aca="false">$AK1933*R1933</f>
        <v>0</v>
      </c>
      <c r="U1933" s="26" t="s">
        <v>259</v>
      </c>
      <c r="V1933" s="26" t="s">
        <v>260</v>
      </c>
      <c r="W1933" s="26" t="s">
        <v>262</v>
      </c>
      <c r="X1933" s="26"/>
      <c r="Y1933" s="26" t="s">
        <v>277</v>
      </c>
      <c r="Z1933" s="27" t="s">
        <v>123</v>
      </c>
      <c r="AA1933" s="26"/>
      <c r="AB1933" s="26"/>
      <c r="AC1933" s="26"/>
      <c r="AD1933" s="26"/>
      <c r="AE1933" s="26"/>
      <c r="AF1933" s="26"/>
      <c r="AG1933" s="26"/>
      <c r="AH1933" s="45"/>
      <c r="AI1933" s="45"/>
      <c r="AJ1933" s="45"/>
      <c r="AK1933" s="46" t="n">
        <v>131.734165546896</v>
      </c>
      <c r="AL1933" s="46"/>
      <c r="AM1933" s="46"/>
      <c r="AN1933" s="26"/>
      <c r="AO1933" s="26" t="s">
        <v>1823</v>
      </c>
    </row>
    <row r="1934" customFormat="false" ht="12" hidden="false" customHeight="false" outlineLevel="0" collapsed="false">
      <c r="A1934" s="39" t="s">
        <v>2408</v>
      </c>
      <c r="B1934" s="39" t="s">
        <v>2409</v>
      </c>
      <c r="C1934" s="39"/>
      <c r="D1934" s="39" t="s">
        <v>4505</v>
      </c>
      <c r="E1934" s="39" t="s">
        <v>261</v>
      </c>
      <c r="F1934" s="39" t="s">
        <v>1739</v>
      </c>
      <c r="G1934" s="39"/>
      <c r="H1934" s="39" t="s">
        <v>4502</v>
      </c>
      <c r="I1934" s="40" t="n">
        <v>0</v>
      </c>
      <c r="J1934" s="40" t="n">
        <v>70</v>
      </c>
      <c r="K1934" s="39" t="s">
        <v>4503</v>
      </c>
      <c r="L1934" s="41" t="n">
        <v>174684.35</v>
      </c>
      <c r="M1934" s="41" t="n">
        <v>0</v>
      </c>
      <c r="O1934" s="42" t="n">
        <f aca="false">M1934/SUM($M$2:$M$2023)</f>
        <v>0</v>
      </c>
      <c r="P1934" s="43" t="n">
        <f aca="false">IFERROR(M1934/I1934,0)</f>
        <v>0</v>
      </c>
      <c r="Q1934" s="17"/>
      <c r="R1934" s="44" t="n">
        <f aca="false">I1934-Q1934</f>
        <v>0</v>
      </c>
      <c r="S1934" s="43" t="n">
        <f aca="false">$AK1934*R1934</f>
        <v>0</v>
      </c>
      <c r="U1934" s="26" t="s">
        <v>259</v>
      </c>
      <c r="V1934" s="26" t="s">
        <v>260</v>
      </c>
      <c r="W1934" s="26" t="s">
        <v>262</v>
      </c>
      <c r="X1934" s="26"/>
      <c r="Y1934" s="26" t="s">
        <v>277</v>
      </c>
      <c r="Z1934" s="27" t="s">
        <v>123</v>
      </c>
      <c r="AA1934" s="26"/>
      <c r="AB1934" s="26"/>
      <c r="AC1934" s="26"/>
      <c r="AD1934" s="26"/>
      <c r="AE1934" s="26"/>
      <c r="AF1934" s="26"/>
      <c r="AG1934" s="26"/>
      <c r="AH1934" s="45"/>
      <c r="AI1934" s="45"/>
      <c r="AJ1934" s="45"/>
      <c r="AK1934" s="46" t="n">
        <v>2495.49073298429</v>
      </c>
      <c r="AL1934" s="46"/>
      <c r="AM1934" s="46"/>
      <c r="AN1934" s="26"/>
      <c r="AO1934" s="26" t="s">
        <v>2410</v>
      </c>
    </row>
    <row r="1935" customFormat="false" ht="12" hidden="false" customHeight="false" outlineLevel="0" collapsed="false">
      <c r="A1935" s="39" t="s">
        <v>1889</v>
      </c>
      <c r="B1935" s="39" t="s">
        <v>1890</v>
      </c>
      <c r="C1935" s="39"/>
      <c r="D1935" s="39" t="s">
        <v>4505</v>
      </c>
      <c r="E1935" s="39" t="s">
        <v>261</v>
      </c>
      <c r="F1935" s="39" t="s">
        <v>1739</v>
      </c>
      <c r="G1935" s="39"/>
      <c r="H1935" s="39" t="s">
        <v>4502</v>
      </c>
      <c r="I1935" s="40" t="n">
        <v>0</v>
      </c>
      <c r="J1935" s="40" t="n">
        <v>29</v>
      </c>
      <c r="K1935" s="39" t="s">
        <v>4503</v>
      </c>
      <c r="L1935" s="41" t="n">
        <v>37795.53</v>
      </c>
      <c r="M1935" s="41" t="n">
        <v>0</v>
      </c>
      <c r="O1935" s="42" t="n">
        <f aca="false">M1935/SUM($M$2:$M$2023)</f>
        <v>0</v>
      </c>
      <c r="P1935" s="43" t="n">
        <f aca="false">IFERROR(M1935/I1935,0)</f>
        <v>0</v>
      </c>
      <c r="Q1935" s="17"/>
      <c r="R1935" s="44" t="n">
        <f aca="false">I1935-Q1935</f>
        <v>0</v>
      </c>
      <c r="S1935" s="43" t="n">
        <f aca="false">$AK1935*R1935</f>
        <v>0</v>
      </c>
      <c r="U1935" s="26" t="s">
        <v>259</v>
      </c>
      <c r="V1935" s="26" t="s">
        <v>260</v>
      </c>
      <c r="W1935" s="26" t="s">
        <v>262</v>
      </c>
      <c r="X1935" s="24" t="s">
        <v>226</v>
      </c>
      <c r="Y1935" s="26" t="s">
        <v>267</v>
      </c>
      <c r="Z1935" s="25" t="s">
        <v>51</v>
      </c>
      <c r="AA1935" s="26" t="s">
        <v>1891</v>
      </c>
      <c r="AB1935" s="26" t="s">
        <v>1892</v>
      </c>
      <c r="AC1935" s="26" t="s">
        <v>290</v>
      </c>
      <c r="AD1935" s="26" t="s">
        <v>269</v>
      </c>
      <c r="AE1935" s="26"/>
      <c r="AF1935" s="26" t="s">
        <v>270</v>
      </c>
      <c r="AG1935" s="26" t="s">
        <v>1893</v>
      </c>
      <c r="AH1935" s="45"/>
      <c r="AI1935" s="45"/>
      <c r="AJ1935" s="45"/>
      <c r="AK1935" s="46" t="n">
        <v>1303.29403322259</v>
      </c>
      <c r="AL1935" s="46"/>
      <c r="AM1935" s="46"/>
      <c r="AN1935" s="26"/>
      <c r="AO1935" s="26" t="s">
        <v>6087</v>
      </c>
    </row>
    <row r="1936" customFormat="false" ht="12" hidden="false" customHeight="false" outlineLevel="0" collapsed="false">
      <c r="A1936" s="39" t="s">
        <v>3277</v>
      </c>
      <c r="B1936" s="39" t="s">
        <v>3278</v>
      </c>
      <c r="C1936" s="39"/>
      <c r="D1936" s="39" t="s">
        <v>4505</v>
      </c>
      <c r="E1936" s="39" t="s">
        <v>261</v>
      </c>
      <c r="F1936" s="39" t="s">
        <v>1739</v>
      </c>
      <c r="G1936" s="39"/>
      <c r="H1936" s="39" t="s">
        <v>4502</v>
      </c>
      <c r="I1936" s="40" t="n">
        <v>0</v>
      </c>
      <c r="J1936" s="40" t="n">
        <v>100</v>
      </c>
      <c r="K1936" s="39" t="s">
        <v>4503</v>
      </c>
      <c r="L1936" s="41" t="n">
        <v>4774</v>
      </c>
      <c r="M1936" s="41" t="n">
        <v>0</v>
      </c>
      <c r="O1936" s="42" t="n">
        <f aca="false">M1936/SUM($M$2:$M$2023)</f>
        <v>0</v>
      </c>
      <c r="P1936" s="43" t="n">
        <f aca="false">IFERROR(M1936/I1936,0)</f>
        <v>0</v>
      </c>
      <c r="Q1936" s="17"/>
      <c r="R1936" s="44" t="n">
        <f aca="false">I1936-Q1936</f>
        <v>0</v>
      </c>
      <c r="S1936" s="43" t="n">
        <f aca="false">$AK1936*R1936</f>
        <v>0</v>
      </c>
      <c r="U1936" s="26" t="s">
        <v>259</v>
      </c>
      <c r="V1936" s="26" t="s">
        <v>260</v>
      </c>
      <c r="W1936" s="26" t="s">
        <v>262</v>
      </c>
      <c r="X1936" s="26"/>
      <c r="Y1936" s="26" t="s">
        <v>277</v>
      </c>
      <c r="Z1936" s="27" t="s">
        <v>123</v>
      </c>
      <c r="AA1936" s="26"/>
      <c r="AB1936" s="26"/>
      <c r="AC1936" s="26"/>
      <c r="AD1936" s="26"/>
      <c r="AE1936" s="26"/>
      <c r="AF1936" s="26"/>
      <c r="AG1936" s="26"/>
      <c r="AH1936" s="45" t="n">
        <v>0</v>
      </c>
      <c r="AI1936" s="45" t="n">
        <f aca="false">Q1936</f>
        <v>0</v>
      </c>
      <c r="AJ1936" s="45" t="n">
        <f aca="false">$AH1936-$AI1936</f>
        <v>0</v>
      </c>
      <c r="AK1936" s="46" t="n">
        <v>0</v>
      </c>
      <c r="AL1936" s="46" t="n">
        <f aca="false">$AJ1936*$AK1936</f>
        <v>0</v>
      </c>
      <c r="AM1936" s="46" t="n">
        <f aca="false">$AI1936*$AK1936</f>
        <v>0</v>
      </c>
      <c r="AN1936" s="26"/>
      <c r="AO1936" s="26"/>
    </row>
    <row r="1937" customFormat="false" ht="12" hidden="false" customHeight="false" outlineLevel="0" collapsed="false">
      <c r="A1937" s="39" t="s">
        <v>2121</v>
      </c>
      <c r="B1937" s="39" t="s">
        <v>2122</v>
      </c>
      <c r="C1937" s="39"/>
      <c r="D1937" s="39" t="s">
        <v>4505</v>
      </c>
      <c r="E1937" s="39" t="s">
        <v>261</v>
      </c>
      <c r="F1937" s="39" t="s">
        <v>1739</v>
      </c>
      <c r="G1937" s="39"/>
      <c r="H1937" s="39" t="s">
        <v>4502</v>
      </c>
      <c r="I1937" s="40" t="n">
        <v>0</v>
      </c>
      <c r="J1937" s="40" t="n">
        <v>40</v>
      </c>
      <c r="K1937" s="39" t="s">
        <v>4503</v>
      </c>
      <c r="L1937" s="41" t="n">
        <v>189377.36</v>
      </c>
      <c r="M1937" s="41" t="n">
        <v>0</v>
      </c>
      <c r="O1937" s="42" t="n">
        <f aca="false">M1937/SUM($M$2:$M$2023)</f>
        <v>0</v>
      </c>
      <c r="P1937" s="43" t="n">
        <f aca="false">IFERROR(M1937/I1937,0)</f>
        <v>0</v>
      </c>
      <c r="Q1937" s="17"/>
      <c r="R1937" s="44" t="n">
        <f aca="false">I1937-Q1937</f>
        <v>0</v>
      </c>
      <c r="S1937" s="43" t="n">
        <f aca="false">$AK1937*R1937</f>
        <v>0</v>
      </c>
      <c r="U1937" s="26" t="s">
        <v>259</v>
      </c>
      <c r="V1937" s="26" t="s">
        <v>260</v>
      </c>
      <c r="W1937" s="26" t="s">
        <v>262</v>
      </c>
      <c r="X1937" s="26"/>
      <c r="Y1937" s="26" t="s">
        <v>277</v>
      </c>
      <c r="Z1937" s="27" t="s">
        <v>123</v>
      </c>
      <c r="AA1937" s="26"/>
      <c r="AB1937" s="26"/>
      <c r="AC1937" s="26"/>
      <c r="AD1937" s="26"/>
      <c r="AE1937" s="26"/>
      <c r="AF1937" s="26"/>
      <c r="AG1937" s="26"/>
      <c r="AH1937" s="45"/>
      <c r="AI1937" s="45"/>
      <c r="AJ1937" s="45"/>
      <c r="AK1937" s="46" t="n">
        <v>4734.43401146132</v>
      </c>
      <c r="AL1937" s="46"/>
      <c r="AM1937" s="46"/>
      <c r="AN1937" s="26"/>
      <c r="AO1937" s="26" t="s">
        <v>1740</v>
      </c>
    </row>
    <row r="1938" customFormat="false" ht="12" hidden="false" customHeight="false" outlineLevel="0" collapsed="false">
      <c r="A1938" s="39" t="s">
        <v>2487</v>
      </c>
      <c r="B1938" s="39" t="s">
        <v>2488</v>
      </c>
      <c r="C1938" s="39"/>
      <c r="D1938" s="39" t="s">
        <v>4505</v>
      </c>
      <c r="E1938" s="39" t="s">
        <v>261</v>
      </c>
      <c r="F1938" s="39" t="s">
        <v>1739</v>
      </c>
      <c r="G1938" s="39"/>
      <c r="H1938" s="39" t="s">
        <v>4502</v>
      </c>
      <c r="I1938" s="40" t="n">
        <v>0</v>
      </c>
      <c r="J1938" s="40" t="n">
        <v>20</v>
      </c>
      <c r="K1938" s="39" t="s">
        <v>4503</v>
      </c>
      <c r="L1938" s="41" t="n">
        <v>14135.75</v>
      </c>
      <c r="M1938" s="41" t="n">
        <v>0</v>
      </c>
      <c r="O1938" s="42" t="n">
        <f aca="false">M1938/SUM($M$2:$M$2023)</f>
        <v>0</v>
      </c>
      <c r="P1938" s="43" t="n">
        <f aca="false">IFERROR(M1938/I1938,0)</f>
        <v>0</v>
      </c>
      <c r="Q1938" s="17"/>
      <c r="R1938" s="44" t="n">
        <f aca="false">I1938-Q1938</f>
        <v>0</v>
      </c>
      <c r="S1938" s="43" t="n">
        <f aca="false">$AK1938*R1938</f>
        <v>0</v>
      </c>
      <c r="U1938" s="26" t="s">
        <v>259</v>
      </c>
      <c r="V1938" s="26" t="s">
        <v>260</v>
      </c>
      <c r="W1938" s="26" t="s">
        <v>262</v>
      </c>
      <c r="X1938" s="26"/>
      <c r="Y1938" s="26" t="s">
        <v>277</v>
      </c>
      <c r="Z1938" s="27" t="s">
        <v>123</v>
      </c>
      <c r="AA1938" s="26"/>
      <c r="AB1938" s="26"/>
      <c r="AC1938" s="26"/>
      <c r="AD1938" s="26"/>
      <c r="AE1938" s="26"/>
      <c r="AF1938" s="26"/>
      <c r="AG1938" s="26"/>
      <c r="AH1938" s="45"/>
      <c r="AI1938" s="45"/>
      <c r="AJ1938" s="45"/>
      <c r="AK1938" s="46" t="n">
        <v>706.787767857143</v>
      </c>
      <c r="AL1938" s="46"/>
      <c r="AM1938" s="46"/>
      <c r="AN1938" s="26"/>
      <c r="AO1938" s="26" t="s">
        <v>1740</v>
      </c>
    </row>
    <row r="1939" customFormat="false" ht="12" hidden="false" customHeight="false" outlineLevel="0" collapsed="false">
      <c r="A1939" s="39" t="s">
        <v>826</v>
      </c>
      <c r="B1939" s="39" t="s">
        <v>827</v>
      </c>
      <c r="C1939" s="39"/>
      <c r="D1939" s="39" t="s">
        <v>4505</v>
      </c>
      <c r="E1939" s="39" t="s">
        <v>261</v>
      </c>
      <c r="F1939" s="39" t="s">
        <v>1739</v>
      </c>
      <c r="G1939" s="39"/>
      <c r="H1939" s="39" t="s">
        <v>4502</v>
      </c>
      <c r="I1939" s="40" t="n">
        <v>0</v>
      </c>
      <c r="J1939" s="40" t="n">
        <v>100</v>
      </c>
      <c r="K1939" s="39" t="s">
        <v>4503</v>
      </c>
      <c r="L1939" s="41" t="n">
        <v>11856.67</v>
      </c>
      <c r="M1939" s="41" t="n">
        <v>0</v>
      </c>
      <c r="O1939" s="42" t="n">
        <f aca="false">M1939/SUM($M$2:$M$2023)</f>
        <v>0</v>
      </c>
      <c r="P1939" s="43" t="n">
        <f aca="false">IFERROR(M1939/I1939,0)</f>
        <v>0</v>
      </c>
      <c r="Q1939" s="17"/>
      <c r="R1939" s="44" t="n">
        <f aca="false">I1939-Q1939</f>
        <v>0</v>
      </c>
      <c r="S1939" s="43" t="n">
        <f aca="false">$AK1939*R1939</f>
        <v>0</v>
      </c>
      <c r="U1939" s="26" t="s">
        <v>259</v>
      </c>
      <c r="V1939" s="26" t="s">
        <v>260</v>
      </c>
      <c r="W1939" s="26" t="s">
        <v>262</v>
      </c>
      <c r="X1939" s="24" t="s">
        <v>226</v>
      </c>
      <c r="Y1939" s="26" t="s">
        <v>267</v>
      </c>
      <c r="Z1939" s="25" t="s">
        <v>51</v>
      </c>
      <c r="AA1939" s="26" t="s">
        <v>2031</v>
      </c>
      <c r="AB1939" s="26" t="s">
        <v>2032</v>
      </c>
      <c r="AC1939" s="26" t="s">
        <v>2033</v>
      </c>
      <c r="AD1939" s="26" t="s">
        <v>269</v>
      </c>
      <c r="AE1939" s="26"/>
      <c r="AF1939" s="26" t="s">
        <v>270</v>
      </c>
      <c r="AG1939" s="26" t="s">
        <v>2034</v>
      </c>
      <c r="AH1939" s="45"/>
      <c r="AI1939" s="45"/>
      <c r="AJ1939" s="45"/>
      <c r="AK1939" s="46" t="n">
        <v>118.566672727273</v>
      </c>
      <c r="AL1939" s="46"/>
      <c r="AM1939" s="46"/>
      <c r="AN1939" s="26"/>
      <c r="AO1939" s="26" t="s">
        <v>5543</v>
      </c>
    </row>
    <row r="1940" customFormat="false" ht="12" hidden="false" customHeight="false" outlineLevel="0" collapsed="false">
      <c r="A1940" s="39" t="s">
        <v>2421</v>
      </c>
      <c r="B1940" s="39" t="s">
        <v>2422</v>
      </c>
      <c r="C1940" s="39"/>
      <c r="D1940" s="39" t="s">
        <v>4505</v>
      </c>
      <c r="E1940" s="39" t="s">
        <v>261</v>
      </c>
      <c r="F1940" s="39" t="s">
        <v>1739</v>
      </c>
      <c r="G1940" s="39"/>
      <c r="H1940" s="39" t="s">
        <v>4502</v>
      </c>
      <c r="I1940" s="40" t="n">
        <v>0</v>
      </c>
      <c r="J1940" s="40" t="n">
        <v>185</v>
      </c>
      <c r="K1940" s="39" t="s">
        <v>4503</v>
      </c>
      <c r="L1940" s="41" t="n">
        <v>6360.93</v>
      </c>
      <c r="M1940" s="41" t="n">
        <v>0</v>
      </c>
      <c r="O1940" s="42" t="n">
        <f aca="false">M1940/SUM($M$2:$M$2023)</f>
        <v>0</v>
      </c>
      <c r="P1940" s="43" t="n">
        <f aca="false">IFERROR(M1940/I1940,0)</f>
        <v>0</v>
      </c>
      <c r="Q1940" s="17"/>
      <c r="R1940" s="44" t="n">
        <f aca="false">I1940-Q1940</f>
        <v>0</v>
      </c>
      <c r="S1940" s="43" t="n">
        <f aca="false">$AK1940*R1940</f>
        <v>0</v>
      </c>
      <c r="U1940" s="26" t="s">
        <v>259</v>
      </c>
      <c r="V1940" s="26" t="s">
        <v>260</v>
      </c>
      <c r="W1940" s="26" t="s">
        <v>262</v>
      </c>
      <c r="X1940" s="26"/>
      <c r="Y1940" s="26" t="s">
        <v>277</v>
      </c>
      <c r="Z1940" s="27" t="s">
        <v>123</v>
      </c>
      <c r="AA1940" s="26"/>
      <c r="AB1940" s="26"/>
      <c r="AC1940" s="26"/>
      <c r="AD1940" s="26"/>
      <c r="AE1940" s="26"/>
      <c r="AF1940" s="26"/>
      <c r="AG1940" s="26"/>
      <c r="AH1940" s="45"/>
      <c r="AI1940" s="45"/>
      <c r="AJ1940" s="45"/>
      <c r="AK1940" s="46" t="n">
        <v>34.3833928571429</v>
      </c>
      <c r="AL1940" s="46"/>
      <c r="AM1940" s="46"/>
      <c r="AN1940" s="26"/>
      <c r="AO1940" s="26" t="s">
        <v>1741</v>
      </c>
    </row>
    <row r="1941" customFormat="false" ht="12" hidden="false" customHeight="false" outlineLevel="0" collapsed="false">
      <c r="A1941" s="39" t="s">
        <v>2666</v>
      </c>
      <c r="B1941" s="39" t="s">
        <v>2667</v>
      </c>
      <c r="C1941" s="39"/>
      <c r="D1941" s="39" t="s">
        <v>4505</v>
      </c>
      <c r="E1941" s="39" t="s">
        <v>261</v>
      </c>
      <c r="F1941" s="39" t="s">
        <v>1739</v>
      </c>
      <c r="G1941" s="39"/>
      <c r="H1941" s="39" t="s">
        <v>4502</v>
      </c>
      <c r="I1941" s="40" t="n">
        <v>0</v>
      </c>
      <c r="J1941" s="40" t="n">
        <v>40</v>
      </c>
      <c r="K1941" s="39" t="s">
        <v>4503</v>
      </c>
      <c r="L1941" s="41" t="n">
        <v>184526.95</v>
      </c>
      <c r="M1941" s="41" t="n">
        <v>0</v>
      </c>
      <c r="O1941" s="42" t="n">
        <f aca="false">M1941/SUM($M$2:$M$2023)</f>
        <v>0</v>
      </c>
      <c r="P1941" s="43" t="n">
        <f aca="false">IFERROR(M1941/I1941,0)</f>
        <v>0</v>
      </c>
      <c r="Q1941" s="17"/>
      <c r="R1941" s="44" t="n">
        <f aca="false">I1941-Q1941</f>
        <v>0</v>
      </c>
      <c r="S1941" s="43" t="n">
        <f aca="false">$AK1941*R1941</f>
        <v>0</v>
      </c>
      <c r="U1941" s="26" t="s">
        <v>259</v>
      </c>
      <c r="V1941" s="26" t="s">
        <v>260</v>
      </c>
      <c r="W1941" s="26" t="s">
        <v>262</v>
      </c>
      <c r="X1941" s="26"/>
      <c r="Y1941" s="26" t="s">
        <v>277</v>
      </c>
      <c r="Z1941" s="27" t="s">
        <v>123</v>
      </c>
      <c r="AA1941" s="26"/>
      <c r="AB1941" s="26"/>
      <c r="AC1941" s="26"/>
      <c r="AD1941" s="26"/>
      <c r="AE1941" s="26"/>
      <c r="AF1941" s="26"/>
      <c r="AG1941" s="26"/>
      <c r="AH1941" s="45"/>
      <c r="AI1941" s="45"/>
      <c r="AJ1941" s="45"/>
      <c r="AK1941" s="46" t="n">
        <v>4613.17363636364</v>
      </c>
      <c r="AL1941" s="46"/>
      <c r="AM1941" s="46"/>
      <c r="AN1941" s="26"/>
      <c r="AO1941" s="26" t="s">
        <v>1741</v>
      </c>
    </row>
    <row r="1942" customFormat="false" ht="12" hidden="false" customHeight="false" outlineLevel="0" collapsed="false">
      <c r="A1942" s="39" t="s">
        <v>2070</v>
      </c>
      <c r="B1942" s="39" t="s">
        <v>2071</v>
      </c>
      <c r="C1942" s="39"/>
      <c r="D1942" s="39" t="s">
        <v>4505</v>
      </c>
      <c r="E1942" s="39" t="s">
        <v>261</v>
      </c>
      <c r="F1942" s="39" t="s">
        <v>1739</v>
      </c>
      <c r="G1942" s="39"/>
      <c r="H1942" s="39" t="s">
        <v>4502</v>
      </c>
      <c r="I1942" s="40" t="n">
        <v>0</v>
      </c>
      <c r="J1942" s="40" t="n">
        <v>150</v>
      </c>
      <c r="K1942" s="39" t="s">
        <v>4503</v>
      </c>
      <c r="L1942" s="41" t="n">
        <v>113728.94</v>
      </c>
      <c r="M1942" s="41" t="n">
        <v>0</v>
      </c>
      <c r="O1942" s="42" t="n">
        <f aca="false">M1942/SUM($M$2:$M$2023)</f>
        <v>0</v>
      </c>
      <c r="P1942" s="43" t="n">
        <f aca="false">IFERROR(M1942/I1942,0)</f>
        <v>0</v>
      </c>
      <c r="Q1942" s="17"/>
      <c r="R1942" s="44" t="n">
        <f aca="false">I1942-Q1942</f>
        <v>0</v>
      </c>
      <c r="S1942" s="43" t="n">
        <f aca="false">$AK1942*R1942</f>
        <v>0</v>
      </c>
      <c r="U1942" s="26" t="s">
        <v>259</v>
      </c>
      <c r="V1942" s="26" t="s">
        <v>260</v>
      </c>
      <c r="W1942" s="26" t="s">
        <v>262</v>
      </c>
      <c r="X1942" s="29" t="s">
        <v>227</v>
      </c>
      <c r="Y1942" s="26" t="s">
        <v>297</v>
      </c>
      <c r="Z1942" s="25" t="s">
        <v>51</v>
      </c>
      <c r="AA1942" s="26" t="s">
        <v>2072</v>
      </c>
      <c r="AB1942" s="26" t="s">
        <v>2073</v>
      </c>
      <c r="AC1942" s="26" t="s">
        <v>290</v>
      </c>
      <c r="AD1942" s="26" t="s">
        <v>269</v>
      </c>
      <c r="AE1942" s="26"/>
      <c r="AF1942" s="26" t="s">
        <v>269</v>
      </c>
      <c r="AG1942" s="26"/>
      <c r="AH1942" s="45"/>
      <c r="AI1942" s="45"/>
      <c r="AJ1942" s="45"/>
      <c r="AK1942" s="46" t="n">
        <v>758.19293911007</v>
      </c>
      <c r="AL1942" s="46"/>
      <c r="AM1942" s="46"/>
      <c r="AN1942" s="26"/>
      <c r="AO1942" s="26" t="s">
        <v>5332</v>
      </c>
    </row>
    <row r="1943" customFormat="false" ht="12" hidden="false" customHeight="false" outlineLevel="0" collapsed="false">
      <c r="A1943" s="39" t="s">
        <v>966</v>
      </c>
      <c r="B1943" s="39" t="s">
        <v>967</v>
      </c>
      <c r="C1943" s="39"/>
      <c r="D1943" s="39" t="s">
        <v>4505</v>
      </c>
      <c r="E1943" s="39" t="s">
        <v>261</v>
      </c>
      <c r="F1943" s="39" t="s">
        <v>1739</v>
      </c>
      <c r="G1943" s="39"/>
      <c r="H1943" s="39" t="s">
        <v>4502</v>
      </c>
      <c r="I1943" s="40" t="n">
        <v>0</v>
      </c>
      <c r="J1943" s="40" t="n">
        <v>100</v>
      </c>
      <c r="K1943" s="39" t="s">
        <v>4503</v>
      </c>
      <c r="L1943" s="41" t="n">
        <v>17857.6</v>
      </c>
      <c r="M1943" s="41" t="n">
        <v>0</v>
      </c>
      <c r="O1943" s="42" t="n">
        <f aca="false">M1943/SUM($M$2:$M$2023)</f>
        <v>0</v>
      </c>
      <c r="P1943" s="43" t="n">
        <f aca="false">IFERROR(M1943/I1943,0)</f>
        <v>0</v>
      </c>
      <c r="Q1943" s="17"/>
      <c r="R1943" s="44" t="n">
        <f aca="false">I1943-Q1943</f>
        <v>0</v>
      </c>
      <c r="S1943" s="43" t="n">
        <f aca="false">$AK1943*R1943</f>
        <v>0</v>
      </c>
      <c r="U1943" s="26" t="s">
        <v>259</v>
      </c>
      <c r="V1943" s="26" t="s">
        <v>260</v>
      </c>
      <c r="W1943" s="26" t="s">
        <v>262</v>
      </c>
      <c r="X1943" s="26"/>
      <c r="Y1943" s="26" t="s">
        <v>277</v>
      </c>
      <c r="Z1943" s="27" t="s">
        <v>123</v>
      </c>
      <c r="AA1943" s="26"/>
      <c r="AB1943" s="26"/>
      <c r="AC1943" s="26"/>
      <c r="AD1943" s="26"/>
      <c r="AE1943" s="26"/>
      <c r="AF1943" s="26"/>
      <c r="AG1943" s="26"/>
      <c r="AH1943" s="45"/>
      <c r="AI1943" s="45"/>
      <c r="AJ1943" s="45"/>
      <c r="AK1943" s="46" t="n">
        <v>178.576041666667</v>
      </c>
      <c r="AL1943" s="46"/>
      <c r="AM1943" s="46"/>
      <c r="AN1943" s="26"/>
      <c r="AO1943" s="26" t="s">
        <v>2147</v>
      </c>
    </row>
    <row r="1944" customFormat="false" ht="12" hidden="false" customHeight="false" outlineLevel="0" collapsed="false">
      <c r="A1944" s="39" t="s">
        <v>3279</v>
      </c>
      <c r="B1944" s="39" t="s">
        <v>3280</v>
      </c>
      <c r="C1944" s="39"/>
      <c r="D1944" s="39" t="s">
        <v>4505</v>
      </c>
      <c r="E1944" s="39" t="s">
        <v>261</v>
      </c>
      <c r="F1944" s="39" t="s">
        <v>1739</v>
      </c>
      <c r="G1944" s="39"/>
      <c r="H1944" s="39" t="s">
        <v>4502</v>
      </c>
      <c r="I1944" s="40" t="n">
        <v>0</v>
      </c>
      <c r="J1944" s="40" t="n">
        <v>300</v>
      </c>
      <c r="K1944" s="39" t="s">
        <v>4503</v>
      </c>
      <c r="L1944" s="41" t="n">
        <v>8682</v>
      </c>
      <c r="M1944" s="41" t="n">
        <v>0</v>
      </c>
      <c r="O1944" s="42" t="n">
        <f aca="false">M1944/SUM($M$2:$M$2023)</f>
        <v>0</v>
      </c>
      <c r="P1944" s="43" t="n">
        <f aca="false">IFERROR(M1944/I1944,0)</f>
        <v>0</v>
      </c>
      <c r="Q1944" s="17"/>
      <c r="R1944" s="44" t="n">
        <f aca="false">I1944-Q1944</f>
        <v>0</v>
      </c>
      <c r="S1944" s="43" t="n">
        <f aca="false">$AK1944*R1944</f>
        <v>0</v>
      </c>
      <c r="U1944" s="26" t="s">
        <v>259</v>
      </c>
      <c r="V1944" s="26" t="s">
        <v>260</v>
      </c>
      <c r="W1944" s="26" t="s">
        <v>262</v>
      </c>
      <c r="X1944" s="26"/>
      <c r="Y1944" s="26" t="s">
        <v>277</v>
      </c>
      <c r="Z1944" s="27" t="s">
        <v>123</v>
      </c>
      <c r="AA1944" s="26"/>
      <c r="AB1944" s="26"/>
      <c r="AC1944" s="26"/>
      <c r="AD1944" s="26"/>
      <c r="AE1944" s="26"/>
      <c r="AF1944" s="26"/>
      <c r="AG1944" s="26"/>
      <c r="AH1944" s="45" t="n">
        <v>0</v>
      </c>
      <c r="AI1944" s="45" t="n">
        <f aca="false">Q1944</f>
        <v>0</v>
      </c>
      <c r="AJ1944" s="45" t="n">
        <f aca="false">$AH1944-$AI1944</f>
        <v>0</v>
      </c>
      <c r="AK1944" s="46" t="n">
        <v>0</v>
      </c>
      <c r="AL1944" s="46" t="n">
        <f aca="false">$AJ1944*$AK1944</f>
        <v>0</v>
      </c>
      <c r="AM1944" s="46" t="n">
        <f aca="false">$AI1944*$AK1944</f>
        <v>0</v>
      </c>
      <c r="AN1944" s="26"/>
      <c r="AO1944" s="26"/>
    </row>
    <row r="1945" customFormat="false" ht="12" hidden="false" customHeight="false" outlineLevel="0" collapsed="false">
      <c r="A1945" s="39" t="s">
        <v>848</v>
      </c>
      <c r="B1945" s="39" t="s">
        <v>849</v>
      </c>
      <c r="C1945" s="39"/>
      <c r="D1945" s="39" t="s">
        <v>4505</v>
      </c>
      <c r="E1945" s="39" t="s">
        <v>261</v>
      </c>
      <c r="F1945" s="39" t="s">
        <v>1739</v>
      </c>
      <c r="G1945" s="39"/>
      <c r="H1945" s="39" t="s">
        <v>4502</v>
      </c>
      <c r="I1945" s="40" t="n">
        <v>0</v>
      </c>
      <c r="J1945" s="40" t="n">
        <v>200</v>
      </c>
      <c r="K1945" s="39" t="s">
        <v>4503</v>
      </c>
      <c r="L1945" s="41" t="n">
        <v>5410</v>
      </c>
      <c r="M1945" s="41" t="n">
        <v>0</v>
      </c>
      <c r="O1945" s="42" t="n">
        <f aca="false">M1945/SUM($M$2:$M$2023)</f>
        <v>0</v>
      </c>
      <c r="P1945" s="43" t="n">
        <f aca="false">IFERROR(M1945/I1945,0)</f>
        <v>0</v>
      </c>
      <c r="Q1945" s="17"/>
      <c r="R1945" s="44" t="n">
        <f aca="false">I1945-Q1945</f>
        <v>0</v>
      </c>
      <c r="S1945" s="43" t="n">
        <f aca="false">$AK1945*R1945</f>
        <v>0</v>
      </c>
      <c r="U1945" s="26" t="s">
        <v>259</v>
      </c>
      <c r="V1945" s="26" t="s">
        <v>260</v>
      </c>
      <c r="W1945" s="26" t="s">
        <v>262</v>
      </c>
      <c r="X1945" s="26"/>
      <c r="Y1945" s="26" t="s">
        <v>277</v>
      </c>
      <c r="Z1945" s="27" t="s">
        <v>123</v>
      </c>
      <c r="AA1945" s="26"/>
      <c r="AB1945" s="26"/>
      <c r="AC1945" s="26"/>
      <c r="AD1945" s="26"/>
      <c r="AE1945" s="26"/>
      <c r="AF1945" s="26"/>
      <c r="AG1945" s="26"/>
      <c r="AH1945" s="45" t="n">
        <v>0</v>
      </c>
      <c r="AI1945" s="45" t="n">
        <f aca="false">Q1945</f>
        <v>0</v>
      </c>
      <c r="AJ1945" s="45" t="n">
        <f aca="false">$AH1945-$AI1945</f>
        <v>0</v>
      </c>
      <c r="AK1945" s="46" t="n">
        <v>0</v>
      </c>
      <c r="AL1945" s="46" t="n">
        <f aca="false">$AJ1945*$AK1945</f>
        <v>0</v>
      </c>
      <c r="AM1945" s="46" t="n">
        <f aca="false">$AI1945*$AK1945</f>
        <v>0</v>
      </c>
      <c r="AN1945" s="26"/>
      <c r="AO1945" s="26"/>
    </row>
    <row r="1946" customFormat="false" ht="12" hidden="false" customHeight="false" outlineLevel="0" collapsed="false">
      <c r="A1946" s="39" t="s">
        <v>2062</v>
      </c>
      <c r="B1946" s="39" t="s">
        <v>2063</v>
      </c>
      <c r="C1946" s="39"/>
      <c r="D1946" s="39" t="s">
        <v>4505</v>
      </c>
      <c r="E1946" s="39" t="s">
        <v>261</v>
      </c>
      <c r="F1946" s="39" t="s">
        <v>1739</v>
      </c>
      <c r="G1946" s="39"/>
      <c r="H1946" s="39" t="s">
        <v>4502</v>
      </c>
      <c r="I1946" s="40" t="n">
        <v>0</v>
      </c>
      <c r="J1946" s="40" t="n">
        <v>2</v>
      </c>
      <c r="K1946" s="39" t="s">
        <v>4503</v>
      </c>
      <c r="L1946" s="41" t="n">
        <v>8763.36</v>
      </c>
      <c r="M1946" s="41" t="n">
        <v>0</v>
      </c>
      <c r="O1946" s="42" t="n">
        <f aca="false">M1946/SUM($M$2:$M$2023)</f>
        <v>0</v>
      </c>
      <c r="P1946" s="43" t="n">
        <f aca="false">IFERROR(M1946/I1946,0)</f>
        <v>0</v>
      </c>
      <c r="Q1946" s="17"/>
      <c r="R1946" s="44" t="n">
        <f aca="false">I1946-Q1946</f>
        <v>0</v>
      </c>
      <c r="S1946" s="43" t="n">
        <f aca="false">$AK1946*R1946</f>
        <v>0</v>
      </c>
      <c r="U1946" s="26" t="s">
        <v>259</v>
      </c>
      <c r="V1946" s="26" t="s">
        <v>260</v>
      </c>
      <c r="W1946" s="26" t="s">
        <v>262</v>
      </c>
      <c r="X1946" s="26"/>
      <c r="Y1946" s="26" t="s">
        <v>277</v>
      </c>
      <c r="Z1946" s="27" t="s">
        <v>123</v>
      </c>
      <c r="AA1946" s="26"/>
      <c r="AB1946" s="26"/>
      <c r="AC1946" s="26"/>
      <c r="AD1946" s="26"/>
      <c r="AE1946" s="26"/>
      <c r="AF1946" s="26"/>
      <c r="AG1946" s="26"/>
      <c r="AH1946" s="45"/>
      <c r="AI1946" s="45"/>
      <c r="AJ1946" s="45"/>
      <c r="AK1946" s="46" t="n">
        <v>4381.68001033058</v>
      </c>
      <c r="AL1946" s="46"/>
      <c r="AM1946" s="46"/>
      <c r="AN1946" s="26"/>
      <c r="AO1946" s="26" t="s">
        <v>1820</v>
      </c>
    </row>
    <row r="1947" customFormat="false" ht="12" hidden="false" customHeight="false" outlineLevel="0" collapsed="false">
      <c r="A1947" s="39" t="s">
        <v>301</v>
      </c>
      <c r="B1947" s="39" t="s">
        <v>302</v>
      </c>
      <c r="C1947" s="39"/>
      <c r="D1947" s="39" t="s">
        <v>4505</v>
      </c>
      <c r="E1947" s="39" t="s">
        <v>261</v>
      </c>
      <c r="F1947" s="39" t="s">
        <v>1739</v>
      </c>
      <c r="G1947" s="39"/>
      <c r="H1947" s="39" t="s">
        <v>4502</v>
      </c>
      <c r="I1947" s="40" t="n">
        <v>0</v>
      </c>
      <c r="J1947" s="40" t="n">
        <v>200</v>
      </c>
      <c r="K1947" s="39" t="s">
        <v>4503</v>
      </c>
      <c r="L1947" s="41" t="n">
        <v>0</v>
      </c>
      <c r="M1947" s="41" t="n">
        <v>0</v>
      </c>
      <c r="O1947" s="42" t="n">
        <f aca="false">M1947/SUM($M$2:$M$2023)</f>
        <v>0</v>
      </c>
      <c r="P1947" s="43" t="n">
        <f aca="false">IFERROR(M1947/I1947,0)</f>
        <v>0</v>
      </c>
      <c r="Q1947" s="17"/>
      <c r="R1947" s="44" t="n">
        <f aca="false">I1947-Q1947</f>
        <v>0</v>
      </c>
      <c r="S1947" s="43" t="n">
        <f aca="false">$AK1947*R1947</f>
        <v>0</v>
      </c>
      <c r="U1947" s="26" t="s">
        <v>259</v>
      </c>
      <c r="V1947" s="26" t="s">
        <v>260</v>
      </c>
      <c r="W1947" s="26" t="s">
        <v>262</v>
      </c>
      <c r="X1947" s="25" t="s">
        <v>228</v>
      </c>
      <c r="Y1947" s="26" t="s">
        <v>282</v>
      </c>
      <c r="Z1947" s="25" t="s">
        <v>51</v>
      </c>
      <c r="AA1947" s="26" t="s">
        <v>1932</v>
      </c>
      <c r="AB1947" s="26" t="s">
        <v>1933</v>
      </c>
      <c r="AC1947" s="26" t="s">
        <v>305</v>
      </c>
      <c r="AD1947" s="26" t="s">
        <v>269</v>
      </c>
      <c r="AE1947" s="26"/>
      <c r="AF1947" s="26" t="s">
        <v>270</v>
      </c>
      <c r="AG1947" s="26" t="s">
        <v>306</v>
      </c>
      <c r="AH1947" s="45"/>
      <c r="AI1947" s="45"/>
      <c r="AJ1947" s="45"/>
      <c r="AK1947" s="46" t="n">
        <v>117.868356223176</v>
      </c>
      <c r="AL1947" s="46"/>
      <c r="AM1947" s="46"/>
      <c r="AN1947" s="26"/>
      <c r="AO1947" s="26" t="s">
        <v>5038</v>
      </c>
    </row>
    <row r="1948" customFormat="false" ht="12" hidden="false" customHeight="false" outlineLevel="0" collapsed="false">
      <c r="A1948" s="39" t="s">
        <v>2178</v>
      </c>
      <c r="B1948" s="39" t="s">
        <v>2179</v>
      </c>
      <c r="C1948" s="39"/>
      <c r="D1948" s="39" t="s">
        <v>4505</v>
      </c>
      <c r="E1948" s="39" t="s">
        <v>274</v>
      </c>
      <c r="F1948" s="39" t="s">
        <v>1739</v>
      </c>
      <c r="G1948" s="39"/>
      <c r="H1948" s="39" t="s">
        <v>4502</v>
      </c>
      <c r="I1948" s="40" t="n">
        <v>0</v>
      </c>
      <c r="J1948" s="40" t="n">
        <v>200</v>
      </c>
      <c r="K1948" s="39" t="s">
        <v>4503</v>
      </c>
      <c r="L1948" s="41" t="n">
        <v>50959.73</v>
      </c>
      <c r="M1948" s="41" t="n">
        <v>0</v>
      </c>
      <c r="O1948" s="42" t="n">
        <f aca="false">M1948/SUM($M$2:$M$2023)</f>
        <v>0</v>
      </c>
      <c r="P1948" s="43" t="n">
        <f aca="false">IFERROR(M1948/I1948,0)</f>
        <v>0</v>
      </c>
      <c r="Q1948" s="17"/>
      <c r="R1948" s="44" t="n">
        <f aca="false">I1948-Q1948</f>
        <v>0</v>
      </c>
      <c r="S1948" s="43" t="n">
        <f aca="false">$AK1948*R1948</f>
        <v>0</v>
      </c>
      <c r="U1948" s="26" t="s">
        <v>259</v>
      </c>
      <c r="V1948" s="26" t="s">
        <v>273</v>
      </c>
      <c r="W1948" s="26" t="s">
        <v>262</v>
      </c>
      <c r="X1948" s="24" t="s">
        <v>226</v>
      </c>
      <c r="Y1948" s="26" t="s">
        <v>267</v>
      </c>
      <c r="Z1948" s="25" t="s">
        <v>51</v>
      </c>
      <c r="AA1948" s="26" t="s">
        <v>2180</v>
      </c>
      <c r="AB1948" s="26" t="s">
        <v>2181</v>
      </c>
      <c r="AC1948" s="26" t="s">
        <v>1419</v>
      </c>
      <c r="AD1948" s="26" t="s">
        <v>269</v>
      </c>
      <c r="AE1948" s="26"/>
      <c r="AF1948" s="26" t="s">
        <v>270</v>
      </c>
      <c r="AG1948" s="26" t="s">
        <v>1420</v>
      </c>
      <c r="AH1948" s="45"/>
      <c r="AI1948" s="45"/>
      <c r="AJ1948" s="45"/>
      <c r="AK1948" s="46" t="n">
        <v>254.798672727273</v>
      </c>
      <c r="AL1948" s="46"/>
      <c r="AM1948" s="46"/>
      <c r="AN1948" s="26"/>
      <c r="AO1948" s="26" t="s">
        <v>5146</v>
      </c>
    </row>
    <row r="1949" customFormat="false" ht="12" hidden="false" customHeight="false" outlineLevel="0" collapsed="false">
      <c r="A1949" s="39" t="s">
        <v>836</v>
      </c>
      <c r="B1949" s="39" t="s">
        <v>837</v>
      </c>
      <c r="C1949" s="39"/>
      <c r="D1949" s="39" t="s">
        <v>4505</v>
      </c>
      <c r="E1949" s="39" t="s">
        <v>274</v>
      </c>
      <c r="F1949" s="39" t="s">
        <v>1739</v>
      </c>
      <c r="G1949" s="39"/>
      <c r="H1949" s="39" t="s">
        <v>4502</v>
      </c>
      <c r="I1949" s="40" t="n">
        <v>0</v>
      </c>
      <c r="J1949" s="40" t="n">
        <v>200</v>
      </c>
      <c r="K1949" s="39" t="s">
        <v>4503</v>
      </c>
      <c r="L1949" s="41" t="n">
        <v>46285.44</v>
      </c>
      <c r="M1949" s="41" t="n">
        <v>0</v>
      </c>
      <c r="O1949" s="42" t="n">
        <f aca="false">M1949/SUM($M$2:$M$2023)</f>
        <v>0</v>
      </c>
      <c r="P1949" s="43" t="n">
        <f aca="false">IFERROR(M1949/I1949,0)</f>
        <v>0</v>
      </c>
      <c r="Q1949" s="17"/>
      <c r="R1949" s="44" t="n">
        <f aca="false">I1949-Q1949</f>
        <v>0</v>
      </c>
      <c r="S1949" s="43" t="n">
        <f aca="false">$AK1949*R1949</f>
        <v>0</v>
      </c>
      <c r="U1949" s="26" t="s">
        <v>259</v>
      </c>
      <c r="V1949" s="26" t="s">
        <v>273</v>
      </c>
      <c r="W1949" s="26" t="s">
        <v>262</v>
      </c>
      <c r="X1949" s="24" t="s">
        <v>226</v>
      </c>
      <c r="Y1949" s="26" t="s">
        <v>267</v>
      </c>
      <c r="Z1949" s="25" t="s">
        <v>51</v>
      </c>
      <c r="AA1949" s="26" t="s">
        <v>2191</v>
      </c>
      <c r="AB1949" s="26" t="s">
        <v>2192</v>
      </c>
      <c r="AC1949" s="26" t="s">
        <v>840</v>
      </c>
      <c r="AD1949" s="26" t="s">
        <v>269</v>
      </c>
      <c r="AE1949" s="26"/>
      <c r="AF1949" s="26" t="s">
        <v>270</v>
      </c>
      <c r="AG1949" s="26" t="s">
        <v>842</v>
      </c>
      <c r="AH1949" s="45"/>
      <c r="AI1949" s="45"/>
      <c r="AJ1949" s="45"/>
      <c r="AK1949" s="46" t="n">
        <v>231.427214953271</v>
      </c>
      <c r="AL1949" s="46"/>
      <c r="AM1949" s="46"/>
      <c r="AN1949" s="26"/>
      <c r="AO1949" s="26" t="s">
        <v>5147</v>
      </c>
    </row>
    <row r="1950" customFormat="false" ht="12" hidden="false" customHeight="false" outlineLevel="0" collapsed="false">
      <c r="A1950" s="39" t="s">
        <v>1039</v>
      </c>
      <c r="B1950" s="39" t="s">
        <v>1040</v>
      </c>
      <c r="C1950" s="39"/>
      <c r="D1950" s="39" t="s">
        <v>4505</v>
      </c>
      <c r="E1950" s="39" t="s">
        <v>274</v>
      </c>
      <c r="F1950" s="39" t="s">
        <v>1739</v>
      </c>
      <c r="G1950" s="39"/>
      <c r="H1950" s="39" t="s">
        <v>4502</v>
      </c>
      <c r="I1950" s="40" t="n">
        <v>0</v>
      </c>
      <c r="J1950" s="40" t="n">
        <v>300</v>
      </c>
      <c r="K1950" s="39" t="s">
        <v>4503</v>
      </c>
      <c r="L1950" s="41" t="n">
        <v>36353.91</v>
      </c>
      <c r="M1950" s="41" t="n">
        <v>0</v>
      </c>
      <c r="O1950" s="42" t="n">
        <f aca="false">M1950/SUM($M$2:$M$2023)</f>
        <v>0</v>
      </c>
      <c r="P1950" s="43" t="n">
        <f aca="false">IFERROR(M1950/I1950,0)</f>
        <v>0</v>
      </c>
      <c r="Q1950" s="17"/>
      <c r="R1950" s="44" t="n">
        <f aca="false">I1950-Q1950</f>
        <v>0</v>
      </c>
      <c r="S1950" s="43" t="n">
        <f aca="false">$AK1950*R1950</f>
        <v>0</v>
      </c>
      <c r="U1950" s="26" t="s">
        <v>259</v>
      </c>
      <c r="V1950" s="26" t="s">
        <v>273</v>
      </c>
      <c r="W1950" s="26" t="s">
        <v>262</v>
      </c>
      <c r="X1950" s="24" t="s">
        <v>226</v>
      </c>
      <c r="Y1950" s="26" t="s">
        <v>267</v>
      </c>
      <c r="Z1950" s="25" t="s">
        <v>51</v>
      </c>
      <c r="AA1950" s="26" t="s">
        <v>1928</v>
      </c>
      <c r="AB1950" s="26" t="s">
        <v>1929</v>
      </c>
      <c r="AC1950" s="26" t="s">
        <v>1930</v>
      </c>
      <c r="AD1950" s="26" t="s">
        <v>269</v>
      </c>
      <c r="AE1950" s="26"/>
      <c r="AF1950" s="26" t="s">
        <v>270</v>
      </c>
      <c r="AG1950" s="26" t="s">
        <v>1931</v>
      </c>
      <c r="AH1950" s="45"/>
      <c r="AI1950" s="45"/>
      <c r="AJ1950" s="45"/>
      <c r="AK1950" s="46" t="n">
        <v>181.769570833333</v>
      </c>
      <c r="AL1950" s="46"/>
      <c r="AM1950" s="46"/>
      <c r="AN1950" s="26"/>
      <c r="AO1950" s="26" t="s">
        <v>5132</v>
      </c>
    </row>
    <row r="1951" customFormat="false" ht="12" hidden="false" customHeight="false" outlineLevel="0" collapsed="false">
      <c r="A1951" s="39" t="s">
        <v>426</v>
      </c>
      <c r="B1951" s="39" t="s">
        <v>427</v>
      </c>
      <c r="C1951" s="39"/>
      <c r="D1951" s="39" t="s">
        <v>4505</v>
      </c>
      <c r="E1951" s="39" t="s">
        <v>274</v>
      </c>
      <c r="F1951" s="39" t="s">
        <v>1739</v>
      </c>
      <c r="G1951" s="39"/>
      <c r="H1951" s="39" t="s">
        <v>4502</v>
      </c>
      <c r="I1951" s="40" t="n">
        <v>0</v>
      </c>
      <c r="J1951" s="40" t="n">
        <v>200</v>
      </c>
      <c r="K1951" s="39" t="s">
        <v>4503</v>
      </c>
      <c r="L1951" s="41" t="n">
        <v>34211.79</v>
      </c>
      <c r="M1951" s="41" t="n">
        <v>0</v>
      </c>
      <c r="O1951" s="42" t="n">
        <f aca="false">M1951/SUM($M$2:$M$2023)</f>
        <v>0</v>
      </c>
      <c r="P1951" s="43" t="n">
        <f aca="false">IFERROR(M1951/I1951,0)</f>
        <v>0</v>
      </c>
      <c r="Q1951" s="17"/>
      <c r="R1951" s="44" t="n">
        <f aca="false">I1951-Q1951</f>
        <v>0</v>
      </c>
      <c r="S1951" s="43" t="n">
        <f aca="false">$AK1951*R1951</f>
        <v>0</v>
      </c>
      <c r="U1951" s="26" t="s">
        <v>259</v>
      </c>
      <c r="V1951" s="26" t="s">
        <v>273</v>
      </c>
      <c r="W1951" s="26" t="s">
        <v>262</v>
      </c>
      <c r="X1951" s="24" t="s">
        <v>226</v>
      </c>
      <c r="Y1951" s="26" t="s">
        <v>267</v>
      </c>
      <c r="Z1951" s="25" t="s">
        <v>51</v>
      </c>
      <c r="AA1951" s="26" t="s">
        <v>1926</v>
      </c>
      <c r="AB1951" s="26" t="s">
        <v>1927</v>
      </c>
      <c r="AC1951" s="26" t="s">
        <v>430</v>
      </c>
      <c r="AD1951" s="26" t="s">
        <v>269</v>
      </c>
      <c r="AE1951" s="26"/>
      <c r="AF1951" s="26" t="s">
        <v>270</v>
      </c>
      <c r="AG1951" s="26" t="s">
        <v>431</v>
      </c>
      <c r="AH1951" s="45"/>
      <c r="AI1951" s="45"/>
      <c r="AJ1951" s="45"/>
      <c r="AK1951" s="46" t="n">
        <v>171.058944025407</v>
      </c>
      <c r="AL1951" s="46"/>
      <c r="AM1951" s="46"/>
      <c r="AN1951" s="26"/>
      <c r="AO1951" s="26" t="s">
        <v>4992</v>
      </c>
    </row>
    <row r="1952" customFormat="false" ht="12" hidden="false" customHeight="false" outlineLevel="0" collapsed="false">
      <c r="A1952" s="39" t="s">
        <v>486</v>
      </c>
      <c r="B1952" s="39" t="s">
        <v>487</v>
      </c>
      <c r="C1952" s="39"/>
      <c r="D1952" s="39" t="s">
        <v>4505</v>
      </c>
      <c r="E1952" s="39" t="s">
        <v>274</v>
      </c>
      <c r="F1952" s="39" t="s">
        <v>1739</v>
      </c>
      <c r="G1952" s="39"/>
      <c r="H1952" s="39" t="s">
        <v>4502</v>
      </c>
      <c r="I1952" s="40" t="n">
        <v>0</v>
      </c>
      <c r="J1952" s="40" t="n">
        <v>200</v>
      </c>
      <c r="K1952" s="39" t="s">
        <v>4503</v>
      </c>
      <c r="L1952" s="41" t="n">
        <v>59386.96</v>
      </c>
      <c r="M1952" s="41" t="n">
        <v>0</v>
      </c>
      <c r="O1952" s="42" t="n">
        <f aca="false">M1952/SUM($M$2:$M$2023)</f>
        <v>0</v>
      </c>
      <c r="P1952" s="43" t="n">
        <f aca="false">IFERROR(M1952/I1952,0)</f>
        <v>0</v>
      </c>
      <c r="Q1952" s="17"/>
      <c r="R1952" s="44" t="n">
        <f aca="false">I1952-Q1952</f>
        <v>0</v>
      </c>
      <c r="S1952" s="43" t="n">
        <f aca="false">$AK1952*R1952</f>
        <v>0</v>
      </c>
      <c r="U1952" s="26" t="s">
        <v>259</v>
      </c>
      <c r="V1952" s="26" t="s">
        <v>273</v>
      </c>
      <c r="W1952" s="26" t="s">
        <v>262</v>
      </c>
      <c r="X1952" s="25" t="s">
        <v>228</v>
      </c>
      <c r="Y1952" s="26" t="s">
        <v>282</v>
      </c>
      <c r="Z1952" s="25" t="s">
        <v>51</v>
      </c>
      <c r="AA1952" s="26" t="s">
        <v>2309</v>
      </c>
      <c r="AB1952" s="26" t="s">
        <v>2310</v>
      </c>
      <c r="AC1952" s="26" t="s">
        <v>490</v>
      </c>
      <c r="AD1952" s="26" t="s">
        <v>269</v>
      </c>
      <c r="AE1952" s="26"/>
      <c r="AF1952" s="26" t="s">
        <v>270</v>
      </c>
      <c r="AG1952" s="26" t="s">
        <v>491</v>
      </c>
      <c r="AH1952" s="45"/>
      <c r="AI1952" s="45"/>
      <c r="AJ1952" s="45"/>
      <c r="AK1952" s="46" t="n">
        <v>296.9348</v>
      </c>
      <c r="AL1952" s="46"/>
      <c r="AM1952" s="46"/>
      <c r="AN1952" s="26"/>
      <c r="AO1952" s="26" t="s">
        <v>6088</v>
      </c>
    </row>
    <row r="1953" customFormat="false" ht="12" hidden="false" customHeight="false" outlineLevel="0" collapsed="false">
      <c r="A1953" s="39" t="s">
        <v>397</v>
      </c>
      <c r="B1953" s="39" t="s">
        <v>398</v>
      </c>
      <c r="C1953" s="39"/>
      <c r="D1953" s="39" t="s">
        <v>4505</v>
      </c>
      <c r="E1953" s="39" t="s">
        <v>274</v>
      </c>
      <c r="F1953" s="39" t="s">
        <v>1739</v>
      </c>
      <c r="G1953" s="39"/>
      <c r="H1953" s="39" t="s">
        <v>4502</v>
      </c>
      <c r="I1953" s="40" t="n">
        <v>0</v>
      </c>
      <c r="J1953" s="40" t="n">
        <v>400</v>
      </c>
      <c r="K1953" s="39" t="s">
        <v>4503</v>
      </c>
      <c r="L1953" s="41" t="n">
        <v>10193.5</v>
      </c>
      <c r="M1953" s="41" t="n">
        <v>0</v>
      </c>
      <c r="O1953" s="42" t="n">
        <f aca="false">M1953/SUM($M$2:$M$2023)</f>
        <v>0</v>
      </c>
      <c r="P1953" s="43" t="n">
        <f aca="false">IFERROR(M1953/I1953,0)</f>
        <v>0</v>
      </c>
      <c r="Q1953" s="17"/>
      <c r="R1953" s="44" t="n">
        <f aca="false">I1953-Q1953</f>
        <v>0</v>
      </c>
      <c r="S1953" s="43" t="n">
        <f aca="false">$AK1953*R1953</f>
        <v>0</v>
      </c>
      <c r="U1953" s="26" t="s">
        <v>259</v>
      </c>
      <c r="V1953" s="26" t="s">
        <v>273</v>
      </c>
      <c r="W1953" s="26" t="s">
        <v>262</v>
      </c>
      <c r="X1953" s="25" t="s">
        <v>228</v>
      </c>
      <c r="Y1953" s="26" t="s">
        <v>282</v>
      </c>
      <c r="Z1953" s="25" t="s">
        <v>51</v>
      </c>
      <c r="AA1953" s="26" t="s">
        <v>1869</v>
      </c>
      <c r="AB1953" s="26" t="s">
        <v>1870</v>
      </c>
      <c r="AC1953" s="26" t="s">
        <v>401</v>
      </c>
      <c r="AD1953" s="26" t="s">
        <v>269</v>
      </c>
      <c r="AE1953" s="26"/>
      <c r="AF1953" s="26" t="s">
        <v>270</v>
      </c>
      <c r="AG1953" s="26" t="s">
        <v>402</v>
      </c>
      <c r="AH1953" s="45"/>
      <c r="AI1953" s="45"/>
      <c r="AJ1953" s="45"/>
      <c r="AK1953" s="46" t="n">
        <v>25.4837517165614</v>
      </c>
      <c r="AL1953" s="46"/>
      <c r="AM1953" s="46"/>
      <c r="AN1953" s="26"/>
      <c r="AO1953" s="26" t="s">
        <v>4864</v>
      </c>
    </row>
    <row r="1954" customFormat="false" ht="12" hidden="false" customHeight="false" outlineLevel="0" collapsed="false">
      <c r="A1954" s="39" t="s">
        <v>362</v>
      </c>
      <c r="B1954" s="39" t="s">
        <v>363</v>
      </c>
      <c r="C1954" s="39"/>
      <c r="D1954" s="39" t="s">
        <v>4505</v>
      </c>
      <c r="E1954" s="39" t="s">
        <v>274</v>
      </c>
      <c r="F1954" s="39" t="s">
        <v>1739</v>
      </c>
      <c r="G1954" s="39"/>
      <c r="H1954" s="39" t="s">
        <v>4502</v>
      </c>
      <c r="I1954" s="40" t="n">
        <v>0</v>
      </c>
      <c r="J1954" s="40" t="n">
        <v>400</v>
      </c>
      <c r="K1954" s="39" t="s">
        <v>4503</v>
      </c>
      <c r="L1954" s="41" t="n">
        <v>9227.44</v>
      </c>
      <c r="M1954" s="41" t="n">
        <v>0</v>
      </c>
      <c r="O1954" s="42" t="n">
        <f aca="false">M1954/SUM($M$2:$M$2023)</f>
        <v>0</v>
      </c>
      <c r="P1954" s="43" t="n">
        <f aca="false">IFERROR(M1954/I1954,0)</f>
        <v>0</v>
      </c>
      <c r="Q1954" s="17"/>
      <c r="R1954" s="44" t="n">
        <f aca="false">I1954-Q1954</f>
        <v>0</v>
      </c>
      <c r="S1954" s="43" t="n">
        <f aca="false">$AK1954*R1954</f>
        <v>0</v>
      </c>
      <c r="U1954" s="26" t="s">
        <v>259</v>
      </c>
      <c r="V1954" s="26" t="s">
        <v>273</v>
      </c>
      <c r="W1954" s="26" t="s">
        <v>262</v>
      </c>
      <c r="X1954" s="24" t="s">
        <v>226</v>
      </c>
      <c r="Y1954" s="26" t="s">
        <v>267</v>
      </c>
      <c r="Z1954" s="25" t="s">
        <v>51</v>
      </c>
      <c r="AA1954" s="26" t="s">
        <v>1776</v>
      </c>
      <c r="AB1954" s="26" t="s">
        <v>1777</v>
      </c>
      <c r="AC1954" s="26" t="s">
        <v>366</v>
      </c>
      <c r="AD1954" s="26" t="s">
        <v>269</v>
      </c>
      <c r="AE1954" s="26"/>
      <c r="AF1954" s="26" t="s">
        <v>270</v>
      </c>
      <c r="AG1954" s="26" t="s">
        <v>367</v>
      </c>
      <c r="AH1954" s="45"/>
      <c r="AI1954" s="45"/>
      <c r="AJ1954" s="45"/>
      <c r="AK1954" s="46" t="n">
        <v>23.0685939114538</v>
      </c>
      <c r="AL1954" s="46"/>
      <c r="AM1954" s="46"/>
      <c r="AN1954" s="26"/>
      <c r="AO1954" s="26" t="s">
        <v>4860</v>
      </c>
    </row>
    <row r="1955" customFormat="false" ht="12" hidden="false" customHeight="false" outlineLevel="0" collapsed="false">
      <c r="A1955" s="39" t="s">
        <v>2977</v>
      </c>
      <c r="B1955" s="39" t="s">
        <v>2978</v>
      </c>
      <c r="C1955" s="39"/>
      <c r="D1955" s="39" t="s">
        <v>4505</v>
      </c>
      <c r="E1955" s="39" t="s">
        <v>274</v>
      </c>
      <c r="F1955" s="39" t="s">
        <v>1739</v>
      </c>
      <c r="G1955" s="39"/>
      <c r="H1955" s="39" t="s">
        <v>4502</v>
      </c>
      <c r="I1955" s="40" t="n">
        <v>0</v>
      </c>
      <c r="J1955" s="40" t="n">
        <v>50</v>
      </c>
      <c r="K1955" s="39" t="s">
        <v>4503</v>
      </c>
      <c r="L1955" s="41" t="n">
        <v>957350</v>
      </c>
      <c r="M1955" s="41" t="n">
        <v>0</v>
      </c>
      <c r="O1955" s="42" t="n">
        <f aca="false">M1955/SUM($M$2:$M$2023)</f>
        <v>0</v>
      </c>
      <c r="P1955" s="43" t="n">
        <f aca="false">IFERROR(M1955/I1955,0)</f>
        <v>0</v>
      </c>
      <c r="Q1955" s="17"/>
      <c r="R1955" s="44" t="n">
        <f aca="false">I1955-Q1955</f>
        <v>0</v>
      </c>
      <c r="S1955" s="43" t="n">
        <f aca="false">$AK1955*R1955</f>
        <v>0</v>
      </c>
      <c r="U1955" s="26" t="s">
        <v>259</v>
      </c>
      <c r="V1955" s="26" t="s">
        <v>273</v>
      </c>
      <c r="W1955" s="26" t="s">
        <v>262</v>
      </c>
      <c r="X1955" s="26"/>
      <c r="Y1955" s="26" t="s">
        <v>277</v>
      </c>
      <c r="Z1955" s="27" t="s">
        <v>123</v>
      </c>
      <c r="AA1955" s="26"/>
      <c r="AB1955" s="26"/>
      <c r="AC1955" s="26"/>
      <c r="AD1955" s="26"/>
      <c r="AE1955" s="26"/>
      <c r="AF1955" s="26"/>
      <c r="AG1955" s="26"/>
      <c r="AH1955" s="45"/>
      <c r="AI1955" s="45"/>
      <c r="AJ1955" s="45"/>
      <c r="AK1955" s="46" t="n">
        <v>19147</v>
      </c>
      <c r="AL1955" s="46"/>
      <c r="AM1955" s="46"/>
      <c r="AN1955" s="26"/>
      <c r="AO1955" s="26" t="s">
        <v>1741</v>
      </c>
    </row>
    <row r="1956" customFormat="false" ht="12" hidden="false" customHeight="false" outlineLevel="0" collapsed="false">
      <c r="A1956" s="39" t="s">
        <v>308</v>
      </c>
      <c r="B1956" s="39" t="s">
        <v>309</v>
      </c>
      <c r="C1956" s="39"/>
      <c r="D1956" s="39" t="s">
        <v>4505</v>
      </c>
      <c r="E1956" s="39" t="s">
        <v>274</v>
      </c>
      <c r="F1956" s="39" t="s">
        <v>1739</v>
      </c>
      <c r="G1956" s="39"/>
      <c r="H1956" s="39" t="s">
        <v>4502</v>
      </c>
      <c r="I1956" s="40" t="n">
        <v>0</v>
      </c>
      <c r="J1956" s="40" t="n">
        <v>3000</v>
      </c>
      <c r="K1956" s="39" t="s">
        <v>4503</v>
      </c>
      <c r="L1956" s="41" t="n">
        <v>47799.96</v>
      </c>
      <c r="M1956" s="41" t="n">
        <v>0</v>
      </c>
      <c r="O1956" s="42" t="n">
        <f aca="false">M1956/SUM($M$2:$M$2023)</f>
        <v>0</v>
      </c>
      <c r="P1956" s="43" t="n">
        <f aca="false">IFERROR(M1956/I1956,0)</f>
        <v>0</v>
      </c>
      <c r="Q1956" s="17"/>
      <c r="R1956" s="44" t="n">
        <f aca="false">I1956-Q1956</f>
        <v>0</v>
      </c>
      <c r="S1956" s="43" t="n">
        <f aca="false">$AK1956*R1956</f>
        <v>0</v>
      </c>
      <c r="U1956" s="26" t="s">
        <v>259</v>
      </c>
      <c r="V1956" s="26" t="s">
        <v>273</v>
      </c>
      <c r="W1956" s="26" t="s">
        <v>262</v>
      </c>
      <c r="X1956" s="25" t="s">
        <v>228</v>
      </c>
      <c r="Y1956" s="26" t="s">
        <v>282</v>
      </c>
      <c r="Z1956" s="25" t="s">
        <v>51</v>
      </c>
      <c r="AA1956" s="26" t="s">
        <v>1785</v>
      </c>
      <c r="AB1956" s="26" t="s">
        <v>1786</v>
      </c>
      <c r="AC1956" s="26" t="s">
        <v>290</v>
      </c>
      <c r="AD1956" s="26" t="s">
        <v>269</v>
      </c>
      <c r="AE1956" s="26"/>
      <c r="AF1956" s="26" t="s">
        <v>269</v>
      </c>
      <c r="AG1956" s="26"/>
      <c r="AH1956" s="45"/>
      <c r="AI1956" s="45"/>
      <c r="AJ1956" s="45"/>
      <c r="AK1956" s="46" t="n">
        <v>15.9333216845878</v>
      </c>
      <c r="AL1956" s="46"/>
      <c r="AM1956" s="46"/>
      <c r="AN1956" s="26"/>
      <c r="AO1956" s="26" t="s">
        <v>5662</v>
      </c>
    </row>
    <row r="1957" customFormat="false" ht="12" hidden="false" customHeight="false" outlineLevel="0" collapsed="false">
      <c r="A1957" s="39" t="s">
        <v>1030</v>
      </c>
      <c r="B1957" s="39" t="s">
        <v>1031</v>
      </c>
      <c r="C1957" s="39"/>
      <c r="D1957" s="39" t="s">
        <v>4505</v>
      </c>
      <c r="E1957" s="39" t="s">
        <v>274</v>
      </c>
      <c r="F1957" s="39" t="s">
        <v>1739</v>
      </c>
      <c r="G1957" s="39"/>
      <c r="H1957" s="39" t="s">
        <v>4502</v>
      </c>
      <c r="I1957" s="40" t="n">
        <v>0</v>
      </c>
      <c r="J1957" s="40" t="n">
        <v>10</v>
      </c>
      <c r="K1957" s="39" t="s">
        <v>4503</v>
      </c>
      <c r="L1957" s="41" t="n">
        <v>5385.9</v>
      </c>
      <c r="M1957" s="41" t="n">
        <v>0</v>
      </c>
      <c r="O1957" s="42" t="n">
        <f aca="false">M1957/SUM($M$2:$M$2023)</f>
        <v>0</v>
      </c>
      <c r="P1957" s="43" t="n">
        <f aca="false">IFERROR(M1957/I1957,0)</f>
        <v>0</v>
      </c>
      <c r="Q1957" s="17"/>
      <c r="R1957" s="44" t="n">
        <f aca="false">I1957-Q1957</f>
        <v>0</v>
      </c>
      <c r="S1957" s="43" t="n">
        <f aca="false">$AK1957*R1957</f>
        <v>0</v>
      </c>
      <c r="U1957" s="26" t="s">
        <v>259</v>
      </c>
      <c r="V1957" s="26" t="s">
        <v>273</v>
      </c>
      <c r="W1957" s="26" t="s">
        <v>262</v>
      </c>
      <c r="X1957" s="26"/>
      <c r="Y1957" s="26" t="s">
        <v>277</v>
      </c>
      <c r="Z1957" s="27" t="s">
        <v>123</v>
      </c>
      <c r="AA1957" s="26"/>
      <c r="AB1957" s="26"/>
      <c r="AC1957" s="26"/>
      <c r="AD1957" s="26"/>
      <c r="AE1957" s="26"/>
      <c r="AF1957" s="26"/>
      <c r="AG1957" s="26"/>
      <c r="AH1957" s="45"/>
      <c r="AI1957" s="45"/>
      <c r="AJ1957" s="45"/>
      <c r="AK1957" s="46" t="n">
        <v>538.59</v>
      </c>
      <c r="AL1957" s="46"/>
      <c r="AM1957" s="46"/>
      <c r="AN1957" s="26"/>
      <c r="AO1957" s="26" t="s">
        <v>1741</v>
      </c>
    </row>
    <row r="1958" customFormat="false" ht="12" hidden="false" customHeight="false" outlineLevel="0" collapsed="false">
      <c r="A1958" s="39" t="s">
        <v>1311</v>
      </c>
      <c r="B1958" s="39" t="s">
        <v>1312</v>
      </c>
      <c r="C1958" s="39"/>
      <c r="D1958" s="39" t="s">
        <v>4505</v>
      </c>
      <c r="E1958" s="39" t="s">
        <v>274</v>
      </c>
      <c r="F1958" s="39" t="s">
        <v>1739</v>
      </c>
      <c r="G1958" s="39"/>
      <c r="H1958" s="39" t="s">
        <v>4502</v>
      </c>
      <c r="I1958" s="40" t="n">
        <v>0</v>
      </c>
      <c r="J1958" s="40" t="n">
        <v>20</v>
      </c>
      <c r="K1958" s="39" t="s">
        <v>4503</v>
      </c>
      <c r="L1958" s="41" t="n">
        <v>3218.4</v>
      </c>
      <c r="M1958" s="41" t="n">
        <v>0</v>
      </c>
      <c r="O1958" s="42" t="n">
        <f aca="false">M1958/SUM($M$2:$M$2023)</f>
        <v>0</v>
      </c>
      <c r="P1958" s="43" t="n">
        <f aca="false">IFERROR(M1958/I1958,0)</f>
        <v>0</v>
      </c>
      <c r="Q1958" s="17" t="n">
        <v>21</v>
      </c>
      <c r="R1958" s="44" t="n">
        <f aca="false">I1958-Q1958</f>
        <v>-21</v>
      </c>
      <c r="S1958" s="43" t="n">
        <f aca="false">$AK1958*R1958</f>
        <v>-0</v>
      </c>
      <c r="U1958" s="26" t="s">
        <v>259</v>
      </c>
      <c r="V1958" s="26" t="s">
        <v>273</v>
      </c>
      <c r="W1958" s="26" t="s">
        <v>262</v>
      </c>
      <c r="X1958" s="24" t="s">
        <v>226</v>
      </c>
      <c r="Y1958" s="26" t="s">
        <v>267</v>
      </c>
      <c r="Z1958" s="24" t="s">
        <v>54</v>
      </c>
      <c r="AA1958" s="26" t="s">
        <v>2309</v>
      </c>
      <c r="AB1958" s="26" t="s">
        <v>3281</v>
      </c>
      <c r="AC1958" s="26" t="s">
        <v>290</v>
      </c>
      <c r="AD1958" s="26" t="s">
        <v>269</v>
      </c>
      <c r="AE1958" s="26"/>
      <c r="AF1958" s="26" t="s">
        <v>270</v>
      </c>
      <c r="AG1958" s="26"/>
      <c r="AH1958" s="45" t="n">
        <v>0</v>
      </c>
      <c r="AI1958" s="45" t="n">
        <f aca="false">Q1958</f>
        <v>21</v>
      </c>
      <c r="AJ1958" s="45" t="n">
        <f aca="false">$AH1958-$AI1958</f>
        <v>-21</v>
      </c>
      <c r="AK1958" s="46" t="n">
        <v>0</v>
      </c>
      <c r="AL1958" s="46" t="n">
        <f aca="false">$AJ1958*$AK1958</f>
        <v>-0</v>
      </c>
      <c r="AM1958" s="46" t="n">
        <f aca="false">$AI1958*$AK1958</f>
        <v>0</v>
      </c>
      <c r="AN1958" s="26"/>
      <c r="AO1958" s="26" t="s">
        <v>3282</v>
      </c>
    </row>
    <row r="1959" customFormat="false" ht="12" hidden="false" customHeight="false" outlineLevel="0" collapsed="false">
      <c r="A1959" s="39" t="s">
        <v>3283</v>
      </c>
      <c r="B1959" s="39" t="s">
        <v>3284</v>
      </c>
      <c r="C1959" s="39"/>
      <c r="D1959" s="39" t="s">
        <v>4505</v>
      </c>
      <c r="E1959" s="39" t="s">
        <v>274</v>
      </c>
      <c r="F1959" s="39" t="s">
        <v>1739</v>
      </c>
      <c r="G1959" s="39"/>
      <c r="H1959" s="39" t="s">
        <v>4502</v>
      </c>
      <c r="I1959" s="40" t="n">
        <v>0</v>
      </c>
      <c r="J1959" s="40" t="n">
        <v>20</v>
      </c>
      <c r="K1959" s="39" t="s">
        <v>4503</v>
      </c>
      <c r="L1959" s="41" t="n">
        <v>4145.2</v>
      </c>
      <c r="M1959" s="41" t="n">
        <v>0</v>
      </c>
      <c r="O1959" s="42" t="n">
        <f aca="false">M1959/SUM($M$2:$M$2023)</f>
        <v>0</v>
      </c>
      <c r="P1959" s="43" t="n">
        <f aca="false">IFERROR(M1959/I1959,0)</f>
        <v>0</v>
      </c>
      <c r="Q1959" s="17"/>
      <c r="R1959" s="44" t="n">
        <f aca="false">I1959-Q1959</f>
        <v>0</v>
      </c>
      <c r="S1959" s="43" t="n">
        <f aca="false">$AK1959*R1959</f>
        <v>0</v>
      </c>
      <c r="U1959" s="26" t="s">
        <v>259</v>
      </c>
      <c r="V1959" s="26" t="s">
        <v>273</v>
      </c>
      <c r="W1959" s="26" t="s">
        <v>262</v>
      </c>
      <c r="X1959" s="26"/>
      <c r="Y1959" s="26" t="s">
        <v>277</v>
      </c>
      <c r="Z1959" s="27" t="s">
        <v>123</v>
      </c>
      <c r="AA1959" s="26"/>
      <c r="AB1959" s="26"/>
      <c r="AC1959" s="26"/>
      <c r="AD1959" s="26"/>
      <c r="AE1959" s="26"/>
      <c r="AF1959" s="26"/>
      <c r="AG1959" s="26"/>
      <c r="AH1959" s="45" t="n">
        <v>0</v>
      </c>
      <c r="AI1959" s="45" t="n">
        <f aca="false">Q1959</f>
        <v>0</v>
      </c>
      <c r="AJ1959" s="45" t="n">
        <f aca="false">$AH1959-$AI1959</f>
        <v>0</v>
      </c>
      <c r="AK1959" s="46" t="n">
        <v>0</v>
      </c>
      <c r="AL1959" s="46" t="n">
        <f aca="false">$AJ1959*$AK1959</f>
        <v>0</v>
      </c>
      <c r="AM1959" s="46" t="n">
        <f aca="false">$AI1959*$AK1959</f>
        <v>0</v>
      </c>
      <c r="AN1959" s="26"/>
      <c r="AO1959" s="26"/>
    </row>
    <row r="1960" customFormat="false" ht="12" hidden="false" customHeight="false" outlineLevel="0" collapsed="false">
      <c r="A1960" s="39" t="s">
        <v>890</v>
      </c>
      <c r="B1960" s="39" t="s">
        <v>891</v>
      </c>
      <c r="C1960" s="39"/>
      <c r="D1960" s="39" t="s">
        <v>4505</v>
      </c>
      <c r="E1960" s="39" t="s">
        <v>274</v>
      </c>
      <c r="F1960" s="39" t="s">
        <v>1739</v>
      </c>
      <c r="G1960" s="39"/>
      <c r="H1960" s="39" t="s">
        <v>4502</v>
      </c>
      <c r="I1960" s="40" t="n">
        <v>0</v>
      </c>
      <c r="J1960" s="40" t="n">
        <v>100</v>
      </c>
      <c r="K1960" s="39" t="s">
        <v>4503</v>
      </c>
      <c r="L1960" s="41" t="n">
        <v>0</v>
      </c>
      <c r="M1960" s="41" t="n">
        <v>0</v>
      </c>
      <c r="O1960" s="42" t="n">
        <f aca="false">M1960/SUM($M$2:$M$2023)</f>
        <v>0</v>
      </c>
      <c r="P1960" s="43" t="n">
        <f aca="false">IFERROR(M1960/I1960,0)</f>
        <v>0</v>
      </c>
      <c r="Q1960" s="17"/>
      <c r="R1960" s="44" t="n">
        <f aca="false">I1960-Q1960</f>
        <v>0</v>
      </c>
      <c r="S1960" s="43" t="n">
        <f aca="false">$AK1960*R1960</f>
        <v>0</v>
      </c>
      <c r="U1960" s="26" t="s">
        <v>259</v>
      </c>
      <c r="V1960" s="26" t="s">
        <v>273</v>
      </c>
      <c r="W1960" s="26" t="s">
        <v>262</v>
      </c>
      <c r="X1960" s="29" t="s">
        <v>227</v>
      </c>
      <c r="Y1960" s="26" t="s">
        <v>297</v>
      </c>
      <c r="Z1960" s="25" t="s">
        <v>51</v>
      </c>
      <c r="AA1960" s="26" t="s">
        <v>1947</v>
      </c>
      <c r="AB1960" s="26" t="s">
        <v>1948</v>
      </c>
      <c r="AC1960" s="26" t="s">
        <v>894</v>
      </c>
      <c r="AD1960" s="26" t="s">
        <v>270</v>
      </c>
      <c r="AE1960" s="26" t="s">
        <v>1949</v>
      </c>
      <c r="AF1960" s="26" t="s">
        <v>270</v>
      </c>
      <c r="AG1960" s="26" t="s">
        <v>895</v>
      </c>
      <c r="AH1960" s="45"/>
      <c r="AI1960" s="45"/>
      <c r="AJ1960" s="45"/>
      <c r="AK1960" s="46" t="n">
        <v>39.4309363636364</v>
      </c>
      <c r="AL1960" s="46"/>
      <c r="AM1960" s="46"/>
      <c r="AN1960" s="26"/>
      <c r="AO1960" s="26" t="s">
        <v>5133</v>
      </c>
    </row>
    <row r="1961" customFormat="false" ht="12" hidden="false" customHeight="false" outlineLevel="0" collapsed="false">
      <c r="A1961" s="39" t="s">
        <v>437</v>
      </c>
      <c r="B1961" s="39" t="s">
        <v>438</v>
      </c>
      <c r="C1961" s="39"/>
      <c r="D1961" s="39" t="s">
        <v>4505</v>
      </c>
      <c r="E1961" s="39" t="s">
        <v>274</v>
      </c>
      <c r="F1961" s="39" t="s">
        <v>1739</v>
      </c>
      <c r="G1961" s="39"/>
      <c r="H1961" s="39" t="s">
        <v>4502</v>
      </c>
      <c r="I1961" s="40" t="n">
        <v>0</v>
      </c>
      <c r="J1961" s="40" t="n">
        <v>500</v>
      </c>
      <c r="K1961" s="39" t="s">
        <v>4503</v>
      </c>
      <c r="L1961" s="41" t="n">
        <v>9716.49</v>
      </c>
      <c r="M1961" s="41" t="n">
        <v>0</v>
      </c>
      <c r="O1961" s="42" t="n">
        <f aca="false">M1961/SUM($M$2:$M$2023)</f>
        <v>0</v>
      </c>
      <c r="P1961" s="43" t="n">
        <f aca="false">IFERROR(M1961/I1961,0)</f>
        <v>0</v>
      </c>
      <c r="Q1961" s="17"/>
      <c r="R1961" s="44" t="n">
        <f aca="false">I1961-Q1961</f>
        <v>0</v>
      </c>
      <c r="S1961" s="43" t="n">
        <f aca="false">$AK1961*R1961</f>
        <v>0</v>
      </c>
      <c r="U1961" s="26" t="s">
        <v>259</v>
      </c>
      <c r="V1961" s="26" t="s">
        <v>273</v>
      </c>
      <c r="W1961" s="26" t="s">
        <v>262</v>
      </c>
      <c r="X1961" s="24" t="s">
        <v>226</v>
      </c>
      <c r="Y1961" s="26" t="s">
        <v>267</v>
      </c>
      <c r="Z1961" s="25" t="s">
        <v>51</v>
      </c>
      <c r="AA1961" s="26" t="s">
        <v>1742</v>
      </c>
      <c r="AB1961" s="26" t="s">
        <v>1743</v>
      </c>
      <c r="AC1961" s="26" t="s">
        <v>441</v>
      </c>
      <c r="AD1961" s="26" t="s">
        <v>269</v>
      </c>
      <c r="AE1961" s="26"/>
      <c r="AF1961" s="26" t="s">
        <v>270</v>
      </c>
      <c r="AG1961" s="26" t="s">
        <v>442</v>
      </c>
      <c r="AH1961" s="45"/>
      <c r="AI1961" s="45"/>
      <c r="AJ1961" s="45"/>
      <c r="AK1961" s="46" t="n">
        <v>19.4329852284438</v>
      </c>
      <c r="AL1961" s="46"/>
      <c r="AM1961" s="46"/>
      <c r="AN1961" s="26"/>
      <c r="AO1961" s="26" t="s">
        <v>4858</v>
      </c>
    </row>
    <row r="1962" customFormat="false" ht="12" hidden="false" customHeight="false" outlineLevel="0" collapsed="false">
      <c r="A1962" s="39" t="s">
        <v>321</v>
      </c>
      <c r="B1962" s="39" t="s">
        <v>322</v>
      </c>
      <c r="C1962" s="39"/>
      <c r="D1962" s="39" t="s">
        <v>4505</v>
      </c>
      <c r="E1962" s="39" t="s">
        <v>274</v>
      </c>
      <c r="F1962" s="39" t="s">
        <v>1739</v>
      </c>
      <c r="G1962" s="39"/>
      <c r="H1962" s="39" t="s">
        <v>4502</v>
      </c>
      <c r="I1962" s="40" t="n">
        <v>0</v>
      </c>
      <c r="J1962" s="40" t="n">
        <v>1200</v>
      </c>
      <c r="K1962" s="39" t="s">
        <v>4503</v>
      </c>
      <c r="L1962" s="41" t="n">
        <v>7349.99</v>
      </c>
      <c r="M1962" s="41" t="n">
        <v>0</v>
      </c>
      <c r="O1962" s="42" t="n">
        <f aca="false">M1962/SUM($M$2:$M$2023)</f>
        <v>0</v>
      </c>
      <c r="P1962" s="43" t="n">
        <f aca="false">IFERROR(M1962/I1962,0)</f>
        <v>0</v>
      </c>
      <c r="Q1962" s="17"/>
      <c r="R1962" s="44" t="n">
        <f aca="false">I1962-Q1962</f>
        <v>0</v>
      </c>
      <c r="S1962" s="43" t="n">
        <f aca="false">$AK1962*R1962</f>
        <v>0</v>
      </c>
      <c r="U1962" s="26" t="s">
        <v>259</v>
      </c>
      <c r="V1962" s="26" t="s">
        <v>273</v>
      </c>
      <c r="W1962" s="26" t="s">
        <v>262</v>
      </c>
      <c r="X1962" s="24" t="s">
        <v>226</v>
      </c>
      <c r="Y1962" s="26" t="s">
        <v>267</v>
      </c>
      <c r="Z1962" s="25" t="s">
        <v>51</v>
      </c>
      <c r="AA1962" s="26" t="s">
        <v>1763</v>
      </c>
      <c r="AB1962" s="26" t="s">
        <v>1764</v>
      </c>
      <c r="AC1962" s="26" t="s">
        <v>325</v>
      </c>
      <c r="AD1962" s="26" t="s">
        <v>269</v>
      </c>
      <c r="AE1962" s="26"/>
      <c r="AF1962" s="26" t="s">
        <v>270</v>
      </c>
      <c r="AG1962" s="26" t="s">
        <v>326</v>
      </c>
      <c r="AH1962" s="45"/>
      <c r="AI1962" s="45"/>
      <c r="AJ1962" s="45"/>
      <c r="AK1962" s="46" t="n">
        <v>36.7499295913343</v>
      </c>
      <c r="AL1962" s="46"/>
      <c r="AM1962" s="46"/>
      <c r="AN1962" s="26"/>
      <c r="AO1962" s="26" t="s">
        <v>4857</v>
      </c>
    </row>
    <row r="1963" customFormat="false" ht="12" hidden="false" customHeight="false" outlineLevel="0" collapsed="false">
      <c r="A1963" s="39" t="s">
        <v>1356</v>
      </c>
      <c r="B1963" s="39" t="s">
        <v>1357</v>
      </c>
      <c r="C1963" s="39"/>
      <c r="D1963" s="39" t="s">
        <v>4505</v>
      </c>
      <c r="E1963" s="39" t="s">
        <v>274</v>
      </c>
      <c r="F1963" s="39" t="s">
        <v>1739</v>
      </c>
      <c r="G1963" s="39"/>
      <c r="H1963" s="39" t="s">
        <v>4502</v>
      </c>
      <c r="I1963" s="40" t="n">
        <v>0</v>
      </c>
      <c r="J1963" s="40" t="n">
        <v>200</v>
      </c>
      <c r="K1963" s="39" t="s">
        <v>4503</v>
      </c>
      <c r="L1963" s="41" t="n">
        <v>31201.43</v>
      </c>
      <c r="M1963" s="41" t="n">
        <v>0</v>
      </c>
      <c r="O1963" s="42" t="n">
        <f aca="false">M1963/SUM($M$2:$M$2023)</f>
        <v>0</v>
      </c>
      <c r="P1963" s="43" t="n">
        <f aca="false">IFERROR(M1963/I1963,0)</f>
        <v>0</v>
      </c>
      <c r="Q1963" s="17"/>
      <c r="R1963" s="44" t="n">
        <f aca="false">I1963-Q1963</f>
        <v>0</v>
      </c>
      <c r="S1963" s="43" t="n">
        <f aca="false">$AK1963*R1963</f>
        <v>0</v>
      </c>
      <c r="U1963" s="26" t="s">
        <v>259</v>
      </c>
      <c r="V1963" s="26" t="s">
        <v>273</v>
      </c>
      <c r="W1963" s="26" t="s">
        <v>262</v>
      </c>
      <c r="X1963" s="25" t="s">
        <v>228</v>
      </c>
      <c r="Y1963" s="26" t="s">
        <v>282</v>
      </c>
      <c r="Z1963" s="25" t="s">
        <v>51</v>
      </c>
      <c r="AA1963" s="26" t="s">
        <v>2213</v>
      </c>
      <c r="AB1963" s="26" t="s">
        <v>2214</v>
      </c>
      <c r="AC1963" s="26" t="s">
        <v>1360</v>
      </c>
      <c r="AD1963" s="26" t="s">
        <v>269</v>
      </c>
      <c r="AE1963" s="26"/>
      <c r="AF1963" s="26" t="s">
        <v>270</v>
      </c>
      <c r="AG1963" s="26" t="s">
        <v>1361</v>
      </c>
      <c r="AH1963" s="45"/>
      <c r="AI1963" s="45"/>
      <c r="AJ1963" s="45"/>
      <c r="AK1963" s="46" t="n">
        <v>156.00714</v>
      </c>
      <c r="AL1963" s="46"/>
      <c r="AM1963" s="46"/>
      <c r="AN1963" s="26"/>
      <c r="AO1963" s="26" t="s">
        <v>6089</v>
      </c>
    </row>
    <row r="1964" customFormat="false" ht="12" hidden="false" customHeight="false" outlineLevel="0" collapsed="false">
      <c r="A1964" s="39" t="s">
        <v>2112</v>
      </c>
      <c r="B1964" s="39" t="s">
        <v>2113</v>
      </c>
      <c r="C1964" s="39"/>
      <c r="D1964" s="39" t="s">
        <v>4505</v>
      </c>
      <c r="E1964" s="39" t="s">
        <v>274</v>
      </c>
      <c r="F1964" s="39" t="s">
        <v>1739</v>
      </c>
      <c r="G1964" s="39"/>
      <c r="H1964" s="39" t="s">
        <v>4502</v>
      </c>
      <c r="I1964" s="40" t="n">
        <v>0</v>
      </c>
      <c r="J1964" s="40" t="n">
        <v>60</v>
      </c>
      <c r="K1964" s="39" t="s">
        <v>4503</v>
      </c>
      <c r="L1964" s="41" t="n">
        <v>14844.38</v>
      </c>
      <c r="M1964" s="41" t="n">
        <v>0</v>
      </c>
      <c r="O1964" s="42" t="n">
        <f aca="false">M1964/SUM($M$2:$M$2023)</f>
        <v>0</v>
      </c>
      <c r="P1964" s="43" t="n">
        <f aca="false">IFERROR(M1964/I1964,0)</f>
        <v>0</v>
      </c>
      <c r="Q1964" s="17"/>
      <c r="R1964" s="44" t="n">
        <f aca="false">I1964-Q1964</f>
        <v>0</v>
      </c>
      <c r="S1964" s="43" t="n">
        <f aca="false">$AK1964*R1964</f>
        <v>0</v>
      </c>
      <c r="U1964" s="26" t="s">
        <v>259</v>
      </c>
      <c r="V1964" s="26" t="s">
        <v>273</v>
      </c>
      <c r="W1964" s="26" t="s">
        <v>262</v>
      </c>
      <c r="X1964" s="26"/>
      <c r="Y1964" s="26" t="s">
        <v>277</v>
      </c>
      <c r="Z1964" s="27" t="s">
        <v>123</v>
      </c>
      <c r="AA1964" s="26"/>
      <c r="AB1964" s="26"/>
      <c r="AC1964" s="26"/>
      <c r="AD1964" s="26"/>
      <c r="AE1964" s="26"/>
      <c r="AF1964" s="26"/>
      <c r="AG1964" s="26"/>
      <c r="AH1964" s="45"/>
      <c r="AI1964" s="45"/>
      <c r="AJ1964" s="45"/>
      <c r="AK1964" s="46" t="n">
        <v>247.406314285714</v>
      </c>
      <c r="AL1964" s="46"/>
      <c r="AM1964" s="46"/>
      <c r="AN1964" s="26"/>
      <c r="AO1964" s="26" t="s">
        <v>1740</v>
      </c>
    </row>
    <row r="1965" customFormat="false" ht="12" hidden="false" customHeight="false" outlineLevel="0" collapsed="false">
      <c r="A1965" s="39" t="s">
        <v>1102</v>
      </c>
      <c r="B1965" s="39" t="s">
        <v>1103</v>
      </c>
      <c r="C1965" s="39"/>
      <c r="D1965" s="39" t="s">
        <v>4505</v>
      </c>
      <c r="E1965" s="39" t="s">
        <v>274</v>
      </c>
      <c r="F1965" s="39" t="s">
        <v>1739</v>
      </c>
      <c r="G1965" s="39"/>
      <c r="H1965" s="39" t="s">
        <v>4502</v>
      </c>
      <c r="I1965" s="40" t="n">
        <v>0</v>
      </c>
      <c r="J1965" s="40" t="n">
        <v>100</v>
      </c>
      <c r="K1965" s="39" t="s">
        <v>4503</v>
      </c>
      <c r="L1965" s="41" t="n">
        <v>11572.02</v>
      </c>
      <c r="M1965" s="41" t="n">
        <v>0</v>
      </c>
      <c r="O1965" s="42" t="n">
        <f aca="false">M1965/SUM($M$2:$M$2023)</f>
        <v>0</v>
      </c>
      <c r="P1965" s="43" t="n">
        <f aca="false">IFERROR(M1965/I1965,0)</f>
        <v>0</v>
      </c>
      <c r="Q1965" s="17"/>
      <c r="R1965" s="44" t="n">
        <f aca="false">I1965-Q1965</f>
        <v>0</v>
      </c>
      <c r="S1965" s="43" t="n">
        <f aca="false">$AK1965*R1965</f>
        <v>0</v>
      </c>
      <c r="U1965" s="26" t="s">
        <v>259</v>
      </c>
      <c r="V1965" s="26" t="s">
        <v>273</v>
      </c>
      <c r="W1965" s="26" t="s">
        <v>262</v>
      </c>
      <c r="X1965" s="25" t="s">
        <v>228</v>
      </c>
      <c r="Y1965" s="26" t="s">
        <v>282</v>
      </c>
      <c r="Z1965" s="25" t="s">
        <v>51</v>
      </c>
      <c r="AA1965" s="26" t="s">
        <v>2341</v>
      </c>
      <c r="AB1965" s="26" t="s">
        <v>2379</v>
      </c>
      <c r="AC1965" s="26" t="s">
        <v>2380</v>
      </c>
      <c r="AD1965" s="26" t="s">
        <v>269</v>
      </c>
      <c r="AE1965" s="26"/>
      <c r="AF1965" s="26" t="s">
        <v>270</v>
      </c>
      <c r="AG1965" s="26" t="s">
        <v>2381</v>
      </c>
      <c r="AH1965" s="45"/>
      <c r="AI1965" s="45"/>
      <c r="AJ1965" s="45"/>
      <c r="AK1965" s="46" t="n">
        <v>115.720138888889</v>
      </c>
      <c r="AL1965" s="46"/>
      <c r="AM1965" s="46"/>
      <c r="AN1965" s="26"/>
      <c r="AO1965" s="26" t="s">
        <v>6090</v>
      </c>
    </row>
    <row r="1966" customFormat="false" ht="12" hidden="false" customHeight="false" outlineLevel="0" collapsed="false">
      <c r="A1966" s="39" t="s">
        <v>1424</v>
      </c>
      <c r="B1966" s="39" t="s">
        <v>1425</v>
      </c>
      <c r="C1966" s="39"/>
      <c r="D1966" s="39" t="s">
        <v>4505</v>
      </c>
      <c r="E1966" s="39" t="s">
        <v>274</v>
      </c>
      <c r="F1966" s="39" t="s">
        <v>1739</v>
      </c>
      <c r="G1966" s="39"/>
      <c r="H1966" s="39" t="s">
        <v>4502</v>
      </c>
      <c r="I1966" s="40" t="n">
        <v>0</v>
      </c>
      <c r="J1966" s="40" t="n">
        <v>20</v>
      </c>
      <c r="K1966" s="39" t="s">
        <v>4503</v>
      </c>
      <c r="L1966" s="41" t="n">
        <v>153694.57</v>
      </c>
      <c r="M1966" s="41" t="n">
        <v>0</v>
      </c>
      <c r="O1966" s="42" t="n">
        <f aca="false">M1966/SUM($M$2:$M$2023)</f>
        <v>0</v>
      </c>
      <c r="P1966" s="43" t="n">
        <f aca="false">IFERROR(M1966/I1966,0)</f>
        <v>0</v>
      </c>
      <c r="Q1966" s="17"/>
      <c r="R1966" s="44" t="n">
        <f aca="false">I1966-Q1966</f>
        <v>0</v>
      </c>
      <c r="S1966" s="43" t="n">
        <f aca="false">$AK1966*R1966</f>
        <v>0</v>
      </c>
      <c r="U1966" s="26" t="s">
        <v>259</v>
      </c>
      <c r="V1966" s="26" t="s">
        <v>273</v>
      </c>
      <c r="W1966" s="26" t="s">
        <v>262</v>
      </c>
      <c r="X1966" s="24" t="s">
        <v>226</v>
      </c>
      <c r="Y1966" s="26" t="s">
        <v>267</v>
      </c>
      <c r="Z1966" s="25" t="s">
        <v>51</v>
      </c>
      <c r="AA1966" s="26" t="s">
        <v>2429</v>
      </c>
      <c r="AB1966" s="26" t="s">
        <v>2430</v>
      </c>
      <c r="AC1966" s="26" t="s">
        <v>290</v>
      </c>
      <c r="AD1966" s="26" t="s">
        <v>270</v>
      </c>
      <c r="AE1966" s="26" t="s">
        <v>2432</v>
      </c>
      <c r="AF1966" s="26" t="s">
        <v>270</v>
      </c>
      <c r="AG1966" s="26"/>
      <c r="AH1966" s="45"/>
      <c r="AI1966" s="45"/>
      <c r="AJ1966" s="45"/>
      <c r="AK1966" s="46" t="n">
        <v>7684.72832258065</v>
      </c>
      <c r="AL1966" s="46"/>
      <c r="AM1966" s="46"/>
      <c r="AN1966" s="26"/>
      <c r="AO1966" s="26" t="s">
        <v>5632</v>
      </c>
    </row>
    <row r="1967" customFormat="false" ht="12" hidden="false" customHeight="false" outlineLevel="0" collapsed="false">
      <c r="A1967" s="39" t="s">
        <v>3285</v>
      </c>
      <c r="B1967" s="39" t="s">
        <v>3286</v>
      </c>
      <c r="C1967" s="39"/>
      <c r="D1967" s="39" t="s">
        <v>4505</v>
      </c>
      <c r="E1967" s="39" t="s">
        <v>274</v>
      </c>
      <c r="F1967" s="39" t="s">
        <v>1739</v>
      </c>
      <c r="G1967" s="39"/>
      <c r="H1967" s="39" t="s">
        <v>4502</v>
      </c>
      <c r="I1967" s="40" t="n">
        <v>0</v>
      </c>
      <c r="J1967" s="40" t="n">
        <v>20</v>
      </c>
      <c r="K1967" s="39" t="s">
        <v>4503</v>
      </c>
      <c r="L1967" s="41" t="n">
        <v>11980</v>
      </c>
      <c r="M1967" s="41" t="n">
        <v>0</v>
      </c>
      <c r="O1967" s="42" t="n">
        <f aca="false">M1967/SUM($M$2:$M$2023)</f>
        <v>0</v>
      </c>
      <c r="P1967" s="43" t="n">
        <f aca="false">IFERROR(M1967/I1967,0)</f>
        <v>0</v>
      </c>
      <c r="Q1967" s="17" t="n">
        <v>2</v>
      </c>
      <c r="R1967" s="44" t="n">
        <f aca="false">I1967-Q1967</f>
        <v>-2</v>
      </c>
      <c r="S1967" s="43" t="n">
        <f aca="false">$AK1967*R1967</f>
        <v>-0</v>
      </c>
      <c r="U1967" s="26" t="s">
        <v>259</v>
      </c>
      <c r="V1967" s="26" t="s">
        <v>273</v>
      </c>
      <c r="W1967" s="26" t="s">
        <v>262</v>
      </c>
      <c r="X1967" s="25" t="s">
        <v>228</v>
      </c>
      <c r="Y1967" s="26" t="s">
        <v>282</v>
      </c>
      <c r="Z1967" s="24" t="s">
        <v>54</v>
      </c>
      <c r="AA1967" s="26" t="s">
        <v>3287</v>
      </c>
      <c r="AB1967" s="26" t="s">
        <v>3288</v>
      </c>
      <c r="AC1967" s="26" t="s">
        <v>290</v>
      </c>
      <c r="AD1967" s="26" t="s">
        <v>270</v>
      </c>
      <c r="AE1967" s="26" t="s">
        <v>3289</v>
      </c>
      <c r="AF1967" s="26" t="s">
        <v>270</v>
      </c>
      <c r="AG1967" s="26"/>
      <c r="AH1967" s="45" t="n">
        <v>0</v>
      </c>
      <c r="AI1967" s="45" t="n">
        <f aca="false">Q1967</f>
        <v>2</v>
      </c>
      <c r="AJ1967" s="45" t="n">
        <f aca="false">$AH1967-$AI1967</f>
        <v>-2</v>
      </c>
      <c r="AK1967" s="46" t="n">
        <v>0</v>
      </c>
      <c r="AL1967" s="46" t="n">
        <f aca="false">$AJ1967*$AK1967</f>
        <v>-0</v>
      </c>
      <c r="AM1967" s="46" t="n">
        <f aca="false">$AI1967*$AK1967</f>
        <v>0</v>
      </c>
      <c r="AN1967" s="26"/>
      <c r="AO1967" s="26" t="s">
        <v>3290</v>
      </c>
    </row>
    <row r="1968" customFormat="false" ht="12" hidden="false" customHeight="false" outlineLevel="0" collapsed="false">
      <c r="A1968" s="39" t="s">
        <v>2416</v>
      </c>
      <c r="B1968" s="39" t="s">
        <v>2417</v>
      </c>
      <c r="C1968" s="39"/>
      <c r="D1968" s="39" t="s">
        <v>4505</v>
      </c>
      <c r="E1968" s="39" t="s">
        <v>274</v>
      </c>
      <c r="F1968" s="39" t="s">
        <v>1739</v>
      </c>
      <c r="G1968" s="39"/>
      <c r="H1968" s="39" t="s">
        <v>4502</v>
      </c>
      <c r="I1968" s="40" t="n">
        <v>0</v>
      </c>
      <c r="J1968" s="40" t="n">
        <v>20</v>
      </c>
      <c r="K1968" s="39" t="s">
        <v>4503</v>
      </c>
      <c r="L1968" s="41" t="n">
        <v>67073.69</v>
      </c>
      <c r="M1968" s="41" t="n">
        <v>0</v>
      </c>
      <c r="O1968" s="42" t="n">
        <f aca="false">M1968/SUM($M$2:$M$2023)</f>
        <v>0</v>
      </c>
      <c r="P1968" s="43" t="n">
        <f aca="false">IFERROR(M1968/I1968,0)</f>
        <v>0</v>
      </c>
      <c r="Q1968" s="17"/>
      <c r="R1968" s="44" t="n">
        <f aca="false">I1968-Q1968</f>
        <v>0</v>
      </c>
      <c r="S1968" s="43" t="n">
        <f aca="false">$AK1968*R1968</f>
        <v>0</v>
      </c>
      <c r="U1968" s="26" t="s">
        <v>259</v>
      </c>
      <c r="V1968" s="26" t="s">
        <v>273</v>
      </c>
      <c r="W1968" s="26" t="s">
        <v>262</v>
      </c>
      <c r="X1968" s="24" t="s">
        <v>226</v>
      </c>
      <c r="Y1968" s="26" t="s">
        <v>267</v>
      </c>
      <c r="Z1968" s="25" t="s">
        <v>51</v>
      </c>
      <c r="AA1968" s="26" t="s">
        <v>2418</v>
      </c>
      <c r="AB1968" s="26" t="s">
        <v>2417</v>
      </c>
      <c r="AC1968" s="26" t="s">
        <v>2419</v>
      </c>
      <c r="AD1968" s="26" t="s">
        <v>269</v>
      </c>
      <c r="AE1968" s="26"/>
      <c r="AF1968" s="26" t="s">
        <v>270</v>
      </c>
      <c r="AG1968" s="26" t="s">
        <v>1720</v>
      </c>
      <c r="AH1968" s="45"/>
      <c r="AI1968" s="45"/>
      <c r="AJ1968" s="45"/>
      <c r="AK1968" s="46" t="n">
        <v>3353.68462857143</v>
      </c>
      <c r="AL1968" s="46"/>
      <c r="AM1968" s="46"/>
      <c r="AN1968" s="26"/>
      <c r="AO1968" s="26" t="s">
        <v>5633</v>
      </c>
    </row>
    <row r="1969" customFormat="false" ht="12" hidden="false" customHeight="false" outlineLevel="0" collapsed="false">
      <c r="A1969" s="39" t="s">
        <v>952</v>
      </c>
      <c r="B1969" s="39" t="s">
        <v>953</v>
      </c>
      <c r="C1969" s="39"/>
      <c r="D1969" s="39" t="s">
        <v>4505</v>
      </c>
      <c r="E1969" s="39" t="s">
        <v>274</v>
      </c>
      <c r="F1969" s="39" t="s">
        <v>1739</v>
      </c>
      <c r="G1969" s="39"/>
      <c r="H1969" s="39" t="s">
        <v>4502</v>
      </c>
      <c r="I1969" s="40" t="n">
        <v>0</v>
      </c>
      <c r="J1969" s="40" t="n">
        <v>10</v>
      </c>
      <c r="K1969" s="39" t="s">
        <v>4503</v>
      </c>
      <c r="L1969" s="41" t="n">
        <v>18300.72</v>
      </c>
      <c r="M1969" s="41" t="n">
        <v>0</v>
      </c>
      <c r="O1969" s="42" t="n">
        <f aca="false">M1969/SUM($M$2:$M$2023)</f>
        <v>0</v>
      </c>
      <c r="P1969" s="43" t="n">
        <f aca="false">IFERROR(M1969/I1969,0)</f>
        <v>0</v>
      </c>
      <c r="Q1969" s="17"/>
      <c r="R1969" s="44" t="n">
        <f aca="false">I1969-Q1969</f>
        <v>0</v>
      </c>
      <c r="S1969" s="43" t="n">
        <f aca="false">$AK1969*R1969</f>
        <v>0</v>
      </c>
      <c r="U1969" s="26" t="s">
        <v>259</v>
      </c>
      <c r="V1969" s="26" t="s">
        <v>273</v>
      </c>
      <c r="W1969" s="26" t="s">
        <v>262</v>
      </c>
      <c r="X1969" s="29" t="s">
        <v>227</v>
      </c>
      <c r="Y1969" s="26" t="s">
        <v>297</v>
      </c>
      <c r="Z1969" s="25" t="s">
        <v>51</v>
      </c>
      <c r="AA1969" s="26" t="s">
        <v>2303</v>
      </c>
      <c r="AB1969" s="26" t="s">
        <v>2304</v>
      </c>
      <c r="AC1969" s="26" t="s">
        <v>956</v>
      </c>
      <c r="AD1969" s="26" t="s">
        <v>270</v>
      </c>
      <c r="AE1969" s="26" t="s">
        <v>2305</v>
      </c>
      <c r="AF1969" s="26" t="s">
        <v>270</v>
      </c>
      <c r="AG1969" s="26" t="s">
        <v>957</v>
      </c>
      <c r="AH1969" s="45"/>
      <c r="AI1969" s="45"/>
      <c r="AJ1969" s="45"/>
      <c r="AK1969" s="46" t="n">
        <v>1830.07158730159</v>
      </c>
      <c r="AL1969" s="46"/>
      <c r="AM1969" s="46"/>
      <c r="AN1969" s="26"/>
      <c r="AO1969" s="26" t="s">
        <v>5584</v>
      </c>
    </row>
    <row r="1970" customFormat="false" ht="12" hidden="false" customHeight="false" outlineLevel="0" collapsed="false">
      <c r="A1970" s="39" t="s">
        <v>335</v>
      </c>
      <c r="B1970" s="39" t="s">
        <v>336</v>
      </c>
      <c r="C1970" s="39"/>
      <c r="D1970" s="39" t="s">
        <v>4505</v>
      </c>
      <c r="E1970" s="39" t="s">
        <v>274</v>
      </c>
      <c r="F1970" s="39" t="s">
        <v>1739</v>
      </c>
      <c r="G1970" s="39"/>
      <c r="H1970" s="39" t="s">
        <v>4502</v>
      </c>
      <c r="I1970" s="40" t="n">
        <v>0</v>
      </c>
      <c r="J1970" s="40" t="n">
        <v>14200</v>
      </c>
      <c r="K1970" s="39" t="s">
        <v>4503</v>
      </c>
      <c r="L1970" s="41" t="n">
        <v>642623.28</v>
      </c>
      <c r="M1970" s="41" t="n">
        <v>0</v>
      </c>
      <c r="O1970" s="42" t="n">
        <f aca="false">M1970/SUM($M$2:$M$2023)</f>
        <v>0</v>
      </c>
      <c r="P1970" s="43" t="n">
        <f aca="false">IFERROR(M1970/I1970,0)</f>
        <v>0</v>
      </c>
      <c r="Q1970" s="17"/>
      <c r="R1970" s="44" t="n">
        <f aca="false">I1970-Q1970</f>
        <v>0</v>
      </c>
      <c r="S1970" s="43" t="n">
        <f aca="false">$AK1970*R1970</f>
        <v>0</v>
      </c>
      <c r="U1970" s="26" t="s">
        <v>259</v>
      </c>
      <c r="V1970" s="26" t="s">
        <v>273</v>
      </c>
      <c r="W1970" s="26" t="s">
        <v>262</v>
      </c>
      <c r="X1970" s="26"/>
      <c r="Y1970" s="26" t="s">
        <v>277</v>
      </c>
      <c r="Z1970" s="27" t="s">
        <v>123</v>
      </c>
      <c r="AA1970" s="26"/>
      <c r="AB1970" s="26"/>
      <c r="AC1970" s="26"/>
      <c r="AD1970" s="26"/>
      <c r="AE1970" s="26"/>
      <c r="AF1970" s="26"/>
      <c r="AG1970" s="26"/>
      <c r="AH1970" s="45"/>
      <c r="AI1970" s="45"/>
      <c r="AJ1970" s="45"/>
      <c r="AK1970" s="46" t="n">
        <v>53.55194</v>
      </c>
      <c r="AL1970" s="46"/>
      <c r="AM1970" s="46"/>
      <c r="AN1970" s="26"/>
      <c r="AO1970" s="26" t="s">
        <v>1740</v>
      </c>
    </row>
    <row r="1971" customFormat="false" ht="12" hidden="false" customHeight="false" outlineLevel="0" collapsed="false">
      <c r="A1971" s="39" t="s">
        <v>3291</v>
      </c>
      <c r="B1971" s="39" t="s">
        <v>3292</v>
      </c>
      <c r="C1971" s="39"/>
      <c r="D1971" s="39" t="s">
        <v>4505</v>
      </c>
      <c r="E1971" s="39" t="s">
        <v>274</v>
      </c>
      <c r="F1971" s="39" t="s">
        <v>1739</v>
      </c>
      <c r="G1971" s="39"/>
      <c r="H1971" s="39" t="s">
        <v>4502</v>
      </c>
      <c r="I1971" s="40" t="n">
        <v>0</v>
      </c>
      <c r="J1971" s="40" t="n">
        <v>100</v>
      </c>
      <c r="K1971" s="39" t="s">
        <v>4503</v>
      </c>
      <c r="L1971" s="41" t="n">
        <v>417</v>
      </c>
      <c r="M1971" s="41" t="n">
        <v>0</v>
      </c>
      <c r="O1971" s="42" t="n">
        <f aca="false">M1971/SUM($M$2:$M$2023)</f>
        <v>0</v>
      </c>
      <c r="P1971" s="43" t="n">
        <f aca="false">IFERROR(M1971/I1971,0)</f>
        <v>0</v>
      </c>
      <c r="Q1971" s="17"/>
      <c r="R1971" s="44" t="n">
        <f aca="false">I1971-Q1971</f>
        <v>0</v>
      </c>
      <c r="S1971" s="43" t="n">
        <f aca="false">$AK1971*R1971</f>
        <v>0</v>
      </c>
      <c r="U1971" s="26" t="s">
        <v>259</v>
      </c>
      <c r="V1971" s="26" t="s">
        <v>273</v>
      </c>
      <c r="W1971" s="26" t="s">
        <v>262</v>
      </c>
      <c r="X1971" s="26"/>
      <c r="Y1971" s="26" t="s">
        <v>277</v>
      </c>
      <c r="Z1971" s="27" t="s">
        <v>123</v>
      </c>
      <c r="AA1971" s="26"/>
      <c r="AB1971" s="26"/>
      <c r="AC1971" s="26"/>
      <c r="AD1971" s="26"/>
      <c r="AE1971" s="26"/>
      <c r="AF1971" s="26"/>
      <c r="AG1971" s="26"/>
      <c r="AH1971" s="45" t="n">
        <v>0</v>
      </c>
      <c r="AI1971" s="45" t="n">
        <f aca="false">Q1971</f>
        <v>0</v>
      </c>
      <c r="AJ1971" s="45" t="n">
        <f aca="false">$AH1971-$AI1971</f>
        <v>0</v>
      </c>
      <c r="AK1971" s="46" t="n">
        <v>0</v>
      </c>
      <c r="AL1971" s="46" t="n">
        <f aca="false">$AJ1971*$AK1971</f>
        <v>0</v>
      </c>
      <c r="AM1971" s="46" t="n">
        <f aca="false">$AI1971*$AK1971</f>
        <v>0</v>
      </c>
      <c r="AN1971" s="26"/>
      <c r="AO1971" s="26"/>
    </row>
    <row r="1972" customFormat="false" ht="12" hidden="false" customHeight="false" outlineLevel="0" collapsed="false">
      <c r="A1972" s="39" t="s">
        <v>3293</v>
      </c>
      <c r="B1972" s="39" t="s">
        <v>3294</v>
      </c>
      <c r="C1972" s="39"/>
      <c r="D1972" s="39" t="s">
        <v>4505</v>
      </c>
      <c r="E1972" s="39" t="s">
        <v>274</v>
      </c>
      <c r="F1972" s="39" t="s">
        <v>1739</v>
      </c>
      <c r="G1972" s="39"/>
      <c r="H1972" s="39" t="s">
        <v>4502</v>
      </c>
      <c r="I1972" s="40" t="n">
        <v>0</v>
      </c>
      <c r="J1972" s="40" t="n">
        <v>100</v>
      </c>
      <c r="K1972" s="39" t="s">
        <v>4503</v>
      </c>
      <c r="L1972" s="41" t="n">
        <v>244.33</v>
      </c>
      <c r="M1972" s="41" t="n">
        <v>0</v>
      </c>
      <c r="O1972" s="42" t="n">
        <f aca="false">M1972/SUM($M$2:$M$2023)</f>
        <v>0</v>
      </c>
      <c r="P1972" s="43" t="n">
        <f aca="false">IFERROR(M1972/I1972,0)</f>
        <v>0</v>
      </c>
      <c r="Q1972" s="17"/>
      <c r="R1972" s="44" t="n">
        <f aca="false">I1972-Q1972</f>
        <v>0</v>
      </c>
      <c r="S1972" s="43" t="n">
        <f aca="false">$AK1972*R1972</f>
        <v>0</v>
      </c>
      <c r="U1972" s="26" t="s">
        <v>259</v>
      </c>
      <c r="V1972" s="26" t="s">
        <v>273</v>
      </c>
      <c r="W1972" s="26" t="s">
        <v>262</v>
      </c>
      <c r="X1972" s="26"/>
      <c r="Y1972" s="26" t="s">
        <v>277</v>
      </c>
      <c r="Z1972" s="27" t="s">
        <v>123</v>
      </c>
      <c r="AA1972" s="26"/>
      <c r="AB1972" s="26"/>
      <c r="AC1972" s="26"/>
      <c r="AD1972" s="26"/>
      <c r="AE1972" s="26"/>
      <c r="AF1972" s="26"/>
      <c r="AG1972" s="26"/>
      <c r="AH1972" s="45" t="n">
        <v>0</v>
      </c>
      <c r="AI1972" s="45" t="n">
        <f aca="false">Q1972</f>
        <v>0</v>
      </c>
      <c r="AJ1972" s="45" t="n">
        <f aca="false">$AH1972-$AI1972</f>
        <v>0</v>
      </c>
      <c r="AK1972" s="46" t="n">
        <v>0</v>
      </c>
      <c r="AL1972" s="46" t="n">
        <f aca="false">$AJ1972*$AK1972</f>
        <v>0</v>
      </c>
      <c r="AM1972" s="46" t="n">
        <f aca="false">$AI1972*$AK1972</f>
        <v>0</v>
      </c>
      <c r="AN1972" s="26"/>
      <c r="AO1972" s="26"/>
    </row>
    <row r="1973" customFormat="false" ht="12" hidden="false" customHeight="false" outlineLevel="0" collapsed="false">
      <c r="A1973" s="39" t="s">
        <v>3295</v>
      </c>
      <c r="B1973" s="39" t="s">
        <v>3296</v>
      </c>
      <c r="C1973" s="39"/>
      <c r="D1973" s="39" t="s">
        <v>4505</v>
      </c>
      <c r="E1973" s="39" t="s">
        <v>274</v>
      </c>
      <c r="F1973" s="39" t="s">
        <v>1739</v>
      </c>
      <c r="G1973" s="39"/>
      <c r="H1973" s="39" t="s">
        <v>4502</v>
      </c>
      <c r="I1973" s="40" t="n">
        <v>0</v>
      </c>
      <c r="J1973" s="40" t="n">
        <v>100</v>
      </c>
      <c r="K1973" s="39" t="s">
        <v>4503</v>
      </c>
      <c r="L1973" s="41" t="n">
        <v>342</v>
      </c>
      <c r="M1973" s="41" t="n">
        <v>0</v>
      </c>
      <c r="O1973" s="42" t="n">
        <f aca="false">M1973/SUM($M$2:$M$2023)</f>
        <v>0</v>
      </c>
      <c r="P1973" s="43" t="n">
        <f aca="false">IFERROR(M1973/I1973,0)</f>
        <v>0</v>
      </c>
      <c r="Q1973" s="17"/>
      <c r="R1973" s="44" t="n">
        <f aca="false">I1973-Q1973</f>
        <v>0</v>
      </c>
      <c r="S1973" s="43" t="n">
        <f aca="false">$AK1973*R1973</f>
        <v>0</v>
      </c>
      <c r="U1973" s="26" t="s">
        <v>259</v>
      </c>
      <c r="V1973" s="26" t="s">
        <v>273</v>
      </c>
      <c r="W1973" s="26" t="s">
        <v>262</v>
      </c>
      <c r="X1973" s="26"/>
      <c r="Y1973" s="26" t="s">
        <v>277</v>
      </c>
      <c r="Z1973" s="27" t="s">
        <v>123</v>
      </c>
      <c r="AA1973" s="26"/>
      <c r="AB1973" s="26"/>
      <c r="AC1973" s="26"/>
      <c r="AD1973" s="26"/>
      <c r="AE1973" s="26"/>
      <c r="AF1973" s="26"/>
      <c r="AG1973" s="26"/>
      <c r="AH1973" s="45" t="n">
        <v>0</v>
      </c>
      <c r="AI1973" s="45" t="n">
        <f aca="false">Q1973</f>
        <v>0</v>
      </c>
      <c r="AJ1973" s="45" t="n">
        <f aca="false">$AH1973-$AI1973</f>
        <v>0</v>
      </c>
      <c r="AK1973" s="46" t="n">
        <v>0</v>
      </c>
      <c r="AL1973" s="46" t="n">
        <f aca="false">$AJ1973*$AK1973</f>
        <v>0</v>
      </c>
      <c r="AM1973" s="46" t="n">
        <f aca="false">$AI1973*$AK1973</f>
        <v>0</v>
      </c>
      <c r="AN1973" s="26"/>
      <c r="AO1973" s="26"/>
    </row>
    <row r="1974" customFormat="false" ht="12" hidden="false" customHeight="false" outlineLevel="0" collapsed="false">
      <c r="A1974" s="39" t="s">
        <v>1906</v>
      </c>
      <c r="B1974" s="39" t="s">
        <v>1907</v>
      </c>
      <c r="C1974" s="39"/>
      <c r="D1974" s="39" t="s">
        <v>4505</v>
      </c>
      <c r="E1974" s="39" t="s">
        <v>274</v>
      </c>
      <c r="F1974" s="39" t="s">
        <v>1739</v>
      </c>
      <c r="G1974" s="39"/>
      <c r="H1974" s="39" t="s">
        <v>4502</v>
      </c>
      <c r="I1974" s="40" t="n">
        <v>0</v>
      </c>
      <c r="J1974" s="40" t="n">
        <v>360</v>
      </c>
      <c r="K1974" s="39" t="s">
        <v>4503</v>
      </c>
      <c r="L1974" s="41" t="n">
        <v>35782.28</v>
      </c>
      <c r="M1974" s="41" t="n">
        <v>0</v>
      </c>
      <c r="O1974" s="42" t="n">
        <f aca="false">M1974/SUM($M$2:$M$2023)</f>
        <v>0</v>
      </c>
      <c r="P1974" s="43" t="n">
        <f aca="false">IFERROR(M1974/I1974,0)</f>
        <v>0</v>
      </c>
      <c r="Q1974" s="17"/>
      <c r="R1974" s="44" t="n">
        <f aca="false">I1974-Q1974</f>
        <v>0</v>
      </c>
      <c r="S1974" s="43" t="n">
        <f aca="false">$AK1974*R1974</f>
        <v>0</v>
      </c>
      <c r="U1974" s="26" t="s">
        <v>259</v>
      </c>
      <c r="V1974" s="26" t="s">
        <v>273</v>
      </c>
      <c r="W1974" s="26" t="s">
        <v>262</v>
      </c>
      <c r="X1974" s="29" t="s">
        <v>227</v>
      </c>
      <c r="Y1974" s="26" t="s">
        <v>297</v>
      </c>
      <c r="Z1974" s="25" t="s">
        <v>51</v>
      </c>
      <c r="AA1974" s="26" t="s">
        <v>1908</v>
      </c>
      <c r="AB1974" s="26" t="s">
        <v>1909</v>
      </c>
      <c r="AC1974" s="26" t="s">
        <v>1910</v>
      </c>
      <c r="AD1974" s="26" t="s">
        <v>269</v>
      </c>
      <c r="AE1974" s="26"/>
      <c r="AF1974" s="26" t="s">
        <v>270</v>
      </c>
      <c r="AG1974" s="26" t="s">
        <v>1911</v>
      </c>
      <c r="AH1974" s="45"/>
      <c r="AI1974" s="45"/>
      <c r="AJ1974" s="45"/>
      <c r="AK1974" s="46" t="n">
        <v>99.3952245614035</v>
      </c>
      <c r="AL1974" s="46"/>
      <c r="AM1974" s="46"/>
      <c r="AN1974" s="26"/>
      <c r="AO1974" s="26" t="s">
        <v>5973</v>
      </c>
    </row>
    <row r="1975" customFormat="false" ht="12" hidden="false" customHeight="false" outlineLevel="0" collapsed="false">
      <c r="A1975" s="39" t="s">
        <v>1077</v>
      </c>
      <c r="B1975" s="39" t="s">
        <v>1078</v>
      </c>
      <c r="C1975" s="39"/>
      <c r="D1975" s="39" t="s">
        <v>4505</v>
      </c>
      <c r="E1975" s="39" t="s">
        <v>274</v>
      </c>
      <c r="F1975" s="39" t="s">
        <v>1739</v>
      </c>
      <c r="G1975" s="39"/>
      <c r="H1975" s="39" t="s">
        <v>4502</v>
      </c>
      <c r="I1975" s="40" t="n">
        <v>0</v>
      </c>
      <c r="J1975" s="40" t="n">
        <v>3</v>
      </c>
      <c r="K1975" s="39" t="s">
        <v>4503</v>
      </c>
      <c r="L1975" s="41" t="n">
        <v>8182.05</v>
      </c>
      <c r="M1975" s="41" t="n">
        <v>0</v>
      </c>
      <c r="O1975" s="42" t="n">
        <f aca="false">M1975/SUM($M$2:$M$2023)</f>
        <v>0</v>
      </c>
      <c r="P1975" s="43" t="n">
        <f aca="false">IFERROR(M1975/I1975,0)</f>
        <v>0</v>
      </c>
      <c r="Q1975" s="17"/>
      <c r="R1975" s="44" t="n">
        <f aca="false">I1975-Q1975</f>
        <v>0</v>
      </c>
      <c r="S1975" s="43" t="n">
        <f aca="false">$AK1975*R1975</f>
        <v>0</v>
      </c>
      <c r="U1975" s="26" t="s">
        <v>259</v>
      </c>
      <c r="V1975" s="26" t="s">
        <v>273</v>
      </c>
      <c r="W1975" s="26" t="s">
        <v>262</v>
      </c>
      <c r="X1975" s="26"/>
      <c r="Y1975" s="26" t="s">
        <v>277</v>
      </c>
      <c r="Z1975" s="27" t="s">
        <v>123</v>
      </c>
      <c r="AA1975" s="26"/>
      <c r="AB1975" s="26"/>
      <c r="AC1975" s="26"/>
      <c r="AD1975" s="26"/>
      <c r="AE1975" s="26"/>
      <c r="AF1975" s="26"/>
      <c r="AG1975" s="26"/>
      <c r="AH1975" s="45"/>
      <c r="AI1975" s="45"/>
      <c r="AJ1975" s="45"/>
      <c r="AK1975" s="46" t="n">
        <v>2727.35037617555</v>
      </c>
      <c r="AL1975" s="46"/>
      <c r="AM1975" s="46"/>
      <c r="AN1975" s="26"/>
      <c r="AO1975" s="26" t="s">
        <v>1740</v>
      </c>
    </row>
    <row r="1976" customFormat="false" ht="12" hidden="false" customHeight="false" outlineLevel="0" collapsed="false">
      <c r="A1976" s="39" t="s">
        <v>719</v>
      </c>
      <c r="B1976" s="39" t="s">
        <v>720</v>
      </c>
      <c r="C1976" s="39"/>
      <c r="D1976" s="39" t="s">
        <v>4505</v>
      </c>
      <c r="E1976" s="39" t="s">
        <v>274</v>
      </c>
      <c r="F1976" s="39" t="s">
        <v>1739</v>
      </c>
      <c r="G1976" s="39"/>
      <c r="H1976" s="39" t="s">
        <v>4502</v>
      </c>
      <c r="I1976" s="40" t="n">
        <v>0</v>
      </c>
      <c r="J1976" s="40" t="n">
        <v>100</v>
      </c>
      <c r="K1976" s="39" t="s">
        <v>4503</v>
      </c>
      <c r="L1976" s="41" t="n">
        <v>1000</v>
      </c>
      <c r="M1976" s="41" t="n">
        <v>0</v>
      </c>
      <c r="O1976" s="42" t="n">
        <f aca="false">M1976/SUM($M$2:$M$2023)</f>
        <v>0</v>
      </c>
      <c r="P1976" s="43" t="n">
        <f aca="false">IFERROR(M1976/I1976,0)</f>
        <v>0</v>
      </c>
      <c r="Q1976" s="17"/>
      <c r="R1976" s="44" t="n">
        <f aca="false">I1976-Q1976</f>
        <v>0</v>
      </c>
      <c r="S1976" s="43" t="n">
        <f aca="false">$AK1976*R1976</f>
        <v>0</v>
      </c>
      <c r="U1976" s="26" t="s">
        <v>259</v>
      </c>
      <c r="V1976" s="26" t="s">
        <v>273</v>
      </c>
      <c r="W1976" s="26" t="s">
        <v>262</v>
      </c>
      <c r="X1976" s="26"/>
      <c r="Y1976" s="26" t="s">
        <v>277</v>
      </c>
      <c r="Z1976" s="27" t="s">
        <v>123</v>
      </c>
      <c r="AA1976" s="26"/>
      <c r="AB1976" s="26"/>
      <c r="AC1976" s="26"/>
      <c r="AD1976" s="26"/>
      <c r="AE1976" s="26"/>
      <c r="AF1976" s="26"/>
      <c r="AG1976" s="26"/>
      <c r="AH1976" s="45" t="n">
        <v>0</v>
      </c>
      <c r="AI1976" s="45" t="n">
        <f aca="false">Q1976</f>
        <v>0</v>
      </c>
      <c r="AJ1976" s="45" t="n">
        <f aca="false">$AH1976-$AI1976</f>
        <v>0</v>
      </c>
      <c r="AK1976" s="46" t="n">
        <v>0</v>
      </c>
      <c r="AL1976" s="46" t="n">
        <f aca="false">$AJ1976*$AK1976</f>
        <v>0</v>
      </c>
      <c r="AM1976" s="46" t="n">
        <f aca="false">$AI1976*$AK1976</f>
        <v>0</v>
      </c>
      <c r="AN1976" s="26"/>
      <c r="AO1976" s="26"/>
    </row>
    <row r="1977" customFormat="false" ht="12" hidden="false" customHeight="false" outlineLevel="0" collapsed="false">
      <c r="A1977" s="39" t="s">
        <v>3297</v>
      </c>
      <c r="B1977" s="39" t="s">
        <v>3298</v>
      </c>
      <c r="C1977" s="39"/>
      <c r="D1977" s="39" t="s">
        <v>4505</v>
      </c>
      <c r="E1977" s="39" t="s">
        <v>274</v>
      </c>
      <c r="F1977" s="39" t="s">
        <v>1739</v>
      </c>
      <c r="G1977" s="39"/>
      <c r="H1977" s="39" t="s">
        <v>4502</v>
      </c>
      <c r="I1977" s="40" t="n">
        <v>0</v>
      </c>
      <c r="J1977" s="40" t="n">
        <v>10</v>
      </c>
      <c r="K1977" s="39" t="s">
        <v>4503</v>
      </c>
      <c r="L1977" s="41" t="n">
        <v>5385.9</v>
      </c>
      <c r="M1977" s="41" t="n">
        <v>0</v>
      </c>
      <c r="O1977" s="42" t="n">
        <f aca="false">M1977/SUM($M$2:$M$2023)</f>
        <v>0</v>
      </c>
      <c r="P1977" s="43" t="n">
        <f aca="false">IFERROR(M1977/I1977,0)</f>
        <v>0</v>
      </c>
      <c r="Q1977" s="17"/>
      <c r="R1977" s="44" t="n">
        <f aca="false">I1977-Q1977</f>
        <v>0</v>
      </c>
      <c r="S1977" s="43" t="n">
        <f aca="false">$AK1977*R1977</f>
        <v>0</v>
      </c>
      <c r="U1977" s="26" t="s">
        <v>259</v>
      </c>
      <c r="V1977" s="26" t="s">
        <v>273</v>
      </c>
      <c r="W1977" s="26" t="s">
        <v>262</v>
      </c>
      <c r="X1977" s="26"/>
      <c r="Y1977" s="26" t="s">
        <v>277</v>
      </c>
      <c r="Z1977" s="27" t="s">
        <v>123</v>
      </c>
      <c r="AA1977" s="26"/>
      <c r="AB1977" s="26"/>
      <c r="AC1977" s="26"/>
      <c r="AD1977" s="26"/>
      <c r="AE1977" s="26"/>
      <c r="AF1977" s="26"/>
      <c r="AG1977" s="26"/>
      <c r="AH1977" s="45" t="n">
        <v>0</v>
      </c>
      <c r="AI1977" s="45" t="n">
        <f aca="false">Q1977</f>
        <v>0</v>
      </c>
      <c r="AJ1977" s="45" t="n">
        <f aca="false">$AH1977-$AI1977</f>
        <v>0</v>
      </c>
      <c r="AK1977" s="46" t="n">
        <v>0</v>
      </c>
      <c r="AL1977" s="46" t="n">
        <f aca="false">$AJ1977*$AK1977</f>
        <v>0</v>
      </c>
      <c r="AM1977" s="46" t="n">
        <f aca="false">$AI1977*$AK1977</f>
        <v>0</v>
      </c>
      <c r="AN1977" s="26"/>
      <c r="AO1977" s="26"/>
    </row>
    <row r="1978" customFormat="false" ht="12" hidden="false" customHeight="false" outlineLevel="0" collapsed="false">
      <c r="A1978" s="39" t="s">
        <v>1365</v>
      </c>
      <c r="B1978" s="39" t="s">
        <v>1366</v>
      </c>
      <c r="C1978" s="39"/>
      <c r="D1978" s="39" t="s">
        <v>4505</v>
      </c>
      <c r="E1978" s="39" t="s">
        <v>274</v>
      </c>
      <c r="F1978" s="39" t="s">
        <v>1739</v>
      </c>
      <c r="G1978" s="39"/>
      <c r="H1978" s="39" t="s">
        <v>4502</v>
      </c>
      <c r="I1978" s="40" t="n">
        <v>0</v>
      </c>
      <c r="J1978" s="40" t="n">
        <v>50</v>
      </c>
      <c r="K1978" s="39" t="s">
        <v>4503</v>
      </c>
      <c r="L1978" s="41" t="n">
        <v>17717.16</v>
      </c>
      <c r="M1978" s="41" t="n">
        <v>0</v>
      </c>
      <c r="O1978" s="42" t="n">
        <f aca="false">M1978/SUM($M$2:$M$2023)</f>
        <v>0</v>
      </c>
      <c r="P1978" s="43" t="n">
        <f aca="false">IFERROR(M1978/I1978,0)</f>
        <v>0</v>
      </c>
      <c r="Q1978" s="17"/>
      <c r="R1978" s="44" t="n">
        <f aca="false">I1978-Q1978</f>
        <v>0</v>
      </c>
      <c r="S1978" s="43" t="n">
        <f aca="false">$AK1978*R1978</f>
        <v>0</v>
      </c>
      <c r="U1978" s="26" t="s">
        <v>259</v>
      </c>
      <c r="V1978" s="26" t="s">
        <v>273</v>
      </c>
      <c r="W1978" s="26" t="s">
        <v>262</v>
      </c>
      <c r="X1978" s="25" t="s">
        <v>228</v>
      </c>
      <c r="Y1978" s="26" t="s">
        <v>282</v>
      </c>
      <c r="Z1978" s="25" t="s">
        <v>51</v>
      </c>
      <c r="AA1978" s="26" t="s">
        <v>2223</v>
      </c>
      <c r="AB1978" s="26" t="s">
        <v>2224</v>
      </c>
      <c r="AC1978" s="26" t="s">
        <v>1369</v>
      </c>
      <c r="AD1978" s="26" t="s">
        <v>270</v>
      </c>
      <c r="AE1978" s="26" t="s">
        <v>2225</v>
      </c>
      <c r="AF1978" s="26" t="s">
        <v>270</v>
      </c>
      <c r="AG1978" s="26" t="s">
        <v>1371</v>
      </c>
      <c r="AH1978" s="45"/>
      <c r="AI1978" s="45"/>
      <c r="AJ1978" s="45"/>
      <c r="AK1978" s="46" t="n">
        <v>354.343242105263</v>
      </c>
      <c r="AL1978" s="46"/>
      <c r="AM1978" s="46"/>
      <c r="AN1978" s="26"/>
      <c r="AO1978" s="26" t="s">
        <v>5348</v>
      </c>
    </row>
    <row r="1979" customFormat="false" ht="12" hidden="false" customHeight="false" outlineLevel="0" collapsed="false">
      <c r="A1979" s="39" t="s">
        <v>1195</v>
      </c>
      <c r="B1979" s="39" t="s">
        <v>1196</v>
      </c>
      <c r="C1979" s="39"/>
      <c r="D1979" s="39" t="s">
        <v>4505</v>
      </c>
      <c r="E1979" s="39" t="s">
        <v>274</v>
      </c>
      <c r="F1979" s="39" t="s">
        <v>1739</v>
      </c>
      <c r="G1979" s="39"/>
      <c r="H1979" s="39" t="s">
        <v>4502</v>
      </c>
      <c r="I1979" s="40" t="n">
        <v>0</v>
      </c>
      <c r="J1979" s="40" t="n">
        <v>50</v>
      </c>
      <c r="K1979" s="39" t="s">
        <v>4503</v>
      </c>
      <c r="L1979" s="41" t="n">
        <v>21443.03</v>
      </c>
      <c r="M1979" s="41" t="n">
        <v>0</v>
      </c>
      <c r="O1979" s="42" t="n">
        <f aca="false">M1979/SUM($M$2:$M$2023)</f>
        <v>0</v>
      </c>
      <c r="P1979" s="43" t="n">
        <f aca="false">IFERROR(M1979/I1979,0)</f>
        <v>0</v>
      </c>
      <c r="Q1979" s="17"/>
      <c r="R1979" s="44" t="n">
        <f aca="false">I1979-Q1979</f>
        <v>0</v>
      </c>
      <c r="S1979" s="43" t="n">
        <f aca="false">$AK1979*R1979</f>
        <v>0</v>
      </c>
      <c r="U1979" s="26" t="s">
        <v>259</v>
      </c>
      <c r="V1979" s="26" t="s">
        <v>273</v>
      </c>
      <c r="W1979" s="26" t="s">
        <v>262</v>
      </c>
      <c r="X1979" s="26"/>
      <c r="Y1979" s="26" t="s">
        <v>277</v>
      </c>
      <c r="Z1979" s="27" t="s">
        <v>123</v>
      </c>
      <c r="AA1979" s="26"/>
      <c r="AB1979" s="26"/>
      <c r="AC1979" s="26"/>
      <c r="AD1979" s="26"/>
      <c r="AE1979" s="26"/>
      <c r="AF1979" s="26"/>
      <c r="AG1979" s="26"/>
      <c r="AH1979" s="45"/>
      <c r="AI1979" s="45"/>
      <c r="AJ1979" s="45"/>
      <c r="AK1979" s="46" t="n">
        <v>428.860517241379</v>
      </c>
      <c r="AL1979" s="46"/>
      <c r="AM1979" s="46"/>
      <c r="AN1979" s="26"/>
      <c r="AO1979" s="26" t="s">
        <v>2147</v>
      </c>
    </row>
    <row r="1980" customFormat="false" ht="12" hidden="false" customHeight="false" outlineLevel="0" collapsed="false">
      <c r="A1980" s="39" t="s">
        <v>725</v>
      </c>
      <c r="B1980" s="39" t="s">
        <v>726</v>
      </c>
      <c r="C1980" s="39"/>
      <c r="D1980" s="39" t="s">
        <v>4505</v>
      </c>
      <c r="E1980" s="39" t="s">
        <v>274</v>
      </c>
      <c r="F1980" s="39" t="s">
        <v>1739</v>
      </c>
      <c r="G1980" s="39"/>
      <c r="H1980" s="39" t="s">
        <v>4502</v>
      </c>
      <c r="I1980" s="40" t="n">
        <v>0</v>
      </c>
      <c r="J1980" s="40" t="n">
        <v>30</v>
      </c>
      <c r="K1980" s="39" t="s">
        <v>4503</v>
      </c>
      <c r="L1980" s="41" t="n">
        <v>4614.89</v>
      </c>
      <c r="M1980" s="41" t="n">
        <v>0</v>
      </c>
      <c r="O1980" s="42" t="n">
        <f aca="false">M1980/SUM($M$2:$M$2023)</f>
        <v>0</v>
      </c>
      <c r="P1980" s="43" t="n">
        <f aca="false">IFERROR(M1980/I1980,0)</f>
        <v>0</v>
      </c>
      <c r="Q1980" s="17"/>
      <c r="R1980" s="44" t="n">
        <f aca="false">I1980-Q1980</f>
        <v>0</v>
      </c>
      <c r="S1980" s="43" t="n">
        <f aca="false">$AK1980*R1980</f>
        <v>0</v>
      </c>
      <c r="U1980" s="26" t="s">
        <v>259</v>
      </c>
      <c r="V1980" s="26" t="s">
        <v>273</v>
      </c>
      <c r="W1980" s="26" t="s">
        <v>262</v>
      </c>
      <c r="X1980" s="25" t="s">
        <v>228</v>
      </c>
      <c r="Y1980" s="26" t="s">
        <v>282</v>
      </c>
      <c r="Z1980" s="25" t="s">
        <v>51</v>
      </c>
      <c r="AA1980" s="26" t="s">
        <v>1900</v>
      </c>
      <c r="AB1980" s="26" t="s">
        <v>1901</v>
      </c>
      <c r="AC1980" s="26" t="s">
        <v>1902</v>
      </c>
      <c r="AD1980" s="26" t="s">
        <v>270</v>
      </c>
      <c r="AE1980" s="26" t="s">
        <v>1903</v>
      </c>
      <c r="AF1980" s="26" t="s">
        <v>270</v>
      </c>
      <c r="AG1980" s="26" t="s">
        <v>1904</v>
      </c>
      <c r="AH1980" s="45"/>
      <c r="AI1980" s="45"/>
      <c r="AJ1980" s="45"/>
      <c r="AK1980" s="46" t="n">
        <v>153.829733893557</v>
      </c>
      <c r="AL1980" s="46"/>
      <c r="AM1980" s="46"/>
      <c r="AN1980" s="26"/>
      <c r="AO1980" s="26" t="s">
        <v>4878</v>
      </c>
    </row>
    <row r="1981" customFormat="false" ht="12" hidden="false" customHeight="false" outlineLevel="0" collapsed="false">
      <c r="A1981" s="39" t="s">
        <v>2194</v>
      </c>
      <c r="B1981" s="39" t="s">
        <v>2195</v>
      </c>
      <c r="C1981" s="39"/>
      <c r="D1981" s="39" t="s">
        <v>4505</v>
      </c>
      <c r="E1981" s="39" t="s">
        <v>274</v>
      </c>
      <c r="F1981" s="39" t="s">
        <v>1739</v>
      </c>
      <c r="G1981" s="39"/>
      <c r="H1981" s="39" t="s">
        <v>4502</v>
      </c>
      <c r="I1981" s="40" t="n">
        <v>0</v>
      </c>
      <c r="J1981" s="40" t="n">
        <v>30</v>
      </c>
      <c r="K1981" s="39" t="s">
        <v>4503</v>
      </c>
      <c r="L1981" s="41" t="n">
        <v>2557.04</v>
      </c>
      <c r="M1981" s="41" t="n">
        <v>0</v>
      </c>
      <c r="O1981" s="42" t="n">
        <f aca="false">M1981/SUM($M$2:$M$2023)</f>
        <v>0</v>
      </c>
      <c r="P1981" s="43" t="n">
        <f aca="false">IFERROR(M1981/I1981,0)</f>
        <v>0</v>
      </c>
      <c r="Q1981" s="17"/>
      <c r="R1981" s="44" t="n">
        <f aca="false">I1981-Q1981</f>
        <v>0</v>
      </c>
      <c r="S1981" s="43" t="n">
        <f aca="false">$AK1981*R1981</f>
        <v>0</v>
      </c>
      <c r="U1981" s="26" t="s">
        <v>259</v>
      </c>
      <c r="V1981" s="26" t="s">
        <v>273</v>
      </c>
      <c r="W1981" s="26" t="s">
        <v>262</v>
      </c>
      <c r="X1981" s="29" t="s">
        <v>227</v>
      </c>
      <c r="Y1981" s="26" t="s">
        <v>297</v>
      </c>
      <c r="Z1981" s="25" t="s">
        <v>51</v>
      </c>
      <c r="AA1981" s="26" t="s">
        <v>2196</v>
      </c>
      <c r="AB1981" s="26" t="s">
        <v>2197</v>
      </c>
      <c r="AC1981" s="26" t="s">
        <v>2198</v>
      </c>
      <c r="AD1981" s="26" t="s">
        <v>270</v>
      </c>
      <c r="AE1981" s="26" t="s">
        <v>2199</v>
      </c>
      <c r="AF1981" s="26" t="s">
        <v>270</v>
      </c>
      <c r="AG1981" s="26" t="s">
        <v>1092</v>
      </c>
      <c r="AH1981" s="45"/>
      <c r="AI1981" s="45"/>
      <c r="AJ1981" s="45"/>
      <c r="AK1981" s="46" t="n">
        <v>85.2347735849057</v>
      </c>
      <c r="AL1981" s="46"/>
      <c r="AM1981" s="46"/>
      <c r="AN1981" s="26"/>
      <c r="AO1981" s="26" t="s">
        <v>5575</v>
      </c>
    </row>
    <row r="1982" customFormat="false" ht="12" hidden="false" customHeight="false" outlineLevel="0" collapsed="false">
      <c r="A1982" s="39" t="s">
        <v>2534</v>
      </c>
      <c r="B1982" s="39" t="s">
        <v>2535</v>
      </c>
      <c r="C1982" s="39"/>
      <c r="D1982" s="39" t="s">
        <v>4505</v>
      </c>
      <c r="E1982" s="39" t="s">
        <v>274</v>
      </c>
      <c r="F1982" s="39" t="s">
        <v>1739</v>
      </c>
      <c r="G1982" s="39"/>
      <c r="H1982" s="39" t="s">
        <v>4502</v>
      </c>
      <c r="I1982" s="40" t="n">
        <v>0</v>
      </c>
      <c r="J1982" s="40" t="n">
        <v>200</v>
      </c>
      <c r="K1982" s="39" t="s">
        <v>4503</v>
      </c>
      <c r="L1982" s="41" t="n">
        <v>10148.67</v>
      </c>
      <c r="M1982" s="41" t="n">
        <v>0</v>
      </c>
      <c r="O1982" s="42" t="n">
        <f aca="false">M1982/SUM($M$2:$M$2023)</f>
        <v>0</v>
      </c>
      <c r="P1982" s="43" t="n">
        <f aca="false">IFERROR(M1982/I1982,0)</f>
        <v>0</v>
      </c>
      <c r="Q1982" s="17"/>
      <c r="R1982" s="44" t="n">
        <f aca="false">I1982-Q1982</f>
        <v>0</v>
      </c>
      <c r="S1982" s="43" t="n">
        <f aca="false">$AK1982*R1982</f>
        <v>0</v>
      </c>
      <c r="U1982" s="26" t="s">
        <v>259</v>
      </c>
      <c r="V1982" s="26" t="s">
        <v>273</v>
      </c>
      <c r="W1982" s="26" t="s">
        <v>262</v>
      </c>
      <c r="X1982" s="26"/>
      <c r="Y1982" s="26" t="s">
        <v>277</v>
      </c>
      <c r="Z1982" s="27" t="s">
        <v>123</v>
      </c>
      <c r="AA1982" s="26"/>
      <c r="AB1982" s="26"/>
      <c r="AC1982" s="26"/>
      <c r="AD1982" s="26"/>
      <c r="AE1982" s="26"/>
      <c r="AF1982" s="26"/>
      <c r="AG1982" s="26"/>
      <c r="AH1982" s="45"/>
      <c r="AI1982" s="45"/>
      <c r="AJ1982" s="45"/>
      <c r="AK1982" s="46" t="n">
        <v>50.7433</v>
      </c>
      <c r="AL1982" s="46"/>
      <c r="AM1982" s="46"/>
      <c r="AN1982" s="26"/>
      <c r="AO1982" s="26" t="s">
        <v>1741</v>
      </c>
    </row>
    <row r="1983" customFormat="false" ht="12" hidden="false" customHeight="false" outlineLevel="0" collapsed="false">
      <c r="A1983" s="39" t="s">
        <v>727</v>
      </c>
      <c r="B1983" s="39" t="s">
        <v>728</v>
      </c>
      <c r="C1983" s="39"/>
      <c r="D1983" s="39" t="s">
        <v>4505</v>
      </c>
      <c r="E1983" s="39" t="s">
        <v>274</v>
      </c>
      <c r="F1983" s="39" t="s">
        <v>1739</v>
      </c>
      <c r="G1983" s="39"/>
      <c r="H1983" s="39" t="s">
        <v>4502</v>
      </c>
      <c r="I1983" s="40" t="n">
        <v>0</v>
      </c>
      <c r="J1983" s="40" t="n">
        <v>30</v>
      </c>
      <c r="K1983" s="39" t="s">
        <v>4503</v>
      </c>
      <c r="L1983" s="41" t="n">
        <v>37320</v>
      </c>
      <c r="M1983" s="41" t="n">
        <v>0</v>
      </c>
      <c r="O1983" s="42" t="n">
        <f aca="false">M1983/SUM($M$2:$M$2023)</f>
        <v>0</v>
      </c>
      <c r="P1983" s="43" t="n">
        <f aca="false">IFERROR(M1983/I1983,0)</f>
        <v>0</v>
      </c>
      <c r="Q1983" s="17"/>
      <c r="R1983" s="44" t="n">
        <f aca="false">I1983-Q1983</f>
        <v>0</v>
      </c>
      <c r="S1983" s="43" t="n">
        <f aca="false">$AK1983*R1983</f>
        <v>0</v>
      </c>
      <c r="U1983" s="26" t="s">
        <v>259</v>
      </c>
      <c r="V1983" s="26" t="s">
        <v>273</v>
      </c>
      <c r="W1983" s="26" t="s">
        <v>262</v>
      </c>
      <c r="X1983" s="24" t="s">
        <v>226</v>
      </c>
      <c r="Y1983" s="26" t="s">
        <v>267</v>
      </c>
      <c r="Z1983" s="25" t="s">
        <v>51</v>
      </c>
      <c r="AA1983" s="26" t="s">
        <v>2159</v>
      </c>
      <c r="AB1983" s="26" t="s">
        <v>2160</v>
      </c>
      <c r="AC1983" s="26" t="s">
        <v>290</v>
      </c>
      <c r="AD1983" s="26" t="s">
        <v>269</v>
      </c>
      <c r="AE1983" s="26"/>
      <c r="AF1983" s="26" t="s">
        <v>270</v>
      </c>
      <c r="AG1983" s="26"/>
      <c r="AH1983" s="45"/>
      <c r="AI1983" s="45"/>
      <c r="AJ1983" s="45"/>
      <c r="AK1983" s="46" t="n">
        <v>1244</v>
      </c>
      <c r="AL1983" s="46"/>
      <c r="AM1983" s="46"/>
      <c r="AN1983" s="26"/>
      <c r="AO1983" s="26" t="s">
        <v>5311</v>
      </c>
    </row>
    <row r="1984" customFormat="false" ht="12" hidden="false" customHeight="false" outlineLevel="0" collapsed="false">
      <c r="A1984" s="39" t="s">
        <v>2796</v>
      </c>
      <c r="B1984" s="39" t="s">
        <v>2797</v>
      </c>
      <c r="C1984" s="39"/>
      <c r="D1984" s="39" t="s">
        <v>4505</v>
      </c>
      <c r="E1984" s="39" t="s">
        <v>274</v>
      </c>
      <c r="F1984" s="39" t="s">
        <v>1739</v>
      </c>
      <c r="G1984" s="39"/>
      <c r="H1984" s="39" t="s">
        <v>4502</v>
      </c>
      <c r="I1984" s="40" t="n">
        <v>0</v>
      </c>
      <c r="J1984" s="40" t="n">
        <v>50</v>
      </c>
      <c r="K1984" s="39" t="s">
        <v>4503</v>
      </c>
      <c r="L1984" s="41" t="n">
        <v>21925</v>
      </c>
      <c r="M1984" s="41" t="n">
        <v>0</v>
      </c>
      <c r="O1984" s="42" t="n">
        <f aca="false">M1984/SUM($M$2:$M$2023)</f>
        <v>0</v>
      </c>
      <c r="P1984" s="43" t="n">
        <f aca="false">IFERROR(M1984/I1984,0)</f>
        <v>0</v>
      </c>
      <c r="Q1984" s="17"/>
      <c r="R1984" s="44" t="n">
        <f aca="false">I1984-Q1984</f>
        <v>0</v>
      </c>
      <c r="S1984" s="43" t="n">
        <f aca="false">$AK1984*R1984</f>
        <v>0</v>
      </c>
      <c r="U1984" s="26" t="s">
        <v>259</v>
      </c>
      <c r="V1984" s="26" t="s">
        <v>273</v>
      </c>
      <c r="W1984" s="26" t="s">
        <v>262</v>
      </c>
      <c r="X1984" s="26"/>
      <c r="Y1984" s="26" t="s">
        <v>277</v>
      </c>
      <c r="Z1984" s="27" t="s">
        <v>123</v>
      </c>
      <c r="AA1984" s="26"/>
      <c r="AB1984" s="26"/>
      <c r="AC1984" s="26"/>
      <c r="AD1984" s="26"/>
      <c r="AE1984" s="26"/>
      <c r="AF1984" s="26"/>
      <c r="AG1984" s="26"/>
      <c r="AH1984" s="45"/>
      <c r="AI1984" s="45"/>
      <c r="AJ1984" s="45"/>
      <c r="AK1984" s="46" t="n">
        <v>438.5</v>
      </c>
      <c r="AL1984" s="46"/>
      <c r="AM1984" s="46"/>
      <c r="AN1984" s="26"/>
      <c r="AO1984" s="26" t="s">
        <v>1741</v>
      </c>
    </row>
    <row r="1985" customFormat="false" ht="12" hidden="false" customHeight="false" outlineLevel="0" collapsed="false">
      <c r="A1985" s="39" t="s">
        <v>3299</v>
      </c>
      <c r="B1985" s="39" t="s">
        <v>3300</v>
      </c>
      <c r="C1985" s="39"/>
      <c r="D1985" s="39" t="s">
        <v>4505</v>
      </c>
      <c r="E1985" s="39" t="s">
        <v>274</v>
      </c>
      <c r="F1985" s="39" t="s">
        <v>1739</v>
      </c>
      <c r="G1985" s="39"/>
      <c r="H1985" s="39" t="s">
        <v>4502</v>
      </c>
      <c r="I1985" s="40" t="n">
        <v>0</v>
      </c>
      <c r="J1985" s="40" t="n">
        <v>50</v>
      </c>
      <c r="K1985" s="39" t="s">
        <v>4503</v>
      </c>
      <c r="L1985" s="41" t="n">
        <v>266.5</v>
      </c>
      <c r="M1985" s="41" t="n">
        <v>0</v>
      </c>
      <c r="O1985" s="42" t="n">
        <f aca="false">M1985/SUM($M$2:$M$2023)</f>
        <v>0</v>
      </c>
      <c r="P1985" s="43" t="n">
        <f aca="false">IFERROR(M1985/I1985,0)</f>
        <v>0</v>
      </c>
      <c r="Q1985" s="17"/>
      <c r="R1985" s="44" t="n">
        <f aca="false">I1985-Q1985</f>
        <v>0</v>
      </c>
      <c r="S1985" s="43" t="n">
        <f aca="false">$AK1985*R1985</f>
        <v>0</v>
      </c>
      <c r="U1985" s="26" t="s">
        <v>259</v>
      </c>
      <c r="V1985" s="26" t="s">
        <v>273</v>
      </c>
      <c r="W1985" s="26" t="s">
        <v>262</v>
      </c>
      <c r="X1985" s="26"/>
      <c r="Y1985" s="26" t="s">
        <v>277</v>
      </c>
      <c r="Z1985" s="27" t="s">
        <v>123</v>
      </c>
      <c r="AA1985" s="26"/>
      <c r="AB1985" s="26"/>
      <c r="AC1985" s="26"/>
      <c r="AD1985" s="26"/>
      <c r="AE1985" s="26"/>
      <c r="AF1985" s="26"/>
      <c r="AG1985" s="26"/>
      <c r="AH1985" s="45" t="n">
        <v>0</v>
      </c>
      <c r="AI1985" s="45" t="n">
        <f aca="false">Q1985</f>
        <v>0</v>
      </c>
      <c r="AJ1985" s="45" t="n">
        <f aca="false">$AH1985-$AI1985</f>
        <v>0</v>
      </c>
      <c r="AK1985" s="46" t="n">
        <v>0</v>
      </c>
      <c r="AL1985" s="46" t="n">
        <f aca="false">$AJ1985*$AK1985</f>
        <v>0</v>
      </c>
      <c r="AM1985" s="46" t="n">
        <f aca="false">$AI1985*$AK1985</f>
        <v>0</v>
      </c>
      <c r="AN1985" s="26"/>
      <c r="AO1985" s="26"/>
    </row>
    <row r="1986" customFormat="false" ht="12" hidden="false" customHeight="false" outlineLevel="0" collapsed="false">
      <c r="A1986" s="39" t="s">
        <v>1079</v>
      </c>
      <c r="B1986" s="39" t="s">
        <v>1080</v>
      </c>
      <c r="C1986" s="39"/>
      <c r="D1986" s="39" t="s">
        <v>4505</v>
      </c>
      <c r="E1986" s="39" t="s">
        <v>274</v>
      </c>
      <c r="F1986" s="39" t="s">
        <v>1739</v>
      </c>
      <c r="G1986" s="39"/>
      <c r="H1986" s="39" t="s">
        <v>4502</v>
      </c>
      <c r="I1986" s="40" t="n">
        <v>0</v>
      </c>
      <c r="J1986" s="40" t="n">
        <v>150</v>
      </c>
      <c r="K1986" s="39" t="s">
        <v>4503</v>
      </c>
      <c r="L1986" s="41" t="n">
        <v>59457</v>
      </c>
      <c r="M1986" s="41" t="n">
        <v>0</v>
      </c>
      <c r="O1986" s="42" t="n">
        <f aca="false">M1986/SUM($M$2:$M$2023)</f>
        <v>0</v>
      </c>
      <c r="P1986" s="43" t="n">
        <f aca="false">IFERROR(M1986/I1986,0)</f>
        <v>0</v>
      </c>
      <c r="Q1986" s="17"/>
      <c r="R1986" s="44" t="n">
        <f aca="false">I1986-Q1986</f>
        <v>0</v>
      </c>
      <c r="S1986" s="43" t="n">
        <f aca="false">$AK1986*R1986</f>
        <v>0</v>
      </c>
      <c r="U1986" s="26" t="s">
        <v>259</v>
      </c>
      <c r="V1986" s="26" t="s">
        <v>273</v>
      </c>
      <c r="W1986" s="26" t="s">
        <v>262</v>
      </c>
      <c r="X1986" s="24" t="s">
        <v>226</v>
      </c>
      <c r="Y1986" s="26" t="s">
        <v>267</v>
      </c>
      <c r="Z1986" s="25" t="s">
        <v>51</v>
      </c>
      <c r="AA1986" s="26" t="s">
        <v>2162</v>
      </c>
      <c r="AB1986" s="26" t="s">
        <v>2163</v>
      </c>
      <c r="AC1986" s="26" t="s">
        <v>2164</v>
      </c>
      <c r="AD1986" s="26" t="s">
        <v>269</v>
      </c>
      <c r="AE1986" s="26"/>
      <c r="AF1986" s="26" t="s">
        <v>270</v>
      </c>
      <c r="AG1986" s="26" t="s">
        <v>2165</v>
      </c>
      <c r="AH1986" s="45"/>
      <c r="AI1986" s="45"/>
      <c r="AJ1986" s="45"/>
      <c r="AK1986" s="46" t="n">
        <v>396.379982758621</v>
      </c>
      <c r="AL1986" s="46"/>
      <c r="AM1986" s="46"/>
      <c r="AN1986" s="26"/>
      <c r="AO1986" s="26" t="s">
        <v>5321</v>
      </c>
    </row>
    <row r="1987" customFormat="false" ht="12" hidden="false" customHeight="false" outlineLevel="0" collapsed="false">
      <c r="A1987" s="39" t="s">
        <v>589</v>
      </c>
      <c r="B1987" s="39" t="s">
        <v>590</v>
      </c>
      <c r="C1987" s="39"/>
      <c r="D1987" s="39" t="s">
        <v>4505</v>
      </c>
      <c r="E1987" s="39" t="s">
        <v>274</v>
      </c>
      <c r="F1987" s="39" t="s">
        <v>1739</v>
      </c>
      <c r="G1987" s="39"/>
      <c r="H1987" s="39" t="s">
        <v>4502</v>
      </c>
      <c r="I1987" s="40" t="n">
        <v>0</v>
      </c>
      <c r="J1987" s="40" t="n">
        <v>46</v>
      </c>
      <c r="K1987" s="39" t="s">
        <v>4503</v>
      </c>
      <c r="L1987" s="41" t="n">
        <v>334.6</v>
      </c>
      <c r="M1987" s="41" t="n">
        <v>0</v>
      </c>
      <c r="O1987" s="42" t="n">
        <f aca="false">M1987/SUM($M$2:$M$2023)</f>
        <v>0</v>
      </c>
      <c r="P1987" s="43" t="n">
        <f aca="false">IFERROR(M1987/I1987,0)</f>
        <v>0</v>
      </c>
      <c r="Q1987" s="17"/>
      <c r="R1987" s="44" t="n">
        <f aca="false">I1987-Q1987</f>
        <v>0</v>
      </c>
      <c r="S1987" s="43" t="n">
        <f aca="false">$AK1987*R1987</f>
        <v>0</v>
      </c>
      <c r="U1987" s="26" t="s">
        <v>259</v>
      </c>
      <c r="V1987" s="26" t="s">
        <v>273</v>
      </c>
      <c r="W1987" s="26" t="s">
        <v>262</v>
      </c>
      <c r="X1987" s="26"/>
      <c r="Y1987" s="26" t="s">
        <v>277</v>
      </c>
      <c r="Z1987" s="27" t="s">
        <v>123</v>
      </c>
      <c r="AA1987" s="26"/>
      <c r="AB1987" s="26"/>
      <c r="AC1987" s="26"/>
      <c r="AD1987" s="26"/>
      <c r="AE1987" s="26"/>
      <c r="AF1987" s="26"/>
      <c r="AG1987" s="26"/>
      <c r="AH1987" s="45"/>
      <c r="AI1987" s="45"/>
      <c r="AJ1987" s="45"/>
      <c r="AK1987" s="46" t="n">
        <v>7.27391666666667</v>
      </c>
      <c r="AL1987" s="46"/>
      <c r="AM1987" s="46"/>
      <c r="AN1987" s="26"/>
      <c r="AO1987" s="26" t="s">
        <v>1741</v>
      </c>
    </row>
    <row r="1988" customFormat="false" ht="12" hidden="false" customHeight="false" outlineLevel="0" collapsed="false">
      <c r="A1988" s="39" t="s">
        <v>3012</v>
      </c>
      <c r="B1988" s="39" t="s">
        <v>3013</v>
      </c>
      <c r="C1988" s="39"/>
      <c r="D1988" s="39" t="s">
        <v>4505</v>
      </c>
      <c r="E1988" s="39" t="s">
        <v>274</v>
      </c>
      <c r="F1988" s="39" t="s">
        <v>1739</v>
      </c>
      <c r="G1988" s="39"/>
      <c r="H1988" s="39" t="s">
        <v>4502</v>
      </c>
      <c r="I1988" s="40" t="n">
        <v>0</v>
      </c>
      <c r="J1988" s="40" t="n">
        <v>30</v>
      </c>
      <c r="K1988" s="39" t="s">
        <v>4503</v>
      </c>
      <c r="L1988" s="41" t="n">
        <v>51240</v>
      </c>
      <c r="M1988" s="41" t="n">
        <v>0</v>
      </c>
      <c r="O1988" s="42" t="n">
        <f aca="false">M1988/SUM($M$2:$M$2023)</f>
        <v>0</v>
      </c>
      <c r="P1988" s="43" t="n">
        <f aca="false">IFERROR(M1988/I1988,0)</f>
        <v>0</v>
      </c>
      <c r="Q1988" s="17"/>
      <c r="R1988" s="44" t="n">
        <f aca="false">I1988-Q1988</f>
        <v>0</v>
      </c>
      <c r="S1988" s="43" t="n">
        <f aca="false">$AK1988*R1988</f>
        <v>0</v>
      </c>
      <c r="U1988" s="26" t="s">
        <v>259</v>
      </c>
      <c r="V1988" s="26" t="s">
        <v>273</v>
      </c>
      <c r="W1988" s="26" t="s">
        <v>262</v>
      </c>
      <c r="X1988" s="26"/>
      <c r="Y1988" s="26" t="s">
        <v>277</v>
      </c>
      <c r="Z1988" s="27" t="s">
        <v>123</v>
      </c>
      <c r="AA1988" s="26"/>
      <c r="AB1988" s="26"/>
      <c r="AC1988" s="26"/>
      <c r="AD1988" s="26"/>
      <c r="AE1988" s="26"/>
      <c r="AF1988" s="26"/>
      <c r="AG1988" s="26"/>
      <c r="AH1988" s="45"/>
      <c r="AI1988" s="45"/>
      <c r="AJ1988" s="45"/>
      <c r="AK1988" s="46" t="n">
        <v>1708</v>
      </c>
      <c r="AL1988" s="46"/>
      <c r="AM1988" s="46"/>
      <c r="AN1988" s="26"/>
      <c r="AO1988" s="26" t="s">
        <v>1741</v>
      </c>
    </row>
    <row r="1989" customFormat="false" ht="12" hidden="false" customHeight="false" outlineLevel="0" collapsed="false">
      <c r="A1989" s="39" t="s">
        <v>1913</v>
      </c>
      <c r="B1989" s="39" t="s">
        <v>1914</v>
      </c>
      <c r="C1989" s="39"/>
      <c r="D1989" s="39" t="s">
        <v>4505</v>
      </c>
      <c r="E1989" s="39" t="s">
        <v>274</v>
      </c>
      <c r="F1989" s="39" t="s">
        <v>1739</v>
      </c>
      <c r="G1989" s="39"/>
      <c r="H1989" s="39" t="s">
        <v>4502</v>
      </c>
      <c r="I1989" s="40" t="n">
        <v>0</v>
      </c>
      <c r="J1989" s="40" t="n">
        <v>1225</v>
      </c>
      <c r="K1989" s="39" t="s">
        <v>4503</v>
      </c>
      <c r="L1989" s="41" t="n">
        <v>10045</v>
      </c>
      <c r="M1989" s="41" t="n">
        <v>0</v>
      </c>
      <c r="O1989" s="42" t="n">
        <f aca="false">M1989/SUM($M$2:$M$2023)</f>
        <v>0</v>
      </c>
      <c r="P1989" s="43" t="n">
        <f aca="false">IFERROR(M1989/I1989,0)</f>
        <v>0</v>
      </c>
      <c r="Q1989" s="17"/>
      <c r="R1989" s="44" t="n">
        <f aca="false">I1989-Q1989</f>
        <v>0</v>
      </c>
      <c r="S1989" s="43" t="n">
        <f aca="false">$AK1989*R1989</f>
        <v>0</v>
      </c>
      <c r="U1989" s="26" t="s">
        <v>259</v>
      </c>
      <c r="V1989" s="26" t="s">
        <v>273</v>
      </c>
      <c r="W1989" s="26" t="s">
        <v>262</v>
      </c>
      <c r="X1989" s="26"/>
      <c r="Y1989" s="26" t="s">
        <v>277</v>
      </c>
      <c r="Z1989" s="27" t="s">
        <v>123</v>
      </c>
      <c r="AA1989" s="26"/>
      <c r="AB1989" s="26"/>
      <c r="AC1989" s="26"/>
      <c r="AD1989" s="26"/>
      <c r="AE1989" s="26"/>
      <c r="AF1989" s="26"/>
      <c r="AG1989" s="26"/>
      <c r="AH1989" s="45"/>
      <c r="AI1989" s="45"/>
      <c r="AJ1989" s="45"/>
      <c r="AK1989" s="46" t="n">
        <v>8.2</v>
      </c>
      <c r="AL1989" s="46"/>
      <c r="AM1989" s="46"/>
      <c r="AN1989" s="26"/>
      <c r="AO1989" s="26" t="s">
        <v>1741</v>
      </c>
    </row>
    <row r="1990" customFormat="false" ht="12" hidden="false" customHeight="false" outlineLevel="0" collapsed="false">
      <c r="A1990" s="39" t="s">
        <v>286</v>
      </c>
      <c r="B1990" s="39" t="s">
        <v>287</v>
      </c>
      <c r="C1990" s="39"/>
      <c r="D1990" s="39" t="s">
        <v>4505</v>
      </c>
      <c r="E1990" s="39" t="s">
        <v>274</v>
      </c>
      <c r="F1990" s="39" t="s">
        <v>1739</v>
      </c>
      <c r="G1990" s="39"/>
      <c r="H1990" s="39" t="s">
        <v>4502</v>
      </c>
      <c r="I1990" s="40" t="n">
        <v>0</v>
      </c>
      <c r="J1990" s="40" t="n">
        <v>7000</v>
      </c>
      <c r="K1990" s="39" t="s">
        <v>4503</v>
      </c>
      <c r="L1990" s="41" t="n">
        <v>66638.13</v>
      </c>
      <c r="M1990" s="41" t="n">
        <v>0</v>
      </c>
      <c r="O1990" s="42" t="n">
        <f aca="false">M1990/SUM($M$2:$M$2023)</f>
        <v>0</v>
      </c>
      <c r="P1990" s="43" t="n">
        <f aca="false">IFERROR(M1990/I1990,0)</f>
        <v>0</v>
      </c>
      <c r="Q1990" s="17"/>
      <c r="R1990" s="44" t="n">
        <f aca="false">I1990-Q1990</f>
        <v>0</v>
      </c>
      <c r="S1990" s="43" t="n">
        <f aca="false">$AK1990*R1990</f>
        <v>0</v>
      </c>
      <c r="U1990" s="26" t="s">
        <v>259</v>
      </c>
      <c r="V1990" s="26" t="s">
        <v>273</v>
      </c>
      <c r="W1990" s="26" t="s">
        <v>262</v>
      </c>
      <c r="X1990" s="26"/>
      <c r="Y1990" s="26" t="s">
        <v>277</v>
      </c>
      <c r="Z1990" s="27" t="s">
        <v>123</v>
      </c>
      <c r="AA1990" s="26"/>
      <c r="AB1990" s="26"/>
      <c r="AC1990" s="26"/>
      <c r="AD1990" s="26"/>
      <c r="AE1990" s="26"/>
      <c r="AF1990" s="26"/>
      <c r="AG1990" s="26"/>
      <c r="AH1990" s="45"/>
      <c r="AI1990" s="45"/>
      <c r="AJ1990" s="45"/>
      <c r="AK1990" s="46" t="n">
        <v>33.3190653713629</v>
      </c>
      <c r="AL1990" s="46"/>
      <c r="AM1990" s="46"/>
      <c r="AN1990" s="26"/>
      <c r="AO1990" s="26" t="s">
        <v>1740</v>
      </c>
    </row>
    <row r="1991" customFormat="false" ht="12" hidden="false" customHeight="false" outlineLevel="0" collapsed="false">
      <c r="A1991" s="39" t="s">
        <v>3301</v>
      </c>
      <c r="B1991" s="39" t="s">
        <v>3302</v>
      </c>
      <c r="C1991" s="39"/>
      <c r="D1991" s="39" t="s">
        <v>4505</v>
      </c>
      <c r="E1991" s="39" t="s">
        <v>274</v>
      </c>
      <c r="F1991" s="39" t="s">
        <v>1739</v>
      </c>
      <c r="G1991" s="39"/>
      <c r="H1991" s="39" t="s">
        <v>4502</v>
      </c>
      <c r="I1991" s="40" t="n">
        <v>0</v>
      </c>
      <c r="J1991" s="40" t="n">
        <v>35</v>
      </c>
      <c r="K1991" s="39" t="s">
        <v>4503</v>
      </c>
      <c r="L1991" s="41" t="n">
        <v>1400</v>
      </c>
      <c r="M1991" s="41" t="n">
        <v>0</v>
      </c>
      <c r="O1991" s="42" t="n">
        <f aca="false">M1991/SUM($M$2:$M$2023)</f>
        <v>0</v>
      </c>
      <c r="P1991" s="43" t="n">
        <f aca="false">IFERROR(M1991/I1991,0)</f>
        <v>0</v>
      </c>
      <c r="Q1991" s="17"/>
      <c r="R1991" s="44" t="n">
        <f aca="false">I1991-Q1991</f>
        <v>0</v>
      </c>
      <c r="S1991" s="43" t="n">
        <f aca="false">$AK1991*R1991</f>
        <v>0</v>
      </c>
      <c r="U1991" s="26" t="s">
        <v>259</v>
      </c>
      <c r="V1991" s="26" t="s">
        <v>273</v>
      </c>
      <c r="W1991" s="26" t="s">
        <v>262</v>
      </c>
      <c r="X1991" s="26"/>
      <c r="Y1991" s="26" t="s">
        <v>277</v>
      </c>
      <c r="Z1991" s="27" t="s">
        <v>123</v>
      </c>
      <c r="AA1991" s="26"/>
      <c r="AB1991" s="26"/>
      <c r="AC1991" s="26"/>
      <c r="AD1991" s="26"/>
      <c r="AE1991" s="26"/>
      <c r="AF1991" s="26"/>
      <c r="AG1991" s="26"/>
      <c r="AH1991" s="45" t="n">
        <v>0</v>
      </c>
      <c r="AI1991" s="45" t="n">
        <f aca="false">Q1991</f>
        <v>0</v>
      </c>
      <c r="AJ1991" s="45" t="n">
        <f aca="false">$AH1991-$AI1991</f>
        <v>0</v>
      </c>
      <c r="AK1991" s="46" t="n">
        <v>0</v>
      </c>
      <c r="AL1991" s="46" t="n">
        <f aca="false">$AJ1991*$AK1991</f>
        <v>0</v>
      </c>
      <c r="AM1991" s="46" t="n">
        <f aca="false">$AI1991*$AK1991</f>
        <v>0</v>
      </c>
      <c r="AN1991" s="26"/>
      <c r="AO1991" s="26"/>
    </row>
    <row r="1992" customFormat="false" ht="12" hidden="false" customHeight="false" outlineLevel="0" collapsed="false">
      <c r="A1992" s="39" t="s">
        <v>2691</v>
      </c>
      <c r="B1992" s="39" t="s">
        <v>2692</v>
      </c>
      <c r="C1992" s="39"/>
      <c r="D1992" s="39" t="s">
        <v>4505</v>
      </c>
      <c r="E1992" s="39" t="s">
        <v>274</v>
      </c>
      <c r="F1992" s="39" t="s">
        <v>1739</v>
      </c>
      <c r="G1992" s="39"/>
      <c r="H1992" s="39" t="s">
        <v>4502</v>
      </c>
      <c r="I1992" s="40" t="n">
        <v>0</v>
      </c>
      <c r="J1992" s="40" t="n">
        <v>50</v>
      </c>
      <c r="K1992" s="39" t="s">
        <v>4503</v>
      </c>
      <c r="L1992" s="41" t="n">
        <v>2851</v>
      </c>
      <c r="M1992" s="41" t="n">
        <v>0</v>
      </c>
      <c r="O1992" s="42" t="n">
        <f aca="false">M1992/SUM($M$2:$M$2023)</f>
        <v>0</v>
      </c>
      <c r="P1992" s="43" t="n">
        <f aca="false">IFERROR(M1992/I1992,0)</f>
        <v>0</v>
      </c>
      <c r="Q1992" s="17"/>
      <c r="R1992" s="44" t="n">
        <f aca="false">I1992-Q1992</f>
        <v>0</v>
      </c>
      <c r="S1992" s="43" t="n">
        <f aca="false">$AK1992*R1992</f>
        <v>0</v>
      </c>
      <c r="U1992" s="26" t="s">
        <v>259</v>
      </c>
      <c r="V1992" s="26" t="s">
        <v>273</v>
      </c>
      <c r="W1992" s="26" t="s">
        <v>262</v>
      </c>
      <c r="X1992" s="26"/>
      <c r="Y1992" s="26" t="s">
        <v>277</v>
      </c>
      <c r="Z1992" s="27" t="s">
        <v>123</v>
      </c>
      <c r="AA1992" s="26"/>
      <c r="AB1992" s="26"/>
      <c r="AC1992" s="26"/>
      <c r="AD1992" s="26"/>
      <c r="AE1992" s="26"/>
      <c r="AF1992" s="26"/>
      <c r="AG1992" s="26"/>
      <c r="AH1992" s="45"/>
      <c r="AI1992" s="45"/>
      <c r="AJ1992" s="45"/>
      <c r="AK1992" s="46" t="n">
        <v>57.02</v>
      </c>
      <c r="AL1992" s="46"/>
      <c r="AM1992" s="46"/>
      <c r="AN1992" s="26"/>
      <c r="AO1992" s="26" t="s">
        <v>1741</v>
      </c>
    </row>
    <row r="1993" customFormat="false" ht="12" hidden="false" customHeight="false" outlineLevel="0" collapsed="false">
      <c r="A1993" s="39" t="s">
        <v>961</v>
      </c>
      <c r="B1993" s="39" t="s">
        <v>962</v>
      </c>
      <c r="C1993" s="39"/>
      <c r="D1993" s="39" t="s">
        <v>4505</v>
      </c>
      <c r="E1993" s="39" t="s">
        <v>274</v>
      </c>
      <c r="F1993" s="39" t="s">
        <v>1739</v>
      </c>
      <c r="G1993" s="39"/>
      <c r="H1993" s="39" t="s">
        <v>4502</v>
      </c>
      <c r="I1993" s="40" t="n">
        <v>0</v>
      </c>
      <c r="J1993" s="40" t="n">
        <v>60</v>
      </c>
      <c r="K1993" s="39" t="s">
        <v>4503</v>
      </c>
      <c r="L1993" s="41" t="n">
        <v>4737.49</v>
      </c>
      <c r="M1993" s="41" t="n">
        <v>0</v>
      </c>
      <c r="O1993" s="42" t="n">
        <f aca="false">M1993/SUM($M$2:$M$2023)</f>
        <v>0</v>
      </c>
      <c r="P1993" s="43" t="n">
        <f aca="false">IFERROR(M1993/I1993,0)</f>
        <v>0</v>
      </c>
      <c r="Q1993" s="17"/>
      <c r="R1993" s="44" t="n">
        <f aca="false">I1993-Q1993</f>
        <v>0</v>
      </c>
      <c r="S1993" s="43" t="n">
        <f aca="false">$AK1993*R1993</f>
        <v>0</v>
      </c>
      <c r="U1993" s="26" t="s">
        <v>259</v>
      </c>
      <c r="V1993" s="26" t="s">
        <v>273</v>
      </c>
      <c r="W1993" s="26" t="s">
        <v>262</v>
      </c>
      <c r="X1993" s="26"/>
      <c r="Y1993" s="26" t="s">
        <v>277</v>
      </c>
      <c r="Z1993" s="27" t="s">
        <v>123</v>
      </c>
      <c r="AA1993" s="26"/>
      <c r="AB1993" s="26"/>
      <c r="AC1993" s="26"/>
      <c r="AD1993" s="26"/>
      <c r="AE1993" s="26"/>
      <c r="AF1993" s="26"/>
      <c r="AG1993" s="26"/>
      <c r="AH1993" s="45"/>
      <c r="AI1993" s="45"/>
      <c r="AJ1993" s="45"/>
      <c r="AK1993" s="46" t="n">
        <v>78.9582388059701</v>
      </c>
      <c r="AL1993" s="46"/>
      <c r="AM1993" s="46"/>
      <c r="AN1993" s="26"/>
      <c r="AO1993" s="26" t="s">
        <v>1740</v>
      </c>
    </row>
    <row r="1994" customFormat="false" ht="12" hidden="false" customHeight="false" outlineLevel="0" collapsed="false">
      <c r="A1994" s="39" t="s">
        <v>3303</v>
      </c>
      <c r="B1994" s="39" t="s">
        <v>3304</v>
      </c>
      <c r="C1994" s="39"/>
      <c r="D1994" s="39" t="s">
        <v>4505</v>
      </c>
      <c r="E1994" s="39" t="s">
        <v>274</v>
      </c>
      <c r="F1994" s="39" t="s">
        <v>1739</v>
      </c>
      <c r="G1994" s="39"/>
      <c r="H1994" s="39" t="s">
        <v>4502</v>
      </c>
      <c r="I1994" s="40" t="n">
        <v>0</v>
      </c>
      <c r="J1994" s="40" t="n">
        <v>20</v>
      </c>
      <c r="K1994" s="39" t="s">
        <v>4503</v>
      </c>
      <c r="L1994" s="41" t="n">
        <v>580</v>
      </c>
      <c r="M1994" s="41" t="n">
        <v>0</v>
      </c>
      <c r="O1994" s="42" t="n">
        <f aca="false">M1994/SUM($M$2:$M$2023)</f>
        <v>0</v>
      </c>
      <c r="P1994" s="43" t="n">
        <f aca="false">IFERROR(M1994/I1994,0)</f>
        <v>0</v>
      </c>
      <c r="Q1994" s="17"/>
      <c r="R1994" s="44" t="n">
        <f aca="false">I1994-Q1994</f>
        <v>0</v>
      </c>
      <c r="S1994" s="43" t="n">
        <f aca="false">$AK1994*R1994</f>
        <v>0</v>
      </c>
      <c r="U1994" s="26" t="s">
        <v>259</v>
      </c>
      <c r="V1994" s="26" t="s">
        <v>273</v>
      </c>
      <c r="W1994" s="26" t="s">
        <v>262</v>
      </c>
      <c r="X1994" s="26"/>
      <c r="Y1994" s="26" t="s">
        <v>277</v>
      </c>
      <c r="Z1994" s="27" t="s">
        <v>123</v>
      </c>
      <c r="AA1994" s="26"/>
      <c r="AB1994" s="26"/>
      <c r="AC1994" s="26"/>
      <c r="AD1994" s="26"/>
      <c r="AE1994" s="26"/>
      <c r="AF1994" s="26"/>
      <c r="AG1994" s="26"/>
      <c r="AH1994" s="45" t="n">
        <v>0</v>
      </c>
      <c r="AI1994" s="45" t="n">
        <f aca="false">Q1994</f>
        <v>0</v>
      </c>
      <c r="AJ1994" s="45" t="n">
        <f aca="false">$AH1994-$AI1994</f>
        <v>0</v>
      </c>
      <c r="AK1994" s="46" t="n">
        <v>0</v>
      </c>
      <c r="AL1994" s="46" t="n">
        <f aca="false">$AJ1994*$AK1994</f>
        <v>0</v>
      </c>
      <c r="AM1994" s="46" t="n">
        <f aca="false">$AI1994*$AK1994</f>
        <v>0</v>
      </c>
      <c r="AN1994" s="26"/>
      <c r="AO1994" s="26"/>
    </row>
    <row r="1995" customFormat="false" ht="12" hidden="false" customHeight="false" outlineLevel="0" collapsed="false">
      <c r="A1995" s="39" t="s">
        <v>3305</v>
      </c>
      <c r="B1995" s="39" t="s">
        <v>3306</v>
      </c>
      <c r="C1995" s="39"/>
      <c r="D1995" s="39" t="s">
        <v>4505</v>
      </c>
      <c r="E1995" s="39" t="s">
        <v>274</v>
      </c>
      <c r="F1995" s="39" t="s">
        <v>1739</v>
      </c>
      <c r="G1995" s="39"/>
      <c r="H1995" s="39" t="s">
        <v>4502</v>
      </c>
      <c r="I1995" s="40" t="n">
        <v>0</v>
      </c>
      <c r="J1995" s="40" t="n">
        <v>40</v>
      </c>
      <c r="K1995" s="39" t="s">
        <v>4503</v>
      </c>
      <c r="L1995" s="41" t="n">
        <v>1620.9</v>
      </c>
      <c r="M1995" s="41" t="n">
        <v>0</v>
      </c>
      <c r="O1995" s="42" t="n">
        <f aca="false">M1995/SUM($M$2:$M$2023)</f>
        <v>0</v>
      </c>
      <c r="P1995" s="43" t="n">
        <f aca="false">IFERROR(M1995/I1995,0)</f>
        <v>0</v>
      </c>
      <c r="Q1995" s="17"/>
      <c r="R1995" s="44" t="n">
        <f aca="false">I1995-Q1995</f>
        <v>0</v>
      </c>
      <c r="S1995" s="43" t="n">
        <f aca="false">$AK1995*R1995</f>
        <v>0</v>
      </c>
      <c r="U1995" s="26" t="s">
        <v>259</v>
      </c>
      <c r="V1995" s="26" t="s">
        <v>273</v>
      </c>
      <c r="W1995" s="26" t="s">
        <v>262</v>
      </c>
      <c r="X1995" s="26"/>
      <c r="Y1995" s="26" t="s">
        <v>277</v>
      </c>
      <c r="Z1995" s="27" t="s">
        <v>123</v>
      </c>
      <c r="AA1995" s="26"/>
      <c r="AB1995" s="26"/>
      <c r="AC1995" s="26"/>
      <c r="AD1995" s="26"/>
      <c r="AE1995" s="26"/>
      <c r="AF1995" s="26"/>
      <c r="AG1995" s="26"/>
      <c r="AH1995" s="45" t="n">
        <v>0</v>
      </c>
      <c r="AI1995" s="45" t="n">
        <f aca="false">Q1995</f>
        <v>0</v>
      </c>
      <c r="AJ1995" s="45" t="n">
        <f aca="false">$AH1995-$AI1995</f>
        <v>0</v>
      </c>
      <c r="AK1995" s="46" t="n">
        <v>0</v>
      </c>
      <c r="AL1995" s="46" t="n">
        <f aca="false">$AJ1995*$AK1995</f>
        <v>0</v>
      </c>
      <c r="AM1995" s="46" t="n">
        <f aca="false">$AI1995*$AK1995</f>
        <v>0</v>
      </c>
      <c r="AN1995" s="26"/>
      <c r="AO1995" s="26"/>
    </row>
    <row r="1996" customFormat="false" ht="12" hidden="false" customHeight="false" outlineLevel="0" collapsed="false">
      <c r="A1996" s="39" t="s">
        <v>2800</v>
      </c>
      <c r="B1996" s="39" t="s">
        <v>2801</v>
      </c>
      <c r="C1996" s="39"/>
      <c r="D1996" s="39" t="s">
        <v>4505</v>
      </c>
      <c r="E1996" s="39" t="s">
        <v>274</v>
      </c>
      <c r="F1996" s="39" t="s">
        <v>1739</v>
      </c>
      <c r="G1996" s="39"/>
      <c r="H1996" s="39" t="s">
        <v>4502</v>
      </c>
      <c r="I1996" s="40" t="n">
        <v>0</v>
      </c>
      <c r="J1996" s="40" t="n">
        <v>1</v>
      </c>
      <c r="K1996" s="39" t="s">
        <v>4503</v>
      </c>
      <c r="L1996" s="41" t="n">
        <v>825.5</v>
      </c>
      <c r="M1996" s="41" t="n">
        <v>0</v>
      </c>
      <c r="O1996" s="42" t="n">
        <f aca="false">M1996/SUM($M$2:$M$2023)</f>
        <v>0</v>
      </c>
      <c r="P1996" s="43" t="n">
        <f aca="false">IFERROR(M1996/I1996,0)</f>
        <v>0</v>
      </c>
      <c r="Q1996" s="17"/>
      <c r="R1996" s="44" t="n">
        <f aca="false">I1996-Q1996</f>
        <v>0</v>
      </c>
      <c r="S1996" s="43" t="n">
        <f aca="false">$AK1996*R1996</f>
        <v>0</v>
      </c>
      <c r="U1996" s="26" t="s">
        <v>259</v>
      </c>
      <c r="V1996" s="26" t="s">
        <v>273</v>
      </c>
      <c r="W1996" s="26" t="s">
        <v>262</v>
      </c>
      <c r="X1996" s="26"/>
      <c r="Y1996" s="26" t="s">
        <v>277</v>
      </c>
      <c r="Z1996" s="27" t="s">
        <v>123</v>
      </c>
      <c r="AA1996" s="26"/>
      <c r="AB1996" s="26"/>
      <c r="AC1996" s="26"/>
      <c r="AD1996" s="26"/>
      <c r="AE1996" s="26"/>
      <c r="AF1996" s="26"/>
      <c r="AG1996" s="26"/>
      <c r="AH1996" s="45"/>
      <c r="AI1996" s="45"/>
      <c r="AJ1996" s="45"/>
      <c r="AK1996" s="46" t="n">
        <v>825.496</v>
      </c>
      <c r="AL1996" s="46"/>
      <c r="AM1996" s="46"/>
      <c r="AN1996" s="26"/>
      <c r="AO1996" s="26" t="s">
        <v>1741</v>
      </c>
    </row>
    <row r="1997" customFormat="false" ht="12" hidden="false" customHeight="false" outlineLevel="0" collapsed="false">
      <c r="A1997" s="39" t="s">
        <v>1795</v>
      </c>
      <c r="B1997" s="39" t="s">
        <v>1796</v>
      </c>
      <c r="C1997" s="39"/>
      <c r="D1997" s="39" t="s">
        <v>4505</v>
      </c>
      <c r="E1997" s="39" t="s">
        <v>274</v>
      </c>
      <c r="F1997" s="39" t="s">
        <v>1739</v>
      </c>
      <c r="G1997" s="39"/>
      <c r="H1997" s="39" t="s">
        <v>4502</v>
      </c>
      <c r="I1997" s="40" t="n">
        <v>0</v>
      </c>
      <c r="J1997" s="40" t="n">
        <v>2400</v>
      </c>
      <c r="K1997" s="39" t="s">
        <v>4503</v>
      </c>
      <c r="L1997" s="41" t="n">
        <v>224537.62</v>
      </c>
      <c r="M1997" s="41" t="n">
        <v>0</v>
      </c>
      <c r="O1997" s="42" t="n">
        <f aca="false">M1997/SUM($M$2:$M$2023)</f>
        <v>0</v>
      </c>
      <c r="P1997" s="43" t="n">
        <f aca="false">IFERROR(M1997/I1997,0)</f>
        <v>0</v>
      </c>
      <c r="Q1997" s="17"/>
      <c r="R1997" s="44" t="n">
        <f aca="false">I1997-Q1997</f>
        <v>0</v>
      </c>
      <c r="S1997" s="43" t="n">
        <f aca="false">$AK1997*R1997</f>
        <v>0</v>
      </c>
      <c r="U1997" s="26" t="s">
        <v>259</v>
      </c>
      <c r="V1997" s="26" t="s">
        <v>273</v>
      </c>
      <c r="W1997" s="26" t="s">
        <v>262</v>
      </c>
      <c r="X1997" s="26"/>
      <c r="Y1997" s="26" t="s">
        <v>277</v>
      </c>
      <c r="Z1997" s="27" t="s">
        <v>123</v>
      </c>
      <c r="AA1997" s="26"/>
      <c r="AB1997" s="26"/>
      <c r="AC1997" s="26"/>
      <c r="AD1997" s="26"/>
      <c r="AE1997" s="26"/>
      <c r="AF1997" s="26"/>
      <c r="AG1997" s="26"/>
      <c r="AH1997" s="45"/>
      <c r="AI1997" s="45"/>
      <c r="AJ1997" s="45"/>
      <c r="AK1997" s="46" t="n">
        <v>160.384011269957</v>
      </c>
      <c r="AL1997" s="46"/>
      <c r="AM1997" s="46"/>
      <c r="AN1997" s="26"/>
      <c r="AO1997" s="26" t="s">
        <v>1740</v>
      </c>
    </row>
    <row r="1998" customFormat="false" ht="12" hidden="false" customHeight="false" outlineLevel="0" collapsed="false">
      <c r="A1998" s="39" t="s">
        <v>292</v>
      </c>
      <c r="B1998" s="39" t="s">
        <v>293</v>
      </c>
      <c r="C1998" s="39"/>
      <c r="D1998" s="39" t="s">
        <v>4505</v>
      </c>
      <c r="E1998" s="39" t="s">
        <v>274</v>
      </c>
      <c r="F1998" s="39" t="s">
        <v>1739</v>
      </c>
      <c r="G1998" s="39"/>
      <c r="H1998" s="39" t="s">
        <v>4502</v>
      </c>
      <c r="I1998" s="40" t="n">
        <v>0</v>
      </c>
      <c r="J1998" s="40" t="n">
        <v>10</v>
      </c>
      <c r="K1998" s="39" t="s">
        <v>4503</v>
      </c>
      <c r="L1998" s="41" t="n">
        <v>13688.27</v>
      </c>
      <c r="M1998" s="41" t="n">
        <v>0</v>
      </c>
      <c r="O1998" s="42" t="n">
        <f aca="false">M1998/SUM($M$2:$M$2023)</f>
        <v>0</v>
      </c>
      <c r="P1998" s="43" t="n">
        <f aca="false">IFERROR(M1998/I1998,0)</f>
        <v>0</v>
      </c>
      <c r="Q1998" s="17"/>
      <c r="R1998" s="44" t="n">
        <f aca="false">I1998-Q1998</f>
        <v>0</v>
      </c>
      <c r="S1998" s="43" t="n">
        <f aca="false">$AK1998*R1998</f>
        <v>0</v>
      </c>
      <c r="U1998" s="26" t="s">
        <v>259</v>
      </c>
      <c r="V1998" s="26" t="s">
        <v>273</v>
      </c>
      <c r="W1998" s="26" t="s">
        <v>262</v>
      </c>
      <c r="X1998" s="26"/>
      <c r="Y1998" s="26" t="s">
        <v>277</v>
      </c>
      <c r="Z1998" s="27" t="s">
        <v>123</v>
      </c>
      <c r="AA1998" s="26"/>
      <c r="AB1998" s="26"/>
      <c r="AC1998" s="26"/>
      <c r="AD1998" s="26"/>
      <c r="AE1998" s="26"/>
      <c r="AF1998" s="26"/>
      <c r="AG1998" s="26"/>
      <c r="AH1998" s="45"/>
      <c r="AI1998" s="45"/>
      <c r="AJ1998" s="45"/>
      <c r="AK1998" s="46" t="n">
        <v>1368.82675538657</v>
      </c>
      <c r="AL1998" s="46"/>
      <c r="AM1998" s="46"/>
      <c r="AN1998" s="26"/>
      <c r="AO1998" s="26" t="s">
        <v>1740</v>
      </c>
    </row>
    <row r="1999" customFormat="false" ht="12" hidden="false" customHeight="false" outlineLevel="0" collapsed="false">
      <c r="A1999" s="39" t="s">
        <v>2542</v>
      </c>
      <c r="B1999" s="39" t="s">
        <v>2543</v>
      </c>
      <c r="C1999" s="39"/>
      <c r="D1999" s="39" t="s">
        <v>4505</v>
      </c>
      <c r="E1999" s="39" t="s">
        <v>274</v>
      </c>
      <c r="F1999" s="39" t="s">
        <v>1739</v>
      </c>
      <c r="G1999" s="39"/>
      <c r="H1999" s="39" t="s">
        <v>4502</v>
      </c>
      <c r="I1999" s="40" t="n">
        <v>0</v>
      </c>
      <c r="J1999" s="40" t="n">
        <v>44</v>
      </c>
      <c r="K1999" s="39" t="s">
        <v>4503</v>
      </c>
      <c r="L1999" s="41" t="n">
        <v>30971.28</v>
      </c>
      <c r="M1999" s="41" t="n">
        <v>0</v>
      </c>
      <c r="O1999" s="42" t="n">
        <f aca="false">M1999/SUM($M$2:$M$2023)</f>
        <v>0</v>
      </c>
      <c r="P1999" s="43" t="n">
        <f aca="false">IFERROR(M1999/I1999,0)</f>
        <v>0</v>
      </c>
      <c r="Q1999" s="17"/>
      <c r="R1999" s="44" t="n">
        <f aca="false">I1999-Q1999</f>
        <v>0</v>
      </c>
      <c r="S1999" s="43" t="n">
        <f aca="false">$AK1999*R1999</f>
        <v>0</v>
      </c>
      <c r="U1999" s="26" t="s">
        <v>259</v>
      </c>
      <c r="V1999" s="26" t="s">
        <v>273</v>
      </c>
      <c r="W1999" s="26" t="s">
        <v>262</v>
      </c>
      <c r="X1999" s="26"/>
      <c r="Y1999" s="26" t="s">
        <v>277</v>
      </c>
      <c r="Z1999" s="27" t="s">
        <v>123</v>
      </c>
      <c r="AA1999" s="26"/>
      <c r="AB1999" s="26"/>
      <c r="AC1999" s="26"/>
      <c r="AD1999" s="26"/>
      <c r="AE1999" s="26"/>
      <c r="AF1999" s="26"/>
      <c r="AG1999" s="26"/>
      <c r="AH1999" s="45"/>
      <c r="AI1999" s="45"/>
      <c r="AJ1999" s="45"/>
      <c r="AK1999" s="46" t="n">
        <v>703.8927</v>
      </c>
      <c r="AL1999" s="46"/>
      <c r="AM1999" s="46"/>
      <c r="AN1999" s="26"/>
      <c r="AO1999" s="26" t="s">
        <v>1741</v>
      </c>
    </row>
    <row r="2000" customFormat="false" ht="12" hidden="false" customHeight="false" outlineLevel="0" collapsed="false">
      <c r="A2000" s="39" t="s">
        <v>1151</v>
      </c>
      <c r="B2000" s="39" t="s">
        <v>1152</v>
      </c>
      <c r="C2000" s="39"/>
      <c r="D2000" s="39" t="s">
        <v>4505</v>
      </c>
      <c r="E2000" s="39" t="s">
        <v>274</v>
      </c>
      <c r="F2000" s="39" t="s">
        <v>1739</v>
      </c>
      <c r="G2000" s="39"/>
      <c r="H2000" s="39" t="s">
        <v>4502</v>
      </c>
      <c r="I2000" s="40" t="n">
        <v>0</v>
      </c>
      <c r="J2000" s="40" t="n">
        <v>30</v>
      </c>
      <c r="K2000" s="39" t="s">
        <v>4503</v>
      </c>
      <c r="L2000" s="41" t="n">
        <v>165514.19</v>
      </c>
      <c r="M2000" s="41" t="n">
        <v>0</v>
      </c>
      <c r="O2000" s="42" t="n">
        <f aca="false">M2000/SUM($M$2:$M$2023)</f>
        <v>0</v>
      </c>
      <c r="P2000" s="43" t="n">
        <f aca="false">IFERROR(M2000/I2000,0)</f>
        <v>0</v>
      </c>
      <c r="Q2000" s="17"/>
      <c r="R2000" s="44" t="n">
        <f aca="false">I2000-Q2000</f>
        <v>0</v>
      </c>
      <c r="S2000" s="43" t="n">
        <f aca="false">$AK2000*R2000</f>
        <v>0</v>
      </c>
      <c r="U2000" s="26" t="s">
        <v>259</v>
      </c>
      <c r="V2000" s="26" t="s">
        <v>273</v>
      </c>
      <c r="W2000" s="26" t="s">
        <v>262</v>
      </c>
      <c r="X2000" s="29" t="s">
        <v>227</v>
      </c>
      <c r="Y2000" s="26" t="s">
        <v>297</v>
      </c>
      <c r="Z2000" s="25" t="s">
        <v>51</v>
      </c>
      <c r="AA2000" s="26" t="s">
        <v>2505</v>
      </c>
      <c r="AB2000" s="26" t="s">
        <v>2506</v>
      </c>
      <c r="AC2000" s="26" t="s">
        <v>290</v>
      </c>
      <c r="AD2000" s="26" t="s">
        <v>270</v>
      </c>
      <c r="AE2000" s="26" t="s">
        <v>2507</v>
      </c>
      <c r="AF2000" s="26" t="s">
        <v>269</v>
      </c>
      <c r="AG2000" s="26"/>
      <c r="AH2000" s="45"/>
      <c r="AI2000" s="45"/>
      <c r="AJ2000" s="45"/>
      <c r="AK2000" s="46" t="n">
        <v>5517.13962616822</v>
      </c>
      <c r="AL2000" s="46"/>
      <c r="AM2000" s="46"/>
      <c r="AN2000" s="26"/>
      <c r="AO2000" s="26" t="s">
        <v>5667</v>
      </c>
    </row>
    <row r="2001" customFormat="false" ht="12" hidden="false" customHeight="false" outlineLevel="0" collapsed="false">
      <c r="A2001" s="39" t="s">
        <v>3078</v>
      </c>
      <c r="B2001" s="39" t="s">
        <v>3079</v>
      </c>
      <c r="C2001" s="39"/>
      <c r="D2001" s="39" t="s">
        <v>4505</v>
      </c>
      <c r="E2001" s="39" t="s">
        <v>274</v>
      </c>
      <c r="F2001" s="39" t="s">
        <v>1739</v>
      </c>
      <c r="G2001" s="39"/>
      <c r="H2001" s="39" t="s">
        <v>4502</v>
      </c>
      <c r="I2001" s="40" t="n">
        <v>0</v>
      </c>
      <c r="J2001" s="40" t="n">
        <v>65</v>
      </c>
      <c r="K2001" s="39" t="s">
        <v>4503</v>
      </c>
      <c r="L2001" s="41" t="n">
        <v>821.52</v>
      </c>
      <c r="M2001" s="41" t="n">
        <v>0</v>
      </c>
      <c r="O2001" s="42" t="n">
        <f aca="false">M2001/SUM($M$2:$M$2023)</f>
        <v>0</v>
      </c>
      <c r="P2001" s="43" t="n">
        <f aca="false">IFERROR(M2001/I2001,0)</f>
        <v>0</v>
      </c>
      <c r="Q2001" s="17"/>
      <c r="R2001" s="44" t="n">
        <f aca="false">I2001-Q2001</f>
        <v>0</v>
      </c>
      <c r="S2001" s="43" t="n">
        <f aca="false">$AK2001*R2001</f>
        <v>0</v>
      </c>
      <c r="U2001" s="26" t="s">
        <v>259</v>
      </c>
      <c r="V2001" s="26" t="s">
        <v>273</v>
      </c>
      <c r="W2001" s="26" t="s">
        <v>262</v>
      </c>
      <c r="X2001" s="26"/>
      <c r="Y2001" s="26" t="s">
        <v>277</v>
      </c>
      <c r="Z2001" s="27" t="s">
        <v>123</v>
      </c>
      <c r="AA2001" s="26"/>
      <c r="AB2001" s="26"/>
      <c r="AC2001" s="26"/>
      <c r="AD2001" s="26"/>
      <c r="AE2001" s="26"/>
      <c r="AF2001" s="26"/>
      <c r="AG2001" s="26"/>
      <c r="AH2001" s="45"/>
      <c r="AI2001" s="45"/>
      <c r="AJ2001" s="45"/>
      <c r="AK2001" s="46" t="n">
        <v>13.692</v>
      </c>
      <c r="AL2001" s="46"/>
      <c r="AM2001" s="46"/>
      <c r="AN2001" s="26"/>
      <c r="AO2001" s="26" t="s">
        <v>1741</v>
      </c>
    </row>
    <row r="2002" customFormat="false" ht="12" hidden="false" customHeight="false" outlineLevel="0" collapsed="false">
      <c r="A2002" s="39" t="s">
        <v>765</v>
      </c>
      <c r="B2002" s="39" t="s">
        <v>766</v>
      </c>
      <c r="C2002" s="39"/>
      <c r="D2002" s="39" t="s">
        <v>4505</v>
      </c>
      <c r="E2002" s="39" t="s">
        <v>274</v>
      </c>
      <c r="F2002" s="39" t="s">
        <v>1739</v>
      </c>
      <c r="G2002" s="39"/>
      <c r="H2002" s="39" t="s">
        <v>4502</v>
      </c>
      <c r="I2002" s="40" t="n">
        <v>0</v>
      </c>
      <c r="J2002" s="40" t="n">
        <v>400</v>
      </c>
      <c r="K2002" s="39" t="s">
        <v>4503</v>
      </c>
      <c r="L2002" s="41" t="n">
        <v>1222.4</v>
      </c>
      <c r="M2002" s="41" t="n">
        <v>0</v>
      </c>
      <c r="O2002" s="42" t="n">
        <f aca="false">M2002/SUM($M$2:$M$2023)</f>
        <v>0</v>
      </c>
      <c r="P2002" s="43" t="n">
        <f aca="false">IFERROR(M2002/I2002,0)</f>
        <v>0</v>
      </c>
      <c r="Q2002" s="17"/>
      <c r="R2002" s="44" t="n">
        <f aca="false">I2002-Q2002</f>
        <v>0</v>
      </c>
      <c r="S2002" s="43" t="n">
        <f aca="false">$AK2002*R2002</f>
        <v>0</v>
      </c>
      <c r="U2002" s="26" t="s">
        <v>259</v>
      </c>
      <c r="V2002" s="26" t="s">
        <v>273</v>
      </c>
      <c r="W2002" s="26" t="s">
        <v>262</v>
      </c>
      <c r="X2002" s="26"/>
      <c r="Y2002" s="26" t="s">
        <v>277</v>
      </c>
      <c r="Z2002" s="27" t="s">
        <v>123</v>
      </c>
      <c r="AA2002" s="26"/>
      <c r="AB2002" s="26"/>
      <c r="AC2002" s="26"/>
      <c r="AD2002" s="26"/>
      <c r="AE2002" s="26"/>
      <c r="AF2002" s="26"/>
      <c r="AG2002" s="26"/>
      <c r="AH2002" s="45"/>
      <c r="AI2002" s="45"/>
      <c r="AJ2002" s="45"/>
      <c r="AK2002" s="46" t="n">
        <v>3.056</v>
      </c>
      <c r="AL2002" s="46"/>
      <c r="AM2002" s="46"/>
      <c r="AN2002" s="26"/>
      <c r="AO2002" s="26" t="s">
        <v>1741</v>
      </c>
    </row>
    <row r="2003" customFormat="false" ht="12" hidden="false" customHeight="false" outlineLevel="0" collapsed="false">
      <c r="A2003" s="39" t="s">
        <v>3165</v>
      </c>
      <c r="B2003" s="39" t="s">
        <v>3166</v>
      </c>
      <c r="C2003" s="39"/>
      <c r="D2003" s="39" t="s">
        <v>4505</v>
      </c>
      <c r="E2003" s="39" t="s">
        <v>274</v>
      </c>
      <c r="F2003" s="39" t="s">
        <v>1739</v>
      </c>
      <c r="G2003" s="39"/>
      <c r="H2003" s="39" t="s">
        <v>4502</v>
      </c>
      <c r="I2003" s="40" t="n">
        <v>0</v>
      </c>
      <c r="J2003" s="40" t="n">
        <v>3</v>
      </c>
      <c r="K2003" s="39" t="s">
        <v>4503</v>
      </c>
      <c r="L2003" s="41" t="n">
        <v>0</v>
      </c>
      <c r="M2003" s="41" t="n">
        <v>0</v>
      </c>
      <c r="O2003" s="42" t="n">
        <f aca="false">M2003/SUM($M$2:$M$2023)</f>
        <v>0</v>
      </c>
      <c r="P2003" s="43" t="n">
        <f aca="false">IFERROR(M2003/I2003,0)</f>
        <v>0</v>
      </c>
      <c r="Q2003" s="17"/>
      <c r="R2003" s="44" t="n">
        <f aca="false">I2003-Q2003</f>
        <v>0</v>
      </c>
      <c r="S2003" s="43" t="n">
        <f aca="false">$AK2003*R2003</f>
        <v>0</v>
      </c>
      <c r="U2003" s="26" t="s">
        <v>259</v>
      </c>
      <c r="V2003" s="26" t="s">
        <v>273</v>
      </c>
      <c r="W2003" s="26" t="s">
        <v>262</v>
      </c>
      <c r="X2003" s="26"/>
      <c r="Y2003" s="26" t="s">
        <v>277</v>
      </c>
      <c r="Z2003" s="27" t="s">
        <v>123</v>
      </c>
      <c r="AA2003" s="26"/>
      <c r="AB2003" s="26"/>
      <c r="AC2003" s="26"/>
      <c r="AD2003" s="26"/>
      <c r="AE2003" s="26"/>
      <c r="AF2003" s="26"/>
      <c r="AG2003" s="26"/>
      <c r="AH2003" s="45"/>
      <c r="AI2003" s="45"/>
      <c r="AJ2003" s="45"/>
      <c r="AK2003" s="46" t="n">
        <v>45914</v>
      </c>
      <c r="AL2003" s="46"/>
      <c r="AM2003" s="46"/>
      <c r="AN2003" s="26"/>
      <c r="AO2003" s="26" t="s">
        <v>1741</v>
      </c>
    </row>
    <row r="2004" customFormat="false" ht="12" hidden="false" customHeight="false" outlineLevel="0" collapsed="false">
      <c r="A2004" s="39" t="s">
        <v>3207</v>
      </c>
      <c r="B2004" s="39" t="s">
        <v>3208</v>
      </c>
      <c r="C2004" s="39"/>
      <c r="D2004" s="39" t="s">
        <v>4505</v>
      </c>
      <c r="E2004" s="39" t="s">
        <v>274</v>
      </c>
      <c r="F2004" s="39" t="s">
        <v>1739</v>
      </c>
      <c r="G2004" s="39"/>
      <c r="H2004" s="39" t="s">
        <v>4502</v>
      </c>
      <c r="I2004" s="40" t="n">
        <v>0</v>
      </c>
      <c r="J2004" s="40" t="n">
        <v>100</v>
      </c>
      <c r="K2004" s="39" t="s">
        <v>4503</v>
      </c>
      <c r="L2004" s="41" t="n">
        <v>6445.44</v>
      </c>
      <c r="M2004" s="41" t="n">
        <v>0</v>
      </c>
      <c r="O2004" s="42" t="n">
        <f aca="false">M2004/SUM($M$2:$M$2023)</f>
        <v>0</v>
      </c>
      <c r="P2004" s="43" t="n">
        <f aca="false">IFERROR(M2004/I2004,0)</f>
        <v>0</v>
      </c>
      <c r="Q2004" s="17"/>
      <c r="R2004" s="44" t="n">
        <f aca="false">I2004-Q2004</f>
        <v>0</v>
      </c>
      <c r="S2004" s="43" t="n">
        <f aca="false">$AK2004*R2004</f>
        <v>0</v>
      </c>
      <c r="U2004" s="26" t="s">
        <v>259</v>
      </c>
      <c r="V2004" s="26" t="s">
        <v>273</v>
      </c>
      <c r="W2004" s="26" t="s">
        <v>262</v>
      </c>
      <c r="X2004" s="24" t="s">
        <v>226</v>
      </c>
      <c r="Y2004" s="26" t="s">
        <v>267</v>
      </c>
      <c r="Z2004" s="25" t="s">
        <v>51</v>
      </c>
      <c r="AA2004" s="26" t="s">
        <v>3209</v>
      </c>
      <c r="AB2004" s="26" t="s">
        <v>3210</v>
      </c>
      <c r="AC2004" s="26" t="s">
        <v>290</v>
      </c>
      <c r="AD2004" s="26" t="s">
        <v>269</v>
      </c>
      <c r="AE2004" s="26"/>
      <c r="AF2004" s="26" t="s">
        <v>270</v>
      </c>
      <c r="AG2004" s="26"/>
      <c r="AH2004" s="45"/>
      <c r="AI2004" s="45"/>
      <c r="AJ2004" s="45"/>
      <c r="AK2004" s="46" t="n">
        <v>64.45</v>
      </c>
      <c r="AL2004" s="46"/>
      <c r="AM2004" s="46"/>
      <c r="AN2004" s="26"/>
      <c r="AO2004" s="26" t="s">
        <v>6091</v>
      </c>
    </row>
    <row r="2005" customFormat="false" ht="12" hidden="false" customHeight="false" outlineLevel="0" collapsed="false">
      <c r="A2005" s="39" t="s">
        <v>3211</v>
      </c>
      <c r="B2005" s="39" t="s">
        <v>3212</v>
      </c>
      <c r="C2005" s="39"/>
      <c r="D2005" s="39" t="s">
        <v>4505</v>
      </c>
      <c r="E2005" s="39" t="s">
        <v>274</v>
      </c>
      <c r="F2005" s="39" t="s">
        <v>1739</v>
      </c>
      <c r="G2005" s="39"/>
      <c r="H2005" s="39" t="s">
        <v>4502</v>
      </c>
      <c r="I2005" s="40" t="n">
        <v>0</v>
      </c>
      <c r="J2005" s="40" t="n">
        <v>50</v>
      </c>
      <c r="K2005" s="39" t="s">
        <v>4503</v>
      </c>
      <c r="L2005" s="41" t="n">
        <v>1249.5</v>
      </c>
      <c r="M2005" s="41" t="n">
        <v>0</v>
      </c>
      <c r="O2005" s="42" t="n">
        <f aca="false">M2005/SUM($M$2:$M$2023)</f>
        <v>0</v>
      </c>
      <c r="P2005" s="43" t="n">
        <f aca="false">IFERROR(M2005/I2005,0)</f>
        <v>0</v>
      </c>
      <c r="Q2005" s="17"/>
      <c r="R2005" s="44" t="n">
        <f aca="false">I2005-Q2005</f>
        <v>0</v>
      </c>
      <c r="S2005" s="43" t="n">
        <f aca="false">$AK2005*R2005</f>
        <v>0</v>
      </c>
      <c r="U2005" s="26" t="s">
        <v>259</v>
      </c>
      <c r="V2005" s="26" t="s">
        <v>273</v>
      </c>
      <c r="W2005" s="26" t="s">
        <v>262</v>
      </c>
      <c r="X2005" s="29" t="s">
        <v>227</v>
      </c>
      <c r="Y2005" s="26" t="s">
        <v>297</v>
      </c>
      <c r="Z2005" s="24" t="s">
        <v>54</v>
      </c>
      <c r="AA2005" s="26" t="s">
        <v>3213</v>
      </c>
      <c r="AB2005" s="26" t="s">
        <v>3214</v>
      </c>
      <c r="AC2005" s="26" t="s">
        <v>290</v>
      </c>
      <c r="AD2005" s="26" t="s">
        <v>269</v>
      </c>
      <c r="AE2005" s="26"/>
      <c r="AF2005" s="26" t="s">
        <v>270</v>
      </c>
      <c r="AG2005" s="26"/>
      <c r="AH2005" s="45"/>
      <c r="AI2005" s="45"/>
      <c r="AJ2005" s="45"/>
      <c r="AK2005" s="46" t="n">
        <v>24.99</v>
      </c>
      <c r="AL2005" s="46"/>
      <c r="AM2005" s="46"/>
      <c r="AN2005" s="26"/>
      <c r="AO2005" s="26" t="s">
        <v>6092</v>
      </c>
    </row>
    <row r="2006" customFormat="false" ht="12" hidden="false" customHeight="false" outlineLevel="0" collapsed="false">
      <c r="A2006" s="39" t="s">
        <v>3307</v>
      </c>
      <c r="B2006" s="39" t="s">
        <v>3308</v>
      </c>
      <c r="C2006" s="39"/>
      <c r="D2006" s="39" t="s">
        <v>4505</v>
      </c>
      <c r="E2006" s="39" t="s">
        <v>274</v>
      </c>
      <c r="F2006" s="39" t="s">
        <v>1739</v>
      </c>
      <c r="G2006" s="39"/>
      <c r="H2006" s="39" t="s">
        <v>4502</v>
      </c>
      <c r="I2006" s="40" t="n">
        <v>0</v>
      </c>
      <c r="J2006" s="40" t="n">
        <v>200</v>
      </c>
      <c r="K2006" s="39" t="s">
        <v>4503</v>
      </c>
      <c r="L2006" s="41" t="n">
        <v>2700</v>
      </c>
      <c r="M2006" s="41" t="n">
        <v>0</v>
      </c>
      <c r="O2006" s="42" t="n">
        <f aca="false">M2006/SUM($M$2:$M$2023)</f>
        <v>0</v>
      </c>
      <c r="P2006" s="43" t="n">
        <f aca="false">IFERROR(M2006/I2006,0)</f>
        <v>0</v>
      </c>
      <c r="Q2006" s="17"/>
      <c r="R2006" s="44" t="n">
        <f aca="false">I2006-Q2006</f>
        <v>0</v>
      </c>
      <c r="S2006" s="43" t="n">
        <f aca="false">$AK2006*R2006</f>
        <v>0</v>
      </c>
      <c r="U2006" s="26" t="s">
        <v>259</v>
      </c>
      <c r="V2006" s="26" t="s">
        <v>273</v>
      </c>
      <c r="W2006" s="26" t="s">
        <v>262</v>
      </c>
      <c r="X2006" s="26"/>
      <c r="Y2006" s="26" t="s">
        <v>277</v>
      </c>
      <c r="Z2006" s="27" t="s">
        <v>123</v>
      </c>
      <c r="AA2006" s="26"/>
      <c r="AB2006" s="26"/>
      <c r="AC2006" s="26"/>
      <c r="AD2006" s="26"/>
      <c r="AE2006" s="26"/>
      <c r="AF2006" s="26"/>
      <c r="AG2006" s="26"/>
      <c r="AH2006" s="45" t="n">
        <v>0</v>
      </c>
      <c r="AI2006" s="45" t="n">
        <f aca="false">Q2006</f>
        <v>0</v>
      </c>
      <c r="AJ2006" s="45" t="n">
        <f aca="false">$AH2006-$AI2006</f>
        <v>0</v>
      </c>
      <c r="AK2006" s="46" t="n">
        <v>0</v>
      </c>
      <c r="AL2006" s="46" t="n">
        <f aca="false">$AJ2006*$AK2006</f>
        <v>0</v>
      </c>
      <c r="AM2006" s="46" t="n">
        <f aca="false">$AI2006*$AK2006</f>
        <v>0</v>
      </c>
      <c r="AN2006" s="26"/>
      <c r="AO2006" s="26"/>
    </row>
    <row r="2007" customFormat="false" ht="12" hidden="false" customHeight="false" outlineLevel="0" collapsed="false">
      <c r="A2007" s="39" t="s">
        <v>3309</v>
      </c>
      <c r="B2007" s="39" t="s">
        <v>3310</v>
      </c>
      <c r="C2007" s="39"/>
      <c r="D2007" s="39" t="s">
        <v>4505</v>
      </c>
      <c r="E2007" s="39" t="s">
        <v>274</v>
      </c>
      <c r="F2007" s="39" t="s">
        <v>1739</v>
      </c>
      <c r="G2007" s="39"/>
      <c r="H2007" s="39" t="s">
        <v>4502</v>
      </c>
      <c r="I2007" s="40" t="n">
        <v>0</v>
      </c>
      <c r="J2007" s="40" t="n">
        <v>15</v>
      </c>
      <c r="K2007" s="39" t="s">
        <v>4503</v>
      </c>
      <c r="L2007" s="41" t="n">
        <v>0</v>
      </c>
      <c r="M2007" s="41" t="n">
        <v>0</v>
      </c>
      <c r="O2007" s="42" t="n">
        <f aca="false">M2007/SUM($M$2:$M$2023)</f>
        <v>0</v>
      </c>
      <c r="P2007" s="43" t="n">
        <f aca="false">IFERROR(M2007/I2007,0)</f>
        <v>0</v>
      </c>
      <c r="Q2007" s="17"/>
      <c r="R2007" s="44" t="n">
        <f aca="false">I2007-Q2007</f>
        <v>0</v>
      </c>
      <c r="S2007" s="43" t="n">
        <f aca="false">$AK2007*R2007</f>
        <v>0</v>
      </c>
      <c r="U2007" s="26" t="s">
        <v>259</v>
      </c>
      <c r="V2007" s="26" t="s">
        <v>273</v>
      </c>
      <c r="W2007" s="26" t="s">
        <v>262</v>
      </c>
      <c r="X2007" s="26"/>
      <c r="Y2007" s="26" t="s">
        <v>277</v>
      </c>
      <c r="Z2007" s="27" t="s">
        <v>123</v>
      </c>
      <c r="AA2007" s="26"/>
      <c r="AB2007" s="26"/>
      <c r="AC2007" s="26"/>
      <c r="AD2007" s="26"/>
      <c r="AE2007" s="26"/>
      <c r="AF2007" s="26"/>
      <c r="AG2007" s="26"/>
      <c r="AH2007" s="45" t="n">
        <v>0</v>
      </c>
      <c r="AI2007" s="45" t="n">
        <f aca="false">Q2007</f>
        <v>0</v>
      </c>
      <c r="AJ2007" s="45" t="n">
        <f aca="false">$AH2007-$AI2007</f>
        <v>0</v>
      </c>
      <c r="AK2007" s="46" t="n">
        <v>0</v>
      </c>
      <c r="AL2007" s="46" t="n">
        <f aca="false">$AJ2007*$AK2007</f>
        <v>0</v>
      </c>
      <c r="AM2007" s="46" t="n">
        <f aca="false">$AI2007*$AK2007</f>
        <v>0</v>
      </c>
      <c r="AN2007" s="26"/>
      <c r="AO2007" s="26"/>
    </row>
    <row r="2008" customFormat="false" ht="12" hidden="false" customHeight="false" outlineLevel="0" collapsed="false">
      <c r="A2008" s="39" t="s">
        <v>1004</v>
      </c>
      <c r="B2008" s="39" t="s">
        <v>1005</v>
      </c>
      <c r="C2008" s="39"/>
      <c r="D2008" s="39" t="s">
        <v>4505</v>
      </c>
      <c r="E2008" s="39" t="s">
        <v>274</v>
      </c>
      <c r="F2008" s="39" t="s">
        <v>1739</v>
      </c>
      <c r="G2008" s="39"/>
      <c r="H2008" s="39" t="s">
        <v>4502</v>
      </c>
      <c r="I2008" s="40" t="n">
        <v>0</v>
      </c>
      <c r="J2008" s="40" t="n">
        <v>10</v>
      </c>
      <c r="K2008" s="39" t="s">
        <v>4503</v>
      </c>
      <c r="L2008" s="41" t="n">
        <v>0</v>
      </c>
      <c r="M2008" s="41" t="n">
        <v>0</v>
      </c>
      <c r="O2008" s="42" t="n">
        <f aca="false">M2008/SUM($M$2:$M$2023)</f>
        <v>0</v>
      </c>
      <c r="P2008" s="43" t="n">
        <f aca="false">IFERROR(M2008/I2008,0)</f>
        <v>0</v>
      </c>
      <c r="Q2008" s="17"/>
      <c r="R2008" s="44" t="n">
        <f aca="false">I2008-Q2008</f>
        <v>0</v>
      </c>
      <c r="S2008" s="43" t="n">
        <f aca="false">$AK2008*R2008</f>
        <v>0</v>
      </c>
      <c r="U2008" s="26" t="s">
        <v>259</v>
      </c>
      <c r="V2008" s="26" t="s">
        <v>273</v>
      </c>
      <c r="W2008" s="26" t="s">
        <v>262</v>
      </c>
      <c r="X2008" s="26"/>
      <c r="Y2008" s="26" t="s">
        <v>277</v>
      </c>
      <c r="Z2008" s="27" t="s">
        <v>123</v>
      </c>
      <c r="AA2008" s="26"/>
      <c r="AB2008" s="26"/>
      <c r="AC2008" s="26"/>
      <c r="AD2008" s="26"/>
      <c r="AE2008" s="26"/>
      <c r="AF2008" s="26"/>
      <c r="AG2008" s="26"/>
      <c r="AH2008" s="45"/>
      <c r="AI2008" s="45"/>
      <c r="AJ2008" s="45"/>
      <c r="AK2008" s="46" t="n">
        <v>14600</v>
      </c>
      <c r="AL2008" s="46"/>
      <c r="AM2008" s="46"/>
      <c r="AN2008" s="26"/>
      <c r="AO2008" s="26" t="s">
        <v>1741</v>
      </c>
    </row>
    <row r="2009" customFormat="false" ht="12" hidden="false" customHeight="false" outlineLevel="0" collapsed="false">
      <c r="A2009" s="39" t="s">
        <v>2557</v>
      </c>
      <c r="B2009" s="39" t="s">
        <v>2558</v>
      </c>
      <c r="C2009" s="39"/>
      <c r="D2009" s="39" t="s">
        <v>4505</v>
      </c>
      <c r="E2009" s="39" t="s">
        <v>274</v>
      </c>
      <c r="F2009" s="39" t="s">
        <v>1739</v>
      </c>
      <c r="G2009" s="39"/>
      <c r="H2009" s="39" t="s">
        <v>4502</v>
      </c>
      <c r="I2009" s="40" t="n">
        <v>0</v>
      </c>
      <c r="J2009" s="40" t="n">
        <v>60</v>
      </c>
      <c r="K2009" s="39" t="s">
        <v>4503</v>
      </c>
      <c r="L2009" s="41" t="n">
        <v>108426.34</v>
      </c>
      <c r="M2009" s="41" t="n">
        <v>0</v>
      </c>
      <c r="O2009" s="42" t="n">
        <f aca="false">M2009/SUM($M$2:$M$2023)</f>
        <v>0</v>
      </c>
      <c r="P2009" s="43" t="n">
        <f aca="false">IFERROR(M2009/I2009,0)</f>
        <v>0</v>
      </c>
      <c r="Q2009" s="17"/>
      <c r="R2009" s="44" t="n">
        <f aca="false">I2009-Q2009</f>
        <v>0</v>
      </c>
      <c r="S2009" s="43" t="n">
        <f aca="false">$AK2009*R2009</f>
        <v>0</v>
      </c>
      <c r="U2009" s="26" t="s">
        <v>259</v>
      </c>
      <c r="V2009" s="26" t="s">
        <v>273</v>
      </c>
      <c r="W2009" s="26" t="s">
        <v>262</v>
      </c>
      <c r="X2009" s="29" t="s">
        <v>227</v>
      </c>
      <c r="Y2009" s="26" t="s">
        <v>297</v>
      </c>
      <c r="Z2009" s="25" t="s">
        <v>51</v>
      </c>
      <c r="AA2009" s="26" t="s">
        <v>2559</v>
      </c>
      <c r="AB2009" s="26" t="s">
        <v>2560</v>
      </c>
      <c r="AC2009" s="26" t="s">
        <v>2561</v>
      </c>
      <c r="AD2009" s="26" t="s">
        <v>269</v>
      </c>
      <c r="AE2009" s="26"/>
      <c r="AF2009" s="26" t="s">
        <v>270</v>
      </c>
      <c r="AG2009" s="26" t="s">
        <v>2562</v>
      </c>
      <c r="AH2009" s="45"/>
      <c r="AI2009" s="45"/>
      <c r="AJ2009" s="45"/>
      <c r="AK2009" s="46" t="n">
        <v>1807.10577319588</v>
      </c>
      <c r="AL2009" s="46"/>
      <c r="AM2009" s="46"/>
      <c r="AN2009" s="26"/>
      <c r="AO2009" s="26" t="s">
        <v>6093</v>
      </c>
    </row>
    <row r="2010" customFormat="false" ht="12" hidden="false" customHeight="false" outlineLevel="0" collapsed="false">
      <c r="A2010" s="39" t="s">
        <v>939</v>
      </c>
      <c r="B2010" s="39" t="s">
        <v>940</v>
      </c>
      <c r="C2010" s="39"/>
      <c r="D2010" s="39" t="s">
        <v>4505</v>
      </c>
      <c r="E2010" s="39" t="s">
        <v>274</v>
      </c>
      <c r="F2010" s="39" t="s">
        <v>1739</v>
      </c>
      <c r="G2010" s="39"/>
      <c r="H2010" s="39" t="s">
        <v>4502</v>
      </c>
      <c r="I2010" s="40" t="n">
        <v>0</v>
      </c>
      <c r="J2010" s="40" t="n">
        <v>400</v>
      </c>
      <c r="K2010" s="39" t="s">
        <v>4503</v>
      </c>
      <c r="L2010" s="41" t="n">
        <v>18497.58</v>
      </c>
      <c r="M2010" s="41" t="n">
        <v>0</v>
      </c>
      <c r="O2010" s="42" t="n">
        <f aca="false">M2010/SUM($M$2:$M$2023)</f>
        <v>0</v>
      </c>
      <c r="P2010" s="43" t="n">
        <f aca="false">IFERROR(M2010/I2010,0)</f>
        <v>0</v>
      </c>
      <c r="Q2010" s="17"/>
      <c r="R2010" s="44" t="n">
        <f aca="false">I2010-Q2010</f>
        <v>0</v>
      </c>
      <c r="S2010" s="43" t="n">
        <f aca="false">$AK2010*R2010</f>
        <v>0</v>
      </c>
      <c r="U2010" s="26" t="s">
        <v>259</v>
      </c>
      <c r="V2010" s="26" t="s">
        <v>273</v>
      </c>
      <c r="W2010" s="26" t="s">
        <v>262</v>
      </c>
      <c r="X2010" s="25" t="s">
        <v>228</v>
      </c>
      <c r="Y2010" s="26" t="s">
        <v>282</v>
      </c>
      <c r="Z2010" s="25" t="s">
        <v>51</v>
      </c>
      <c r="AA2010" s="26" t="s">
        <v>1807</v>
      </c>
      <c r="AB2010" s="26" t="s">
        <v>1808</v>
      </c>
      <c r="AC2010" s="26" t="s">
        <v>943</v>
      </c>
      <c r="AD2010" s="26" t="s">
        <v>269</v>
      </c>
      <c r="AE2010" s="26"/>
      <c r="AF2010" s="26" t="s">
        <v>270</v>
      </c>
      <c r="AG2010" s="26" t="s">
        <v>944</v>
      </c>
      <c r="AH2010" s="45"/>
      <c r="AI2010" s="45"/>
      <c r="AJ2010" s="45"/>
      <c r="AK2010" s="46" t="n">
        <v>46.2439543509273</v>
      </c>
      <c r="AL2010" s="46"/>
      <c r="AM2010" s="46"/>
      <c r="AN2010" s="26"/>
      <c r="AO2010" s="26" t="s">
        <v>4863</v>
      </c>
    </row>
    <row r="2011" customFormat="false" ht="12" hidden="false" customHeight="false" outlineLevel="0" collapsed="false">
      <c r="A2011" s="39" t="s">
        <v>1253</v>
      </c>
      <c r="B2011" s="39" t="s">
        <v>1254</v>
      </c>
      <c r="C2011" s="39"/>
      <c r="D2011" s="39" t="s">
        <v>4505</v>
      </c>
      <c r="E2011" s="39" t="s">
        <v>274</v>
      </c>
      <c r="F2011" s="39" t="s">
        <v>1739</v>
      </c>
      <c r="G2011" s="39"/>
      <c r="H2011" s="39" t="s">
        <v>4502</v>
      </c>
      <c r="I2011" s="40" t="n">
        <v>0</v>
      </c>
      <c r="J2011" s="40" t="n">
        <v>6</v>
      </c>
      <c r="K2011" s="39" t="s">
        <v>4503</v>
      </c>
      <c r="L2011" s="41" t="n">
        <v>87993.8</v>
      </c>
      <c r="M2011" s="41" t="n">
        <v>0</v>
      </c>
      <c r="O2011" s="42" t="n">
        <f aca="false">M2011/SUM($M$2:$M$2023)</f>
        <v>0</v>
      </c>
      <c r="P2011" s="43" t="n">
        <f aca="false">IFERROR(M2011/I2011,0)</f>
        <v>0</v>
      </c>
      <c r="Q2011" s="17"/>
      <c r="R2011" s="44" t="n">
        <f aca="false">I2011-Q2011</f>
        <v>0</v>
      </c>
      <c r="S2011" s="43" t="n">
        <f aca="false">$AK2011*R2011</f>
        <v>0</v>
      </c>
      <c r="U2011" s="26" t="s">
        <v>259</v>
      </c>
      <c r="V2011" s="26" t="s">
        <v>273</v>
      </c>
      <c r="W2011" s="26" t="s">
        <v>262</v>
      </c>
      <c r="X2011" s="29" t="s">
        <v>227</v>
      </c>
      <c r="Y2011" s="26" t="s">
        <v>297</v>
      </c>
      <c r="Z2011" s="25" t="s">
        <v>51</v>
      </c>
      <c r="AA2011" s="26" t="s">
        <v>2584</v>
      </c>
      <c r="AB2011" s="26" t="s">
        <v>2585</v>
      </c>
      <c r="AC2011" s="26" t="s">
        <v>2586</v>
      </c>
      <c r="AD2011" s="26" t="s">
        <v>269</v>
      </c>
      <c r="AE2011" s="26"/>
      <c r="AF2011" s="26" t="s">
        <v>270</v>
      </c>
      <c r="AG2011" s="26" t="s">
        <v>2587</v>
      </c>
      <c r="AH2011" s="45"/>
      <c r="AI2011" s="45"/>
      <c r="AJ2011" s="45"/>
      <c r="AK2011" s="46" t="n">
        <v>14665.6337349398</v>
      </c>
      <c r="AL2011" s="46"/>
      <c r="AM2011" s="46"/>
      <c r="AN2011" s="26"/>
      <c r="AO2011" s="26" t="s">
        <v>5807</v>
      </c>
    </row>
    <row r="2012" customFormat="false" ht="12" hidden="false" customHeight="false" outlineLevel="0" collapsed="false">
      <c r="A2012" s="39" t="s">
        <v>2355</v>
      </c>
      <c r="B2012" s="39" t="s">
        <v>2356</v>
      </c>
      <c r="C2012" s="39"/>
      <c r="D2012" s="39" t="s">
        <v>4505</v>
      </c>
      <c r="E2012" s="39" t="s">
        <v>274</v>
      </c>
      <c r="F2012" s="39" t="s">
        <v>1739</v>
      </c>
      <c r="G2012" s="39"/>
      <c r="H2012" s="39" t="s">
        <v>4502</v>
      </c>
      <c r="I2012" s="40" t="n">
        <v>0</v>
      </c>
      <c r="J2012" s="40" t="n">
        <v>30</v>
      </c>
      <c r="K2012" s="39" t="s">
        <v>4503</v>
      </c>
      <c r="L2012" s="41" t="n">
        <v>4951.18</v>
      </c>
      <c r="M2012" s="41" t="n">
        <v>0</v>
      </c>
      <c r="O2012" s="42" t="n">
        <f aca="false">M2012/SUM($M$2:$M$2023)</f>
        <v>0</v>
      </c>
      <c r="P2012" s="43" t="n">
        <f aca="false">IFERROR(M2012/I2012,0)</f>
        <v>0</v>
      </c>
      <c r="Q2012" s="17"/>
      <c r="R2012" s="44" t="n">
        <f aca="false">I2012-Q2012</f>
        <v>0</v>
      </c>
      <c r="S2012" s="43" t="n">
        <f aca="false">$AK2012*R2012</f>
        <v>0</v>
      </c>
      <c r="U2012" s="26" t="s">
        <v>259</v>
      </c>
      <c r="V2012" s="26" t="s">
        <v>273</v>
      </c>
      <c r="W2012" s="26" t="s">
        <v>262</v>
      </c>
      <c r="X2012" s="25" t="s">
        <v>228</v>
      </c>
      <c r="Y2012" s="26" t="s">
        <v>282</v>
      </c>
      <c r="Z2012" s="25" t="s">
        <v>51</v>
      </c>
      <c r="AA2012" s="26" t="s">
        <v>2357</v>
      </c>
      <c r="AB2012" s="26" t="s">
        <v>2358</v>
      </c>
      <c r="AC2012" s="26" t="s">
        <v>2359</v>
      </c>
      <c r="AD2012" s="26" t="s">
        <v>269</v>
      </c>
      <c r="AE2012" s="26"/>
      <c r="AF2012" s="26" t="s">
        <v>270</v>
      </c>
      <c r="AG2012" s="26" t="s">
        <v>1684</v>
      </c>
      <c r="AH2012" s="45"/>
      <c r="AI2012" s="45"/>
      <c r="AJ2012" s="45"/>
      <c r="AK2012" s="46" t="n">
        <v>165.03928</v>
      </c>
      <c r="AL2012" s="46"/>
      <c r="AM2012" s="46"/>
      <c r="AN2012" s="26"/>
      <c r="AO2012" s="26" t="s">
        <v>6094</v>
      </c>
    </row>
    <row r="2013" customFormat="false" ht="12" hidden="false" customHeight="false" outlineLevel="0" collapsed="false">
      <c r="A2013" s="39" t="s">
        <v>2445</v>
      </c>
      <c r="B2013" s="39" t="s">
        <v>2446</v>
      </c>
      <c r="C2013" s="39"/>
      <c r="D2013" s="39" t="s">
        <v>4505</v>
      </c>
      <c r="E2013" s="39" t="s">
        <v>274</v>
      </c>
      <c r="F2013" s="39" t="s">
        <v>1739</v>
      </c>
      <c r="G2013" s="39"/>
      <c r="H2013" s="39" t="s">
        <v>4502</v>
      </c>
      <c r="I2013" s="40" t="n">
        <v>0</v>
      </c>
      <c r="J2013" s="40" t="n">
        <v>107</v>
      </c>
      <c r="K2013" s="39" t="s">
        <v>4503</v>
      </c>
      <c r="L2013" s="41" t="n">
        <v>0</v>
      </c>
      <c r="M2013" s="41" t="n">
        <v>0</v>
      </c>
      <c r="O2013" s="42" t="n">
        <f aca="false">M2013/SUM($M$2:$M$2023)</f>
        <v>0</v>
      </c>
      <c r="P2013" s="43" t="n">
        <f aca="false">IFERROR(M2013/I2013,0)</f>
        <v>0</v>
      </c>
      <c r="Q2013" s="17"/>
      <c r="R2013" s="44" t="n">
        <f aca="false">I2013-Q2013</f>
        <v>0</v>
      </c>
      <c r="S2013" s="43" t="n">
        <f aca="false">$AK2013*R2013</f>
        <v>0</v>
      </c>
      <c r="U2013" s="26" t="s">
        <v>259</v>
      </c>
      <c r="V2013" s="26" t="s">
        <v>273</v>
      </c>
      <c r="W2013" s="26" t="s">
        <v>262</v>
      </c>
      <c r="X2013" s="26"/>
      <c r="Y2013" s="26" t="s">
        <v>277</v>
      </c>
      <c r="Z2013" s="27" t="s">
        <v>123</v>
      </c>
      <c r="AA2013" s="26"/>
      <c r="AB2013" s="26"/>
      <c r="AC2013" s="26"/>
      <c r="AD2013" s="26"/>
      <c r="AE2013" s="26"/>
      <c r="AF2013" s="26"/>
      <c r="AG2013" s="26"/>
      <c r="AH2013" s="45"/>
      <c r="AI2013" s="45"/>
      <c r="AJ2013" s="45"/>
      <c r="AK2013" s="46" t="n">
        <v>699.582666666667</v>
      </c>
      <c r="AL2013" s="46"/>
      <c r="AM2013" s="46"/>
      <c r="AN2013" s="26"/>
      <c r="AO2013" s="26" t="s">
        <v>1741</v>
      </c>
    </row>
    <row r="2014" customFormat="false" ht="12" hidden="false" customHeight="false" outlineLevel="0" collapsed="false">
      <c r="A2014" s="39" t="s">
        <v>751</v>
      </c>
      <c r="B2014" s="39" t="s">
        <v>752</v>
      </c>
      <c r="C2014" s="39"/>
      <c r="D2014" s="39" t="s">
        <v>4505</v>
      </c>
      <c r="E2014" s="39" t="s">
        <v>274</v>
      </c>
      <c r="F2014" s="39" t="s">
        <v>1739</v>
      </c>
      <c r="G2014" s="39"/>
      <c r="H2014" s="39" t="s">
        <v>4502</v>
      </c>
      <c r="I2014" s="40" t="n">
        <v>0</v>
      </c>
      <c r="J2014" s="40" t="n">
        <v>1000</v>
      </c>
      <c r="K2014" s="39" t="s">
        <v>4503</v>
      </c>
      <c r="L2014" s="41" t="n">
        <v>0</v>
      </c>
      <c r="M2014" s="41" t="n">
        <v>0</v>
      </c>
      <c r="O2014" s="42" t="n">
        <f aca="false">M2014/SUM($M$2:$M$2023)</f>
        <v>0</v>
      </c>
      <c r="P2014" s="43" t="n">
        <f aca="false">IFERROR(M2014/I2014,0)</f>
        <v>0</v>
      </c>
      <c r="Q2014" s="17"/>
      <c r="R2014" s="44" t="n">
        <f aca="false">I2014-Q2014</f>
        <v>0</v>
      </c>
      <c r="S2014" s="43" t="n">
        <f aca="false">$AK2014*R2014</f>
        <v>0</v>
      </c>
      <c r="U2014" s="26" t="s">
        <v>259</v>
      </c>
      <c r="V2014" s="26" t="s">
        <v>273</v>
      </c>
      <c r="W2014" s="26" t="s">
        <v>262</v>
      </c>
      <c r="X2014" s="29" t="s">
        <v>227</v>
      </c>
      <c r="Y2014" s="26" t="s">
        <v>297</v>
      </c>
      <c r="Z2014" s="25" t="s">
        <v>51</v>
      </c>
      <c r="AA2014" s="26" t="s">
        <v>1849</v>
      </c>
      <c r="AB2014" s="26" t="s">
        <v>1850</v>
      </c>
      <c r="AC2014" s="26" t="s">
        <v>1851</v>
      </c>
      <c r="AD2014" s="26" t="s">
        <v>270</v>
      </c>
      <c r="AE2014" s="26" t="s">
        <v>1852</v>
      </c>
      <c r="AF2014" s="26" t="s">
        <v>270</v>
      </c>
      <c r="AG2014" s="26" t="s">
        <v>1853</v>
      </c>
      <c r="AH2014" s="45"/>
      <c r="AI2014" s="45"/>
      <c r="AJ2014" s="45"/>
      <c r="AK2014" s="46" t="n">
        <v>21.206011627907</v>
      </c>
      <c r="AL2014" s="46"/>
      <c r="AM2014" s="46"/>
      <c r="AN2014" s="26"/>
      <c r="AO2014" s="26" t="s">
        <v>6095</v>
      </c>
    </row>
    <row r="2015" customFormat="false" ht="12" hidden="false" customHeight="false" outlineLevel="0" collapsed="false">
      <c r="A2015" s="39" t="s">
        <v>3311</v>
      </c>
      <c r="B2015" s="39" t="s">
        <v>3312</v>
      </c>
      <c r="C2015" s="39"/>
      <c r="D2015" s="39" t="s">
        <v>4505</v>
      </c>
      <c r="E2015" s="39" t="s">
        <v>274</v>
      </c>
      <c r="F2015" s="39" t="s">
        <v>1739</v>
      </c>
      <c r="G2015" s="39"/>
      <c r="H2015" s="39" t="s">
        <v>4502</v>
      </c>
      <c r="I2015" s="40" t="n">
        <v>0</v>
      </c>
      <c r="J2015" s="40" t="n">
        <v>2400</v>
      </c>
      <c r="K2015" s="39" t="s">
        <v>4503</v>
      </c>
      <c r="L2015" s="41" t="n">
        <v>0</v>
      </c>
      <c r="M2015" s="41" t="n">
        <v>0</v>
      </c>
      <c r="O2015" s="42" t="n">
        <f aca="false">M2015/SUM($M$2:$M$2023)</f>
        <v>0</v>
      </c>
      <c r="P2015" s="43" t="n">
        <f aca="false">IFERROR(M2015/I2015,0)</f>
        <v>0</v>
      </c>
      <c r="Q2015" s="17"/>
      <c r="R2015" s="44" t="n">
        <f aca="false">I2015-Q2015</f>
        <v>0</v>
      </c>
      <c r="S2015" s="43" t="n">
        <f aca="false">$AK2015*R2015</f>
        <v>0</v>
      </c>
      <c r="U2015" s="26" t="s">
        <v>259</v>
      </c>
      <c r="V2015" s="26" t="s">
        <v>273</v>
      </c>
      <c r="W2015" s="26" t="s">
        <v>262</v>
      </c>
      <c r="X2015" s="26"/>
      <c r="Y2015" s="26" t="s">
        <v>277</v>
      </c>
      <c r="Z2015" s="27" t="s">
        <v>123</v>
      </c>
      <c r="AA2015" s="26"/>
      <c r="AB2015" s="26"/>
      <c r="AC2015" s="26"/>
      <c r="AD2015" s="26"/>
      <c r="AE2015" s="26"/>
      <c r="AF2015" s="26"/>
      <c r="AG2015" s="26"/>
      <c r="AH2015" s="45" t="n">
        <v>0</v>
      </c>
      <c r="AI2015" s="45" t="n">
        <f aca="false">Q2015</f>
        <v>0</v>
      </c>
      <c r="AJ2015" s="45" t="n">
        <f aca="false">$AH2015-$AI2015</f>
        <v>0</v>
      </c>
      <c r="AK2015" s="46" t="n">
        <v>0</v>
      </c>
      <c r="AL2015" s="46" t="n">
        <f aca="false">$AJ2015*$AK2015</f>
        <v>0</v>
      </c>
      <c r="AM2015" s="46" t="n">
        <f aca="false">$AI2015*$AK2015</f>
        <v>0</v>
      </c>
      <c r="AN2015" s="26"/>
      <c r="AO2015" s="26"/>
    </row>
    <row r="2016" customFormat="false" ht="12" hidden="false" customHeight="false" outlineLevel="0" collapsed="false">
      <c r="A2016" s="39" t="s">
        <v>2554</v>
      </c>
      <c r="B2016" s="39" t="s">
        <v>674</v>
      </c>
      <c r="C2016" s="39"/>
      <c r="D2016" s="39" t="s">
        <v>4505</v>
      </c>
      <c r="E2016" s="39" t="s">
        <v>274</v>
      </c>
      <c r="F2016" s="39" t="s">
        <v>1739</v>
      </c>
      <c r="G2016" s="39"/>
      <c r="H2016" s="39" t="s">
        <v>4502</v>
      </c>
      <c r="I2016" s="40" t="n">
        <v>0</v>
      </c>
      <c r="J2016" s="40" t="n">
        <v>900</v>
      </c>
      <c r="K2016" s="39" t="s">
        <v>4503</v>
      </c>
      <c r="L2016" s="41" t="n">
        <v>354943.4</v>
      </c>
      <c r="M2016" s="41" t="n">
        <v>0</v>
      </c>
      <c r="O2016" s="42" t="n">
        <f aca="false">M2016/SUM($M$2:$M$2023)</f>
        <v>0</v>
      </c>
      <c r="P2016" s="43" t="n">
        <f aca="false">IFERROR(M2016/I2016,0)</f>
        <v>0</v>
      </c>
      <c r="Q2016" s="17"/>
      <c r="R2016" s="44" t="n">
        <f aca="false">I2016-Q2016</f>
        <v>0</v>
      </c>
      <c r="S2016" s="43" t="n">
        <f aca="false">$AK2016*R2016</f>
        <v>0</v>
      </c>
      <c r="U2016" s="26" t="s">
        <v>259</v>
      </c>
      <c r="V2016" s="26" t="s">
        <v>273</v>
      </c>
      <c r="W2016" s="26" t="s">
        <v>262</v>
      </c>
      <c r="X2016" s="26"/>
      <c r="Y2016" s="26" t="s">
        <v>277</v>
      </c>
      <c r="Z2016" s="27" t="s">
        <v>123</v>
      </c>
      <c r="AA2016" s="26"/>
      <c r="AB2016" s="26"/>
      <c r="AC2016" s="26"/>
      <c r="AD2016" s="26"/>
      <c r="AE2016" s="26"/>
      <c r="AF2016" s="26"/>
      <c r="AG2016" s="26"/>
      <c r="AH2016" s="45"/>
      <c r="AI2016" s="45"/>
      <c r="AJ2016" s="45"/>
      <c r="AK2016" s="46" t="n">
        <v>443.6793</v>
      </c>
      <c r="AL2016" s="46"/>
      <c r="AM2016" s="46"/>
      <c r="AN2016" s="26"/>
      <c r="AO2016" s="26" t="s">
        <v>1741</v>
      </c>
    </row>
    <row r="2017" customFormat="false" ht="12" hidden="false" customHeight="false" outlineLevel="0" collapsed="false">
      <c r="A2017" s="39" t="s">
        <v>2986</v>
      </c>
      <c r="B2017" s="39" t="s">
        <v>2987</v>
      </c>
      <c r="C2017" s="39"/>
      <c r="D2017" s="39" t="s">
        <v>4505</v>
      </c>
      <c r="E2017" s="39" t="s">
        <v>274</v>
      </c>
      <c r="F2017" s="39" t="s">
        <v>1739</v>
      </c>
      <c r="G2017" s="39"/>
      <c r="H2017" s="39" t="s">
        <v>4502</v>
      </c>
      <c r="I2017" s="40" t="n">
        <v>0</v>
      </c>
      <c r="J2017" s="40" t="n">
        <v>10</v>
      </c>
      <c r="K2017" s="39" t="s">
        <v>4503</v>
      </c>
      <c r="L2017" s="41" t="n">
        <v>174862.82</v>
      </c>
      <c r="M2017" s="41" t="n">
        <v>0</v>
      </c>
      <c r="O2017" s="42" t="n">
        <f aca="false">M2017/SUM($M$2:$M$2023)</f>
        <v>0</v>
      </c>
      <c r="P2017" s="43" t="n">
        <f aca="false">IFERROR(M2017/I2017,0)</f>
        <v>0</v>
      </c>
      <c r="Q2017" s="17"/>
      <c r="R2017" s="44" t="n">
        <f aca="false">I2017-Q2017</f>
        <v>0</v>
      </c>
      <c r="S2017" s="43" t="n">
        <f aca="false">$AK2017*R2017</f>
        <v>0</v>
      </c>
      <c r="U2017" s="26" t="s">
        <v>259</v>
      </c>
      <c r="V2017" s="26" t="s">
        <v>273</v>
      </c>
      <c r="W2017" s="26" t="s">
        <v>262</v>
      </c>
      <c r="X2017" s="26"/>
      <c r="Y2017" s="26" t="s">
        <v>277</v>
      </c>
      <c r="Z2017" s="27" t="s">
        <v>123</v>
      </c>
      <c r="AA2017" s="26"/>
      <c r="AB2017" s="26"/>
      <c r="AC2017" s="26"/>
      <c r="AD2017" s="26"/>
      <c r="AE2017" s="26"/>
      <c r="AF2017" s="26"/>
      <c r="AG2017" s="26"/>
      <c r="AH2017" s="45"/>
      <c r="AI2017" s="45"/>
      <c r="AJ2017" s="45"/>
      <c r="AK2017" s="46" t="n">
        <v>17486.282</v>
      </c>
      <c r="AL2017" s="46"/>
      <c r="AM2017" s="46"/>
      <c r="AN2017" s="26"/>
      <c r="AO2017" s="26" t="s">
        <v>1741</v>
      </c>
    </row>
    <row r="2018" customFormat="false" ht="12" hidden="false" customHeight="false" outlineLevel="0" collapsed="false">
      <c r="A2018" s="39" t="s">
        <v>3088</v>
      </c>
      <c r="B2018" s="39" t="s">
        <v>3089</v>
      </c>
      <c r="C2018" s="39"/>
      <c r="D2018" s="39" t="s">
        <v>4505</v>
      </c>
      <c r="E2018" s="39" t="s">
        <v>274</v>
      </c>
      <c r="F2018" s="39" t="s">
        <v>1739</v>
      </c>
      <c r="G2018" s="39"/>
      <c r="H2018" s="39" t="s">
        <v>4502</v>
      </c>
      <c r="I2018" s="40" t="n">
        <v>0</v>
      </c>
      <c r="J2018" s="40" t="n">
        <v>1500</v>
      </c>
      <c r="K2018" s="39" t="s">
        <v>4503</v>
      </c>
      <c r="L2018" s="41" t="n">
        <v>80889.14</v>
      </c>
      <c r="M2018" s="41" t="n">
        <v>0</v>
      </c>
      <c r="O2018" s="42" t="n">
        <f aca="false">M2018/SUM($M$2:$M$2023)</f>
        <v>0</v>
      </c>
      <c r="P2018" s="43" t="n">
        <f aca="false">IFERROR(M2018/I2018,0)</f>
        <v>0</v>
      </c>
      <c r="Q2018" s="17"/>
      <c r="R2018" s="44" t="n">
        <f aca="false">I2018-Q2018</f>
        <v>0</v>
      </c>
      <c r="S2018" s="43" t="n">
        <f aca="false">$AK2018*R2018</f>
        <v>0</v>
      </c>
      <c r="U2018" s="26" t="s">
        <v>259</v>
      </c>
      <c r="V2018" s="26" t="s">
        <v>273</v>
      </c>
      <c r="W2018" s="26" t="s">
        <v>262</v>
      </c>
      <c r="X2018" s="26"/>
      <c r="Y2018" s="26" t="s">
        <v>277</v>
      </c>
      <c r="Z2018" s="27" t="s">
        <v>123</v>
      </c>
      <c r="AA2018" s="26"/>
      <c r="AB2018" s="26"/>
      <c r="AC2018" s="26"/>
      <c r="AD2018" s="26"/>
      <c r="AE2018" s="26"/>
      <c r="AF2018" s="26"/>
      <c r="AG2018" s="26"/>
      <c r="AH2018" s="45"/>
      <c r="AI2018" s="45"/>
      <c r="AJ2018" s="45"/>
      <c r="AK2018" s="46" t="n">
        <v>53.926</v>
      </c>
      <c r="AL2018" s="46"/>
      <c r="AM2018" s="46"/>
      <c r="AN2018" s="26"/>
      <c r="AO2018" s="26" t="s">
        <v>1741</v>
      </c>
    </row>
    <row r="2019" customFormat="false" ht="12" hidden="false" customHeight="false" outlineLevel="0" collapsed="false">
      <c r="A2019" s="39" t="s">
        <v>1218</v>
      </c>
      <c r="B2019" s="39" t="s">
        <v>1219</v>
      </c>
      <c r="C2019" s="39"/>
      <c r="D2019" s="39" t="s">
        <v>4505</v>
      </c>
      <c r="E2019" s="39" t="s">
        <v>274</v>
      </c>
      <c r="F2019" s="39" t="s">
        <v>1739</v>
      </c>
      <c r="G2019" s="39"/>
      <c r="H2019" s="39" t="s">
        <v>4502</v>
      </c>
      <c r="I2019" s="40" t="n">
        <v>0</v>
      </c>
      <c r="J2019" s="40" t="n">
        <v>15</v>
      </c>
      <c r="K2019" s="39" t="s">
        <v>4503</v>
      </c>
      <c r="L2019" s="41" t="n">
        <v>0</v>
      </c>
      <c r="M2019" s="41" t="n">
        <v>0</v>
      </c>
      <c r="O2019" s="42" t="n">
        <f aca="false">M2019/SUM($M$2:$M$2023)</f>
        <v>0</v>
      </c>
      <c r="P2019" s="43" t="n">
        <f aca="false">IFERROR(M2019/I2019,0)</f>
        <v>0</v>
      </c>
      <c r="Q2019" s="17"/>
      <c r="R2019" s="44" t="n">
        <f aca="false">I2019-Q2019</f>
        <v>0</v>
      </c>
      <c r="S2019" s="43" t="n">
        <f aca="false">$AK2019*R2019</f>
        <v>0</v>
      </c>
      <c r="U2019" s="26" t="s">
        <v>259</v>
      </c>
      <c r="V2019" s="26" t="s">
        <v>273</v>
      </c>
      <c r="W2019" s="26" t="s">
        <v>262</v>
      </c>
      <c r="X2019" s="29" t="s">
        <v>227</v>
      </c>
      <c r="Y2019" s="26" t="s">
        <v>297</v>
      </c>
      <c r="Z2019" s="25" t="s">
        <v>51</v>
      </c>
      <c r="AA2019" s="26" t="s">
        <v>2572</v>
      </c>
      <c r="AB2019" s="26" t="s">
        <v>2573</v>
      </c>
      <c r="AC2019" s="26" t="s">
        <v>2574</v>
      </c>
      <c r="AD2019" s="26" t="s">
        <v>269</v>
      </c>
      <c r="AE2019" s="26"/>
      <c r="AF2019" s="26" t="s">
        <v>270</v>
      </c>
      <c r="AG2019" s="26" t="s">
        <v>2575</v>
      </c>
      <c r="AH2019" s="45"/>
      <c r="AI2019" s="45"/>
      <c r="AJ2019" s="45"/>
      <c r="AK2019" s="46" t="n">
        <v>9369.15977777778</v>
      </c>
      <c r="AL2019" s="46"/>
      <c r="AM2019" s="46"/>
      <c r="AN2019" s="26"/>
      <c r="AO2019" s="26" t="s">
        <v>5774</v>
      </c>
    </row>
    <row r="2020" customFormat="false" ht="12" hidden="false" customHeight="false" outlineLevel="0" collapsed="false">
      <c r="A2020" s="39" t="s">
        <v>2216</v>
      </c>
      <c r="B2020" s="39" t="s">
        <v>2217</v>
      </c>
      <c r="C2020" s="39"/>
      <c r="D2020" s="39" t="s">
        <v>4505</v>
      </c>
      <c r="E2020" s="39" t="s">
        <v>274</v>
      </c>
      <c r="F2020" s="39" t="s">
        <v>1739</v>
      </c>
      <c r="G2020" s="39"/>
      <c r="H2020" s="39" t="s">
        <v>4502</v>
      </c>
      <c r="I2020" s="40" t="n">
        <v>0</v>
      </c>
      <c r="J2020" s="40" t="n">
        <v>900</v>
      </c>
      <c r="K2020" s="39" t="s">
        <v>4503</v>
      </c>
      <c r="L2020" s="41" t="n">
        <v>466614.63</v>
      </c>
      <c r="M2020" s="41" t="n">
        <v>0</v>
      </c>
      <c r="O2020" s="42" t="n">
        <f aca="false">M2020/SUM($M$2:$M$2023)</f>
        <v>0</v>
      </c>
      <c r="P2020" s="43" t="n">
        <f aca="false">IFERROR(M2020/I2020,0)</f>
        <v>0</v>
      </c>
      <c r="Q2020" s="17"/>
      <c r="R2020" s="44" t="n">
        <f aca="false">I2020-Q2020</f>
        <v>0</v>
      </c>
      <c r="S2020" s="43" t="n">
        <f aca="false">$AK2020*R2020</f>
        <v>0</v>
      </c>
      <c r="U2020" s="26" t="s">
        <v>259</v>
      </c>
      <c r="V2020" s="26" t="s">
        <v>273</v>
      </c>
      <c r="W2020" s="26" t="s">
        <v>262</v>
      </c>
      <c r="X2020" s="26"/>
      <c r="Y2020" s="26" t="s">
        <v>277</v>
      </c>
      <c r="Z2020" s="27" t="s">
        <v>123</v>
      </c>
      <c r="AA2020" s="26"/>
      <c r="AB2020" s="26"/>
      <c r="AC2020" s="26"/>
      <c r="AD2020" s="26"/>
      <c r="AE2020" s="26"/>
      <c r="AF2020" s="26"/>
      <c r="AG2020" s="26"/>
      <c r="AH2020" s="45"/>
      <c r="AI2020" s="45"/>
      <c r="AJ2020" s="45"/>
      <c r="AK2020" s="46" t="n">
        <v>518.4607</v>
      </c>
      <c r="AL2020" s="46"/>
      <c r="AM2020" s="46"/>
      <c r="AN2020" s="26"/>
      <c r="AO2020" s="26" t="s">
        <v>1741</v>
      </c>
    </row>
    <row r="2021" customFormat="false" ht="12" hidden="false" customHeight="false" outlineLevel="0" collapsed="false">
      <c r="A2021" s="39" t="s">
        <v>1973</v>
      </c>
      <c r="B2021" s="39" t="s">
        <v>1974</v>
      </c>
      <c r="C2021" s="39"/>
      <c r="D2021" s="39" t="s">
        <v>4505</v>
      </c>
      <c r="E2021" s="39" t="s">
        <v>274</v>
      </c>
      <c r="F2021" s="39" t="s">
        <v>1739</v>
      </c>
      <c r="G2021" s="39"/>
      <c r="H2021" s="39" t="s">
        <v>4502</v>
      </c>
      <c r="I2021" s="40" t="n">
        <v>0</v>
      </c>
      <c r="J2021" s="40" t="n">
        <v>1000</v>
      </c>
      <c r="K2021" s="39" t="s">
        <v>4503</v>
      </c>
      <c r="L2021" s="41" t="n">
        <v>16830</v>
      </c>
      <c r="M2021" s="41" t="n">
        <v>0</v>
      </c>
      <c r="O2021" s="42" t="n">
        <f aca="false">M2021/SUM($M$2:$M$2023)</f>
        <v>0</v>
      </c>
      <c r="P2021" s="43" t="n">
        <f aca="false">IFERROR(M2021/I2021,0)</f>
        <v>0</v>
      </c>
      <c r="Q2021" s="17"/>
      <c r="R2021" s="44" t="n">
        <f aca="false">I2021-Q2021</f>
        <v>0</v>
      </c>
      <c r="S2021" s="43" t="n">
        <f aca="false">$AK2021*R2021</f>
        <v>0</v>
      </c>
      <c r="U2021" s="26" t="s">
        <v>259</v>
      </c>
      <c r="V2021" s="26" t="s">
        <v>273</v>
      </c>
      <c r="W2021" s="26" t="s">
        <v>262</v>
      </c>
      <c r="X2021" s="25" t="s">
        <v>228</v>
      </c>
      <c r="Y2021" s="26" t="s">
        <v>282</v>
      </c>
      <c r="Z2021" s="25" t="s">
        <v>51</v>
      </c>
      <c r="AA2021" s="26" t="s">
        <v>1975</v>
      </c>
      <c r="AB2021" s="26" t="s">
        <v>1976</v>
      </c>
      <c r="AC2021" s="26" t="s">
        <v>290</v>
      </c>
      <c r="AD2021" s="26" t="s">
        <v>269</v>
      </c>
      <c r="AE2021" s="26"/>
      <c r="AF2021" s="26" t="s">
        <v>270</v>
      </c>
      <c r="AG2021" s="26" t="s">
        <v>1581</v>
      </c>
      <c r="AH2021" s="45"/>
      <c r="AI2021" s="45"/>
      <c r="AJ2021" s="45"/>
      <c r="AK2021" s="46" t="n">
        <v>56.1</v>
      </c>
      <c r="AL2021" s="46"/>
      <c r="AM2021" s="46"/>
      <c r="AN2021" s="26"/>
      <c r="AO2021" s="26" t="s">
        <v>4941</v>
      </c>
    </row>
    <row r="2022" customFormat="false" ht="12" hidden="false" customHeight="false" outlineLevel="0" collapsed="false">
      <c r="A2022" s="39" t="s">
        <v>3313</v>
      </c>
      <c r="B2022" s="39" t="s">
        <v>3314</v>
      </c>
      <c r="C2022" s="39"/>
      <c r="D2022" s="39" t="s">
        <v>4849</v>
      </c>
      <c r="E2022" s="39" t="s">
        <v>747</v>
      </c>
      <c r="F2022" s="39" t="s">
        <v>1739</v>
      </c>
      <c r="G2022" s="39"/>
      <c r="H2022" s="39" t="s">
        <v>4502</v>
      </c>
      <c r="I2022" s="40" t="n">
        <v>0</v>
      </c>
      <c r="J2022" s="40" t="n">
        <v>10</v>
      </c>
      <c r="K2022" s="39" t="s">
        <v>4503</v>
      </c>
      <c r="L2022" s="41" t="n">
        <v>0</v>
      </c>
      <c r="M2022" s="41" t="n">
        <v>0</v>
      </c>
      <c r="O2022" s="42" t="n">
        <f aca="false">M2022/SUM($M$2:$M$2023)</f>
        <v>0</v>
      </c>
      <c r="P2022" s="43" t="n">
        <f aca="false">IFERROR(M2022/I2022,0)</f>
        <v>0</v>
      </c>
      <c r="Q2022" s="17"/>
      <c r="R2022" s="44" t="n">
        <f aca="false">I2022-Q2022</f>
        <v>0</v>
      </c>
      <c r="S2022" s="43" t="n">
        <f aca="false">$AK2022*R2022</f>
        <v>0</v>
      </c>
      <c r="U2022" s="26" t="s">
        <v>259</v>
      </c>
      <c r="V2022" s="26" t="s">
        <v>746</v>
      </c>
      <c r="W2022" s="26" t="s">
        <v>612</v>
      </c>
      <c r="X2022" s="26"/>
      <c r="Y2022" s="26" t="s">
        <v>750</v>
      </c>
      <c r="Z2022" s="27" t="s">
        <v>126</v>
      </c>
      <c r="AA2022" s="26"/>
      <c r="AB2022" s="26"/>
      <c r="AC2022" s="26"/>
      <c r="AD2022" s="26"/>
      <c r="AE2022" s="26"/>
      <c r="AF2022" s="26"/>
      <c r="AG2022" s="26"/>
      <c r="AH2022" s="45" t="n">
        <v>0</v>
      </c>
      <c r="AI2022" s="45" t="n">
        <f aca="false">Q2022</f>
        <v>0</v>
      </c>
      <c r="AJ2022" s="45" t="n">
        <f aca="false">$AH2022-$AI2022</f>
        <v>0</v>
      </c>
      <c r="AK2022" s="46" t="n">
        <v>0</v>
      </c>
      <c r="AL2022" s="46" t="n">
        <f aca="false">$AJ2022*$AK2022</f>
        <v>0</v>
      </c>
      <c r="AM2022" s="46" t="n">
        <f aca="false">$AI2022*$AK2022</f>
        <v>0</v>
      </c>
      <c r="AN2022" s="26"/>
      <c r="AO2022" s="26"/>
    </row>
    <row r="2023" customFormat="false" ht="12" hidden="false" customHeight="false" outlineLevel="0" collapsed="false">
      <c r="A2023" s="39" t="s">
        <v>3315</v>
      </c>
      <c r="B2023" s="39" t="s">
        <v>3316</v>
      </c>
      <c r="C2023" s="39"/>
      <c r="D2023" s="39" t="s">
        <v>4849</v>
      </c>
      <c r="E2023" s="39" t="s">
        <v>747</v>
      </c>
      <c r="F2023" s="39" t="s">
        <v>1739</v>
      </c>
      <c r="G2023" s="39"/>
      <c r="H2023" s="39" t="s">
        <v>4502</v>
      </c>
      <c r="I2023" s="40" t="n">
        <v>0</v>
      </c>
      <c r="J2023" s="40" t="n">
        <v>20</v>
      </c>
      <c r="K2023" s="39" t="s">
        <v>4503</v>
      </c>
      <c r="L2023" s="41" t="n">
        <v>0</v>
      </c>
      <c r="M2023" s="41" t="n">
        <v>0</v>
      </c>
      <c r="O2023" s="42" t="n">
        <f aca="false">M2023/SUM($M$2:$M$2023)</f>
        <v>0</v>
      </c>
      <c r="P2023" s="43" t="n">
        <f aca="false">IFERROR(M2023/I2023,0)</f>
        <v>0</v>
      </c>
      <c r="Q2023" s="17"/>
      <c r="R2023" s="44" t="n">
        <f aca="false">I2023-Q2023</f>
        <v>0</v>
      </c>
      <c r="S2023" s="43" t="n">
        <f aca="false">$AK2023*R2023</f>
        <v>0</v>
      </c>
      <c r="U2023" s="26" t="s">
        <v>259</v>
      </c>
      <c r="V2023" s="26" t="s">
        <v>746</v>
      </c>
      <c r="W2023" s="26" t="s">
        <v>612</v>
      </c>
      <c r="X2023" s="26"/>
      <c r="Y2023" s="26" t="s">
        <v>750</v>
      </c>
      <c r="Z2023" s="27" t="s">
        <v>126</v>
      </c>
      <c r="AA2023" s="26"/>
      <c r="AB2023" s="26"/>
      <c r="AC2023" s="26"/>
      <c r="AD2023" s="26"/>
      <c r="AE2023" s="26"/>
      <c r="AF2023" s="26"/>
      <c r="AG2023" s="26"/>
      <c r="AH2023" s="45" t="n">
        <v>0</v>
      </c>
      <c r="AI2023" s="45" t="n">
        <f aca="false">Q2023</f>
        <v>0</v>
      </c>
      <c r="AJ2023" s="45" t="n">
        <f aca="false">$AH2023-$AI2023</f>
        <v>0</v>
      </c>
      <c r="AK2023" s="46" t="n">
        <v>0</v>
      </c>
      <c r="AL2023" s="46" t="n">
        <f aca="false">$AJ2023*$AK2023</f>
        <v>0</v>
      </c>
      <c r="AM2023" s="46" t="n">
        <f aca="false">$AI2023*$AK2023</f>
        <v>0</v>
      </c>
      <c r="AN2023" s="26"/>
      <c r="AO2023" s="26"/>
    </row>
    <row r="2024" customFormat="false" ht="12" hidden="false" customHeight="false" outlineLevel="0" collapsed="false">
      <c r="B2024" s="1" t="s">
        <v>3318</v>
      </c>
      <c r="F2024" s="1" t="s">
        <v>1739</v>
      </c>
      <c r="H2024" s="1" t="s">
        <v>4502</v>
      </c>
      <c r="I2024" s="17" t="n">
        <v>0</v>
      </c>
      <c r="J2024" s="44" t="n">
        <f aca="false">SUM(J2:J2023)</f>
        <v>56688</v>
      </c>
      <c r="M2024" s="44" t="n">
        <f aca="false">SUM(M2:M2023)</f>
        <v>361972723.99</v>
      </c>
      <c r="Q2024" s="17" t="n">
        <v>18</v>
      </c>
      <c r="R2024" s="17" t="n">
        <f aca="false">I2024-Q2024</f>
        <v>-18</v>
      </c>
      <c r="T2024" s="1" t="s">
        <v>4850</v>
      </c>
      <c r="U2024" s="31" t="s">
        <v>1567</v>
      </c>
      <c r="V2024" s="31" t="s">
        <v>1568</v>
      </c>
      <c r="W2024" s="31" t="s">
        <v>262</v>
      </c>
      <c r="X2024" s="32" t="s">
        <v>1571</v>
      </c>
      <c r="Y2024" s="31" t="s">
        <v>1572</v>
      </c>
      <c r="Z2024" s="32" t="s">
        <v>120</v>
      </c>
      <c r="AA2024" s="31" t="s">
        <v>3317</v>
      </c>
      <c r="AB2024" s="31" t="s">
        <v>3318</v>
      </c>
      <c r="AC2024" s="31" t="s">
        <v>1571</v>
      </c>
      <c r="AD2024" s="31" t="s">
        <v>269</v>
      </c>
      <c r="AE2024" s="31"/>
      <c r="AF2024" s="31" t="s">
        <v>269</v>
      </c>
      <c r="AG2024" s="31"/>
      <c r="AH2024" s="47" t="n">
        <v>0</v>
      </c>
      <c r="AI2024" s="47" t="n">
        <v>18</v>
      </c>
      <c r="AJ2024" s="47" t="n">
        <v>-18</v>
      </c>
      <c r="AK2024" s="31"/>
      <c r="AL2024" s="31"/>
      <c r="AM2024" s="31"/>
      <c r="AN2024" s="31"/>
      <c r="AO2024" s="31" t="s">
        <v>3319</v>
      </c>
    </row>
    <row r="2025" customFormat="false" ht="12" hidden="false" customHeight="false" outlineLevel="0" collapsed="false">
      <c r="B2025" s="1" t="s">
        <v>3321</v>
      </c>
      <c r="F2025" s="1" t="s">
        <v>1739</v>
      </c>
      <c r="H2025" s="1" t="s">
        <v>4502</v>
      </c>
      <c r="I2025" s="17" t="n">
        <v>0</v>
      </c>
      <c r="Q2025" s="17" t="n">
        <v>80</v>
      </c>
      <c r="R2025" s="17" t="n">
        <f aca="false">I2025-Q2025</f>
        <v>-80</v>
      </c>
      <c r="T2025" s="1" t="s">
        <v>4850</v>
      </c>
      <c r="U2025" s="31" t="s">
        <v>1567</v>
      </c>
      <c r="V2025" s="31" t="s">
        <v>1568</v>
      </c>
      <c r="W2025" s="31" t="s">
        <v>262</v>
      </c>
      <c r="X2025" s="32" t="s">
        <v>1571</v>
      </c>
      <c r="Y2025" s="31" t="s">
        <v>1572</v>
      </c>
      <c r="Z2025" s="32" t="s">
        <v>120</v>
      </c>
      <c r="AA2025" s="31" t="s">
        <v>3320</v>
      </c>
      <c r="AB2025" s="31" t="s">
        <v>3321</v>
      </c>
      <c r="AC2025" s="31" t="s">
        <v>1571</v>
      </c>
      <c r="AD2025" s="31" t="s">
        <v>269</v>
      </c>
      <c r="AE2025" s="31"/>
      <c r="AF2025" s="31" t="s">
        <v>269</v>
      </c>
      <c r="AG2025" s="31"/>
      <c r="AH2025" s="47" t="n">
        <v>0</v>
      </c>
      <c r="AI2025" s="47" t="n">
        <v>80</v>
      </c>
      <c r="AJ2025" s="47" t="n">
        <v>-80</v>
      </c>
      <c r="AK2025" s="31"/>
      <c r="AL2025" s="31"/>
      <c r="AM2025" s="31"/>
      <c r="AN2025" s="31"/>
      <c r="AO2025" s="31" t="s">
        <v>3322</v>
      </c>
    </row>
    <row r="2026" customFormat="false" ht="12" hidden="false" customHeight="false" outlineLevel="0" collapsed="false">
      <c r="B2026" s="1" t="s">
        <v>3324</v>
      </c>
      <c r="F2026" s="1" t="s">
        <v>1739</v>
      </c>
      <c r="H2026" s="1" t="s">
        <v>4502</v>
      </c>
      <c r="I2026" s="17" t="n">
        <v>0</v>
      </c>
      <c r="Q2026" s="17" t="n">
        <v>0</v>
      </c>
      <c r="R2026" s="17" t="n">
        <f aca="false">I2026-Q2026</f>
        <v>0</v>
      </c>
      <c r="T2026" s="1" t="s">
        <v>4850</v>
      </c>
      <c r="U2026" s="31" t="s">
        <v>1567</v>
      </c>
      <c r="V2026" s="31" t="s">
        <v>1568</v>
      </c>
      <c r="W2026" s="31" t="s">
        <v>262</v>
      </c>
      <c r="X2026" s="32" t="s">
        <v>1571</v>
      </c>
      <c r="Y2026" s="31" t="s">
        <v>1572</v>
      </c>
      <c r="Z2026" s="32" t="s">
        <v>120</v>
      </c>
      <c r="AA2026" s="31" t="s">
        <v>3323</v>
      </c>
      <c r="AB2026" s="31" t="s">
        <v>3324</v>
      </c>
      <c r="AC2026" s="31" t="s">
        <v>1571</v>
      </c>
      <c r="AD2026" s="31" t="s">
        <v>269</v>
      </c>
      <c r="AE2026" s="31"/>
      <c r="AF2026" s="31" t="s">
        <v>269</v>
      </c>
      <c r="AG2026" s="31"/>
      <c r="AH2026" s="47" t="n">
        <v>0</v>
      </c>
      <c r="AI2026" s="47" t="n">
        <v>0</v>
      </c>
      <c r="AJ2026" s="47" t="n">
        <v>0</v>
      </c>
      <c r="AK2026" s="31"/>
      <c r="AL2026" s="31"/>
      <c r="AM2026" s="31"/>
      <c r="AN2026" s="31"/>
      <c r="AO2026" s="31" t="s">
        <v>3325</v>
      </c>
    </row>
    <row r="2027" customFormat="false" ht="12" hidden="false" customHeight="false" outlineLevel="0" collapsed="false">
      <c r="B2027" s="1" t="s">
        <v>3327</v>
      </c>
      <c r="F2027" s="1" t="s">
        <v>1739</v>
      </c>
      <c r="H2027" s="1" t="s">
        <v>4502</v>
      </c>
      <c r="I2027" s="17" t="n">
        <v>0</v>
      </c>
      <c r="Q2027" s="17" t="n">
        <v>16</v>
      </c>
      <c r="R2027" s="17" t="n">
        <f aca="false">I2027-Q2027</f>
        <v>-16</v>
      </c>
      <c r="T2027" s="1" t="s">
        <v>4850</v>
      </c>
      <c r="U2027" s="31" t="s">
        <v>1567</v>
      </c>
      <c r="V2027" s="31" t="s">
        <v>1568</v>
      </c>
      <c r="W2027" s="31" t="s">
        <v>262</v>
      </c>
      <c r="X2027" s="32" t="s">
        <v>1571</v>
      </c>
      <c r="Y2027" s="31" t="s">
        <v>1572</v>
      </c>
      <c r="Z2027" s="32" t="s">
        <v>120</v>
      </c>
      <c r="AA2027" s="31" t="s">
        <v>3326</v>
      </c>
      <c r="AB2027" s="31" t="s">
        <v>3327</v>
      </c>
      <c r="AC2027" s="31" t="s">
        <v>1571</v>
      </c>
      <c r="AD2027" s="31" t="s">
        <v>269</v>
      </c>
      <c r="AE2027" s="31"/>
      <c r="AF2027" s="31" t="s">
        <v>269</v>
      </c>
      <c r="AG2027" s="31"/>
      <c r="AH2027" s="47" t="n">
        <v>0</v>
      </c>
      <c r="AI2027" s="47" t="n">
        <v>16</v>
      </c>
      <c r="AJ2027" s="47" t="n">
        <v>-16</v>
      </c>
      <c r="AK2027" s="31"/>
      <c r="AL2027" s="31"/>
      <c r="AM2027" s="31"/>
      <c r="AN2027" s="31"/>
      <c r="AO2027" s="31" t="s">
        <v>3328</v>
      </c>
    </row>
    <row r="2028" customFormat="false" ht="12" hidden="false" customHeight="false" outlineLevel="0" collapsed="false">
      <c r="B2028" s="1" t="s">
        <v>3329</v>
      </c>
      <c r="F2028" s="1" t="s">
        <v>1739</v>
      </c>
      <c r="H2028" s="1" t="s">
        <v>4502</v>
      </c>
      <c r="I2028" s="17" t="n">
        <v>0</v>
      </c>
      <c r="Q2028" s="17" t="n">
        <v>16</v>
      </c>
      <c r="R2028" s="17" t="n">
        <f aca="false">I2028-Q2028</f>
        <v>-16</v>
      </c>
      <c r="T2028" s="1" t="s">
        <v>4850</v>
      </c>
      <c r="U2028" s="31" t="s">
        <v>1567</v>
      </c>
      <c r="V2028" s="31" t="s">
        <v>1568</v>
      </c>
      <c r="W2028" s="31" t="s">
        <v>262</v>
      </c>
      <c r="X2028" s="32" t="s">
        <v>1571</v>
      </c>
      <c r="Y2028" s="31" t="s">
        <v>1572</v>
      </c>
      <c r="Z2028" s="32" t="s">
        <v>120</v>
      </c>
      <c r="AA2028" s="31" t="s">
        <v>2836</v>
      </c>
      <c r="AB2028" s="31" t="s">
        <v>3329</v>
      </c>
      <c r="AC2028" s="31" t="s">
        <v>1571</v>
      </c>
      <c r="AD2028" s="31" t="s">
        <v>269</v>
      </c>
      <c r="AE2028" s="31"/>
      <c r="AF2028" s="31" t="s">
        <v>269</v>
      </c>
      <c r="AG2028" s="31"/>
      <c r="AH2028" s="47" t="n">
        <v>0</v>
      </c>
      <c r="AI2028" s="47" t="n">
        <v>16</v>
      </c>
      <c r="AJ2028" s="47" t="n">
        <v>-16</v>
      </c>
      <c r="AK2028" s="31"/>
      <c r="AL2028" s="31"/>
      <c r="AM2028" s="31"/>
      <c r="AN2028" s="31"/>
      <c r="AO2028" s="31" t="s">
        <v>3330</v>
      </c>
    </row>
    <row r="2029" customFormat="false" ht="12" hidden="false" customHeight="false" outlineLevel="0" collapsed="false">
      <c r="B2029" s="1" t="s">
        <v>3332</v>
      </c>
      <c r="F2029" s="1" t="s">
        <v>1739</v>
      </c>
      <c r="H2029" s="1" t="s">
        <v>4502</v>
      </c>
      <c r="I2029" s="17" t="n">
        <v>0</v>
      </c>
      <c r="Q2029" s="17" t="n">
        <v>16</v>
      </c>
      <c r="R2029" s="17" t="n">
        <f aca="false">I2029-Q2029</f>
        <v>-16</v>
      </c>
      <c r="T2029" s="1" t="s">
        <v>4850</v>
      </c>
      <c r="U2029" s="31" t="s">
        <v>1567</v>
      </c>
      <c r="V2029" s="31" t="s">
        <v>1568</v>
      </c>
      <c r="W2029" s="31" t="s">
        <v>262</v>
      </c>
      <c r="X2029" s="32" t="s">
        <v>1571</v>
      </c>
      <c r="Y2029" s="31" t="s">
        <v>1572</v>
      </c>
      <c r="Z2029" s="32" t="s">
        <v>120</v>
      </c>
      <c r="AA2029" s="31" t="s">
        <v>3331</v>
      </c>
      <c r="AB2029" s="31" t="s">
        <v>3332</v>
      </c>
      <c r="AC2029" s="31" t="s">
        <v>1571</v>
      </c>
      <c r="AD2029" s="31" t="s">
        <v>269</v>
      </c>
      <c r="AE2029" s="31"/>
      <c r="AF2029" s="31" t="s">
        <v>269</v>
      </c>
      <c r="AG2029" s="31"/>
      <c r="AH2029" s="47" t="n">
        <v>0</v>
      </c>
      <c r="AI2029" s="47" t="n">
        <v>16</v>
      </c>
      <c r="AJ2029" s="47" t="n">
        <v>-16</v>
      </c>
      <c r="AK2029" s="31"/>
      <c r="AL2029" s="31"/>
      <c r="AM2029" s="31"/>
      <c r="AN2029" s="31"/>
      <c r="AO2029" s="31" t="s">
        <v>3333</v>
      </c>
    </row>
    <row r="2030" customFormat="false" ht="12" hidden="false" customHeight="false" outlineLevel="0" collapsed="false">
      <c r="B2030" s="1" t="s">
        <v>3335</v>
      </c>
      <c r="F2030" s="1" t="s">
        <v>1739</v>
      </c>
      <c r="H2030" s="1" t="s">
        <v>4502</v>
      </c>
      <c r="I2030" s="17" t="n">
        <v>0</v>
      </c>
      <c r="Q2030" s="17" t="n">
        <v>264</v>
      </c>
      <c r="R2030" s="17" t="n">
        <f aca="false">I2030-Q2030</f>
        <v>-264</v>
      </c>
      <c r="T2030" s="1" t="s">
        <v>4850</v>
      </c>
      <c r="U2030" s="31" t="s">
        <v>1567</v>
      </c>
      <c r="V2030" s="31" t="s">
        <v>1568</v>
      </c>
      <c r="W2030" s="31" t="s">
        <v>262</v>
      </c>
      <c r="X2030" s="32" t="s">
        <v>1571</v>
      </c>
      <c r="Y2030" s="31" t="s">
        <v>1572</v>
      </c>
      <c r="Z2030" s="32" t="s">
        <v>120</v>
      </c>
      <c r="AA2030" s="31" t="s">
        <v>3334</v>
      </c>
      <c r="AB2030" s="31" t="s">
        <v>3335</v>
      </c>
      <c r="AC2030" s="31" t="s">
        <v>1571</v>
      </c>
      <c r="AD2030" s="31" t="s">
        <v>269</v>
      </c>
      <c r="AE2030" s="31"/>
      <c r="AF2030" s="31" t="s">
        <v>269</v>
      </c>
      <c r="AG2030" s="31"/>
      <c r="AH2030" s="47" t="n">
        <v>0</v>
      </c>
      <c r="AI2030" s="47" t="n">
        <v>264</v>
      </c>
      <c r="AJ2030" s="47" t="n">
        <v>-264</v>
      </c>
      <c r="AK2030" s="31"/>
      <c r="AL2030" s="31"/>
      <c r="AM2030" s="31"/>
      <c r="AN2030" s="31"/>
      <c r="AO2030" s="31" t="s">
        <v>3336</v>
      </c>
    </row>
    <row r="2031" customFormat="false" ht="12" hidden="false" customHeight="false" outlineLevel="0" collapsed="false">
      <c r="B2031" s="1" t="s">
        <v>3338</v>
      </c>
      <c r="F2031" s="1" t="s">
        <v>1739</v>
      </c>
      <c r="H2031" s="1" t="s">
        <v>4502</v>
      </c>
      <c r="I2031" s="17" t="n">
        <v>0</v>
      </c>
      <c r="Q2031" s="17" t="n">
        <v>11</v>
      </c>
      <c r="R2031" s="17" t="n">
        <f aca="false">I2031-Q2031</f>
        <v>-11</v>
      </c>
      <c r="T2031" s="1" t="s">
        <v>4850</v>
      </c>
      <c r="U2031" s="31" t="s">
        <v>1567</v>
      </c>
      <c r="V2031" s="31" t="s">
        <v>1568</v>
      </c>
      <c r="W2031" s="31" t="s">
        <v>262</v>
      </c>
      <c r="X2031" s="32" t="s">
        <v>1571</v>
      </c>
      <c r="Y2031" s="31" t="s">
        <v>1572</v>
      </c>
      <c r="Z2031" s="32" t="s">
        <v>120</v>
      </c>
      <c r="AA2031" s="31" t="s">
        <v>3337</v>
      </c>
      <c r="AB2031" s="31" t="s">
        <v>3338</v>
      </c>
      <c r="AC2031" s="31" t="s">
        <v>1571</v>
      </c>
      <c r="AD2031" s="31" t="s">
        <v>269</v>
      </c>
      <c r="AE2031" s="31"/>
      <c r="AF2031" s="31" t="s">
        <v>269</v>
      </c>
      <c r="AG2031" s="31"/>
      <c r="AH2031" s="47" t="n">
        <v>0</v>
      </c>
      <c r="AI2031" s="47" t="n">
        <v>11</v>
      </c>
      <c r="AJ2031" s="47" t="n">
        <v>-11</v>
      </c>
      <c r="AK2031" s="31"/>
      <c r="AL2031" s="31"/>
      <c r="AM2031" s="31"/>
      <c r="AN2031" s="31"/>
      <c r="AO2031" s="31" t="s">
        <v>3339</v>
      </c>
    </row>
    <row r="2032" customFormat="false" ht="12" hidden="false" customHeight="false" outlineLevel="0" collapsed="false">
      <c r="B2032" s="1" t="s">
        <v>3341</v>
      </c>
      <c r="F2032" s="1" t="s">
        <v>1739</v>
      </c>
      <c r="H2032" s="1" t="s">
        <v>4502</v>
      </c>
      <c r="I2032" s="17" t="n">
        <v>0</v>
      </c>
      <c r="Q2032" s="17" t="n">
        <v>0</v>
      </c>
      <c r="R2032" s="17" t="n">
        <f aca="false">I2032-Q2032</f>
        <v>0</v>
      </c>
      <c r="T2032" s="1" t="s">
        <v>4850</v>
      </c>
      <c r="U2032" s="31" t="s">
        <v>1567</v>
      </c>
      <c r="V2032" s="31" t="s">
        <v>1568</v>
      </c>
      <c r="W2032" s="31" t="s">
        <v>262</v>
      </c>
      <c r="X2032" s="32" t="s">
        <v>1571</v>
      </c>
      <c r="Y2032" s="31" t="s">
        <v>1572</v>
      </c>
      <c r="Z2032" s="32" t="s">
        <v>120</v>
      </c>
      <c r="AA2032" s="31" t="s">
        <v>3340</v>
      </c>
      <c r="AB2032" s="31" t="s">
        <v>3341</v>
      </c>
      <c r="AC2032" s="31" t="s">
        <v>1571</v>
      </c>
      <c r="AD2032" s="31" t="s">
        <v>269</v>
      </c>
      <c r="AE2032" s="31"/>
      <c r="AF2032" s="31" t="s">
        <v>269</v>
      </c>
      <c r="AG2032" s="31"/>
      <c r="AH2032" s="47" t="n">
        <v>0</v>
      </c>
      <c r="AI2032" s="47" t="n">
        <v>0</v>
      </c>
      <c r="AJ2032" s="47" t="n">
        <v>0</v>
      </c>
      <c r="AK2032" s="31"/>
      <c r="AL2032" s="31"/>
      <c r="AM2032" s="31"/>
      <c r="AN2032" s="31"/>
      <c r="AO2032" s="31" t="s">
        <v>3342</v>
      </c>
    </row>
    <row r="2033" customFormat="false" ht="12" hidden="false" customHeight="false" outlineLevel="0" collapsed="false">
      <c r="B2033" s="1" t="s">
        <v>3344</v>
      </c>
      <c r="F2033" s="1" t="s">
        <v>1739</v>
      </c>
      <c r="H2033" s="1" t="s">
        <v>4502</v>
      </c>
      <c r="I2033" s="17" t="n">
        <v>0</v>
      </c>
      <c r="Q2033" s="17" t="n">
        <v>92</v>
      </c>
      <c r="R2033" s="17" t="n">
        <f aca="false">I2033-Q2033</f>
        <v>-92</v>
      </c>
      <c r="T2033" s="1" t="s">
        <v>4850</v>
      </c>
      <c r="U2033" s="31" t="s">
        <v>1567</v>
      </c>
      <c r="V2033" s="31" t="s">
        <v>1568</v>
      </c>
      <c r="W2033" s="31" t="s">
        <v>262</v>
      </c>
      <c r="X2033" s="32" t="s">
        <v>1571</v>
      </c>
      <c r="Y2033" s="31" t="s">
        <v>1572</v>
      </c>
      <c r="Z2033" s="32" t="s">
        <v>120</v>
      </c>
      <c r="AA2033" s="31" t="s">
        <v>3343</v>
      </c>
      <c r="AB2033" s="31" t="s">
        <v>3344</v>
      </c>
      <c r="AC2033" s="31" t="s">
        <v>1571</v>
      </c>
      <c r="AD2033" s="31" t="s">
        <v>269</v>
      </c>
      <c r="AE2033" s="31"/>
      <c r="AF2033" s="31" t="s">
        <v>269</v>
      </c>
      <c r="AG2033" s="31"/>
      <c r="AH2033" s="47" t="n">
        <v>0</v>
      </c>
      <c r="AI2033" s="47" t="n">
        <v>92</v>
      </c>
      <c r="AJ2033" s="47" t="n">
        <v>-92</v>
      </c>
      <c r="AK2033" s="31"/>
      <c r="AL2033" s="31"/>
      <c r="AM2033" s="31"/>
      <c r="AN2033" s="31"/>
      <c r="AO2033" s="31" t="s">
        <v>3345</v>
      </c>
    </row>
    <row r="2034" customFormat="false" ht="12" hidden="false" customHeight="false" outlineLevel="0" collapsed="false">
      <c r="B2034" s="1" t="s">
        <v>3347</v>
      </c>
      <c r="F2034" s="1" t="s">
        <v>1739</v>
      </c>
      <c r="H2034" s="1" t="s">
        <v>4502</v>
      </c>
      <c r="I2034" s="17" t="n">
        <v>0</v>
      </c>
      <c r="Q2034" s="17" t="n">
        <v>41</v>
      </c>
      <c r="R2034" s="17" t="n">
        <f aca="false">I2034-Q2034</f>
        <v>-41</v>
      </c>
      <c r="T2034" s="1" t="s">
        <v>4850</v>
      </c>
      <c r="U2034" s="31" t="s">
        <v>1567</v>
      </c>
      <c r="V2034" s="31" t="s">
        <v>1568</v>
      </c>
      <c r="W2034" s="31" t="s">
        <v>262</v>
      </c>
      <c r="X2034" s="32" t="s">
        <v>1571</v>
      </c>
      <c r="Y2034" s="31" t="s">
        <v>1576</v>
      </c>
      <c r="Z2034" s="32" t="s">
        <v>120</v>
      </c>
      <c r="AA2034" s="31" t="s">
        <v>3346</v>
      </c>
      <c r="AB2034" s="31" t="s">
        <v>3347</v>
      </c>
      <c r="AC2034" s="31" t="s">
        <v>1571</v>
      </c>
      <c r="AD2034" s="31" t="s">
        <v>269</v>
      </c>
      <c r="AE2034" s="31"/>
      <c r="AF2034" s="31" t="s">
        <v>270</v>
      </c>
      <c r="AG2034" s="31" t="s">
        <v>3348</v>
      </c>
      <c r="AH2034" s="47" t="n">
        <v>0</v>
      </c>
      <c r="AI2034" s="47" t="n">
        <v>41</v>
      </c>
      <c r="AJ2034" s="47" t="n">
        <v>-41</v>
      </c>
      <c r="AK2034" s="31"/>
      <c r="AL2034" s="31"/>
      <c r="AM2034" s="31"/>
      <c r="AN2034" s="31"/>
      <c r="AO2034" s="31" t="s">
        <v>3349</v>
      </c>
    </row>
    <row r="2035" customFormat="false" ht="12" hidden="false" customHeight="false" outlineLevel="0" collapsed="false">
      <c r="B2035" s="1" t="s">
        <v>3351</v>
      </c>
      <c r="F2035" s="1" t="s">
        <v>1739</v>
      </c>
      <c r="H2035" s="1" t="s">
        <v>4502</v>
      </c>
      <c r="I2035" s="17" t="n">
        <v>0</v>
      </c>
      <c r="Q2035" s="17" t="n">
        <v>5</v>
      </c>
      <c r="R2035" s="17" t="n">
        <f aca="false">I2035-Q2035</f>
        <v>-5</v>
      </c>
      <c r="T2035" s="1" t="s">
        <v>4850</v>
      </c>
      <c r="U2035" s="31" t="s">
        <v>1567</v>
      </c>
      <c r="V2035" s="31" t="s">
        <v>1568</v>
      </c>
      <c r="W2035" s="31" t="s">
        <v>262</v>
      </c>
      <c r="X2035" s="32" t="s">
        <v>1571</v>
      </c>
      <c r="Y2035" s="31" t="s">
        <v>1572</v>
      </c>
      <c r="Z2035" s="32" t="s">
        <v>120</v>
      </c>
      <c r="AA2035" s="31" t="s">
        <v>3350</v>
      </c>
      <c r="AB2035" s="31" t="s">
        <v>3351</v>
      </c>
      <c r="AC2035" s="31" t="s">
        <v>1571</v>
      </c>
      <c r="AD2035" s="31" t="s">
        <v>269</v>
      </c>
      <c r="AE2035" s="31"/>
      <c r="AF2035" s="31" t="s">
        <v>269</v>
      </c>
      <c r="AG2035" s="31"/>
      <c r="AH2035" s="47" t="n">
        <v>0</v>
      </c>
      <c r="AI2035" s="47" t="n">
        <v>5</v>
      </c>
      <c r="AJ2035" s="47" t="n">
        <v>-5</v>
      </c>
      <c r="AK2035" s="31"/>
      <c r="AL2035" s="31"/>
      <c r="AM2035" s="31"/>
      <c r="AN2035" s="31"/>
      <c r="AO2035" s="31" t="s">
        <v>3352</v>
      </c>
    </row>
    <row r="2036" customFormat="false" ht="12" hidden="false" customHeight="false" outlineLevel="0" collapsed="false">
      <c r="B2036" s="1" t="s">
        <v>3354</v>
      </c>
      <c r="F2036" s="1" t="s">
        <v>1739</v>
      </c>
      <c r="H2036" s="1" t="s">
        <v>4502</v>
      </c>
      <c r="I2036" s="17" t="n">
        <v>0</v>
      </c>
      <c r="Q2036" s="17" t="n">
        <v>16</v>
      </c>
      <c r="R2036" s="17" t="n">
        <f aca="false">I2036-Q2036</f>
        <v>-16</v>
      </c>
      <c r="T2036" s="1" t="s">
        <v>4850</v>
      </c>
      <c r="U2036" s="31" t="s">
        <v>1567</v>
      </c>
      <c r="V2036" s="31" t="s">
        <v>1568</v>
      </c>
      <c r="W2036" s="31" t="s">
        <v>262</v>
      </c>
      <c r="X2036" s="32" t="s">
        <v>1571</v>
      </c>
      <c r="Y2036" s="31" t="s">
        <v>1572</v>
      </c>
      <c r="Z2036" s="32" t="s">
        <v>120</v>
      </c>
      <c r="AA2036" s="31" t="s">
        <v>3353</v>
      </c>
      <c r="AB2036" s="31" t="s">
        <v>3354</v>
      </c>
      <c r="AC2036" s="31" t="s">
        <v>1571</v>
      </c>
      <c r="AD2036" s="31" t="s">
        <v>269</v>
      </c>
      <c r="AE2036" s="31"/>
      <c r="AF2036" s="31" t="s">
        <v>269</v>
      </c>
      <c r="AG2036" s="31"/>
      <c r="AH2036" s="47" t="n">
        <v>0</v>
      </c>
      <c r="AI2036" s="47" t="n">
        <v>16</v>
      </c>
      <c r="AJ2036" s="47" t="n">
        <v>-16</v>
      </c>
      <c r="AK2036" s="31"/>
      <c r="AL2036" s="31"/>
      <c r="AM2036" s="31"/>
      <c r="AN2036" s="31"/>
      <c r="AO2036" s="31" t="s">
        <v>3355</v>
      </c>
    </row>
    <row r="2037" customFormat="false" ht="12" hidden="false" customHeight="false" outlineLevel="0" collapsed="false">
      <c r="B2037" s="1" t="s">
        <v>3357</v>
      </c>
      <c r="F2037" s="1" t="s">
        <v>1739</v>
      </c>
      <c r="H2037" s="1" t="s">
        <v>4502</v>
      </c>
      <c r="I2037" s="17" t="n">
        <v>0</v>
      </c>
      <c r="Q2037" s="17" t="n">
        <v>9</v>
      </c>
      <c r="R2037" s="17" t="n">
        <f aca="false">I2037-Q2037</f>
        <v>-9</v>
      </c>
      <c r="T2037" s="1" t="s">
        <v>4850</v>
      </c>
      <c r="U2037" s="31" t="s">
        <v>1567</v>
      </c>
      <c r="V2037" s="31" t="s">
        <v>1568</v>
      </c>
      <c r="W2037" s="31" t="s">
        <v>262</v>
      </c>
      <c r="X2037" s="32" t="s">
        <v>1571</v>
      </c>
      <c r="Y2037" s="31" t="s">
        <v>1572</v>
      </c>
      <c r="Z2037" s="32" t="s">
        <v>120</v>
      </c>
      <c r="AA2037" s="31" t="s">
        <v>3356</v>
      </c>
      <c r="AB2037" s="31" t="s">
        <v>3357</v>
      </c>
      <c r="AC2037" s="31" t="s">
        <v>1571</v>
      </c>
      <c r="AD2037" s="31" t="s">
        <v>269</v>
      </c>
      <c r="AE2037" s="31"/>
      <c r="AF2037" s="31" t="s">
        <v>269</v>
      </c>
      <c r="AG2037" s="31"/>
      <c r="AH2037" s="47" t="n">
        <v>0</v>
      </c>
      <c r="AI2037" s="47" t="n">
        <v>9</v>
      </c>
      <c r="AJ2037" s="47" t="n">
        <v>-9</v>
      </c>
      <c r="AK2037" s="31"/>
      <c r="AL2037" s="31"/>
      <c r="AM2037" s="31"/>
      <c r="AN2037" s="31"/>
      <c r="AO2037" s="31" t="s">
        <v>3358</v>
      </c>
    </row>
    <row r="2038" customFormat="false" ht="12" hidden="false" customHeight="false" outlineLevel="0" collapsed="false">
      <c r="B2038" s="1" t="s">
        <v>3359</v>
      </c>
      <c r="F2038" s="1" t="s">
        <v>1739</v>
      </c>
      <c r="H2038" s="1" t="s">
        <v>4502</v>
      </c>
      <c r="I2038" s="17" t="n">
        <v>0</v>
      </c>
      <c r="Q2038" s="17" t="n">
        <v>39</v>
      </c>
      <c r="R2038" s="17" t="n">
        <f aca="false">I2038-Q2038</f>
        <v>-39</v>
      </c>
      <c r="T2038" s="1" t="s">
        <v>4850</v>
      </c>
      <c r="U2038" s="31" t="s">
        <v>1567</v>
      </c>
      <c r="V2038" s="31" t="s">
        <v>1568</v>
      </c>
      <c r="W2038" s="31" t="s">
        <v>262</v>
      </c>
      <c r="X2038" s="32" t="s">
        <v>1571</v>
      </c>
      <c r="Y2038" s="31" t="s">
        <v>1572</v>
      </c>
      <c r="Z2038" s="32" t="s">
        <v>120</v>
      </c>
      <c r="AA2038" s="31" t="s">
        <v>2812</v>
      </c>
      <c r="AB2038" s="31" t="s">
        <v>3359</v>
      </c>
      <c r="AC2038" s="31" t="s">
        <v>1571</v>
      </c>
      <c r="AD2038" s="31" t="s">
        <v>269</v>
      </c>
      <c r="AE2038" s="31"/>
      <c r="AF2038" s="31" t="s">
        <v>269</v>
      </c>
      <c r="AG2038" s="31"/>
      <c r="AH2038" s="47" t="n">
        <v>0</v>
      </c>
      <c r="AI2038" s="47" t="n">
        <v>39</v>
      </c>
      <c r="AJ2038" s="47" t="n">
        <v>-39</v>
      </c>
      <c r="AK2038" s="31"/>
      <c r="AL2038" s="31"/>
      <c r="AM2038" s="31"/>
      <c r="AN2038" s="31"/>
      <c r="AO2038" s="31" t="s">
        <v>3360</v>
      </c>
    </row>
    <row r="2039" customFormat="false" ht="12" hidden="false" customHeight="false" outlineLevel="0" collapsed="false">
      <c r="B2039" s="1" t="s">
        <v>3362</v>
      </c>
      <c r="F2039" s="1" t="s">
        <v>1739</v>
      </c>
      <c r="H2039" s="1" t="s">
        <v>4502</v>
      </c>
      <c r="I2039" s="17" t="n">
        <v>0</v>
      </c>
      <c r="Q2039" s="17" t="n">
        <v>1</v>
      </c>
      <c r="R2039" s="17" t="n">
        <f aca="false">I2039-Q2039</f>
        <v>-1</v>
      </c>
      <c r="T2039" s="1" t="s">
        <v>4850</v>
      </c>
      <c r="U2039" s="31" t="s">
        <v>1567</v>
      </c>
      <c r="V2039" s="31" t="s">
        <v>1568</v>
      </c>
      <c r="W2039" s="31" t="s">
        <v>262</v>
      </c>
      <c r="X2039" s="32" t="s">
        <v>1571</v>
      </c>
      <c r="Y2039" s="31" t="s">
        <v>1572</v>
      </c>
      <c r="Z2039" s="32" t="s">
        <v>120</v>
      </c>
      <c r="AA2039" s="31" t="s">
        <v>3361</v>
      </c>
      <c r="AB2039" s="31" t="s">
        <v>3362</v>
      </c>
      <c r="AC2039" s="31" t="s">
        <v>1571</v>
      </c>
      <c r="AD2039" s="31" t="s">
        <v>269</v>
      </c>
      <c r="AE2039" s="31"/>
      <c r="AF2039" s="31" t="s">
        <v>269</v>
      </c>
      <c r="AG2039" s="31"/>
      <c r="AH2039" s="47" t="n">
        <v>0</v>
      </c>
      <c r="AI2039" s="47" t="n">
        <v>1</v>
      </c>
      <c r="AJ2039" s="47" t="n">
        <v>-1</v>
      </c>
      <c r="AK2039" s="31"/>
      <c r="AL2039" s="31"/>
      <c r="AM2039" s="31"/>
      <c r="AN2039" s="31"/>
      <c r="AO2039" s="31" t="s">
        <v>3363</v>
      </c>
    </row>
    <row r="2040" customFormat="false" ht="12" hidden="false" customHeight="false" outlineLevel="0" collapsed="false">
      <c r="B2040" s="1" t="s">
        <v>3365</v>
      </c>
      <c r="F2040" s="1" t="s">
        <v>1739</v>
      </c>
      <c r="H2040" s="1" t="s">
        <v>4502</v>
      </c>
      <c r="I2040" s="17" t="n">
        <v>0</v>
      </c>
      <c r="Q2040" s="17" t="n">
        <v>15</v>
      </c>
      <c r="R2040" s="17" t="n">
        <f aca="false">I2040-Q2040</f>
        <v>-15</v>
      </c>
      <c r="T2040" s="1" t="s">
        <v>4850</v>
      </c>
      <c r="U2040" s="31" t="s">
        <v>1567</v>
      </c>
      <c r="V2040" s="31" t="s">
        <v>1568</v>
      </c>
      <c r="W2040" s="31" t="s">
        <v>262</v>
      </c>
      <c r="X2040" s="32" t="s">
        <v>1571</v>
      </c>
      <c r="Y2040" s="31" t="s">
        <v>1576</v>
      </c>
      <c r="Z2040" s="32" t="s">
        <v>120</v>
      </c>
      <c r="AA2040" s="31" t="s">
        <v>3364</v>
      </c>
      <c r="AB2040" s="31" t="s">
        <v>3365</v>
      </c>
      <c r="AC2040" s="31" t="s">
        <v>1571</v>
      </c>
      <c r="AD2040" s="31" t="s">
        <v>269</v>
      </c>
      <c r="AE2040" s="31"/>
      <c r="AF2040" s="31" t="s">
        <v>270</v>
      </c>
      <c r="AG2040" s="31" t="s">
        <v>998</v>
      </c>
      <c r="AH2040" s="47" t="n">
        <v>0</v>
      </c>
      <c r="AI2040" s="47" t="n">
        <v>15</v>
      </c>
      <c r="AJ2040" s="47" t="n">
        <v>-15</v>
      </c>
      <c r="AK2040" s="31"/>
      <c r="AL2040" s="31"/>
      <c r="AM2040" s="31"/>
      <c r="AN2040" s="31"/>
      <c r="AO2040" s="31" t="s">
        <v>3366</v>
      </c>
    </row>
    <row r="2041" customFormat="false" ht="12" hidden="false" customHeight="false" outlineLevel="0" collapsed="false">
      <c r="B2041" s="1" t="s">
        <v>3368</v>
      </c>
      <c r="F2041" s="1" t="s">
        <v>1739</v>
      </c>
      <c r="H2041" s="1" t="s">
        <v>4502</v>
      </c>
      <c r="I2041" s="17" t="n">
        <v>0</v>
      </c>
      <c r="Q2041" s="17" t="n">
        <v>1</v>
      </c>
      <c r="R2041" s="17" t="n">
        <f aca="false">I2041-Q2041</f>
        <v>-1</v>
      </c>
      <c r="T2041" s="1" t="s">
        <v>4850</v>
      </c>
      <c r="U2041" s="31" t="s">
        <v>1567</v>
      </c>
      <c r="V2041" s="31" t="s">
        <v>1568</v>
      </c>
      <c r="W2041" s="31" t="s">
        <v>262</v>
      </c>
      <c r="X2041" s="32" t="s">
        <v>1571</v>
      </c>
      <c r="Y2041" s="31" t="s">
        <v>1572</v>
      </c>
      <c r="Z2041" s="32" t="s">
        <v>120</v>
      </c>
      <c r="AA2041" s="31" t="s">
        <v>3367</v>
      </c>
      <c r="AB2041" s="31" t="s">
        <v>3368</v>
      </c>
      <c r="AC2041" s="31" t="s">
        <v>1571</v>
      </c>
      <c r="AD2041" s="31" t="s">
        <v>269</v>
      </c>
      <c r="AE2041" s="31"/>
      <c r="AF2041" s="31" t="s">
        <v>269</v>
      </c>
      <c r="AG2041" s="31"/>
      <c r="AH2041" s="47" t="n">
        <v>0</v>
      </c>
      <c r="AI2041" s="47" t="n">
        <v>1</v>
      </c>
      <c r="AJ2041" s="47" t="n">
        <v>-1</v>
      </c>
      <c r="AK2041" s="31"/>
      <c r="AL2041" s="31"/>
      <c r="AM2041" s="31"/>
      <c r="AN2041" s="31"/>
      <c r="AO2041" s="31" t="s">
        <v>3369</v>
      </c>
    </row>
    <row r="2042" customFormat="false" ht="12" hidden="false" customHeight="false" outlineLevel="0" collapsed="false">
      <c r="B2042" s="1" t="s">
        <v>3370</v>
      </c>
      <c r="F2042" s="1" t="s">
        <v>1739</v>
      </c>
      <c r="H2042" s="1" t="s">
        <v>4502</v>
      </c>
      <c r="I2042" s="17" t="n">
        <v>0</v>
      </c>
      <c r="Q2042" s="17" t="n">
        <v>30</v>
      </c>
      <c r="R2042" s="17" t="n">
        <f aca="false">I2042-Q2042</f>
        <v>-30</v>
      </c>
      <c r="T2042" s="1" t="s">
        <v>4850</v>
      </c>
      <c r="U2042" s="31" t="s">
        <v>1567</v>
      </c>
      <c r="V2042" s="31" t="s">
        <v>1568</v>
      </c>
      <c r="W2042" s="31" t="s">
        <v>262</v>
      </c>
      <c r="X2042" s="32" t="s">
        <v>1571</v>
      </c>
      <c r="Y2042" s="31" t="s">
        <v>1572</v>
      </c>
      <c r="Z2042" s="32" t="s">
        <v>120</v>
      </c>
      <c r="AA2042" s="31" t="s">
        <v>3126</v>
      </c>
      <c r="AB2042" s="31" t="s">
        <v>3370</v>
      </c>
      <c r="AC2042" s="31" t="s">
        <v>1571</v>
      </c>
      <c r="AD2042" s="31" t="s">
        <v>269</v>
      </c>
      <c r="AE2042" s="31"/>
      <c r="AF2042" s="31" t="s">
        <v>269</v>
      </c>
      <c r="AG2042" s="31"/>
      <c r="AH2042" s="47" t="n">
        <v>0</v>
      </c>
      <c r="AI2042" s="47" t="n">
        <v>30</v>
      </c>
      <c r="AJ2042" s="47" t="n">
        <v>-30</v>
      </c>
      <c r="AK2042" s="31"/>
      <c r="AL2042" s="31"/>
      <c r="AM2042" s="31"/>
      <c r="AN2042" s="31"/>
      <c r="AO2042" s="31" t="s">
        <v>3371</v>
      </c>
    </row>
    <row r="2043" customFormat="false" ht="12" hidden="false" customHeight="false" outlineLevel="0" collapsed="false">
      <c r="B2043" s="1" t="s">
        <v>3373</v>
      </c>
      <c r="F2043" s="1" t="s">
        <v>1739</v>
      </c>
      <c r="H2043" s="1" t="s">
        <v>4502</v>
      </c>
      <c r="I2043" s="17" t="n">
        <v>0</v>
      </c>
      <c r="Q2043" s="17" t="n">
        <v>46</v>
      </c>
      <c r="R2043" s="17" t="n">
        <f aca="false">I2043-Q2043</f>
        <v>-46</v>
      </c>
      <c r="T2043" s="1" t="s">
        <v>4850</v>
      </c>
      <c r="U2043" s="31" t="s">
        <v>1567</v>
      </c>
      <c r="V2043" s="31" t="s">
        <v>1568</v>
      </c>
      <c r="W2043" s="31" t="s">
        <v>262</v>
      </c>
      <c r="X2043" s="32" t="s">
        <v>1571</v>
      </c>
      <c r="Y2043" s="31" t="s">
        <v>1572</v>
      </c>
      <c r="Z2043" s="32" t="s">
        <v>120</v>
      </c>
      <c r="AA2043" s="31" t="s">
        <v>3372</v>
      </c>
      <c r="AB2043" s="31" t="s">
        <v>3373</v>
      </c>
      <c r="AC2043" s="31" t="s">
        <v>1571</v>
      </c>
      <c r="AD2043" s="31" t="s">
        <v>269</v>
      </c>
      <c r="AE2043" s="31"/>
      <c r="AF2043" s="31" t="s">
        <v>269</v>
      </c>
      <c r="AG2043" s="31"/>
      <c r="AH2043" s="47" t="n">
        <v>0</v>
      </c>
      <c r="AI2043" s="47" t="n">
        <v>46</v>
      </c>
      <c r="AJ2043" s="47" t="n">
        <v>-46</v>
      </c>
      <c r="AK2043" s="31"/>
      <c r="AL2043" s="31"/>
      <c r="AM2043" s="31"/>
      <c r="AN2043" s="31"/>
      <c r="AO2043" s="31" t="s">
        <v>3374</v>
      </c>
    </row>
    <row r="2044" customFormat="false" ht="12" hidden="false" customHeight="false" outlineLevel="0" collapsed="false">
      <c r="B2044" s="1" t="s">
        <v>3376</v>
      </c>
      <c r="F2044" s="1" t="s">
        <v>1739</v>
      </c>
      <c r="H2044" s="1" t="s">
        <v>4502</v>
      </c>
      <c r="I2044" s="17" t="n">
        <v>0</v>
      </c>
      <c r="Q2044" s="17" t="n">
        <v>11</v>
      </c>
      <c r="R2044" s="17" t="n">
        <f aca="false">I2044-Q2044</f>
        <v>-11</v>
      </c>
      <c r="T2044" s="1" t="s">
        <v>4850</v>
      </c>
      <c r="U2044" s="31" t="s">
        <v>1567</v>
      </c>
      <c r="V2044" s="31" t="s">
        <v>1568</v>
      </c>
      <c r="W2044" s="31" t="s">
        <v>262</v>
      </c>
      <c r="X2044" s="32" t="s">
        <v>1571</v>
      </c>
      <c r="Y2044" s="31" t="s">
        <v>1572</v>
      </c>
      <c r="Z2044" s="32" t="s">
        <v>120</v>
      </c>
      <c r="AA2044" s="31" t="s">
        <v>3375</v>
      </c>
      <c r="AB2044" s="31" t="s">
        <v>3376</v>
      </c>
      <c r="AC2044" s="31" t="s">
        <v>1571</v>
      </c>
      <c r="AD2044" s="31" t="s">
        <v>269</v>
      </c>
      <c r="AE2044" s="31"/>
      <c r="AF2044" s="31" t="s">
        <v>269</v>
      </c>
      <c r="AG2044" s="31"/>
      <c r="AH2044" s="47" t="n">
        <v>0</v>
      </c>
      <c r="AI2044" s="47" t="n">
        <v>11</v>
      </c>
      <c r="AJ2044" s="47" t="n">
        <v>-11</v>
      </c>
      <c r="AK2044" s="31"/>
      <c r="AL2044" s="31"/>
      <c r="AM2044" s="31"/>
      <c r="AN2044" s="31"/>
      <c r="AO2044" s="31" t="s">
        <v>3377</v>
      </c>
    </row>
    <row r="2045" customFormat="false" ht="12" hidden="false" customHeight="false" outlineLevel="0" collapsed="false">
      <c r="B2045" s="1" t="s">
        <v>3379</v>
      </c>
      <c r="F2045" s="1" t="s">
        <v>1739</v>
      </c>
      <c r="H2045" s="1" t="s">
        <v>4502</v>
      </c>
      <c r="I2045" s="17" t="n">
        <v>0</v>
      </c>
      <c r="Q2045" s="17" t="n">
        <v>49</v>
      </c>
      <c r="R2045" s="17" t="n">
        <f aca="false">I2045-Q2045</f>
        <v>-49</v>
      </c>
      <c r="T2045" s="1" t="s">
        <v>4850</v>
      </c>
      <c r="U2045" s="31" t="s">
        <v>1567</v>
      </c>
      <c r="V2045" s="31" t="s">
        <v>1568</v>
      </c>
      <c r="W2045" s="31" t="s">
        <v>262</v>
      </c>
      <c r="X2045" s="32" t="s">
        <v>1571</v>
      </c>
      <c r="Y2045" s="31" t="s">
        <v>1572</v>
      </c>
      <c r="Z2045" s="32" t="s">
        <v>120</v>
      </c>
      <c r="AA2045" s="31" t="s">
        <v>3378</v>
      </c>
      <c r="AB2045" s="31" t="s">
        <v>3379</v>
      </c>
      <c r="AC2045" s="31" t="s">
        <v>1571</v>
      </c>
      <c r="AD2045" s="31" t="s">
        <v>269</v>
      </c>
      <c r="AE2045" s="31"/>
      <c r="AF2045" s="31" t="s">
        <v>269</v>
      </c>
      <c r="AG2045" s="31"/>
      <c r="AH2045" s="47" t="n">
        <v>0</v>
      </c>
      <c r="AI2045" s="47" t="n">
        <v>49</v>
      </c>
      <c r="AJ2045" s="47" t="n">
        <v>-49</v>
      </c>
      <c r="AK2045" s="31"/>
      <c r="AL2045" s="31"/>
      <c r="AM2045" s="31"/>
      <c r="AN2045" s="31"/>
      <c r="AO2045" s="31" t="s">
        <v>3380</v>
      </c>
    </row>
    <row r="2046" customFormat="false" ht="12" hidden="false" customHeight="false" outlineLevel="0" collapsed="false">
      <c r="B2046" s="1" t="s">
        <v>3382</v>
      </c>
      <c r="F2046" s="1" t="s">
        <v>1739</v>
      </c>
      <c r="H2046" s="1" t="s">
        <v>4502</v>
      </c>
      <c r="I2046" s="17" t="n">
        <v>0</v>
      </c>
      <c r="Q2046" s="17" t="n">
        <v>0</v>
      </c>
      <c r="R2046" s="17" t="n">
        <f aca="false">I2046-Q2046</f>
        <v>0</v>
      </c>
      <c r="T2046" s="1" t="s">
        <v>4850</v>
      </c>
      <c r="U2046" s="31" t="s">
        <v>1567</v>
      </c>
      <c r="V2046" s="31" t="s">
        <v>1568</v>
      </c>
      <c r="W2046" s="31" t="s">
        <v>262</v>
      </c>
      <c r="X2046" s="32" t="s">
        <v>1571</v>
      </c>
      <c r="Y2046" s="31" t="s">
        <v>1572</v>
      </c>
      <c r="Z2046" s="32" t="s">
        <v>120</v>
      </c>
      <c r="AA2046" s="31" t="s">
        <v>3381</v>
      </c>
      <c r="AB2046" s="31" t="s">
        <v>3382</v>
      </c>
      <c r="AC2046" s="31" t="s">
        <v>1571</v>
      </c>
      <c r="AD2046" s="31" t="s">
        <v>269</v>
      </c>
      <c r="AE2046" s="31"/>
      <c r="AF2046" s="31" t="s">
        <v>269</v>
      </c>
      <c r="AG2046" s="31"/>
      <c r="AH2046" s="47" t="n">
        <v>0</v>
      </c>
      <c r="AI2046" s="47" t="n">
        <v>0</v>
      </c>
      <c r="AJ2046" s="47" t="n">
        <v>0</v>
      </c>
      <c r="AK2046" s="31"/>
      <c r="AL2046" s="31"/>
      <c r="AM2046" s="31"/>
      <c r="AN2046" s="31"/>
      <c r="AO2046" s="31" t="s">
        <v>3383</v>
      </c>
    </row>
    <row r="2047" customFormat="false" ht="12" hidden="false" customHeight="false" outlineLevel="0" collapsed="false">
      <c r="B2047" s="1" t="s">
        <v>3384</v>
      </c>
      <c r="F2047" s="1" t="s">
        <v>1739</v>
      </c>
      <c r="H2047" s="1" t="s">
        <v>4502</v>
      </c>
      <c r="I2047" s="17" t="n">
        <v>0</v>
      </c>
      <c r="Q2047" s="17" t="n">
        <v>80</v>
      </c>
      <c r="R2047" s="17" t="n">
        <f aca="false">I2047-Q2047</f>
        <v>-80</v>
      </c>
      <c r="T2047" s="1" t="s">
        <v>4850</v>
      </c>
      <c r="U2047" s="31" t="s">
        <v>1567</v>
      </c>
      <c r="V2047" s="31" t="s">
        <v>1568</v>
      </c>
      <c r="W2047" s="31" t="s">
        <v>262</v>
      </c>
      <c r="X2047" s="32" t="s">
        <v>1571</v>
      </c>
      <c r="Y2047" s="31" t="s">
        <v>1572</v>
      </c>
      <c r="Z2047" s="32" t="s">
        <v>120</v>
      </c>
      <c r="AA2047" s="31" t="s">
        <v>2672</v>
      </c>
      <c r="AB2047" s="31" t="s">
        <v>3384</v>
      </c>
      <c r="AC2047" s="31" t="s">
        <v>1571</v>
      </c>
      <c r="AD2047" s="31" t="s">
        <v>269</v>
      </c>
      <c r="AE2047" s="31"/>
      <c r="AF2047" s="31" t="s">
        <v>269</v>
      </c>
      <c r="AG2047" s="31"/>
      <c r="AH2047" s="47" t="n">
        <v>0</v>
      </c>
      <c r="AI2047" s="47" t="n">
        <v>80</v>
      </c>
      <c r="AJ2047" s="47" t="n">
        <v>-80</v>
      </c>
      <c r="AK2047" s="31"/>
      <c r="AL2047" s="31"/>
      <c r="AM2047" s="31"/>
      <c r="AN2047" s="31"/>
      <c r="AO2047" s="31" t="s">
        <v>3385</v>
      </c>
    </row>
    <row r="2048" customFormat="false" ht="12" hidden="false" customHeight="false" outlineLevel="0" collapsed="false">
      <c r="B2048" s="1" t="s">
        <v>3387</v>
      </c>
      <c r="F2048" s="1" t="s">
        <v>1739</v>
      </c>
      <c r="H2048" s="1" t="s">
        <v>4502</v>
      </c>
      <c r="I2048" s="17" t="n">
        <v>0</v>
      </c>
      <c r="Q2048" s="17" t="n">
        <v>131</v>
      </c>
      <c r="R2048" s="17" t="n">
        <f aca="false">I2048-Q2048</f>
        <v>-131</v>
      </c>
      <c r="T2048" s="1" t="s">
        <v>4850</v>
      </c>
      <c r="U2048" s="31" t="s">
        <v>1567</v>
      </c>
      <c r="V2048" s="31" t="s">
        <v>1568</v>
      </c>
      <c r="W2048" s="31" t="s">
        <v>262</v>
      </c>
      <c r="X2048" s="32" t="s">
        <v>1571</v>
      </c>
      <c r="Y2048" s="31" t="s">
        <v>1572</v>
      </c>
      <c r="Z2048" s="32" t="s">
        <v>120</v>
      </c>
      <c r="AA2048" s="31" t="s">
        <v>3386</v>
      </c>
      <c r="AB2048" s="31" t="s">
        <v>3387</v>
      </c>
      <c r="AC2048" s="31" t="s">
        <v>1571</v>
      </c>
      <c r="AD2048" s="31" t="s">
        <v>269</v>
      </c>
      <c r="AE2048" s="31"/>
      <c r="AF2048" s="31" t="s">
        <v>269</v>
      </c>
      <c r="AG2048" s="31"/>
      <c r="AH2048" s="47" t="n">
        <v>0</v>
      </c>
      <c r="AI2048" s="47" t="n">
        <v>131</v>
      </c>
      <c r="AJ2048" s="47" t="n">
        <v>-131</v>
      </c>
      <c r="AK2048" s="31"/>
      <c r="AL2048" s="31"/>
      <c r="AM2048" s="31"/>
      <c r="AN2048" s="31"/>
      <c r="AO2048" s="31" t="s">
        <v>3388</v>
      </c>
    </row>
    <row r="2049" customFormat="false" ht="12" hidden="false" customHeight="false" outlineLevel="0" collapsed="false">
      <c r="B2049" s="1" t="s">
        <v>3390</v>
      </c>
      <c r="F2049" s="1" t="s">
        <v>1739</v>
      </c>
      <c r="H2049" s="1" t="s">
        <v>4502</v>
      </c>
      <c r="I2049" s="17" t="n">
        <v>0</v>
      </c>
      <c r="Q2049" s="17" t="n">
        <v>375</v>
      </c>
      <c r="R2049" s="17" t="n">
        <f aca="false">I2049-Q2049</f>
        <v>-375</v>
      </c>
      <c r="T2049" s="1" t="s">
        <v>4850</v>
      </c>
      <c r="U2049" s="31" t="s">
        <v>1567</v>
      </c>
      <c r="V2049" s="31" t="s">
        <v>1568</v>
      </c>
      <c r="W2049" s="31" t="s">
        <v>262</v>
      </c>
      <c r="X2049" s="32" t="s">
        <v>1571</v>
      </c>
      <c r="Y2049" s="31" t="s">
        <v>1572</v>
      </c>
      <c r="Z2049" s="32" t="s">
        <v>120</v>
      </c>
      <c r="AA2049" s="31" t="s">
        <v>3389</v>
      </c>
      <c r="AB2049" s="31" t="s">
        <v>3390</v>
      </c>
      <c r="AC2049" s="31" t="s">
        <v>1571</v>
      </c>
      <c r="AD2049" s="31" t="s">
        <v>269</v>
      </c>
      <c r="AE2049" s="31"/>
      <c r="AF2049" s="31" t="s">
        <v>269</v>
      </c>
      <c r="AG2049" s="31"/>
      <c r="AH2049" s="47" t="n">
        <v>0</v>
      </c>
      <c r="AI2049" s="47" t="n">
        <v>375</v>
      </c>
      <c r="AJ2049" s="47" t="n">
        <v>-375</v>
      </c>
      <c r="AK2049" s="31"/>
      <c r="AL2049" s="31"/>
      <c r="AM2049" s="31"/>
      <c r="AN2049" s="31"/>
      <c r="AO2049" s="31" t="s">
        <v>3391</v>
      </c>
    </row>
    <row r="2050" customFormat="false" ht="12" hidden="false" customHeight="false" outlineLevel="0" collapsed="false">
      <c r="B2050" s="1" t="s">
        <v>3393</v>
      </c>
      <c r="F2050" s="1" t="s">
        <v>1739</v>
      </c>
      <c r="H2050" s="1" t="s">
        <v>4502</v>
      </c>
      <c r="I2050" s="17" t="n">
        <v>0</v>
      </c>
      <c r="Q2050" s="17" t="n">
        <v>2</v>
      </c>
      <c r="R2050" s="17" t="n">
        <f aca="false">I2050-Q2050</f>
        <v>-2</v>
      </c>
      <c r="T2050" s="1" t="s">
        <v>4850</v>
      </c>
      <c r="U2050" s="31" t="s">
        <v>1567</v>
      </c>
      <c r="V2050" s="31" t="s">
        <v>1568</v>
      </c>
      <c r="W2050" s="31" t="s">
        <v>262</v>
      </c>
      <c r="X2050" s="32" t="s">
        <v>1571</v>
      </c>
      <c r="Y2050" s="31" t="s">
        <v>1572</v>
      </c>
      <c r="Z2050" s="32" t="s">
        <v>120</v>
      </c>
      <c r="AA2050" s="31" t="s">
        <v>3392</v>
      </c>
      <c r="AB2050" s="31" t="s">
        <v>3393</v>
      </c>
      <c r="AC2050" s="31" t="s">
        <v>1571</v>
      </c>
      <c r="AD2050" s="31" t="s">
        <v>269</v>
      </c>
      <c r="AE2050" s="31"/>
      <c r="AF2050" s="31" t="s">
        <v>269</v>
      </c>
      <c r="AG2050" s="31"/>
      <c r="AH2050" s="47" t="n">
        <v>0</v>
      </c>
      <c r="AI2050" s="47" t="n">
        <v>2</v>
      </c>
      <c r="AJ2050" s="47" t="n">
        <v>-2</v>
      </c>
      <c r="AK2050" s="31"/>
      <c r="AL2050" s="31"/>
      <c r="AM2050" s="31"/>
      <c r="AN2050" s="31"/>
      <c r="AO2050" s="31" t="s">
        <v>3394</v>
      </c>
    </row>
    <row r="2051" customFormat="false" ht="12" hidden="false" customHeight="false" outlineLevel="0" collapsed="false">
      <c r="B2051" s="1" t="s">
        <v>3396</v>
      </c>
      <c r="F2051" s="1" t="s">
        <v>1739</v>
      </c>
      <c r="H2051" s="1" t="s">
        <v>4502</v>
      </c>
      <c r="I2051" s="17" t="n">
        <v>0</v>
      </c>
      <c r="Q2051" s="17" t="n">
        <v>2</v>
      </c>
      <c r="R2051" s="17" t="n">
        <f aca="false">I2051-Q2051</f>
        <v>-2</v>
      </c>
      <c r="T2051" s="1" t="s">
        <v>4850</v>
      </c>
      <c r="U2051" s="31" t="s">
        <v>1567</v>
      </c>
      <c r="V2051" s="31" t="s">
        <v>1568</v>
      </c>
      <c r="W2051" s="31" t="s">
        <v>262</v>
      </c>
      <c r="X2051" s="32" t="s">
        <v>1571</v>
      </c>
      <c r="Y2051" s="31" t="s">
        <v>1572</v>
      </c>
      <c r="Z2051" s="32" t="s">
        <v>120</v>
      </c>
      <c r="AA2051" s="31" t="s">
        <v>3395</v>
      </c>
      <c r="AB2051" s="31" t="s">
        <v>3396</v>
      </c>
      <c r="AC2051" s="31" t="s">
        <v>1571</v>
      </c>
      <c r="AD2051" s="31" t="s">
        <v>269</v>
      </c>
      <c r="AE2051" s="31"/>
      <c r="AF2051" s="31" t="s">
        <v>269</v>
      </c>
      <c r="AG2051" s="31"/>
      <c r="AH2051" s="47" t="n">
        <v>0</v>
      </c>
      <c r="AI2051" s="47" t="n">
        <v>2</v>
      </c>
      <c r="AJ2051" s="47" t="n">
        <v>-2</v>
      </c>
      <c r="AK2051" s="31"/>
      <c r="AL2051" s="31"/>
      <c r="AM2051" s="31"/>
      <c r="AN2051" s="31"/>
      <c r="AO2051" s="31" t="s">
        <v>3397</v>
      </c>
    </row>
    <row r="2052" customFormat="false" ht="12" hidden="false" customHeight="false" outlineLevel="0" collapsed="false">
      <c r="B2052" s="1" t="s">
        <v>3399</v>
      </c>
      <c r="F2052" s="1" t="s">
        <v>1739</v>
      </c>
      <c r="H2052" s="1" t="s">
        <v>4502</v>
      </c>
      <c r="I2052" s="17" t="n">
        <v>0</v>
      </c>
      <c r="Q2052" s="17" t="n">
        <v>10</v>
      </c>
      <c r="R2052" s="17" t="n">
        <f aca="false">I2052-Q2052</f>
        <v>-10</v>
      </c>
      <c r="T2052" s="1" t="s">
        <v>4850</v>
      </c>
      <c r="U2052" s="31" t="s">
        <v>1567</v>
      </c>
      <c r="V2052" s="31" t="s">
        <v>1568</v>
      </c>
      <c r="W2052" s="31" t="s">
        <v>262</v>
      </c>
      <c r="X2052" s="32" t="s">
        <v>1571</v>
      </c>
      <c r="Y2052" s="31" t="s">
        <v>1572</v>
      </c>
      <c r="Z2052" s="32" t="s">
        <v>120</v>
      </c>
      <c r="AA2052" s="31" t="s">
        <v>3398</v>
      </c>
      <c r="AB2052" s="31" t="s">
        <v>3399</v>
      </c>
      <c r="AC2052" s="31" t="s">
        <v>1571</v>
      </c>
      <c r="AD2052" s="31" t="s">
        <v>269</v>
      </c>
      <c r="AE2052" s="31"/>
      <c r="AF2052" s="31" t="s">
        <v>269</v>
      </c>
      <c r="AG2052" s="31"/>
      <c r="AH2052" s="47" t="n">
        <v>0</v>
      </c>
      <c r="AI2052" s="47" t="n">
        <v>10</v>
      </c>
      <c r="AJ2052" s="47" t="n">
        <v>-10</v>
      </c>
      <c r="AK2052" s="31"/>
      <c r="AL2052" s="31"/>
      <c r="AM2052" s="31"/>
      <c r="AN2052" s="31"/>
      <c r="AO2052" s="31" t="s">
        <v>3400</v>
      </c>
    </row>
    <row r="2053" customFormat="false" ht="12" hidden="false" customHeight="false" outlineLevel="0" collapsed="false">
      <c r="B2053" s="1" t="s">
        <v>3401</v>
      </c>
      <c r="F2053" s="1" t="s">
        <v>1739</v>
      </c>
      <c r="H2053" s="1" t="s">
        <v>4502</v>
      </c>
      <c r="I2053" s="17" t="n">
        <v>0</v>
      </c>
      <c r="Q2053" s="17" t="n">
        <v>13</v>
      </c>
      <c r="R2053" s="17" t="n">
        <f aca="false">I2053-Q2053</f>
        <v>-13</v>
      </c>
      <c r="T2053" s="1" t="s">
        <v>4850</v>
      </c>
      <c r="U2053" s="31" t="s">
        <v>1567</v>
      </c>
      <c r="V2053" s="31" t="s">
        <v>1568</v>
      </c>
      <c r="W2053" s="31" t="s">
        <v>262</v>
      </c>
      <c r="X2053" s="32" t="s">
        <v>1571</v>
      </c>
      <c r="Y2053" s="31" t="s">
        <v>1572</v>
      </c>
      <c r="Z2053" s="32" t="s">
        <v>120</v>
      </c>
      <c r="AA2053" s="31" t="s">
        <v>3340</v>
      </c>
      <c r="AB2053" s="31" t="s">
        <v>3401</v>
      </c>
      <c r="AC2053" s="31" t="s">
        <v>1571</v>
      </c>
      <c r="AD2053" s="31" t="s">
        <v>269</v>
      </c>
      <c r="AE2053" s="31"/>
      <c r="AF2053" s="31" t="s">
        <v>269</v>
      </c>
      <c r="AG2053" s="31"/>
      <c r="AH2053" s="47" t="n">
        <v>0</v>
      </c>
      <c r="AI2053" s="47" t="n">
        <v>13</v>
      </c>
      <c r="AJ2053" s="47" t="n">
        <v>-13</v>
      </c>
      <c r="AK2053" s="31"/>
      <c r="AL2053" s="31"/>
      <c r="AM2053" s="31"/>
      <c r="AN2053" s="31"/>
      <c r="AO2053" s="31" t="s">
        <v>3402</v>
      </c>
    </row>
    <row r="2054" customFormat="false" ht="12" hidden="false" customHeight="false" outlineLevel="0" collapsed="false">
      <c r="B2054" s="1" t="s">
        <v>3404</v>
      </c>
      <c r="F2054" s="1" t="s">
        <v>1739</v>
      </c>
      <c r="H2054" s="1" t="s">
        <v>4502</v>
      </c>
      <c r="I2054" s="17" t="n">
        <v>0</v>
      </c>
      <c r="Q2054" s="17" t="n">
        <v>642</v>
      </c>
      <c r="R2054" s="17" t="n">
        <f aca="false">I2054-Q2054</f>
        <v>-642</v>
      </c>
      <c r="T2054" s="1" t="s">
        <v>4850</v>
      </c>
      <c r="U2054" s="31" t="s">
        <v>1567</v>
      </c>
      <c r="V2054" s="31" t="s">
        <v>1568</v>
      </c>
      <c r="W2054" s="31" t="s">
        <v>262</v>
      </c>
      <c r="X2054" s="32" t="s">
        <v>1571</v>
      </c>
      <c r="Y2054" s="31" t="s">
        <v>1572</v>
      </c>
      <c r="Z2054" s="32" t="s">
        <v>120</v>
      </c>
      <c r="AA2054" s="31" t="s">
        <v>3403</v>
      </c>
      <c r="AB2054" s="31" t="s">
        <v>3404</v>
      </c>
      <c r="AC2054" s="31" t="s">
        <v>1571</v>
      </c>
      <c r="AD2054" s="31" t="s">
        <v>269</v>
      </c>
      <c r="AE2054" s="31"/>
      <c r="AF2054" s="31" t="s">
        <v>269</v>
      </c>
      <c r="AG2054" s="31"/>
      <c r="AH2054" s="47" t="n">
        <v>0</v>
      </c>
      <c r="AI2054" s="47" t="n">
        <v>642</v>
      </c>
      <c r="AJ2054" s="47" t="n">
        <v>-642</v>
      </c>
      <c r="AK2054" s="31"/>
      <c r="AL2054" s="31"/>
      <c r="AM2054" s="31"/>
      <c r="AN2054" s="31"/>
      <c r="AO2054" s="31" t="s">
        <v>3405</v>
      </c>
    </row>
    <row r="2055" customFormat="false" ht="12" hidden="false" customHeight="false" outlineLevel="0" collapsed="false">
      <c r="B2055" s="1" t="s">
        <v>3407</v>
      </c>
      <c r="F2055" s="1" t="s">
        <v>1739</v>
      </c>
      <c r="H2055" s="1" t="s">
        <v>4502</v>
      </c>
      <c r="I2055" s="17" t="n">
        <v>0</v>
      </c>
      <c r="Q2055" s="17" t="n">
        <v>26</v>
      </c>
      <c r="R2055" s="17" t="n">
        <f aca="false">I2055-Q2055</f>
        <v>-26</v>
      </c>
      <c r="T2055" s="1" t="s">
        <v>4850</v>
      </c>
      <c r="U2055" s="31" t="s">
        <v>1567</v>
      </c>
      <c r="V2055" s="31" t="s">
        <v>1568</v>
      </c>
      <c r="W2055" s="31" t="s">
        <v>262</v>
      </c>
      <c r="X2055" s="32" t="s">
        <v>1571</v>
      </c>
      <c r="Y2055" s="31" t="s">
        <v>1572</v>
      </c>
      <c r="Z2055" s="32" t="s">
        <v>120</v>
      </c>
      <c r="AA2055" s="31" t="s">
        <v>3406</v>
      </c>
      <c r="AB2055" s="31" t="s">
        <v>3407</v>
      </c>
      <c r="AC2055" s="31" t="s">
        <v>1571</v>
      </c>
      <c r="AD2055" s="31" t="s">
        <v>269</v>
      </c>
      <c r="AE2055" s="31"/>
      <c r="AF2055" s="31" t="s">
        <v>269</v>
      </c>
      <c r="AG2055" s="31"/>
      <c r="AH2055" s="47" t="n">
        <v>0</v>
      </c>
      <c r="AI2055" s="47" t="n">
        <v>26</v>
      </c>
      <c r="AJ2055" s="47" t="n">
        <v>-26</v>
      </c>
      <c r="AK2055" s="31"/>
      <c r="AL2055" s="31"/>
      <c r="AM2055" s="31"/>
      <c r="AN2055" s="31"/>
      <c r="AO2055" s="31" t="s">
        <v>3408</v>
      </c>
    </row>
    <row r="2056" customFormat="false" ht="12" hidden="false" customHeight="false" outlineLevel="0" collapsed="false">
      <c r="B2056" s="1" t="s">
        <v>3410</v>
      </c>
      <c r="F2056" s="1" t="s">
        <v>1739</v>
      </c>
      <c r="H2056" s="1" t="s">
        <v>4502</v>
      </c>
      <c r="I2056" s="17" t="n">
        <v>0</v>
      </c>
      <c r="Q2056" s="17" t="n">
        <v>49</v>
      </c>
      <c r="R2056" s="17" t="n">
        <f aca="false">I2056-Q2056</f>
        <v>-49</v>
      </c>
      <c r="T2056" s="1" t="s">
        <v>4850</v>
      </c>
      <c r="U2056" s="31" t="s">
        <v>1567</v>
      </c>
      <c r="V2056" s="31" t="s">
        <v>1568</v>
      </c>
      <c r="W2056" s="31" t="s">
        <v>262</v>
      </c>
      <c r="X2056" s="32" t="s">
        <v>1571</v>
      </c>
      <c r="Y2056" s="31" t="s">
        <v>1572</v>
      </c>
      <c r="Z2056" s="32" t="s">
        <v>120</v>
      </c>
      <c r="AA2056" s="31" t="s">
        <v>3409</v>
      </c>
      <c r="AB2056" s="31" t="s">
        <v>3410</v>
      </c>
      <c r="AC2056" s="31" t="s">
        <v>1571</v>
      </c>
      <c r="AD2056" s="31" t="s">
        <v>269</v>
      </c>
      <c r="AE2056" s="31"/>
      <c r="AF2056" s="31" t="s">
        <v>269</v>
      </c>
      <c r="AG2056" s="31"/>
      <c r="AH2056" s="47" t="n">
        <v>0</v>
      </c>
      <c r="AI2056" s="47" t="n">
        <v>49</v>
      </c>
      <c r="AJ2056" s="47" t="n">
        <v>-49</v>
      </c>
      <c r="AK2056" s="31"/>
      <c r="AL2056" s="31"/>
      <c r="AM2056" s="31"/>
      <c r="AN2056" s="31"/>
      <c r="AO2056" s="31" t="s">
        <v>3411</v>
      </c>
    </row>
    <row r="2057" customFormat="false" ht="12" hidden="false" customHeight="false" outlineLevel="0" collapsed="false">
      <c r="B2057" s="1" t="s">
        <v>3413</v>
      </c>
      <c r="F2057" s="1" t="s">
        <v>1739</v>
      </c>
      <c r="H2057" s="1" t="s">
        <v>4502</v>
      </c>
      <c r="I2057" s="17" t="n">
        <v>0</v>
      </c>
      <c r="Q2057" s="17" t="n">
        <v>42</v>
      </c>
      <c r="R2057" s="17" t="n">
        <f aca="false">I2057-Q2057</f>
        <v>-42</v>
      </c>
      <c r="T2057" s="1" t="s">
        <v>4850</v>
      </c>
      <c r="U2057" s="31" t="s">
        <v>1567</v>
      </c>
      <c r="V2057" s="31" t="s">
        <v>1568</v>
      </c>
      <c r="W2057" s="31" t="s">
        <v>262</v>
      </c>
      <c r="X2057" s="32" t="s">
        <v>1571</v>
      </c>
      <c r="Y2057" s="31" t="s">
        <v>1572</v>
      </c>
      <c r="Z2057" s="32" t="s">
        <v>120</v>
      </c>
      <c r="AA2057" s="31" t="s">
        <v>3412</v>
      </c>
      <c r="AB2057" s="31" t="s">
        <v>3413</v>
      </c>
      <c r="AC2057" s="31" t="s">
        <v>1571</v>
      </c>
      <c r="AD2057" s="31" t="s">
        <v>269</v>
      </c>
      <c r="AE2057" s="31"/>
      <c r="AF2057" s="31" t="s">
        <v>269</v>
      </c>
      <c r="AG2057" s="31"/>
      <c r="AH2057" s="47" t="n">
        <v>0</v>
      </c>
      <c r="AI2057" s="47" t="n">
        <v>42</v>
      </c>
      <c r="AJ2057" s="47" t="n">
        <v>-42</v>
      </c>
      <c r="AK2057" s="31"/>
      <c r="AL2057" s="31"/>
      <c r="AM2057" s="31"/>
      <c r="AN2057" s="31"/>
      <c r="AO2057" s="31" t="s">
        <v>3414</v>
      </c>
    </row>
    <row r="2058" customFormat="false" ht="12" hidden="false" customHeight="false" outlineLevel="0" collapsed="false">
      <c r="B2058" s="1" t="s">
        <v>3416</v>
      </c>
      <c r="F2058" s="1" t="s">
        <v>1739</v>
      </c>
      <c r="H2058" s="1" t="s">
        <v>4502</v>
      </c>
      <c r="I2058" s="17" t="n">
        <v>0</v>
      </c>
      <c r="Q2058" s="17" t="n">
        <v>20</v>
      </c>
      <c r="R2058" s="17" t="n">
        <f aca="false">I2058-Q2058</f>
        <v>-20</v>
      </c>
      <c r="T2058" s="1" t="s">
        <v>4850</v>
      </c>
      <c r="U2058" s="31" t="s">
        <v>1567</v>
      </c>
      <c r="V2058" s="31" t="s">
        <v>1568</v>
      </c>
      <c r="W2058" s="31" t="s">
        <v>262</v>
      </c>
      <c r="X2058" s="32" t="s">
        <v>1571</v>
      </c>
      <c r="Y2058" s="31" t="s">
        <v>1572</v>
      </c>
      <c r="Z2058" s="32" t="s">
        <v>120</v>
      </c>
      <c r="AA2058" s="31" t="s">
        <v>3415</v>
      </c>
      <c r="AB2058" s="31" t="s">
        <v>3416</v>
      </c>
      <c r="AC2058" s="31" t="s">
        <v>1571</v>
      </c>
      <c r="AD2058" s="31" t="s">
        <v>269</v>
      </c>
      <c r="AE2058" s="31"/>
      <c r="AF2058" s="31" t="s">
        <v>269</v>
      </c>
      <c r="AG2058" s="31"/>
      <c r="AH2058" s="47" t="n">
        <v>0</v>
      </c>
      <c r="AI2058" s="47" t="n">
        <v>20</v>
      </c>
      <c r="AJ2058" s="47" t="n">
        <v>-20</v>
      </c>
      <c r="AK2058" s="31"/>
      <c r="AL2058" s="31"/>
      <c r="AM2058" s="31"/>
      <c r="AN2058" s="31"/>
      <c r="AO2058" s="31" t="s">
        <v>3417</v>
      </c>
    </row>
    <row r="2059" customFormat="false" ht="12" hidden="false" customHeight="false" outlineLevel="0" collapsed="false">
      <c r="B2059" s="1" t="s">
        <v>3419</v>
      </c>
      <c r="F2059" s="1" t="s">
        <v>1739</v>
      </c>
      <c r="H2059" s="1" t="s">
        <v>4502</v>
      </c>
      <c r="I2059" s="17" t="n">
        <v>0</v>
      </c>
      <c r="Q2059" s="17" t="n">
        <v>22</v>
      </c>
      <c r="R2059" s="17" t="n">
        <f aca="false">I2059-Q2059</f>
        <v>-22</v>
      </c>
      <c r="T2059" s="1" t="s">
        <v>4850</v>
      </c>
      <c r="U2059" s="31" t="s">
        <v>1567</v>
      </c>
      <c r="V2059" s="31" t="s">
        <v>1568</v>
      </c>
      <c r="W2059" s="31" t="s">
        <v>262</v>
      </c>
      <c r="X2059" s="32" t="s">
        <v>1571</v>
      </c>
      <c r="Y2059" s="31" t="s">
        <v>1572</v>
      </c>
      <c r="Z2059" s="32" t="s">
        <v>120</v>
      </c>
      <c r="AA2059" s="31" t="s">
        <v>3418</v>
      </c>
      <c r="AB2059" s="31" t="s">
        <v>3419</v>
      </c>
      <c r="AC2059" s="31" t="s">
        <v>1571</v>
      </c>
      <c r="AD2059" s="31" t="s">
        <v>269</v>
      </c>
      <c r="AE2059" s="31"/>
      <c r="AF2059" s="31" t="s">
        <v>269</v>
      </c>
      <c r="AG2059" s="31"/>
      <c r="AH2059" s="47" t="n">
        <v>0</v>
      </c>
      <c r="AI2059" s="47" t="n">
        <v>22</v>
      </c>
      <c r="AJ2059" s="47" t="n">
        <v>-22</v>
      </c>
      <c r="AK2059" s="31"/>
      <c r="AL2059" s="31"/>
      <c r="AM2059" s="31"/>
      <c r="AN2059" s="31"/>
      <c r="AO2059" s="31" t="s">
        <v>3420</v>
      </c>
    </row>
    <row r="2060" customFormat="false" ht="12" hidden="false" customHeight="false" outlineLevel="0" collapsed="false">
      <c r="B2060" s="1" t="s">
        <v>3422</v>
      </c>
      <c r="F2060" s="1" t="s">
        <v>1739</v>
      </c>
      <c r="H2060" s="1" t="s">
        <v>4502</v>
      </c>
      <c r="I2060" s="17" t="n">
        <v>0</v>
      </c>
      <c r="Q2060" s="17" t="n">
        <v>40</v>
      </c>
      <c r="R2060" s="17" t="n">
        <f aca="false">I2060-Q2060</f>
        <v>-40</v>
      </c>
      <c r="T2060" s="1" t="s">
        <v>4850</v>
      </c>
      <c r="U2060" s="31" t="s">
        <v>1567</v>
      </c>
      <c r="V2060" s="31" t="s">
        <v>1568</v>
      </c>
      <c r="W2060" s="31" t="s">
        <v>262</v>
      </c>
      <c r="X2060" s="32" t="s">
        <v>1571</v>
      </c>
      <c r="Y2060" s="31" t="s">
        <v>1572</v>
      </c>
      <c r="Z2060" s="32" t="s">
        <v>120</v>
      </c>
      <c r="AA2060" s="31" t="s">
        <v>3421</v>
      </c>
      <c r="AB2060" s="31" t="s">
        <v>3422</v>
      </c>
      <c r="AC2060" s="31" t="s">
        <v>1571</v>
      </c>
      <c r="AD2060" s="31" t="s">
        <v>269</v>
      </c>
      <c r="AE2060" s="31"/>
      <c r="AF2060" s="31" t="s">
        <v>269</v>
      </c>
      <c r="AG2060" s="31"/>
      <c r="AH2060" s="47" t="n">
        <v>0</v>
      </c>
      <c r="AI2060" s="47" t="n">
        <v>40</v>
      </c>
      <c r="AJ2060" s="47" t="n">
        <v>-40</v>
      </c>
      <c r="AK2060" s="31"/>
      <c r="AL2060" s="31"/>
      <c r="AM2060" s="31"/>
      <c r="AN2060" s="31"/>
      <c r="AO2060" s="31" t="s">
        <v>3423</v>
      </c>
    </row>
    <row r="2061" customFormat="false" ht="12" hidden="false" customHeight="false" outlineLevel="0" collapsed="false">
      <c r="B2061" s="1" t="s">
        <v>3425</v>
      </c>
      <c r="F2061" s="1" t="s">
        <v>1739</v>
      </c>
      <c r="H2061" s="1" t="s">
        <v>4502</v>
      </c>
      <c r="I2061" s="17" t="n">
        <v>0</v>
      </c>
      <c r="Q2061" s="17" t="n">
        <v>0</v>
      </c>
      <c r="R2061" s="17" t="n">
        <f aca="false">I2061-Q2061</f>
        <v>0</v>
      </c>
      <c r="T2061" s="1" t="s">
        <v>4850</v>
      </c>
      <c r="U2061" s="31" t="s">
        <v>1567</v>
      </c>
      <c r="V2061" s="31" t="s">
        <v>1568</v>
      </c>
      <c r="W2061" s="31" t="s">
        <v>262</v>
      </c>
      <c r="X2061" s="32" t="s">
        <v>1571</v>
      </c>
      <c r="Y2061" s="31" t="s">
        <v>1572</v>
      </c>
      <c r="Z2061" s="32" t="s">
        <v>120</v>
      </c>
      <c r="AA2061" s="31" t="s">
        <v>3424</v>
      </c>
      <c r="AB2061" s="31" t="s">
        <v>3425</v>
      </c>
      <c r="AC2061" s="31" t="s">
        <v>1571</v>
      </c>
      <c r="AD2061" s="31" t="s">
        <v>269</v>
      </c>
      <c r="AE2061" s="31"/>
      <c r="AF2061" s="31" t="s">
        <v>269</v>
      </c>
      <c r="AG2061" s="31"/>
      <c r="AH2061" s="47" t="n">
        <v>0</v>
      </c>
      <c r="AI2061" s="47" t="n">
        <v>0</v>
      </c>
      <c r="AJ2061" s="47" t="n">
        <v>0</v>
      </c>
      <c r="AK2061" s="31"/>
      <c r="AL2061" s="31"/>
      <c r="AM2061" s="31"/>
      <c r="AN2061" s="31"/>
      <c r="AO2061" s="31" t="s">
        <v>3426</v>
      </c>
    </row>
    <row r="2062" customFormat="false" ht="12" hidden="false" customHeight="false" outlineLevel="0" collapsed="false">
      <c r="B2062" s="1" t="s">
        <v>3428</v>
      </c>
      <c r="F2062" s="1" t="s">
        <v>1739</v>
      </c>
      <c r="H2062" s="1" t="s">
        <v>4502</v>
      </c>
      <c r="I2062" s="17" t="n">
        <v>0</v>
      </c>
      <c r="Q2062" s="17" t="n">
        <v>0</v>
      </c>
      <c r="R2062" s="17" t="n">
        <f aca="false">I2062-Q2062</f>
        <v>0</v>
      </c>
      <c r="T2062" s="1" t="s">
        <v>4850</v>
      </c>
      <c r="U2062" s="31" t="s">
        <v>1567</v>
      </c>
      <c r="V2062" s="31" t="s">
        <v>1568</v>
      </c>
      <c r="W2062" s="31" t="s">
        <v>262</v>
      </c>
      <c r="X2062" s="32" t="s">
        <v>1571</v>
      </c>
      <c r="Y2062" s="31" t="s">
        <v>1572</v>
      </c>
      <c r="Z2062" s="32" t="s">
        <v>120</v>
      </c>
      <c r="AA2062" s="31" t="s">
        <v>3427</v>
      </c>
      <c r="AB2062" s="31" t="s">
        <v>3428</v>
      </c>
      <c r="AC2062" s="31" t="s">
        <v>1571</v>
      </c>
      <c r="AD2062" s="31" t="s">
        <v>269</v>
      </c>
      <c r="AE2062" s="31"/>
      <c r="AF2062" s="31" t="s">
        <v>269</v>
      </c>
      <c r="AG2062" s="31"/>
      <c r="AH2062" s="47" t="n">
        <v>0</v>
      </c>
      <c r="AI2062" s="47" t="n">
        <v>0</v>
      </c>
      <c r="AJ2062" s="47" t="n">
        <v>0</v>
      </c>
      <c r="AK2062" s="31"/>
      <c r="AL2062" s="31"/>
      <c r="AM2062" s="31"/>
      <c r="AN2062" s="31"/>
      <c r="AO2062" s="31" t="s">
        <v>3429</v>
      </c>
    </row>
    <row r="2063" customFormat="false" ht="12" hidden="false" customHeight="false" outlineLevel="0" collapsed="false">
      <c r="B2063" s="1" t="s">
        <v>3431</v>
      </c>
      <c r="F2063" s="1" t="s">
        <v>1739</v>
      </c>
      <c r="H2063" s="1" t="s">
        <v>4502</v>
      </c>
      <c r="I2063" s="17" t="n">
        <v>0</v>
      </c>
      <c r="Q2063" s="17" t="n">
        <v>0</v>
      </c>
      <c r="R2063" s="17" t="n">
        <f aca="false">I2063-Q2063</f>
        <v>0</v>
      </c>
      <c r="T2063" s="1" t="s">
        <v>4850</v>
      </c>
      <c r="U2063" s="31" t="s">
        <v>1567</v>
      </c>
      <c r="V2063" s="31" t="s">
        <v>1568</v>
      </c>
      <c r="W2063" s="31" t="s">
        <v>262</v>
      </c>
      <c r="X2063" s="32" t="s">
        <v>1571</v>
      </c>
      <c r="Y2063" s="31" t="s">
        <v>1572</v>
      </c>
      <c r="Z2063" s="32" t="s">
        <v>120</v>
      </c>
      <c r="AA2063" s="31" t="s">
        <v>3430</v>
      </c>
      <c r="AB2063" s="31" t="s">
        <v>3431</v>
      </c>
      <c r="AC2063" s="31" t="s">
        <v>1571</v>
      </c>
      <c r="AD2063" s="31" t="s">
        <v>269</v>
      </c>
      <c r="AE2063" s="31"/>
      <c r="AF2063" s="31" t="s">
        <v>269</v>
      </c>
      <c r="AG2063" s="31"/>
      <c r="AH2063" s="47" t="n">
        <v>0</v>
      </c>
      <c r="AI2063" s="47" t="n">
        <v>0</v>
      </c>
      <c r="AJ2063" s="47" t="n">
        <v>0</v>
      </c>
      <c r="AK2063" s="31"/>
      <c r="AL2063" s="31"/>
      <c r="AM2063" s="31"/>
      <c r="AN2063" s="31"/>
      <c r="AO2063" s="31" t="s">
        <v>3432</v>
      </c>
    </row>
    <row r="2064" customFormat="false" ht="12" hidden="false" customHeight="false" outlineLevel="0" collapsed="false">
      <c r="B2064" s="1" t="s">
        <v>3434</v>
      </c>
      <c r="F2064" s="1" t="s">
        <v>1739</v>
      </c>
      <c r="H2064" s="1" t="s">
        <v>4502</v>
      </c>
      <c r="I2064" s="17" t="n">
        <v>0</v>
      </c>
      <c r="Q2064" s="17" t="n">
        <v>40</v>
      </c>
      <c r="R2064" s="17" t="n">
        <f aca="false">I2064-Q2064</f>
        <v>-40</v>
      </c>
      <c r="T2064" s="1" t="s">
        <v>4850</v>
      </c>
      <c r="U2064" s="31" t="s">
        <v>1567</v>
      </c>
      <c r="V2064" s="31" t="s">
        <v>1568</v>
      </c>
      <c r="W2064" s="31" t="s">
        <v>262</v>
      </c>
      <c r="X2064" s="32" t="s">
        <v>1571</v>
      </c>
      <c r="Y2064" s="31" t="s">
        <v>1572</v>
      </c>
      <c r="Z2064" s="32" t="s">
        <v>120</v>
      </c>
      <c r="AA2064" s="31" t="s">
        <v>3433</v>
      </c>
      <c r="AB2064" s="31" t="s">
        <v>3434</v>
      </c>
      <c r="AC2064" s="31" t="s">
        <v>1571</v>
      </c>
      <c r="AD2064" s="31" t="s">
        <v>269</v>
      </c>
      <c r="AE2064" s="31"/>
      <c r="AF2064" s="31" t="s">
        <v>269</v>
      </c>
      <c r="AG2064" s="31"/>
      <c r="AH2064" s="47" t="n">
        <v>0</v>
      </c>
      <c r="AI2064" s="47" t="n">
        <v>40</v>
      </c>
      <c r="AJ2064" s="47" t="n">
        <v>-40</v>
      </c>
      <c r="AK2064" s="31"/>
      <c r="AL2064" s="31"/>
      <c r="AM2064" s="31"/>
      <c r="AN2064" s="31"/>
      <c r="AO2064" s="31" t="s">
        <v>3435</v>
      </c>
    </row>
    <row r="2065" customFormat="false" ht="12" hidden="false" customHeight="false" outlineLevel="0" collapsed="false">
      <c r="B2065" s="1" t="s">
        <v>3437</v>
      </c>
      <c r="F2065" s="1" t="s">
        <v>1739</v>
      </c>
      <c r="H2065" s="1" t="s">
        <v>4502</v>
      </c>
      <c r="I2065" s="17" t="n">
        <v>0</v>
      </c>
      <c r="Q2065" s="17" t="n">
        <v>136</v>
      </c>
      <c r="R2065" s="17" t="n">
        <f aca="false">I2065-Q2065</f>
        <v>-136</v>
      </c>
      <c r="T2065" s="1" t="s">
        <v>4850</v>
      </c>
      <c r="U2065" s="31" t="s">
        <v>1567</v>
      </c>
      <c r="V2065" s="31" t="s">
        <v>1568</v>
      </c>
      <c r="W2065" s="31" t="s">
        <v>262</v>
      </c>
      <c r="X2065" s="32" t="s">
        <v>1571</v>
      </c>
      <c r="Y2065" s="31" t="s">
        <v>1572</v>
      </c>
      <c r="Z2065" s="32" t="s">
        <v>120</v>
      </c>
      <c r="AA2065" s="31" t="s">
        <v>3436</v>
      </c>
      <c r="AB2065" s="31" t="s">
        <v>3437</v>
      </c>
      <c r="AC2065" s="31" t="s">
        <v>1571</v>
      </c>
      <c r="AD2065" s="31" t="s">
        <v>269</v>
      </c>
      <c r="AE2065" s="31"/>
      <c r="AF2065" s="31" t="s">
        <v>269</v>
      </c>
      <c r="AG2065" s="31"/>
      <c r="AH2065" s="47" t="n">
        <v>0</v>
      </c>
      <c r="AI2065" s="47" t="n">
        <v>136</v>
      </c>
      <c r="AJ2065" s="47" t="n">
        <v>-136</v>
      </c>
      <c r="AK2065" s="31"/>
      <c r="AL2065" s="31"/>
      <c r="AM2065" s="31"/>
      <c r="AN2065" s="31"/>
      <c r="AO2065" s="31" t="s">
        <v>3438</v>
      </c>
    </row>
    <row r="2066" customFormat="false" ht="12" hidden="false" customHeight="false" outlineLevel="0" collapsed="false">
      <c r="B2066" s="1" t="s">
        <v>3440</v>
      </c>
      <c r="F2066" s="1" t="s">
        <v>1739</v>
      </c>
      <c r="H2066" s="1" t="s">
        <v>4502</v>
      </c>
      <c r="I2066" s="17" t="n">
        <v>0</v>
      </c>
      <c r="Q2066" s="17" t="n">
        <v>179</v>
      </c>
      <c r="R2066" s="17" t="n">
        <f aca="false">I2066-Q2066</f>
        <v>-179</v>
      </c>
      <c r="T2066" s="1" t="s">
        <v>4850</v>
      </c>
      <c r="U2066" s="31" t="s">
        <v>1567</v>
      </c>
      <c r="V2066" s="31" t="s">
        <v>1568</v>
      </c>
      <c r="W2066" s="31" t="s">
        <v>262</v>
      </c>
      <c r="X2066" s="32" t="s">
        <v>1571</v>
      </c>
      <c r="Y2066" s="31" t="s">
        <v>1572</v>
      </c>
      <c r="Z2066" s="32" t="s">
        <v>120</v>
      </c>
      <c r="AA2066" s="31" t="s">
        <v>3439</v>
      </c>
      <c r="AB2066" s="31" t="s">
        <v>3440</v>
      </c>
      <c r="AC2066" s="31" t="s">
        <v>1571</v>
      </c>
      <c r="AD2066" s="31" t="s">
        <v>269</v>
      </c>
      <c r="AE2066" s="31"/>
      <c r="AF2066" s="31" t="s">
        <v>269</v>
      </c>
      <c r="AG2066" s="31"/>
      <c r="AH2066" s="47" t="n">
        <v>0</v>
      </c>
      <c r="AI2066" s="47" t="n">
        <v>179</v>
      </c>
      <c r="AJ2066" s="47" t="n">
        <v>-179</v>
      </c>
      <c r="AK2066" s="31"/>
      <c r="AL2066" s="31"/>
      <c r="AM2066" s="31"/>
      <c r="AN2066" s="31"/>
      <c r="AO2066" s="31" t="s">
        <v>3441</v>
      </c>
    </row>
    <row r="2067" customFormat="false" ht="12" hidden="false" customHeight="false" outlineLevel="0" collapsed="false">
      <c r="B2067" s="1" t="s">
        <v>3442</v>
      </c>
      <c r="F2067" s="1" t="s">
        <v>1739</v>
      </c>
      <c r="H2067" s="1" t="s">
        <v>4502</v>
      </c>
      <c r="I2067" s="17" t="n">
        <v>0</v>
      </c>
      <c r="Q2067" s="17" t="n">
        <v>10</v>
      </c>
      <c r="R2067" s="17" t="n">
        <f aca="false">I2067-Q2067</f>
        <v>-10</v>
      </c>
      <c r="T2067" s="1" t="s">
        <v>4850</v>
      </c>
      <c r="U2067" s="31" t="s">
        <v>1567</v>
      </c>
      <c r="V2067" s="31" t="s">
        <v>1568</v>
      </c>
      <c r="W2067" s="31" t="s">
        <v>262</v>
      </c>
      <c r="X2067" s="32" t="s">
        <v>1571</v>
      </c>
      <c r="Y2067" s="31" t="s">
        <v>1572</v>
      </c>
      <c r="Z2067" s="32" t="s">
        <v>120</v>
      </c>
      <c r="AA2067" s="31" t="s">
        <v>2220</v>
      </c>
      <c r="AB2067" s="31" t="s">
        <v>3442</v>
      </c>
      <c r="AC2067" s="31" t="s">
        <v>1571</v>
      </c>
      <c r="AD2067" s="31" t="s">
        <v>269</v>
      </c>
      <c r="AE2067" s="31"/>
      <c r="AF2067" s="31" t="s">
        <v>269</v>
      </c>
      <c r="AG2067" s="31"/>
      <c r="AH2067" s="47" t="n">
        <v>0</v>
      </c>
      <c r="AI2067" s="47" t="n">
        <v>10</v>
      </c>
      <c r="AJ2067" s="47" t="n">
        <v>-10</v>
      </c>
      <c r="AK2067" s="31"/>
      <c r="AL2067" s="31"/>
      <c r="AM2067" s="31"/>
      <c r="AN2067" s="31"/>
      <c r="AO2067" s="31" t="s">
        <v>3443</v>
      </c>
    </row>
    <row r="2068" customFormat="false" ht="12" hidden="false" customHeight="false" outlineLevel="0" collapsed="false">
      <c r="B2068" s="1" t="s">
        <v>3444</v>
      </c>
      <c r="F2068" s="1" t="s">
        <v>1739</v>
      </c>
      <c r="H2068" s="1" t="s">
        <v>4502</v>
      </c>
      <c r="I2068" s="17" t="n">
        <v>0</v>
      </c>
      <c r="Q2068" s="17" t="n">
        <v>27</v>
      </c>
      <c r="R2068" s="17" t="n">
        <f aca="false">I2068-Q2068</f>
        <v>-27</v>
      </c>
      <c r="T2068" s="1" t="s">
        <v>4850</v>
      </c>
      <c r="U2068" s="31" t="s">
        <v>1567</v>
      </c>
      <c r="V2068" s="31" t="s">
        <v>1568</v>
      </c>
      <c r="W2068" s="31" t="s">
        <v>262</v>
      </c>
      <c r="X2068" s="32" t="s">
        <v>1571</v>
      </c>
      <c r="Y2068" s="31" t="s">
        <v>1572</v>
      </c>
      <c r="Z2068" s="32" t="s">
        <v>120</v>
      </c>
      <c r="AA2068" s="31" t="s">
        <v>2530</v>
      </c>
      <c r="AB2068" s="31" t="s">
        <v>3444</v>
      </c>
      <c r="AC2068" s="31" t="s">
        <v>1571</v>
      </c>
      <c r="AD2068" s="31" t="s">
        <v>269</v>
      </c>
      <c r="AE2068" s="31"/>
      <c r="AF2068" s="31" t="s">
        <v>269</v>
      </c>
      <c r="AG2068" s="31"/>
      <c r="AH2068" s="47" t="n">
        <v>0</v>
      </c>
      <c r="AI2068" s="47" t="n">
        <v>27</v>
      </c>
      <c r="AJ2068" s="47" t="n">
        <v>-27</v>
      </c>
      <c r="AK2068" s="31"/>
      <c r="AL2068" s="31"/>
      <c r="AM2068" s="31"/>
      <c r="AN2068" s="31"/>
      <c r="AO2068" s="31" t="s">
        <v>3445</v>
      </c>
    </row>
    <row r="2069" customFormat="false" ht="12" hidden="false" customHeight="false" outlineLevel="0" collapsed="false">
      <c r="B2069" s="1" t="s">
        <v>3446</v>
      </c>
      <c r="F2069" s="1" t="s">
        <v>1739</v>
      </c>
      <c r="H2069" s="1" t="s">
        <v>4502</v>
      </c>
      <c r="I2069" s="17" t="n">
        <v>0</v>
      </c>
      <c r="Q2069" s="17" t="n">
        <v>22</v>
      </c>
      <c r="R2069" s="17" t="n">
        <f aca="false">I2069-Q2069</f>
        <v>-22</v>
      </c>
      <c r="T2069" s="1" t="s">
        <v>4850</v>
      </c>
      <c r="U2069" s="31" t="s">
        <v>1567</v>
      </c>
      <c r="V2069" s="31" t="s">
        <v>1568</v>
      </c>
      <c r="W2069" s="31" t="s">
        <v>262</v>
      </c>
      <c r="X2069" s="32" t="s">
        <v>1571</v>
      </c>
      <c r="Y2069" s="31" t="s">
        <v>1572</v>
      </c>
      <c r="Z2069" s="32" t="s">
        <v>120</v>
      </c>
      <c r="AA2069" s="31" t="s">
        <v>2971</v>
      </c>
      <c r="AB2069" s="31" t="s">
        <v>3446</v>
      </c>
      <c r="AC2069" s="31" t="s">
        <v>1571</v>
      </c>
      <c r="AD2069" s="31" t="s">
        <v>269</v>
      </c>
      <c r="AE2069" s="31"/>
      <c r="AF2069" s="31" t="s">
        <v>269</v>
      </c>
      <c r="AG2069" s="31"/>
      <c r="AH2069" s="47" t="n">
        <v>0</v>
      </c>
      <c r="AI2069" s="47" t="n">
        <v>22</v>
      </c>
      <c r="AJ2069" s="47" t="n">
        <v>-22</v>
      </c>
      <c r="AK2069" s="31"/>
      <c r="AL2069" s="31"/>
      <c r="AM2069" s="31"/>
      <c r="AN2069" s="31"/>
      <c r="AO2069" s="31" t="s">
        <v>3447</v>
      </c>
    </row>
    <row r="2070" customFormat="false" ht="12" hidden="false" customHeight="false" outlineLevel="0" collapsed="false">
      <c r="B2070" s="1" t="s">
        <v>3449</v>
      </c>
      <c r="F2070" s="1" t="s">
        <v>1739</v>
      </c>
      <c r="H2070" s="1" t="s">
        <v>4502</v>
      </c>
      <c r="I2070" s="17" t="n">
        <v>0</v>
      </c>
      <c r="Q2070" s="17" t="n">
        <v>4</v>
      </c>
      <c r="R2070" s="17" t="n">
        <f aca="false">I2070-Q2070</f>
        <v>-4</v>
      </c>
      <c r="T2070" s="1" t="s">
        <v>4850</v>
      </c>
      <c r="U2070" s="31" t="s">
        <v>1567</v>
      </c>
      <c r="V2070" s="31" t="s">
        <v>1568</v>
      </c>
      <c r="W2070" s="31" t="s">
        <v>262</v>
      </c>
      <c r="X2070" s="32" t="s">
        <v>1571</v>
      </c>
      <c r="Y2070" s="31" t="s">
        <v>1572</v>
      </c>
      <c r="Z2070" s="32" t="s">
        <v>120</v>
      </c>
      <c r="AA2070" s="31" t="s">
        <v>3448</v>
      </c>
      <c r="AB2070" s="31" t="s">
        <v>3449</v>
      </c>
      <c r="AC2070" s="31" t="s">
        <v>1571</v>
      </c>
      <c r="AD2070" s="31" t="s">
        <v>269</v>
      </c>
      <c r="AE2070" s="31"/>
      <c r="AF2070" s="31" t="s">
        <v>269</v>
      </c>
      <c r="AG2070" s="31"/>
      <c r="AH2070" s="47" t="n">
        <v>0</v>
      </c>
      <c r="AI2070" s="47" t="n">
        <v>4</v>
      </c>
      <c r="AJ2070" s="47" t="n">
        <v>-4</v>
      </c>
      <c r="AK2070" s="31"/>
      <c r="AL2070" s="31"/>
      <c r="AM2070" s="31"/>
      <c r="AN2070" s="31"/>
      <c r="AO2070" s="31" t="s">
        <v>3450</v>
      </c>
    </row>
    <row r="2071" customFormat="false" ht="12" hidden="false" customHeight="false" outlineLevel="0" collapsed="false">
      <c r="B2071" s="1" t="s">
        <v>3452</v>
      </c>
      <c r="F2071" s="1" t="s">
        <v>1739</v>
      </c>
      <c r="H2071" s="1" t="s">
        <v>4502</v>
      </c>
      <c r="I2071" s="17" t="n">
        <v>0</v>
      </c>
      <c r="Q2071" s="17" t="n">
        <v>96</v>
      </c>
      <c r="R2071" s="17" t="n">
        <f aca="false">I2071-Q2071</f>
        <v>-96</v>
      </c>
      <c r="T2071" s="1" t="s">
        <v>4850</v>
      </c>
      <c r="U2071" s="31" t="s">
        <v>1567</v>
      </c>
      <c r="V2071" s="31" t="s">
        <v>1568</v>
      </c>
      <c r="W2071" s="31" t="s">
        <v>262</v>
      </c>
      <c r="X2071" s="32" t="s">
        <v>1571</v>
      </c>
      <c r="Y2071" s="31" t="s">
        <v>1572</v>
      </c>
      <c r="Z2071" s="32" t="s">
        <v>120</v>
      </c>
      <c r="AA2071" s="31" t="s">
        <v>3451</v>
      </c>
      <c r="AB2071" s="31" t="s">
        <v>3452</v>
      </c>
      <c r="AC2071" s="31" t="s">
        <v>1571</v>
      </c>
      <c r="AD2071" s="31" t="s">
        <v>269</v>
      </c>
      <c r="AE2071" s="31"/>
      <c r="AF2071" s="31" t="s">
        <v>269</v>
      </c>
      <c r="AG2071" s="31"/>
      <c r="AH2071" s="47" t="n">
        <v>0</v>
      </c>
      <c r="AI2071" s="47" t="n">
        <v>96</v>
      </c>
      <c r="AJ2071" s="47" t="n">
        <v>-96</v>
      </c>
      <c r="AK2071" s="31"/>
      <c r="AL2071" s="31"/>
      <c r="AM2071" s="31"/>
      <c r="AN2071" s="31"/>
      <c r="AO2071" s="31" t="s">
        <v>3453</v>
      </c>
    </row>
    <row r="2072" customFormat="false" ht="12" hidden="false" customHeight="false" outlineLevel="0" collapsed="false">
      <c r="B2072" s="1" t="s">
        <v>3455</v>
      </c>
      <c r="F2072" s="1" t="s">
        <v>1739</v>
      </c>
      <c r="H2072" s="1" t="s">
        <v>4502</v>
      </c>
      <c r="I2072" s="17" t="n">
        <v>0</v>
      </c>
      <c r="Q2072" s="17" t="n">
        <v>0</v>
      </c>
      <c r="R2072" s="17" t="n">
        <f aca="false">I2072-Q2072</f>
        <v>0</v>
      </c>
      <c r="T2072" s="1" t="s">
        <v>4850</v>
      </c>
      <c r="U2072" s="31" t="s">
        <v>1567</v>
      </c>
      <c r="V2072" s="31" t="s">
        <v>1568</v>
      </c>
      <c r="W2072" s="31" t="s">
        <v>262</v>
      </c>
      <c r="X2072" s="32" t="s">
        <v>1571</v>
      </c>
      <c r="Y2072" s="31" t="s">
        <v>1572</v>
      </c>
      <c r="Z2072" s="32" t="s">
        <v>120</v>
      </c>
      <c r="AA2072" s="31" t="s">
        <v>3454</v>
      </c>
      <c r="AB2072" s="31" t="s">
        <v>3455</v>
      </c>
      <c r="AC2072" s="31" t="s">
        <v>1571</v>
      </c>
      <c r="AD2072" s="31" t="s">
        <v>269</v>
      </c>
      <c r="AE2072" s="31"/>
      <c r="AF2072" s="31" t="s">
        <v>269</v>
      </c>
      <c r="AG2072" s="31"/>
      <c r="AH2072" s="47" t="n">
        <v>0</v>
      </c>
      <c r="AI2072" s="47" t="n">
        <v>0</v>
      </c>
      <c r="AJ2072" s="47" t="n">
        <v>0</v>
      </c>
      <c r="AK2072" s="31"/>
      <c r="AL2072" s="31"/>
      <c r="AM2072" s="31"/>
      <c r="AN2072" s="31"/>
      <c r="AO2072" s="31" t="s">
        <v>3456</v>
      </c>
    </row>
    <row r="2073" customFormat="false" ht="12" hidden="false" customHeight="false" outlineLevel="0" collapsed="false">
      <c r="B2073" s="1" t="s">
        <v>3458</v>
      </c>
      <c r="F2073" s="1" t="s">
        <v>1739</v>
      </c>
      <c r="H2073" s="1" t="s">
        <v>4502</v>
      </c>
      <c r="I2073" s="17" t="n">
        <v>0</v>
      </c>
      <c r="Q2073" s="17" t="n">
        <v>0</v>
      </c>
      <c r="R2073" s="17" t="n">
        <f aca="false">I2073-Q2073</f>
        <v>0</v>
      </c>
      <c r="T2073" s="1" t="s">
        <v>4850</v>
      </c>
      <c r="U2073" s="31" t="s">
        <v>1567</v>
      </c>
      <c r="V2073" s="31" t="s">
        <v>1568</v>
      </c>
      <c r="W2073" s="31" t="s">
        <v>262</v>
      </c>
      <c r="X2073" s="32" t="s">
        <v>1571</v>
      </c>
      <c r="Y2073" s="31" t="s">
        <v>1572</v>
      </c>
      <c r="Z2073" s="32" t="s">
        <v>120</v>
      </c>
      <c r="AA2073" s="31" t="s">
        <v>3457</v>
      </c>
      <c r="AB2073" s="31" t="s">
        <v>3458</v>
      </c>
      <c r="AC2073" s="31" t="s">
        <v>1571</v>
      </c>
      <c r="AD2073" s="31" t="s">
        <v>269</v>
      </c>
      <c r="AE2073" s="31"/>
      <c r="AF2073" s="31" t="s">
        <v>269</v>
      </c>
      <c r="AG2073" s="31"/>
      <c r="AH2073" s="47" t="n">
        <v>0</v>
      </c>
      <c r="AI2073" s="47" t="n">
        <v>0</v>
      </c>
      <c r="AJ2073" s="47" t="n">
        <v>0</v>
      </c>
      <c r="AK2073" s="31"/>
      <c r="AL2073" s="31"/>
      <c r="AM2073" s="31"/>
      <c r="AN2073" s="31"/>
      <c r="AO2073" s="31" t="s">
        <v>3459</v>
      </c>
    </row>
    <row r="2074" customFormat="false" ht="12" hidden="false" customHeight="false" outlineLevel="0" collapsed="false">
      <c r="B2074" s="1" t="s">
        <v>3461</v>
      </c>
      <c r="F2074" s="1" t="s">
        <v>1739</v>
      </c>
      <c r="H2074" s="1" t="s">
        <v>4502</v>
      </c>
      <c r="I2074" s="17" t="n">
        <v>0</v>
      </c>
      <c r="Q2074" s="17" t="n">
        <v>0</v>
      </c>
      <c r="R2074" s="17" t="n">
        <f aca="false">I2074-Q2074</f>
        <v>0</v>
      </c>
      <c r="T2074" s="1" t="s">
        <v>4850</v>
      </c>
      <c r="U2074" s="31" t="s">
        <v>1567</v>
      </c>
      <c r="V2074" s="31" t="s">
        <v>1568</v>
      </c>
      <c r="W2074" s="31" t="s">
        <v>262</v>
      </c>
      <c r="X2074" s="32" t="s">
        <v>1571</v>
      </c>
      <c r="Y2074" s="31" t="s">
        <v>1576</v>
      </c>
      <c r="Z2074" s="32" t="s">
        <v>120</v>
      </c>
      <c r="AA2074" s="31" t="s">
        <v>3460</v>
      </c>
      <c r="AB2074" s="31" t="s">
        <v>3461</v>
      </c>
      <c r="AC2074" s="31" t="s">
        <v>1571</v>
      </c>
      <c r="AD2074" s="31" t="s">
        <v>269</v>
      </c>
      <c r="AE2074" s="31"/>
      <c r="AF2074" s="31" t="s">
        <v>270</v>
      </c>
      <c r="AG2074" s="31" t="s">
        <v>3462</v>
      </c>
      <c r="AH2074" s="47" t="n">
        <v>0</v>
      </c>
      <c r="AI2074" s="47" t="n">
        <v>0</v>
      </c>
      <c r="AJ2074" s="47" t="n">
        <v>0</v>
      </c>
      <c r="AK2074" s="31"/>
      <c r="AL2074" s="31"/>
      <c r="AM2074" s="31"/>
      <c r="AN2074" s="31"/>
      <c r="AO2074" s="31" t="s">
        <v>3463</v>
      </c>
    </row>
    <row r="2075" customFormat="false" ht="12" hidden="false" customHeight="false" outlineLevel="0" collapsed="false">
      <c r="A2075" s="19"/>
      <c r="B2075" s="19" t="s">
        <v>4851</v>
      </c>
      <c r="C2075" s="19"/>
      <c r="D2075" s="19"/>
      <c r="E2075" s="19"/>
      <c r="F2075" s="19"/>
      <c r="G2075" s="19"/>
      <c r="H2075" s="19"/>
      <c r="I2075" s="20" t="n">
        <f aca="false">SUM(I2:I2074)</f>
        <v>671967</v>
      </c>
      <c r="J2075" s="19"/>
      <c r="K2075" s="19"/>
      <c r="L2075" s="19"/>
      <c r="M2075" s="21" t="n">
        <f aca="false">SUM(M2:M2023)</f>
        <v>361972723.99</v>
      </c>
      <c r="N2075" s="19"/>
      <c r="O2075" s="19"/>
      <c r="P2075" s="19"/>
      <c r="Q2075" s="20" t="n">
        <f aca="false">SUM(Q2:Q2074)</f>
        <v>33107</v>
      </c>
      <c r="R2075" s="20" t="n">
        <f aca="false">I2075-Q2075</f>
        <v>638860</v>
      </c>
      <c r="S2075" s="21" t="n">
        <f aca="false">SUM(S2:S2074)</f>
        <v>23871499.0647484</v>
      </c>
      <c r="T2075" s="19"/>
      <c r="U2075" s="19" t="s">
        <v>209</v>
      </c>
      <c r="V2075" s="19"/>
      <c r="W2075" s="19"/>
      <c r="X2075" s="19"/>
      <c r="Y2075" s="19"/>
      <c r="Z2075" s="19"/>
      <c r="AA2075" s="19"/>
      <c r="AB2075" s="19"/>
      <c r="AC2075" s="19"/>
      <c r="AD2075" s="19"/>
      <c r="AE2075" s="19"/>
      <c r="AF2075" s="19"/>
      <c r="AG2075" s="19"/>
      <c r="AH2075" s="19"/>
      <c r="AI2075" s="19"/>
      <c r="AJ2075" s="19"/>
      <c r="AK2075" s="19"/>
      <c r="AL2075" s="21" t="n">
        <f aca="false">SUM(AL2:AL2074)</f>
        <v>23871499.0647484</v>
      </c>
      <c r="AM2075" s="19"/>
      <c r="AN2075" s="19"/>
      <c r="AO2075" s="19"/>
    </row>
  </sheetData>
  <autoFilter ref="A1:AO20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579"/>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pane xSplit="2" ySplit="1" topLeftCell="C2" activePane="bottomRight" state="frozen"/>
      <selection pane="topLeft" activeCell="F1" activeCellId="0" sqref="F1"/>
      <selection pane="topRight" activeCell="C1" activeCellId="0" sqref="C1"/>
      <selection pane="bottomLeft" activeCell="F2" activeCellId="0" sqref="F2"/>
      <selection pane="bottomRight" activeCell="R2" activeCellId="0" sqref="R2"/>
    </sheetView>
  </sheetViews>
  <sheetFormatPr defaultColWidth="8.73046875" defaultRowHeight="12"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12"/>
    <col collapsed="false" customWidth="true" hidden="false" outlineLevel="0" max="4" min="4" style="1" width="6"/>
    <col collapsed="false" customWidth="true" hidden="false" outlineLevel="0" max="5" min="5" style="1" width="15"/>
    <col collapsed="false" customWidth="true" hidden="false" outlineLevel="0" max="6" min="6" style="1" width="8"/>
    <col collapsed="false" customWidth="true" hidden="false" outlineLevel="0" max="7" min="7" style="1" width="9"/>
    <col collapsed="false" customWidth="true" hidden="false" outlineLevel="0" max="8" min="8" style="1" width="13"/>
    <col collapsed="false" customWidth="true" hidden="false" outlineLevel="0" max="9" min="9" style="1" width="7"/>
    <col collapsed="false" customWidth="true" hidden="false" outlineLevel="0" max="10" min="10" style="1" width="9"/>
    <col collapsed="false" customWidth="true" hidden="false" outlineLevel="0" max="11" min="11" style="1" width="8"/>
    <col collapsed="false" customWidth="true" hidden="false" outlineLevel="0" max="12" min="12" style="1" width="6"/>
    <col collapsed="false" customWidth="true" hidden="false" outlineLevel="0" max="13" min="13" style="1" width="19"/>
    <col collapsed="false" customWidth="true" hidden="false" outlineLevel="0" max="21" min="21" style="1" width="24"/>
    <col collapsed="false" customWidth="true" hidden="false" outlineLevel="0" max="23" min="22" style="1" width="16"/>
    <col collapsed="false" customWidth="true" hidden="false" outlineLevel="0" max="24" min="24" style="1" width="18"/>
    <col collapsed="false" customWidth="true" hidden="false" outlineLevel="0" max="25" min="25" style="1" width="46"/>
    <col collapsed="false" customWidth="true" hidden="false" outlineLevel="0" max="26" min="26" style="1" width="22"/>
    <col collapsed="false" customWidth="true" hidden="false" outlineLevel="0" max="27" min="27" style="1" width="13"/>
    <col collapsed="false" customWidth="true" hidden="false" outlineLevel="0" max="28" min="28" style="1" width="40"/>
    <col collapsed="false" customWidth="true" hidden="false" outlineLevel="0" max="29" min="29" style="1" width="32"/>
    <col collapsed="false" customWidth="true" hidden="false" outlineLevel="0" max="30" min="30" style="1" width="11"/>
    <col collapsed="false" customWidth="true" hidden="false" outlineLevel="0" max="31" min="31" style="1" width="22"/>
    <col collapsed="false" customWidth="true" hidden="false" outlineLevel="0" max="33" min="32" style="1" width="12"/>
    <col collapsed="false" customWidth="true" hidden="false" outlineLevel="0" max="36" min="34" style="1" width="15"/>
    <col collapsed="false" customWidth="true" hidden="false" outlineLevel="0" max="37" min="37" style="1" width="16"/>
    <col collapsed="false" customWidth="true" hidden="false" outlineLevel="0" max="39" min="38" style="1" width="17"/>
    <col collapsed="false" customWidth="true" hidden="false" outlineLevel="0" max="40" min="40" style="1" width="60"/>
    <col collapsed="false" customWidth="true" hidden="false" outlineLevel="0" max="41" min="41" style="1" width="100"/>
  </cols>
  <sheetData>
    <row r="1" customFormat="false" ht="60" hidden="false" customHeight="true" outlineLevel="0" collapsed="false">
      <c r="A1" s="35" t="s">
        <v>146</v>
      </c>
      <c r="B1" s="35" t="s">
        <v>4476</v>
      </c>
      <c r="C1" s="35" t="s">
        <v>4477</v>
      </c>
      <c r="D1" s="36" t="s">
        <v>4478</v>
      </c>
      <c r="E1" s="35" t="s">
        <v>4479</v>
      </c>
      <c r="F1" s="35" t="s">
        <v>236</v>
      </c>
      <c r="G1" s="35" t="s">
        <v>4480</v>
      </c>
      <c r="H1" s="36" t="s">
        <v>4481</v>
      </c>
      <c r="I1" s="36" t="s">
        <v>167</v>
      </c>
      <c r="J1" s="36" t="s">
        <v>4482</v>
      </c>
      <c r="K1" s="35" t="s">
        <v>4483</v>
      </c>
      <c r="L1" s="36" t="s">
        <v>4484</v>
      </c>
      <c r="M1" s="35" t="s">
        <v>4485</v>
      </c>
      <c r="N1" s="36" t="s">
        <v>4486</v>
      </c>
      <c r="O1" s="36" t="s">
        <v>4487</v>
      </c>
      <c r="P1" s="36" t="s">
        <v>179</v>
      </c>
      <c r="Q1" s="37" t="s">
        <v>4488</v>
      </c>
      <c r="R1" s="36" t="s">
        <v>4489</v>
      </c>
      <c r="S1" s="38" t="s">
        <v>4490</v>
      </c>
      <c r="T1" s="36" t="s">
        <v>4491</v>
      </c>
      <c r="U1" s="16" t="s">
        <v>237</v>
      </c>
      <c r="V1" s="16" t="s">
        <v>187</v>
      </c>
      <c r="W1" s="16" t="s">
        <v>239</v>
      </c>
      <c r="X1" s="16" t="s">
        <v>4492</v>
      </c>
      <c r="Y1" s="16" t="s">
        <v>250</v>
      </c>
      <c r="Z1" s="16" t="s">
        <v>251</v>
      </c>
      <c r="AA1" s="16" t="s">
        <v>242</v>
      </c>
      <c r="AB1" s="16" t="s">
        <v>243</v>
      </c>
      <c r="AC1" s="16" t="s">
        <v>252</v>
      </c>
      <c r="AD1" s="16" t="s">
        <v>253</v>
      </c>
      <c r="AE1" s="16" t="s">
        <v>254</v>
      </c>
      <c r="AF1" s="16" t="s">
        <v>255</v>
      </c>
      <c r="AG1" s="16" t="s">
        <v>256</v>
      </c>
      <c r="AH1" s="16" t="s">
        <v>4493</v>
      </c>
      <c r="AI1" s="16" t="s">
        <v>4494</v>
      </c>
      <c r="AJ1" s="16" t="s">
        <v>4495</v>
      </c>
      <c r="AK1" s="16" t="s">
        <v>4496</v>
      </c>
      <c r="AL1" s="16" t="s">
        <v>4497</v>
      </c>
      <c r="AM1" s="16" t="s">
        <v>4498</v>
      </c>
      <c r="AN1" s="16" t="s">
        <v>249</v>
      </c>
      <c r="AO1" s="16" t="s">
        <v>4499</v>
      </c>
    </row>
    <row r="2" customFormat="false" ht="12" hidden="false" customHeight="false" outlineLevel="0" collapsed="false">
      <c r="A2" s="39" t="s">
        <v>263</v>
      </c>
      <c r="B2" s="39" t="s">
        <v>264</v>
      </c>
      <c r="C2" s="39" t="s">
        <v>4506</v>
      </c>
      <c r="D2" s="39" t="s">
        <v>4505</v>
      </c>
      <c r="E2" s="39" t="s">
        <v>261</v>
      </c>
      <c r="F2" s="39" t="s">
        <v>3464</v>
      </c>
      <c r="G2" s="39" t="s">
        <v>6096</v>
      </c>
      <c r="H2" s="39" t="s">
        <v>4502</v>
      </c>
      <c r="I2" s="40" t="n">
        <v>2630</v>
      </c>
      <c r="J2" s="40" t="n">
        <v>0</v>
      </c>
      <c r="K2" s="39" t="s">
        <v>4503</v>
      </c>
      <c r="L2" s="41" t="n">
        <v>0</v>
      </c>
      <c r="M2" s="41" t="n">
        <v>142539.07</v>
      </c>
      <c r="O2" s="42" t="n">
        <f aca="false">M2/SUM($M$2:$M$485)</f>
        <v>0.00232280866364116</v>
      </c>
      <c r="P2" s="43" t="n">
        <f aca="false">IFERROR(M2/I2,0)</f>
        <v>54.1973650190114</v>
      </c>
      <c r="Q2" s="17" t="n">
        <v>1130</v>
      </c>
      <c r="R2" s="44" t="n">
        <f aca="false">I2-Q2</f>
        <v>1500</v>
      </c>
      <c r="S2" s="43" t="n">
        <f aca="false">$AK2*R2</f>
        <v>81296.0495391705</v>
      </c>
      <c r="U2" s="26" t="s">
        <v>259</v>
      </c>
      <c r="V2" s="26" t="s">
        <v>260</v>
      </c>
      <c r="W2" s="26" t="s">
        <v>262</v>
      </c>
      <c r="X2" s="24" t="s">
        <v>226</v>
      </c>
      <c r="Y2" s="26" t="s">
        <v>267</v>
      </c>
      <c r="Z2" s="25" t="s">
        <v>51</v>
      </c>
      <c r="AA2" s="26" t="s">
        <v>3465</v>
      </c>
      <c r="AB2" s="26" t="s">
        <v>3466</v>
      </c>
      <c r="AC2" s="26" t="s">
        <v>268</v>
      </c>
      <c r="AD2" s="26" t="s">
        <v>269</v>
      </c>
      <c r="AE2" s="26"/>
      <c r="AF2" s="26" t="s">
        <v>270</v>
      </c>
      <c r="AG2" s="26" t="s">
        <v>271</v>
      </c>
      <c r="AH2" s="45" t="n">
        <v>4340</v>
      </c>
      <c r="AI2" s="45" t="n">
        <f aca="false">Q2</f>
        <v>1130</v>
      </c>
      <c r="AJ2" s="45" t="n">
        <f aca="false">$AH2-$AI2</f>
        <v>3210</v>
      </c>
      <c r="AK2" s="46" t="n">
        <v>54.197366359447</v>
      </c>
      <c r="AL2" s="46" t="n">
        <f aca="false">$AJ2*$AK2</f>
        <v>173973.546013825</v>
      </c>
      <c r="AM2" s="46" t="n">
        <f aca="false">$AI2*$AK2</f>
        <v>61243.0239861751</v>
      </c>
      <c r="AN2" s="26"/>
      <c r="AO2" s="26" t="s">
        <v>3467</v>
      </c>
    </row>
    <row r="3" customFormat="false" ht="12" hidden="false" customHeight="false" outlineLevel="0" collapsed="false">
      <c r="A3" s="39" t="s">
        <v>443</v>
      </c>
      <c r="B3" s="39" t="s">
        <v>444</v>
      </c>
      <c r="C3" s="39" t="s">
        <v>4506</v>
      </c>
      <c r="D3" s="39" t="s">
        <v>4515</v>
      </c>
      <c r="E3" s="39" t="s">
        <v>261</v>
      </c>
      <c r="F3" s="39" t="s">
        <v>3464</v>
      </c>
      <c r="G3" s="39" t="s">
        <v>6096</v>
      </c>
      <c r="H3" s="39" t="s">
        <v>4502</v>
      </c>
      <c r="I3" s="40" t="n">
        <v>1675</v>
      </c>
      <c r="J3" s="40" t="n">
        <v>0</v>
      </c>
      <c r="K3" s="39" t="s">
        <v>4503</v>
      </c>
      <c r="L3" s="41" t="n">
        <v>0</v>
      </c>
      <c r="M3" s="41" t="n">
        <v>1104090</v>
      </c>
      <c r="O3" s="42" t="n">
        <f aca="false">M3/SUM($M$2:$M$485)</f>
        <v>0.0179921885097158</v>
      </c>
      <c r="P3" s="43" t="n">
        <f aca="false">IFERROR(M3/I3,0)</f>
        <v>659.158208955224</v>
      </c>
      <c r="Q3" s="17"/>
      <c r="R3" s="44" t="n">
        <f aca="false">I3-Q3</f>
        <v>1675</v>
      </c>
      <c r="S3" s="43" t="n">
        <f aca="false">$AK3*R3</f>
        <v>1104090</v>
      </c>
      <c r="U3" s="26" t="s">
        <v>259</v>
      </c>
      <c r="V3" s="26" t="s">
        <v>260</v>
      </c>
      <c r="W3" s="26" t="s">
        <v>262</v>
      </c>
      <c r="X3" s="26"/>
      <c r="Y3" s="26" t="s">
        <v>277</v>
      </c>
      <c r="Z3" s="27" t="s">
        <v>123</v>
      </c>
      <c r="AA3" s="26"/>
      <c r="AB3" s="26"/>
      <c r="AC3" s="26"/>
      <c r="AD3" s="26"/>
      <c r="AE3" s="26"/>
      <c r="AF3" s="26"/>
      <c r="AG3" s="26"/>
      <c r="AH3" s="45" t="n">
        <v>1675</v>
      </c>
      <c r="AI3" s="45" t="n">
        <f aca="false">Q3</f>
        <v>0</v>
      </c>
      <c r="AJ3" s="45" t="n">
        <f aca="false">$AH3-$AI3</f>
        <v>1675</v>
      </c>
      <c r="AK3" s="46" t="n">
        <v>659.158208955224</v>
      </c>
      <c r="AL3" s="46" t="n">
        <f aca="false">$AJ3*$AK3</f>
        <v>1104090</v>
      </c>
      <c r="AM3" s="46" t="n">
        <f aca="false">$AI3*$AK3</f>
        <v>0</v>
      </c>
      <c r="AN3" s="26"/>
      <c r="AO3" s="26"/>
    </row>
    <row r="4" customFormat="false" ht="12" hidden="false" customHeight="false" outlineLevel="0" collapsed="false">
      <c r="A4" s="39" t="s">
        <v>3471</v>
      </c>
      <c r="B4" s="39" t="s">
        <v>3472</v>
      </c>
      <c r="C4" s="39" t="s">
        <v>4506</v>
      </c>
      <c r="D4" s="39" t="s">
        <v>4515</v>
      </c>
      <c r="E4" s="39" t="s">
        <v>261</v>
      </c>
      <c r="F4" s="39" t="s">
        <v>3464</v>
      </c>
      <c r="G4" s="39" t="s">
        <v>6096</v>
      </c>
      <c r="H4" s="39" t="s">
        <v>4502</v>
      </c>
      <c r="I4" s="40" t="n">
        <v>1503</v>
      </c>
      <c r="J4" s="40" t="n">
        <v>0</v>
      </c>
      <c r="K4" s="39" t="s">
        <v>4503</v>
      </c>
      <c r="L4" s="41" t="n">
        <v>0</v>
      </c>
      <c r="M4" s="41" t="n">
        <v>319763.25</v>
      </c>
      <c r="O4" s="42" t="n">
        <f aca="false">M4/SUM($M$2:$M$485)</f>
        <v>0.00521084392801255</v>
      </c>
      <c r="P4" s="43" t="n">
        <f aca="false">IFERROR(M4/I4,0)</f>
        <v>212.75</v>
      </c>
      <c r="Q4" s="17"/>
      <c r="R4" s="44" t="n">
        <f aca="false">I4-Q4</f>
        <v>1503</v>
      </c>
      <c r="S4" s="43" t="n">
        <f aca="false">$AK4*R4</f>
        <v>319763.25</v>
      </c>
      <c r="U4" s="26" t="s">
        <v>259</v>
      </c>
      <c r="V4" s="26" t="s">
        <v>260</v>
      </c>
      <c r="W4" s="26" t="s">
        <v>262</v>
      </c>
      <c r="X4" s="26"/>
      <c r="Y4" s="26" t="s">
        <v>277</v>
      </c>
      <c r="Z4" s="27" t="s">
        <v>123</v>
      </c>
      <c r="AA4" s="26"/>
      <c r="AB4" s="26"/>
      <c r="AC4" s="26"/>
      <c r="AD4" s="26"/>
      <c r="AE4" s="26"/>
      <c r="AF4" s="26"/>
      <c r="AG4" s="26"/>
      <c r="AH4" s="45" t="n">
        <v>1503</v>
      </c>
      <c r="AI4" s="45" t="n">
        <f aca="false">Q4</f>
        <v>0</v>
      </c>
      <c r="AJ4" s="45" t="n">
        <f aca="false">$AH4-$AI4</f>
        <v>1503</v>
      </c>
      <c r="AK4" s="46" t="n">
        <v>212.75</v>
      </c>
      <c r="AL4" s="46" t="n">
        <f aca="false">$AJ4*$AK4</f>
        <v>319763.25</v>
      </c>
      <c r="AM4" s="46" t="n">
        <f aca="false">$AI4*$AK4</f>
        <v>0</v>
      </c>
      <c r="AN4" s="26"/>
      <c r="AO4" s="26"/>
    </row>
    <row r="5" customFormat="false" ht="12" hidden="false" customHeight="false" outlineLevel="0" collapsed="false">
      <c r="A5" s="39" t="s">
        <v>278</v>
      </c>
      <c r="B5" s="39" t="s">
        <v>279</v>
      </c>
      <c r="C5" s="39" t="s">
        <v>4506</v>
      </c>
      <c r="D5" s="39" t="s">
        <v>4505</v>
      </c>
      <c r="E5" s="39" t="s">
        <v>261</v>
      </c>
      <c r="F5" s="39" t="s">
        <v>3464</v>
      </c>
      <c r="G5" s="39" t="s">
        <v>6096</v>
      </c>
      <c r="H5" s="39" t="s">
        <v>4502</v>
      </c>
      <c r="I5" s="40" t="n">
        <v>1287</v>
      </c>
      <c r="J5" s="40" t="n">
        <v>0</v>
      </c>
      <c r="K5" s="39" t="s">
        <v>4503</v>
      </c>
      <c r="L5" s="41" t="n">
        <v>0</v>
      </c>
      <c r="M5" s="41" t="n">
        <v>180173.33</v>
      </c>
      <c r="O5" s="42" t="n">
        <f aca="false">M5/SUM($M$2:$M$485)</f>
        <v>0.00293609444681432</v>
      </c>
      <c r="P5" s="43" t="n">
        <f aca="false">IFERROR(M5/I5,0)</f>
        <v>139.994817404817</v>
      </c>
      <c r="Q5" s="17" t="n">
        <v>260</v>
      </c>
      <c r="R5" s="44" t="n">
        <f aca="false">I5-Q5</f>
        <v>1027</v>
      </c>
      <c r="S5" s="43" t="n">
        <f aca="false">$AK5*R5</f>
        <v>143774.679324244</v>
      </c>
      <c r="U5" s="26" t="s">
        <v>259</v>
      </c>
      <c r="V5" s="26" t="s">
        <v>260</v>
      </c>
      <c r="W5" s="26" t="s">
        <v>262</v>
      </c>
      <c r="X5" s="25" t="s">
        <v>228</v>
      </c>
      <c r="Y5" s="26" t="s">
        <v>282</v>
      </c>
      <c r="Z5" s="25" t="s">
        <v>51</v>
      </c>
      <c r="AA5" s="26" t="s">
        <v>3468</v>
      </c>
      <c r="AB5" s="26" t="s">
        <v>3469</v>
      </c>
      <c r="AC5" s="26" t="s">
        <v>1816</v>
      </c>
      <c r="AD5" s="26" t="s">
        <v>269</v>
      </c>
      <c r="AE5" s="26"/>
      <c r="AF5" s="26" t="s">
        <v>270</v>
      </c>
      <c r="AG5" s="26" t="s">
        <v>284</v>
      </c>
      <c r="AH5" s="45" t="n">
        <v>1687</v>
      </c>
      <c r="AI5" s="45" t="n">
        <f aca="false">Q5</f>
        <v>260</v>
      </c>
      <c r="AJ5" s="45" t="n">
        <f aca="false">$AH5-$AI5</f>
        <v>1427</v>
      </c>
      <c r="AK5" s="46" t="n">
        <v>139.994819205691</v>
      </c>
      <c r="AL5" s="46" t="n">
        <f aca="false">$AJ5*$AK5</f>
        <v>199772.60700652</v>
      </c>
      <c r="AM5" s="46" t="n">
        <f aca="false">$AI5*$AK5</f>
        <v>36398.6529934796</v>
      </c>
      <c r="AN5" s="26"/>
      <c r="AO5" s="26" t="s">
        <v>3470</v>
      </c>
    </row>
    <row r="6" customFormat="false" ht="12" hidden="false" customHeight="false" outlineLevel="0" collapsed="false">
      <c r="A6" s="39" t="s">
        <v>308</v>
      </c>
      <c r="B6" s="39" t="s">
        <v>309</v>
      </c>
      <c r="C6" s="39"/>
      <c r="D6" s="39" t="s">
        <v>4505</v>
      </c>
      <c r="E6" s="39" t="s">
        <v>274</v>
      </c>
      <c r="F6" s="39" t="s">
        <v>3464</v>
      </c>
      <c r="G6" s="39" t="s">
        <v>6097</v>
      </c>
      <c r="H6" s="39" t="s">
        <v>4502</v>
      </c>
      <c r="I6" s="40" t="n">
        <v>1000</v>
      </c>
      <c r="J6" s="40" t="n">
        <v>0</v>
      </c>
      <c r="K6" s="39" t="s">
        <v>4503</v>
      </c>
      <c r="L6" s="41" t="n">
        <v>0</v>
      </c>
      <c r="M6" s="41" t="n">
        <v>50022.01</v>
      </c>
      <c r="O6" s="42" t="n">
        <f aca="false">M6/SUM($M$2:$M$485)</f>
        <v>0.000815155860079239</v>
      </c>
      <c r="P6" s="43" t="n">
        <f aca="false">IFERROR(M6/I6,0)</f>
        <v>50.02201</v>
      </c>
      <c r="Q6" s="17" t="n">
        <v>680</v>
      </c>
      <c r="R6" s="44" t="n">
        <f aca="false">I6-Q6</f>
        <v>320</v>
      </c>
      <c r="S6" s="43" t="n">
        <f aca="false">$AK6*R6</f>
        <v>16007.0418879056</v>
      </c>
      <c r="U6" s="26" t="s">
        <v>259</v>
      </c>
      <c r="V6" s="26" t="s">
        <v>273</v>
      </c>
      <c r="W6" s="26" t="s">
        <v>262</v>
      </c>
      <c r="X6" s="24" t="s">
        <v>226</v>
      </c>
      <c r="Y6" s="26" t="s">
        <v>267</v>
      </c>
      <c r="Z6" s="25" t="s">
        <v>51</v>
      </c>
      <c r="AA6" s="26" t="s">
        <v>3473</v>
      </c>
      <c r="AB6" s="26" t="s">
        <v>3474</v>
      </c>
      <c r="AC6" s="26" t="s">
        <v>290</v>
      </c>
      <c r="AD6" s="26" t="s">
        <v>269</v>
      </c>
      <c r="AE6" s="26"/>
      <c r="AF6" s="26" t="s">
        <v>269</v>
      </c>
      <c r="AG6" s="26"/>
      <c r="AH6" s="45" t="n">
        <v>1017</v>
      </c>
      <c r="AI6" s="45" t="n">
        <f aca="false">Q6</f>
        <v>680</v>
      </c>
      <c r="AJ6" s="45" t="n">
        <f aca="false">$AH6-$AI6</f>
        <v>337</v>
      </c>
      <c r="AK6" s="46" t="n">
        <v>50.022005899705</v>
      </c>
      <c r="AL6" s="46" t="n">
        <f aca="false">$AJ6*$AK6</f>
        <v>16857.4159882006</v>
      </c>
      <c r="AM6" s="46" t="n">
        <f aca="false">$AI6*$AK6</f>
        <v>34014.9640117994</v>
      </c>
      <c r="AN6" s="26"/>
      <c r="AO6" s="26" t="s">
        <v>3475</v>
      </c>
    </row>
    <row r="7" customFormat="false" ht="12" hidden="false" customHeight="false" outlineLevel="0" collapsed="false">
      <c r="A7" s="39" t="s">
        <v>1745</v>
      </c>
      <c r="B7" s="39" t="s">
        <v>1746</v>
      </c>
      <c r="C7" s="39"/>
      <c r="D7" s="39" t="s">
        <v>4505</v>
      </c>
      <c r="E7" s="39" t="s">
        <v>274</v>
      </c>
      <c r="F7" s="39" t="s">
        <v>3464</v>
      </c>
      <c r="G7" s="39" t="s">
        <v>6097</v>
      </c>
      <c r="H7" s="39" t="s">
        <v>4502</v>
      </c>
      <c r="I7" s="40" t="n">
        <v>900</v>
      </c>
      <c r="J7" s="40" t="n">
        <v>0</v>
      </c>
      <c r="K7" s="39" t="s">
        <v>4503</v>
      </c>
      <c r="L7" s="41" t="n">
        <v>0</v>
      </c>
      <c r="M7" s="41" t="n">
        <v>390393.21</v>
      </c>
      <c r="O7" s="42" t="n">
        <f aca="false">M7/SUM($M$2:$M$485)</f>
        <v>0.00636182578162383</v>
      </c>
      <c r="P7" s="43" t="n">
        <f aca="false">IFERROR(M7/I7,0)</f>
        <v>433.770233333333</v>
      </c>
      <c r="Q7" s="17" t="n">
        <v>590</v>
      </c>
      <c r="R7" s="44" t="n">
        <f aca="false">I7-Q7</f>
        <v>310</v>
      </c>
      <c r="S7" s="43" t="n">
        <f aca="false">$AK7*R7</f>
        <v>134468.772333333</v>
      </c>
      <c r="U7" s="26" t="s">
        <v>259</v>
      </c>
      <c r="V7" s="26" t="s">
        <v>273</v>
      </c>
      <c r="W7" s="26" t="s">
        <v>262</v>
      </c>
      <c r="X7" s="25" t="s">
        <v>228</v>
      </c>
      <c r="Y7" s="26" t="s">
        <v>282</v>
      </c>
      <c r="Z7" s="25" t="s">
        <v>51</v>
      </c>
      <c r="AA7" s="26" t="s">
        <v>3482</v>
      </c>
      <c r="AB7" s="26" t="s">
        <v>3483</v>
      </c>
      <c r="AC7" s="26" t="s">
        <v>3484</v>
      </c>
      <c r="AD7" s="26" t="s">
        <v>269</v>
      </c>
      <c r="AE7" s="26"/>
      <c r="AF7" s="26" t="s">
        <v>270</v>
      </c>
      <c r="AG7" s="26" t="s">
        <v>1750</v>
      </c>
      <c r="AH7" s="45" t="n">
        <v>900</v>
      </c>
      <c r="AI7" s="45" t="n">
        <f aca="false">Q7</f>
        <v>590</v>
      </c>
      <c r="AJ7" s="45" t="n">
        <f aca="false">$AH7-$AI7</f>
        <v>310</v>
      </c>
      <c r="AK7" s="46" t="n">
        <v>433.770233333333</v>
      </c>
      <c r="AL7" s="46" t="n">
        <f aca="false">$AJ7*$AK7</f>
        <v>134468.772333333</v>
      </c>
      <c r="AM7" s="46" t="n">
        <f aca="false">$AI7*$AK7</f>
        <v>255924.437666667</v>
      </c>
      <c r="AN7" s="26"/>
      <c r="AO7" s="26" t="s">
        <v>3485</v>
      </c>
    </row>
    <row r="8" customFormat="false" ht="12" hidden="false" customHeight="false" outlineLevel="0" collapsed="false">
      <c r="A8" s="39" t="s">
        <v>263</v>
      </c>
      <c r="B8" s="39" t="s">
        <v>264</v>
      </c>
      <c r="C8" s="39" t="s">
        <v>6098</v>
      </c>
      <c r="D8" s="39" t="s">
        <v>4505</v>
      </c>
      <c r="E8" s="39" t="s">
        <v>261</v>
      </c>
      <c r="F8" s="39" t="s">
        <v>3464</v>
      </c>
      <c r="G8" s="39" t="s">
        <v>6096</v>
      </c>
      <c r="H8" s="39" t="s">
        <v>4502</v>
      </c>
      <c r="I8" s="40" t="n">
        <v>820</v>
      </c>
      <c r="J8" s="40" t="n">
        <v>0</v>
      </c>
      <c r="K8" s="39" t="s">
        <v>4503</v>
      </c>
      <c r="L8" s="41" t="n">
        <v>0</v>
      </c>
      <c r="M8" s="41" t="n">
        <v>44441.84</v>
      </c>
      <c r="O8" s="42" t="n">
        <f aca="false">M8/SUM($M$2:$M$485)</f>
        <v>0.000724221723771275</v>
      </c>
      <c r="P8" s="43" t="n">
        <f aca="false">IFERROR(M8/I8,0)</f>
        <v>54.1973658536585</v>
      </c>
      <c r="Q8" s="17"/>
      <c r="R8" s="44" t="n">
        <f aca="false">I8-Q8</f>
        <v>820</v>
      </c>
      <c r="S8" s="43" t="n">
        <f aca="false">$AK8*R8</f>
        <v>44441.8404147466</v>
      </c>
      <c r="U8" s="26" t="s">
        <v>259</v>
      </c>
      <c r="V8" s="26" t="s">
        <v>260</v>
      </c>
      <c r="W8" s="26" t="s">
        <v>262</v>
      </c>
      <c r="X8" s="24" t="s">
        <v>226</v>
      </c>
      <c r="Y8" s="26" t="s">
        <v>267</v>
      </c>
      <c r="Z8" s="25" t="s">
        <v>51</v>
      </c>
      <c r="AA8" s="26" t="s">
        <v>3465</v>
      </c>
      <c r="AB8" s="26" t="s">
        <v>3466</v>
      </c>
      <c r="AC8" s="26" t="s">
        <v>268</v>
      </c>
      <c r="AD8" s="26" t="s">
        <v>269</v>
      </c>
      <c r="AE8" s="26"/>
      <c r="AF8" s="26" t="s">
        <v>270</v>
      </c>
      <c r="AG8" s="26" t="s">
        <v>271</v>
      </c>
      <c r="AH8" s="45"/>
      <c r="AI8" s="45"/>
      <c r="AJ8" s="45"/>
      <c r="AK8" s="46" t="n">
        <v>54.197366359447</v>
      </c>
      <c r="AL8" s="46"/>
      <c r="AM8" s="46"/>
      <c r="AN8" s="26"/>
      <c r="AO8" s="26" t="s">
        <v>6099</v>
      </c>
    </row>
    <row r="9" customFormat="false" ht="12" hidden="false" customHeight="false" outlineLevel="0" collapsed="false">
      <c r="A9" s="39" t="s">
        <v>335</v>
      </c>
      <c r="B9" s="39" t="s">
        <v>336</v>
      </c>
      <c r="C9" s="39"/>
      <c r="D9" s="39" t="s">
        <v>4505</v>
      </c>
      <c r="E9" s="39" t="s">
        <v>274</v>
      </c>
      <c r="F9" s="39" t="s">
        <v>3464</v>
      </c>
      <c r="G9" s="39" t="s">
        <v>6097</v>
      </c>
      <c r="H9" s="39" t="s">
        <v>4502</v>
      </c>
      <c r="I9" s="40" t="n">
        <v>800</v>
      </c>
      <c r="J9" s="40" t="n">
        <v>0</v>
      </c>
      <c r="K9" s="39" t="s">
        <v>4503</v>
      </c>
      <c r="L9" s="41" t="n">
        <v>0</v>
      </c>
      <c r="M9" s="41" t="n">
        <v>23743.29</v>
      </c>
      <c r="O9" s="42" t="n">
        <f aca="false">M9/SUM($M$2:$M$485)</f>
        <v>0.000386919317737548</v>
      </c>
      <c r="P9" s="43" t="n">
        <f aca="false">IFERROR(M9/I9,0)</f>
        <v>29.6791125</v>
      </c>
      <c r="Q9" s="17"/>
      <c r="R9" s="44" t="n">
        <f aca="false">I9-Q9</f>
        <v>800</v>
      </c>
      <c r="S9" s="43" t="n">
        <f aca="false">$AK9*R9</f>
        <v>23743.2935323383</v>
      </c>
      <c r="U9" s="26" t="s">
        <v>259</v>
      </c>
      <c r="V9" s="26" t="s">
        <v>273</v>
      </c>
      <c r="W9" s="26" t="s">
        <v>262</v>
      </c>
      <c r="X9" s="26"/>
      <c r="Y9" s="26" t="s">
        <v>277</v>
      </c>
      <c r="Z9" s="27" t="s">
        <v>123</v>
      </c>
      <c r="AA9" s="26"/>
      <c r="AB9" s="26"/>
      <c r="AC9" s="26"/>
      <c r="AD9" s="26"/>
      <c r="AE9" s="26"/>
      <c r="AF9" s="26"/>
      <c r="AG9" s="26"/>
      <c r="AH9" s="45" t="n">
        <v>804</v>
      </c>
      <c r="AI9" s="45" t="n">
        <f aca="false">Q9</f>
        <v>0</v>
      </c>
      <c r="AJ9" s="45" t="n">
        <f aca="false">$AH9-$AI9</f>
        <v>804</v>
      </c>
      <c r="AK9" s="46" t="n">
        <v>29.6791169154229</v>
      </c>
      <c r="AL9" s="46" t="n">
        <f aca="false">$AJ9*$AK9</f>
        <v>23862.01</v>
      </c>
      <c r="AM9" s="46" t="n">
        <f aca="false">$AI9*$AK9</f>
        <v>0</v>
      </c>
      <c r="AN9" s="26"/>
      <c r="AO9" s="26" t="s">
        <v>3489</v>
      </c>
    </row>
    <row r="10" customFormat="false" ht="12" hidden="false" customHeight="false" outlineLevel="0" collapsed="false">
      <c r="A10" s="39" t="s">
        <v>356</v>
      </c>
      <c r="B10" s="39" t="s">
        <v>357</v>
      </c>
      <c r="C10" s="39" t="s">
        <v>4506</v>
      </c>
      <c r="D10" s="39" t="s">
        <v>4505</v>
      </c>
      <c r="E10" s="39" t="s">
        <v>261</v>
      </c>
      <c r="F10" s="39" t="s">
        <v>3464</v>
      </c>
      <c r="G10" s="39" t="s">
        <v>6096</v>
      </c>
      <c r="H10" s="39" t="s">
        <v>4502</v>
      </c>
      <c r="I10" s="40" t="n">
        <v>750</v>
      </c>
      <c r="J10" s="40" t="n">
        <v>0</v>
      </c>
      <c r="K10" s="39" t="s">
        <v>4503</v>
      </c>
      <c r="L10" s="41" t="n">
        <v>0</v>
      </c>
      <c r="M10" s="41" t="n">
        <v>48619.6</v>
      </c>
      <c r="O10" s="42" t="n">
        <f aca="false">M10/SUM($M$2:$M$485)</f>
        <v>0.000792302265636838</v>
      </c>
      <c r="P10" s="43" t="n">
        <f aca="false">IFERROR(M10/I10,0)</f>
        <v>64.8261333333333</v>
      </c>
      <c r="Q10" s="17" t="n">
        <v>371</v>
      </c>
      <c r="R10" s="44" t="n">
        <f aca="false">I10-Q10</f>
        <v>379</v>
      </c>
      <c r="S10" s="43" t="n">
        <f aca="false">$AK10*R10</f>
        <v>24569.1045333333</v>
      </c>
      <c r="U10" s="26" t="s">
        <v>259</v>
      </c>
      <c r="V10" s="26" t="s">
        <v>260</v>
      </c>
      <c r="W10" s="26" t="s">
        <v>262</v>
      </c>
      <c r="X10" s="24" t="s">
        <v>226</v>
      </c>
      <c r="Y10" s="26" t="s">
        <v>267</v>
      </c>
      <c r="Z10" s="25" t="s">
        <v>51</v>
      </c>
      <c r="AA10" s="26" t="s">
        <v>3490</v>
      </c>
      <c r="AB10" s="26" t="s">
        <v>3491</v>
      </c>
      <c r="AC10" s="26" t="s">
        <v>360</v>
      </c>
      <c r="AD10" s="26" t="s">
        <v>269</v>
      </c>
      <c r="AE10" s="26"/>
      <c r="AF10" s="26" t="s">
        <v>270</v>
      </c>
      <c r="AG10" s="26" t="s">
        <v>361</v>
      </c>
      <c r="AH10" s="45" t="n">
        <v>750</v>
      </c>
      <c r="AI10" s="45" t="n">
        <f aca="false">Q10</f>
        <v>371</v>
      </c>
      <c r="AJ10" s="45" t="n">
        <f aca="false">$AH10-$AI10</f>
        <v>379</v>
      </c>
      <c r="AK10" s="46" t="n">
        <v>64.8261333333333</v>
      </c>
      <c r="AL10" s="46" t="n">
        <f aca="false">$AJ10*$AK10</f>
        <v>24569.1045333333</v>
      </c>
      <c r="AM10" s="46" t="n">
        <f aca="false">$AI10*$AK10</f>
        <v>24050.4954666667</v>
      </c>
      <c r="AN10" s="26"/>
      <c r="AO10" s="26" t="s">
        <v>368</v>
      </c>
    </row>
    <row r="11" customFormat="false" ht="12" hidden="false" customHeight="false" outlineLevel="0" collapsed="false">
      <c r="A11" s="39" t="s">
        <v>501</v>
      </c>
      <c r="B11" s="39" t="s">
        <v>502</v>
      </c>
      <c r="C11" s="39" t="s">
        <v>4506</v>
      </c>
      <c r="D11" s="39" t="s">
        <v>4505</v>
      </c>
      <c r="E11" s="39" t="s">
        <v>261</v>
      </c>
      <c r="F11" s="39" t="s">
        <v>3464</v>
      </c>
      <c r="G11" s="39" t="s">
        <v>6096</v>
      </c>
      <c r="H11" s="39" t="s">
        <v>4502</v>
      </c>
      <c r="I11" s="40" t="n">
        <v>750</v>
      </c>
      <c r="J11" s="40" t="n">
        <v>0</v>
      </c>
      <c r="K11" s="39" t="s">
        <v>4503</v>
      </c>
      <c r="L11" s="41" t="n">
        <v>0</v>
      </c>
      <c r="M11" s="41" t="n">
        <v>51150</v>
      </c>
      <c r="O11" s="42" t="n">
        <f aca="false">M11/SUM($M$2:$M$485)</f>
        <v>0.000833537521644034</v>
      </c>
      <c r="P11" s="43" t="n">
        <f aca="false">IFERROR(M11/I11,0)</f>
        <v>68.2</v>
      </c>
      <c r="Q11" s="17" t="n">
        <v>300</v>
      </c>
      <c r="R11" s="44" t="n">
        <f aca="false">I11-Q11</f>
        <v>450</v>
      </c>
      <c r="S11" s="43" t="n">
        <f aca="false">$AK11*R11</f>
        <v>30690</v>
      </c>
      <c r="U11" s="26" t="s">
        <v>259</v>
      </c>
      <c r="V11" s="26" t="s">
        <v>260</v>
      </c>
      <c r="W11" s="26" t="s">
        <v>262</v>
      </c>
      <c r="X11" s="24" t="s">
        <v>226</v>
      </c>
      <c r="Y11" s="26" t="s">
        <v>267</v>
      </c>
      <c r="Z11" s="25" t="s">
        <v>51</v>
      </c>
      <c r="AA11" s="26" t="s">
        <v>3486</v>
      </c>
      <c r="AB11" s="26" t="s">
        <v>3487</v>
      </c>
      <c r="AC11" s="26" t="s">
        <v>290</v>
      </c>
      <c r="AD11" s="26" t="s">
        <v>269</v>
      </c>
      <c r="AE11" s="26"/>
      <c r="AF11" s="26" t="s">
        <v>270</v>
      </c>
      <c r="AG11" s="26"/>
      <c r="AH11" s="45" t="n">
        <v>850</v>
      </c>
      <c r="AI11" s="45" t="n">
        <f aca="false">Q11</f>
        <v>300</v>
      </c>
      <c r="AJ11" s="45" t="n">
        <f aca="false">$AH11-$AI11</f>
        <v>550</v>
      </c>
      <c r="AK11" s="46" t="n">
        <v>68.2</v>
      </c>
      <c r="AL11" s="46" t="n">
        <f aca="false">$AJ11*$AK11</f>
        <v>37510</v>
      </c>
      <c r="AM11" s="46" t="n">
        <f aca="false">$AI11*$AK11</f>
        <v>20460</v>
      </c>
      <c r="AN11" s="26"/>
      <c r="AO11" s="26" t="s">
        <v>3488</v>
      </c>
    </row>
    <row r="12" customFormat="false" ht="12" hidden="false" customHeight="false" outlineLevel="0" collapsed="false">
      <c r="A12" s="39" t="s">
        <v>591</v>
      </c>
      <c r="B12" s="39" t="s">
        <v>592</v>
      </c>
      <c r="C12" s="39"/>
      <c r="D12" s="39" t="s">
        <v>4505</v>
      </c>
      <c r="E12" s="39" t="s">
        <v>274</v>
      </c>
      <c r="F12" s="39" t="s">
        <v>3464</v>
      </c>
      <c r="G12" s="39" t="s">
        <v>6097</v>
      </c>
      <c r="H12" s="39" t="s">
        <v>4502</v>
      </c>
      <c r="I12" s="40" t="n">
        <v>700</v>
      </c>
      <c r="J12" s="40" t="n">
        <v>0</v>
      </c>
      <c r="K12" s="39" t="s">
        <v>4503</v>
      </c>
      <c r="L12" s="41" t="n">
        <v>0</v>
      </c>
      <c r="M12" s="41" t="n">
        <v>122590.99</v>
      </c>
      <c r="O12" s="42" t="n">
        <f aca="false">M12/SUM($M$2:$M$485)</f>
        <v>0.00199773587449636</v>
      </c>
      <c r="P12" s="43" t="n">
        <f aca="false">IFERROR(M12/I12,0)</f>
        <v>175.129985714286</v>
      </c>
      <c r="Q12" s="17" t="n">
        <v>294</v>
      </c>
      <c r="R12" s="44" t="n">
        <f aca="false">I12-Q12</f>
        <v>406</v>
      </c>
      <c r="S12" s="43" t="n">
        <f aca="false">$AK12*R12</f>
        <v>71102.7742</v>
      </c>
      <c r="U12" s="26" t="s">
        <v>259</v>
      </c>
      <c r="V12" s="26" t="s">
        <v>273</v>
      </c>
      <c r="W12" s="26" t="s">
        <v>262</v>
      </c>
      <c r="X12" s="29" t="s">
        <v>227</v>
      </c>
      <c r="Y12" s="26" t="s">
        <v>297</v>
      </c>
      <c r="Z12" s="25" t="s">
        <v>51</v>
      </c>
      <c r="AA12" s="26" t="s">
        <v>3492</v>
      </c>
      <c r="AB12" s="26" t="s">
        <v>3493</v>
      </c>
      <c r="AC12" s="26" t="s">
        <v>595</v>
      </c>
      <c r="AD12" s="26" t="s">
        <v>269</v>
      </c>
      <c r="AE12" s="26"/>
      <c r="AF12" s="26" t="s">
        <v>270</v>
      </c>
      <c r="AG12" s="26" t="s">
        <v>596</v>
      </c>
      <c r="AH12" s="45" t="n">
        <v>700</v>
      </c>
      <c r="AI12" s="45" t="n">
        <f aca="false">Q12</f>
        <v>294</v>
      </c>
      <c r="AJ12" s="45" t="n">
        <f aca="false">$AH12-$AI12</f>
        <v>406</v>
      </c>
      <c r="AK12" s="46" t="n">
        <v>175.129985714286</v>
      </c>
      <c r="AL12" s="46" t="n">
        <f aca="false">$AJ12*$AK12</f>
        <v>71102.7742</v>
      </c>
      <c r="AM12" s="46" t="n">
        <f aca="false">$AI12*$AK12</f>
        <v>51488.2158</v>
      </c>
      <c r="AN12" s="26"/>
      <c r="AO12" s="26" t="s">
        <v>597</v>
      </c>
    </row>
    <row r="13" customFormat="false" ht="12" hidden="false" customHeight="false" outlineLevel="0" collapsed="false">
      <c r="A13" s="39" t="s">
        <v>328</v>
      </c>
      <c r="B13" s="39" t="s">
        <v>329</v>
      </c>
      <c r="C13" s="39" t="s">
        <v>4506</v>
      </c>
      <c r="D13" s="39" t="s">
        <v>4505</v>
      </c>
      <c r="E13" s="39" t="s">
        <v>261</v>
      </c>
      <c r="F13" s="39" t="s">
        <v>3464</v>
      </c>
      <c r="G13" s="39" t="s">
        <v>6096</v>
      </c>
      <c r="H13" s="39" t="s">
        <v>4502</v>
      </c>
      <c r="I13" s="40" t="n">
        <v>570</v>
      </c>
      <c r="J13" s="40" t="n">
        <v>0</v>
      </c>
      <c r="K13" s="39" t="s">
        <v>4503</v>
      </c>
      <c r="L13" s="41" t="n">
        <v>0</v>
      </c>
      <c r="M13" s="41" t="n">
        <v>19007.92</v>
      </c>
      <c r="O13" s="42" t="n">
        <f aca="false">M13/SUM($M$2:$M$485)</f>
        <v>0.000309751994690285</v>
      </c>
      <c r="P13" s="43" t="n">
        <f aca="false">IFERROR(M13/I13,0)</f>
        <v>33.3472280701754</v>
      </c>
      <c r="Q13" s="17" t="n">
        <v>510</v>
      </c>
      <c r="R13" s="44" t="n">
        <f aca="false">I13-Q13</f>
        <v>60</v>
      </c>
      <c r="S13" s="43" t="n">
        <f aca="false">$AK13*R13</f>
        <v>2000.83384615385</v>
      </c>
      <c r="U13" s="26" t="s">
        <v>259</v>
      </c>
      <c r="V13" s="26" t="s">
        <v>260</v>
      </c>
      <c r="W13" s="26" t="s">
        <v>262</v>
      </c>
      <c r="X13" s="24" t="s">
        <v>226</v>
      </c>
      <c r="Y13" s="26" t="s">
        <v>267</v>
      </c>
      <c r="Z13" s="25" t="s">
        <v>51</v>
      </c>
      <c r="AA13" s="26" t="s">
        <v>3479</v>
      </c>
      <c r="AB13" s="26" t="s">
        <v>3480</v>
      </c>
      <c r="AC13" s="26" t="s">
        <v>1791</v>
      </c>
      <c r="AD13" s="26" t="s">
        <v>269</v>
      </c>
      <c r="AE13" s="26"/>
      <c r="AF13" s="26" t="s">
        <v>270</v>
      </c>
      <c r="AG13" s="26" t="s">
        <v>333</v>
      </c>
      <c r="AH13" s="45" t="n">
        <v>975</v>
      </c>
      <c r="AI13" s="45" t="n">
        <f aca="false">Q13</f>
        <v>510</v>
      </c>
      <c r="AJ13" s="45" t="n">
        <f aca="false">$AH13-$AI13</f>
        <v>465</v>
      </c>
      <c r="AK13" s="46" t="n">
        <v>33.3472307692308</v>
      </c>
      <c r="AL13" s="46" t="n">
        <f aca="false">$AJ13*$AK13</f>
        <v>15506.4623076923</v>
      </c>
      <c r="AM13" s="46" t="n">
        <f aca="false">$AI13*$AK13</f>
        <v>17007.0876923077</v>
      </c>
      <c r="AN13" s="26"/>
      <c r="AO13" s="26" t="s">
        <v>3481</v>
      </c>
    </row>
    <row r="14" customFormat="false" ht="12" hidden="false" customHeight="false" outlineLevel="0" collapsed="false">
      <c r="A14" s="39" t="s">
        <v>403</v>
      </c>
      <c r="B14" s="39" t="s">
        <v>404</v>
      </c>
      <c r="C14" s="39" t="s">
        <v>4506</v>
      </c>
      <c r="D14" s="39" t="s">
        <v>4515</v>
      </c>
      <c r="E14" s="39" t="s">
        <v>261</v>
      </c>
      <c r="F14" s="39" t="s">
        <v>3464</v>
      </c>
      <c r="G14" s="39" t="s">
        <v>6096</v>
      </c>
      <c r="H14" s="39" t="s">
        <v>4502</v>
      </c>
      <c r="I14" s="40" t="n">
        <v>550</v>
      </c>
      <c r="J14" s="40" t="n">
        <v>0</v>
      </c>
      <c r="K14" s="39" t="s">
        <v>4503</v>
      </c>
      <c r="L14" s="41" t="n">
        <v>0</v>
      </c>
      <c r="M14" s="41" t="n">
        <v>171432.5</v>
      </c>
      <c r="O14" s="42" t="n">
        <f aca="false">M14/SUM($M$2:$M$485)</f>
        <v>0.00279365437300569</v>
      </c>
      <c r="P14" s="43" t="n">
        <f aca="false">IFERROR(M14/I14,0)</f>
        <v>311.695454545455</v>
      </c>
      <c r="Q14" s="17" t="n">
        <v>410</v>
      </c>
      <c r="R14" s="44" t="n">
        <f aca="false">I14-Q14</f>
        <v>140</v>
      </c>
      <c r="S14" s="43" t="n">
        <f aca="false">$AK14*R14</f>
        <v>43637.3636363636</v>
      </c>
      <c r="U14" s="26" t="s">
        <v>259</v>
      </c>
      <c r="V14" s="26" t="s">
        <v>260</v>
      </c>
      <c r="W14" s="26" t="s">
        <v>262</v>
      </c>
      <c r="X14" s="24" t="s">
        <v>226</v>
      </c>
      <c r="Y14" s="26" t="s">
        <v>267</v>
      </c>
      <c r="Z14" s="25" t="s">
        <v>51</v>
      </c>
      <c r="AA14" s="26" t="s">
        <v>3501</v>
      </c>
      <c r="AB14" s="26" t="s">
        <v>3502</v>
      </c>
      <c r="AC14" s="26" t="s">
        <v>3503</v>
      </c>
      <c r="AD14" s="26" t="s">
        <v>269</v>
      </c>
      <c r="AE14" s="26"/>
      <c r="AF14" s="26" t="s">
        <v>270</v>
      </c>
      <c r="AG14" s="26" t="s">
        <v>3504</v>
      </c>
      <c r="AH14" s="45" t="n">
        <v>550</v>
      </c>
      <c r="AI14" s="45" t="n">
        <f aca="false">Q14</f>
        <v>410</v>
      </c>
      <c r="AJ14" s="45" t="n">
        <f aca="false">$AH14-$AI14</f>
        <v>140</v>
      </c>
      <c r="AK14" s="46" t="n">
        <v>311.695454545455</v>
      </c>
      <c r="AL14" s="46" t="n">
        <f aca="false">$AJ14*$AK14</f>
        <v>43637.3636363636</v>
      </c>
      <c r="AM14" s="46" t="n">
        <f aca="false">$AI14*$AK14</f>
        <v>127795.136363636</v>
      </c>
      <c r="AN14" s="26"/>
      <c r="AO14" s="26" t="s">
        <v>368</v>
      </c>
    </row>
    <row r="15" customFormat="false" ht="12" hidden="false" customHeight="false" outlineLevel="0" collapsed="false">
      <c r="A15" s="39" t="s">
        <v>301</v>
      </c>
      <c r="B15" s="39" t="s">
        <v>302</v>
      </c>
      <c r="C15" s="39" t="s">
        <v>4506</v>
      </c>
      <c r="D15" s="39" t="s">
        <v>4505</v>
      </c>
      <c r="E15" s="39" t="s">
        <v>261</v>
      </c>
      <c r="F15" s="39" t="s">
        <v>3464</v>
      </c>
      <c r="G15" s="39" t="s">
        <v>6096</v>
      </c>
      <c r="H15" s="39" t="s">
        <v>4502</v>
      </c>
      <c r="I15" s="40" t="n">
        <v>518</v>
      </c>
      <c r="J15" s="40" t="n">
        <v>0</v>
      </c>
      <c r="K15" s="39" t="s">
        <v>4503</v>
      </c>
      <c r="L15" s="41" t="n">
        <v>0</v>
      </c>
      <c r="M15" s="41" t="n">
        <v>406472.99</v>
      </c>
      <c r="O15" s="42" t="n">
        <f aca="false">M15/SUM($M$2:$M$485)</f>
        <v>0.00662386097164888</v>
      </c>
      <c r="P15" s="43" t="n">
        <f aca="false">IFERROR(M15/I15,0)</f>
        <v>784.696891891892</v>
      </c>
      <c r="Q15" s="17" t="n">
        <v>403</v>
      </c>
      <c r="R15" s="44" t="n">
        <f aca="false">I15-Q15</f>
        <v>115</v>
      </c>
      <c r="S15" s="43" t="n">
        <f aca="false">$AK15*R15</f>
        <v>90240.1434547244</v>
      </c>
      <c r="U15" s="26" t="s">
        <v>259</v>
      </c>
      <c r="V15" s="26" t="s">
        <v>260</v>
      </c>
      <c r="W15" s="26" t="s">
        <v>262</v>
      </c>
      <c r="X15" s="24" t="s">
        <v>226</v>
      </c>
      <c r="Y15" s="26" t="s">
        <v>267</v>
      </c>
      <c r="Z15" s="25" t="s">
        <v>51</v>
      </c>
      <c r="AA15" s="26" t="s">
        <v>3476</v>
      </c>
      <c r="AB15" s="26" t="s">
        <v>3477</v>
      </c>
      <c r="AC15" s="26" t="s">
        <v>305</v>
      </c>
      <c r="AD15" s="26" t="s">
        <v>269</v>
      </c>
      <c r="AE15" s="26"/>
      <c r="AF15" s="26" t="s">
        <v>270</v>
      </c>
      <c r="AG15" s="26" t="s">
        <v>306</v>
      </c>
      <c r="AH15" s="45" t="n">
        <v>1016</v>
      </c>
      <c r="AI15" s="45" t="n">
        <f aca="false">Q15</f>
        <v>403</v>
      </c>
      <c r="AJ15" s="45" t="n">
        <f aca="false">$AH15-$AI15</f>
        <v>613</v>
      </c>
      <c r="AK15" s="46" t="n">
        <v>784.696899606299</v>
      </c>
      <c r="AL15" s="46" t="n">
        <f aca="false">$AJ15*$AK15</f>
        <v>481019.199458661</v>
      </c>
      <c r="AM15" s="46" t="n">
        <f aca="false">$AI15*$AK15</f>
        <v>316232.850541339</v>
      </c>
      <c r="AN15" s="26"/>
      <c r="AO15" s="26" t="s">
        <v>3478</v>
      </c>
    </row>
    <row r="16" customFormat="false" ht="12" hidden="false" customHeight="false" outlineLevel="0" collapsed="false">
      <c r="A16" s="39" t="s">
        <v>397</v>
      </c>
      <c r="B16" s="39" t="s">
        <v>398</v>
      </c>
      <c r="C16" s="39"/>
      <c r="D16" s="39" t="s">
        <v>4505</v>
      </c>
      <c r="E16" s="39" t="s">
        <v>274</v>
      </c>
      <c r="F16" s="39" t="s">
        <v>3464</v>
      </c>
      <c r="G16" s="39" t="s">
        <v>6097</v>
      </c>
      <c r="H16" s="39" t="s">
        <v>4502</v>
      </c>
      <c r="I16" s="40" t="n">
        <v>500</v>
      </c>
      <c r="J16" s="40" t="n">
        <v>0</v>
      </c>
      <c r="K16" s="39" t="s">
        <v>4503</v>
      </c>
      <c r="L16" s="41" t="n">
        <v>0</v>
      </c>
      <c r="M16" s="41" t="n">
        <v>4934.05</v>
      </c>
      <c r="O16" s="42" t="n">
        <f aca="false">M16/SUM($M$2:$M$485)</f>
        <v>8.04050011469745E-005</v>
      </c>
      <c r="P16" s="43" t="n">
        <f aca="false">IFERROR(M16/I16,0)</f>
        <v>9.8681</v>
      </c>
      <c r="Q16" s="17" t="n">
        <v>859</v>
      </c>
      <c r="R16" s="44" t="n">
        <f aca="false">I16-Q16</f>
        <v>-359</v>
      </c>
      <c r="S16" s="43" t="n">
        <f aca="false">$AK16*R16</f>
        <v>-3542.6479</v>
      </c>
      <c r="U16" s="26" t="s">
        <v>259</v>
      </c>
      <c r="V16" s="26" t="s">
        <v>273</v>
      </c>
      <c r="W16" s="26" t="s">
        <v>262</v>
      </c>
      <c r="X16" s="24" t="s">
        <v>226</v>
      </c>
      <c r="Y16" s="26" t="s">
        <v>267</v>
      </c>
      <c r="Z16" s="24" t="s">
        <v>54</v>
      </c>
      <c r="AA16" s="26" t="s">
        <v>3508</v>
      </c>
      <c r="AB16" s="26" t="s">
        <v>400</v>
      </c>
      <c r="AC16" s="26" t="s">
        <v>401</v>
      </c>
      <c r="AD16" s="26" t="s">
        <v>269</v>
      </c>
      <c r="AE16" s="26"/>
      <c r="AF16" s="26" t="s">
        <v>270</v>
      </c>
      <c r="AG16" s="26" t="s">
        <v>402</v>
      </c>
      <c r="AH16" s="45" t="n">
        <v>500</v>
      </c>
      <c r="AI16" s="45" t="n">
        <f aca="false">Q16</f>
        <v>859</v>
      </c>
      <c r="AJ16" s="45" t="n">
        <f aca="false">$AH16-$AI16</f>
        <v>-359</v>
      </c>
      <c r="AK16" s="46" t="n">
        <v>9.8681</v>
      </c>
      <c r="AL16" s="46" t="n">
        <f aca="false">$AJ16*$AK16</f>
        <v>-3542.6479</v>
      </c>
      <c r="AM16" s="46" t="n">
        <f aca="false">$AI16*$AK16</f>
        <v>8476.6979</v>
      </c>
      <c r="AN16" s="26"/>
      <c r="AO16" s="26" t="s">
        <v>368</v>
      </c>
    </row>
    <row r="17" customFormat="false" ht="12" hidden="false" customHeight="false" outlineLevel="0" collapsed="false">
      <c r="A17" s="39" t="s">
        <v>437</v>
      </c>
      <c r="B17" s="39" t="s">
        <v>438</v>
      </c>
      <c r="C17" s="39"/>
      <c r="D17" s="39" t="s">
        <v>4505</v>
      </c>
      <c r="E17" s="39" t="s">
        <v>274</v>
      </c>
      <c r="F17" s="39" t="s">
        <v>3464</v>
      </c>
      <c r="G17" s="39" t="s">
        <v>6097</v>
      </c>
      <c r="H17" s="39" t="s">
        <v>4502</v>
      </c>
      <c r="I17" s="40" t="n">
        <v>500</v>
      </c>
      <c r="J17" s="40" t="n">
        <v>0</v>
      </c>
      <c r="K17" s="39" t="s">
        <v>4503</v>
      </c>
      <c r="L17" s="41" t="n">
        <v>0</v>
      </c>
      <c r="M17" s="41" t="n">
        <v>50248.29</v>
      </c>
      <c r="O17" s="42" t="n">
        <f aca="false">M17/SUM($M$2:$M$485)</f>
        <v>0.00081884330622582</v>
      </c>
      <c r="P17" s="43" t="n">
        <f aca="false">IFERROR(M17/I17,0)</f>
        <v>100.49658</v>
      </c>
      <c r="Q17" s="17" t="n">
        <v>1342</v>
      </c>
      <c r="R17" s="44" t="n">
        <f aca="false">I17-Q17</f>
        <v>-842</v>
      </c>
      <c r="S17" s="43" t="n">
        <f aca="false">$AK17*R17</f>
        <v>-84618.1212252965</v>
      </c>
      <c r="U17" s="26" t="s">
        <v>259</v>
      </c>
      <c r="V17" s="26" t="s">
        <v>273</v>
      </c>
      <c r="W17" s="26" t="s">
        <v>262</v>
      </c>
      <c r="X17" s="24" t="s">
        <v>226</v>
      </c>
      <c r="Y17" s="26" t="s">
        <v>267</v>
      </c>
      <c r="Z17" s="24" t="s">
        <v>54</v>
      </c>
      <c r="AA17" s="26" t="s">
        <v>3505</v>
      </c>
      <c r="AB17" s="26" t="s">
        <v>440</v>
      </c>
      <c r="AC17" s="26" t="s">
        <v>441</v>
      </c>
      <c r="AD17" s="26" t="s">
        <v>269</v>
      </c>
      <c r="AE17" s="26"/>
      <c r="AF17" s="26" t="s">
        <v>270</v>
      </c>
      <c r="AG17" s="26" t="s">
        <v>442</v>
      </c>
      <c r="AH17" s="45" t="n">
        <v>506</v>
      </c>
      <c r="AI17" s="45" t="n">
        <f aca="false">Q17</f>
        <v>1342</v>
      </c>
      <c r="AJ17" s="45" t="n">
        <f aca="false">$AH17-$AI17</f>
        <v>-836</v>
      </c>
      <c r="AK17" s="46" t="n">
        <v>100.496581027668</v>
      </c>
      <c r="AL17" s="46" t="n">
        <f aca="false">$AJ17*$AK17</f>
        <v>-84015.1417391304</v>
      </c>
      <c r="AM17" s="46" t="n">
        <f aca="false">$AI17*$AK17</f>
        <v>134866.41173913</v>
      </c>
      <c r="AN17" s="26"/>
      <c r="AO17" s="26" t="s">
        <v>3481</v>
      </c>
    </row>
    <row r="18" customFormat="false" ht="12" hidden="false" customHeight="false" outlineLevel="0" collapsed="false">
      <c r="A18" s="39" t="s">
        <v>751</v>
      </c>
      <c r="B18" s="39" t="s">
        <v>752</v>
      </c>
      <c r="C18" s="39"/>
      <c r="D18" s="39" t="s">
        <v>4505</v>
      </c>
      <c r="E18" s="39" t="s">
        <v>274</v>
      </c>
      <c r="F18" s="39" t="s">
        <v>3464</v>
      </c>
      <c r="G18" s="39" t="s">
        <v>6097</v>
      </c>
      <c r="H18" s="39" t="s">
        <v>4502</v>
      </c>
      <c r="I18" s="40" t="n">
        <v>500</v>
      </c>
      <c r="J18" s="40" t="n">
        <v>0</v>
      </c>
      <c r="K18" s="39" t="s">
        <v>4503</v>
      </c>
      <c r="L18" s="41" t="n">
        <v>0</v>
      </c>
      <c r="M18" s="41" t="n">
        <v>104086.99</v>
      </c>
      <c r="O18" s="42" t="n">
        <f aca="false">M18/SUM($M$2:$M$485)</f>
        <v>0.00169619573176906</v>
      </c>
      <c r="P18" s="43" t="n">
        <f aca="false">IFERROR(M18/I18,0)</f>
        <v>208.17398</v>
      </c>
      <c r="Q18" s="17" t="n">
        <v>832</v>
      </c>
      <c r="R18" s="44" t="n">
        <f aca="false">I18-Q18</f>
        <v>-332</v>
      </c>
      <c r="S18" s="43" t="n">
        <f aca="false">$AK18*R18</f>
        <v>-69113.7586643234</v>
      </c>
      <c r="U18" s="26" t="s">
        <v>259</v>
      </c>
      <c r="V18" s="26" t="s">
        <v>273</v>
      </c>
      <c r="W18" s="26" t="s">
        <v>262</v>
      </c>
      <c r="X18" s="29" t="s">
        <v>227</v>
      </c>
      <c r="Y18" s="26" t="s">
        <v>297</v>
      </c>
      <c r="Z18" s="24" t="s">
        <v>54</v>
      </c>
      <c r="AA18" s="26" t="s">
        <v>3496</v>
      </c>
      <c r="AB18" s="26" t="s">
        <v>3497</v>
      </c>
      <c r="AC18" s="26" t="s">
        <v>755</v>
      </c>
      <c r="AD18" s="26" t="s">
        <v>269</v>
      </c>
      <c r="AE18" s="26"/>
      <c r="AF18" s="26" t="s">
        <v>270</v>
      </c>
      <c r="AG18" s="26" t="s">
        <v>756</v>
      </c>
      <c r="AH18" s="45" t="n">
        <v>569</v>
      </c>
      <c r="AI18" s="45" t="n">
        <f aca="false">Q18</f>
        <v>832</v>
      </c>
      <c r="AJ18" s="45" t="n">
        <f aca="false">$AH18-$AI18</f>
        <v>-263</v>
      </c>
      <c r="AK18" s="46" t="n">
        <v>208.173971880492</v>
      </c>
      <c r="AL18" s="46" t="n">
        <f aca="false">$AJ18*$AK18</f>
        <v>-54749.7546045694</v>
      </c>
      <c r="AM18" s="46" t="n">
        <f aca="false">$AI18*$AK18</f>
        <v>173200.744604569</v>
      </c>
      <c r="AN18" s="26"/>
      <c r="AO18" s="26" t="s">
        <v>3498</v>
      </c>
    </row>
    <row r="19" customFormat="false" ht="12" hidden="false" customHeight="false" outlineLevel="0" collapsed="false">
      <c r="A19" s="39" t="s">
        <v>536</v>
      </c>
      <c r="B19" s="39" t="s">
        <v>537</v>
      </c>
      <c r="C19" s="39" t="s">
        <v>4506</v>
      </c>
      <c r="D19" s="39" t="s">
        <v>4505</v>
      </c>
      <c r="E19" s="39" t="s">
        <v>261</v>
      </c>
      <c r="F19" s="39" t="s">
        <v>3464</v>
      </c>
      <c r="G19" s="39" t="s">
        <v>6096</v>
      </c>
      <c r="H19" s="39" t="s">
        <v>4502</v>
      </c>
      <c r="I19" s="40" t="n">
        <v>485</v>
      </c>
      <c r="J19" s="40" t="n">
        <v>0</v>
      </c>
      <c r="K19" s="39" t="s">
        <v>4503</v>
      </c>
      <c r="L19" s="41" t="n">
        <v>0</v>
      </c>
      <c r="M19" s="41" t="n">
        <v>129164</v>
      </c>
      <c r="O19" s="42" t="n">
        <f aca="false">M19/SUM($M$2:$M$485)</f>
        <v>0.00210484927557439</v>
      </c>
      <c r="P19" s="43" t="n">
        <f aca="false">IFERROR(M19/I19,0)</f>
        <v>266.317525773196</v>
      </c>
      <c r="Q19" s="17" t="n">
        <v>200</v>
      </c>
      <c r="R19" s="44" t="n">
        <f aca="false">I19-Q19</f>
        <v>285</v>
      </c>
      <c r="S19" s="43" t="n">
        <f aca="false">$AK19*R19</f>
        <v>75900.4948453608</v>
      </c>
      <c r="U19" s="26" t="s">
        <v>259</v>
      </c>
      <c r="V19" s="26" t="s">
        <v>260</v>
      </c>
      <c r="W19" s="26" t="s">
        <v>262</v>
      </c>
      <c r="X19" s="24" t="s">
        <v>226</v>
      </c>
      <c r="Y19" s="26" t="s">
        <v>267</v>
      </c>
      <c r="Z19" s="25" t="s">
        <v>51</v>
      </c>
      <c r="AA19" s="26" t="s">
        <v>3509</v>
      </c>
      <c r="AB19" s="26" t="s">
        <v>3510</v>
      </c>
      <c r="AC19" s="26" t="s">
        <v>290</v>
      </c>
      <c r="AD19" s="26" t="s">
        <v>269</v>
      </c>
      <c r="AE19" s="26"/>
      <c r="AF19" s="26" t="s">
        <v>269</v>
      </c>
      <c r="AG19" s="26"/>
      <c r="AH19" s="45" t="n">
        <v>485</v>
      </c>
      <c r="AI19" s="45" t="n">
        <f aca="false">Q19</f>
        <v>200</v>
      </c>
      <c r="AJ19" s="45" t="n">
        <f aca="false">$AH19-$AI19</f>
        <v>285</v>
      </c>
      <c r="AK19" s="46" t="n">
        <v>266.317525773196</v>
      </c>
      <c r="AL19" s="46" t="n">
        <f aca="false">$AJ19*$AK19</f>
        <v>75900.4948453608</v>
      </c>
      <c r="AM19" s="46" t="n">
        <f aca="false">$AI19*$AK19</f>
        <v>53263.5051546392</v>
      </c>
      <c r="AN19" s="26"/>
      <c r="AO19" s="26" t="s">
        <v>3511</v>
      </c>
    </row>
    <row r="20" customFormat="false" ht="12" hidden="false" customHeight="false" outlineLevel="0" collapsed="false">
      <c r="A20" s="39" t="s">
        <v>328</v>
      </c>
      <c r="B20" s="39" t="s">
        <v>329</v>
      </c>
      <c r="C20" s="39" t="s">
        <v>4510</v>
      </c>
      <c r="D20" s="39" t="s">
        <v>4505</v>
      </c>
      <c r="E20" s="39" t="s">
        <v>261</v>
      </c>
      <c r="F20" s="39" t="s">
        <v>3464</v>
      </c>
      <c r="G20" s="39" t="s">
        <v>6096</v>
      </c>
      <c r="H20" s="39" t="s">
        <v>4502</v>
      </c>
      <c r="I20" s="40" t="n">
        <v>405</v>
      </c>
      <c r="J20" s="40" t="n">
        <v>0</v>
      </c>
      <c r="K20" s="39" t="s">
        <v>4503</v>
      </c>
      <c r="L20" s="41" t="n">
        <v>0</v>
      </c>
      <c r="M20" s="41" t="n">
        <v>13505.63</v>
      </c>
      <c r="O20" s="42" t="n">
        <f aca="false">M20/SUM($M$2:$M$485)</f>
        <v>0.000220086986479791</v>
      </c>
      <c r="P20" s="43" t="n">
        <f aca="false">IFERROR(M20/I20,0)</f>
        <v>33.3472345679012</v>
      </c>
      <c r="Q20" s="17"/>
      <c r="R20" s="44" t="n">
        <f aca="false">I20-Q20</f>
        <v>405</v>
      </c>
      <c r="S20" s="43" t="n">
        <f aca="false">$AK20*R20</f>
        <v>13505.6284615385</v>
      </c>
      <c r="U20" s="26" t="s">
        <v>259</v>
      </c>
      <c r="V20" s="26" t="s">
        <v>260</v>
      </c>
      <c r="W20" s="26" t="s">
        <v>262</v>
      </c>
      <c r="X20" s="24" t="s">
        <v>226</v>
      </c>
      <c r="Y20" s="26" t="s">
        <v>267</v>
      </c>
      <c r="Z20" s="25" t="s">
        <v>51</v>
      </c>
      <c r="AA20" s="26" t="s">
        <v>3479</v>
      </c>
      <c r="AB20" s="26" t="s">
        <v>3480</v>
      </c>
      <c r="AC20" s="26" t="s">
        <v>1791</v>
      </c>
      <c r="AD20" s="26" t="s">
        <v>269</v>
      </c>
      <c r="AE20" s="26"/>
      <c r="AF20" s="26" t="s">
        <v>270</v>
      </c>
      <c r="AG20" s="26" t="s">
        <v>333</v>
      </c>
      <c r="AH20" s="45"/>
      <c r="AI20" s="45"/>
      <c r="AJ20" s="45"/>
      <c r="AK20" s="46" t="n">
        <v>33.3472307692308</v>
      </c>
      <c r="AL20" s="46"/>
      <c r="AM20" s="46"/>
      <c r="AN20" s="26"/>
      <c r="AO20" s="26" t="s">
        <v>6100</v>
      </c>
    </row>
    <row r="21" customFormat="false" ht="12" hidden="false" customHeight="false" outlineLevel="0" collapsed="false">
      <c r="A21" s="39" t="s">
        <v>3518</v>
      </c>
      <c r="B21" s="39" t="s">
        <v>3519</v>
      </c>
      <c r="C21" s="39" t="s">
        <v>6101</v>
      </c>
      <c r="D21" s="39" t="s">
        <v>4505</v>
      </c>
      <c r="E21" s="39" t="s">
        <v>261</v>
      </c>
      <c r="F21" s="39" t="s">
        <v>3464</v>
      </c>
      <c r="G21" s="39" t="s">
        <v>6096</v>
      </c>
      <c r="H21" s="39" t="s">
        <v>4502</v>
      </c>
      <c r="I21" s="40" t="n">
        <v>405</v>
      </c>
      <c r="J21" s="40" t="n">
        <v>0</v>
      </c>
      <c r="K21" s="39" t="s">
        <v>4503</v>
      </c>
      <c r="L21" s="41" t="n">
        <v>0</v>
      </c>
      <c r="M21" s="41" t="n">
        <v>9108.17</v>
      </c>
      <c r="O21" s="42" t="n">
        <f aca="false">M21/SUM($M$2:$M$485)</f>
        <v>0.000148426225777371</v>
      </c>
      <c r="P21" s="43" t="n">
        <f aca="false">IFERROR(M21/I21,0)</f>
        <v>22.4893086419753</v>
      </c>
      <c r="Q21" s="17"/>
      <c r="R21" s="44" t="n">
        <f aca="false">I21-Q21</f>
        <v>405</v>
      </c>
      <c r="S21" s="43" t="n">
        <f aca="false">$AK21*R21</f>
        <v>9108.17</v>
      </c>
      <c r="U21" s="26" t="s">
        <v>259</v>
      </c>
      <c r="V21" s="26" t="s">
        <v>260</v>
      </c>
      <c r="W21" s="26" t="s">
        <v>262</v>
      </c>
      <c r="X21" s="26"/>
      <c r="Y21" s="26" t="s">
        <v>277</v>
      </c>
      <c r="Z21" s="27" t="s">
        <v>123</v>
      </c>
      <c r="AA21" s="26"/>
      <c r="AB21" s="26"/>
      <c r="AC21" s="26"/>
      <c r="AD21" s="26"/>
      <c r="AE21" s="26"/>
      <c r="AF21" s="26"/>
      <c r="AG21" s="26"/>
      <c r="AH21" s="45" t="n">
        <v>405</v>
      </c>
      <c r="AI21" s="45" t="n">
        <f aca="false">Q21</f>
        <v>0</v>
      </c>
      <c r="AJ21" s="45" t="n">
        <f aca="false">$AH21-$AI21</f>
        <v>405</v>
      </c>
      <c r="AK21" s="46" t="n">
        <v>22.4893086419753</v>
      </c>
      <c r="AL21" s="46" t="n">
        <f aca="false">$AJ21*$AK21</f>
        <v>9108.17</v>
      </c>
      <c r="AM21" s="46" t="n">
        <f aca="false">$AI21*$AK21</f>
        <v>0</v>
      </c>
      <c r="AN21" s="26"/>
      <c r="AO21" s="26"/>
    </row>
    <row r="22" customFormat="false" ht="12" hidden="false" customHeight="false" outlineLevel="0" collapsed="false">
      <c r="A22" s="39" t="s">
        <v>344</v>
      </c>
      <c r="B22" s="39" t="s">
        <v>345</v>
      </c>
      <c r="C22" s="39" t="s">
        <v>4519</v>
      </c>
      <c r="D22" s="39" t="s">
        <v>4505</v>
      </c>
      <c r="E22" s="39" t="s">
        <v>261</v>
      </c>
      <c r="F22" s="39" t="s">
        <v>3464</v>
      </c>
      <c r="G22" s="39" t="s">
        <v>6096</v>
      </c>
      <c r="H22" s="39" t="s">
        <v>4502</v>
      </c>
      <c r="I22" s="40" t="n">
        <v>400</v>
      </c>
      <c r="J22" s="40" t="n">
        <v>0</v>
      </c>
      <c r="K22" s="39" t="s">
        <v>4503</v>
      </c>
      <c r="L22" s="41" t="n">
        <v>0</v>
      </c>
      <c r="M22" s="41" t="n">
        <v>219967.37</v>
      </c>
      <c r="O22" s="42" t="n">
        <f aca="false">M22/SUM($M$2:$M$485)</f>
        <v>0.00358457588333052</v>
      </c>
      <c r="P22" s="43" t="n">
        <f aca="false">IFERROR(M22/I22,0)</f>
        <v>549.918425</v>
      </c>
      <c r="Q22" s="17" t="n">
        <v>460</v>
      </c>
      <c r="R22" s="44" t="n">
        <f aca="false">I22-Q22</f>
        <v>-60</v>
      </c>
      <c r="S22" s="43" t="n">
        <f aca="false">$AK22*R22</f>
        <v>-32995.1050909091</v>
      </c>
      <c r="U22" s="26" t="s">
        <v>259</v>
      </c>
      <c r="V22" s="26" t="s">
        <v>260</v>
      </c>
      <c r="W22" s="26" t="s">
        <v>262</v>
      </c>
      <c r="X22" s="24" t="s">
        <v>226</v>
      </c>
      <c r="Y22" s="26" t="s">
        <v>267</v>
      </c>
      <c r="Z22" s="25" t="s">
        <v>51</v>
      </c>
      <c r="AA22" s="26" t="s">
        <v>3499</v>
      </c>
      <c r="AB22" s="26" t="s">
        <v>3500</v>
      </c>
      <c r="AC22" s="26" t="s">
        <v>348</v>
      </c>
      <c r="AD22" s="26" t="s">
        <v>269</v>
      </c>
      <c r="AE22" s="26"/>
      <c r="AF22" s="26" t="s">
        <v>270</v>
      </c>
      <c r="AG22" s="26" t="s">
        <v>349</v>
      </c>
      <c r="AH22" s="45" t="n">
        <v>550</v>
      </c>
      <c r="AI22" s="45" t="n">
        <f aca="false">Q22</f>
        <v>460</v>
      </c>
      <c r="AJ22" s="45" t="n">
        <f aca="false">$AH22-$AI22</f>
        <v>90</v>
      </c>
      <c r="AK22" s="46" t="n">
        <v>549.918418181818</v>
      </c>
      <c r="AL22" s="46" t="n">
        <f aca="false">$AJ22*$AK22</f>
        <v>49492.6576363636</v>
      </c>
      <c r="AM22" s="46" t="n">
        <f aca="false">$AI22*$AK22</f>
        <v>252962.472363636</v>
      </c>
      <c r="AN22" s="26"/>
      <c r="AO22" s="26" t="s">
        <v>3481</v>
      </c>
    </row>
    <row r="23" customFormat="false" ht="12" hidden="false" customHeight="false" outlineLevel="0" collapsed="false">
      <c r="A23" s="39" t="s">
        <v>263</v>
      </c>
      <c r="B23" s="39" t="s">
        <v>264</v>
      </c>
      <c r="C23" s="39" t="s">
        <v>3506</v>
      </c>
      <c r="D23" s="39" t="s">
        <v>4505</v>
      </c>
      <c r="E23" s="39" t="s">
        <v>261</v>
      </c>
      <c r="F23" s="39" t="s">
        <v>3464</v>
      </c>
      <c r="G23" s="39" t="s">
        <v>6096</v>
      </c>
      <c r="H23" s="39" t="s">
        <v>4502</v>
      </c>
      <c r="I23" s="40" t="n">
        <v>400</v>
      </c>
      <c r="J23" s="40" t="n">
        <v>0</v>
      </c>
      <c r="K23" s="39" t="s">
        <v>4503</v>
      </c>
      <c r="L23" s="41" t="n">
        <v>0</v>
      </c>
      <c r="M23" s="41" t="n">
        <v>21678.95</v>
      </c>
      <c r="O23" s="42" t="n">
        <f aca="false">M23/SUM($M$2:$M$485)</f>
        <v>0.000353278949263831</v>
      </c>
      <c r="P23" s="43" t="n">
        <f aca="false">IFERROR(M23/I23,0)</f>
        <v>54.197375</v>
      </c>
      <c r="Q23" s="17"/>
      <c r="R23" s="44" t="n">
        <f aca="false">I23-Q23</f>
        <v>400</v>
      </c>
      <c r="S23" s="43" t="n">
        <f aca="false">$AK23*R23</f>
        <v>21678.9465437788</v>
      </c>
      <c r="U23" s="26" t="s">
        <v>259</v>
      </c>
      <c r="V23" s="26" t="s">
        <v>260</v>
      </c>
      <c r="W23" s="26" t="s">
        <v>262</v>
      </c>
      <c r="X23" s="24" t="s">
        <v>226</v>
      </c>
      <c r="Y23" s="26" t="s">
        <v>267</v>
      </c>
      <c r="Z23" s="25" t="s">
        <v>51</v>
      </c>
      <c r="AA23" s="26" t="s">
        <v>3465</v>
      </c>
      <c r="AB23" s="26" t="s">
        <v>3466</v>
      </c>
      <c r="AC23" s="26" t="s">
        <v>268</v>
      </c>
      <c r="AD23" s="26" t="s">
        <v>269</v>
      </c>
      <c r="AE23" s="26"/>
      <c r="AF23" s="26" t="s">
        <v>270</v>
      </c>
      <c r="AG23" s="26" t="s">
        <v>271</v>
      </c>
      <c r="AH23" s="45"/>
      <c r="AI23" s="45"/>
      <c r="AJ23" s="45"/>
      <c r="AK23" s="46" t="n">
        <v>54.197366359447</v>
      </c>
      <c r="AL23" s="46"/>
      <c r="AM23" s="46"/>
      <c r="AN23" s="26"/>
      <c r="AO23" s="26" t="s">
        <v>6099</v>
      </c>
    </row>
    <row r="24" customFormat="false" ht="12" hidden="false" customHeight="false" outlineLevel="0" collapsed="false">
      <c r="A24" s="39" t="s">
        <v>263</v>
      </c>
      <c r="B24" s="39" t="s">
        <v>264</v>
      </c>
      <c r="C24" s="39" t="s">
        <v>2284</v>
      </c>
      <c r="D24" s="39" t="s">
        <v>4505</v>
      </c>
      <c r="E24" s="39" t="s">
        <v>261</v>
      </c>
      <c r="F24" s="39" t="s">
        <v>3464</v>
      </c>
      <c r="G24" s="39" t="s">
        <v>6096</v>
      </c>
      <c r="H24" s="39" t="s">
        <v>4502</v>
      </c>
      <c r="I24" s="40" t="n">
        <v>400</v>
      </c>
      <c r="J24" s="40" t="n">
        <v>0</v>
      </c>
      <c r="K24" s="39" t="s">
        <v>4503</v>
      </c>
      <c r="L24" s="41" t="n">
        <v>0</v>
      </c>
      <c r="M24" s="41" t="n">
        <v>21678.95</v>
      </c>
      <c r="O24" s="42" t="n">
        <f aca="false">M24/SUM($M$2:$M$485)</f>
        <v>0.000353278949263831</v>
      </c>
      <c r="P24" s="43" t="n">
        <f aca="false">IFERROR(M24/I24,0)</f>
        <v>54.197375</v>
      </c>
      <c r="Q24" s="17"/>
      <c r="R24" s="44" t="n">
        <f aca="false">I24-Q24</f>
        <v>400</v>
      </c>
      <c r="S24" s="43" t="n">
        <f aca="false">$AK24*R24</f>
        <v>21678.9465437788</v>
      </c>
      <c r="U24" s="26" t="s">
        <v>259</v>
      </c>
      <c r="V24" s="26" t="s">
        <v>260</v>
      </c>
      <c r="W24" s="26" t="s">
        <v>262</v>
      </c>
      <c r="X24" s="24" t="s">
        <v>226</v>
      </c>
      <c r="Y24" s="26" t="s">
        <v>267</v>
      </c>
      <c r="Z24" s="25" t="s">
        <v>51</v>
      </c>
      <c r="AA24" s="26" t="s">
        <v>3465</v>
      </c>
      <c r="AB24" s="26" t="s">
        <v>3466</v>
      </c>
      <c r="AC24" s="26" t="s">
        <v>268</v>
      </c>
      <c r="AD24" s="26" t="s">
        <v>269</v>
      </c>
      <c r="AE24" s="26"/>
      <c r="AF24" s="26" t="s">
        <v>270</v>
      </c>
      <c r="AG24" s="26" t="s">
        <v>271</v>
      </c>
      <c r="AH24" s="45"/>
      <c r="AI24" s="45"/>
      <c r="AJ24" s="45"/>
      <c r="AK24" s="46" t="n">
        <v>54.197366359447</v>
      </c>
      <c r="AL24" s="46"/>
      <c r="AM24" s="46"/>
      <c r="AN24" s="26"/>
      <c r="AO24" s="26" t="s">
        <v>6099</v>
      </c>
    </row>
    <row r="25" customFormat="false" ht="12" hidden="false" customHeight="false" outlineLevel="0" collapsed="false">
      <c r="A25" s="39" t="s">
        <v>278</v>
      </c>
      <c r="B25" s="39" t="s">
        <v>279</v>
      </c>
      <c r="C25" s="39" t="s">
        <v>6102</v>
      </c>
      <c r="D25" s="39" t="s">
        <v>4505</v>
      </c>
      <c r="E25" s="39" t="s">
        <v>261</v>
      </c>
      <c r="F25" s="39" t="s">
        <v>3464</v>
      </c>
      <c r="G25" s="39" t="s">
        <v>6096</v>
      </c>
      <c r="H25" s="39" t="s">
        <v>4502</v>
      </c>
      <c r="I25" s="40" t="n">
        <v>400</v>
      </c>
      <c r="J25" s="40" t="n">
        <v>0</v>
      </c>
      <c r="K25" s="39" t="s">
        <v>4503</v>
      </c>
      <c r="L25" s="41" t="n">
        <v>0</v>
      </c>
      <c r="M25" s="41" t="n">
        <v>55997.93</v>
      </c>
      <c r="O25" s="42" t="n">
        <f aca="false">M25/SUM($M$2:$M$485)</f>
        <v>0.000912539116117226</v>
      </c>
      <c r="P25" s="43" t="n">
        <f aca="false">IFERROR(M25/I25,0)</f>
        <v>139.994825</v>
      </c>
      <c r="Q25" s="17"/>
      <c r="R25" s="44" t="n">
        <f aca="false">I25-Q25</f>
        <v>400</v>
      </c>
      <c r="S25" s="43" t="n">
        <f aca="false">$AK25*R25</f>
        <v>55997.9276822762</v>
      </c>
      <c r="U25" s="26" t="s">
        <v>259</v>
      </c>
      <c r="V25" s="26" t="s">
        <v>260</v>
      </c>
      <c r="W25" s="26" t="s">
        <v>262</v>
      </c>
      <c r="X25" s="25" t="s">
        <v>228</v>
      </c>
      <c r="Y25" s="26" t="s">
        <v>282</v>
      </c>
      <c r="Z25" s="25" t="s">
        <v>51</v>
      </c>
      <c r="AA25" s="26" t="s">
        <v>3468</v>
      </c>
      <c r="AB25" s="26" t="s">
        <v>3469</v>
      </c>
      <c r="AC25" s="26" t="s">
        <v>1816</v>
      </c>
      <c r="AD25" s="26" t="s">
        <v>269</v>
      </c>
      <c r="AE25" s="26"/>
      <c r="AF25" s="26" t="s">
        <v>270</v>
      </c>
      <c r="AG25" s="26" t="s">
        <v>284</v>
      </c>
      <c r="AH25" s="45"/>
      <c r="AI25" s="45"/>
      <c r="AJ25" s="45"/>
      <c r="AK25" s="46" t="n">
        <v>139.994819205691</v>
      </c>
      <c r="AL25" s="46"/>
      <c r="AM25" s="46"/>
      <c r="AN25" s="26"/>
      <c r="AO25" s="26" t="s">
        <v>6103</v>
      </c>
    </row>
    <row r="26" customFormat="false" ht="12" hidden="false" customHeight="false" outlineLevel="0" collapsed="false">
      <c r="A26" s="39" t="s">
        <v>814</v>
      </c>
      <c r="B26" s="39" t="s">
        <v>815</v>
      </c>
      <c r="C26" s="39" t="s">
        <v>4506</v>
      </c>
      <c r="D26" s="39" t="s">
        <v>4505</v>
      </c>
      <c r="E26" s="39" t="s">
        <v>261</v>
      </c>
      <c r="F26" s="39" t="s">
        <v>3464</v>
      </c>
      <c r="G26" s="39" t="s">
        <v>6096</v>
      </c>
      <c r="H26" s="39" t="s">
        <v>4502</v>
      </c>
      <c r="I26" s="40" t="n">
        <v>350</v>
      </c>
      <c r="J26" s="40" t="n">
        <v>0</v>
      </c>
      <c r="K26" s="39" t="s">
        <v>4503</v>
      </c>
      <c r="L26" s="41" t="n">
        <v>0</v>
      </c>
      <c r="M26" s="41" t="n">
        <v>464341</v>
      </c>
      <c r="O26" s="42" t="n">
        <f aca="false">M26/SUM($M$2:$M$485)</f>
        <v>0.00756687480621139</v>
      </c>
      <c r="P26" s="43" t="n">
        <f aca="false">IFERROR(M26/I26,0)</f>
        <v>1326.68857142857</v>
      </c>
      <c r="Q26" s="17" t="n">
        <v>66</v>
      </c>
      <c r="R26" s="44" t="n">
        <f aca="false">I26-Q26</f>
        <v>284</v>
      </c>
      <c r="S26" s="43" t="n">
        <f aca="false">$AK26*R26</f>
        <v>376779.554285714</v>
      </c>
      <c r="U26" s="26" t="s">
        <v>259</v>
      </c>
      <c r="V26" s="26" t="s">
        <v>260</v>
      </c>
      <c r="W26" s="26" t="s">
        <v>262</v>
      </c>
      <c r="X26" s="25" t="s">
        <v>228</v>
      </c>
      <c r="Y26" s="26" t="s">
        <v>282</v>
      </c>
      <c r="Z26" s="25" t="s">
        <v>51</v>
      </c>
      <c r="AA26" s="26" t="s">
        <v>3520</v>
      </c>
      <c r="AB26" s="26" t="s">
        <v>3521</v>
      </c>
      <c r="AC26" s="26" t="s">
        <v>2150</v>
      </c>
      <c r="AD26" s="26" t="s">
        <v>269</v>
      </c>
      <c r="AE26" s="26"/>
      <c r="AF26" s="26" t="s">
        <v>270</v>
      </c>
      <c r="AG26" s="26" t="s">
        <v>2151</v>
      </c>
      <c r="AH26" s="45" t="n">
        <v>350</v>
      </c>
      <c r="AI26" s="45" t="n">
        <f aca="false">Q26</f>
        <v>66</v>
      </c>
      <c r="AJ26" s="45" t="n">
        <f aca="false">$AH26-$AI26</f>
        <v>284</v>
      </c>
      <c r="AK26" s="46" t="n">
        <v>1326.68857142857</v>
      </c>
      <c r="AL26" s="46" t="n">
        <f aca="false">$AJ26*$AK26</f>
        <v>376779.554285714</v>
      </c>
      <c r="AM26" s="46" t="n">
        <f aca="false">$AI26*$AK26</f>
        <v>87561.4457142857</v>
      </c>
      <c r="AN26" s="26"/>
      <c r="AO26" s="26" t="s">
        <v>3522</v>
      </c>
    </row>
    <row r="27" customFormat="false" ht="12" hidden="false" customHeight="false" outlineLevel="0" collapsed="false">
      <c r="A27" s="39" t="s">
        <v>390</v>
      </c>
      <c r="B27" s="39" t="s">
        <v>391</v>
      </c>
      <c r="C27" s="39" t="s">
        <v>4506</v>
      </c>
      <c r="D27" s="39" t="s">
        <v>4505</v>
      </c>
      <c r="E27" s="39" t="s">
        <v>261</v>
      </c>
      <c r="F27" s="39" t="s">
        <v>3464</v>
      </c>
      <c r="G27" s="39" t="s">
        <v>6096</v>
      </c>
      <c r="H27" s="39" t="s">
        <v>4502</v>
      </c>
      <c r="I27" s="40" t="n">
        <v>340</v>
      </c>
      <c r="J27" s="40" t="n">
        <v>0</v>
      </c>
      <c r="K27" s="39" t="s">
        <v>4503</v>
      </c>
      <c r="L27" s="41" t="n">
        <v>0</v>
      </c>
      <c r="M27" s="41" t="n">
        <v>15950.35</v>
      </c>
      <c r="O27" s="42" t="n">
        <f aca="false">M27/SUM($M$2:$M$485)</f>
        <v>0.000259926006028444</v>
      </c>
      <c r="P27" s="43" t="n">
        <f aca="false">IFERROR(M27/I27,0)</f>
        <v>46.9127941176471</v>
      </c>
      <c r="Q27" s="17" t="n">
        <v>140</v>
      </c>
      <c r="R27" s="44" t="n">
        <f aca="false">I27-Q27</f>
        <v>200</v>
      </c>
      <c r="S27" s="43" t="n">
        <f aca="false">$AK27*R27</f>
        <v>9382.55882352941</v>
      </c>
      <c r="U27" s="26" t="s">
        <v>259</v>
      </c>
      <c r="V27" s="26" t="s">
        <v>260</v>
      </c>
      <c r="W27" s="26" t="s">
        <v>262</v>
      </c>
      <c r="X27" s="24" t="s">
        <v>226</v>
      </c>
      <c r="Y27" s="26" t="s">
        <v>267</v>
      </c>
      <c r="Z27" s="25" t="s">
        <v>51</v>
      </c>
      <c r="AA27" s="26" t="s">
        <v>2328</v>
      </c>
      <c r="AB27" s="26" t="s">
        <v>3523</v>
      </c>
      <c r="AC27" s="26" t="s">
        <v>3524</v>
      </c>
      <c r="AD27" s="26" t="s">
        <v>269</v>
      </c>
      <c r="AE27" s="26"/>
      <c r="AF27" s="26" t="s">
        <v>270</v>
      </c>
      <c r="AG27" s="26" t="s">
        <v>3525</v>
      </c>
      <c r="AH27" s="45" t="n">
        <v>340</v>
      </c>
      <c r="AI27" s="45" t="n">
        <f aca="false">Q27</f>
        <v>140</v>
      </c>
      <c r="AJ27" s="45" t="n">
        <f aca="false">$AH27-$AI27</f>
        <v>200</v>
      </c>
      <c r="AK27" s="46" t="n">
        <v>46.9127941176471</v>
      </c>
      <c r="AL27" s="46" t="n">
        <f aca="false">$AJ27*$AK27</f>
        <v>9382.55882352941</v>
      </c>
      <c r="AM27" s="46" t="n">
        <f aca="false">$AI27*$AK27</f>
        <v>6567.79117647059</v>
      </c>
      <c r="AN27" s="26"/>
      <c r="AO27" s="26" t="s">
        <v>368</v>
      </c>
    </row>
    <row r="28" customFormat="false" ht="12" hidden="false" customHeight="false" outlineLevel="0" collapsed="false">
      <c r="A28" s="39" t="s">
        <v>420</v>
      </c>
      <c r="B28" s="39" t="s">
        <v>421</v>
      </c>
      <c r="C28" s="39" t="s">
        <v>4506</v>
      </c>
      <c r="D28" s="39" t="s">
        <v>4505</v>
      </c>
      <c r="E28" s="39" t="s">
        <v>261</v>
      </c>
      <c r="F28" s="39" t="s">
        <v>3464</v>
      </c>
      <c r="G28" s="39" t="s">
        <v>6096</v>
      </c>
      <c r="H28" s="39" t="s">
        <v>4502</v>
      </c>
      <c r="I28" s="40" t="n">
        <v>303</v>
      </c>
      <c r="J28" s="40" t="n">
        <v>0</v>
      </c>
      <c r="K28" s="39" t="s">
        <v>4503</v>
      </c>
      <c r="L28" s="41" t="n">
        <v>0</v>
      </c>
      <c r="M28" s="41" t="n">
        <v>129603.05</v>
      </c>
      <c r="O28" s="42" t="n">
        <f aca="false">M28/SUM($M$2:$M$485)</f>
        <v>0.0021120040096678</v>
      </c>
      <c r="P28" s="43" t="n">
        <f aca="false">IFERROR(M28/I28,0)</f>
        <v>427.732838283828</v>
      </c>
      <c r="Q28" s="17" t="n">
        <v>343</v>
      </c>
      <c r="R28" s="44" t="n">
        <f aca="false">I28-Q28</f>
        <v>-40</v>
      </c>
      <c r="S28" s="43" t="n">
        <f aca="false">$AK28*R28</f>
        <v>-17109.3134328358</v>
      </c>
      <c r="U28" s="26" t="s">
        <v>259</v>
      </c>
      <c r="V28" s="26" t="s">
        <v>260</v>
      </c>
      <c r="W28" s="26" t="s">
        <v>262</v>
      </c>
      <c r="X28" s="25" t="s">
        <v>228</v>
      </c>
      <c r="Y28" s="26" t="s">
        <v>282</v>
      </c>
      <c r="Z28" s="25" t="s">
        <v>51</v>
      </c>
      <c r="AA28" s="26" t="s">
        <v>1824</v>
      </c>
      <c r="AB28" s="26" t="s">
        <v>3494</v>
      </c>
      <c r="AC28" s="26" t="s">
        <v>424</v>
      </c>
      <c r="AD28" s="26" t="s">
        <v>269</v>
      </c>
      <c r="AE28" s="26"/>
      <c r="AF28" s="26" t="s">
        <v>270</v>
      </c>
      <c r="AG28" s="26" t="s">
        <v>425</v>
      </c>
      <c r="AH28" s="45" t="n">
        <v>603</v>
      </c>
      <c r="AI28" s="45" t="n">
        <f aca="false">Q28</f>
        <v>343</v>
      </c>
      <c r="AJ28" s="45" t="n">
        <f aca="false">$AH28-$AI28</f>
        <v>260</v>
      </c>
      <c r="AK28" s="46" t="n">
        <v>427.732835820896</v>
      </c>
      <c r="AL28" s="46" t="n">
        <f aca="false">$AJ28*$AK28</f>
        <v>111210.537313433</v>
      </c>
      <c r="AM28" s="46" t="n">
        <f aca="false">$AI28*$AK28</f>
        <v>146712.362686567</v>
      </c>
      <c r="AN28" s="26"/>
      <c r="AO28" s="26" t="s">
        <v>3495</v>
      </c>
    </row>
    <row r="29" customFormat="false" ht="12" hidden="false" customHeight="false" outlineLevel="0" collapsed="false">
      <c r="A29" s="39" t="s">
        <v>460</v>
      </c>
      <c r="B29" s="39" t="s">
        <v>461</v>
      </c>
      <c r="C29" s="39" t="s">
        <v>4583</v>
      </c>
      <c r="D29" s="39" t="s">
        <v>4505</v>
      </c>
      <c r="E29" s="39" t="s">
        <v>261</v>
      </c>
      <c r="F29" s="39" t="s">
        <v>3464</v>
      </c>
      <c r="G29" s="39" t="s">
        <v>6096</v>
      </c>
      <c r="H29" s="39" t="s">
        <v>4502</v>
      </c>
      <c r="I29" s="40" t="n">
        <v>300</v>
      </c>
      <c r="J29" s="40" t="n">
        <v>0</v>
      </c>
      <c r="K29" s="39" t="s">
        <v>4503</v>
      </c>
      <c r="L29" s="41" t="n">
        <v>0</v>
      </c>
      <c r="M29" s="41" t="n">
        <v>129255.56</v>
      </c>
      <c r="O29" s="42" t="n">
        <f aca="false">M29/SUM($M$2:$M$485)</f>
        <v>0.00210634133218205</v>
      </c>
      <c r="P29" s="43" t="n">
        <f aca="false">IFERROR(M29/I29,0)</f>
        <v>430.851866666667</v>
      </c>
      <c r="Q29" s="17" t="n">
        <v>695</v>
      </c>
      <c r="R29" s="44" t="n">
        <f aca="false">I29-Q29</f>
        <v>-395</v>
      </c>
      <c r="S29" s="43" t="n">
        <f aca="false">$AK29*R29</f>
        <v>-170186.487706856</v>
      </c>
      <c r="U29" s="26" t="s">
        <v>259</v>
      </c>
      <c r="V29" s="26" t="s">
        <v>260</v>
      </c>
      <c r="W29" s="26" t="s">
        <v>262</v>
      </c>
      <c r="X29" s="29" t="s">
        <v>227</v>
      </c>
      <c r="Y29" s="26" t="s">
        <v>297</v>
      </c>
      <c r="Z29" s="24" t="s">
        <v>54</v>
      </c>
      <c r="AA29" s="26" t="s">
        <v>3515</v>
      </c>
      <c r="AB29" s="26" t="s">
        <v>3516</v>
      </c>
      <c r="AC29" s="26" t="s">
        <v>464</v>
      </c>
      <c r="AD29" s="26" t="s">
        <v>269</v>
      </c>
      <c r="AE29" s="26"/>
      <c r="AF29" s="26" t="s">
        <v>270</v>
      </c>
      <c r="AG29" s="26" t="s">
        <v>465</v>
      </c>
      <c r="AH29" s="45" t="n">
        <v>423</v>
      </c>
      <c r="AI29" s="45" t="n">
        <f aca="false">Q29</f>
        <v>695</v>
      </c>
      <c r="AJ29" s="45" t="n">
        <f aca="false">$AH29-$AI29</f>
        <v>-272</v>
      </c>
      <c r="AK29" s="46" t="n">
        <v>430.851867612293</v>
      </c>
      <c r="AL29" s="46" t="n">
        <f aca="false">$AJ29*$AK29</f>
        <v>-117191.707990544</v>
      </c>
      <c r="AM29" s="46" t="n">
        <f aca="false">$AI29*$AK29</f>
        <v>299442.047990544</v>
      </c>
      <c r="AN29" s="26"/>
      <c r="AO29" s="26" t="s">
        <v>3517</v>
      </c>
    </row>
    <row r="30" customFormat="false" ht="12" hidden="false" customHeight="false" outlineLevel="0" collapsed="false">
      <c r="A30" s="39" t="s">
        <v>350</v>
      </c>
      <c r="B30" s="39" t="s">
        <v>351</v>
      </c>
      <c r="C30" s="39" t="s">
        <v>4527</v>
      </c>
      <c r="D30" s="39" t="s">
        <v>4505</v>
      </c>
      <c r="E30" s="39" t="s">
        <v>261</v>
      </c>
      <c r="F30" s="39" t="s">
        <v>3464</v>
      </c>
      <c r="G30" s="39" t="s">
        <v>6096</v>
      </c>
      <c r="H30" s="39" t="s">
        <v>4502</v>
      </c>
      <c r="I30" s="40" t="n">
        <v>300</v>
      </c>
      <c r="J30" s="40" t="n">
        <v>0</v>
      </c>
      <c r="K30" s="39" t="s">
        <v>4503</v>
      </c>
      <c r="L30" s="41" t="n">
        <v>0</v>
      </c>
      <c r="M30" s="41" t="n">
        <v>136941</v>
      </c>
      <c r="O30" s="42" t="n">
        <f aca="false">M30/SUM($M$2:$M$485)</f>
        <v>0.00223158282994048</v>
      </c>
      <c r="P30" s="43" t="n">
        <f aca="false">IFERROR(M30/I30,0)</f>
        <v>456.47</v>
      </c>
      <c r="Q30" s="17" t="n">
        <v>499</v>
      </c>
      <c r="R30" s="44" t="n">
        <f aca="false">I30-Q30</f>
        <v>-199</v>
      </c>
      <c r="S30" s="43" t="n">
        <f aca="false">$AK30*R30</f>
        <v>-90837.53</v>
      </c>
      <c r="U30" s="26" t="s">
        <v>259</v>
      </c>
      <c r="V30" s="26" t="s">
        <v>260</v>
      </c>
      <c r="W30" s="26" t="s">
        <v>262</v>
      </c>
      <c r="X30" s="24" t="s">
        <v>226</v>
      </c>
      <c r="Y30" s="26" t="s">
        <v>267</v>
      </c>
      <c r="Z30" s="25" t="s">
        <v>51</v>
      </c>
      <c r="AA30" s="26" t="s">
        <v>3506</v>
      </c>
      <c r="AB30" s="26" t="s">
        <v>3507</v>
      </c>
      <c r="AC30" s="26" t="s">
        <v>354</v>
      </c>
      <c r="AD30" s="26" t="s">
        <v>269</v>
      </c>
      <c r="AE30" s="26"/>
      <c r="AF30" s="26" t="s">
        <v>270</v>
      </c>
      <c r="AG30" s="26" t="s">
        <v>355</v>
      </c>
      <c r="AH30" s="45" t="n">
        <v>500</v>
      </c>
      <c r="AI30" s="45" t="n">
        <f aca="false">Q30</f>
        <v>499</v>
      </c>
      <c r="AJ30" s="45" t="n">
        <f aca="false">$AH30-$AI30</f>
        <v>1</v>
      </c>
      <c r="AK30" s="46" t="n">
        <v>456.47</v>
      </c>
      <c r="AL30" s="46" t="n">
        <f aca="false">$AJ30*$AK30</f>
        <v>456.47</v>
      </c>
      <c r="AM30" s="46" t="n">
        <f aca="false">$AI30*$AK30</f>
        <v>227778.53</v>
      </c>
      <c r="AN30" s="26"/>
      <c r="AO30" s="26" t="s">
        <v>3481</v>
      </c>
    </row>
    <row r="31" customFormat="false" ht="12" hidden="false" customHeight="false" outlineLevel="0" collapsed="false">
      <c r="A31" s="39" t="s">
        <v>420</v>
      </c>
      <c r="B31" s="39" t="s">
        <v>421</v>
      </c>
      <c r="C31" s="39" t="s">
        <v>6104</v>
      </c>
      <c r="D31" s="39" t="s">
        <v>4505</v>
      </c>
      <c r="E31" s="39" t="s">
        <v>261</v>
      </c>
      <c r="F31" s="39" t="s">
        <v>3464</v>
      </c>
      <c r="G31" s="39" t="s">
        <v>6096</v>
      </c>
      <c r="H31" s="39" t="s">
        <v>4502</v>
      </c>
      <c r="I31" s="40" t="n">
        <v>300</v>
      </c>
      <c r="J31" s="40" t="n">
        <v>0</v>
      </c>
      <c r="K31" s="39" t="s">
        <v>4503</v>
      </c>
      <c r="L31" s="41" t="n">
        <v>0</v>
      </c>
      <c r="M31" s="41" t="n">
        <v>128319.85</v>
      </c>
      <c r="O31" s="42" t="n">
        <f aca="false">M31/SUM($M$2:$M$485)</f>
        <v>0.00209109305467711</v>
      </c>
      <c r="P31" s="43" t="n">
        <f aca="false">IFERROR(M31/I31,0)</f>
        <v>427.732833333333</v>
      </c>
      <c r="Q31" s="17"/>
      <c r="R31" s="44" t="n">
        <f aca="false">I31-Q31</f>
        <v>300</v>
      </c>
      <c r="S31" s="43" t="n">
        <f aca="false">$AK31*R31</f>
        <v>128319.850746269</v>
      </c>
      <c r="U31" s="26" t="s">
        <v>259</v>
      </c>
      <c r="V31" s="26" t="s">
        <v>260</v>
      </c>
      <c r="W31" s="26" t="s">
        <v>262</v>
      </c>
      <c r="X31" s="25" t="s">
        <v>228</v>
      </c>
      <c r="Y31" s="26" t="s">
        <v>282</v>
      </c>
      <c r="Z31" s="25" t="s">
        <v>51</v>
      </c>
      <c r="AA31" s="26" t="s">
        <v>1824</v>
      </c>
      <c r="AB31" s="26" t="s">
        <v>3494</v>
      </c>
      <c r="AC31" s="26" t="s">
        <v>424</v>
      </c>
      <c r="AD31" s="26" t="s">
        <v>269</v>
      </c>
      <c r="AE31" s="26"/>
      <c r="AF31" s="26" t="s">
        <v>270</v>
      </c>
      <c r="AG31" s="26" t="s">
        <v>425</v>
      </c>
      <c r="AH31" s="45"/>
      <c r="AI31" s="45"/>
      <c r="AJ31" s="45"/>
      <c r="AK31" s="46" t="n">
        <v>427.732835820896</v>
      </c>
      <c r="AL31" s="46"/>
      <c r="AM31" s="46"/>
      <c r="AN31" s="26"/>
      <c r="AO31" s="26" t="s">
        <v>6105</v>
      </c>
    </row>
    <row r="32" customFormat="false" ht="12" hidden="false" customHeight="false" outlineLevel="0" collapsed="false">
      <c r="A32" s="39" t="s">
        <v>520</v>
      </c>
      <c r="B32" s="39" t="s">
        <v>521</v>
      </c>
      <c r="C32" s="39" t="s">
        <v>4506</v>
      </c>
      <c r="D32" s="39" t="s">
        <v>4515</v>
      </c>
      <c r="E32" s="39" t="s">
        <v>261</v>
      </c>
      <c r="F32" s="39" t="s">
        <v>3464</v>
      </c>
      <c r="G32" s="39" t="s">
        <v>6096</v>
      </c>
      <c r="H32" s="39" t="s">
        <v>4502</v>
      </c>
      <c r="I32" s="40" t="n">
        <v>300</v>
      </c>
      <c r="J32" s="40" t="n">
        <v>0</v>
      </c>
      <c r="K32" s="39" t="s">
        <v>4503</v>
      </c>
      <c r="L32" s="41" t="n">
        <v>0</v>
      </c>
      <c r="M32" s="41" t="n">
        <v>324760</v>
      </c>
      <c r="O32" s="42" t="n">
        <f aca="false">M32/SUM($M$2:$M$485)</f>
        <v>0.00529227068483121</v>
      </c>
      <c r="P32" s="43" t="n">
        <f aca="false">IFERROR(M32/I32,0)</f>
        <v>1082.53333333333</v>
      </c>
      <c r="Q32" s="17" t="n">
        <v>317</v>
      </c>
      <c r="R32" s="44" t="n">
        <f aca="false">I32-Q32</f>
        <v>-17</v>
      </c>
      <c r="S32" s="43" t="n">
        <f aca="false">$AK32*R32</f>
        <v>-18403.0666666667</v>
      </c>
      <c r="U32" s="26" t="s">
        <v>259</v>
      </c>
      <c r="V32" s="26" t="s">
        <v>260</v>
      </c>
      <c r="W32" s="26" t="s">
        <v>262</v>
      </c>
      <c r="X32" s="29" t="s">
        <v>227</v>
      </c>
      <c r="Y32" s="26" t="s">
        <v>297</v>
      </c>
      <c r="Z32" s="24" t="s">
        <v>54</v>
      </c>
      <c r="AA32" s="26" t="s">
        <v>1799</v>
      </c>
      <c r="AB32" s="26" t="s">
        <v>3527</v>
      </c>
      <c r="AC32" s="26" t="s">
        <v>524</v>
      </c>
      <c r="AD32" s="26" t="s">
        <v>269</v>
      </c>
      <c r="AE32" s="26"/>
      <c r="AF32" s="26" t="s">
        <v>270</v>
      </c>
      <c r="AG32" s="26" t="s">
        <v>525</v>
      </c>
      <c r="AH32" s="45" t="n">
        <v>300</v>
      </c>
      <c r="AI32" s="45" t="n">
        <f aca="false">Q32</f>
        <v>317</v>
      </c>
      <c r="AJ32" s="45" t="n">
        <f aca="false">$AH32-$AI32</f>
        <v>-17</v>
      </c>
      <c r="AK32" s="46" t="n">
        <v>1082.53333333333</v>
      </c>
      <c r="AL32" s="46" t="n">
        <f aca="false">$AJ32*$AK32</f>
        <v>-18403.0666666667</v>
      </c>
      <c r="AM32" s="46" t="n">
        <f aca="false">$AI32*$AK32</f>
        <v>343163.066666667</v>
      </c>
      <c r="AN32" s="26"/>
      <c r="AO32" s="26" t="s">
        <v>343</v>
      </c>
    </row>
    <row r="33" customFormat="false" ht="12" hidden="false" customHeight="false" outlineLevel="0" collapsed="false">
      <c r="A33" s="39" t="s">
        <v>653</v>
      </c>
      <c r="B33" s="39" t="s">
        <v>654</v>
      </c>
      <c r="C33" s="39" t="s">
        <v>4506</v>
      </c>
      <c r="D33" s="39" t="s">
        <v>4505</v>
      </c>
      <c r="E33" s="39" t="s">
        <v>261</v>
      </c>
      <c r="F33" s="39" t="s">
        <v>3464</v>
      </c>
      <c r="G33" s="39" t="s">
        <v>6096</v>
      </c>
      <c r="H33" s="39" t="s">
        <v>4502</v>
      </c>
      <c r="I33" s="40" t="n">
        <v>300</v>
      </c>
      <c r="J33" s="40" t="n">
        <v>0</v>
      </c>
      <c r="K33" s="39" t="s">
        <v>4503</v>
      </c>
      <c r="L33" s="41" t="n">
        <v>0</v>
      </c>
      <c r="M33" s="41" t="n">
        <v>11332</v>
      </c>
      <c r="O33" s="42" t="n">
        <f aca="false">M33/SUM($M$2:$M$485)</f>
        <v>0.000184665634316133</v>
      </c>
      <c r="P33" s="43" t="n">
        <f aca="false">IFERROR(M33/I33,0)</f>
        <v>37.7733333333333</v>
      </c>
      <c r="Q33" s="17" t="n">
        <v>370</v>
      </c>
      <c r="R33" s="44" t="n">
        <f aca="false">I33-Q33</f>
        <v>-70</v>
      </c>
      <c r="S33" s="43" t="n">
        <f aca="false">$AK33*R33</f>
        <v>-2644.13333333333</v>
      </c>
      <c r="U33" s="26" t="s">
        <v>259</v>
      </c>
      <c r="V33" s="26" t="s">
        <v>260</v>
      </c>
      <c r="W33" s="26" t="s">
        <v>262</v>
      </c>
      <c r="X33" s="24" t="s">
        <v>226</v>
      </c>
      <c r="Y33" s="26" t="s">
        <v>267</v>
      </c>
      <c r="Z33" s="24" t="s">
        <v>54</v>
      </c>
      <c r="AA33" s="26" t="s">
        <v>3528</v>
      </c>
      <c r="AB33" s="26" t="s">
        <v>3529</v>
      </c>
      <c r="AC33" s="26" t="s">
        <v>657</v>
      </c>
      <c r="AD33" s="26" t="s">
        <v>269</v>
      </c>
      <c r="AE33" s="26"/>
      <c r="AF33" s="26" t="s">
        <v>270</v>
      </c>
      <c r="AG33" s="26" t="s">
        <v>658</v>
      </c>
      <c r="AH33" s="45" t="n">
        <v>300</v>
      </c>
      <c r="AI33" s="45" t="n">
        <f aca="false">Q33</f>
        <v>370</v>
      </c>
      <c r="AJ33" s="45" t="n">
        <f aca="false">$AH33-$AI33</f>
        <v>-70</v>
      </c>
      <c r="AK33" s="46" t="n">
        <v>37.7733333333333</v>
      </c>
      <c r="AL33" s="46" t="n">
        <f aca="false">$AJ33*$AK33</f>
        <v>-2644.13333333333</v>
      </c>
      <c r="AM33" s="46" t="n">
        <f aca="false">$AI33*$AK33</f>
        <v>13976.1333333333</v>
      </c>
      <c r="AN33" s="26"/>
      <c r="AO33" s="26" t="s">
        <v>368</v>
      </c>
    </row>
    <row r="34" customFormat="false" ht="12" hidden="false" customHeight="false" outlineLevel="0" collapsed="false">
      <c r="A34" s="39" t="s">
        <v>579</v>
      </c>
      <c r="B34" s="39" t="s">
        <v>580</v>
      </c>
      <c r="C34" s="39" t="s">
        <v>4506</v>
      </c>
      <c r="D34" s="39" t="s">
        <v>4505</v>
      </c>
      <c r="E34" s="39" t="s">
        <v>261</v>
      </c>
      <c r="F34" s="39" t="s">
        <v>3464</v>
      </c>
      <c r="G34" s="39" t="s">
        <v>6096</v>
      </c>
      <c r="H34" s="39" t="s">
        <v>4502</v>
      </c>
      <c r="I34" s="40" t="n">
        <v>300</v>
      </c>
      <c r="J34" s="40" t="n">
        <v>0</v>
      </c>
      <c r="K34" s="39" t="s">
        <v>4503</v>
      </c>
      <c r="L34" s="41" t="n">
        <v>0</v>
      </c>
      <c r="M34" s="41" t="n">
        <v>39900</v>
      </c>
      <c r="O34" s="42" t="n">
        <f aca="false">M34/SUM($M$2:$M$485)</f>
        <v>0.000650208154713528</v>
      </c>
      <c r="P34" s="43" t="n">
        <f aca="false">IFERROR(M34/I34,0)</f>
        <v>133</v>
      </c>
      <c r="Q34" s="17" t="n">
        <v>210</v>
      </c>
      <c r="R34" s="44" t="n">
        <f aca="false">I34-Q34</f>
        <v>90</v>
      </c>
      <c r="S34" s="43" t="n">
        <f aca="false">$AK34*R34</f>
        <v>11970</v>
      </c>
      <c r="U34" s="26" t="s">
        <v>259</v>
      </c>
      <c r="V34" s="26" t="s">
        <v>260</v>
      </c>
      <c r="W34" s="26" t="s">
        <v>262</v>
      </c>
      <c r="X34" s="25" t="s">
        <v>228</v>
      </c>
      <c r="Y34" s="26" t="s">
        <v>282</v>
      </c>
      <c r="Z34" s="25" t="s">
        <v>51</v>
      </c>
      <c r="AA34" s="26" t="s">
        <v>3530</v>
      </c>
      <c r="AB34" s="26" t="s">
        <v>3531</v>
      </c>
      <c r="AC34" s="26" t="s">
        <v>290</v>
      </c>
      <c r="AD34" s="26" t="s">
        <v>269</v>
      </c>
      <c r="AE34" s="26"/>
      <c r="AF34" s="26" t="s">
        <v>270</v>
      </c>
      <c r="AG34" s="26" t="s">
        <v>3532</v>
      </c>
      <c r="AH34" s="45" t="n">
        <v>300</v>
      </c>
      <c r="AI34" s="45" t="n">
        <f aca="false">Q34</f>
        <v>210</v>
      </c>
      <c r="AJ34" s="45" t="n">
        <f aca="false">$AH34-$AI34</f>
        <v>90</v>
      </c>
      <c r="AK34" s="46" t="n">
        <v>133</v>
      </c>
      <c r="AL34" s="46" t="n">
        <f aca="false">$AJ34*$AK34</f>
        <v>11970</v>
      </c>
      <c r="AM34" s="46" t="n">
        <f aca="false">$AI34*$AK34</f>
        <v>27930</v>
      </c>
      <c r="AN34" s="26"/>
      <c r="AO34" s="26" t="s">
        <v>3533</v>
      </c>
    </row>
    <row r="35" customFormat="false" ht="12" hidden="false" customHeight="false" outlineLevel="0" collapsed="false">
      <c r="A35" s="39" t="s">
        <v>426</v>
      </c>
      <c r="B35" s="39" t="s">
        <v>427</v>
      </c>
      <c r="C35" s="39"/>
      <c r="D35" s="39" t="s">
        <v>4505</v>
      </c>
      <c r="E35" s="39" t="s">
        <v>274</v>
      </c>
      <c r="F35" s="39" t="s">
        <v>3464</v>
      </c>
      <c r="G35" s="39" t="s">
        <v>6097</v>
      </c>
      <c r="H35" s="39" t="s">
        <v>4502</v>
      </c>
      <c r="I35" s="40" t="n">
        <v>300</v>
      </c>
      <c r="J35" s="40" t="n">
        <v>0</v>
      </c>
      <c r="K35" s="39" t="s">
        <v>4503</v>
      </c>
      <c r="L35" s="41" t="n">
        <v>0</v>
      </c>
      <c r="M35" s="41" t="n">
        <v>49083.72</v>
      </c>
      <c r="O35" s="42" t="n">
        <f aca="false">M35/SUM($M$2:$M$485)</f>
        <v>0.000799865539039486</v>
      </c>
      <c r="P35" s="43" t="n">
        <f aca="false">IFERROR(M35/I35,0)</f>
        <v>163.6124</v>
      </c>
      <c r="Q35" s="17" t="n">
        <v>420</v>
      </c>
      <c r="R35" s="44" t="n">
        <f aca="false">I35-Q35</f>
        <v>-120</v>
      </c>
      <c r="S35" s="43" t="n">
        <f aca="false">$AK35*R35</f>
        <v>-19633.488</v>
      </c>
      <c r="U35" s="26" t="s">
        <v>259</v>
      </c>
      <c r="V35" s="26" t="s">
        <v>273</v>
      </c>
      <c r="W35" s="26" t="s">
        <v>262</v>
      </c>
      <c r="X35" s="24" t="s">
        <v>226</v>
      </c>
      <c r="Y35" s="26" t="s">
        <v>267</v>
      </c>
      <c r="Z35" s="24" t="s">
        <v>54</v>
      </c>
      <c r="AA35" s="26" t="s">
        <v>95</v>
      </c>
      <c r="AB35" s="26" t="s">
        <v>3536</v>
      </c>
      <c r="AC35" s="26" t="s">
        <v>430</v>
      </c>
      <c r="AD35" s="26" t="s">
        <v>269</v>
      </c>
      <c r="AE35" s="26"/>
      <c r="AF35" s="26" t="s">
        <v>270</v>
      </c>
      <c r="AG35" s="26" t="s">
        <v>431</v>
      </c>
      <c r="AH35" s="45" t="n">
        <v>300</v>
      </c>
      <c r="AI35" s="45" t="n">
        <f aca="false">Q35</f>
        <v>420</v>
      </c>
      <c r="AJ35" s="45" t="n">
        <f aca="false">$AH35-$AI35</f>
        <v>-120</v>
      </c>
      <c r="AK35" s="46" t="n">
        <v>163.6124</v>
      </c>
      <c r="AL35" s="46" t="n">
        <f aca="false">$AJ35*$AK35</f>
        <v>-19633.488</v>
      </c>
      <c r="AM35" s="46" t="n">
        <f aca="false">$AI35*$AK35</f>
        <v>68717.208</v>
      </c>
      <c r="AN35" s="26"/>
      <c r="AO35" s="26" t="s">
        <v>368</v>
      </c>
    </row>
    <row r="36" customFormat="false" ht="12" hidden="false" customHeight="false" outlineLevel="0" collapsed="false">
      <c r="A36" s="39" t="s">
        <v>321</v>
      </c>
      <c r="B36" s="39" t="s">
        <v>322</v>
      </c>
      <c r="C36" s="39"/>
      <c r="D36" s="39" t="s">
        <v>4505</v>
      </c>
      <c r="E36" s="39" t="s">
        <v>274</v>
      </c>
      <c r="F36" s="39" t="s">
        <v>3464</v>
      </c>
      <c r="G36" s="39" t="s">
        <v>6097</v>
      </c>
      <c r="H36" s="39" t="s">
        <v>4502</v>
      </c>
      <c r="I36" s="40" t="n">
        <v>300</v>
      </c>
      <c r="J36" s="40" t="n">
        <v>0</v>
      </c>
      <c r="K36" s="39" t="s">
        <v>4503</v>
      </c>
      <c r="L36" s="41" t="n">
        <v>0</v>
      </c>
      <c r="M36" s="41" t="n">
        <v>56425.13</v>
      </c>
      <c r="O36" s="42" t="n">
        <f aca="false">M36/SUM($M$2:$M$485)</f>
        <v>0.000919500743277467</v>
      </c>
      <c r="P36" s="43" t="n">
        <f aca="false">IFERROR(M36/I36,0)</f>
        <v>188.083766666667</v>
      </c>
      <c r="Q36" s="17" t="n">
        <v>1277</v>
      </c>
      <c r="R36" s="44" t="n">
        <f aca="false">I36-Q36</f>
        <v>-977</v>
      </c>
      <c r="S36" s="43" t="n">
        <f aca="false">$AK36*R36</f>
        <v>-183757.843770492</v>
      </c>
      <c r="U36" s="26" t="s">
        <v>259</v>
      </c>
      <c r="V36" s="26" t="s">
        <v>273</v>
      </c>
      <c r="W36" s="26" t="s">
        <v>262</v>
      </c>
      <c r="X36" s="24" t="s">
        <v>226</v>
      </c>
      <c r="Y36" s="26" t="s">
        <v>267</v>
      </c>
      <c r="Z36" s="24" t="s">
        <v>54</v>
      </c>
      <c r="AA36" s="26" t="s">
        <v>3526</v>
      </c>
      <c r="AB36" s="26" t="s">
        <v>324</v>
      </c>
      <c r="AC36" s="26" t="s">
        <v>325</v>
      </c>
      <c r="AD36" s="26" t="s">
        <v>269</v>
      </c>
      <c r="AE36" s="26"/>
      <c r="AF36" s="26" t="s">
        <v>270</v>
      </c>
      <c r="AG36" s="26" t="s">
        <v>326</v>
      </c>
      <c r="AH36" s="45" t="n">
        <v>305</v>
      </c>
      <c r="AI36" s="45" t="n">
        <f aca="false">Q36</f>
        <v>1277</v>
      </c>
      <c r="AJ36" s="45" t="n">
        <f aca="false">$AH36-$AI36</f>
        <v>-972</v>
      </c>
      <c r="AK36" s="46" t="n">
        <v>188.083770491803</v>
      </c>
      <c r="AL36" s="46" t="n">
        <f aca="false">$AJ36*$AK36</f>
        <v>-182817.424918033</v>
      </c>
      <c r="AM36" s="46" t="n">
        <f aca="false">$AI36*$AK36</f>
        <v>240182.974918033</v>
      </c>
      <c r="AN36" s="26"/>
      <c r="AO36" s="26" t="s">
        <v>3481</v>
      </c>
    </row>
    <row r="37" customFormat="false" ht="12" hidden="false" customHeight="false" outlineLevel="0" collapsed="false">
      <c r="A37" s="39" t="s">
        <v>2832</v>
      </c>
      <c r="B37" s="39" t="s">
        <v>2833</v>
      </c>
      <c r="C37" s="39"/>
      <c r="D37" s="39" t="s">
        <v>4505</v>
      </c>
      <c r="E37" s="39" t="s">
        <v>274</v>
      </c>
      <c r="F37" s="39" t="s">
        <v>3464</v>
      </c>
      <c r="G37" s="39" t="s">
        <v>6097</v>
      </c>
      <c r="H37" s="39" t="s">
        <v>4502</v>
      </c>
      <c r="I37" s="40" t="n">
        <v>300</v>
      </c>
      <c r="J37" s="40" t="n">
        <v>0</v>
      </c>
      <c r="K37" s="39" t="s">
        <v>4503</v>
      </c>
      <c r="L37" s="41" t="n">
        <v>0</v>
      </c>
      <c r="M37" s="41" t="n">
        <v>69374.61</v>
      </c>
      <c r="O37" s="42" t="n">
        <f aca="false">M37/SUM($M$2:$M$485)</f>
        <v>0.0011305247406534</v>
      </c>
      <c r="P37" s="43" t="n">
        <f aca="false">IFERROR(M37/I37,0)</f>
        <v>231.2487</v>
      </c>
      <c r="Q37" s="17"/>
      <c r="R37" s="44" t="n">
        <f aca="false">I37-Q37</f>
        <v>300</v>
      </c>
      <c r="S37" s="43" t="n">
        <f aca="false">$AK37*R37</f>
        <v>69374.61</v>
      </c>
      <c r="U37" s="26" t="s">
        <v>259</v>
      </c>
      <c r="V37" s="26" t="s">
        <v>273</v>
      </c>
      <c r="W37" s="26" t="s">
        <v>262</v>
      </c>
      <c r="X37" s="26"/>
      <c r="Y37" s="26" t="s">
        <v>277</v>
      </c>
      <c r="Z37" s="27" t="s">
        <v>123</v>
      </c>
      <c r="AA37" s="26"/>
      <c r="AB37" s="26"/>
      <c r="AC37" s="26"/>
      <c r="AD37" s="26"/>
      <c r="AE37" s="26"/>
      <c r="AF37" s="26"/>
      <c r="AG37" s="26"/>
      <c r="AH37" s="45" t="n">
        <v>300</v>
      </c>
      <c r="AI37" s="45" t="n">
        <f aca="false">Q37</f>
        <v>0</v>
      </c>
      <c r="AJ37" s="45" t="n">
        <f aca="false">$AH37-$AI37</f>
        <v>300</v>
      </c>
      <c r="AK37" s="46" t="n">
        <v>231.2487</v>
      </c>
      <c r="AL37" s="46" t="n">
        <f aca="false">$AJ37*$AK37</f>
        <v>69374.61</v>
      </c>
      <c r="AM37" s="46" t="n">
        <f aca="false">$AI37*$AK37</f>
        <v>0</v>
      </c>
      <c r="AN37" s="26"/>
      <c r="AO37" s="26"/>
    </row>
    <row r="38" customFormat="false" ht="12" hidden="false" customHeight="false" outlineLevel="0" collapsed="false">
      <c r="A38" s="39" t="s">
        <v>301</v>
      </c>
      <c r="B38" s="39" t="s">
        <v>302</v>
      </c>
      <c r="C38" s="39" t="s">
        <v>6106</v>
      </c>
      <c r="D38" s="39" t="s">
        <v>4505</v>
      </c>
      <c r="E38" s="39" t="s">
        <v>261</v>
      </c>
      <c r="F38" s="39" t="s">
        <v>3464</v>
      </c>
      <c r="G38" s="39" t="s">
        <v>6096</v>
      </c>
      <c r="H38" s="39" t="s">
        <v>4502</v>
      </c>
      <c r="I38" s="40" t="n">
        <v>298</v>
      </c>
      <c r="J38" s="40" t="n">
        <v>0</v>
      </c>
      <c r="K38" s="39" t="s">
        <v>4503</v>
      </c>
      <c r="L38" s="41" t="n">
        <v>0</v>
      </c>
      <c r="M38" s="41" t="n">
        <v>233839.68</v>
      </c>
      <c r="O38" s="42" t="n">
        <f aca="false">M38/SUM($M$2:$M$485)</f>
        <v>0.00381063826645619</v>
      </c>
      <c r="P38" s="43" t="n">
        <f aca="false">IFERROR(M38/I38,0)</f>
        <v>784.696912751678</v>
      </c>
      <c r="Q38" s="17"/>
      <c r="R38" s="44" t="n">
        <f aca="false">I38-Q38</f>
        <v>298</v>
      </c>
      <c r="S38" s="43" t="n">
        <f aca="false">$AK38*R38</f>
        <v>233839.676082677</v>
      </c>
      <c r="U38" s="26" t="s">
        <v>259</v>
      </c>
      <c r="V38" s="26" t="s">
        <v>260</v>
      </c>
      <c r="W38" s="26" t="s">
        <v>262</v>
      </c>
      <c r="X38" s="24" t="s">
        <v>226</v>
      </c>
      <c r="Y38" s="26" t="s">
        <v>267</v>
      </c>
      <c r="Z38" s="25" t="s">
        <v>51</v>
      </c>
      <c r="AA38" s="26" t="s">
        <v>3476</v>
      </c>
      <c r="AB38" s="26" t="s">
        <v>3477</v>
      </c>
      <c r="AC38" s="26" t="s">
        <v>305</v>
      </c>
      <c r="AD38" s="26" t="s">
        <v>269</v>
      </c>
      <c r="AE38" s="26"/>
      <c r="AF38" s="26" t="s">
        <v>270</v>
      </c>
      <c r="AG38" s="26" t="s">
        <v>306</v>
      </c>
      <c r="AH38" s="45"/>
      <c r="AI38" s="45"/>
      <c r="AJ38" s="45"/>
      <c r="AK38" s="46" t="n">
        <v>784.696899606299</v>
      </c>
      <c r="AL38" s="46"/>
      <c r="AM38" s="46"/>
      <c r="AN38" s="26"/>
      <c r="AO38" s="26" t="s">
        <v>6107</v>
      </c>
    </row>
    <row r="39" customFormat="false" ht="12" hidden="false" customHeight="false" outlineLevel="0" collapsed="false">
      <c r="A39" s="39" t="s">
        <v>413</v>
      </c>
      <c r="B39" s="39" t="s">
        <v>414</v>
      </c>
      <c r="C39" s="39" t="s">
        <v>4506</v>
      </c>
      <c r="D39" s="39" t="s">
        <v>4505</v>
      </c>
      <c r="E39" s="39" t="s">
        <v>261</v>
      </c>
      <c r="F39" s="39" t="s">
        <v>3464</v>
      </c>
      <c r="G39" s="39" t="s">
        <v>6096</v>
      </c>
      <c r="H39" s="39" t="s">
        <v>4502</v>
      </c>
      <c r="I39" s="40" t="n">
        <v>280</v>
      </c>
      <c r="J39" s="40" t="n">
        <v>0</v>
      </c>
      <c r="K39" s="39" t="s">
        <v>4503</v>
      </c>
      <c r="L39" s="41" t="n">
        <v>0</v>
      </c>
      <c r="M39" s="41" t="n">
        <v>148458.63</v>
      </c>
      <c r="O39" s="42" t="n">
        <f aca="false">M39/SUM($M$2:$M$485)</f>
        <v>0.00241927348029069</v>
      </c>
      <c r="P39" s="43" t="n">
        <f aca="false">IFERROR(M39/I39,0)</f>
        <v>530.209392857143</v>
      </c>
      <c r="Q39" s="17" t="n">
        <v>660</v>
      </c>
      <c r="R39" s="44" t="n">
        <f aca="false">I39-Q39</f>
        <v>-380</v>
      </c>
      <c r="S39" s="43" t="n">
        <f aca="false">$AK39*R39</f>
        <v>-201479.570416667</v>
      </c>
      <c r="U39" s="26" t="s">
        <v>259</v>
      </c>
      <c r="V39" s="26" t="s">
        <v>260</v>
      </c>
      <c r="W39" s="26" t="s">
        <v>262</v>
      </c>
      <c r="X39" s="29" t="s">
        <v>227</v>
      </c>
      <c r="Y39" s="26" t="s">
        <v>297</v>
      </c>
      <c r="Z39" s="24" t="s">
        <v>54</v>
      </c>
      <c r="AA39" s="26" t="s">
        <v>3512</v>
      </c>
      <c r="AB39" s="26" t="s">
        <v>3513</v>
      </c>
      <c r="AC39" s="26" t="s">
        <v>417</v>
      </c>
      <c r="AD39" s="26" t="s">
        <v>269</v>
      </c>
      <c r="AE39" s="26"/>
      <c r="AF39" s="26" t="s">
        <v>270</v>
      </c>
      <c r="AG39" s="26" t="s">
        <v>418</v>
      </c>
      <c r="AH39" s="45" t="n">
        <v>480</v>
      </c>
      <c r="AI39" s="45" t="n">
        <f aca="false">Q39</f>
        <v>660</v>
      </c>
      <c r="AJ39" s="45" t="n">
        <f aca="false">$AH39-$AI39</f>
        <v>-180</v>
      </c>
      <c r="AK39" s="46" t="n">
        <v>530.209395833333</v>
      </c>
      <c r="AL39" s="46" t="n">
        <f aca="false">$AJ39*$AK39</f>
        <v>-95437.69125</v>
      </c>
      <c r="AM39" s="46" t="n">
        <f aca="false">$AI39*$AK39</f>
        <v>349938.20125</v>
      </c>
      <c r="AN39" s="26"/>
      <c r="AO39" s="26" t="s">
        <v>3514</v>
      </c>
    </row>
    <row r="40" customFormat="false" ht="12" hidden="false" customHeight="false" outlineLevel="0" collapsed="false">
      <c r="A40" s="39" t="s">
        <v>778</v>
      </c>
      <c r="B40" s="39" t="s">
        <v>779</v>
      </c>
      <c r="C40" s="39" t="s">
        <v>4506</v>
      </c>
      <c r="D40" s="39" t="s">
        <v>4505</v>
      </c>
      <c r="E40" s="39" t="s">
        <v>261</v>
      </c>
      <c r="F40" s="39" t="s">
        <v>3464</v>
      </c>
      <c r="G40" s="39" t="s">
        <v>6096</v>
      </c>
      <c r="H40" s="39" t="s">
        <v>4502</v>
      </c>
      <c r="I40" s="40" t="n">
        <v>280</v>
      </c>
      <c r="J40" s="40" t="n">
        <v>0</v>
      </c>
      <c r="K40" s="39" t="s">
        <v>4503</v>
      </c>
      <c r="L40" s="41" t="n">
        <v>0</v>
      </c>
      <c r="M40" s="41" t="n">
        <v>9940</v>
      </c>
      <c r="O40" s="42" t="n">
        <f aca="false">M40/SUM($M$2:$M$485)</f>
        <v>0.000161981680647932</v>
      </c>
      <c r="P40" s="43" t="n">
        <f aca="false">IFERROR(M40/I40,0)</f>
        <v>35.5</v>
      </c>
      <c r="Q40" s="17" t="n">
        <v>308</v>
      </c>
      <c r="R40" s="44" t="n">
        <f aca="false">I40-Q40</f>
        <v>-28</v>
      </c>
      <c r="S40" s="43" t="n">
        <f aca="false">$AK40*R40</f>
        <v>-994</v>
      </c>
      <c r="U40" s="26" t="s">
        <v>259</v>
      </c>
      <c r="V40" s="26" t="s">
        <v>260</v>
      </c>
      <c r="W40" s="26" t="s">
        <v>262</v>
      </c>
      <c r="X40" s="24" t="s">
        <v>226</v>
      </c>
      <c r="Y40" s="26" t="s">
        <v>267</v>
      </c>
      <c r="Z40" s="24" t="s">
        <v>54</v>
      </c>
      <c r="AA40" s="26" t="s">
        <v>3537</v>
      </c>
      <c r="AB40" s="26" t="s">
        <v>3538</v>
      </c>
      <c r="AC40" s="26" t="s">
        <v>782</v>
      </c>
      <c r="AD40" s="26" t="s">
        <v>269</v>
      </c>
      <c r="AE40" s="26"/>
      <c r="AF40" s="26" t="s">
        <v>270</v>
      </c>
      <c r="AG40" s="26" t="s">
        <v>783</v>
      </c>
      <c r="AH40" s="45" t="n">
        <v>280</v>
      </c>
      <c r="AI40" s="45" t="n">
        <f aca="false">Q40</f>
        <v>308</v>
      </c>
      <c r="AJ40" s="45" t="n">
        <f aca="false">$AH40-$AI40</f>
        <v>-28</v>
      </c>
      <c r="AK40" s="46" t="n">
        <v>35.5</v>
      </c>
      <c r="AL40" s="46" t="n">
        <f aca="false">$AJ40*$AK40</f>
        <v>-994</v>
      </c>
      <c r="AM40" s="46" t="n">
        <f aca="false">$AI40*$AK40</f>
        <v>10934</v>
      </c>
      <c r="AN40" s="26"/>
      <c r="AO40" s="26" t="s">
        <v>368</v>
      </c>
    </row>
    <row r="41" customFormat="false" ht="12" hidden="false" customHeight="false" outlineLevel="0" collapsed="false">
      <c r="A41" s="39" t="s">
        <v>374</v>
      </c>
      <c r="B41" s="39" t="s">
        <v>375</v>
      </c>
      <c r="C41" s="39" t="s">
        <v>4506</v>
      </c>
      <c r="D41" s="39" t="s">
        <v>4505</v>
      </c>
      <c r="E41" s="39" t="s">
        <v>261</v>
      </c>
      <c r="F41" s="39" t="s">
        <v>3464</v>
      </c>
      <c r="G41" s="39" t="s">
        <v>6096</v>
      </c>
      <c r="H41" s="39" t="s">
        <v>4502</v>
      </c>
      <c r="I41" s="40" t="n">
        <v>280</v>
      </c>
      <c r="J41" s="40" t="n">
        <v>0</v>
      </c>
      <c r="K41" s="39" t="s">
        <v>4503</v>
      </c>
      <c r="L41" s="41" t="n">
        <v>0</v>
      </c>
      <c r="M41" s="41" t="n">
        <v>142324</v>
      </c>
      <c r="O41" s="42" t="n">
        <f aca="false">M41/SUM($M$2:$M$485)</f>
        <v>0.00231930389502376</v>
      </c>
      <c r="P41" s="43" t="n">
        <f aca="false">IFERROR(M41/I41,0)</f>
        <v>508.3</v>
      </c>
      <c r="Q41" s="17" t="n">
        <v>378</v>
      </c>
      <c r="R41" s="44" t="n">
        <f aca="false">I41-Q41</f>
        <v>-98</v>
      </c>
      <c r="S41" s="43" t="n">
        <f aca="false">$AK41*R41</f>
        <v>-49813.4</v>
      </c>
      <c r="U41" s="26" t="s">
        <v>259</v>
      </c>
      <c r="V41" s="26" t="s">
        <v>260</v>
      </c>
      <c r="W41" s="26" t="s">
        <v>262</v>
      </c>
      <c r="X41" s="25" t="s">
        <v>228</v>
      </c>
      <c r="Y41" s="26" t="s">
        <v>282</v>
      </c>
      <c r="Z41" s="24" t="s">
        <v>54</v>
      </c>
      <c r="AA41" s="26" t="s">
        <v>3539</v>
      </c>
      <c r="AB41" s="26" t="s">
        <v>3540</v>
      </c>
      <c r="AC41" s="26" t="s">
        <v>1513</v>
      </c>
      <c r="AD41" s="26" t="s">
        <v>269</v>
      </c>
      <c r="AE41" s="26"/>
      <c r="AF41" s="26" t="s">
        <v>270</v>
      </c>
      <c r="AG41" s="26" t="s">
        <v>1515</v>
      </c>
      <c r="AH41" s="45" t="n">
        <v>280</v>
      </c>
      <c r="AI41" s="45" t="n">
        <f aca="false">Q41</f>
        <v>378</v>
      </c>
      <c r="AJ41" s="45" t="n">
        <f aca="false">$AH41-$AI41</f>
        <v>-98</v>
      </c>
      <c r="AK41" s="46" t="n">
        <v>508.3</v>
      </c>
      <c r="AL41" s="46" t="n">
        <f aca="false">$AJ41*$AK41</f>
        <v>-49813.4</v>
      </c>
      <c r="AM41" s="46" t="n">
        <f aca="false">$AI41*$AK41</f>
        <v>192137.4</v>
      </c>
      <c r="AN41" s="26"/>
      <c r="AO41" s="26" t="s">
        <v>3541</v>
      </c>
    </row>
    <row r="42" customFormat="false" ht="12" hidden="false" customHeight="false" outlineLevel="0" collapsed="false">
      <c r="A42" s="39" t="s">
        <v>498</v>
      </c>
      <c r="B42" s="39" t="s">
        <v>499</v>
      </c>
      <c r="C42" s="39" t="s">
        <v>4506</v>
      </c>
      <c r="D42" s="39" t="s">
        <v>4505</v>
      </c>
      <c r="E42" s="39" t="s">
        <v>261</v>
      </c>
      <c r="F42" s="39" t="s">
        <v>3464</v>
      </c>
      <c r="G42" s="39" t="s">
        <v>6096</v>
      </c>
      <c r="H42" s="39" t="s">
        <v>4502</v>
      </c>
      <c r="I42" s="40" t="n">
        <v>270</v>
      </c>
      <c r="J42" s="40" t="n">
        <v>0</v>
      </c>
      <c r="K42" s="39" t="s">
        <v>4503</v>
      </c>
      <c r="L42" s="41" t="n">
        <v>0</v>
      </c>
      <c r="M42" s="41" t="n">
        <v>15835.5</v>
      </c>
      <c r="O42" s="42" t="n">
        <f aca="false">M42/SUM($M$2:$M$485)</f>
        <v>0.00025805441689138</v>
      </c>
      <c r="P42" s="43" t="n">
        <f aca="false">IFERROR(M42/I42,0)</f>
        <v>58.65</v>
      </c>
      <c r="Q42" s="17"/>
      <c r="R42" s="44" t="n">
        <f aca="false">I42-Q42</f>
        <v>270</v>
      </c>
      <c r="S42" s="43" t="n">
        <f aca="false">$AK42*R42</f>
        <v>15835.5</v>
      </c>
      <c r="U42" s="26" t="s">
        <v>259</v>
      </c>
      <c r="V42" s="26" t="s">
        <v>260</v>
      </c>
      <c r="W42" s="26" t="s">
        <v>262</v>
      </c>
      <c r="X42" s="26"/>
      <c r="Y42" s="26" t="s">
        <v>277</v>
      </c>
      <c r="Z42" s="27" t="s">
        <v>123</v>
      </c>
      <c r="AA42" s="26"/>
      <c r="AB42" s="26"/>
      <c r="AC42" s="26"/>
      <c r="AD42" s="26"/>
      <c r="AE42" s="26"/>
      <c r="AF42" s="26"/>
      <c r="AG42" s="26"/>
      <c r="AH42" s="45" t="n">
        <v>270</v>
      </c>
      <c r="AI42" s="45" t="n">
        <f aca="false">Q42</f>
        <v>0</v>
      </c>
      <c r="AJ42" s="45" t="n">
        <f aca="false">$AH42-$AI42</f>
        <v>270</v>
      </c>
      <c r="AK42" s="46" t="n">
        <v>58.65</v>
      </c>
      <c r="AL42" s="46" t="n">
        <f aca="false">$AJ42*$AK42</f>
        <v>15835.5</v>
      </c>
      <c r="AM42" s="46" t="n">
        <f aca="false">$AI42*$AK42</f>
        <v>0</v>
      </c>
      <c r="AN42" s="26"/>
      <c r="AO42" s="26"/>
    </row>
    <row r="43" customFormat="false" ht="12" hidden="false" customHeight="false" outlineLevel="0" collapsed="false">
      <c r="A43" s="39" t="s">
        <v>369</v>
      </c>
      <c r="B43" s="39" t="s">
        <v>370</v>
      </c>
      <c r="C43" s="39" t="s">
        <v>4506</v>
      </c>
      <c r="D43" s="39" t="s">
        <v>4505</v>
      </c>
      <c r="E43" s="39" t="s">
        <v>261</v>
      </c>
      <c r="F43" s="39" t="s">
        <v>3464</v>
      </c>
      <c r="G43" s="39" t="s">
        <v>6096</v>
      </c>
      <c r="H43" s="39" t="s">
        <v>4502</v>
      </c>
      <c r="I43" s="40" t="n">
        <v>265</v>
      </c>
      <c r="J43" s="40" t="n">
        <v>0</v>
      </c>
      <c r="K43" s="39" t="s">
        <v>4503</v>
      </c>
      <c r="L43" s="41" t="n">
        <v>0</v>
      </c>
      <c r="M43" s="41" t="n">
        <v>11681.05</v>
      </c>
      <c r="O43" s="42" t="n">
        <f aca="false">M43/SUM($M$2:$M$485)</f>
        <v>0.000190353733474097</v>
      </c>
      <c r="P43" s="43" t="n">
        <f aca="false">IFERROR(M43/I43,0)</f>
        <v>44.0794339622642</v>
      </c>
      <c r="Q43" s="17"/>
      <c r="R43" s="44" t="n">
        <f aca="false">I43-Q43</f>
        <v>265</v>
      </c>
      <c r="S43" s="43" t="n">
        <f aca="false">$AK43*R43</f>
        <v>11681.046746988</v>
      </c>
      <c r="U43" s="26" t="s">
        <v>259</v>
      </c>
      <c r="V43" s="26" t="s">
        <v>260</v>
      </c>
      <c r="W43" s="26" t="s">
        <v>262</v>
      </c>
      <c r="X43" s="26"/>
      <c r="Y43" s="26" t="s">
        <v>277</v>
      </c>
      <c r="Z43" s="27" t="s">
        <v>123</v>
      </c>
      <c r="AA43" s="26"/>
      <c r="AB43" s="26"/>
      <c r="AC43" s="26"/>
      <c r="AD43" s="26"/>
      <c r="AE43" s="26"/>
      <c r="AF43" s="26"/>
      <c r="AG43" s="26"/>
      <c r="AH43" s="45" t="n">
        <v>415</v>
      </c>
      <c r="AI43" s="45" t="n">
        <f aca="false">Q43</f>
        <v>0</v>
      </c>
      <c r="AJ43" s="45" t="n">
        <f aca="false">$AH43-$AI43</f>
        <v>415</v>
      </c>
      <c r="AK43" s="46" t="n">
        <v>44.079421686747</v>
      </c>
      <c r="AL43" s="46" t="n">
        <f aca="false">$AJ43*$AK43</f>
        <v>18292.96</v>
      </c>
      <c r="AM43" s="46" t="n">
        <f aca="false">$AI43*$AK43</f>
        <v>0</v>
      </c>
      <c r="AN43" s="26"/>
      <c r="AO43" s="26" t="s">
        <v>3489</v>
      </c>
    </row>
    <row r="44" customFormat="false" ht="12" hidden="false" customHeight="false" outlineLevel="0" collapsed="false">
      <c r="A44" s="39" t="s">
        <v>3544</v>
      </c>
      <c r="B44" s="39" t="s">
        <v>3545</v>
      </c>
      <c r="C44" s="39" t="s">
        <v>4506</v>
      </c>
      <c r="D44" s="39" t="s">
        <v>4505</v>
      </c>
      <c r="E44" s="39" t="s">
        <v>261</v>
      </c>
      <c r="F44" s="39" t="s">
        <v>3464</v>
      </c>
      <c r="G44" s="39" t="s">
        <v>6096</v>
      </c>
      <c r="H44" s="39" t="s">
        <v>4502</v>
      </c>
      <c r="I44" s="40" t="n">
        <v>258</v>
      </c>
      <c r="J44" s="40" t="n">
        <v>0</v>
      </c>
      <c r="K44" s="39" t="s">
        <v>4503</v>
      </c>
      <c r="L44" s="41" t="n">
        <v>0</v>
      </c>
      <c r="M44" s="41" t="n">
        <v>188584.84</v>
      </c>
      <c r="O44" s="42" t="n">
        <f aca="false">M44/SUM($M$2:$M$485)</f>
        <v>0.00307316794043474</v>
      </c>
      <c r="P44" s="43" t="n">
        <f aca="false">IFERROR(M44/I44,0)</f>
        <v>730.948992248062</v>
      </c>
      <c r="Q44" s="17" t="n">
        <v>10</v>
      </c>
      <c r="R44" s="44" t="n">
        <f aca="false">I44-Q44</f>
        <v>248</v>
      </c>
      <c r="S44" s="43" t="n">
        <f aca="false">$AK44*R44</f>
        <v>181275.350077519</v>
      </c>
      <c r="U44" s="26" t="s">
        <v>259</v>
      </c>
      <c r="V44" s="26" t="s">
        <v>260</v>
      </c>
      <c r="W44" s="26" t="s">
        <v>262</v>
      </c>
      <c r="X44" s="24" t="s">
        <v>226</v>
      </c>
      <c r="Y44" s="26" t="s">
        <v>267</v>
      </c>
      <c r="Z44" s="25" t="s">
        <v>51</v>
      </c>
      <c r="AA44" s="26" t="s">
        <v>3546</v>
      </c>
      <c r="AB44" s="26" t="s">
        <v>3547</v>
      </c>
      <c r="AC44" s="26" t="s">
        <v>290</v>
      </c>
      <c r="AD44" s="26" t="s">
        <v>269</v>
      </c>
      <c r="AE44" s="26"/>
      <c r="AF44" s="26" t="s">
        <v>269</v>
      </c>
      <c r="AG44" s="26"/>
      <c r="AH44" s="45" t="n">
        <v>258</v>
      </c>
      <c r="AI44" s="45" t="n">
        <f aca="false">Q44</f>
        <v>10</v>
      </c>
      <c r="AJ44" s="45" t="n">
        <f aca="false">$AH44-$AI44</f>
        <v>248</v>
      </c>
      <c r="AK44" s="46" t="n">
        <v>730.948992248062</v>
      </c>
      <c r="AL44" s="46" t="n">
        <f aca="false">$AJ44*$AK44</f>
        <v>181275.350077519</v>
      </c>
      <c r="AM44" s="46" t="n">
        <f aca="false">$AI44*$AK44</f>
        <v>7309.48992248062</v>
      </c>
      <c r="AN44" s="26"/>
      <c r="AO44" s="26" t="s">
        <v>3548</v>
      </c>
    </row>
    <row r="45" customFormat="false" ht="12" hidden="false" customHeight="false" outlineLevel="0" collapsed="false">
      <c r="A45" s="39" t="s">
        <v>598</v>
      </c>
      <c r="B45" s="39" t="s">
        <v>599</v>
      </c>
      <c r="C45" s="39" t="s">
        <v>6108</v>
      </c>
      <c r="D45" s="39" t="s">
        <v>4505</v>
      </c>
      <c r="E45" s="39" t="s">
        <v>261</v>
      </c>
      <c r="F45" s="39" t="s">
        <v>3464</v>
      </c>
      <c r="G45" s="39" t="s">
        <v>6096</v>
      </c>
      <c r="H45" s="39" t="s">
        <v>4502</v>
      </c>
      <c r="I45" s="40" t="n">
        <v>255</v>
      </c>
      <c r="J45" s="40" t="n">
        <v>0</v>
      </c>
      <c r="K45" s="39" t="s">
        <v>4503</v>
      </c>
      <c r="L45" s="41" t="n">
        <v>0</v>
      </c>
      <c r="M45" s="41" t="n">
        <v>86470.5</v>
      </c>
      <c r="O45" s="42" t="n">
        <f aca="false">M45/SUM($M$2:$M$485)</f>
        <v>0.00140911840205905</v>
      </c>
      <c r="P45" s="43" t="n">
        <f aca="false">IFERROR(M45/I45,0)</f>
        <v>339.1</v>
      </c>
      <c r="Q45" s="17"/>
      <c r="R45" s="44" t="n">
        <f aca="false">I45-Q45</f>
        <v>255</v>
      </c>
      <c r="S45" s="43" t="n">
        <f aca="false">$AK45*R45</f>
        <v>86470.5</v>
      </c>
      <c r="U45" s="26" t="s">
        <v>259</v>
      </c>
      <c r="V45" s="26" t="s">
        <v>260</v>
      </c>
      <c r="W45" s="26" t="s">
        <v>262</v>
      </c>
      <c r="X45" s="26"/>
      <c r="Y45" s="26" t="s">
        <v>277</v>
      </c>
      <c r="Z45" s="27" t="s">
        <v>123</v>
      </c>
      <c r="AA45" s="26"/>
      <c r="AB45" s="26"/>
      <c r="AC45" s="26"/>
      <c r="AD45" s="26"/>
      <c r="AE45" s="26"/>
      <c r="AF45" s="26"/>
      <c r="AG45" s="26"/>
      <c r="AH45" s="45" t="n">
        <v>255</v>
      </c>
      <c r="AI45" s="45" t="n">
        <f aca="false">Q45</f>
        <v>0</v>
      </c>
      <c r="AJ45" s="45" t="n">
        <f aca="false">$AH45-$AI45</f>
        <v>255</v>
      </c>
      <c r="AK45" s="46" t="n">
        <v>339.1</v>
      </c>
      <c r="AL45" s="46" t="n">
        <f aca="false">$AJ45*$AK45</f>
        <v>86470.5</v>
      </c>
      <c r="AM45" s="46" t="n">
        <f aca="false">$AI45*$AK45</f>
        <v>0</v>
      </c>
      <c r="AN45" s="26"/>
      <c r="AO45" s="26"/>
    </row>
    <row r="46" customFormat="false" ht="12" hidden="false" customHeight="false" outlineLevel="0" collapsed="false">
      <c r="A46" s="39" t="s">
        <v>583</v>
      </c>
      <c r="B46" s="39" t="s">
        <v>584</v>
      </c>
      <c r="C46" s="39" t="s">
        <v>4506</v>
      </c>
      <c r="D46" s="39" t="s">
        <v>4505</v>
      </c>
      <c r="E46" s="39" t="s">
        <v>261</v>
      </c>
      <c r="F46" s="39" t="s">
        <v>3464</v>
      </c>
      <c r="G46" s="39" t="s">
        <v>6096</v>
      </c>
      <c r="H46" s="39" t="s">
        <v>4502</v>
      </c>
      <c r="I46" s="40" t="n">
        <v>250</v>
      </c>
      <c r="J46" s="40" t="n">
        <v>0</v>
      </c>
      <c r="K46" s="39" t="s">
        <v>4503</v>
      </c>
      <c r="L46" s="41" t="n">
        <v>0</v>
      </c>
      <c r="M46" s="41" t="n">
        <v>15355</v>
      </c>
      <c r="O46" s="42" t="n">
        <f aca="false">M46/SUM($M$2:$M$485)</f>
        <v>0.000250224215930482</v>
      </c>
      <c r="P46" s="43" t="n">
        <f aca="false">IFERROR(M46/I46,0)</f>
        <v>61.42</v>
      </c>
      <c r="Q46" s="17" t="n">
        <v>230</v>
      </c>
      <c r="R46" s="44" t="n">
        <f aca="false">I46-Q46</f>
        <v>20</v>
      </c>
      <c r="S46" s="43" t="n">
        <f aca="false">$AK46*R46</f>
        <v>1228.4</v>
      </c>
      <c r="U46" s="26" t="s">
        <v>259</v>
      </c>
      <c r="V46" s="26" t="s">
        <v>260</v>
      </c>
      <c r="W46" s="26" t="s">
        <v>262</v>
      </c>
      <c r="X46" s="24" t="s">
        <v>226</v>
      </c>
      <c r="Y46" s="26" t="s">
        <v>267</v>
      </c>
      <c r="Z46" s="25" t="s">
        <v>51</v>
      </c>
      <c r="AA46" s="26" t="s">
        <v>3549</v>
      </c>
      <c r="AB46" s="26" t="s">
        <v>3550</v>
      </c>
      <c r="AC46" s="26" t="s">
        <v>2396</v>
      </c>
      <c r="AD46" s="26" t="s">
        <v>269</v>
      </c>
      <c r="AE46" s="26"/>
      <c r="AF46" s="26" t="s">
        <v>270</v>
      </c>
      <c r="AG46" s="26" t="s">
        <v>2397</v>
      </c>
      <c r="AH46" s="45" t="n">
        <v>250</v>
      </c>
      <c r="AI46" s="45" t="n">
        <f aca="false">Q46</f>
        <v>230</v>
      </c>
      <c r="AJ46" s="45" t="n">
        <f aca="false">$AH46-$AI46</f>
        <v>20</v>
      </c>
      <c r="AK46" s="46" t="n">
        <v>61.42</v>
      </c>
      <c r="AL46" s="46" t="n">
        <f aca="false">$AJ46*$AK46</f>
        <v>1228.4</v>
      </c>
      <c r="AM46" s="46" t="n">
        <f aca="false">$AI46*$AK46</f>
        <v>14126.6</v>
      </c>
      <c r="AN46" s="26"/>
      <c r="AO46" s="26" t="s">
        <v>368</v>
      </c>
    </row>
    <row r="47" customFormat="false" ht="12" hidden="false" customHeight="false" outlineLevel="0" collapsed="false">
      <c r="A47" s="39" t="s">
        <v>939</v>
      </c>
      <c r="B47" s="39" t="s">
        <v>940</v>
      </c>
      <c r="C47" s="39"/>
      <c r="D47" s="39" t="s">
        <v>4505</v>
      </c>
      <c r="E47" s="39" t="s">
        <v>274</v>
      </c>
      <c r="F47" s="39" t="s">
        <v>3464</v>
      </c>
      <c r="G47" s="39" t="s">
        <v>6097</v>
      </c>
      <c r="H47" s="39" t="s">
        <v>4502</v>
      </c>
      <c r="I47" s="40" t="n">
        <v>250</v>
      </c>
      <c r="J47" s="40" t="n">
        <v>0</v>
      </c>
      <c r="K47" s="39" t="s">
        <v>4503</v>
      </c>
      <c r="L47" s="41" t="n">
        <v>0</v>
      </c>
      <c r="M47" s="41" t="n">
        <v>22101.85</v>
      </c>
      <c r="O47" s="42" t="n">
        <f aca="false">M47/SUM($M$2:$M$485)</f>
        <v>0.000360170503866045</v>
      </c>
      <c r="P47" s="43" t="n">
        <f aca="false">IFERROR(M47/I47,0)</f>
        <v>88.4074</v>
      </c>
      <c r="Q47" s="17" t="n">
        <v>230</v>
      </c>
      <c r="R47" s="44" t="n">
        <f aca="false">I47-Q47</f>
        <v>20</v>
      </c>
      <c r="S47" s="43" t="n">
        <f aca="false">$AK47*R47</f>
        <v>1768.14814814815</v>
      </c>
      <c r="U47" s="26" t="s">
        <v>259</v>
      </c>
      <c r="V47" s="26" t="s">
        <v>273</v>
      </c>
      <c r="W47" s="26" t="s">
        <v>262</v>
      </c>
      <c r="X47" s="24" t="s">
        <v>226</v>
      </c>
      <c r="Y47" s="26" t="s">
        <v>267</v>
      </c>
      <c r="Z47" s="25" t="s">
        <v>51</v>
      </c>
      <c r="AA47" s="26" t="s">
        <v>3542</v>
      </c>
      <c r="AB47" s="26" t="s">
        <v>3543</v>
      </c>
      <c r="AC47" s="26" t="s">
        <v>943</v>
      </c>
      <c r="AD47" s="26" t="s">
        <v>269</v>
      </c>
      <c r="AE47" s="26"/>
      <c r="AF47" s="26" t="s">
        <v>270</v>
      </c>
      <c r="AG47" s="26" t="s">
        <v>944</v>
      </c>
      <c r="AH47" s="45" t="n">
        <v>270</v>
      </c>
      <c r="AI47" s="45" t="n">
        <f aca="false">Q47</f>
        <v>230</v>
      </c>
      <c r="AJ47" s="45" t="n">
        <f aca="false">$AH47-$AI47</f>
        <v>40</v>
      </c>
      <c r="AK47" s="46" t="n">
        <v>88.4074074074074</v>
      </c>
      <c r="AL47" s="46" t="n">
        <f aca="false">$AJ47*$AK47</f>
        <v>3536.2962962963</v>
      </c>
      <c r="AM47" s="46" t="n">
        <f aca="false">$AI47*$AK47</f>
        <v>20333.7037037037</v>
      </c>
      <c r="AN47" s="26"/>
      <c r="AO47" s="26" t="s">
        <v>3481</v>
      </c>
    </row>
    <row r="48" customFormat="false" ht="12" hidden="false" customHeight="false" outlineLevel="0" collapsed="false">
      <c r="A48" s="39" t="s">
        <v>3551</v>
      </c>
      <c r="B48" s="39" t="s">
        <v>3552</v>
      </c>
      <c r="C48" s="39" t="s">
        <v>4506</v>
      </c>
      <c r="D48" s="39" t="s">
        <v>4505</v>
      </c>
      <c r="E48" s="39" t="s">
        <v>261</v>
      </c>
      <c r="F48" s="39" t="s">
        <v>3464</v>
      </c>
      <c r="G48" s="39" t="s">
        <v>6096</v>
      </c>
      <c r="H48" s="39" t="s">
        <v>4502</v>
      </c>
      <c r="I48" s="40" t="n">
        <v>240</v>
      </c>
      <c r="J48" s="40" t="n">
        <v>0</v>
      </c>
      <c r="K48" s="39" t="s">
        <v>4503</v>
      </c>
      <c r="L48" s="41" t="n">
        <v>0</v>
      </c>
      <c r="M48" s="41" t="n">
        <v>13706.4</v>
      </c>
      <c r="O48" s="42" t="n">
        <f aca="false">M48/SUM($M$2:$M$485)</f>
        <v>0.000223358723101892</v>
      </c>
      <c r="P48" s="43" t="n">
        <f aca="false">IFERROR(M48/I48,0)</f>
        <v>57.11</v>
      </c>
      <c r="Q48" s="17" t="n">
        <v>290</v>
      </c>
      <c r="R48" s="44" t="n">
        <f aca="false">I48-Q48</f>
        <v>-50</v>
      </c>
      <c r="S48" s="43" t="n">
        <f aca="false">$AK48*R48</f>
        <v>-2855.5</v>
      </c>
      <c r="U48" s="26" t="s">
        <v>259</v>
      </c>
      <c r="V48" s="26" t="s">
        <v>260</v>
      </c>
      <c r="W48" s="26" t="s">
        <v>262</v>
      </c>
      <c r="X48" s="24" t="s">
        <v>226</v>
      </c>
      <c r="Y48" s="26" t="s">
        <v>267</v>
      </c>
      <c r="Z48" s="24" t="s">
        <v>54</v>
      </c>
      <c r="AA48" s="26" t="s">
        <v>2757</v>
      </c>
      <c r="AB48" s="26" t="s">
        <v>3553</v>
      </c>
      <c r="AC48" s="26" t="s">
        <v>290</v>
      </c>
      <c r="AD48" s="26" t="s">
        <v>269</v>
      </c>
      <c r="AE48" s="26"/>
      <c r="AF48" s="26" t="s">
        <v>269</v>
      </c>
      <c r="AG48" s="26"/>
      <c r="AH48" s="45" t="n">
        <v>240</v>
      </c>
      <c r="AI48" s="45" t="n">
        <f aca="false">Q48</f>
        <v>290</v>
      </c>
      <c r="AJ48" s="45" t="n">
        <f aca="false">$AH48-$AI48</f>
        <v>-50</v>
      </c>
      <c r="AK48" s="46" t="n">
        <v>57.11</v>
      </c>
      <c r="AL48" s="46" t="n">
        <f aca="false">$AJ48*$AK48</f>
        <v>-2855.5</v>
      </c>
      <c r="AM48" s="46" t="n">
        <f aca="false">$AI48*$AK48</f>
        <v>16561.9</v>
      </c>
      <c r="AN48" s="26"/>
      <c r="AO48" s="26" t="s">
        <v>909</v>
      </c>
    </row>
    <row r="49" customFormat="false" ht="12" hidden="false" customHeight="false" outlineLevel="0" collapsed="false">
      <c r="A49" s="39" t="s">
        <v>362</v>
      </c>
      <c r="B49" s="39" t="s">
        <v>363</v>
      </c>
      <c r="C49" s="39"/>
      <c r="D49" s="39" t="s">
        <v>4505</v>
      </c>
      <c r="E49" s="39" t="s">
        <v>274</v>
      </c>
      <c r="F49" s="39" t="s">
        <v>3464</v>
      </c>
      <c r="G49" s="39" t="s">
        <v>6097</v>
      </c>
      <c r="H49" s="39" t="s">
        <v>4502</v>
      </c>
      <c r="I49" s="40" t="n">
        <v>212</v>
      </c>
      <c r="J49" s="40" t="n">
        <v>0</v>
      </c>
      <c r="K49" s="39" t="s">
        <v>4503</v>
      </c>
      <c r="L49" s="41" t="n">
        <v>0</v>
      </c>
      <c r="M49" s="41" t="n">
        <v>9596.53</v>
      </c>
      <c r="O49" s="42" t="n">
        <f aca="false">M49/SUM($M$2:$M$485)</f>
        <v>0.000156384512855965</v>
      </c>
      <c r="P49" s="43" t="n">
        <f aca="false">IFERROR(M49/I49,0)</f>
        <v>45.2666509433962</v>
      </c>
      <c r="Q49" s="17" t="n">
        <v>1669</v>
      </c>
      <c r="R49" s="44" t="n">
        <f aca="false">I49-Q49</f>
        <v>-1457</v>
      </c>
      <c r="S49" s="43" t="n">
        <f aca="false">$AK49*R49</f>
        <v>-65953.4885714286</v>
      </c>
      <c r="U49" s="26" t="s">
        <v>259</v>
      </c>
      <c r="V49" s="26" t="s">
        <v>273</v>
      </c>
      <c r="W49" s="26" t="s">
        <v>262</v>
      </c>
      <c r="X49" s="24" t="s">
        <v>226</v>
      </c>
      <c r="Y49" s="26" t="s">
        <v>267</v>
      </c>
      <c r="Z49" s="24" t="s">
        <v>54</v>
      </c>
      <c r="AA49" s="26" t="s">
        <v>1872</v>
      </c>
      <c r="AB49" s="26" t="s">
        <v>365</v>
      </c>
      <c r="AC49" s="26" t="s">
        <v>366</v>
      </c>
      <c r="AD49" s="26" t="s">
        <v>269</v>
      </c>
      <c r="AE49" s="26"/>
      <c r="AF49" s="26" t="s">
        <v>270</v>
      </c>
      <c r="AG49" s="26" t="s">
        <v>367</v>
      </c>
      <c r="AH49" s="45" t="n">
        <v>217</v>
      </c>
      <c r="AI49" s="45" t="n">
        <f aca="false">Q49</f>
        <v>1669</v>
      </c>
      <c r="AJ49" s="45" t="n">
        <f aca="false">$AH49-$AI49</f>
        <v>-1452</v>
      </c>
      <c r="AK49" s="46" t="n">
        <v>45.2666359447005</v>
      </c>
      <c r="AL49" s="46" t="n">
        <f aca="false">$AJ49*$AK49</f>
        <v>-65727.1553917051</v>
      </c>
      <c r="AM49" s="46" t="n">
        <f aca="false">$AI49*$AK49</f>
        <v>75550.0153917051</v>
      </c>
      <c r="AN49" s="26"/>
      <c r="AO49" s="26" t="s">
        <v>3481</v>
      </c>
    </row>
    <row r="50" customFormat="false" ht="12" hidden="false" customHeight="false" outlineLevel="0" collapsed="false">
      <c r="A50" s="39" t="s">
        <v>581</v>
      </c>
      <c r="B50" s="39" t="s">
        <v>582</v>
      </c>
      <c r="C50" s="39" t="s">
        <v>4506</v>
      </c>
      <c r="D50" s="39" t="s">
        <v>4505</v>
      </c>
      <c r="E50" s="39" t="s">
        <v>261</v>
      </c>
      <c r="F50" s="39" t="s">
        <v>3464</v>
      </c>
      <c r="G50" s="39" t="s">
        <v>6096</v>
      </c>
      <c r="H50" s="39" t="s">
        <v>4502</v>
      </c>
      <c r="I50" s="40" t="n">
        <v>210</v>
      </c>
      <c r="J50" s="40" t="n">
        <v>0</v>
      </c>
      <c r="K50" s="39" t="s">
        <v>4503</v>
      </c>
      <c r="L50" s="41" t="n">
        <v>0</v>
      </c>
      <c r="M50" s="41" t="n">
        <v>30870</v>
      </c>
      <c r="O50" s="42" t="n">
        <f aca="false">M50/SUM($M$2:$M$485)</f>
        <v>0.000503055782857309</v>
      </c>
      <c r="P50" s="43" t="n">
        <f aca="false">IFERROR(M50/I50,0)</f>
        <v>147</v>
      </c>
      <c r="Q50" s="17" t="n">
        <v>465</v>
      </c>
      <c r="R50" s="44" t="n">
        <f aca="false">I50-Q50</f>
        <v>-255</v>
      </c>
      <c r="S50" s="43" t="n">
        <f aca="false">$AK50*R50</f>
        <v>-37485</v>
      </c>
      <c r="U50" s="26" t="s">
        <v>259</v>
      </c>
      <c r="V50" s="26" t="s">
        <v>260</v>
      </c>
      <c r="W50" s="26" t="s">
        <v>262</v>
      </c>
      <c r="X50" s="29" t="s">
        <v>227</v>
      </c>
      <c r="Y50" s="26" t="s">
        <v>297</v>
      </c>
      <c r="Z50" s="24" t="s">
        <v>54</v>
      </c>
      <c r="AA50" s="26" t="s">
        <v>3560</v>
      </c>
      <c r="AB50" s="26" t="s">
        <v>3561</v>
      </c>
      <c r="AC50" s="26" t="s">
        <v>3562</v>
      </c>
      <c r="AD50" s="26" t="s">
        <v>269</v>
      </c>
      <c r="AE50" s="26"/>
      <c r="AF50" s="26" t="s">
        <v>270</v>
      </c>
      <c r="AG50" s="26" t="s">
        <v>3563</v>
      </c>
      <c r="AH50" s="45" t="n">
        <v>210</v>
      </c>
      <c r="AI50" s="45" t="n">
        <f aca="false">Q50</f>
        <v>465</v>
      </c>
      <c r="AJ50" s="45" t="n">
        <f aca="false">$AH50-$AI50</f>
        <v>-255</v>
      </c>
      <c r="AK50" s="46" t="n">
        <v>147</v>
      </c>
      <c r="AL50" s="46" t="n">
        <f aca="false">$AJ50*$AK50</f>
        <v>-37485</v>
      </c>
      <c r="AM50" s="46" t="n">
        <f aca="false">$AI50*$AK50</f>
        <v>68355</v>
      </c>
      <c r="AN50" s="26"/>
      <c r="AO50" s="26" t="s">
        <v>343</v>
      </c>
    </row>
    <row r="51" customFormat="false" ht="12" hidden="false" customHeight="false" outlineLevel="0" collapsed="false">
      <c r="A51" s="39" t="s">
        <v>1797</v>
      </c>
      <c r="B51" s="39" t="s">
        <v>1798</v>
      </c>
      <c r="C51" s="39" t="s">
        <v>6109</v>
      </c>
      <c r="D51" s="39" t="s">
        <v>4505</v>
      </c>
      <c r="E51" s="39" t="s">
        <v>261</v>
      </c>
      <c r="F51" s="39" t="s">
        <v>3464</v>
      </c>
      <c r="G51" s="39" t="s">
        <v>6096</v>
      </c>
      <c r="H51" s="39" t="s">
        <v>4502</v>
      </c>
      <c r="I51" s="40" t="n">
        <v>200</v>
      </c>
      <c r="J51" s="40" t="n">
        <v>0</v>
      </c>
      <c r="K51" s="39" t="s">
        <v>4503</v>
      </c>
      <c r="L51" s="41" t="n">
        <v>0</v>
      </c>
      <c r="M51" s="41" t="n">
        <v>6354.97</v>
      </c>
      <c r="O51" s="42" t="n">
        <f aca="false">M51/SUM($M$2:$M$485)</f>
        <v>0.000103560233507765</v>
      </c>
      <c r="P51" s="43" t="n">
        <f aca="false">IFERROR(M51/I51,0)</f>
        <v>31.77485</v>
      </c>
      <c r="Q51" s="17"/>
      <c r="R51" s="44" t="n">
        <f aca="false">I51-Q51</f>
        <v>200</v>
      </c>
      <c r="S51" s="43" t="n">
        <f aca="false">$AK51*R51</f>
        <v>6354.97</v>
      </c>
      <c r="U51" s="26" t="s">
        <v>259</v>
      </c>
      <c r="V51" s="26" t="s">
        <v>260</v>
      </c>
      <c r="W51" s="26" t="s">
        <v>262</v>
      </c>
      <c r="X51" s="26"/>
      <c r="Y51" s="26" t="s">
        <v>277</v>
      </c>
      <c r="Z51" s="27" t="s">
        <v>123</v>
      </c>
      <c r="AA51" s="26"/>
      <c r="AB51" s="26"/>
      <c r="AC51" s="26"/>
      <c r="AD51" s="26"/>
      <c r="AE51" s="26"/>
      <c r="AF51" s="26"/>
      <c r="AG51" s="26"/>
      <c r="AH51" s="45" t="n">
        <v>200</v>
      </c>
      <c r="AI51" s="45" t="n">
        <f aca="false">Q51</f>
        <v>0</v>
      </c>
      <c r="AJ51" s="45" t="n">
        <f aca="false">$AH51-$AI51</f>
        <v>200</v>
      </c>
      <c r="AK51" s="46" t="n">
        <v>31.77485</v>
      </c>
      <c r="AL51" s="46" t="n">
        <f aca="false">$AJ51*$AK51</f>
        <v>6354.97</v>
      </c>
      <c r="AM51" s="46" t="n">
        <f aca="false">$AI51*$AK51</f>
        <v>0</v>
      </c>
      <c r="AN51" s="26"/>
      <c r="AO51" s="26"/>
    </row>
    <row r="52" customFormat="false" ht="12" hidden="false" customHeight="false" outlineLevel="0" collapsed="false">
      <c r="A52" s="39" t="s">
        <v>483</v>
      </c>
      <c r="B52" s="39" t="s">
        <v>484</v>
      </c>
      <c r="C52" s="39" t="s">
        <v>4506</v>
      </c>
      <c r="D52" s="39" t="s">
        <v>4505</v>
      </c>
      <c r="E52" s="39" t="s">
        <v>261</v>
      </c>
      <c r="F52" s="39" t="s">
        <v>3464</v>
      </c>
      <c r="G52" s="39" t="s">
        <v>6096</v>
      </c>
      <c r="H52" s="39" t="s">
        <v>4502</v>
      </c>
      <c r="I52" s="40" t="n">
        <v>200</v>
      </c>
      <c r="J52" s="40" t="n">
        <v>0</v>
      </c>
      <c r="K52" s="39" t="s">
        <v>4503</v>
      </c>
      <c r="L52" s="41" t="n">
        <v>0</v>
      </c>
      <c r="M52" s="41" t="n">
        <v>70000</v>
      </c>
      <c r="O52" s="42" t="n">
        <f aca="false">M52/SUM($M$2:$M$485)</f>
        <v>0.00114071606090093</v>
      </c>
      <c r="P52" s="43" t="n">
        <f aca="false">IFERROR(M52/I52,0)</f>
        <v>350</v>
      </c>
      <c r="Q52" s="17" t="n">
        <v>86</v>
      </c>
      <c r="R52" s="44" t="n">
        <f aca="false">I52-Q52</f>
        <v>114</v>
      </c>
      <c r="S52" s="43" t="n">
        <f aca="false">$AK52*R52</f>
        <v>39900</v>
      </c>
      <c r="U52" s="26" t="s">
        <v>259</v>
      </c>
      <c r="V52" s="26" t="s">
        <v>260</v>
      </c>
      <c r="W52" s="26" t="s">
        <v>262</v>
      </c>
      <c r="X52" s="25" t="s">
        <v>228</v>
      </c>
      <c r="Y52" s="26" t="s">
        <v>282</v>
      </c>
      <c r="Z52" s="25" t="s">
        <v>51</v>
      </c>
      <c r="AA52" s="26" t="s">
        <v>3564</v>
      </c>
      <c r="AB52" s="26" t="s">
        <v>3565</v>
      </c>
      <c r="AC52" s="26" t="s">
        <v>290</v>
      </c>
      <c r="AD52" s="26" t="s">
        <v>269</v>
      </c>
      <c r="AE52" s="26"/>
      <c r="AF52" s="26" t="s">
        <v>269</v>
      </c>
      <c r="AG52" s="26"/>
      <c r="AH52" s="45" t="n">
        <v>200</v>
      </c>
      <c r="AI52" s="45" t="n">
        <f aca="false">Q52</f>
        <v>86</v>
      </c>
      <c r="AJ52" s="45" t="n">
        <f aca="false">$AH52-$AI52</f>
        <v>114</v>
      </c>
      <c r="AK52" s="46" t="n">
        <v>350</v>
      </c>
      <c r="AL52" s="46" t="n">
        <f aca="false">$AJ52*$AK52</f>
        <v>39900</v>
      </c>
      <c r="AM52" s="46" t="n">
        <f aca="false">$AI52*$AK52</f>
        <v>30100</v>
      </c>
      <c r="AN52" s="26"/>
      <c r="AO52" s="26" t="s">
        <v>3566</v>
      </c>
    </row>
    <row r="53" customFormat="false" ht="12" hidden="false" customHeight="false" outlineLevel="0" collapsed="false">
      <c r="A53" s="39" t="s">
        <v>350</v>
      </c>
      <c r="B53" s="39" t="s">
        <v>351</v>
      </c>
      <c r="C53" s="39" t="s">
        <v>4506</v>
      </c>
      <c r="D53" s="39" t="s">
        <v>4505</v>
      </c>
      <c r="E53" s="39" t="s">
        <v>261</v>
      </c>
      <c r="F53" s="39" t="s">
        <v>3464</v>
      </c>
      <c r="G53" s="39" t="s">
        <v>6096</v>
      </c>
      <c r="H53" s="39" t="s">
        <v>4502</v>
      </c>
      <c r="I53" s="40" t="n">
        <v>200</v>
      </c>
      <c r="J53" s="40" t="n">
        <v>0</v>
      </c>
      <c r="K53" s="39" t="s">
        <v>4503</v>
      </c>
      <c r="L53" s="41" t="n">
        <v>0</v>
      </c>
      <c r="M53" s="41" t="n">
        <v>91294</v>
      </c>
      <c r="O53" s="42" t="n">
        <f aca="false">M53/SUM($M$2:$M$485)</f>
        <v>0.00148772188662699</v>
      </c>
      <c r="P53" s="43" t="n">
        <f aca="false">IFERROR(M53/I53,0)</f>
        <v>456.47</v>
      </c>
      <c r="Q53" s="17"/>
      <c r="R53" s="44" t="n">
        <f aca="false">I53-Q53</f>
        <v>200</v>
      </c>
      <c r="S53" s="43" t="n">
        <f aca="false">$AK53*R53</f>
        <v>91294</v>
      </c>
      <c r="U53" s="26" t="s">
        <v>259</v>
      </c>
      <c r="V53" s="26" t="s">
        <v>260</v>
      </c>
      <c r="W53" s="26" t="s">
        <v>262</v>
      </c>
      <c r="X53" s="24" t="s">
        <v>226</v>
      </c>
      <c r="Y53" s="26" t="s">
        <v>267</v>
      </c>
      <c r="Z53" s="25" t="s">
        <v>51</v>
      </c>
      <c r="AA53" s="26" t="s">
        <v>3506</v>
      </c>
      <c r="AB53" s="26" t="s">
        <v>3507</v>
      </c>
      <c r="AC53" s="26" t="s">
        <v>354</v>
      </c>
      <c r="AD53" s="26" t="s">
        <v>269</v>
      </c>
      <c r="AE53" s="26"/>
      <c r="AF53" s="26" t="s">
        <v>270</v>
      </c>
      <c r="AG53" s="26" t="s">
        <v>355</v>
      </c>
      <c r="AH53" s="45"/>
      <c r="AI53" s="45"/>
      <c r="AJ53" s="45"/>
      <c r="AK53" s="46" t="n">
        <v>456.47</v>
      </c>
      <c r="AL53" s="46"/>
      <c r="AM53" s="46"/>
      <c r="AN53" s="26"/>
      <c r="AO53" s="26" t="s">
        <v>6110</v>
      </c>
    </row>
    <row r="54" customFormat="false" ht="12" hidden="false" customHeight="false" outlineLevel="0" collapsed="false">
      <c r="A54" s="39" t="s">
        <v>413</v>
      </c>
      <c r="B54" s="39" t="s">
        <v>414</v>
      </c>
      <c r="C54" s="39" t="s">
        <v>4529</v>
      </c>
      <c r="D54" s="39" t="s">
        <v>4505</v>
      </c>
      <c r="E54" s="39" t="s">
        <v>261</v>
      </c>
      <c r="F54" s="39" t="s">
        <v>3464</v>
      </c>
      <c r="G54" s="39" t="s">
        <v>6096</v>
      </c>
      <c r="H54" s="39" t="s">
        <v>4502</v>
      </c>
      <c r="I54" s="40" t="n">
        <v>200</v>
      </c>
      <c r="J54" s="40" t="n">
        <v>0</v>
      </c>
      <c r="K54" s="39" t="s">
        <v>4503</v>
      </c>
      <c r="L54" s="41" t="n">
        <v>0</v>
      </c>
      <c r="M54" s="41" t="n">
        <v>106041.88</v>
      </c>
      <c r="O54" s="42" t="n">
        <f aca="false">M54/SUM($M$2:$M$485)</f>
        <v>0.00172805250920184</v>
      </c>
      <c r="P54" s="43" t="n">
        <f aca="false">IFERROR(M54/I54,0)</f>
        <v>530.2094</v>
      </c>
      <c r="Q54" s="17"/>
      <c r="R54" s="44" t="n">
        <f aca="false">I54-Q54</f>
        <v>200</v>
      </c>
      <c r="S54" s="43" t="n">
        <f aca="false">$AK54*R54</f>
        <v>106041.879166667</v>
      </c>
      <c r="U54" s="26" t="s">
        <v>259</v>
      </c>
      <c r="V54" s="26" t="s">
        <v>260</v>
      </c>
      <c r="W54" s="26" t="s">
        <v>262</v>
      </c>
      <c r="X54" s="29" t="s">
        <v>227</v>
      </c>
      <c r="Y54" s="26" t="s">
        <v>297</v>
      </c>
      <c r="Z54" s="24" t="s">
        <v>54</v>
      </c>
      <c r="AA54" s="26" t="s">
        <v>3512</v>
      </c>
      <c r="AB54" s="26" t="s">
        <v>3513</v>
      </c>
      <c r="AC54" s="26" t="s">
        <v>417</v>
      </c>
      <c r="AD54" s="26" t="s">
        <v>269</v>
      </c>
      <c r="AE54" s="26"/>
      <c r="AF54" s="26" t="s">
        <v>270</v>
      </c>
      <c r="AG54" s="26" t="s">
        <v>418</v>
      </c>
      <c r="AH54" s="45"/>
      <c r="AI54" s="45"/>
      <c r="AJ54" s="45"/>
      <c r="AK54" s="46" t="n">
        <v>530.209395833333</v>
      </c>
      <c r="AL54" s="46"/>
      <c r="AM54" s="46"/>
      <c r="AN54" s="26"/>
      <c r="AO54" s="26" t="s">
        <v>6111</v>
      </c>
    </row>
    <row r="55" customFormat="false" ht="12" hidden="false" customHeight="false" outlineLevel="0" collapsed="false">
      <c r="A55" s="39" t="s">
        <v>301</v>
      </c>
      <c r="B55" s="39" t="s">
        <v>302</v>
      </c>
      <c r="C55" s="39" t="s">
        <v>6112</v>
      </c>
      <c r="D55" s="39" t="s">
        <v>4505</v>
      </c>
      <c r="E55" s="39" t="s">
        <v>261</v>
      </c>
      <c r="F55" s="39" t="s">
        <v>3464</v>
      </c>
      <c r="G55" s="39" t="s">
        <v>6096</v>
      </c>
      <c r="H55" s="39" t="s">
        <v>4502</v>
      </c>
      <c r="I55" s="40" t="n">
        <v>200</v>
      </c>
      <c r="J55" s="40" t="n">
        <v>0</v>
      </c>
      <c r="K55" s="39" t="s">
        <v>4503</v>
      </c>
      <c r="L55" s="41" t="n">
        <v>0</v>
      </c>
      <c r="M55" s="41" t="n">
        <v>156939.38</v>
      </c>
      <c r="O55" s="42" t="n">
        <f aca="false">M55/SUM($M$2:$M$485)</f>
        <v>0.00255747530505477</v>
      </c>
      <c r="P55" s="43" t="n">
        <f aca="false">IFERROR(M55/I55,0)</f>
        <v>784.6969</v>
      </c>
      <c r="Q55" s="17"/>
      <c r="R55" s="44" t="n">
        <f aca="false">I55-Q55</f>
        <v>200</v>
      </c>
      <c r="S55" s="43" t="n">
        <f aca="false">$AK55*R55</f>
        <v>156939.37992126</v>
      </c>
      <c r="U55" s="26" t="s">
        <v>259</v>
      </c>
      <c r="V55" s="26" t="s">
        <v>260</v>
      </c>
      <c r="W55" s="26" t="s">
        <v>262</v>
      </c>
      <c r="X55" s="24" t="s">
        <v>226</v>
      </c>
      <c r="Y55" s="26" t="s">
        <v>267</v>
      </c>
      <c r="Z55" s="25" t="s">
        <v>51</v>
      </c>
      <c r="AA55" s="26" t="s">
        <v>3476</v>
      </c>
      <c r="AB55" s="26" t="s">
        <v>3477</v>
      </c>
      <c r="AC55" s="26" t="s">
        <v>305</v>
      </c>
      <c r="AD55" s="26" t="s">
        <v>269</v>
      </c>
      <c r="AE55" s="26"/>
      <c r="AF55" s="26" t="s">
        <v>270</v>
      </c>
      <c r="AG55" s="26" t="s">
        <v>306</v>
      </c>
      <c r="AH55" s="45"/>
      <c r="AI55" s="45"/>
      <c r="AJ55" s="45"/>
      <c r="AK55" s="46" t="n">
        <v>784.696899606299</v>
      </c>
      <c r="AL55" s="46"/>
      <c r="AM55" s="46"/>
      <c r="AN55" s="26"/>
      <c r="AO55" s="26" t="s">
        <v>6107</v>
      </c>
    </row>
    <row r="56" customFormat="false" ht="12" hidden="false" customHeight="false" outlineLevel="0" collapsed="false">
      <c r="A56" s="39" t="s">
        <v>3567</v>
      </c>
      <c r="B56" s="39" t="s">
        <v>3568</v>
      </c>
      <c r="C56" s="39"/>
      <c r="D56" s="39" t="s">
        <v>4505</v>
      </c>
      <c r="E56" s="39" t="s">
        <v>261</v>
      </c>
      <c r="F56" s="39" t="s">
        <v>3464</v>
      </c>
      <c r="G56" s="39" t="s">
        <v>6096</v>
      </c>
      <c r="H56" s="39" t="s">
        <v>4502</v>
      </c>
      <c r="I56" s="40" t="n">
        <v>200</v>
      </c>
      <c r="J56" s="40" t="n">
        <v>0</v>
      </c>
      <c r="K56" s="39" t="s">
        <v>4503</v>
      </c>
      <c r="L56" s="41" t="n">
        <v>0</v>
      </c>
      <c r="M56" s="41" t="n">
        <v>14720</v>
      </c>
      <c r="O56" s="42" t="n">
        <f aca="false">M56/SUM($M$2:$M$485)</f>
        <v>0.000239876291663738</v>
      </c>
      <c r="P56" s="43" t="n">
        <f aca="false">IFERROR(M56/I56,0)</f>
        <v>73.6</v>
      </c>
      <c r="Q56" s="17"/>
      <c r="R56" s="44" t="n">
        <f aca="false">I56-Q56</f>
        <v>200</v>
      </c>
      <c r="S56" s="43" t="n">
        <f aca="false">$AK56*R56</f>
        <v>14720</v>
      </c>
      <c r="U56" s="26" t="s">
        <v>259</v>
      </c>
      <c r="V56" s="26" t="s">
        <v>260</v>
      </c>
      <c r="W56" s="26" t="s">
        <v>262</v>
      </c>
      <c r="X56" s="26"/>
      <c r="Y56" s="26" t="s">
        <v>277</v>
      </c>
      <c r="Z56" s="27" t="s">
        <v>123</v>
      </c>
      <c r="AA56" s="26"/>
      <c r="AB56" s="26"/>
      <c r="AC56" s="26"/>
      <c r="AD56" s="26"/>
      <c r="AE56" s="26"/>
      <c r="AF56" s="26"/>
      <c r="AG56" s="26"/>
      <c r="AH56" s="45" t="n">
        <v>200</v>
      </c>
      <c r="AI56" s="45" t="n">
        <f aca="false">Q56</f>
        <v>0</v>
      </c>
      <c r="AJ56" s="45" t="n">
        <f aca="false">$AH56-$AI56</f>
        <v>200</v>
      </c>
      <c r="AK56" s="46" t="n">
        <v>73.6</v>
      </c>
      <c r="AL56" s="46" t="n">
        <f aca="false">$AJ56*$AK56</f>
        <v>14720</v>
      </c>
      <c r="AM56" s="46" t="n">
        <f aca="false">$AI56*$AK56</f>
        <v>0</v>
      </c>
      <c r="AN56" s="26"/>
      <c r="AO56" s="26"/>
    </row>
    <row r="57" customFormat="false" ht="12" hidden="false" customHeight="false" outlineLevel="0" collapsed="false">
      <c r="A57" s="39" t="s">
        <v>3569</v>
      </c>
      <c r="B57" s="39" t="s">
        <v>3570</v>
      </c>
      <c r="C57" s="39" t="s">
        <v>4506</v>
      </c>
      <c r="D57" s="39" t="s">
        <v>4505</v>
      </c>
      <c r="E57" s="39" t="s">
        <v>261</v>
      </c>
      <c r="F57" s="39" t="s">
        <v>3464</v>
      </c>
      <c r="G57" s="39" t="s">
        <v>6096</v>
      </c>
      <c r="H57" s="39" t="s">
        <v>4502</v>
      </c>
      <c r="I57" s="40" t="n">
        <v>200</v>
      </c>
      <c r="J57" s="40" t="n">
        <v>0</v>
      </c>
      <c r="K57" s="39" t="s">
        <v>4503</v>
      </c>
      <c r="L57" s="41" t="n">
        <v>0</v>
      </c>
      <c r="M57" s="41" t="n">
        <v>9662</v>
      </c>
      <c r="O57" s="42" t="n">
        <f aca="false">M57/SUM($M$2:$M$485)</f>
        <v>0.000157451408291782</v>
      </c>
      <c r="P57" s="43" t="n">
        <f aca="false">IFERROR(M57/I57,0)</f>
        <v>48.31</v>
      </c>
      <c r="Q57" s="17"/>
      <c r="R57" s="44" t="n">
        <f aca="false">I57-Q57</f>
        <v>200</v>
      </c>
      <c r="S57" s="43" t="n">
        <f aca="false">$AK57*R57</f>
        <v>9662</v>
      </c>
      <c r="U57" s="26" t="s">
        <v>259</v>
      </c>
      <c r="V57" s="26" t="s">
        <v>260</v>
      </c>
      <c r="W57" s="26" t="s">
        <v>262</v>
      </c>
      <c r="X57" s="26"/>
      <c r="Y57" s="26" t="s">
        <v>277</v>
      </c>
      <c r="Z57" s="27" t="s">
        <v>123</v>
      </c>
      <c r="AA57" s="26"/>
      <c r="AB57" s="26"/>
      <c r="AC57" s="26"/>
      <c r="AD57" s="26"/>
      <c r="AE57" s="26"/>
      <c r="AF57" s="26"/>
      <c r="AG57" s="26"/>
      <c r="AH57" s="45" t="n">
        <v>200</v>
      </c>
      <c r="AI57" s="45" t="n">
        <f aca="false">Q57</f>
        <v>0</v>
      </c>
      <c r="AJ57" s="45" t="n">
        <f aca="false">$AH57-$AI57</f>
        <v>200</v>
      </c>
      <c r="AK57" s="46" t="n">
        <v>48.31</v>
      </c>
      <c r="AL57" s="46" t="n">
        <f aca="false">$AJ57*$AK57</f>
        <v>9662</v>
      </c>
      <c r="AM57" s="46" t="n">
        <f aca="false">$AI57*$AK57</f>
        <v>0</v>
      </c>
      <c r="AN57" s="26"/>
      <c r="AO57" s="26"/>
    </row>
    <row r="58" customFormat="false" ht="12" hidden="false" customHeight="false" outlineLevel="0" collapsed="false">
      <c r="A58" s="39" t="s">
        <v>836</v>
      </c>
      <c r="B58" s="39" t="s">
        <v>837</v>
      </c>
      <c r="C58" s="39"/>
      <c r="D58" s="39" t="s">
        <v>4505</v>
      </c>
      <c r="E58" s="39" t="s">
        <v>274</v>
      </c>
      <c r="F58" s="39" t="s">
        <v>3464</v>
      </c>
      <c r="G58" s="39" t="s">
        <v>6096</v>
      </c>
      <c r="H58" s="39" t="s">
        <v>4502</v>
      </c>
      <c r="I58" s="40" t="n">
        <v>200</v>
      </c>
      <c r="J58" s="40" t="n">
        <v>0</v>
      </c>
      <c r="K58" s="39" t="s">
        <v>4503</v>
      </c>
      <c r="L58" s="41" t="n">
        <v>0</v>
      </c>
      <c r="M58" s="41" t="n">
        <v>37778.41</v>
      </c>
      <c r="O58" s="42" t="n">
        <f aca="false">M58/SUM($M$2:$M$485)</f>
        <v>0.000615634843461431</v>
      </c>
      <c r="P58" s="43" t="n">
        <f aca="false">IFERROR(M58/I58,0)</f>
        <v>188.89205</v>
      </c>
      <c r="Q58" s="17" t="n">
        <v>239</v>
      </c>
      <c r="R58" s="44" t="n">
        <f aca="false">I58-Q58</f>
        <v>-39</v>
      </c>
      <c r="S58" s="43" t="n">
        <f aca="false">$AK58*R58</f>
        <v>-7366.7893</v>
      </c>
      <c r="U58" s="26" t="s">
        <v>259</v>
      </c>
      <c r="V58" s="26" t="s">
        <v>273</v>
      </c>
      <c r="W58" s="26" t="s">
        <v>262</v>
      </c>
      <c r="X58" s="24" t="s">
        <v>226</v>
      </c>
      <c r="Y58" s="26" t="s">
        <v>267</v>
      </c>
      <c r="Z58" s="25" t="s">
        <v>51</v>
      </c>
      <c r="AA58" s="26" t="s">
        <v>80</v>
      </c>
      <c r="AB58" s="26" t="s">
        <v>3534</v>
      </c>
      <c r="AC58" s="26" t="s">
        <v>840</v>
      </c>
      <c r="AD58" s="26" t="s">
        <v>269</v>
      </c>
      <c r="AE58" s="26"/>
      <c r="AF58" s="26" t="s">
        <v>270</v>
      </c>
      <c r="AG58" s="26" t="s">
        <v>842</v>
      </c>
      <c r="AH58" s="45" t="n">
        <v>300</v>
      </c>
      <c r="AI58" s="45" t="n">
        <f aca="false">Q58</f>
        <v>239</v>
      </c>
      <c r="AJ58" s="45" t="n">
        <f aca="false">$AH58-$AI58</f>
        <v>61</v>
      </c>
      <c r="AK58" s="46" t="n">
        <v>188.892033333333</v>
      </c>
      <c r="AL58" s="46" t="n">
        <f aca="false">$AJ58*$AK58</f>
        <v>11522.4140333333</v>
      </c>
      <c r="AM58" s="46" t="n">
        <f aca="false">$AI58*$AK58</f>
        <v>45145.1959666667</v>
      </c>
      <c r="AN58" s="26"/>
      <c r="AO58" s="26" t="s">
        <v>3535</v>
      </c>
    </row>
    <row r="59" customFormat="false" ht="12" hidden="false" customHeight="false" outlineLevel="0" collapsed="false">
      <c r="A59" s="39" t="s">
        <v>1039</v>
      </c>
      <c r="B59" s="39" t="s">
        <v>1040</v>
      </c>
      <c r="C59" s="39"/>
      <c r="D59" s="39" t="s">
        <v>4505</v>
      </c>
      <c r="E59" s="39" t="s">
        <v>274</v>
      </c>
      <c r="F59" s="39" t="s">
        <v>3464</v>
      </c>
      <c r="G59" s="39" t="s">
        <v>6097</v>
      </c>
      <c r="H59" s="39" t="s">
        <v>4502</v>
      </c>
      <c r="I59" s="40" t="n">
        <v>200</v>
      </c>
      <c r="J59" s="40" t="n">
        <v>0</v>
      </c>
      <c r="K59" s="39" t="s">
        <v>4503</v>
      </c>
      <c r="L59" s="41" t="n">
        <v>0</v>
      </c>
      <c r="M59" s="41" t="n">
        <v>29611.01</v>
      </c>
      <c r="O59" s="42" t="n">
        <f aca="false">M59/SUM($M$2:$M$485)</f>
        <v>0.000482539352664256</v>
      </c>
      <c r="P59" s="43" t="n">
        <f aca="false">IFERROR(M59/I59,0)</f>
        <v>148.05505</v>
      </c>
      <c r="Q59" s="17" t="n">
        <v>393</v>
      </c>
      <c r="R59" s="44" t="n">
        <f aca="false">I59-Q59</f>
        <v>-193</v>
      </c>
      <c r="S59" s="43" t="n">
        <f aca="false">$AK59*R59</f>
        <v>-28574.62465</v>
      </c>
      <c r="U59" s="26" t="s">
        <v>259</v>
      </c>
      <c r="V59" s="26" t="s">
        <v>273</v>
      </c>
      <c r="W59" s="26" t="s">
        <v>262</v>
      </c>
      <c r="X59" s="24" t="s">
        <v>226</v>
      </c>
      <c r="Y59" s="26" t="s">
        <v>267</v>
      </c>
      <c r="Z59" s="24" t="s">
        <v>54</v>
      </c>
      <c r="AA59" s="26" t="s">
        <v>82</v>
      </c>
      <c r="AB59" s="26" t="s">
        <v>3571</v>
      </c>
      <c r="AC59" s="26" t="s">
        <v>1930</v>
      </c>
      <c r="AD59" s="26" t="s">
        <v>269</v>
      </c>
      <c r="AE59" s="26"/>
      <c r="AF59" s="26" t="s">
        <v>270</v>
      </c>
      <c r="AG59" s="26" t="s">
        <v>1931</v>
      </c>
      <c r="AH59" s="45" t="n">
        <v>200</v>
      </c>
      <c r="AI59" s="45" t="n">
        <f aca="false">Q59</f>
        <v>393</v>
      </c>
      <c r="AJ59" s="45" t="n">
        <f aca="false">$AH59-$AI59</f>
        <v>-193</v>
      </c>
      <c r="AK59" s="46" t="n">
        <v>148.05505</v>
      </c>
      <c r="AL59" s="46" t="n">
        <f aca="false">$AJ59*$AK59</f>
        <v>-28574.62465</v>
      </c>
      <c r="AM59" s="46" t="n">
        <f aca="false">$AI59*$AK59</f>
        <v>58185.63465</v>
      </c>
      <c r="AN59" s="26"/>
      <c r="AO59" s="26" t="s">
        <v>368</v>
      </c>
    </row>
    <row r="60" customFormat="false" ht="12" hidden="false" customHeight="false" outlineLevel="0" collapsed="false">
      <c r="A60" s="39" t="s">
        <v>377</v>
      </c>
      <c r="B60" s="39" t="s">
        <v>378</v>
      </c>
      <c r="C60" s="39" t="s">
        <v>4506</v>
      </c>
      <c r="D60" s="39" t="s">
        <v>4505</v>
      </c>
      <c r="E60" s="39" t="s">
        <v>261</v>
      </c>
      <c r="F60" s="39" t="s">
        <v>3464</v>
      </c>
      <c r="G60" s="39" t="s">
        <v>6096</v>
      </c>
      <c r="H60" s="39" t="s">
        <v>4502</v>
      </c>
      <c r="I60" s="40" t="n">
        <v>188</v>
      </c>
      <c r="J60" s="40" t="n">
        <v>0</v>
      </c>
      <c r="K60" s="39" t="s">
        <v>4503</v>
      </c>
      <c r="L60" s="41" t="n">
        <v>0</v>
      </c>
      <c r="M60" s="41" t="n">
        <v>333961.45</v>
      </c>
      <c r="O60" s="42" t="n">
        <f aca="false">M60/SUM($M$2:$M$485)</f>
        <v>0.00544221699623945</v>
      </c>
      <c r="P60" s="43" t="n">
        <f aca="false">IFERROR(M60/I60,0)</f>
        <v>1776.39069148936</v>
      </c>
      <c r="Q60" s="17" t="n">
        <v>54</v>
      </c>
      <c r="R60" s="44" t="n">
        <f aca="false">I60-Q60</f>
        <v>134</v>
      </c>
      <c r="S60" s="43" t="n">
        <f aca="false">$AK60*R60</f>
        <v>238036.350084034</v>
      </c>
      <c r="U60" s="26" t="s">
        <v>259</v>
      </c>
      <c r="V60" s="26" t="s">
        <v>260</v>
      </c>
      <c r="W60" s="26" t="s">
        <v>262</v>
      </c>
      <c r="X60" s="25" t="s">
        <v>228</v>
      </c>
      <c r="Y60" s="26" t="s">
        <v>282</v>
      </c>
      <c r="Z60" s="25" t="s">
        <v>51</v>
      </c>
      <c r="AA60" s="26" t="s">
        <v>3554</v>
      </c>
      <c r="AB60" s="26" t="s">
        <v>3555</v>
      </c>
      <c r="AC60" s="26" t="s">
        <v>3556</v>
      </c>
      <c r="AD60" s="26" t="s">
        <v>270</v>
      </c>
      <c r="AE60" s="26" t="s">
        <v>3557</v>
      </c>
      <c r="AF60" s="26" t="s">
        <v>270</v>
      </c>
      <c r="AG60" s="26" t="s">
        <v>3558</v>
      </c>
      <c r="AH60" s="45" t="n">
        <v>238</v>
      </c>
      <c r="AI60" s="45" t="n">
        <f aca="false">Q60</f>
        <v>54</v>
      </c>
      <c r="AJ60" s="45" t="n">
        <f aca="false">$AH60-$AI60</f>
        <v>184</v>
      </c>
      <c r="AK60" s="46" t="n">
        <v>1776.39067226891</v>
      </c>
      <c r="AL60" s="46" t="n">
        <f aca="false">$AJ60*$AK60</f>
        <v>326855.883697479</v>
      </c>
      <c r="AM60" s="46" t="n">
        <f aca="false">$AI60*$AK60</f>
        <v>95925.096302521</v>
      </c>
      <c r="AN60" s="26"/>
      <c r="AO60" s="26" t="s">
        <v>3559</v>
      </c>
    </row>
    <row r="61" customFormat="false" ht="12" hidden="false" customHeight="false" outlineLevel="0" collapsed="false">
      <c r="A61" s="39" t="s">
        <v>507</v>
      </c>
      <c r="B61" s="39" t="s">
        <v>508</v>
      </c>
      <c r="C61" s="39" t="s">
        <v>4506</v>
      </c>
      <c r="D61" s="39" t="s">
        <v>4505</v>
      </c>
      <c r="E61" s="39" t="s">
        <v>261</v>
      </c>
      <c r="F61" s="39" t="s">
        <v>3464</v>
      </c>
      <c r="G61" s="39" t="s">
        <v>6096</v>
      </c>
      <c r="H61" s="39" t="s">
        <v>4502</v>
      </c>
      <c r="I61" s="40" t="n">
        <v>180</v>
      </c>
      <c r="J61" s="40" t="n">
        <v>0</v>
      </c>
      <c r="K61" s="39" t="s">
        <v>4503</v>
      </c>
      <c r="L61" s="41" t="n">
        <v>0</v>
      </c>
      <c r="M61" s="41" t="n">
        <v>9828</v>
      </c>
      <c r="O61" s="42" t="n">
        <f aca="false">M61/SUM($M$2:$M$485)</f>
        <v>0.00016015653495049</v>
      </c>
      <c r="P61" s="43" t="n">
        <f aca="false">IFERROR(M61/I61,0)</f>
        <v>54.6</v>
      </c>
      <c r="Q61" s="17" t="n">
        <v>1018</v>
      </c>
      <c r="R61" s="44" t="n">
        <f aca="false">I61-Q61</f>
        <v>-838</v>
      </c>
      <c r="S61" s="43" t="n">
        <f aca="false">$AK61*R61</f>
        <v>-45754.8</v>
      </c>
      <c r="U61" s="26" t="s">
        <v>259</v>
      </c>
      <c r="V61" s="26" t="s">
        <v>260</v>
      </c>
      <c r="W61" s="26" t="s">
        <v>262</v>
      </c>
      <c r="X61" s="24" t="s">
        <v>226</v>
      </c>
      <c r="Y61" s="26" t="s">
        <v>267</v>
      </c>
      <c r="Z61" s="24" t="s">
        <v>54</v>
      </c>
      <c r="AA61" s="26" t="s">
        <v>3580</v>
      </c>
      <c r="AB61" s="26" t="s">
        <v>3581</v>
      </c>
      <c r="AC61" s="26" t="s">
        <v>512</v>
      </c>
      <c r="AD61" s="26" t="s">
        <v>269</v>
      </c>
      <c r="AE61" s="26"/>
      <c r="AF61" s="26" t="s">
        <v>270</v>
      </c>
      <c r="AG61" s="26" t="s">
        <v>513</v>
      </c>
      <c r="AH61" s="45" t="n">
        <v>180</v>
      </c>
      <c r="AI61" s="45" t="n">
        <f aca="false">Q61</f>
        <v>1018</v>
      </c>
      <c r="AJ61" s="45" t="n">
        <f aca="false">$AH61-$AI61</f>
        <v>-838</v>
      </c>
      <c r="AK61" s="46" t="n">
        <v>54.6</v>
      </c>
      <c r="AL61" s="46" t="n">
        <f aca="false">$AJ61*$AK61</f>
        <v>-45754.8</v>
      </c>
      <c r="AM61" s="46" t="n">
        <f aca="false">$AI61*$AK61</f>
        <v>55582.8</v>
      </c>
      <c r="AN61" s="26"/>
      <c r="AO61" s="26" t="s">
        <v>368</v>
      </c>
    </row>
    <row r="62" customFormat="false" ht="12" hidden="false" customHeight="false" outlineLevel="0" collapsed="false">
      <c r="A62" s="39" t="s">
        <v>966</v>
      </c>
      <c r="B62" s="39" t="s">
        <v>967</v>
      </c>
      <c r="C62" s="39" t="s">
        <v>4506</v>
      </c>
      <c r="D62" s="39" t="s">
        <v>4505</v>
      </c>
      <c r="E62" s="39" t="s">
        <v>261</v>
      </c>
      <c r="F62" s="39" t="s">
        <v>3464</v>
      </c>
      <c r="G62" s="39" t="s">
        <v>6096</v>
      </c>
      <c r="H62" s="39" t="s">
        <v>4502</v>
      </c>
      <c r="I62" s="40" t="n">
        <v>177</v>
      </c>
      <c r="J62" s="40" t="n">
        <v>0</v>
      </c>
      <c r="K62" s="39" t="s">
        <v>4503</v>
      </c>
      <c r="L62" s="41" t="n">
        <v>0</v>
      </c>
      <c r="M62" s="41" t="n">
        <v>204898</v>
      </c>
      <c r="O62" s="42" t="n">
        <f aca="false">M62/SUM($M$2:$M$485)</f>
        <v>0.00333900627780683</v>
      </c>
      <c r="P62" s="43" t="n">
        <f aca="false">IFERROR(M62/I62,0)</f>
        <v>1157.61581920904</v>
      </c>
      <c r="Q62" s="17"/>
      <c r="R62" s="44" t="n">
        <f aca="false">I62-Q62</f>
        <v>177</v>
      </c>
      <c r="S62" s="43" t="n">
        <f aca="false">$AK62*R62</f>
        <v>204898</v>
      </c>
      <c r="U62" s="26" t="s">
        <v>259</v>
      </c>
      <c r="V62" s="26" t="s">
        <v>260</v>
      </c>
      <c r="W62" s="26" t="s">
        <v>262</v>
      </c>
      <c r="X62" s="26"/>
      <c r="Y62" s="26" t="s">
        <v>277</v>
      </c>
      <c r="Z62" s="27" t="s">
        <v>123</v>
      </c>
      <c r="AA62" s="26"/>
      <c r="AB62" s="26"/>
      <c r="AC62" s="26"/>
      <c r="AD62" s="26"/>
      <c r="AE62" s="26"/>
      <c r="AF62" s="26"/>
      <c r="AG62" s="26"/>
      <c r="AH62" s="45" t="n">
        <v>177</v>
      </c>
      <c r="AI62" s="45" t="n">
        <f aca="false">Q62</f>
        <v>0</v>
      </c>
      <c r="AJ62" s="45" t="n">
        <f aca="false">$AH62-$AI62</f>
        <v>177</v>
      </c>
      <c r="AK62" s="46" t="n">
        <v>1157.61581920904</v>
      </c>
      <c r="AL62" s="46" t="n">
        <f aca="false">$AJ62*$AK62</f>
        <v>204898</v>
      </c>
      <c r="AM62" s="46" t="n">
        <f aca="false">$AI62*$AK62</f>
        <v>0</v>
      </c>
      <c r="AN62" s="26"/>
      <c r="AO62" s="26"/>
    </row>
    <row r="63" customFormat="false" ht="12" hidden="false" customHeight="false" outlineLevel="0" collapsed="false">
      <c r="A63" s="39" t="s">
        <v>1517</v>
      </c>
      <c r="B63" s="39" t="s">
        <v>1518</v>
      </c>
      <c r="C63" s="39" t="s">
        <v>4506</v>
      </c>
      <c r="D63" s="39" t="s">
        <v>4505</v>
      </c>
      <c r="E63" s="39" t="s">
        <v>261</v>
      </c>
      <c r="F63" s="39" t="s">
        <v>3464</v>
      </c>
      <c r="G63" s="39" t="s">
        <v>6096</v>
      </c>
      <c r="H63" s="39" t="s">
        <v>4502</v>
      </c>
      <c r="I63" s="40" t="n">
        <v>161</v>
      </c>
      <c r="J63" s="40" t="n">
        <v>0</v>
      </c>
      <c r="K63" s="39" t="s">
        <v>4503</v>
      </c>
      <c r="L63" s="41" t="n">
        <v>0</v>
      </c>
      <c r="M63" s="41" t="n">
        <v>90300.83</v>
      </c>
      <c r="O63" s="42" t="n">
        <f aca="false">M63/SUM($M$2:$M$485)</f>
        <v>0.00147153724419549</v>
      </c>
      <c r="P63" s="43" t="n">
        <f aca="false">IFERROR(M63/I63,0)</f>
        <v>560.874720496894</v>
      </c>
      <c r="Q63" s="17"/>
      <c r="R63" s="44" t="n">
        <f aca="false">I63-Q63</f>
        <v>161</v>
      </c>
      <c r="S63" s="43" t="n">
        <f aca="false">$AK63*R63</f>
        <v>90300.83</v>
      </c>
      <c r="U63" s="26" t="s">
        <v>259</v>
      </c>
      <c r="V63" s="26" t="s">
        <v>260</v>
      </c>
      <c r="W63" s="26" t="s">
        <v>262</v>
      </c>
      <c r="X63" s="26"/>
      <c r="Y63" s="26" t="s">
        <v>277</v>
      </c>
      <c r="Z63" s="27" t="s">
        <v>123</v>
      </c>
      <c r="AA63" s="26"/>
      <c r="AB63" s="26"/>
      <c r="AC63" s="26"/>
      <c r="AD63" s="26"/>
      <c r="AE63" s="26"/>
      <c r="AF63" s="26"/>
      <c r="AG63" s="26"/>
      <c r="AH63" s="45" t="n">
        <v>161</v>
      </c>
      <c r="AI63" s="45" t="n">
        <f aca="false">Q63</f>
        <v>0</v>
      </c>
      <c r="AJ63" s="45" t="n">
        <f aca="false">$AH63-$AI63</f>
        <v>161</v>
      </c>
      <c r="AK63" s="46" t="n">
        <v>560.874720496894</v>
      </c>
      <c r="AL63" s="46" t="n">
        <f aca="false">$AJ63*$AK63</f>
        <v>90300.83</v>
      </c>
      <c r="AM63" s="46" t="n">
        <f aca="false">$AI63*$AK63</f>
        <v>0</v>
      </c>
      <c r="AN63" s="26"/>
      <c r="AO63" s="26"/>
    </row>
    <row r="64" customFormat="false" ht="12" hidden="false" customHeight="false" outlineLevel="0" collapsed="false">
      <c r="A64" s="39" t="s">
        <v>344</v>
      </c>
      <c r="B64" s="39" t="s">
        <v>345</v>
      </c>
      <c r="C64" s="39" t="s">
        <v>4506</v>
      </c>
      <c r="D64" s="39" t="s">
        <v>4505</v>
      </c>
      <c r="E64" s="39" t="s">
        <v>261</v>
      </c>
      <c r="F64" s="39" t="s">
        <v>3464</v>
      </c>
      <c r="G64" s="39" t="s">
        <v>6096</v>
      </c>
      <c r="H64" s="39" t="s">
        <v>4502</v>
      </c>
      <c r="I64" s="40" t="n">
        <v>150</v>
      </c>
      <c r="J64" s="40" t="n">
        <v>0</v>
      </c>
      <c r="K64" s="39" t="s">
        <v>4503</v>
      </c>
      <c r="L64" s="41" t="n">
        <v>0</v>
      </c>
      <c r="M64" s="41" t="n">
        <v>82487.76</v>
      </c>
      <c r="O64" s="42" t="n">
        <f aca="false">M64/SUM($M$2:$M$485)</f>
        <v>0.00134421589513916</v>
      </c>
      <c r="P64" s="43" t="n">
        <f aca="false">IFERROR(M64/I64,0)</f>
        <v>549.9184</v>
      </c>
      <c r="Q64" s="17"/>
      <c r="R64" s="44" t="n">
        <f aca="false">I64-Q64</f>
        <v>150</v>
      </c>
      <c r="S64" s="43" t="n">
        <f aca="false">$AK64*R64</f>
        <v>82487.7627272727</v>
      </c>
      <c r="U64" s="26" t="s">
        <v>259</v>
      </c>
      <c r="V64" s="26" t="s">
        <v>260</v>
      </c>
      <c r="W64" s="26" t="s">
        <v>262</v>
      </c>
      <c r="X64" s="24" t="s">
        <v>226</v>
      </c>
      <c r="Y64" s="26" t="s">
        <v>267</v>
      </c>
      <c r="Z64" s="25" t="s">
        <v>51</v>
      </c>
      <c r="AA64" s="26" t="s">
        <v>3499</v>
      </c>
      <c r="AB64" s="26" t="s">
        <v>3500</v>
      </c>
      <c r="AC64" s="26" t="s">
        <v>348</v>
      </c>
      <c r="AD64" s="26" t="s">
        <v>269</v>
      </c>
      <c r="AE64" s="26"/>
      <c r="AF64" s="26" t="s">
        <v>270</v>
      </c>
      <c r="AG64" s="26" t="s">
        <v>349</v>
      </c>
      <c r="AH64" s="45"/>
      <c r="AI64" s="45"/>
      <c r="AJ64" s="45"/>
      <c r="AK64" s="46" t="n">
        <v>549.918418181818</v>
      </c>
      <c r="AL64" s="46"/>
      <c r="AM64" s="46"/>
      <c r="AN64" s="26"/>
      <c r="AO64" s="26" t="s">
        <v>6113</v>
      </c>
    </row>
    <row r="65" customFormat="false" ht="12" hidden="false" customHeight="false" outlineLevel="0" collapsed="false">
      <c r="A65" s="39" t="s">
        <v>1821</v>
      </c>
      <c r="B65" s="39" t="s">
        <v>1822</v>
      </c>
      <c r="C65" s="39" t="s">
        <v>6114</v>
      </c>
      <c r="D65" s="39" t="s">
        <v>4505</v>
      </c>
      <c r="E65" s="39" t="s">
        <v>261</v>
      </c>
      <c r="F65" s="39" t="s">
        <v>3464</v>
      </c>
      <c r="G65" s="39" t="s">
        <v>6096</v>
      </c>
      <c r="H65" s="39" t="s">
        <v>4502</v>
      </c>
      <c r="I65" s="40" t="n">
        <v>150</v>
      </c>
      <c r="J65" s="40" t="n">
        <v>0</v>
      </c>
      <c r="K65" s="39" t="s">
        <v>4503</v>
      </c>
      <c r="L65" s="41" t="n">
        <v>0</v>
      </c>
      <c r="M65" s="41" t="n">
        <v>4620</v>
      </c>
      <c r="O65" s="42" t="n">
        <f aca="false">M65/SUM($M$2:$M$485)</f>
        <v>7.52872600194612E-005</v>
      </c>
      <c r="P65" s="43" t="n">
        <f aca="false">IFERROR(M65/I65,0)</f>
        <v>30.8</v>
      </c>
      <c r="Q65" s="17" t="n">
        <v>250</v>
      </c>
      <c r="R65" s="44" t="n">
        <f aca="false">I65-Q65</f>
        <v>-100</v>
      </c>
      <c r="S65" s="43" t="n">
        <f aca="false">$AK65*R65</f>
        <v>-3080</v>
      </c>
      <c r="U65" s="26" t="s">
        <v>259</v>
      </c>
      <c r="V65" s="26" t="s">
        <v>260</v>
      </c>
      <c r="W65" s="26" t="s">
        <v>262</v>
      </c>
      <c r="X65" s="24" t="s">
        <v>226</v>
      </c>
      <c r="Y65" s="26" t="s">
        <v>267</v>
      </c>
      <c r="Z65" s="24" t="s">
        <v>54</v>
      </c>
      <c r="AA65" s="26" t="s">
        <v>3582</v>
      </c>
      <c r="AB65" s="26" t="s">
        <v>3583</v>
      </c>
      <c r="AC65" s="26" t="s">
        <v>290</v>
      </c>
      <c r="AD65" s="26" t="s">
        <v>269</v>
      </c>
      <c r="AE65" s="26"/>
      <c r="AF65" s="26" t="s">
        <v>270</v>
      </c>
      <c r="AG65" s="26" t="s">
        <v>2527</v>
      </c>
      <c r="AH65" s="45" t="n">
        <v>150</v>
      </c>
      <c r="AI65" s="45" t="n">
        <f aca="false">Q65</f>
        <v>250</v>
      </c>
      <c r="AJ65" s="45" t="n">
        <f aca="false">$AH65-$AI65</f>
        <v>-100</v>
      </c>
      <c r="AK65" s="46" t="n">
        <v>30.8</v>
      </c>
      <c r="AL65" s="46" t="n">
        <f aca="false">$AJ65*$AK65</f>
        <v>-3080</v>
      </c>
      <c r="AM65" s="46" t="n">
        <f aca="false">$AI65*$AK65</f>
        <v>7700</v>
      </c>
      <c r="AN65" s="26"/>
      <c r="AO65" s="26" t="s">
        <v>3584</v>
      </c>
    </row>
    <row r="66" customFormat="false" ht="12" hidden="false" customHeight="false" outlineLevel="0" collapsed="false">
      <c r="A66" s="39" t="s">
        <v>369</v>
      </c>
      <c r="B66" s="39" t="s">
        <v>370</v>
      </c>
      <c r="C66" s="39" t="s">
        <v>6115</v>
      </c>
      <c r="D66" s="39" t="s">
        <v>4505</v>
      </c>
      <c r="E66" s="39" t="s">
        <v>261</v>
      </c>
      <c r="F66" s="39" t="s">
        <v>3464</v>
      </c>
      <c r="G66" s="39" t="s">
        <v>6096</v>
      </c>
      <c r="H66" s="39" t="s">
        <v>4502</v>
      </c>
      <c r="I66" s="40" t="n">
        <v>150</v>
      </c>
      <c r="J66" s="40" t="n">
        <v>0</v>
      </c>
      <c r="K66" s="39" t="s">
        <v>4503</v>
      </c>
      <c r="L66" s="41" t="n">
        <v>0</v>
      </c>
      <c r="M66" s="41" t="n">
        <v>6611.91</v>
      </c>
      <c r="O66" s="42" t="n">
        <f aca="false">M66/SUM($M$2:$M$485)</f>
        <v>0.000107747313289021</v>
      </c>
      <c r="P66" s="43" t="n">
        <f aca="false">IFERROR(M66/I66,0)</f>
        <v>44.0794</v>
      </c>
      <c r="Q66" s="17"/>
      <c r="R66" s="44" t="n">
        <f aca="false">I66-Q66</f>
        <v>150</v>
      </c>
      <c r="S66" s="43" t="n">
        <f aca="false">$AK66*R66</f>
        <v>6611.91325301205</v>
      </c>
      <c r="U66" s="26" t="s">
        <v>259</v>
      </c>
      <c r="V66" s="26" t="s">
        <v>260</v>
      </c>
      <c r="W66" s="26" t="s">
        <v>262</v>
      </c>
      <c r="X66" s="26"/>
      <c r="Y66" s="26" t="s">
        <v>277</v>
      </c>
      <c r="Z66" s="27" t="s">
        <v>123</v>
      </c>
      <c r="AA66" s="26"/>
      <c r="AB66" s="26"/>
      <c r="AC66" s="26"/>
      <c r="AD66" s="26"/>
      <c r="AE66" s="26"/>
      <c r="AF66" s="26"/>
      <c r="AG66" s="26"/>
      <c r="AH66" s="45"/>
      <c r="AI66" s="45"/>
      <c r="AJ66" s="45"/>
      <c r="AK66" s="46" t="n">
        <v>44.079421686747</v>
      </c>
      <c r="AL66" s="46"/>
      <c r="AM66" s="46"/>
      <c r="AN66" s="26"/>
      <c r="AO66" s="26" t="s">
        <v>3489</v>
      </c>
    </row>
    <row r="67" customFormat="false" ht="12" hidden="false" customHeight="false" outlineLevel="0" collapsed="false">
      <c r="A67" s="39" t="s">
        <v>571</v>
      </c>
      <c r="B67" s="39" t="s">
        <v>572</v>
      </c>
      <c r="C67" s="39" t="s">
        <v>4506</v>
      </c>
      <c r="D67" s="39" t="s">
        <v>4505</v>
      </c>
      <c r="E67" s="39" t="s">
        <v>261</v>
      </c>
      <c r="F67" s="39" t="s">
        <v>3464</v>
      </c>
      <c r="G67" s="39" t="s">
        <v>6096</v>
      </c>
      <c r="H67" s="39" t="s">
        <v>4502</v>
      </c>
      <c r="I67" s="40" t="n">
        <v>150</v>
      </c>
      <c r="J67" s="40" t="n">
        <v>0</v>
      </c>
      <c r="K67" s="39" t="s">
        <v>4503</v>
      </c>
      <c r="L67" s="41" t="n">
        <v>0</v>
      </c>
      <c r="M67" s="41" t="n">
        <v>6555</v>
      </c>
      <c r="O67" s="42" t="n">
        <f aca="false">M67/SUM($M$2:$M$485)</f>
        <v>0.000106819911131508</v>
      </c>
      <c r="P67" s="43" t="n">
        <f aca="false">IFERROR(M67/I67,0)</f>
        <v>43.7</v>
      </c>
      <c r="Q67" s="17" t="n">
        <v>15</v>
      </c>
      <c r="R67" s="44" t="n">
        <f aca="false">I67-Q67</f>
        <v>135</v>
      </c>
      <c r="S67" s="43" t="n">
        <f aca="false">$AK67*R67</f>
        <v>5899.5</v>
      </c>
      <c r="U67" s="26" t="s">
        <v>259</v>
      </c>
      <c r="V67" s="26" t="s">
        <v>260</v>
      </c>
      <c r="W67" s="26" t="s">
        <v>262</v>
      </c>
      <c r="X67" s="24" t="s">
        <v>226</v>
      </c>
      <c r="Y67" s="26" t="s">
        <v>267</v>
      </c>
      <c r="Z67" s="25" t="s">
        <v>51</v>
      </c>
      <c r="AA67" s="26" t="s">
        <v>3588</v>
      </c>
      <c r="AB67" s="26" t="s">
        <v>3589</v>
      </c>
      <c r="AC67" s="26" t="s">
        <v>3590</v>
      </c>
      <c r="AD67" s="26" t="s">
        <v>269</v>
      </c>
      <c r="AE67" s="26"/>
      <c r="AF67" s="26" t="s">
        <v>270</v>
      </c>
      <c r="AG67" s="26" t="s">
        <v>576</v>
      </c>
      <c r="AH67" s="45" t="n">
        <v>150</v>
      </c>
      <c r="AI67" s="45" t="n">
        <f aca="false">Q67</f>
        <v>15</v>
      </c>
      <c r="AJ67" s="45" t="n">
        <f aca="false">$AH67-$AI67</f>
        <v>135</v>
      </c>
      <c r="AK67" s="46" t="n">
        <v>43.7</v>
      </c>
      <c r="AL67" s="46" t="n">
        <f aca="false">$AJ67*$AK67</f>
        <v>5899.5</v>
      </c>
      <c r="AM67" s="46" t="n">
        <f aca="false">$AI67*$AK67</f>
        <v>655.5</v>
      </c>
      <c r="AN67" s="26"/>
      <c r="AO67" s="26" t="s">
        <v>368</v>
      </c>
    </row>
    <row r="68" customFormat="false" ht="12" hidden="false" customHeight="false" outlineLevel="0" collapsed="false">
      <c r="A68" s="39" t="s">
        <v>534</v>
      </c>
      <c r="B68" s="39" t="s">
        <v>535</v>
      </c>
      <c r="C68" s="39" t="s">
        <v>4506</v>
      </c>
      <c r="D68" s="39" t="s">
        <v>4515</v>
      </c>
      <c r="E68" s="39" t="s">
        <v>261</v>
      </c>
      <c r="F68" s="39" t="s">
        <v>3464</v>
      </c>
      <c r="G68" s="39" t="s">
        <v>6096</v>
      </c>
      <c r="H68" s="39" t="s">
        <v>4502</v>
      </c>
      <c r="I68" s="40" t="n">
        <v>126</v>
      </c>
      <c r="J68" s="40" t="n">
        <v>0</v>
      </c>
      <c r="K68" s="39" t="s">
        <v>4503</v>
      </c>
      <c r="L68" s="41" t="n">
        <v>0</v>
      </c>
      <c r="M68" s="41" t="n">
        <v>5023.2</v>
      </c>
      <c r="O68" s="42" t="n">
        <f aca="false">M68/SUM($M$2:$M$485)</f>
        <v>8.18577845302505E-005</v>
      </c>
      <c r="P68" s="43" t="n">
        <f aca="false">IFERROR(M68/I68,0)</f>
        <v>39.8666666666667</v>
      </c>
      <c r="Q68" s="17"/>
      <c r="R68" s="44" t="n">
        <f aca="false">I68-Q68</f>
        <v>126</v>
      </c>
      <c r="S68" s="43" t="n">
        <f aca="false">$AK68*R68</f>
        <v>5023.2</v>
      </c>
      <c r="U68" s="26" t="s">
        <v>259</v>
      </c>
      <c r="V68" s="26" t="s">
        <v>260</v>
      </c>
      <c r="W68" s="26" t="s">
        <v>262</v>
      </c>
      <c r="X68" s="26"/>
      <c r="Y68" s="26" t="s">
        <v>277</v>
      </c>
      <c r="Z68" s="27" t="s">
        <v>123</v>
      </c>
      <c r="AA68" s="26"/>
      <c r="AB68" s="26"/>
      <c r="AC68" s="26"/>
      <c r="AD68" s="26"/>
      <c r="AE68" s="26"/>
      <c r="AF68" s="26"/>
      <c r="AG68" s="26"/>
      <c r="AH68" s="45" t="n">
        <v>126</v>
      </c>
      <c r="AI68" s="45" t="n">
        <f aca="false">Q68</f>
        <v>0</v>
      </c>
      <c r="AJ68" s="45" t="n">
        <f aca="false">$AH68-$AI68</f>
        <v>126</v>
      </c>
      <c r="AK68" s="46" t="n">
        <v>39.8666666666667</v>
      </c>
      <c r="AL68" s="46" t="n">
        <f aca="false">$AJ68*$AK68</f>
        <v>5023.2</v>
      </c>
      <c r="AM68" s="46" t="n">
        <f aca="false">$AI68*$AK68</f>
        <v>0</v>
      </c>
      <c r="AN68" s="26"/>
      <c r="AO68" s="26"/>
    </row>
    <row r="69" customFormat="false" ht="12" hidden="false" customHeight="false" outlineLevel="0" collapsed="false">
      <c r="A69" s="39" t="s">
        <v>460</v>
      </c>
      <c r="B69" s="39" t="s">
        <v>461</v>
      </c>
      <c r="C69" s="39" t="s">
        <v>4506</v>
      </c>
      <c r="D69" s="39" t="s">
        <v>4505</v>
      </c>
      <c r="E69" s="39" t="s">
        <v>261</v>
      </c>
      <c r="F69" s="39" t="s">
        <v>3464</v>
      </c>
      <c r="G69" s="39" t="s">
        <v>6096</v>
      </c>
      <c r="H69" s="39" t="s">
        <v>4502</v>
      </c>
      <c r="I69" s="40" t="n">
        <v>123</v>
      </c>
      <c r="J69" s="40" t="n">
        <v>0</v>
      </c>
      <c r="K69" s="39" t="s">
        <v>4503</v>
      </c>
      <c r="L69" s="41" t="n">
        <v>0</v>
      </c>
      <c r="M69" s="41" t="n">
        <v>52994.78</v>
      </c>
      <c r="O69" s="42" t="n">
        <f aca="false">M69/SUM($M$2:$M$485)</f>
        <v>0.000863599952713017</v>
      </c>
      <c r="P69" s="43" t="n">
        <f aca="false">IFERROR(M69/I69,0)</f>
        <v>430.851869918699</v>
      </c>
      <c r="Q69" s="17"/>
      <c r="R69" s="44" t="n">
        <f aca="false">I69-Q69</f>
        <v>123</v>
      </c>
      <c r="S69" s="43" t="n">
        <f aca="false">$AK69*R69</f>
        <v>52994.7797163121</v>
      </c>
      <c r="U69" s="26" t="s">
        <v>259</v>
      </c>
      <c r="V69" s="26" t="s">
        <v>260</v>
      </c>
      <c r="W69" s="26" t="s">
        <v>262</v>
      </c>
      <c r="X69" s="29" t="s">
        <v>227</v>
      </c>
      <c r="Y69" s="26" t="s">
        <v>297</v>
      </c>
      <c r="Z69" s="24" t="s">
        <v>54</v>
      </c>
      <c r="AA69" s="26" t="s">
        <v>3515</v>
      </c>
      <c r="AB69" s="26" t="s">
        <v>3516</v>
      </c>
      <c r="AC69" s="26" t="s">
        <v>464</v>
      </c>
      <c r="AD69" s="26" t="s">
        <v>269</v>
      </c>
      <c r="AE69" s="26"/>
      <c r="AF69" s="26" t="s">
        <v>270</v>
      </c>
      <c r="AG69" s="26" t="s">
        <v>465</v>
      </c>
      <c r="AH69" s="45"/>
      <c r="AI69" s="45"/>
      <c r="AJ69" s="45"/>
      <c r="AK69" s="46" t="n">
        <v>430.851867612293</v>
      </c>
      <c r="AL69" s="46"/>
      <c r="AM69" s="46"/>
      <c r="AN69" s="26"/>
      <c r="AO69" s="26" t="s">
        <v>6116</v>
      </c>
    </row>
    <row r="70" customFormat="false" ht="12" hidden="false" customHeight="false" outlineLevel="0" collapsed="false">
      <c r="A70" s="39" t="s">
        <v>850</v>
      </c>
      <c r="B70" s="39" t="s">
        <v>851</v>
      </c>
      <c r="C70" s="39" t="s">
        <v>4506</v>
      </c>
      <c r="D70" s="39" t="s">
        <v>4505</v>
      </c>
      <c r="E70" s="39" t="s">
        <v>261</v>
      </c>
      <c r="F70" s="39" t="s">
        <v>3464</v>
      </c>
      <c r="G70" s="39" t="s">
        <v>6096</v>
      </c>
      <c r="H70" s="39" t="s">
        <v>4502</v>
      </c>
      <c r="I70" s="40" t="n">
        <v>120</v>
      </c>
      <c r="J70" s="40" t="n">
        <v>0</v>
      </c>
      <c r="K70" s="39" t="s">
        <v>4503</v>
      </c>
      <c r="L70" s="41" t="n">
        <v>0</v>
      </c>
      <c r="M70" s="41" t="n">
        <v>350084.48</v>
      </c>
      <c r="O70" s="42" t="n">
        <f aca="false">M70/SUM($M$2:$M$485)</f>
        <v>0.0057049569858307</v>
      </c>
      <c r="P70" s="43" t="n">
        <f aca="false">IFERROR(M70/I70,0)</f>
        <v>2917.37066666667</v>
      </c>
      <c r="Q70" s="17" t="n">
        <v>28</v>
      </c>
      <c r="R70" s="44" t="n">
        <f aca="false">I70-Q70</f>
        <v>92</v>
      </c>
      <c r="S70" s="43" t="n">
        <f aca="false">$AK70*R70</f>
        <v>268398.103448276</v>
      </c>
      <c r="U70" s="26" t="s">
        <v>259</v>
      </c>
      <c r="V70" s="26" t="s">
        <v>260</v>
      </c>
      <c r="W70" s="26" t="s">
        <v>262</v>
      </c>
      <c r="X70" s="24" t="s">
        <v>226</v>
      </c>
      <c r="Y70" s="26" t="s">
        <v>267</v>
      </c>
      <c r="Z70" s="25" t="s">
        <v>51</v>
      </c>
      <c r="AA70" s="26" t="s">
        <v>3591</v>
      </c>
      <c r="AB70" s="26" t="s">
        <v>3592</v>
      </c>
      <c r="AC70" s="26" t="s">
        <v>854</v>
      </c>
      <c r="AD70" s="26" t="s">
        <v>269</v>
      </c>
      <c r="AE70" s="26"/>
      <c r="AF70" s="26" t="s">
        <v>270</v>
      </c>
      <c r="AG70" s="26" t="s">
        <v>855</v>
      </c>
      <c r="AH70" s="45" t="n">
        <v>145</v>
      </c>
      <c r="AI70" s="45" t="n">
        <f aca="false">Q70</f>
        <v>28</v>
      </c>
      <c r="AJ70" s="45" t="n">
        <f aca="false">$AH70-$AI70</f>
        <v>117</v>
      </c>
      <c r="AK70" s="46" t="n">
        <v>2917.37068965517</v>
      </c>
      <c r="AL70" s="46" t="n">
        <f aca="false">$AJ70*$AK70</f>
        <v>341332.370689655</v>
      </c>
      <c r="AM70" s="46" t="n">
        <f aca="false">$AI70*$AK70</f>
        <v>81686.3793103448</v>
      </c>
      <c r="AN70" s="26"/>
      <c r="AO70" s="26" t="s">
        <v>3481</v>
      </c>
    </row>
    <row r="71" customFormat="false" ht="12" hidden="false" customHeight="false" outlineLevel="0" collapsed="false">
      <c r="A71" s="39" t="s">
        <v>1835</v>
      </c>
      <c r="B71" s="39" t="s">
        <v>1836</v>
      </c>
      <c r="C71" s="39" t="s">
        <v>4506</v>
      </c>
      <c r="D71" s="39" t="s">
        <v>4505</v>
      </c>
      <c r="E71" s="39" t="s">
        <v>261</v>
      </c>
      <c r="F71" s="39" t="s">
        <v>3464</v>
      </c>
      <c r="G71" s="39" t="s">
        <v>6096</v>
      </c>
      <c r="H71" s="39" t="s">
        <v>4502</v>
      </c>
      <c r="I71" s="40" t="n">
        <v>120</v>
      </c>
      <c r="J71" s="40" t="n">
        <v>0</v>
      </c>
      <c r="K71" s="39" t="s">
        <v>4503</v>
      </c>
      <c r="L71" s="41" t="n">
        <v>0</v>
      </c>
      <c r="M71" s="41" t="n">
        <v>43574.75</v>
      </c>
      <c r="O71" s="42" t="n">
        <f aca="false">M71/SUM($M$2:$M$485)</f>
        <v>0.000710091673924895</v>
      </c>
      <c r="P71" s="43" t="n">
        <f aca="false">IFERROR(M71/I71,0)</f>
        <v>363.122916666667</v>
      </c>
      <c r="Q71" s="17" t="n">
        <v>150</v>
      </c>
      <c r="R71" s="44" t="n">
        <f aca="false">I71-Q71</f>
        <v>-30</v>
      </c>
      <c r="S71" s="43" t="n">
        <f aca="false">$AK71*R71</f>
        <v>-10893.6883333333</v>
      </c>
      <c r="U71" s="26" t="s">
        <v>259</v>
      </c>
      <c r="V71" s="26" t="s">
        <v>260</v>
      </c>
      <c r="W71" s="26" t="s">
        <v>262</v>
      </c>
      <c r="X71" s="24" t="s">
        <v>226</v>
      </c>
      <c r="Y71" s="26" t="s">
        <v>267</v>
      </c>
      <c r="Z71" s="25" t="s">
        <v>51</v>
      </c>
      <c r="AA71" s="26" t="s">
        <v>3576</v>
      </c>
      <c r="AB71" s="26" t="s">
        <v>3577</v>
      </c>
      <c r="AC71" s="26" t="s">
        <v>3578</v>
      </c>
      <c r="AD71" s="26" t="s">
        <v>269</v>
      </c>
      <c r="AE71" s="26"/>
      <c r="AF71" s="26" t="s">
        <v>270</v>
      </c>
      <c r="AG71" s="26" t="s">
        <v>3579</v>
      </c>
      <c r="AH71" s="45" t="n">
        <v>180</v>
      </c>
      <c r="AI71" s="45" t="n">
        <f aca="false">Q71</f>
        <v>150</v>
      </c>
      <c r="AJ71" s="45" t="n">
        <f aca="false">$AH71-$AI71</f>
        <v>30</v>
      </c>
      <c r="AK71" s="46" t="n">
        <v>363.122944444444</v>
      </c>
      <c r="AL71" s="46" t="n">
        <f aca="false">$AJ71*$AK71</f>
        <v>10893.6883333333</v>
      </c>
      <c r="AM71" s="46" t="n">
        <f aca="false">$AI71*$AK71</f>
        <v>54468.4416666667</v>
      </c>
      <c r="AN71" s="26"/>
      <c r="AO71" s="26" t="s">
        <v>3481</v>
      </c>
    </row>
    <row r="72" customFormat="false" ht="12" hidden="false" customHeight="false" outlineLevel="0" collapsed="false">
      <c r="A72" s="39" t="s">
        <v>1175</v>
      </c>
      <c r="B72" s="39" t="s">
        <v>1176</v>
      </c>
      <c r="C72" s="39" t="s">
        <v>4506</v>
      </c>
      <c r="D72" s="39" t="s">
        <v>4505</v>
      </c>
      <c r="E72" s="39" t="s">
        <v>261</v>
      </c>
      <c r="F72" s="39" t="s">
        <v>3464</v>
      </c>
      <c r="G72" s="39" t="s">
        <v>6096</v>
      </c>
      <c r="H72" s="39" t="s">
        <v>4502</v>
      </c>
      <c r="I72" s="40" t="n">
        <v>120</v>
      </c>
      <c r="J72" s="40" t="n">
        <v>0</v>
      </c>
      <c r="K72" s="39" t="s">
        <v>4503</v>
      </c>
      <c r="L72" s="41" t="n">
        <v>0</v>
      </c>
      <c r="M72" s="41" t="n">
        <v>69552</v>
      </c>
      <c r="O72" s="42" t="n">
        <f aca="false">M72/SUM($M$2:$M$485)</f>
        <v>0.00113341547811116</v>
      </c>
      <c r="P72" s="43" t="n">
        <f aca="false">IFERROR(M72/I72,0)</f>
        <v>579.6</v>
      </c>
      <c r="Q72" s="17"/>
      <c r="R72" s="44" t="n">
        <f aca="false">I72-Q72</f>
        <v>120</v>
      </c>
      <c r="S72" s="43" t="n">
        <f aca="false">$AK72*R72</f>
        <v>69552</v>
      </c>
      <c r="U72" s="26" t="s">
        <v>259</v>
      </c>
      <c r="V72" s="26" t="s">
        <v>260</v>
      </c>
      <c r="W72" s="26" t="s">
        <v>262</v>
      </c>
      <c r="X72" s="26"/>
      <c r="Y72" s="26" t="s">
        <v>277</v>
      </c>
      <c r="Z72" s="27" t="s">
        <v>123</v>
      </c>
      <c r="AA72" s="26"/>
      <c r="AB72" s="26"/>
      <c r="AC72" s="26"/>
      <c r="AD72" s="26"/>
      <c r="AE72" s="26"/>
      <c r="AF72" s="26"/>
      <c r="AG72" s="26"/>
      <c r="AH72" s="45" t="n">
        <v>120</v>
      </c>
      <c r="AI72" s="45" t="n">
        <f aca="false">Q72</f>
        <v>0</v>
      </c>
      <c r="AJ72" s="45" t="n">
        <f aca="false">$AH72-$AI72</f>
        <v>120</v>
      </c>
      <c r="AK72" s="46" t="n">
        <v>579.6</v>
      </c>
      <c r="AL72" s="46" t="n">
        <f aca="false">$AJ72*$AK72</f>
        <v>69552</v>
      </c>
      <c r="AM72" s="46" t="n">
        <f aca="false">$AI72*$AK72</f>
        <v>0</v>
      </c>
      <c r="AN72" s="26"/>
      <c r="AO72" s="26"/>
    </row>
    <row r="73" customFormat="false" ht="12" hidden="false" customHeight="false" outlineLevel="0" collapsed="false">
      <c r="A73" s="39" t="s">
        <v>810</v>
      </c>
      <c r="B73" s="39" t="s">
        <v>811</v>
      </c>
      <c r="C73" s="39" t="s">
        <v>4506</v>
      </c>
      <c r="D73" s="39" t="s">
        <v>4505</v>
      </c>
      <c r="E73" s="39" t="s">
        <v>261</v>
      </c>
      <c r="F73" s="39" t="s">
        <v>3464</v>
      </c>
      <c r="G73" s="39" t="s">
        <v>6096</v>
      </c>
      <c r="H73" s="39" t="s">
        <v>4502</v>
      </c>
      <c r="I73" s="40" t="n">
        <v>120</v>
      </c>
      <c r="J73" s="40" t="n">
        <v>0</v>
      </c>
      <c r="K73" s="39" t="s">
        <v>4503</v>
      </c>
      <c r="L73" s="41" t="n">
        <v>0</v>
      </c>
      <c r="M73" s="41" t="n">
        <v>34638</v>
      </c>
      <c r="O73" s="42" t="n">
        <f aca="false">M73/SUM($M$2:$M$485)</f>
        <v>0.000564458898821233</v>
      </c>
      <c r="P73" s="43" t="n">
        <f aca="false">IFERROR(M73/I73,0)</f>
        <v>288.65</v>
      </c>
      <c r="Q73" s="17" t="n">
        <v>110</v>
      </c>
      <c r="R73" s="44" t="n">
        <f aca="false">I73-Q73</f>
        <v>10</v>
      </c>
      <c r="S73" s="43" t="n">
        <f aca="false">$AK73*R73</f>
        <v>2886.5</v>
      </c>
      <c r="U73" s="26" t="s">
        <v>259</v>
      </c>
      <c r="V73" s="26" t="s">
        <v>260</v>
      </c>
      <c r="W73" s="26" t="s">
        <v>262</v>
      </c>
      <c r="X73" s="24" t="s">
        <v>226</v>
      </c>
      <c r="Y73" s="26" t="s">
        <v>267</v>
      </c>
      <c r="Z73" s="25" t="s">
        <v>51</v>
      </c>
      <c r="AA73" s="26" t="s">
        <v>3595</v>
      </c>
      <c r="AB73" s="26" t="s">
        <v>3596</v>
      </c>
      <c r="AC73" s="26" t="s">
        <v>3597</v>
      </c>
      <c r="AD73" s="26" t="s">
        <v>269</v>
      </c>
      <c r="AE73" s="26"/>
      <c r="AF73" s="26" t="s">
        <v>270</v>
      </c>
      <c r="AG73" s="26" t="s">
        <v>3598</v>
      </c>
      <c r="AH73" s="45" t="n">
        <v>120</v>
      </c>
      <c r="AI73" s="45" t="n">
        <f aca="false">Q73</f>
        <v>110</v>
      </c>
      <c r="AJ73" s="45" t="n">
        <f aca="false">$AH73-$AI73</f>
        <v>10</v>
      </c>
      <c r="AK73" s="46" t="n">
        <v>288.65</v>
      </c>
      <c r="AL73" s="46" t="n">
        <f aca="false">$AJ73*$AK73</f>
        <v>2886.5</v>
      </c>
      <c r="AM73" s="46" t="n">
        <f aca="false">$AI73*$AK73</f>
        <v>31751.5</v>
      </c>
      <c r="AN73" s="26"/>
      <c r="AO73" s="26" t="s">
        <v>368</v>
      </c>
    </row>
    <row r="74" customFormat="false" ht="12" hidden="false" customHeight="false" outlineLevel="0" collapsed="false">
      <c r="A74" s="39" t="s">
        <v>543</v>
      </c>
      <c r="B74" s="39" t="s">
        <v>544</v>
      </c>
      <c r="C74" s="39" t="s">
        <v>4506</v>
      </c>
      <c r="D74" s="39" t="s">
        <v>4505</v>
      </c>
      <c r="E74" s="39" t="s">
        <v>261</v>
      </c>
      <c r="F74" s="39" t="s">
        <v>3464</v>
      </c>
      <c r="G74" s="39" t="s">
        <v>6096</v>
      </c>
      <c r="H74" s="39" t="s">
        <v>4502</v>
      </c>
      <c r="I74" s="40" t="n">
        <v>110</v>
      </c>
      <c r="J74" s="40" t="n">
        <v>0</v>
      </c>
      <c r="K74" s="39" t="s">
        <v>4503</v>
      </c>
      <c r="L74" s="41" t="n">
        <v>0</v>
      </c>
      <c r="M74" s="41" t="n">
        <v>15452.8</v>
      </c>
      <c r="O74" s="42" t="n">
        <f aca="false">M74/SUM($M$2:$M$485)</f>
        <v>0.000251817959226998</v>
      </c>
      <c r="P74" s="43" t="n">
        <f aca="false">IFERROR(M74/I74,0)</f>
        <v>140.48</v>
      </c>
      <c r="Q74" s="17" t="n">
        <v>90</v>
      </c>
      <c r="R74" s="44" t="n">
        <f aca="false">I74-Q74</f>
        <v>20</v>
      </c>
      <c r="S74" s="43" t="n">
        <f aca="false">$AK74*R74</f>
        <v>2809.6</v>
      </c>
      <c r="U74" s="26" t="s">
        <v>259</v>
      </c>
      <c r="V74" s="26" t="s">
        <v>260</v>
      </c>
      <c r="W74" s="26" t="s">
        <v>262</v>
      </c>
      <c r="X74" s="24" t="s">
        <v>226</v>
      </c>
      <c r="Y74" s="26" t="s">
        <v>267</v>
      </c>
      <c r="Z74" s="25" t="s">
        <v>51</v>
      </c>
      <c r="AA74" s="26" t="s">
        <v>3599</v>
      </c>
      <c r="AB74" s="26" t="s">
        <v>3600</v>
      </c>
      <c r="AC74" s="26" t="s">
        <v>547</v>
      </c>
      <c r="AD74" s="26" t="s">
        <v>269</v>
      </c>
      <c r="AE74" s="26"/>
      <c r="AF74" s="26" t="s">
        <v>270</v>
      </c>
      <c r="AG74" s="26" t="s">
        <v>548</v>
      </c>
      <c r="AH74" s="45" t="n">
        <v>110</v>
      </c>
      <c r="AI74" s="45" t="n">
        <f aca="false">Q74</f>
        <v>90</v>
      </c>
      <c r="AJ74" s="45" t="n">
        <f aca="false">$AH74-$AI74</f>
        <v>20</v>
      </c>
      <c r="AK74" s="46" t="n">
        <v>140.48</v>
      </c>
      <c r="AL74" s="46" t="n">
        <f aca="false">$AJ74*$AK74</f>
        <v>2809.6</v>
      </c>
      <c r="AM74" s="46" t="n">
        <f aca="false">$AI74*$AK74</f>
        <v>12643.2</v>
      </c>
      <c r="AN74" s="26"/>
      <c r="AO74" s="26" t="s">
        <v>3601</v>
      </c>
    </row>
    <row r="75" customFormat="false" ht="12" hidden="false" customHeight="false" outlineLevel="0" collapsed="false">
      <c r="A75" s="39" t="s">
        <v>3602</v>
      </c>
      <c r="B75" s="39" t="s">
        <v>3603</v>
      </c>
      <c r="C75" s="39"/>
      <c r="D75" s="39" t="s">
        <v>4505</v>
      </c>
      <c r="E75" s="39" t="s">
        <v>274</v>
      </c>
      <c r="F75" s="39" t="s">
        <v>3464</v>
      </c>
      <c r="G75" s="39" t="s">
        <v>6096</v>
      </c>
      <c r="H75" s="39" t="s">
        <v>4502</v>
      </c>
      <c r="I75" s="40" t="n">
        <v>110</v>
      </c>
      <c r="J75" s="40" t="n">
        <v>0</v>
      </c>
      <c r="K75" s="39" t="s">
        <v>4503</v>
      </c>
      <c r="L75" s="41" t="n">
        <v>0</v>
      </c>
      <c r="M75" s="41" t="n">
        <v>35162.4</v>
      </c>
      <c r="O75" s="42" t="n">
        <f aca="false">M75/SUM($M$2:$M$485)</f>
        <v>0.000573004491711753</v>
      </c>
      <c r="P75" s="43" t="n">
        <f aca="false">IFERROR(M75/I75,0)</f>
        <v>319.658181818182</v>
      </c>
      <c r="Q75" s="17" t="n">
        <v>107</v>
      </c>
      <c r="R75" s="44" t="n">
        <f aca="false">I75-Q75</f>
        <v>3</v>
      </c>
      <c r="S75" s="43" t="n">
        <f aca="false">$AK75*R75</f>
        <v>958.974545454545</v>
      </c>
      <c r="U75" s="26" t="s">
        <v>259</v>
      </c>
      <c r="V75" s="26" t="s">
        <v>273</v>
      </c>
      <c r="W75" s="26" t="s">
        <v>262</v>
      </c>
      <c r="X75" s="29" t="s">
        <v>227</v>
      </c>
      <c r="Y75" s="26" t="s">
        <v>297</v>
      </c>
      <c r="Z75" s="25" t="s">
        <v>51</v>
      </c>
      <c r="AA75" s="26" t="s">
        <v>3604</v>
      </c>
      <c r="AB75" s="26" t="s">
        <v>3605</v>
      </c>
      <c r="AC75" s="26" t="s">
        <v>3606</v>
      </c>
      <c r="AD75" s="26" t="s">
        <v>270</v>
      </c>
      <c r="AE75" s="26" t="s">
        <v>3607</v>
      </c>
      <c r="AF75" s="26" t="s">
        <v>270</v>
      </c>
      <c r="AG75" s="26" t="s">
        <v>3608</v>
      </c>
      <c r="AH75" s="45" t="n">
        <v>110</v>
      </c>
      <c r="AI75" s="45" t="n">
        <f aca="false">Q75</f>
        <v>107</v>
      </c>
      <c r="AJ75" s="45" t="n">
        <f aca="false">$AH75-$AI75</f>
        <v>3</v>
      </c>
      <c r="AK75" s="46" t="n">
        <v>319.658181818182</v>
      </c>
      <c r="AL75" s="46" t="n">
        <f aca="false">$AJ75*$AK75</f>
        <v>958.974545454545</v>
      </c>
      <c r="AM75" s="46" t="n">
        <f aca="false">$AI75*$AK75</f>
        <v>34203.4254545455</v>
      </c>
      <c r="AN75" s="26"/>
      <c r="AO75" s="26" t="s">
        <v>3609</v>
      </c>
    </row>
    <row r="76" customFormat="false" ht="12" hidden="false" customHeight="false" outlineLevel="0" collapsed="false">
      <c r="A76" s="39" t="s">
        <v>1504</v>
      </c>
      <c r="B76" s="39" t="s">
        <v>1505</v>
      </c>
      <c r="C76" s="39" t="s">
        <v>4506</v>
      </c>
      <c r="D76" s="39" t="s">
        <v>4505</v>
      </c>
      <c r="E76" s="39" t="s">
        <v>261</v>
      </c>
      <c r="F76" s="39" t="s">
        <v>3464</v>
      </c>
      <c r="G76" s="39" t="s">
        <v>6096</v>
      </c>
      <c r="H76" s="39" t="s">
        <v>4502</v>
      </c>
      <c r="I76" s="40" t="n">
        <v>107</v>
      </c>
      <c r="J76" s="40" t="n">
        <v>0</v>
      </c>
      <c r="K76" s="39" t="s">
        <v>4503</v>
      </c>
      <c r="L76" s="41" t="n">
        <v>0</v>
      </c>
      <c r="M76" s="41" t="n">
        <v>226974.46</v>
      </c>
      <c r="O76" s="42" t="n">
        <f aca="false">M76/SUM($M$2:$M$485)</f>
        <v>0.00369876302766164</v>
      </c>
      <c r="P76" s="43" t="n">
        <f aca="false">IFERROR(M76/I76,0)</f>
        <v>2121.25663551402</v>
      </c>
      <c r="Q76" s="17" t="n">
        <v>90</v>
      </c>
      <c r="R76" s="44" t="n">
        <f aca="false">I76-Q76</f>
        <v>17</v>
      </c>
      <c r="S76" s="43" t="n">
        <f aca="false">$AK76*R76</f>
        <v>36061.3628037383</v>
      </c>
      <c r="U76" s="26" t="s">
        <v>259</v>
      </c>
      <c r="V76" s="26" t="s">
        <v>260</v>
      </c>
      <c r="W76" s="26" t="s">
        <v>262</v>
      </c>
      <c r="X76" s="24" t="s">
        <v>226</v>
      </c>
      <c r="Y76" s="26" t="s">
        <v>267</v>
      </c>
      <c r="Z76" s="25" t="s">
        <v>51</v>
      </c>
      <c r="AA76" s="26" t="s">
        <v>3610</v>
      </c>
      <c r="AB76" s="26" t="s">
        <v>3611</v>
      </c>
      <c r="AC76" s="26" t="s">
        <v>3612</v>
      </c>
      <c r="AD76" s="26" t="s">
        <v>269</v>
      </c>
      <c r="AE76" s="26"/>
      <c r="AF76" s="26" t="s">
        <v>270</v>
      </c>
      <c r="AG76" s="26" t="s">
        <v>3613</v>
      </c>
      <c r="AH76" s="45" t="n">
        <v>107</v>
      </c>
      <c r="AI76" s="45" t="n">
        <f aca="false">Q76</f>
        <v>90</v>
      </c>
      <c r="AJ76" s="45" t="n">
        <f aca="false">$AH76-$AI76</f>
        <v>17</v>
      </c>
      <c r="AK76" s="46" t="n">
        <v>2121.25663551402</v>
      </c>
      <c r="AL76" s="46" t="n">
        <f aca="false">$AJ76*$AK76</f>
        <v>36061.3628037383</v>
      </c>
      <c r="AM76" s="46" t="n">
        <f aca="false">$AI76*$AK76</f>
        <v>190913.097196262</v>
      </c>
      <c r="AN76" s="26"/>
      <c r="AO76" s="26" t="s">
        <v>368</v>
      </c>
    </row>
    <row r="77" customFormat="false" ht="12" hidden="false" customHeight="false" outlineLevel="0" collapsed="false">
      <c r="A77" s="39" t="s">
        <v>792</v>
      </c>
      <c r="B77" s="39" t="s">
        <v>793</v>
      </c>
      <c r="C77" s="39" t="s">
        <v>4506</v>
      </c>
      <c r="D77" s="39" t="s">
        <v>4505</v>
      </c>
      <c r="E77" s="39" t="s">
        <v>261</v>
      </c>
      <c r="F77" s="39" t="s">
        <v>3464</v>
      </c>
      <c r="G77" s="39" t="s">
        <v>6096</v>
      </c>
      <c r="H77" s="39" t="s">
        <v>4502</v>
      </c>
      <c r="I77" s="40" t="n">
        <v>104</v>
      </c>
      <c r="J77" s="40" t="n">
        <v>0</v>
      </c>
      <c r="K77" s="39" t="s">
        <v>4503</v>
      </c>
      <c r="L77" s="41" t="n">
        <v>0</v>
      </c>
      <c r="M77" s="41" t="n">
        <v>49992.8</v>
      </c>
      <c r="O77" s="42" t="n">
        <f aca="false">M77/SUM($M$2:$M$485)</f>
        <v>0.000814679855562969</v>
      </c>
      <c r="P77" s="43" t="n">
        <f aca="false">IFERROR(M77/I77,0)</f>
        <v>480.7</v>
      </c>
      <c r="Q77" s="17" t="n">
        <v>40</v>
      </c>
      <c r="R77" s="44" t="n">
        <f aca="false">I77-Q77</f>
        <v>64</v>
      </c>
      <c r="S77" s="43" t="n">
        <f aca="false">$AK77*R77</f>
        <v>30764.8</v>
      </c>
      <c r="U77" s="26" t="s">
        <v>259</v>
      </c>
      <c r="V77" s="26" t="s">
        <v>260</v>
      </c>
      <c r="W77" s="26" t="s">
        <v>262</v>
      </c>
      <c r="X77" s="29" t="s">
        <v>227</v>
      </c>
      <c r="Y77" s="26" t="s">
        <v>297</v>
      </c>
      <c r="Z77" s="25" t="s">
        <v>51</v>
      </c>
      <c r="AA77" s="26" t="s">
        <v>1810</v>
      </c>
      <c r="AB77" s="26" t="s">
        <v>3614</v>
      </c>
      <c r="AC77" s="26" t="s">
        <v>2135</v>
      </c>
      <c r="AD77" s="26" t="s">
        <v>269</v>
      </c>
      <c r="AE77" s="26"/>
      <c r="AF77" s="26" t="s">
        <v>270</v>
      </c>
      <c r="AG77" s="26" t="s">
        <v>2136</v>
      </c>
      <c r="AH77" s="45" t="n">
        <v>104</v>
      </c>
      <c r="AI77" s="45" t="n">
        <f aca="false">Q77</f>
        <v>40</v>
      </c>
      <c r="AJ77" s="45" t="n">
        <f aca="false">$AH77-$AI77</f>
        <v>64</v>
      </c>
      <c r="AK77" s="46" t="n">
        <v>480.7</v>
      </c>
      <c r="AL77" s="46" t="n">
        <f aca="false">$AJ77*$AK77</f>
        <v>30764.8</v>
      </c>
      <c r="AM77" s="46" t="n">
        <f aca="false">$AI77*$AK77</f>
        <v>19228</v>
      </c>
      <c r="AN77" s="26"/>
      <c r="AO77" s="26" t="s">
        <v>2391</v>
      </c>
    </row>
    <row r="78" customFormat="false" ht="12" hidden="false" customHeight="false" outlineLevel="0" collapsed="false">
      <c r="A78" s="39" t="s">
        <v>448</v>
      </c>
      <c r="B78" s="39" t="s">
        <v>449</v>
      </c>
      <c r="C78" s="39" t="s">
        <v>4506</v>
      </c>
      <c r="D78" s="39" t="s">
        <v>4505</v>
      </c>
      <c r="E78" s="39" t="s">
        <v>261</v>
      </c>
      <c r="F78" s="39" t="s">
        <v>3464</v>
      </c>
      <c r="G78" s="39" t="s">
        <v>6096</v>
      </c>
      <c r="H78" s="39" t="s">
        <v>4502</v>
      </c>
      <c r="I78" s="40" t="n">
        <v>100</v>
      </c>
      <c r="J78" s="40" t="n">
        <v>0</v>
      </c>
      <c r="K78" s="39" t="s">
        <v>4503</v>
      </c>
      <c r="L78" s="41" t="n">
        <v>0</v>
      </c>
      <c r="M78" s="41" t="n">
        <v>67200</v>
      </c>
      <c r="O78" s="42" t="n">
        <f aca="false">M78/SUM($M$2:$M$485)</f>
        <v>0.00109508741846489</v>
      </c>
      <c r="P78" s="43" t="n">
        <f aca="false">IFERROR(M78/I78,0)</f>
        <v>672</v>
      </c>
      <c r="Q78" s="17" t="n">
        <v>157</v>
      </c>
      <c r="R78" s="44" t="n">
        <f aca="false">I78-Q78</f>
        <v>-57</v>
      </c>
      <c r="S78" s="43" t="n">
        <f aca="false">$AK78*R78</f>
        <v>-38304</v>
      </c>
      <c r="U78" s="26" t="s">
        <v>259</v>
      </c>
      <c r="V78" s="26" t="s">
        <v>260</v>
      </c>
      <c r="W78" s="26" t="s">
        <v>262</v>
      </c>
      <c r="X78" s="24" t="s">
        <v>226</v>
      </c>
      <c r="Y78" s="26" t="s">
        <v>267</v>
      </c>
      <c r="Z78" s="24" t="s">
        <v>54</v>
      </c>
      <c r="AA78" s="26" t="s">
        <v>3615</v>
      </c>
      <c r="AB78" s="26" t="s">
        <v>3616</v>
      </c>
      <c r="AC78" s="26" t="s">
        <v>1897</v>
      </c>
      <c r="AD78" s="26" t="s">
        <v>269</v>
      </c>
      <c r="AE78" s="26"/>
      <c r="AF78" s="26" t="s">
        <v>270</v>
      </c>
      <c r="AG78" s="26" t="s">
        <v>1898</v>
      </c>
      <c r="AH78" s="45" t="n">
        <v>100</v>
      </c>
      <c r="AI78" s="45" t="n">
        <f aca="false">Q78</f>
        <v>157</v>
      </c>
      <c r="AJ78" s="45" t="n">
        <f aca="false">$AH78-$AI78</f>
        <v>-57</v>
      </c>
      <c r="AK78" s="46" t="n">
        <v>672</v>
      </c>
      <c r="AL78" s="46" t="n">
        <f aca="false">$AJ78*$AK78</f>
        <v>-38304</v>
      </c>
      <c r="AM78" s="46" t="n">
        <f aca="false">$AI78*$AK78</f>
        <v>105504</v>
      </c>
      <c r="AN78" s="26"/>
      <c r="AO78" s="26" t="s">
        <v>368</v>
      </c>
    </row>
    <row r="79" customFormat="false" ht="12" hidden="false" customHeight="false" outlineLevel="0" collapsed="false">
      <c r="A79" s="39" t="s">
        <v>818</v>
      </c>
      <c r="B79" s="39" t="s">
        <v>819</v>
      </c>
      <c r="C79" s="39" t="s">
        <v>6117</v>
      </c>
      <c r="D79" s="39" t="s">
        <v>4505</v>
      </c>
      <c r="E79" s="39" t="s">
        <v>261</v>
      </c>
      <c r="F79" s="39" t="s">
        <v>3464</v>
      </c>
      <c r="G79" s="39" t="s">
        <v>6096</v>
      </c>
      <c r="H79" s="39" t="s">
        <v>4502</v>
      </c>
      <c r="I79" s="40" t="n">
        <v>100</v>
      </c>
      <c r="J79" s="40" t="n">
        <v>0</v>
      </c>
      <c r="K79" s="39" t="s">
        <v>4503</v>
      </c>
      <c r="L79" s="41" t="n">
        <v>0</v>
      </c>
      <c r="M79" s="41" t="n">
        <v>59960.27</v>
      </c>
      <c r="O79" s="42" t="n">
        <f aca="false">M79/SUM($M$2:$M$485)</f>
        <v>0.000977109185785086</v>
      </c>
      <c r="P79" s="43" t="n">
        <f aca="false">IFERROR(M79/I79,0)</f>
        <v>599.6027</v>
      </c>
      <c r="Q79" s="17" t="n">
        <v>104</v>
      </c>
      <c r="R79" s="44" t="n">
        <f aca="false">I79-Q79</f>
        <v>-4</v>
      </c>
      <c r="S79" s="43" t="n">
        <f aca="false">$AK79*R79</f>
        <v>-2398.4108</v>
      </c>
      <c r="U79" s="26" t="s">
        <v>259</v>
      </c>
      <c r="V79" s="26" t="s">
        <v>260</v>
      </c>
      <c r="W79" s="26" t="s">
        <v>262</v>
      </c>
      <c r="X79" s="29" t="s">
        <v>227</v>
      </c>
      <c r="Y79" s="26" t="s">
        <v>297</v>
      </c>
      <c r="Z79" s="24" t="s">
        <v>54</v>
      </c>
      <c r="AA79" s="26" t="s">
        <v>3617</v>
      </c>
      <c r="AB79" s="26" t="s">
        <v>3618</v>
      </c>
      <c r="AC79" s="26" t="s">
        <v>290</v>
      </c>
      <c r="AD79" s="26" t="s">
        <v>269</v>
      </c>
      <c r="AE79" s="26"/>
      <c r="AF79" s="26" t="s">
        <v>270</v>
      </c>
      <c r="AG79" s="26" t="s">
        <v>3619</v>
      </c>
      <c r="AH79" s="45" t="n">
        <v>100</v>
      </c>
      <c r="AI79" s="45" t="n">
        <f aca="false">Q79</f>
        <v>104</v>
      </c>
      <c r="AJ79" s="45" t="n">
        <f aca="false">$AH79-$AI79</f>
        <v>-4</v>
      </c>
      <c r="AK79" s="46" t="n">
        <v>599.6027</v>
      </c>
      <c r="AL79" s="46" t="n">
        <f aca="false">$AJ79*$AK79</f>
        <v>-2398.4108</v>
      </c>
      <c r="AM79" s="46" t="n">
        <f aca="false">$AI79*$AK79</f>
        <v>62358.6808</v>
      </c>
      <c r="AN79" s="26"/>
      <c r="AO79" s="26" t="s">
        <v>3620</v>
      </c>
    </row>
    <row r="80" customFormat="false" ht="12" hidden="false" customHeight="false" outlineLevel="0" collapsed="false">
      <c r="A80" s="39" t="s">
        <v>514</v>
      </c>
      <c r="B80" s="39" t="s">
        <v>515</v>
      </c>
      <c r="C80" s="39" t="s">
        <v>6118</v>
      </c>
      <c r="D80" s="39" t="s">
        <v>4505</v>
      </c>
      <c r="E80" s="39" t="s">
        <v>261</v>
      </c>
      <c r="F80" s="39" t="s">
        <v>3464</v>
      </c>
      <c r="G80" s="39" t="s">
        <v>6096</v>
      </c>
      <c r="H80" s="39" t="s">
        <v>4502</v>
      </c>
      <c r="I80" s="40" t="n">
        <v>100</v>
      </c>
      <c r="J80" s="40" t="n">
        <v>0</v>
      </c>
      <c r="K80" s="39" t="s">
        <v>4503</v>
      </c>
      <c r="L80" s="41" t="n">
        <v>0</v>
      </c>
      <c r="M80" s="41" t="n">
        <v>53729</v>
      </c>
      <c r="O80" s="42" t="n">
        <f aca="false">M80/SUM($M$2:$M$485)</f>
        <v>0.00087556476051637</v>
      </c>
      <c r="P80" s="43" t="n">
        <f aca="false">IFERROR(M80/I80,0)</f>
        <v>537.29</v>
      </c>
      <c r="Q80" s="17" t="n">
        <v>75</v>
      </c>
      <c r="R80" s="44" t="n">
        <f aca="false">I80-Q80</f>
        <v>25</v>
      </c>
      <c r="S80" s="43" t="n">
        <f aca="false">$AK80*R80</f>
        <v>13432.25</v>
      </c>
      <c r="U80" s="26" t="s">
        <v>259</v>
      </c>
      <c r="V80" s="26" t="s">
        <v>260</v>
      </c>
      <c r="W80" s="26" t="s">
        <v>262</v>
      </c>
      <c r="X80" s="24" t="s">
        <v>226</v>
      </c>
      <c r="Y80" s="26" t="s">
        <v>267</v>
      </c>
      <c r="Z80" s="25" t="s">
        <v>51</v>
      </c>
      <c r="AA80" s="26" t="s">
        <v>3622</v>
      </c>
      <c r="AB80" s="26" t="s">
        <v>3623</v>
      </c>
      <c r="AC80" s="26" t="s">
        <v>1938</v>
      </c>
      <c r="AD80" s="26" t="s">
        <v>269</v>
      </c>
      <c r="AE80" s="26"/>
      <c r="AF80" s="26" t="s">
        <v>270</v>
      </c>
      <c r="AG80" s="26" t="s">
        <v>1939</v>
      </c>
      <c r="AH80" s="45" t="n">
        <v>100</v>
      </c>
      <c r="AI80" s="45" t="n">
        <f aca="false">Q80</f>
        <v>75</v>
      </c>
      <c r="AJ80" s="45" t="n">
        <f aca="false">$AH80-$AI80</f>
        <v>25</v>
      </c>
      <c r="AK80" s="46" t="n">
        <v>537.29</v>
      </c>
      <c r="AL80" s="46" t="n">
        <f aca="false">$AJ80*$AK80</f>
        <v>13432.25</v>
      </c>
      <c r="AM80" s="46" t="n">
        <f aca="false">$AI80*$AK80</f>
        <v>40296.75</v>
      </c>
      <c r="AN80" s="26"/>
      <c r="AO80" s="26" t="s">
        <v>368</v>
      </c>
    </row>
    <row r="81" customFormat="false" ht="12" hidden="false" customHeight="false" outlineLevel="0" collapsed="false">
      <c r="A81" s="39" t="s">
        <v>790</v>
      </c>
      <c r="B81" s="39" t="s">
        <v>791</v>
      </c>
      <c r="C81" s="39" t="s">
        <v>4506</v>
      </c>
      <c r="D81" s="39" t="s">
        <v>4505</v>
      </c>
      <c r="E81" s="39" t="s">
        <v>261</v>
      </c>
      <c r="F81" s="39" t="s">
        <v>3464</v>
      </c>
      <c r="G81" s="39" t="s">
        <v>6096</v>
      </c>
      <c r="H81" s="39" t="s">
        <v>4502</v>
      </c>
      <c r="I81" s="40" t="n">
        <v>100</v>
      </c>
      <c r="J81" s="40" t="n">
        <v>0</v>
      </c>
      <c r="K81" s="39" t="s">
        <v>4503</v>
      </c>
      <c r="L81" s="41" t="n">
        <v>0</v>
      </c>
      <c r="M81" s="41" t="n">
        <v>69030</v>
      </c>
      <c r="O81" s="42" t="n">
        <f aca="false">M81/SUM($M$2:$M$485)</f>
        <v>0.00112490899548559</v>
      </c>
      <c r="P81" s="43" t="n">
        <f aca="false">IFERROR(M81/I81,0)</f>
        <v>690.3</v>
      </c>
      <c r="Q81" s="17" t="n">
        <v>111</v>
      </c>
      <c r="R81" s="44" t="n">
        <f aca="false">I81-Q81</f>
        <v>-11</v>
      </c>
      <c r="S81" s="43" t="n">
        <f aca="false">$AK81*R81</f>
        <v>-7593.3</v>
      </c>
      <c r="U81" s="26" t="s">
        <v>259</v>
      </c>
      <c r="V81" s="26" t="s">
        <v>260</v>
      </c>
      <c r="W81" s="26" t="s">
        <v>262</v>
      </c>
      <c r="X81" s="29" t="s">
        <v>227</v>
      </c>
      <c r="Y81" s="26" t="s">
        <v>297</v>
      </c>
      <c r="Z81" s="25" t="s">
        <v>51</v>
      </c>
      <c r="AA81" s="26" t="s">
        <v>3593</v>
      </c>
      <c r="AB81" s="26" t="s">
        <v>3594</v>
      </c>
      <c r="AC81" s="26" t="s">
        <v>2059</v>
      </c>
      <c r="AD81" s="26" t="s">
        <v>269</v>
      </c>
      <c r="AE81" s="26"/>
      <c r="AF81" s="26" t="s">
        <v>270</v>
      </c>
      <c r="AG81" s="26" t="s">
        <v>2060</v>
      </c>
      <c r="AH81" s="45" t="n">
        <v>120</v>
      </c>
      <c r="AI81" s="45" t="n">
        <f aca="false">Q81</f>
        <v>111</v>
      </c>
      <c r="AJ81" s="45" t="n">
        <f aca="false">$AH81-$AI81</f>
        <v>9</v>
      </c>
      <c r="AK81" s="46" t="n">
        <v>690.3</v>
      </c>
      <c r="AL81" s="46" t="n">
        <f aca="false">$AJ81*$AK81</f>
        <v>6212.7</v>
      </c>
      <c r="AM81" s="46" t="n">
        <f aca="false">$AI81*$AK81</f>
        <v>76623.3</v>
      </c>
      <c r="AN81" s="26"/>
      <c r="AO81" s="26" t="s">
        <v>3517</v>
      </c>
    </row>
    <row r="82" customFormat="false" ht="12" hidden="false" customHeight="false" outlineLevel="0" collapsed="false">
      <c r="A82" s="39" t="s">
        <v>602</v>
      </c>
      <c r="B82" s="39" t="s">
        <v>603</v>
      </c>
      <c r="C82" s="39" t="s">
        <v>4506</v>
      </c>
      <c r="D82" s="39" t="s">
        <v>4505</v>
      </c>
      <c r="E82" s="39" t="s">
        <v>261</v>
      </c>
      <c r="F82" s="39" t="s">
        <v>3464</v>
      </c>
      <c r="G82" s="39" t="s">
        <v>6096</v>
      </c>
      <c r="H82" s="39" t="s">
        <v>4502</v>
      </c>
      <c r="I82" s="40" t="n">
        <v>100</v>
      </c>
      <c r="J82" s="40" t="n">
        <v>0</v>
      </c>
      <c r="K82" s="39" t="s">
        <v>4503</v>
      </c>
      <c r="L82" s="41" t="n">
        <v>0</v>
      </c>
      <c r="M82" s="41" t="n">
        <v>185472</v>
      </c>
      <c r="O82" s="42" t="n">
        <f aca="false">M82/SUM($M$2:$M$485)</f>
        <v>0.00302244127496309</v>
      </c>
      <c r="P82" s="43" t="n">
        <f aca="false">IFERROR(M82/I82,0)</f>
        <v>1854.72</v>
      </c>
      <c r="Q82" s="17" t="n">
        <v>50</v>
      </c>
      <c r="R82" s="44" t="n">
        <f aca="false">I82-Q82</f>
        <v>50</v>
      </c>
      <c r="S82" s="43" t="n">
        <f aca="false">$AK82*R82</f>
        <v>92736</v>
      </c>
      <c r="U82" s="26" t="s">
        <v>259</v>
      </c>
      <c r="V82" s="26" t="s">
        <v>260</v>
      </c>
      <c r="W82" s="26" t="s">
        <v>262</v>
      </c>
      <c r="X82" s="25" t="s">
        <v>228</v>
      </c>
      <c r="Y82" s="26" t="s">
        <v>282</v>
      </c>
      <c r="Z82" s="25" t="s">
        <v>51</v>
      </c>
      <c r="AA82" s="26" t="s">
        <v>3624</v>
      </c>
      <c r="AB82" s="26" t="s">
        <v>3625</v>
      </c>
      <c r="AC82" s="26" t="s">
        <v>290</v>
      </c>
      <c r="AD82" s="26" t="s">
        <v>269</v>
      </c>
      <c r="AE82" s="26"/>
      <c r="AF82" s="26" t="s">
        <v>270</v>
      </c>
      <c r="AG82" s="26"/>
      <c r="AH82" s="45" t="n">
        <v>100</v>
      </c>
      <c r="AI82" s="45" t="n">
        <f aca="false">Q82</f>
        <v>50</v>
      </c>
      <c r="AJ82" s="45" t="n">
        <f aca="false">$AH82-$AI82</f>
        <v>50</v>
      </c>
      <c r="AK82" s="46" t="n">
        <v>1854.72</v>
      </c>
      <c r="AL82" s="46" t="n">
        <f aca="false">$AJ82*$AK82</f>
        <v>92736</v>
      </c>
      <c r="AM82" s="46" t="n">
        <f aca="false">$AI82*$AK82</f>
        <v>92736</v>
      </c>
      <c r="AN82" s="26"/>
      <c r="AO82" s="26" t="s">
        <v>3626</v>
      </c>
    </row>
    <row r="83" customFormat="false" ht="12" hidden="false" customHeight="false" outlineLevel="0" collapsed="false">
      <c r="A83" s="39" t="s">
        <v>501</v>
      </c>
      <c r="B83" s="39" t="s">
        <v>502</v>
      </c>
      <c r="C83" s="39" t="s">
        <v>4700</v>
      </c>
      <c r="D83" s="39" t="s">
        <v>4505</v>
      </c>
      <c r="E83" s="39" t="s">
        <v>261</v>
      </c>
      <c r="F83" s="39" t="s">
        <v>3464</v>
      </c>
      <c r="G83" s="39" t="s">
        <v>6096</v>
      </c>
      <c r="H83" s="39" t="s">
        <v>4502</v>
      </c>
      <c r="I83" s="40" t="n">
        <v>100</v>
      </c>
      <c r="J83" s="40" t="n">
        <v>0</v>
      </c>
      <c r="K83" s="39" t="s">
        <v>4503</v>
      </c>
      <c r="L83" s="41" t="n">
        <v>0</v>
      </c>
      <c r="M83" s="41" t="n">
        <v>6820</v>
      </c>
      <c r="O83" s="42" t="n">
        <f aca="false">M83/SUM($M$2:$M$485)</f>
        <v>0.000111138336219205</v>
      </c>
      <c r="P83" s="43" t="n">
        <f aca="false">IFERROR(M83/I83,0)</f>
        <v>68.2</v>
      </c>
      <c r="Q83" s="17"/>
      <c r="R83" s="44" t="n">
        <f aca="false">I83-Q83</f>
        <v>100</v>
      </c>
      <c r="S83" s="43" t="n">
        <f aca="false">$AK83*R83</f>
        <v>6820</v>
      </c>
      <c r="U83" s="26" t="s">
        <v>259</v>
      </c>
      <c r="V83" s="26" t="s">
        <v>260</v>
      </c>
      <c r="W83" s="26" t="s">
        <v>262</v>
      </c>
      <c r="X83" s="24" t="s">
        <v>226</v>
      </c>
      <c r="Y83" s="26" t="s">
        <v>267</v>
      </c>
      <c r="Z83" s="25" t="s">
        <v>51</v>
      </c>
      <c r="AA83" s="26" t="s">
        <v>3486</v>
      </c>
      <c r="AB83" s="26" t="s">
        <v>3487</v>
      </c>
      <c r="AC83" s="26" t="s">
        <v>290</v>
      </c>
      <c r="AD83" s="26" t="s">
        <v>269</v>
      </c>
      <c r="AE83" s="26"/>
      <c r="AF83" s="26" t="s">
        <v>270</v>
      </c>
      <c r="AG83" s="26"/>
      <c r="AH83" s="45"/>
      <c r="AI83" s="45"/>
      <c r="AJ83" s="45"/>
      <c r="AK83" s="46" t="n">
        <v>68.2</v>
      </c>
      <c r="AL83" s="46"/>
      <c r="AM83" s="46"/>
      <c r="AN83" s="26"/>
      <c r="AO83" s="26" t="s">
        <v>6119</v>
      </c>
    </row>
    <row r="84" customFormat="false" ht="12" hidden="false" customHeight="false" outlineLevel="0" collapsed="false">
      <c r="A84" s="39" t="s">
        <v>983</v>
      </c>
      <c r="B84" s="39" t="s">
        <v>984</v>
      </c>
      <c r="C84" s="39" t="s">
        <v>6120</v>
      </c>
      <c r="D84" s="39" t="s">
        <v>4505</v>
      </c>
      <c r="E84" s="39" t="s">
        <v>261</v>
      </c>
      <c r="F84" s="39" t="s">
        <v>3464</v>
      </c>
      <c r="G84" s="39" t="s">
        <v>6096</v>
      </c>
      <c r="H84" s="39" t="s">
        <v>4502</v>
      </c>
      <c r="I84" s="40" t="n">
        <v>100</v>
      </c>
      <c r="J84" s="40" t="n">
        <v>0</v>
      </c>
      <c r="K84" s="39" t="s">
        <v>4503</v>
      </c>
      <c r="L84" s="41" t="n">
        <v>0</v>
      </c>
      <c r="M84" s="41" t="n">
        <v>67982.11</v>
      </c>
      <c r="O84" s="42" t="n">
        <f aca="false">M84/SUM($M$2:$M$485)</f>
        <v>0.00110783263901334</v>
      </c>
      <c r="P84" s="43" t="n">
        <f aca="false">IFERROR(M84/I84,0)</f>
        <v>679.8211</v>
      </c>
      <c r="Q84" s="17" t="n">
        <v>83</v>
      </c>
      <c r="R84" s="44" t="n">
        <f aca="false">I84-Q84</f>
        <v>17</v>
      </c>
      <c r="S84" s="43" t="n">
        <f aca="false">$AK84*R84</f>
        <v>11556.9592666667</v>
      </c>
      <c r="U84" s="26" t="s">
        <v>259</v>
      </c>
      <c r="V84" s="26" t="s">
        <v>260</v>
      </c>
      <c r="W84" s="26" t="s">
        <v>262</v>
      </c>
      <c r="X84" s="24" t="s">
        <v>226</v>
      </c>
      <c r="Y84" s="26" t="s">
        <v>267</v>
      </c>
      <c r="Z84" s="25" t="s">
        <v>51</v>
      </c>
      <c r="AA84" s="26" t="s">
        <v>2298</v>
      </c>
      <c r="AB84" s="26" t="s">
        <v>3585</v>
      </c>
      <c r="AC84" s="26" t="s">
        <v>2033</v>
      </c>
      <c r="AD84" s="26" t="s">
        <v>270</v>
      </c>
      <c r="AE84" s="26" t="s">
        <v>3586</v>
      </c>
      <c r="AF84" s="26" t="s">
        <v>270</v>
      </c>
      <c r="AG84" s="26" t="s">
        <v>2034</v>
      </c>
      <c r="AH84" s="45" t="n">
        <v>150</v>
      </c>
      <c r="AI84" s="45" t="n">
        <f aca="false">Q84</f>
        <v>83</v>
      </c>
      <c r="AJ84" s="45" t="n">
        <f aca="false">$AH84-$AI84</f>
        <v>67</v>
      </c>
      <c r="AK84" s="46" t="n">
        <v>679.821133333333</v>
      </c>
      <c r="AL84" s="46" t="n">
        <f aca="false">$AJ84*$AK84</f>
        <v>45548.0159333333</v>
      </c>
      <c r="AM84" s="46" t="n">
        <f aca="false">$AI84*$AK84</f>
        <v>56425.1540666667</v>
      </c>
      <c r="AN84" s="26"/>
      <c r="AO84" s="26" t="s">
        <v>3587</v>
      </c>
    </row>
    <row r="85" customFormat="false" ht="12" hidden="false" customHeight="false" outlineLevel="0" collapsed="false">
      <c r="A85" s="39" t="s">
        <v>3627</v>
      </c>
      <c r="B85" s="39" t="s">
        <v>3628</v>
      </c>
      <c r="C85" s="39" t="s">
        <v>4506</v>
      </c>
      <c r="D85" s="39" t="s">
        <v>4515</v>
      </c>
      <c r="E85" s="39" t="s">
        <v>261</v>
      </c>
      <c r="F85" s="39" t="s">
        <v>3464</v>
      </c>
      <c r="G85" s="39" t="s">
        <v>6096</v>
      </c>
      <c r="H85" s="39" t="s">
        <v>4502</v>
      </c>
      <c r="I85" s="40" t="n">
        <v>100</v>
      </c>
      <c r="J85" s="40" t="n">
        <v>0</v>
      </c>
      <c r="K85" s="39" t="s">
        <v>4503</v>
      </c>
      <c r="L85" s="41" t="n">
        <v>0</v>
      </c>
      <c r="M85" s="41" t="n">
        <v>56760</v>
      </c>
      <c r="O85" s="42" t="n">
        <f aca="false">M85/SUM($M$2:$M$485)</f>
        <v>0.00092495776595338</v>
      </c>
      <c r="P85" s="43" t="n">
        <f aca="false">IFERROR(M85/I85,0)</f>
        <v>567.6</v>
      </c>
      <c r="Q85" s="17"/>
      <c r="R85" s="44" t="n">
        <f aca="false">I85-Q85</f>
        <v>100</v>
      </c>
      <c r="S85" s="43" t="n">
        <f aca="false">$AK85*R85</f>
        <v>56760</v>
      </c>
      <c r="U85" s="26" t="s">
        <v>259</v>
      </c>
      <c r="V85" s="26" t="s">
        <v>260</v>
      </c>
      <c r="W85" s="26" t="s">
        <v>262</v>
      </c>
      <c r="X85" s="26"/>
      <c r="Y85" s="26" t="s">
        <v>277</v>
      </c>
      <c r="Z85" s="27" t="s">
        <v>123</v>
      </c>
      <c r="AA85" s="26"/>
      <c r="AB85" s="26"/>
      <c r="AC85" s="26"/>
      <c r="AD85" s="26"/>
      <c r="AE85" s="26"/>
      <c r="AF85" s="26"/>
      <c r="AG85" s="26"/>
      <c r="AH85" s="45" t="n">
        <v>100</v>
      </c>
      <c r="AI85" s="45" t="n">
        <f aca="false">Q85</f>
        <v>0</v>
      </c>
      <c r="AJ85" s="45" t="n">
        <f aca="false">$AH85-$AI85</f>
        <v>100</v>
      </c>
      <c r="AK85" s="46" t="n">
        <v>567.6</v>
      </c>
      <c r="AL85" s="46" t="n">
        <f aca="false">$AJ85*$AK85</f>
        <v>56760</v>
      </c>
      <c r="AM85" s="46" t="n">
        <f aca="false">$AI85*$AK85</f>
        <v>0</v>
      </c>
      <c r="AN85" s="26"/>
      <c r="AO85" s="26"/>
    </row>
    <row r="86" customFormat="false" ht="12" hidden="false" customHeight="false" outlineLevel="0" collapsed="false">
      <c r="A86" s="39" t="s">
        <v>1415</v>
      </c>
      <c r="B86" s="39" t="s">
        <v>1416</v>
      </c>
      <c r="C86" s="39"/>
      <c r="D86" s="39" t="s">
        <v>4500</v>
      </c>
      <c r="E86" s="39" t="s">
        <v>261</v>
      </c>
      <c r="F86" s="39" t="s">
        <v>3464</v>
      </c>
      <c r="G86" s="39" t="s">
        <v>6096</v>
      </c>
      <c r="H86" s="39" t="s">
        <v>4502</v>
      </c>
      <c r="I86" s="40" t="n">
        <v>100</v>
      </c>
      <c r="J86" s="40" t="n">
        <v>0</v>
      </c>
      <c r="K86" s="39" t="s">
        <v>4503</v>
      </c>
      <c r="L86" s="41" t="n">
        <v>0</v>
      </c>
      <c r="M86" s="41" t="n">
        <v>25316</v>
      </c>
      <c r="O86" s="42" t="n">
        <f aca="false">M86/SUM($M$2:$M$485)</f>
        <v>0.000412548111396684</v>
      </c>
      <c r="P86" s="43" t="n">
        <f aca="false">IFERROR(M86/I86,0)</f>
        <v>253.16</v>
      </c>
      <c r="Q86" s="17" t="n">
        <v>69</v>
      </c>
      <c r="R86" s="44" t="n">
        <f aca="false">I86-Q86</f>
        <v>31</v>
      </c>
      <c r="S86" s="43" t="n">
        <f aca="false">$AK86*R86</f>
        <v>7847.96</v>
      </c>
      <c r="U86" s="26" t="s">
        <v>259</v>
      </c>
      <c r="V86" s="26" t="s">
        <v>260</v>
      </c>
      <c r="W86" s="26" t="s">
        <v>262</v>
      </c>
      <c r="X86" s="25" t="s">
        <v>228</v>
      </c>
      <c r="Y86" s="26" t="s">
        <v>282</v>
      </c>
      <c r="Z86" s="25" t="s">
        <v>51</v>
      </c>
      <c r="AA86" s="26" t="s">
        <v>78</v>
      </c>
      <c r="AB86" s="26" t="s">
        <v>3629</v>
      </c>
      <c r="AC86" s="26" t="s">
        <v>1419</v>
      </c>
      <c r="AD86" s="26" t="s">
        <v>269</v>
      </c>
      <c r="AE86" s="26"/>
      <c r="AF86" s="26" t="s">
        <v>270</v>
      </c>
      <c r="AG86" s="26" t="s">
        <v>1420</v>
      </c>
      <c r="AH86" s="45" t="n">
        <v>100</v>
      </c>
      <c r="AI86" s="45" t="n">
        <f aca="false">Q86</f>
        <v>69</v>
      </c>
      <c r="AJ86" s="45" t="n">
        <f aca="false">$AH86-$AI86</f>
        <v>31</v>
      </c>
      <c r="AK86" s="46" t="n">
        <v>253.16</v>
      </c>
      <c r="AL86" s="46" t="n">
        <f aca="false">$AJ86*$AK86</f>
        <v>7847.96</v>
      </c>
      <c r="AM86" s="46" t="n">
        <f aca="false">$AI86*$AK86</f>
        <v>17468.04</v>
      </c>
      <c r="AN86" s="26"/>
      <c r="AO86" s="26" t="s">
        <v>1421</v>
      </c>
    </row>
    <row r="87" customFormat="false" ht="12" hidden="false" customHeight="false" outlineLevel="0" collapsed="false">
      <c r="A87" s="39" t="s">
        <v>3630</v>
      </c>
      <c r="B87" s="39" t="s">
        <v>3631</v>
      </c>
      <c r="C87" s="39"/>
      <c r="D87" s="39" t="s">
        <v>4746</v>
      </c>
      <c r="E87" s="39" t="s">
        <v>261</v>
      </c>
      <c r="F87" s="39" t="s">
        <v>3464</v>
      </c>
      <c r="G87" s="39" t="s">
        <v>6096</v>
      </c>
      <c r="H87" s="39" t="s">
        <v>4502</v>
      </c>
      <c r="I87" s="40" t="n">
        <v>100</v>
      </c>
      <c r="J87" s="40" t="n">
        <v>0</v>
      </c>
      <c r="K87" s="39" t="s">
        <v>4503</v>
      </c>
      <c r="L87" s="41" t="n">
        <v>0</v>
      </c>
      <c r="M87" s="41" t="n">
        <v>63360</v>
      </c>
      <c r="O87" s="42" t="n">
        <f aca="false">M87/SUM($M$2:$M$485)</f>
        <v>0.00103251099455261</v>
      </c>
      <c r="P87" s="43" t="n">
        <f aca="false">IFERROR(M87/I87,0)</f>
        <v>633.6</v>
      </c>
      <c r="Q87" s="17" t="n">
        <v>147</v>
      </c>
      <c r="R87" s="44" t="n">
        <f aca="false">I87-Q87</f>
        <v>-47</v>
      </c>
      <c r="S87" s="43" t="n">
        <f aca="false">$AK87*R87</f>
        <v>-29779.2</v>
      </c>
      <c r="U87" s="26" t="s">
        <v>259</v>
      </c>
      <c r="V87" s="26" t="s">
        <v>260</v>
      </c>
      <c r="W87" s="26" t="s">
        <v>262</v>
      </c>
      <c r="X87" s="24" t="s">
        <v>226</v>
      </c>
      <c r="Y87" s="26" t="s">
        <v>267</v>
      </c>
      <c r="Z87" s="24" t="s">
        <v>54</v>
      </c>
      <c r="AA87" s="26" t="s">
        <v>3632</v>
      </c>
      <c r="AB87" s="26" t="s">
        <v>3633</v>
      </c>
      <c r="AC87" s="26" t="s">
        <v>3634</v>
      </c>
      <c r="AD87" s="26" t="s">
        <v>269</v>
      </c>
      <c r="AE87" s="26"/>
      <c r="AF87" s="26" t="s">
        <v>270</v>
      </c>
      <c r="AG87" s="26" t="s">
        <v>2143</v>
      </c>
      <c r="AH87" s="45" t="n">
        <v>100</v>
      </c>
      <c r="AI87" s="45" t="n">
        <f aca="false">Q87</f>
        <v>147</v>
      </c>
      <c r="AJ87" s="45" t="n">
        <f aca="false">$AH87-$AI87</f>
        <v>-47</v>
      </c>
      <c r="AK87" s="46" t="n">
        <v>633.6</v>
      </c>
      <c r="AL87" s="46" t="n">
        <f aca="false">$AJ87*$AK87</f>
        <v>-29779.2</v>
      </c>
      <c r="AM87" s="46" t="n">
        <f aca="false">$AI87*$AK87</f>
        <v>93139.2</v>
      </c>
      <c r="AN87" s="26"/>
      <c r="AO87" s="26" t="s">
        <v>3635</v>
      </c>
    </row>
    <row r="88" customFormat="false" ht="12" hidden="false" customHeight="false" outlineLevel="0" collapsed="false">
      <c r="A88" s="39" t="s">
        <v>715</v>
      </c>
      <c r="B88" s="39" t="s">
        <v>716</v>
      </c>
      <c r="C88" s="39" t="s">
        <v>4506</v>
      </c>
      <c r="D88" s="39" t="s">
        <v>4505</v>
      </c>
      <c r="E88" s="39" t="s">
        <v>261</v>
      </c>
      <c r="F88" s="39" t="s">
        <v>3464</v>
      </c>
      <c r="G88" s="39" t="s">
        <v>6096</v>
      </c>
      <c r="H88" s="39" t="s">
        <v>4502</v>
      </c>
      <c r="I88" s="40" t="n">
        <v>100</v>
      </c>
      <c r="J88" s="40" t="n">
        <v>0</v>
      </c>
      <c r="K88" s="39" t="s">
        <v>4503</v>
      </c>
      <c r="L88" s="41" t="n">
        <v>0</v>
      </c>
      <c r="M88" s="41" t="n">
        <v>125103</v>
      </c>
      <c r="O88" s="42" t="n">
        <f aca="false">M88/SUM($M$2:$M$485)</f>
        <v>0.00203867144809841</v>
      </c>
      <c r="P88" s="43" t="n">
        <f aca="false">IFERROR(M88/I88,0)</f>
        <v>1251.03</v>
      </c>
      <c r="Q88" s="17"/>
      <c r="R88" s="44" t="n">
        <f aca="false">I88-Q88</f>
        <v>100</v>
      </c>
      <c r="S88" s="43" t="n">
        <f aca="false">$AK88*R88</f>
        <v>125103</v>
      </c>
      <c r="U88" s="26" t="s">
        <v>259</v>
      </c>
      <c r="V88" s="26" t="s">
        <v>260</v>
      </c>
      <c r="W88" s="26" t="s">
        <v>262</v>
      </c>
      <c r="X88" s="26"/>
      <c r="Y88" s="26" t="s">
        <v>277</v>
      </c>
      <c r="Z88" s="27" t="s">
        <v>123</v>
      </c>
      <c r="AA88" s="26"/>
      <c r="AB88" s="26"/>
      <c r="AC88" s="26"/>
      <c r="AD88" s="26"/>
      <c r="AE88" s="26"/>
      <c r="AF88" s="26"/>
      <c r="AG88" s="26"/>
      <c r="AH88" s="45" t="n">
        <v>100</v>
      </c>
      <c r="AI88" s="45" t="n">
        <f aca="false">Q88</f>
        <v>0</v>
      </c>
      <c r="AJ88" s="45" t="n">
        <f aca="false">$AH88-$AI88</f>
        <v>100</v>
      </c>
      <c r="AK88" s="46" t="n">
        <v>1251.03</v>
      </c>
      <c r="AL88" s="46" t="n">
        <f aca="false">$AJ88*$AK88</f>
        <v>125103</v>
      </c>
      <c r="AM88" s="46" t="n">
        <f aca="false">$AI88*$AK88</f>
        <v>0</v>
      </c>
      <c r="AN88" s="26"/>
      <c r="AO88" s="26"/>
    </row>
    <row r="89" customFormat="false" ht="12" hidden="false" customHeight="false" outlineLevel="0" collapsed="false">
      <c r="A89" s="39" t="s">
        <v>886</v>
      </c>
      <c r="B89" s="39" t="s">
        <v>887</v>
      </c>
      <c r="C89" s="39" t="s">
        <v>4506</v>
      </c>
      <c r="D89" s="39" t="s">
        <v>4515</v>
      </c>
      <c r="E89" s="39" t="s">
        <v>261</v>
      </c>
      <c r="F89" s="39" t="s">
        <v>3464</v>
      </c>
      <c r="G89" s="39" t="s">
        <v>6096</v>
      </c>
      <c r="H89" s="39" t="s">
        <v>4502</v>
      </c>
      <c r="I89" s="40" t="n">
        <v>100</v>
      </c>
      <c r="J89" s="40" t="n">
        <v>0</v>
      </c>
      <c r="K89" s="39" t="s">
        <v>4503</v>
      </c>
      <c r="L89" s="41" t="n">
        <v>0</v>
      </c>
      <c r="M89" s="41" t="n">
        <v>60114</v>
      </c>
      <c r="O89" s="42" t="n">
        <f aca="false">M89/SUM($M$2:$M$485)</f>
        <v>0.000979614361214261</v>
      </c>
      <c r="P89" s="43" t="n">
        <f aca="false">IFERROR(M89/I89,0)</f>
        <v>601.14</v>
      </c>
      <c r="Q89" s="17"/>
      <c r="R89" s="44" t="n">
        <f aca="false">I89-Q89</f>
        <v>100</v>
      </c>
      <c r="S89" s="43" t="n">
        <f aca="false">$AK89*R89</f>
        <v>60114</v>
      </c>
      <c r="U89" s="26" t="s">
        <v>259</v>
      </c>
      <c r="V89" s="26" t="s">
        <v>260</v>
      </c>
      <c r="W89" s="26" t="s">
        <v>262</v>
      </c>
      <c r="X89" s="26"/>
      <c r="Y89" s="26" t="s">
        <v>277</v>
      </c>
      <c r="Z89" s="27" t="s">
        <v>123</v>
      </c>
      <c r="AA89" s="26"/>
      <c r="AB89" s="26"/>
      <c r="AC89" s="26"/>
      <c r="AD89" s="26"/>
      <c r="AE89" s="26"/>
      <c r="AF89" s="26"/>
      <c r="AG89" s="26"/>
      <c r="AH89" s="45" t="n">
        <v>100</v>
      </c>
      <c r="AI89" s="45" t="n">
        <f aca="false">Q89</f>
        <v>0</v>
      </c>
      <c r="AJ89" s="45" t="n">
        <f aca="false">$AH89-$AI89</f>
        <v>100</v>
      </c>
      <c r="AK89" s="46" t="n">
        <v>601.14</v>
      </c>
      <c r="AL89" s="46" t="n">
        <f aca="false">$AJ89*$AK89</f>
        <v>60114</v>
      </c>
      <c r="AM89" s="46" t="n">
        <f aca="false">$AI89*$AK89</f>
        <v>0</v>
      </c>
      <c r="AN89" s="26"/>
      <c r="AO89" s="26"/>
    </row>
    <row r="90" customFormat="false" ht="12" hidden="false" customHeight="false" outlineLevel="0" collapsed="false">
      <c r="A90" s="39" t="s">
        <v>836</v>
      </c>
      <c r="B90" s="39" t="s">
        <v>837</v>
      </c>
      <c r="C90" s="39"/>
      <c r="D90" s="39" t="s">
        <v>4505</v>
      </c>
      <c r="E90" s="39" t="s">
        <v>274</v>
      </c>
      <c r="F90" s="39" t="s">
        <v>3464</v>
      </c>
      <c r="G90" s="39" t="s">
        <v>6097</v>
      </c>
      <c r="H90" s="39" t="s">
        <v>4502</v>
      </c>
      <c r="I90" s="40" t="n">
        <v>100</v>
      </c>
      <c r="J90" s="40" t="n">
        <v>0</v>
      </c>
      <c r="K90" s="39" t="s">
        <v>4503</v>
      </c>
      <c r="L90" s="41" t="n">
        <v>0</v>
      </c>
      <c r="M90" s="41" t="n">
        <v>18889.2</v>
      </c>
      <c r="O90" s="42" t="n">
        <f aca="false">M90/SUM($M$2:$M$485)</f>
        <v>0.000307817340250997</v>
      </c>
      <c r="P90" s="43" t="n">
        <f aca="false">IFERROR(M90/I90,0)</f>
        <v>188.892</v>
      </c>
      <c r="Q90" s="17"/>
      <c r="R90" s="44" t="n">
        <f aca="false">I90-Q90</f>
        <v>100</v>
      </c>
      <c r="S90" s="43" t="n">
        <f aca="false">$AK90*R90</f>
        <v>18889.2033333333</v>
      </c>
      <c r="U90" s="26" t="s">
        <v>259</v>
      </c>
      <c r="V90" s="26" t="s">
        <v>273</v>
      </c>
      <c r="W90" s="26" t="s">
        <v>262</v>
      </c>
      <c r="X90" s="24" t="s">
        <v>226</v>
      </c>
      <c r="Y90" s="26" t="s">
        <v>267</v>
      </c>
      <c r="Z90" s="25" t="s">
        <v>51</v>
      </c>
      <c r="AA90" s="26" t="s">
        <v>80</v>
      </c>
      <c r="AB90" s="26" t="s">
        <v>3534</v>
      </c>
      <c r="AC90" s="26" t="s">
        <v>840</v>
      </c>
      <c r="AD90" s="26" t="s">
        <v>269</v>
      </c>
      <c r="AE90" s="26"/>
      <c r="AF90" s="26" t="s">
        <v>270</v>
      </c>
      <c r="AG90" s="26" t="s">
        <v>842</v>
      </c>
      <c r="AH90" s="45"/>
      <c r="AI90" s="45"/>
      <c r="AJ90" s="45"/>
      <c r="AK90" s="46" t="n">
        <v>188.892033333333</v>
      </c>
      <c r="AL90" s="46"/>
      <c r="AM90" s="46"/>
      <c r="AN90" s="26"/>
      <c r="AO90" s="26" t="s">
        <v>6121</v>
      </c>
    </row>
    <row r="91" customFormat="false" ht="12" hidden="false" customHeight="false" outlineLevel="0" collapsed="false">
      <c r="A91" s="39" t="s">
        <v>486</v>
      </c>
      <c r="B91" s="39" t="s">
        <v>487</v>
      </c>
      <c r="C91" s="39"/>
      <c r="D91" s="39" t="s">
        <v>4505</v>
      </c>
      <c r="E91" s="39" t="s">
        <v>274</v>
      </c>
      <c r="F91" s="39" t="s">
        <v>3464</v>
      </c>
      <c r="G91" s="39" t="s">
        <v>6097</v>
      </c>
      <c r="H91" s="39" t="s">
        <v>4502</v>
      </c>
      <c r="I91" s="40" t="n">
        <v>100</v>
      </c>
      <c r="J91" s="40" t="n">
        <v>0</v>
      </c>
      <c r="K91" s="39" t="s">
        <v>4503</v>
      </c>
      <c r="L91" s="41" t="n">
        <v>0</v>
      </c>
      <c r="M91" s="41" t="n">
        <v>17050.27</v>
      </c>
      <c r="O91" s="42" t="n">
        <f aca="false">M91/SUM($M$2:$M$485)</f>
        <v>0.000277850240452818</v>
      </c>
      <c r="P91" s="43" t="n">
        <f aca="false">IFERROR(M91/I91,0)</f>
        <v>170.5027</v>
      </c>
      <c r="Q91" s="17" t="n">
        <v>189</v>
      </c>
      <c r="R91" s="44" t="n">
        <f aca="false">I91-Q91</f>
        <v>-89</v>
      </c>
      <c r="S91" s="43" t="n">
        <f aca="false">$AK91*R91</f>
        <v>-15174.7403</v>
      </c>
      <c r="U91" s="26" t="s">
        <v>259</v>
      </c>
      <c r="V91" s="26" t="s">
        <v>273</v>
      </c>
      <c r="W91" s="26" t="s">
        <v>262</v>
      </c>
      <c r="X91" s="25" t="s">
        <v>228</v>
      </c>
      <c r="Y91" s="26" t="s">
        <v>282</v>
      </c>
      <c r="Z91" s="24" t="s">
        <v>54</v>
      </c>
      <c r="AA91" s="26" t="s">
        <v>3636</v>
      </c>
      <c r="AB91" s="26" t="s">
        <v>3637</v>
      </c>
      <c r="AC91" s="26" t="s">
        <v>3638</v>
      </c>
      <c r="AD91" s="26" t="s">
        <v>269</v>
      </c>
      <c r="AE91" s="26"/>
      <c r="AF91" s="26" t="s">
        <v>270</v>
      </c>
      <c r="AG91" s="26" t="s">
        <v>3639</v>
      </c>
      <c r="AH91" s="45" t="n">
        <v>100</v>
      </c>
      <c r="AI91" s="45" t="n">
        <f aca="false">Q91</f>
        <v>189</v>
      </c>
      <c r="AJ91" s="45" t="n">
        <f aca="false">$AH91-$AI91</f>
        <v>-89</v>
      </c>
      <c r="AK91" s="46" t="n">
        <v>170.5027</v>
      </c>
      <c r="AL91" s="46" t="n">
        <f aca="false">$AJ91*$AK91</f>
        <v>-15174.7403</v>
      </c>
      <c r="AM91" s="46" t="n">
        <f aca="false">$AI91*$AK91</f>
        <v>32225.0103</v>
      </c>
      <c r="AN91" s="26"/>
      <c r="AO91" s="26" t="s">
        <v>3640</v>
      </c>
    </row>
    <row r="92" customFormat="false" ht="12" hidden="false" customHeight="false" outlineLevel="0" collapsed="false">
      <c r="A92" s="39" t="s">
        <v>890</v>
      </c>
      <c r="B92" s="39" t="s">
        <v>891</v>
      </c>
      <c r="C92" s="39"/>
      <c r="D92" s="39" t="s">
        <v>4505</v>
      </c>
      <c r="E92" s="39" t="s">
        <v>274</v>
      </c>
      <c r="F92" s="39" t="s">
        <v>3464</v>
      </c>
      <c r="G92" s="39" t="s">
        <v>6097</v>
      </c>
      <c r="H92" s="39" t="s">
        <v>4502</v>
      </c>
      <c r="I92" s="40" t="n">
        <v>100</v>
      </c>
      <c r="J92" s="40" t="n">
        <v>0</v>
      </c>
      <c r="K92" s="39" t="s">
        <v>4503</v>
      </c>
      <c r="L92" s="41" t="n">
        <v>0</v>
      </c>
      <c r="M92" s="41" t="n">
        <v>2880.8</v>
      </c>
      <c r="O92" s="42" t="n">
        <f aca="false">M92/SUM($M$2:$M$485)</f>
        <v>4.69453546891913E-005</v>
      </c>
      <c r="P92" s="43" t="n">
        <f aca="false">IFERROR(M92/I92,0)</f>
        <v>28.808</v>
      </c>
      <c r="Q92" s="17" t="n">
        <v>143</v>
      </c>
      <c r="R92" s="44" t="n">
        <f aca="false">I92-Q92</f>
        <v>-43</v>
      </c>
      <c r="S92" s="43" t="n">
        <f aca="false">$AK92*R92</f>
        <v>-1238.744</v>
      </c>
      <c r="U92" s="26" t="s">
        <v>259</v>
      </c>
      <c r="V92" s="26" t="s">
        <v>273</v>
      </c>
      <c r="W92" s="26" t="s">
        <v>262</v>
      </c>
      <c r="X92" s="29" t="s">
        <v>227</v>
      </c>
      <c r="Y92" s="26" t="s">
        <v>297</v>
      </c>
      <c r="Z92" s="24" t="s">
        <v>54</v>
      </c>
      <c r="AA92" s="26" t="s">
        <v>3641</v>
      </c>
      <c r="AB92" s="26" t="s">
        <v>893</v>
      </c>
      <c r="AC92" s="26" t="s">
        <v>894</v>
      </c>
      <c r="AD92" s="26" t="s">
        <v>269</v>
      </c>
      <c r="AE92" s="26"/>
      <c r="AF92" s="26" t="s">
        <v>270</v>
      </c>
      <c r="AG92" s="26" t="s">
        <v>895</v>
      </c>
      <c r="AH92" s="45" t="n">
        <v>100</v>
      </c>
      <c r="AI92" s="45" t="n">
        <f aca="false">Q92</f>
        <v>143</v>
      </c>
      <c r="AJ92" s="45" t="n">
        <f aca="false">$AH92-$AI92</f>
        <v>-43</v>
      </c>
      <c r="AK92" s="46" t="n">
        <v>28.808</v>
      </c>
      <c r="AL92" s="46" t="n">
        <f aca="false">$AJ92*$AK92</f>
        <v>-1238.744</v>
      </c>
      <c r="AM92" s="46" t="n">
        <f aca="false">$AI92*$AK92</f>
        <v>4119.544</v>
      </c>
      <c r="AN92" s="26"/>
      <c r="AO92" s="26" t="s">
        <v>896</v>
      </c>
    </row>
    <row r="93" customFormat="false" ht="12" hidden="false" customHeight="false" outlineLevel="0" collapsed="false">
      <c r="A93" s="39" t="s">
        <v>1356</v>
      </c>
      <c r="B93" s="39" t="s">
        <v>1357</v>
      </c>
      <c r="C93" s="39"/>
      <c r="D93" s="39" t="s">
        <v>4505</v>
      </c>
      <c r="E93" s="39" t="s">
        <v>274</v>
      </c>
      <c r="F93" s="39" t="s">
        <v>3464</v>
      </c>
      <c r="G93" s="39" t="s">
        <v>6097</v>
      </c>
      <c r="H93" s="39" t="s">
        <v>4502</v>
      </c>
      <c r="I93" s="40" t="n">
        <v>100</v>
      </c>
      <c r="J93" s="40" t="n">
        <v>0</v>
      </c>
      <c r="K93" s="39" t="s">
        <v>4503</v>
      </c>
      <c r="L93" s="41" t="n">
        <v>0</v>
      </c>
      <c r="M93" s="41" t="n">
        <v>8452.32</v>
      </c>
      <c r="O93" s="42" t="n">
        <f aca="false">M93/SUM($M$2:$M$485)</f>
        <v>0.000137738531083916</v>
      </c>
      <c r="P93" s="43" t="n">
        <f aca="false">IFERROR(M93/I93,0)</f>
        <v>84.5232</v>
      </c>
      <c r="Q93" s="17" t="n">
        <v>413</v>
      </c>
      <c r="R93" s="44" t="n">
        <f aca="false">I93-Q93</f>
        <v>-313</v>
      </c>
      <c r="S93" s="43" t="n">
        <f aca="false">$AK93*R93</f>
        <v>-26455.7616</v>
      </c>
      <c r="U93" s="26" t="s">
        <v>259</v>
      </c>
      <c r="V93" s="26" t="s">
        <v>273</v>
      </c>
      <c r="W93" s="26" t="s">
        <v>262</v>
      </c>
      <c r="X93" s="24" t="s">
        <v>226</v>
      </c>
      <c r="Y93" s="26" t="s">
        <v>267</v>
      </c>
      <c r="Z93" s="24" t="s">
        <v>54</v>
      </c>
      <c r="AA93" s="26" t="s">
        <v>3642</v>
      </c>
      <c r="AB93" s="26" t="s">
        <v>1359</v>
      </c>
      <c r="AC93" s="26" t="s">
        <v>1360</v>
      </c>
      <c r="AD93" s="26" t="s">
        <v>269</v>
      </c>
      <c r="AE93" s="26"/>
      <c r="AF93" s="26" t="s">
        <v>270</v>
      </c>
      <c r="AG93" s="26" t="s">
        <v>1361</v>
      </c>
      <c r="AH93" s="45" t="n">
        <v>100</v>
      </c>
      <c r="AI93" s="45" t="n">
        <f aca="false">Q93</f>
        <v>413</v>
      </c>
      <c r="AJ93" s="45" t="n">
        <f aca="false">$AH93-$AI93</f>
        <v>-313</v>
      </c>
      <c r="AK93" s="46" t="n">
        <v>84.5232</v>
      </c>
      <c r="AL93" s="46" t="n">
        <f aca="false">$AJ93*$AK93</f>
        <v>-26455.7616</v>
      </c>
      <c r="AM93" s="46" t="n">
        <f aca="false">$AI93*$AK93</f>
        <v>34908.0816</v>
      </c>
      <c r="AN93" s="26"/>
      <c r="AO93" s="26" t="s">
        <v>1362</v>
      </c>
    </row>
    <row r="94" customFormat="false" ht="12" hidden="false" customHeight="false" outlineLevel="0" collapsed="false">
      <c r="A94" s="39" t="s">
        <v>292</v>
      </c>
      <c r="B94" s="39" t="s">
        <v>293</v>
      </c>
      <c r="C94" s="39"/>
      <c r="D94" s="39" t="s">
        <v>4505</v>
      </c>
      <c r="E94" s="39" t="s">
        <v>274</v>
      </c>
      <c r="F94" s="39" t="s">
        <v>3464</v>
      </c>
      <c r="G94" s="39" t="s">
        <v>6096</v>
      </c>
      <c r="H94" s="39" t="s">
        <v>4502</v>
      </c>
      <c r="I94" s="40" t="n">
        <v>100</v>
      </c>
      <c r="J94" s="40" t="n">
        <v>0</v>
      </c>
      <c r="K94" s="39" t="s">
        <v>4503</v>
      </c>
      <c r="L94" s="41" t="n">
        <v>0</v>
      </c>
      <c r="M94" s="41" t="n">
        <v>116898.5</v>
      </c>
      <c r="O94" s="42" t="n">
        <f aca="false">M94/SUM($M$2:$M$485)</f>
        <v>0.00190497137778896</v>
      </c>
      <c r="P94" s="43" t="n">
        <f aca="false">IFERROR(M94/I94,0)</f>
        <v>1168.985</v>
      </c>
      <c r="Q94" s="17" t="n">
        <v>210</v>
      </c>
      <c r="R94" s="44" t="n">
        <f aca="false">I94-Q94</f>
        <v>-110</v>
      </c>
      <c r="S94" s="43" t="n">
        <f aca="false">$AK94*R94</f>
        <v>-128588.35</v>
      </c>
      <c r="U94" s="26" t="s">
        <v>259</v>
      </c>
      <c r="V94" s="26" t="s">
        <v>273</v>
      </c>
      <c r="W94" s="26" t="s">
        <v>262</v>
      </c>
      <c r="X94" s="29" t="s">
        <v>227</v>
      </c>
      <c r="Y94" s="26" t="s">
        <v>297</v>
      </c>
      <c r="Z94" s="24" t="s">
        <v>54</v>
      </c>
      <c r="AA94" s="26" t="s">
        <v>3572</v>
      </c>
      <c r="AB94" s="26" t="s">
        <v>3573</v>
      </c>
      <c r="AC94" s="26" t="s">
        <v>298</v>
      </c>
      <c r="AD94" s="26" t="s">
        <v>270</v>
      </c>
      <c r="AE94" s="26" t="s">
        <v>3574</v>
      </c>
      <c r="AF94" s="26" t="s">
        <v>270</v>
      </c>
      <c r="AG94" s="26" t="s">
        <v>299</v>
      </c>
      <c r="AH94" s="45" t="n">
        <v>200</v>
      </c>
      <c r="AI94" s="45" t="n">
        <f aca="false">Q94</f>
        <v>210</v>
      </c>
      <c r="AJ94" s="45" t="n">
        <f aca="false">$AH94-$AI94</f>
        <v>-10</v>
      </c>
      <c r="AK94" s="46" t="n">
        <v>1168.985</v>
      </c>
      <c r="AL94" s="46" t="n">
        <f aca="false">$AJ94*$AK94</f>
        <v>-11689.85</v>
      </c>
      <c r="AM94" s="46" t="n">
        <f aca="false">$AI94*$AK94</f>
        <v>245486.85</v>
      </c>
      <c r="AN94" s="26"/>
      <c r="AO94" s="26" t="s">
        <v>3575</v>
      </c>
    </row>
    <row r="95" customFormat="false" ht="12" hidden="false" customHeight="false" outlineLevel="0" collapsed="false">
      <c r="A95" s="39" t="s">
        <v>292</v>
      </c>
      <c r="B95" s="39" t="s">
        <v>293</v>
      </c>
      <c r="C95" s="39"/>
      <c r="D95" s="39" t="s">
        <v>4505</v>
      </c>
      <c r="E95" s="39" t="s">
        <v>274</v>
      </c>
      <c r="F95" s="39" t="s">
        <v>3464</v>
      </c>
      <c r="G95" s="39" t="s">
        <v>6097</v>
      </c>
      <c r="H95" s="39" t="s">
        <v>4502</v>
      </c>
      <c r="I95" s="40" t="n">
        <v>100</v>
      </c>
      <c r="J95" s="40" t="n">
        <v>0</v>
      </c>
      <c r="K95" s="39" t="s">
        <v>4503</v>
      </c>
      <c r="L95" s="41" t="n">
        <v>0</v>
      </c>
      <c r="M95" s="41" t="n">
        <v>116898.5</v>
      </c>
      <c r="O95" s="42" t="n">
        <f aca="false">M95/SUM($M$2:$M$485)</f>
        <v>0.00190497137778896</v>
      </c>
      <c r="P95" s="43" t="n">
        <f aca="false">IFERROR(M95/I95,0)</f>
        <v>1168.985</v>
      </c>
      <c r="Q95" s="17"/>
      <c r="R95" s="44" t="n">
        <f aca="false">I95-Q95</f>
        <v>100</v>
      </c>
      <c r="S95" s="43" t="n">
        <f aca="false">$AK95*R95</f>
        <v>116898.5</v>
      </c>
      <c r="U95" s="26" t="s">
        <v>259</v>
      </c>
      <c r="V95" s="26" t="s">
        <v>273</v>
      </c>
      <c r="W95" s="26" t="s">
        <v>262</v>
      </c>
      <c r="X95" s="29" t="s">
        <v>227</v>
      </c>
      <c r="Y95" s="26" t="s">
        <v>297</v>
      </c>
      <c r="Z95" s="24" t="s">
        <v>54</v>
      </c>
      <c r="AA95" s="26" t="s">
        <v>3572</v>
      </c>
      <c r="AB95" s="26" t="s">
        <v>3573</v>
      </c>
      <c r="AC95" s="26" t="s">
        <v>298</v>
      </c>
      <c r="AD95" s="26" t="s">
        <v>270</v>
      </c>
      <c r="AE95" s="26" t="s">
        <v>3574</v>
      </c>
      <c r="AF95" s="26" t="s">
        <v>270</v>
      </c>
      <c r="AG95" s="26" t="s">
        <v>299</v>
      </c>
      <c r="AH95" s="45"/>
      <c r="AI95" s="45"/>
      <c r="AJ95" s="45"/>
      <c r="AK95" s="46" t="n">
        <v>1168.985</v>
      </c>
      <c r="AL95" s="46"/>
      <c r="AM95" s="46"/>
      <c r="AN95" s="26"/>
      <c r="AO95" s="26" t="s">
        <v>6122</v>
      </c>
    </row>
    <row r="96" customFormat="false" ht="12" hidden="false" customHeight="false" outlineLevel="0" collapsed="false">
      <c r="A96" s="39" t="s">
        <v>2542</v>
      </c>
      <c r="B96" s="39" t="s">
        <v>2543</v>
      </c>
      <c r="C96" s="39"/>
      <c r="D96" s="39" t="s">
        <v>4505</v>
      </c>
      <c r="E96" s="39" t="s">
        <v>274</v>
      </c>
      <c r="F96" s="39" t="s">
        <v>3464</v>
      </c>
      <c r="G96" s="39" t="s">
        <v>6097</v>
      </c>
      <c r="H96" s="39" t="s">
        <v>4502</v>
      </c>
      <c r="I96" s="40" t="n">
        <v>100</v>
      </c>
      <c r="J96" s="40" t="n">
        <v>0</v>
      </c>
      <c r="K96" s="39" t="s">
        <v>4503</v>
      </c>
      <c r="L96" s="41" t="n">
        <v>0</v>
      </c>
      <c r="M96" s="41" t="n">
        <v>97550</v>
      </c>
      <c r="O96" s="42" t="n">
        <f aca="false">M96/SUM($M$2:$M$485)</f>
        <v>0.00158966931058408</v>
      </c>
      <c r="P96" s="43" t="n">
        <f aca="false">IFERROR(M96/I96,0)</f>
        <v>975.5</v>
      </c>
      <c r="Q96" s="17"/>
      <c r="R96" s="44" t="n">
        <f aca="false">I96-Q96</f>
        <v>100</v>
      </c>
      <c r="S96" s="43" t="n">
        <f aca="false">$AK96*R96</f>
        <v>97550</v>
      </c>
      <c r="U96" s="26" t="s">
        <v>259</v>
      </c>
      <c r="V96" s="26" t="s">
        <v>273</v>
      </c>
      <c r="W96" s="26" t="s">
        <v>262</v>
      </c>
      <c r="X96" s="26"/>
      <c r="Y96" s="26" t="s">
        <v>277</v>
      </c>
      <c r="Z96" s="27" t="s">
        <v>123</v>
      </c>
      <c r="AA96" s="26"/>
      <c r="AB96" s="26"/>
      <c r="AC96" s="26"/>
      <c r="AD96" s="26"/>
      <c r="AE96" s="26"/>
      <c r="AF96" s="26"/>
      <c r="AG96" s="26"/>
      <c r="AH96" s="45" t="n">
        <v>100</v>
      </c>
      <c r="AI96" s="45" t="n">
        <f aca="false">Q96</f>
        <v>0</v>
      </c>
      <c r="AJ96" s="45" t="n">
        <f aca="false">$AH96-$AI96</f>
        <v>100</v>
      </c>
      <c r="AK96" s="46" t="n">
        <v>975.5</v>
      </c>
      <c r="AL96" s="46" t="n">
        <f aca="false">$AJ96*$AK96</f>
        <v>97550</v>
      </c>
      <c r="AM96" s="46" t="n">
        <f aca="false">$AI96*$AK96</f>
        <v>0</v>
      </c>
      <c r="AN96" s="26"/>
      <c r="AO96" s="26"/>
    </row>
    <row r="97" customFormat="false" ht="12" hidden="false" customHeight="false" outlineLevel="0" collapsed="false">
      <c r="A97" s="39" t="s">
        <v>2114</v>
      </c>
      <c r="B97" s="39" t="s">
        <v>2115</v>
      </c>
      <c r="C97" s="39"/>
      <c r="D97" s="39" t="s">
        <v>4505</v>
      </c>
      <c r="E97" s="39" t="s">
        <v>274</v>
      </c>
      <c r="F97" s="39" t="s">
        <v>3464</v>
      </c>
      <c r="G97" s="39" t="s">
        <v>6096</v>
      </c>
      <c r="H97" s="39" t="s">
        <v>4502</v>
      </c>
      <c r="I97" s="40" t="n">
        <v>100</v>
      </c>
      <c r="J97" s="40" t="n">
        <v>0</v>
      </c>
      <c r="K97" s="39" t="s">
        <v>4503</v>
      </c>
      <c r="L97" s="41" t="n">
        <v>0</v>
      </c>
      <c r="M97" s="41" t="n">
        <v>3122</v>
      </c>
      <c r="O97" s="42" t="n">
        <f aca="false">M97/SUM($M$2:$M$485)</f>
        <v>5.08759363161813E-005</v>
      </c>
      <c r="P97" s="43" t="n">
        <f aca="false">IFERROR(M97/I97,0)</f>
        <v>31.22</v>
      </c>
      <c r="Q97" s="17" t="n">
        <v>90</v>
      </c>
      <c r="R97" s="44" t="n">
        <f aca="false">I97-Q97</f>
        <v>10</v>
      </c>
      <c r="S97" s="43" t="n">
        <f aca="false">$AK97*R97</f>
        <v>312.2</v>
      </c>
      <c r="U97" s="26" t="s">
        <v>259</v>
      </c>
      <c r="V97" s="26" t="s">
        <v>273</v>
      </c>
      <c r="W97" s="26" t="s">
        <v>262</v>
      </c>
      <c r="X97" s="24" t="s">
        <v>226</v>
      </c>
      <c r="Y97" s="26" t="s">
        <v>267</v>
      </c>
      <c r="Z97" s="25" t="s">
        <v>51</v>
      </c>
      <c r="AA97" s="26" t="s">
        <v>3643</v>
      </c>
      <c r="AB97" s="26" t="s">
        <v>3644</v>
      </c>
      <c r="AC97" s="26" t="s">
        <v>3645</v>
      </c>
      <c r="AD97" s="26" t="s">
        <v>269</v>
      </c>
      <c r="AE97" s="26"/>
      <c r="AF97" s="26" t="s">
        <v>270</v>
      </c>
      <c r="AG97" s="26" t="s">
        <v>2119</v>
      </c>
      <c r="AH97" s="45" t="n">
        <v>100</v>
      </c>
      <c r="AI97" s="45" t="n">
        <f aca="false">Q97</f>
        <v>90</v>
      </c>
      <c r="AJ97" s="45" t="n">
        <f aca="false">$AH97-$AI97</f>
        <v>10</v>
      </c>
      <c r="AK97" s="46" t="n">
        <v>31.22</v>
      </c>
      <c r="AL97" s="46" t="n">
        <f aca="false">$AJ97*$AK97</f>
        <v>312.2</v>
      </c>
      <c r="AM97" s="46" t="n">
        <f aca="false">$AI97*$AK97</f>
        <v>2809.8</v>
      </c>
      <c r="AN97" s="26"/>
      <c r="AO97" s="26" t="s">
        <v>368</v>
      </c>
    </row>
    <row r="98" customFormat="false" ht="12" hidden="false" customHeight="false" outlineLevel="0" collapsed="false">
      <c r="A98" s="39" t="s">
        <v>263</v>
      </c>
      <c r="B98" s="39" t="s">
        <v>264</v>
      </c>
      <c r="C98" s="39" t="s">
        <v>5692</v>
      </c>
      <c r="D98" s="39" t="s">
        <v>4505</v>
      </c>
      <c r="E98" s="39" t="s">
        <v>261</v>
      </c>
      <c r="F98" s="39" t="s">
        <v>3464</v>
      </c>
      <c r="G98" s="39" t="s">
        <v>6096</v>
      </c>
      <c r="H98" s="39" t="s">
        <v>4502</v>
      </c>
      <c r="I98" s="40" t="n">
        <v>90</v>
      </c>
      <c r="J98" s="40" t="n">
        <v>0</v>
      </c>
      <c r="K98" s="39" t="s">
        <v>4503</v>
      </c>
      <c r="L98" s="41" t="n">
        <v>0</v>
      </c>
      <c r="M98" s="41" t="n">
        <v>4877.76</v>
      </c>
      <c r="O98" s="42" t="n">
        <f aca="false">M98/SUM($M$2:$M$485)</f>
        <v>7.94877024745729E-005</v>
      </c>
      <c r="P98" s="43" t="n">
        <f aca="false">IFERROR(M98/I98,0)</f>
        <v>54.1973333333333</v>
      </c>
      <c r="Q98" s="17"/>
      <c r="R98" s="44" t="n">
        <f aca="false">I98-Q98</f>
        <v>90</v>
      </c>
      <c r="S98" s="43" t="n">
        <f aca="false">$AK98*R98</f>
        <v>4877.76297235023</v>
      </c>
      <c r="U98" s="26" t="s">
        <v>259</v>
      </c>
      <c r="V98" s="26" t="s">
        <v>260</v>
      </c>
      <c r="W98" s="26" t="s">
        <v>262</v>
      </c>
      <c r="X98" s="24" t="s">
        <v>226</v>
      </c>
      <c r="Y98" s="26" t="s">
        <v>267</v>
      </c>
      <c r="Z98" s="25" t="s">
        <v>51</v>
      </c>
      <c r="AA98" s="26" t="s">
        <v>3465</v>
      </c>
      <c r="AB98" s="26" t="s">
        <v>3466</v>
      </c>
      <c r="AC98" s="26" t="s">
        <v>268</v>
      </c>
      <c r="AD98" s="26" t="s">
        <v>269</v>
      </c>
      <c r="AE98" s="26"/>
      <c r="AF98" s="26" t="s">
        <v>270</v>
      </c>
      <c r="AG98" s="26" t="s">
        <v>271</v>
      </c>
      <c r="AH98" s="45"/>
      <c r="AI98" s="45"/>
      <c r="AJ98" s="45"/>
      <c r="AK98" s="46" t="n">
        <v>54.197366359447</v>
      </c>
      <c r="AL98" s="46"/>
      <c r="AM98" s="46"/>
      <c r="AN98" s="26"/>
      <c r="AO98" s="26" t="s">
        <v>6099</v>
      </c>
    </row>
    <row r="99" customFormat="false" ht="12" hidden="false" customHeight="false" outlineLevel="0" collapsed="false">
      <c r="A99" s="39" t="s">
        <v>406</v>
      </c>
      <c r="B99" s="39" t="s">
        <v>407</v>
      </c>
      <c r="C99" s="39" t="s">
        <v>4506</v>
      </c>
      <c r="D99" s="39" t="s">
        <v>4515</v>
      </c>
      <c r="E99" s="39" t="s">
        <v>261</v>
      </c>
      <c r="F99" s="39" t="s">
        <v>3464</v>
      </c>
      <c r="G99" s="39" t="s">
        <v>6096</v>
      </c>
      <c r="H99" s="39" t="s">
        <v>4502</v>
      </c>
      <c r="I99" s="40" t="n">
        <v>86</v>
      </c>
      <c r="J99" s="40" t="n">
        <v>0</v>
      </c>
      <c r="K99" s="39" t="s">
        <v>4503</v>
      </c>
      <c r="L99" s="41" t="n">
        <v>0</v>
      </c>
      <c r="M99" s="41" t="n">
        <v>254172.2</v>
      </c>
      <c r="O99" s="42" t="n">
        <f aca="false">M99/SUM($M$2:$M$485)</f>
        <v>0.00414197586820746</v>
      </c>
      <c r="P99" s="43" t="n">
        <f aca="false">IFERROR(M99/I99,0)</f>
        <v>2955.49069767442</v>
      </c>
      <c r="Q99" s="17" t="n">
        <v>529</v>
      </c>
      <c r="R99" s="44" t="n">
        <f aca="false">I99-Q99</f>
        <v>-443</v>
      </c>
      <c r="S99" s="43" t="n">
        <f aca="false">$AK99*R99</f>
        <v>-1309282.37906977</v>
      </c>
      <c r="U99" s="26" t="s">
        <v>259</v>
      </c>
      <c r="V99" s="26" t="s">
        <v>260</v>
      </c>
      <c r="W99" s="26" t="s">
        <v>262</v>
      </c>
      <c r="X99" s="25" t="s">
        <v>228</v>
      </c>
      <c r="Y99" s="26" t="s">
        <v>282</v>
      </c>
      <c r="Z99" s="24" t="s">
        <v>54</v>
      </c>
      <c r="AA99" s="26" t="s">
        <v>3651</v>
      </c>
      <c r="AB99" s="26" t="s">
        <v>3652</v>
      </c>
      <c r="AC99" s="26" t="s">
        <v>410</v>
      </c>
      <c r="AD99" s="26" t="s">
        <v>269</v>
      </c>
      <c r="AE99" s="26"/>
      <c r="AF99" s="26" t="s">
        <v>270</v>
      </c>
      <c r="AG99" s="26" t="s">
        <v>411</v>
      </c>
      <c r="AH99" s="45" t="n">
        <v>86</v>
      </c>
      <c r="AI99" s="45" t="n">
        <f aca="false">Q99</f>
        <v>529</v>
      </c>
      <c r="AJ99" s="45" t="n">
        <f aca="false">$AH99-$AI99</f>
        <v>-443</v>
      </c>
      <c r="AK99" s="46" t="n">
        <v>2955.49069767442</v>
      </c>
      <c r="AL99" s="46" t="n">
        <f aca="false">$AJ99*$AK99</f>
        <v>-1309282.37906977</v>
      </c>
      <c r="AM99" s="46" t="n">
        <f aca="false">$AI99*$AK99</f>
        <v>1563454.57906977</v>
      </c>
      <c r="AN99" s="26"/>
      <c r="AO99" s="26" t="s">
        <v>3653</v>
      </c>
    </row>
    <row r="100" customFormat="false" ht="12" hidden="false" customHeight="false" outlineLevel="0" collapsed="false">
      <c r="A100" s="39" t="s">
        <v>725</v>
      </c>
      <c r="B100" s="39" t="s">
        <v>726</v>
      </c>
      <c r="C100" s="39"/>
      <c r="D100" s="39" t="s">
        <v>4505</v>
      </c>
      <c r="E100" s="39" t="s">
        <v>274</v>
      </c>
      <c r="F100" s="39" t="s">
        <v>3464</v>
      </c>
      <c r="G100" s="39" t="s">
        <v>6097</v>
      </c>
      <c r="H100" s="39" t="s">
        <v>4502</v>
      </c>
      <c r="I100" s="40" t="n">
        <v>80</v>
      </c>
      <c r="J100" s="40" t="n">
        <v>0</v>
      </c>
      <c r="K100" s="39" t="s">
        <v>4503</v>
      </c>
      <c r="L100" s="41" t="n">
        <v>0</v>
      </c>
      <c r="M100" s="41" t="n">
        <v>22829.33</v>
      </c>
      <c r="O100" s="42" t="n">
        <f aca="false">M100/SUM($M$2:$M$485)</f>
        <v>0.000372025477008676</v>
      </c>
      <c r="P100" s="43" t="n">
        <f aca="false">IFERROR(M100/I100,0)</f>
        <v>285.366625</v>
      </c>
      <c r="Q100" s="17" t="n">
        <v>361</v>
      </c>
      <c r="R100" s="44" t="n">
        <f aca="false">I100-Q100</f>
        <v>-281</v>
      </c>
      <c r="S100" s="43" t="n">
        <f aca="false">$AK100*R100</f>
        <v>-80188.0333333333</v>
      </c>
      <c r="U100" s="26" t="s">
        <v>259</v>
      </c>
      <c r="V100" s="26" t="s">
        <v>273</v>
      </c>
      <c r="W100" s="26" t="s">
        <v>262</v>
      </c>
      <c r="X100" s="25" t="s">
        <v>228</v>
      </c>
      <c r="Y100" s="26" t="s">
        <v>282</v>
      </c>
      <c r="Z100" s="24" t="s">
        <v>54</v>
      </c>
      <c r="AA100" s="26" t="s">
        <v>3646</v>
      </c>
      <c r="AB100" s="26" t="s">
        <v>3647</v>
      </c>
      <c r="AC100" s="26" t="s">
        <v>1902</v>
      </c>
      <c r="AD100" s="26" t="s">
        <v>270</v>
      </c>
      <c r="AE100" s="26" t="s">
        <v>3648</v>
      </c>
      <c r="AF100" s="26" t="s">
        <v>270</v>
      </c>
      <c r="AG100" s="26" t="s">
        <v>3649</v>
      </c>
      <c r="AH100" s="45" t="n">
        <v>90</v>
      </c>
      <c r="AI100" s="45" t="n">
        <f aca="false">Q100</f>
        <v>361</v>
      </c>
      <c r="AJ100" s="45" t="n">
        <f aca="false">$AH100-$AI100</f>
        <v>-271</v>
      </c>
      <c r="AK100" s="46" t="n">
        <v>285.366666666667</v>
      </c>
      <c r="AL100" s="46" t="n">
        <f aca="false">$AJ100*$AK100</f>
        <v>-77334.3666666667</v>
      </c>
      <c r="AM100" s="46" t="n">
        <f aca="false">$AI100*$AK100</f>
        <v>103017.366666667</v>
      </c>
      <c r="AN100" s="26"/>
      <c r="AO100" s="26" t="s">
        <v>3650</v>
      </c>
    </row>
    <row r="101" customFormat="false" ht="12" hidden="false" customHeight="false" outlineLevel="0" collapsed="false">
      <c r="A101" s="39" t="s">
        <v>3662</v>
      </c>
      <c r="B101" s="39" t="s">
        <v>3663</v>
      </c>
      <c r="C101" s="39"/>
      <c r="D101" s="39" t="s">
        <v>4505</v>
      </c>
      <c r="E101" s="39" t="s">
        <v>274</v>
      </c>
      <c r="F101" s="39" t="s">
        <v>3464</v>
      </c>
      <c r="G101" s="39" t="s">
        <v>6097</v>
      </c>
      <c r="H101" s="39" t="s">
        <v>4502</v>
      </c>
      <c r="I101" s="40" t="n">
        <v>72</v>
      </c>
      <c r="J101" s="40" t="n">
        <v>0</v>
      </c>
      <c r="K101" s="39" t="s">
        <v>4503</v>
      </c>
      <c r="L101" s="41" t="n">
        <v>0</v>
      </c>
      <c r="M101" s="41" t="n">
        <v>36478.64</v>
      </c>
      <c r="O101" s="42" t="n">
        <f aca="false">M101/SUM($M$2:$M$485)</f>
        <v>0.000594453864683185</v>
      </c>
      <c r="P101" s="43" t="n">
        <f aca="false">IFERROR(M101/I101,0)</f>
        <v>506.647777777778</v>
      </c>
      <c r="Q101" s="17" t="n">
        <v>6</v>
      </c>
      <c r="R101" s="44" t="n">
        <f aca="false">I101-Q101</f>
        <v>66</v>
      </c>
      <c r="S101" s="43" t="n">
        <f aca="false">$AK101*R101</f>
        <v>33438.7533333333</v>
      </c>
      <c r="U101" s="26" t="s">
        <v>259</v>
      </c>
      <c r="V101" s="26" t="s">
        <v>273</v>
      </c>
      <c r="W101" s="26" t="s">
        <v>262</v>
      </c>
      <c r="X101" s="25" t="s">
        <v>228</v>
      </c>
      <c r="Y101" s="26" t="s">
        <v>282</v>
      </c>
      <c r="Z101" s="25" t="s">
        <v>51</v>
      </c>
      <c r="AA101" s="26" t="s">
        <v>3664</v>
      </c>
      <c r="AB101" s="26" t="s">
        <v>3665</v>
      </c>
      <c r="AC101" s="26" t="s">
        <v>2155</v>
      </c>
      <c r="AD101" s="26" t="s">
        <v>269</v>
      </c>
      <c r="AE101" s="26"/>
      <c r="AF101" s="26" t="s">
        <v>270</v>
      </c>
      <c r="AG101" s="26" t="s">
        <v>1202</v>
      </c>
      <c r="AH101" s="45" t="n">
        <v>72</v>
      </c>
      <c r="AI101" s="45" t="n">
        <f aca="false">Q101</f>
        <v>6</v>
      </c>
      <c r="AJ101" s="45" t="n">
        <f aca="false">$AH101-$AI101</f>
        <v>66</v>
      </c>
      <c r="AK101" s="46" t="n">
        <v>506.647777777778</v>
      </c>
      <c r="AL101" s="46" t="n">
        <f aca="false">$AJ101*$AK101</f>
        <v>33438.7533333333</v>
      </c>
      <c r="AM101" s="46" t="n">
        <f aca="false">$AI101*$AK101</f>
        <v>3039.88666666667</v>
      </c>
      <c r="AN101" s="26"/>
      <c r="AO101" s="26" t="s">
        <v>3666</v>
      </c>
    </row>
    <row r="102" customFormat="false" ht="12" hidden="false" customHeight="false" outlineLevel="0" collapsed="false">
      <c r="A102" s="39" t="s">
        <v>751</v>
      </c>
      <c r="B102" s="39" t="s">
        <v>752</v>
      </c>
      <c r="C102" s="39"/>
      <c r="D102" s="39" t="s">
        <v>4505</v>
      </c>
      <c r="E102" s="39" t="s">
        <v>274</v>
      </c>
      <c r="F102" s="39" t="s">
        <v>3464</v>
      </c>
      <c r="G102" s="39" t="s">
        <v>6096</v>
      </c>
      <c r="H102" s="39" t="s">
        <v>4502</v>
      </c>
      <c r="I102" s="40" t="n">
        <v>69</v>
      </c>
      <c r="J102" s="40" t="n">
        <v>0</v>
      </c>
      <c r="K102" s="39" t="s">
        <v>4503</v>
      </c>
      <c r="L102" s="41" t="n">
        <v>0</v>
      </c>
      <c r="M102" s="41" t="n">
        <v>14364</v>
      </c>
      <c r="O102" s="42" t="n">
        <f aca="false">M102/SUM($M$2:$M$485)</f>
        <v>0.00023407493569687</v>
      </c>
      <c r="P102" s="43" t="n">
        <f aca="false">IFERROR(M102/I102,0)</f>
        <v>208.173913043478</v>
      </c>
      <c r="Q102" s="17"/>
      <c r="R102" s="44" t="n">
        <f aca="false">I102-Q102</f>
        <v>69</v>
      </c>
      <c r="S102" s="43" t="n">
        <f aca="false">$AK102*R102</f>
        <v>14364.004059754</v>
      </c>
      <c r="U102" s="26" t="s">
        <v>259</v>
      </c>
      <c r="V102" s="26" t="s">
        <v>273</v>
      </c>
      <c r="W102" s="26" t="s">
        <v>262</v>
      </c>
      <c r="X102" s="29" t="s">
        <v>227</v>
      </c>
      <c r="Y102" s="26" t="s">
        <v>297</v>
      </c>
      <c r="Z102" s="24" t="s">
        <v>54</v>
      </c>
      <c r="AA102" s="26" t="s">
        <v>3496</v>
      </c>
      <c r="AB102" s="26" t="s">
        <v>3497</v>
      </c>
      <c r="AC102" s="26" t="s">
        <v>755</v>
      </c>
      <c r="AD102" s="26" t="s">
        <v>269</v>
      </c>
      <c r="AE102" s="26"/>
      <c r="AF102" s="26" t="s">
        <v>270</v>
      </c>
      <c r="AG102" s="26" t="s">
        <v>756</v>
      </c>
      <c r="AH102" s="45"/>
      <c r="AI102" s="45"/>
      <c r="AJ102" s="45"/>
      <c r="AK102" s="46" t="n">
        <v>208.173971880492</v>
      </c>
      <c r="AL102" s="46"/>
      <c r="AM102" s="46"/>
      <c r="AN102" s="26"/>
      <c r="AO102" s="26" t="s">
        <v>6123</v>
      </c>
    </row>
    <row r="103" customFormat="false" ht="12" hidden="false" customHeight="false" outlineLevel="0" collapsed="false">
      <c r="A103" s="39" t="s">
        <v>1835</v>
      </c>
      <c r="B103" s="39" t="s">
        <v>1836</v>
      </c>
      <c r="C103" s="39" t="s">
        <v>5744</v>
      </c>
      <c r="D103" s="39" t="s">
        <v>4505</v>
      </c>
      <c r="E103" s="39" t="s">
        <v>261</v>
      </c>
      <c r="F103" s="39" t="s">
        <v>3464</v>
      </c>
      <c r="G103" s="39" t="s">
        <v>6096</v>
      </c>
      <c r="H103" s="39" t="s">
        <v>4502</v>
      </c>
      <c r="I103" s="40" t="n">
        <v>60</v>
      </c>
      <c r="J103" s="40" t="n">
        <v>0</v>
      </c>
      <c r="K103" s="39" t="s">
        <v>4503</v>
      </c>
      <c r="L103" s="41" t="n">
        <v>0</v>
      </c>
      <c r="M103" s="41" t="n">
        <v>21787.38</v>
      </c>
      <c r="O103" s="42" t="n">
        <f aca="false">M103/SUM($M$2:$M$485)</f>
        <v>0.000355045918442166</v>
      </c>
      <c r="P103" s="43" t="n">
        <f aca="false">IFERROR(M103/I103,0)</f>
        <v>363.123</v>
      </c>
      <c r="Q103" s="17"/>
      <c r="R103" s="44" t="n">
        <f aca="false">I103-Q103</f>
        <v>60</v>
      </c>
      <c r="S103" s="43" t="n">
        <f aca="false">$AK103*R103</f>
        <v>21787.3766666667</v>
      </c>
      <c r="U103" s="26" t="s">
        <v>259</v>
      </c>
      <c r="V103" s="26" t="s">
        <v>260</v>
      </c>
      <c r="W103" s="26" t="s">
        <v>262</v>
      </c>
      <c r="X103" s="24" t="s">
        <v>226</v>
      </c>
      <c r="Y103" s="26" t="s">
        <v>267</v>
      </c>
      <c r="Z103" s="25" t="s">
        <v>51</v>
      </c>
      <c r="AA103" s="26" t="s">
        <v>3576</v>
      </c>
      <c r="AB103" s="26" t="s">
        <v>3577</v>
      </c>
      <c r="AC103" s="26" t="s">
        <v>3578</v>
      </c>
      <c r="AD103" s="26" t="s">
        <v>269</v>
      </c>
      <c r="AE103" s="26"/>
      <c r="AF103" s="26" t="s">
        <v>270</v>
      </c>
      <c r="AG103" s="26" t="s">
        <v>3579</v>
      </c>
      <c r="AH103" s="45"/>
      <c r="AI103" s="45"/>
      <c r="AJ103" s="45"/>
      <c r="AK103" s="46" t="n">
        <v>363.122944444444</v>
      </c>
      <c r="AL103" s="46"/>
      <c r="AM103" s="46"/>
      <c r="AN103" s="26"/>
      <c r="AO103" s="26" t="s">
        <v>6124</v>
      </c>
    </row>
    <row r="104" customFormat="false" ht="12" hidden="false" customHeight="false" outlineLevel="0" collapsed="false">
      <c r="A104" s="39" t="s">
        <v>453</v>
      </c>
      <c r="B104" s="39" t="s">
        <v>454</v>
      </c>
      <c r="C104" s="39" t="s">
        <v>4506</v>
      </c>
      <c r="D104" s="39" t="s">
        <v>4505</v>
      </c>
      <c r="E104" s="39" t="s">
        <v>261</v>
      </c>
      <c r="F104" s="39" t="s">
        <v>3464</v>
      </c>
      <c r="G104" s="39" t="s">
        <v>6096</v>
      </c>
      <c r="H104" s="39" t="s">
        <v>4502</v>
      </c>
      <c r="I104" s="40" t="n">
        <v>60</v>
      </c>
      <c r="J104" s="40" t="n">
        <v>0</v>
      </c>
      <c r="K104" s="39" t="s">
        <v>4503</v>
      </c>
      <c r="L104" s="41" t="n">
        <v>0</v>
      </c>
      <c r="M104" s="41" t="n">
        <v>135776.81</v>
      </c>
      <c r="O104" s="42" t="n">
        <f aca="false">M104/SUM($M$2:$M$485)</f>
        <v>0.00221261125521276</v>
      </c>
      <c r="P104" s="43" t="n">
        <f aca="false">IFERROR(M104/I104,0)</f>
        <v>2262.94683333333</v>
      </c>
      <c r="Q104" s="17" t="n">
        <v>35</v>
      </c>
      <c r="R104" s="44" t="n">
        <f aca="false">I104-Q104</f>
        <v>25</v>
      </c>
      <c r="S104" s="43" t="n">
        <f aca="false">$AK104*R104</f>
        <v>56573.6696428571</v>
      </c>
      <c r="U104" s="26" t="s">
        <v>259</v>
      </c>
      <c r="V104" s="26" t="s">
        <v>260</v>
      </c>
      <c r="W104" s="26" t="s">
        <v>262</v>
      </c>
      <c r="X104" s="24" t="s">
        <v>226</v>
      </c>
      <c r="Y104" s="26" t="s">
        <v>267</v>
      </c>
      <c r="Z104" s="25" t="s">
        <v>51</v>
      </c>
      <c r="AA104" s="26" t="s">
        <v>3654</v>
      </c>
      <c r="AB104" s="26" t="s">
        <v>3655</v>
      </c>
      <c r="AC104" s="26" t="s">
        <v>457</v>
      </c>
      <c r="AD104" s="26" t="s">
        <v>269</v>
      </c>
      <c r="AE104" s="26"/>
      <c r="AF104" s="26" t="s">
        <v>270</v>
      </c>
      <c r="AG104" s="26" t="s">
        <v>458</v>
      </c>
      <c r="AH104" s="45" t="n">
        <v>84</v>
      </c>
      <c r="AI104" s="45" t="n">
        <f aca="false">Q104</f>
        <v>35</v>
      </c>
      <c r="AJ104" s="45" t="n">
        <f aca="false">$AH104-$AI104</f>
        <v>49</v>
      </c>
      <c r="AK104" s="46" t="n">
        <v>2262.94678571429</v>
      </c>
      <c r="AL104" s="46" t="n">
        <f aca="false">$AJ104*$AK104</f>
        <v>110884.3925</v>
      </c>
      <c r="AM104" s="46" t="n">
        <f aca="false">$AI104*$AK104</f>
        <v>79203.1375</v>
      </c>
      <c r="AN104" s="26"/>
      <c r="AO104" s="26" t="s">
        <v>3481</v>
      </c>
    </row>
    <row r="105" customFormat="false" ht="12" hidden="false" customHeight="false" outlineLevel="0" collapsed="false">
      <c r="A105" s="39" t="s">
        <v>1862</v>
      </c>
      <c r="B105" s="39" t="s">
        <v>1863</v>
      </c>
      <c r="C105" s="39" t="s">
        <v>6125</v>
      </c>
      <c r="D105" s="39" t="s">
        <v>4505</v>
      </c>
      <c r="E105" s="39" t="s">
        <v>261</v>
      </c>
      <c r="F105" s="39" t="s">
        <v>3464</v>
      </c>
      <c r="G105" s="39" t="s">
        <v>6096</v>
      </c>
      <c r="H105" s="39" t="s">
        <v>4502</v>
      </c>
      <c r="I105" s="40" t="n">
        <v>60</v>
      </c>
      <c r="J105" s="40" t="n">
        <v>0</v>
      </c>
      <c r="K105" s="39" t="s">
        <v>4503</v>
      </c>
      <c r="L105" s="41" t="n">
        <v>0</v>
      </c>
      <c r="M105" s="41" t="n">
        <v>3348.3</v>
      </c>
      <c r="O105" s="42" t="n">
        <f aca="false">M105/SUM($M$2:$M$485)</f>
        <v>5.45637083816368E-005</v>
      </c>
      <c r="P105" s="43" t="n">
        <f aca="false">IFERROR(M105/I105,0)</f>
        <v>55.805</v>
      </c>
      <c r="Q105" s="17" t="n">
        <v>200</v>
      </c>
      <c r="R105" s="44" t="n">
        <f aca="false">I105-Q105</f>
        <v>-140</v>
      </c>
      <c r="S105" s="43" t="n">
        <f aca="false">$AK105*R105</f>
        <v>-7812.7</v>
      </c>
      <c r="U105" s="26" t="s">
        <v>259</v>
      </c>
      <c r="V105" s="26" t="s">
        <v>260</v>
      </c>
      <c r="W105" s="26" t="s">
        <v>262</v>
      </c>
      <c r="X105" s="25" t="s">
        <v>228</v>
      </c>
      <c r="Y105" s="26" t="s">
        <v>282</v>
      </c>
      <c r="Z105" s="24" t="s">
        <v>54</v>
      </c>
      <c r="AA105" s="26" t="s">
        <v>3667</v>
      </c>
      <c r="AB105" s="26" t="s">
        <v>3668</v>
      </c>
      <c r="AC105" s="26" t="s">
        <v>1866</v>
      </c>
      <c r="AD105" s="26" t="s">
        <v>269</v>
      </c>
      <c r="AE105" s="26"/>
      <c r="AF105" s="26" t="s">
        <v>270</v>
      </c>
      <c r="AG105" s="26" t="s">
        <v>1867</v>
      </c>
      <c r="AH105" s="45" t="n">
        <v>60</v>
      </c>
      <c r="AI105" s="45" t="n">
        <f aca="false">Q105</f>
        <v>200</v>
      </c>
      <c r="AJ105" s="45" t="n">
        <f aca="false">$AH105-$AI105</f>
        <v>-140</v>
      </c>
      <c r="AK105" s="46" t="n">
        <v>55.805</v>
      </c>
      <c r="AL105" s="46" t="n">
        <f aca="false">$AJ105*$AK105</f>
        <v>-7812.7</v>
      </c>
      <c r="AM105" s="46" t="n">
        <f aca="false">$AI105*$AK105</f>
        <v>11161</v>
      </c>
      <c r="AN105" s="26"/>
      <c r="AO105" s="26" t="s">
        <v>3669</v>
      </c>
    </row>
    <row r="106" customFormat="false" ht="12" hidden="false" customHeight="false" outlineLevel="0" collapsed="false">
      <c r="A106" s="39" t="s">
        <v>3670</v>
      </c>
      <c r="B106" s="39" t="s">
        <v>3671</v>
      </c>
      <c r="C106" s="39" t="s">
        <v>4506</v>
      </c>
      <c r="D106" s="39" t="s">
        <v>4505</v>
      </c>
      <c r="E106" s="39" t="s">
        <v>261</v>
      </c>
      <c r="F106" s="39" t="s">
        <v>3464</v>
      </c>
      <c r="G106" s="39" t="s">
        <v>6096</v>
      </c>
      <c r="H106" s="39" t="s">
        <v>4502</v>
      </c>
      <c r="I106" s="40" t="n">
        <v>60</v>
      </c>
      <c r="J106" s="40" t="n">
        <v>0</v>
      </c>
      <c r="K106" s="39" t="s">
        <v>4503</v>
      </c>
      <c r="L106" s="41" t="n">
        <v>0</v>
      </c>
      <c r="M106" s="41" t="n">
        <v>68802</v>
      </c>
      <c r="O106" s="42" t="n">
        <f aca="false">M106/SUM($M$2:$M$485)</f>
        <v>0.00112119352031579</v>
      </c>
      <c r="P106" s="43" t="n">
        <f aca="false">IFERROR(M106/I106,0)</f>
        <v>1146.7</v>
      </c>
      <c r="Q106" s="17"/>
      <c r="R106" s="44" t="n">
        <f aca="false">I106-Q106</f>
        <v>60</v>
      </c>
      <c r="S106" s="43" t="n">
        <f aca="false">$AK106*R106</f>
        <v>68802</v>
      </c>
      <c r="U106" s="26" t="s">
        <v>259</v>
      </c>
      <c r="V106" s="26" t="s">
        <v>260</v>
      </c>
      <c r="W106" s="26" t="s">
        <v>262</v>
      </c>
      <c r="X106" s="26"/>
      <c r="Y106" s="26" t="s">
        <v>277</v>
      </c>
      <c r="Z106" s="27" t="s">
        <v>123</v>
      </c>
      <c r="AA106" s="26"/>
      <c r="AB106" s="26"/>
      <c r="AC106" s="26"/>
      <c r="AD106" s="26"/>
      <c r="AE106" s="26"/>
      <c r="AF106" s="26"/>
      <c r="AG106" s="26"/>
      <c r="AH106" s="45" t="n">
        <v>60</v>
      </c>
      <c r="AI106" s="45" t="n">
        <f aca="false">Q106</f>
        <v>0</v>
      </c>
      <c r="AJ106" s="45" t="n">
        <f aca="false">$AH106-$AI106</f>
        <v>60</v>
      </c>
      <c r="AK106" s="46" t="n">
        <v>1146.7</v>
      </c>
      <c r="AL106" s="46" t="n">
        <f aca="false">$AJ106*$AK106</f>
        <v>68802</v>
      </c>
      <c r="AM106" s="46" t="n">
        <f aca="false">$AI106*$AK106</f>
        <v>0</v>
      </c>
      <c r="AN106" s="26"/>
      <c r="AO106" s="26"/>
    </row>
    <row r="107" customFormat="false" ht="12" hidden="false" customHeight="false" outlineLevel="0" collapsed="false">
      <c r="A107" s="39" t="s">
        <v>2742</v>
      </c>
      <c r="B107" s="39" t="s">
        <v>2743</v>
      </c>
      <c r="C107" s="39" t="s">
        <v>4506</v>
      </c>
      <c r="D107" s="39" t="s">
        <v>4515</v>
      </c>
      <c r="E107" s="39" t="s">
        <v>261</v>
      </c>
      <c r="F107" s="39" t="s">
        <v>3464</v>
      </c>
      <c r="G107" s="39" t="s">
        <v>6096</v>
      </c>
      <c r="H107" s="39" t="s">
        <v>4502</v>
      </c>
      <c r="I107" s="40" t="n">
        <v>60</v>
      </c>
      <c r="J107" s="40" t="n">
        <v>0</v>
      </c>
      <c r="K107" s="39" t="s">
        <v>4503</v>
      </c>
      <c r="L107" s="41" t="n">
        <v>0</v>
      </c>
      <c r="M107" s="41" t="n">
        <v>41100</v>
      </c>
      <c r="O107" s="42" t="n">
        <f aca="false">M107/SUM($M$2:$M$485)</f>
        <v>0.000669763287186115</v>
      </c>
      <c r="P107" s="43" t="n">
        <f aca="false">IFERROR(M107/I107,0)</f>
        <v>685</v>
      </c>
      <c r="Q107" s="17" t="n">
        <v>140</v>
      </c>
      <c r="R107" s="44" t="n">
        <f aca="false">I107-Q107</f>
        <v>-80</v>
      </c>
      <c r="S107" s="43" t="n">
        <f aca="false">$AK107*R107</f>
        <v>-54800</v>
      </c>
      <c r="U107" s="26" t="s">
        <v>259</v>
      </c>
      <c r="V107" s="26" t="s">
        <v>260</v>
      </c>
      <c r="W107" s="26" t="s">
        <v>262</v>
      </c>
      <c r="X107" s="25" t="s">
        <v>228</v>
      </c>
      <c r="Y107" s="26" t="s">
        <v>282</v>
      </c>
      <c r="Z107" s="24" t="s">
        <v>54</v>
      </c>
      <c r="AA107" s="26" t="s">
        <v>1971</v>
      </c>
      <c r="AB107" s="26" t="s">
        <v>3672</v>
      </c>
      <c r="AC107" s="26" t="s">
        <v>290</v>
      </c>
      <c r="AD107" s="26" t="s">
        <v>269</v>
      </c>
      <c r="AE107" s="26"/>
      <c r="AF107" s="26" t="s">
        <v>269</v>
      </c>
      <c r="AG107" s="26"/>
      <c r="AH107" s="45" t="n">
        <v>60</v>
      </c>
      <c r="AI107" s="45" t="n">
        <f aca="false">Q107</f>
        <v>140</v>
      </c>
      <c r="AJ107" s="45" t="n">
        <f aca="false">$AH107-$AI107</f>
        <v>-80</v>
      </c>
      <c r="AK107" s="46" t="n">
        <v>685</v>
      </c>
      <c r="AL107" s="46" t="n">
        <f aca="false">$AJ107*$AK107</f>
        <v>-54800</v>
      </c>
      <c r="AM107" s="46" t="n">
        <f aca="false">$AI107*$AK107</f>
        <v>95900</v>
      </c>
      <c r="AN107" s="26"/>
      <c r="AO107" s="26" t="s">
        <v>3673</v>
      </c>
    </row>
    <row r="108" customFormat="false" ht="12" hidden="false" customHeight="false" outlineLevel="0" collapsed="false">
      <c r="A108" s="39" t="s">
        <v>3656</v>
      </c>
      <c r="B108" s="39" t="s">
        <v>3657</v>
      </c>
      <c r="C108" s="39" t="s">
        <v>4506</v>
      </c>
      <c r="D108" s="39" t="s">
        <v>4505</v>
      </c>
      <c r="E108" s="39" t="s">
        <v>261</v>
      </c>
      <c r="F108" s="39" t="s">
        <v>3464</v>
      </c>
      <c r="G108" s="39" t="s">
        <v>6096</v>
      </c>
      <c r="H108" s="39" t="s">
        <v>4502</v>
      </c>
      <c r="I108" s="40" t="n">
        <v>55</v>
      </c>
      <c r="J108" s="40" t="n">
        <v>0</v>
      </c>
      <c r="K108" s="39" t="s">
        <v>4503</v>
      </c>
      <c r="L108" s="41" t="n">
        <v>0</v>
      </c>
      <c r="M108" s="41" t="n">
        <v>211967.07</v>
      </c>
      <c r="O108" s="42" t="n">
        <f aca="false">M108/SUM($M$2:$M$485)</f>
        <v>0.00345420344473016</v>
      </c>
      <c r="P108" s="43" t="n">
        <f aca="false">IFERROR(M108/I108,0)</f>
        <v>3853.94672727273</v>
      </c>
      <c r="Q108" s="17" t="n">
        <v>13</v>
      </c>
      <c r="R108" s="44" t="n">
        <f aca="false">I108-Q108</f>
        <v>42</v>
      </c>
      <c r="S108" s="43" t="n">
        <f aca="false">$AK108*R108</f>
        <v>161865.76</v>
      </c>
      <c r="U108" s="26" t="s">
        <v>259</v>
      </c>
      <c r="V108" s="26" t="s">
        <v>260</v>
      </c>
      <c r="W108" s="26" t="s">
        <v>262</v>
      </c>
      <c r="X108" s="24" t="s">
        <v>226</v>
      </c>
      <c r="Y108" s="26" t="s">
        <v>267</v>
      </c>
      <c r="Z108" s="25" t="s">
        <v>51</v>
      </c>
      <c r="AA108" s="26" t="s">
        <v>3658</v>
      </c>
      <c r="AB108" s="26" t="s">
        <v>3659</v>
      </c>
      <c r="AC108" s="26" t="s">
        <v>3660</v>
      </c>
      <c r="AD108" s="26" t="s">
        <v>269</v>
      </c>
      <c r="AE108" s="26"/>
      <c r="AF108" s="26" t="s">
        <v>270</v>
      </c>
      <c r="AG108" s="26" t="s">
        <v>3661</v>
      </c>
      <c r="AH108" s="45" t="n">
        <v>75</v>
      </c>
      <c r="AI108" s="45" t="n">
        <f aca="false">Q108</f>
        <v>13</v>
      </c>
      <c r="AJ108" s="45" t="n">
        <f aca="false">$AH108-$AI108</f>
        <v>62</v>
      </c>
      <c r="AK108" s="46" t="n">
        <v>3853.94666666667</v>
      </c>
      <c r="AL108" s="46" t="n">
        <f aca="false">$AJ108*$AK108</f>
        <v>238944.693333333</v>
      </c>
      <c r="AM108" s="46" t="n">
        <f aca="false">$AI108*$AK108</f>
        <v>50101.3066666667</v>
      </c>
      <c r="AN108" s="26"/>
      <c r="AO108" s="26" t="s">
        <v>3481</v>
      </c>
    </row>
    <row r="109" customFormat="false" ht="12" hidden="false" customHeight="false" outlineLevel="0" collapsed="false">
      <c r="A109" s="39" t="s">
        <v>1112</v>
      </c>
      <c r="B109" s="39" t="s">
        <v>1113</v>
      </c>
      <c r="C109" s="39" t="s">
        <v>4506</v>
      </c>
      <c r="D109" s="39" t="s">
        <v>4505</v>
      </c>
      <c r="E109" s="39" t="s">
        <v>261</v>
      </c>
      <c r="F109" s="39" t="s">
        <v>3464</v>
      </c>
      <c r="G109" s="39" t="s">
        <v>6096</v>
      </c>
      <c r="H109" s="39" t="s">
        <v>4502</v>
      </c>
      <c r="I109" s="40" t="n">
        <v>50</v>
      </c>
      <c r="J109" s="40" t="n">
        <v>0</v>
      </c>
      <c r="K109" s="39" t="s">
        <v>4503</v>
      </c>
      <c r="L109" s="41" t="n">
        <v>0</v>
      </c>
      <c r="M109" s="41" t="n">
        <v>30020.28</v>
      </c>
      <c r="O109" s="42" t="n">
        <f aca="false">M109/SUM($M$2:$M$485)</f>
        <v>0.000489208793553469</v>
      </c>
      <c r="P109" s="43" t="n">
        <f aca="false">IFERROR(M109/I109,0)</f>
        <v>600.4056</v>
      </c>
      <c r="Q109" s="17" t="n">
        <v>24</v>
      </c>
      <c r="R109" s="44" t="n">
        <f aca="false">I109-Q109</f>
        <v>26</v>
      </c>
      <c r="S109" s="43" t="n">
        <f aca="false">$AK109*R109</f>
        <v>15610.5456</v>
      </c>
      <c r="U109" s="26" t="s">
        <v>259</v>
      </c>
      <c r="V109" s="26" t="s">
        <v>260</v>
      </c>
      <c r="W109" s="26" t="s">
        <v>262</v>
      </c>
      <c r="X109" s="24" t="s">
        <v>226</v>
      </c>
      <c r="Y109" s="26" t="s">
        <v>267</v>
      </c>
      <c r="Z109" s="25" t="s">
        <v>51</v>
      </c>
      <c r="AA109" s="26" t="s">
        <v>1998</v>
      </c>
      <c r="AB109" s="26" t="s">
        <v>3676</v>
      </c>
      <c r="AC109" s="26" t="s">
        <v>290</v>
      </c>
      <c r="AD109" s="26" t="s">
        <v>269</v>
      </c>
      <c r="AE109" s="26"/>
      <c r="AF109" s="26" t="s">
        <v>269</v>
      </c>
      <c r="AG109" s="26"/>
      <c r="AH109" s="45" t="n">
        <v>50</v>
      </c>
      <c r="AI109" s="45" t="n">
        <f aca="false">Q109</f>
        <v>24</v>
      </c>
      <c r="AJ109" s="45" t="n">
        <f aca="false">$AH109-$AI109</f>
        <v>26</v>
      </c>
      <c r="AK109" s="46" t="n">
        <v>600.4056</v>
      </c>
      <c r="AL109" s="46" t="n">
        <f aca="false">$AJ109*$AK109</f>
        <v>15610.5456</v>
      </c>
      <c r="AM109" s="46" t="n">
        <f aca="false">$AI109*$AK109</f>
        <v>14409.7344</v>
      </c>
      <c r="AN109" s="26"/>
      <c r="AO109" s="26" t="s">
        <v>3677</v>
      </c>
    </row>
    <row r="110" customFormat="false" ht="12" hidden="false" customHeight="false" outlineLevel="0" collapsed="false">
      <c r="A110" s="39" t="s">
        <v>3256</v>
      </c>
      <c r="B110" s="39" t="s">
        <v>3257</v>
      </c>
      <c r="C110" s="39" t="s">
        <v>5670</v>
      </c>
      <c r="D110" s="39" t="s">
        <v>4505</v>
      </c>
      <c r="E110" s="39" t="s">
        <v>261</v>
      </c>
      <c r="F110" s="39" t="s">
        <v>3464</v>
      </c>
      <c r="G110" s="39" t="s">
        <v>6096</v>
      </c>
      <c r="H110" s="39" t="s">
        <v>4502</v>
      </c>
      <c r="I110" s="40" t="n">
        <v>50</v>
      </c>
      <c r="J110" s="40" t="n">
        <v>0</v>
      </c>
      <c r="K110" s="39" t="s">
        <v>4503</v>
      </c>
      <c r="L110" s="41" t="n">
        <v>0</v>
      </c>
      <c r="M110" s="41" t="n">
        <v>35853.09</v>
      </c>
      <c r="O110" s="42" t="n">
        <f aca="false">M110/SUM($M$2:$M$485)</f>
        <v>0.000584259937084663</v>
      </c>
      <c r="P110" s="43" t="n">
        <f aca="false">IFERROR(M110/I110,0)</f>
        <v>717.0618</v>
      </c>
      <c r="Q110" s="17"/>
      <c r="R110" s="44" t="n">
        <f aca="false">I110-Q110</f>
        <v>50</v>
      </c>
      <c r="S110" s="43" t="n">
        <f aca="false">$AK110*R110</f>
        <v>35853.09</v>
      </c>
      <c r="U110" s="26" t="s">
        <v>259</v>
      </c>
      <c r="V110" s="26" t="s">
        <v>260</v>
      </c>
      <c r="W110" s="26" t="s">
        <v>262</v>
      </c>
      <c r="X110" s="26"/>
      <c r="Y110" s="26" t="s">
        <v>277</v>
      </c>
      <c r="Z110" s="27" t="s">
        <v>123</v>
      </c>
      <c r="AA110" s="26"/>
      <c r="AB110" s="26"/>
      <c r="AC110" s="26"/>
      <c r="AD110" s="26"/>
      <c r="AE110" s="26"/>
      <c r="AF110" s="26"/>
      <c r="AG110" s="26"/>
      <c r="AH110" s="45" t="n">
        <v>50</v>
      </c>
      <c r="AI110" s="45" t="n">
        <f aca="false">Q110</f>
        <v>0</v>
      </c>
      <c r="AJ110" s="45" t="n">
        <f aca="false">$AH110-$AI110</f>
        <v>50</v>
      </c>
      <c r="AK110" s="46" t="n">
        <v>717.0618</v>
      </c>
      <c r="AL110" s="46" t="n">
        <f aca="false">$AJ110*$AK110</f>
        <v>35853.09</v>
      </c>
      <c r="AM110" s="46" t="n">
        <f aca="false">$AI110*$AK110</f>
        <v>0</v>
      </c>
      <c r="AN110" s="26"/>
      <c r="AO110" s="26"/>
    </row>
    <row r="111" customFormat="false" ht="12" hidden="false" customHeight="false" outlineLevel="0" collapsed="false">
      <c r="A111" s="39" t="s">
        <v>377</v>
      </c>
      <c r="B111" s="39" t="s">
        <v>378</v>
      </c>
      <c r="C111" s="39" t="s">
        <v>6126</v>
      </c>
      <c r="D111" s="39" t="s">
        <v>4505</v>
      </c>
      <c r="E111" s="39" t="s">
        <v>261</v>
      </c>
      <c r="F111" s="39" t="s">
        <v>3464</v>
      </c>
      <c r="G111" s="39" t="s">
        <v>6096</v>
      </c>
      <c r="H111" s="39" t="s">
        <v>4502</v>
      </c>
      <c r="I111" s="40" t="n">
        <v>50</v>
      </c>
      <c r="J111" s="40" t="n">
        <v>0</v>
      </c>
      <c r="K111" s="39" t="s">
        <v>4503</v>
      </c>
      <c r="L111" s="41" t="n">
        <v>0</v>
      </c>
      <c r="M111" s="41" t="n">
        <v>88819.53</v>
      </c>
      <c r="O111" s="42" t="n">
        <f aca="false">M111/SUM($M$2:$M$485)</f>
        <v>0.00144739806275245</v>
      </c>
      <c r="P111" s="43" t="n">
        <f aca="false">IFERROR(M111/I111,0)</f>
        <v>1776.3906</v>
      </c>
      <c r="Q111" s="17"/>
      <c r="R111" s="44" t="n">
        <f aca="false">I111-Q111</f>
        <v>50</v>
      </c>
      <c r="S111" s="43" t="n">
        <f aca="false">$AK111*R111</f>
        <v>88819.5336134454</v>
      </c>
      <c r="U111" s="26" t="s">
        <v>259</v>
      </c>
      <c r="V111" s="26" t="s">
        <v>260</v>
      </c>
      <c r="W111" s="26" t="s">
        <v>262</v>
      </c>
      <c r="X111" s="25" t="s">
        <v>228</v>
      </c>
      <c r="Y111" s="26" t="s">
        <v>282</v>
      </c>
      <c r="Z111" s="25" t="s">
        <v>51</v>
      </c>
      <c r="AA111" s="26" t="s">
        <v>3554</v>
      </c>
      <c r="AB111" s="26" t="s">
        <v>3555</v>
      </c>
      <c r="AC111" s="26" t="s">
        <v>3556</v>
      </c>
      <c r="AD111" s="26" t="s">
        <v>270</v>
      </c>
      <c r="AE111" s="26" t="s">
        <v>3557</v>
      </c>
      <c r="AF111" s="26" t="s">
        <v>270</v>
      </c>
      <c r="AG111" s="26" t="s">
        <v>3558</v>
      </c>
      <c r="AH111" s="45"/>
      <c r="AI111" s="45"/>
      <c r="AJ111" s="45"/>
      <c r="AK111" s="46" t="n">
        <v>1776.39067226891</v>
      </c>
      <c r="AL111" s="46"/>
      <c r="AM111" s="46"/>
      <c r="AN111" s="26"/>
      <c r="AO111" s="26" t="s">
        <v>6127</v>
      </c>
    </row>
    <row r="112" customFormat="false" ht="12" hidden="false" customHeight="false" outlineLevel="0" collapsed="false">
      <c r="A112" s="39" t="s">
        <v>661</v>
      </c>
      <c r="B112" s="39" t="s">
        <v>662</v>
      </c>
      <c r="C112" s="39" t="s">
        <v>4506</v>
      </c>
      <c r="D112" s="39" t="s">
        <v>4505</v>
      </c>
      <c r="E112" s="39" t="s">
        <v>261</v>
      </c>
      <c r="F112" s="39" t="s">
        <v>3464</v>
      </c>
      <c r="G112" s="39" t="s">
        <v>6096</v>
      </c>
      <c r="H112" s="39" t="s">
        <v>4502</v>
      </c>
      <c r="I112" s="40" t="n">
        <v>50</v>
      </c>
      <c r="J112" s="40" t="n">
        <v>0</v>
      </c>
      <c r="K112" s="39" t="s">
        <v>4503</v>
      </c>
      <c r="L112" s="41" t="n">
        <v>0</v>
      </c>
      <c r="M112" s="41" t="n">
        <v>20222.33</v>
      </c>
      <c r="O112" s="42" t="n">
        <f aca="false">M112/SUM($M$2:$M$485)</f>
        <v>0.00032954195171198</v>
      </c>
      <c r="P112" s="43" t="n">
        <f aca="false">IFERROR(M112/I112,0)</f>
        <v>404.4466</v>
      </c>
      <c r="Q112" s="17" t="n">
        <v>118</v>
      </c>
      <c r="R112" s="44" t="n">
        <f aca="false">I112-Q112</f>
        <v>-68</v>
      </c>
      <c r="S112" s="43" t="n">
        <f aca="false">$AK112*R112</f>
        <v>-27502.3688</v>
      </c>
      <c r="U112" s="26" t="s">
        <v>259</v>
      </c>
      <c r="V112" s="26" t="s">
        <v>260</v>
      </c>
      <c r="W112" s="26" t="s">
        <v>262</v>
      </c>
      <c r="X112" s="24" t="s">
        <v>226</v>
      </c>
      <c r="Y112" s="26" t="s">
        <v>267</v>
      </c>
      <c r="Z112" s="24" t="s">
        <v>54</v>
      </c>
      <c r="AA112" s="26" t="s">
        <v>3381</v>
      </c>
      <c r="AB112" s="26" t="s">
        <v>3621</v>
      </c>
      <c r="AC112" s="26" t="s">
        <v>1886</v>
      </c>
      <c r="AD112" s="26" t="s">
        <v>269</v>
      </c>
      <c r="AE112" s="26"/>
      <c r="AF112" s="26" t="s">
        <v>270</v>
      </c>
      <c r="AG112" s="26" t="s">
        <v>1887</v>
      </c>
      <c r="AH112" s="45" t="n">
        <v>100</v>
      </c>
      <c r="AI112" s="45" t="n">
        <f aca="false">Q112</f>
        <v>118</v>
      </c>
      <c r="AJ112" s="45" t="n">
        <f aca="false">$AH112-$AI112</f>
        <v>-18</v>
      </c>
      <c r="AK112" s="46" t="n">
        <v>404.4466</v>
      </c>
      <c r="AL112" s="46" t="n">
        <f aca="false">$AJ112*$AK112</f>
        <v>-7280.0388</v>
      </c>
      <c r="AM112" s="46" t="n">
        <f aca="false">$AI112*$AK112</f>
        <v>47724.6988</v>
      </c>
      <c r="AN112" s="26"/>
      <c r="AO112" s="26" t="s">
        <v>3481</v>
      </c>
    </row>
    <row r="113" customFormat="false" ht="12" hidden="false" customHeight="false" outlineLevel="0" collapsed="false">
      <c r="A113" s="39" t="s">
        <v>661</v>
      </c>
      <c r="B113" s="39" t="s">
        <v>662</v>
      </c>
      <c r="C113" s="39" t="s">
        <v>4658</v>
      </c>
      <c r="D113" s="39" t="s">
        <v>4505</v>
      </c>
      <c r="E113" s="39" t="s">
        <v>261</v>
      </c>
      <c r="F113" s="39" t="s">
        <v>3464</v>
      </c>
      <c r="G113" s="39" t="s">
        <v>6096</v>
      </c>
      <c r="H113" s="39" t="s">
        <v>4502</v>
      </c>
      <c r="I113" s="40" t="n">
        <v>50</v>
      </c>
      <c r="J113" s="40" t="n">
        <v>0</v>
      </c>
      <c r="K113" s="39" t="s">
        <v>4503</v>
      </c>
      <c r="L113" s="41" t="n">
        <v>0</v>
      </c>
      <c r="M113" s="41" t="n">
        <v>20222.33</v>
      </c>
      <c r="O113" s="42" t="n">
        <f aca="false">M113/SUM($M$2:$M$485)</f>
        <v>0.00032954195171198</v>
      </c>
      <c r="P113" s="43" t="n">
        <f aca="false">IFERROR(M113/I113,0)</f>
        <v>404.4466</v>
      </c>
      <c r="Q113" s="17"/>
      <c r="R113" s="44" t="n">
        <f aca="false">I113-Q113</f>
        <v>50</v>
      </c>
      <c r="S113" s="43" t="n">
        <f aca="false">$AK113*R113</f>
        <v>20222.33</v>
      </c>
      <c r="U113" s="26" t="s">
        <v>259</v>
      </c>
      <c r="V113" s="26" t="s">
        <v>260</v>
      </c>
      <c r="W113" s="26" t="s">
        <v>262</v>
      </c>
      <c r="X113" s="24" t="s">
        <v>226</v>
      </c>
      <c r="Y113" s="26" t="s">
        <v>267</v>
      </c>
      <c r="Z113" s="24" t="s">
        <v>54</v>
      </c>
      <c r="AA113" s="26" t="s">
        <v>3381</v>
      </c>
      <c r="AB113" s="26" t="s">
        <v>3621</v>
      </c>
      <c r="AC113" s="26" t="s">
        <v>1886</v>
      </c>
      <c r="AD113" s="26" t="s">
        <v>269</v>
      </c>
      <c r="AE113" s="26"/>
      <c r="AF113" s="26" t="s">
        <v>270</v>
      </c>
      <c r="AG113" s="26" t="s">
        <v>1887</v>
      </c>
      <c r="AH113" s="45"/>
      <c r="AI113" s="45"/>
      <c r="AJ113" s="45"/>
      <c r="AK113" s="46" t="n">
        <v>404.4466</v>
      </c>
      <c r="AL113" s="46"/>
      <c r="AM113" s="46"/>
      <c r="AN113" s="26"/>
      <c r="AO113" s="26" t="s">
        <v>6128</v>
      </c>
    </row>
    <row r="114" customFormat="false" ht="12" hidden="false" customHeight="false" outlineLevel="0" collapsed="false">
      <c r="A114" s="39" t="s">
        <v>2007</v>
      </c>
      <c r="B114" s="39" t="s">
        <v>2008</v>
      </c>
      <c r="C114" s="39" t="s">
        <v>6129</v>
      </c>
      <c r="D114" s="39" t="s">
        <v>4505</v>
      </c>
      <c r="E114" s="39" t="s">
        <v>261</v>
      </c>
      <c r="F114" s="39" t="s">
        <v>3464</v>
      </c>
      <c r="G114" s="39" t="s">
        <v>6096</v>
      </c>
      <c r="H114" s="39" t="s">
        <v>4502</v>
      </c>
      <c r="I114" s="40" t="n">
        <v>50</v>
      </c>
      <c r="J114" s="40" t="n">
        <v>0</v>
      </c>
      <c r="K114" s="39" t="s">
        <v>4503</v>
      </c>
      <c r="L114" s="41" t="n">
        <v>0</v>
      </c>
      <c r="M114" s="41" t="n">
        <v>30717.25</v>
      </c>
      <c r="O114" s="42" t="n">
        <f aca="false">M114/SUM($M$2:$M$485)</f>
        <v>0.000500566577452985</v>
      </c>
      <c r="P114" s="43" t="n">
        <f aca="false">IFERROR(M114/I114,0)</f>
        <v>614.345</v>
      </c>
      <c r="Q114" s="17" t="n">
        <v>44</v>
      </c>
      <c r="R114" s="44" t="n">
        <f aca="false">I114-Q114</f>
        <v>6</v>
      </c>
      <c r="S114" s="43" t="n">
        <f aca="false">$AK114*R114</f>
        <v>3686.07</v>
      </c>
      <c r="U114" s="26" t="s">
        <v>259</v>
      </c>
      <c r="V114" s="26" t="s">
        <v>260</v>
      </c>
      <c r="W114" s="26" t="s">
        <v>262</v>
      </c>
      <c r="X114" s="24" t="s">
        <v>226</v>
      </c>
      <c r="Y114" s="26" t="s">
        <v>267</v>
      </c>
      <c r="Z114" s="25" t="s">
        <v>51</v>
      </c>
      <c r="AA114" s="26" t="s">
        <v>3678</v>
      </c>
      <c r="AB114" s="26" t="s">
        <v>3679</v>
      </c>
      <c r="AC114" s="26" t="s">
        <v>2011</v>
      </c>
      <c r="AD114" s="26" t="s">
        <v>269</v>
      </c>
      <c r="AE114" s="26"/>
      <c r="AF114" s="26" t="s">
        <v>270</v>
      </c>
      <c r="AG114" s="26" t="s">
        <v>2012</v>
      </c>
      <c r="AH114" s="45" t="n">
        <v>50</v>
      </c>
      <c r="AI114" s="45" t="n">
        <f aca="false">Q114</f>
        <v>44</v>
      </c>
      <c r="AJ114" s="45" t="n">
        <f aca="false">$AH114-$AI114</f>
        <v>6</v>
      </c>
      <c r="AK114" s="46" t="n">
        <v>614.345</v>
      </c>
      <c r="AL114" s="46" t="n">
        <f aca="false">$AJ114*$AK114</f>
        <v>3686.07</v>
      </c>
      <c r="AM114" s="46" t="n">
        <f aca="false">$AI114*$AK114</f>
        <v>27031.18</v>
      </c>
      <c r="AN114" s="26"/>
      <c r="AO114" s="26" t="s">
        <v>368</v>
      </c>
    </row>
    <row r="115" customFormat="false" ht="12" hidden="false" customHeight="false" outlineLevel="0" collapsed="false">
      <c r="A115" s="39" t="s">
        <v>3680</v>
      </c>
      <c r="B115" s="39" t="s">
        <v>3681</v>
      </c>
      <c r="C115" s="39" t="s">
        <v>4506</v>
      </c>
      <c r="D115" s="39" t="s">
        <v>4505</v>
      </c>
      <c r="E115" s="39" t="s">
        <v>261</v>
      </c>
      <c r="F115" s="39" t="s">
        <v>3464</v>
      </c>
      <c r="G115" s="39" t="s">
        <v>6096</v>
      </c>
      <c r="H115" s="39" t="s">
        <v>4502</v>
      </c>
      <c r="I115" s="40" t="n">
        <v>50</v>
      </c>
      <c r="J115" s="40" t="n">
        <v>0</v>
      </c>
      <c r="K115" s="39" t="s">
        <v>4503</v>
      </c>
      <c r="L115" s="41" t="n">
        <v>0</v>
      </c>
      <c r="M115" s="41" t="n">
        <v>48875</v>
      </c>
      <c r="O115" s="42" t="n">
        <f aca="false">M115/SUM($M$2:$M$485)</f>
        <v>0.000796464249664754</v>
      </c>
      <c r="P115" s="43" t="n">
        <f aca="false">IFERROR(M115/I115,0)</f>
        <v>977.5</v>
      </c>
      <c r="Q115" s="17" t="n">
        <v>12</v>
      </c>
      <c r="R115" s="44" t="n">
        <f aca="false">I115-Q115</f>
        <v>38</v>
      </c>
      <c r="S115" s="43" t="n">
        <f aca="false">$AK115*R115</f>
        <v>37145</v>
      </c>
      <c r="U115" s="26" t="s">
        <v>259</v>
      </c>
      <c r="V115" s="26" t="s">
        <v>260</v>
      </c>
      <c r="W115" s="26" t="s">
        <v>262</v>
      </c>
      <c r="X115" s="25" t="s">
        <v>228</v>
      </c>
      <c r="Y115" s="26" t="s">
        <v>282</v>
      </c>
      <c r="Z115" s="25" t="s">
        <v>51</v>
      </c>
      <c r="AA115" s="26" t="s">
        <v>3682</v>
      </c>
      <c r="AB115" s="26" t="s">
        <v>3683</v>
      </c>
      <c r="AC115" s="26" t="s">
        <v>3684</v>
      </c>
      <c r="AD115" s="26" t="s">
        <v>269</v>
      </c>
      <c r="AE115" s="26"/>
      <c r="AF115" s="26" t="s">
        <v>270</v>
      </c>
      <c r="AG115" s="26" t="s">
        <v>878</v>
      </c>
      <c r="AH115" s="45" t="n">
        <v>50</v>
      </c>
      <c r="AI115" s="45" t="n">
        <f aca="false">Q115</f>
        <v>12</v>
      </c>
      <c r="AJ115" s="45" t="n">
        <f aca="false">$AH115-$AI115</f>
        <v>38</v>
      </c>
      <c r="AK115" s="46" t="n">
        <v>977.5</v>
      </c>
      <c r="AL115" s="46" t="n">
        <f aca="false">$AJ115*$AK115</f>
        <v>37145</v>
      </c>
      <c r="AM115" s="46" t="n">
        <f aca="false">$AI115*$AK115</f>
        <v>11730</v>
      </c>
      <c r="AN115" s="26"/>
      <c r="AO115" s="26" t="s">
        <v>3685</v>
      </c>
    </row>
    <row r="116" customFormat="false" ht="12" hidden="false" customHeight="false" outlineLevel="0" collapsed="false">
      <c r="A116" s="39" t="s">
        <v>983</v>
      </c>
      <c r="B116" s="39" t="s">
        <v>984</v>
      </c>
      <c r="C116" s="39" t="s">
        <v>6130</v>
      </c>
      <c r="D116" s="39" t="s">
        <v>4505</v>
      </c>
      <c r="E116" s="39" t="s">
        <v>261</v>
      </c>
      <c r="F116" s="39" t="s">
        <v>3464</v>
      </c>
      <c r="G116" s="39" t="s">
        <v>6096</v>
      </c>
      <c r="H116" s="39" t="s">
        <v>4502</v>
      </c>
      <c r="I116" s="40" t="n">
        <v>50</v>
      </c>
      <c r="J116" s="40" t="n">
        <v>0</v>
      </c>
      <c r="K116" s="39" t="s">
        <v>4503</v>
      </c>
      <c r="L116" s="41" t="n">
        <v>0</v>
      </c>
      <c r="M116" s="41" t="n">
        <v>33991.06</v>
      </c>
      <c r="O116" s="42" t="n">
        <f aca="false">M116/SUM($M$2:$M$485)</f>
        <v>0.000553916400986386</v>
      </c>
      <c r="P116" s="43" t="n">
        <f aca="false">IFERROR(M116/I116,0)</f>
        <v>679.8212</v>
      </c>
      <c r="Q116" s="17"/>
      <c r="R116" s="44" t="n">
        <f aca="false">I116-Q116</f>
        <v>50</v>
      </c>
      <c r="S116" s="43" t="n">
        <f aca="false">$AK116*R116</f>
        <v>33991.0566666667</v>
      </c>
      <c r="U116" s="26" t="s">
        <v>259</v>
      </c>
      <c r="V116" s="26" t="s">
        <v>260</v>
      </c>
      <c r="W116" s="26" t="s">
        <v>262</v>
      </c>
      <c r="X116" s="24" t="s">
        <v>226</v>
      </c>
      <c r="Y116" s="26" t="s">
        <v>267</v>
      </c>
      <c r="Z116" s="25" t="s">
        <v>51</v>
      </c>
      <c r="AA116" s="26" t="s">
        <v>2298</v>
      </c>
      <c r="AB116" s="26" t="s">
        <v>3585</v>
      </c>
      <c r="AC116" s="26" t="s">
        <v>2033</v>
      </c>
      <c r="AD116" s="26" t="s">
        <v>270</v>
      </c>
      <c r="AE116" s="26" t="s">
        <v>3586</v>
      </c>
      <c r="AF116" s="26" t="s">
        <v>270</v>
      </c>
      <c r="AG116" s="26" t="s">
        <v>2034</v>
      </c>
      <c r="AH116" s="45"/>
      <c r="AI116" s="45"/>
      <c r="AJ116" s="45"/>
      <c r="AK116" s="46" t="n">
        <v>679.821133333333</v>
      </c>
      <c r="AL116" s="46"/>
      <c r="AM116" s="46"/>
      <c r="AN116" s="26"/>
      <c r="AO116" s="26" t="s">
        <v>6131</v>
      </c>
    </row>
    <row r="117" customFormat="false" ht="12" hidden="false" customHeight="false" outlineLevel="0" collapsed="false">
      <c r="A117" s="39" t="s">
        <v>3686</v>
      </c>
      <c r="B117" s="39" t="s">
        <v>3687</v>
      </c>
      <c r="C117" s="39" t="s">
        <v>4506</v>
      </c>
      <c r="D117" s="39" t="s">
        <v>4505</v>
      </c>
      <c r="E117" s="39" t="s">
        <v>261</v>
      </c>
      <c r="F117" s="39" t="s">
        <v>3464</v>
      </c>
      <c r="G117" s="39" t="s">
        <v>6096</v>
      </c>
      <c r="H117" s="39" t="s">
        <v>4502</v>
      </c>
      <c r="I117" s="40" t="n">
        <v>50</v>
      </c>
      <c r="J117" s="40" t="n">
        <v>0</v>
      </c>
      <c r="K117" s="39" t="s">
        <v>4503</v>
      </c>
      <c r="L117" s="41" t="n">
        <v>0</v>
      </c>
      <c r="M117" s="41" t="n">
        <v>188436.6</v>
      </c>
      <c r="O117" s="42" t="n">
        <f aca="false">M117/SUM($M$2:$M$485)</f>
        <v>0.00307075222973662</v>
      </c>
      <c r="P117" s="43" t="n">
        <f aca="false">IFERROR(M117/I117,0)</f>
        <v>3768.732</v>
      </c>
      <c r="Q117" s="17" t="n">
        <v>54</v>
      </c>
      <c r="R117" s="44" t="n">
        <f aca="false">I117-Q117</f>
        <v>-4</v>
      </c>
      <c r="S117" s="43" t="n">
        <f aca="false">$AK117*R117</f>
        <v>-15074.928</v>
      </c>
      <c r="U117" s="26" t="s">
        <v>259</v>
      </c>
      <c r="V117" s="26" t="s">
        <v>260</v>
      </c>
      <c r="W117" s="26" t="s">
        <v>262</v>
      </c>
      <c r="X117" s="29" t="s">
        <v>227</v>
      </c>
      <c r="Y117" s="26" t="s">
        <v>297</v>
      </c>
      <c r="Z117" s="24" t="s">
        <v>54</v>
      </c>
      <c r="AA117" s="26" t="s">
        <v>3688</v>
      </c>
      <c r="AB117" s="26" t="s">
        <v>3689</v>
      </c>
      <c r="AC117" s="26" t="s">
        <v>290</v>
      </c>
      <c r="AD117" s="26" t="s">
        <v>269</v>
      </c>
      <c r="AE117" s="26"/>
      <c r="AF117" s="26" t="s">
        <v>269</v>
      </c>
      <c r="AG117" s="26"/>
      <c r="AH117" s="45" t="n">
        <v>50</v>
      </c>
      <c r="AI117" s="45" t="n">
        <f aca="false">Q117</f>
        <v>54</v>
      </c>
      <c r="AJ117" s="45" t="n">
        <f aca="false">$AH117-$AI117</f>
        <v>-4</v>
      </c>
      <c r="AK117" s="46" t="n">
        <v>3768.732</v>
      </c>
      <c r="AL117" s="46" t="n">
        <f aca="false">$AJ117*$AK117</f>
        <v>-15074.928</v>
      </c>
      <c r="AM117" s="46" t="n">
        <f aca="false">$AI117*$AK117</f>
        <v>203511.528</v>
      </c>
      <c r="AN117" s="26"/>
      <c r="AO117" s="26" t="s">
        <v>3690</v>
      </c>
    </row>
    <row r="118" customFormat="false" ht="12" hidden="false" customHeight="false" outlineLevel="0" collapsed="false">
      <c r="A118" s="39" t="s">
        <v>3691</v>
      </c>
      <c r="B118" s="39" t="s">
        <v>3692</v>
      </c>
      <c r="C118" s="39" t="s">
        <v>4506</v>
      </c>
      <c r="D118" s="39" t="s">
        <v>4505</v>
      </c>
      <c r="E118" s="39" t="s">
        <v>261</v>
      </c>
      <c r="F118" s="39" t="s">
        <v>3464</v>
      </c>
      <c r="G118" s="39" t="s">
        <v>6096</v>
      </c>
      <c r="H118" s="39" t="s">
        <v>4502</v>
      </c>
      <c r="I118" s="40" t="n">
        <v>50</v>
      </c>
      <c r="J118" s="40" t="n">
        <v>0</v>
      </c>
      <c r="K118" s="39" t="s">
        <v>4503</v>
      </c>
      <c r="L118" s="41" t="n">
        <v>0</v>
      </c>
      <c r="M118" s="41" t="n">
        <v>216570</v>
      </c>
      <c r="O118" s="42" t="n">
        <f aca="false">M118/SUM($M$2:$M$485)</f>
        <v>0.0035292125329902</v>
      </c>
      <c r="P118" s="43" t="n">
        <f aca="false">IFERROR(M118/I118,0)</f>
        <v>4331.4</v>
      </c>
      <c r="Q118" s="17" t="n">
        <v>63</v>
      </c>
      <c r="R118" s="44" t="n">
        <f aca="false">I118-Q118</f>
        <v>-13</v>
      </c>
      <c r="S118" s="43" t="n">
        <f aca="false">$AK118*R118</f>
        <v>-56308.2</v>
      </c>
      <c r="U118" s="26" t="s">
        <v>259</v>
      </c>
      <c r="V118" s="26" t="s">
        <v>260</v>
      </c>
      <c r="W118" s="26" t="s">
        <v>262</v>
      </c>
      <c r="X118" s="29" t="s">
        <v>227</v>
      </c>
      <c r="Y118" s="26" t="s">
        <v>297</v>
      </c>
      <c r="Z118" s="24" t="s">
        <v>54</v>
      </c>
      <c r="AA118" s="26" t="s">
        <v>3693</v>
      </c>
      <c r="AB118" s="26" t="s">
        <v>3694</v>
      </c>
      <c r="AC118" s="26" t="s">
        <v>290</v>
      </c>
      <c r="AD118" s="26" t="s">
        <v>269</v>
      </c>
      <c r="AE118" s="26"/>
      <c r="AF118" s="26" t="s">
        <v>269</v>
      </c>
      <c r="AG118" s="26"/>
      <c r="AH118" s="45" t="n">
        <v>50</v>
      </c>
      <c r="AI118" s="45" t="n">
        <f aca="false">Q118</f>
        <v>63</v>
      </c>
      <c r="AJ118" s="45" t="n">
        <f aca="false">$AH118-$AI118</f>
        <v>-13</v>
      </c>
      <c r="AK118" s="46" t="n">
        <v>4331.4</v>
      </c>
      <c r="AL118" s="46" t="n">
        <f aca="false">$AJ118*$AK118</f>
        <v>-56308.2</v>
      </c>
      <c r="AM118" s="46" t="n">
        <f aca="false">$AI118*$AK118</f>
        <v>272878.2</v>
      </c>
      <c r="AN118" s="26"/>
      <c r="AO118" s="26" t="s">
        <v>3695</v>
      </c>
    </row>
    <row r="119" customFormat="false" ht="12" hidden="false" customHeight="false" outlineLevel="0" collapsed="false">
      <c r="A119" s="39" t="s">
        <v>3696</v>
      </c>
      <c r="B119" s="39" t="s">
        <v>3697</v>
      </c>
      <c r="C119" s="39" t="s">
        <v>6132</v>
      </c>
      <c r="D119" s="39" t="s">
        <v>4505</v>
      </c>
      <c r="E119" s="39" t="s">
        <v>261</v>
      </c>
      <c r="F119" s="39" t="s">
        <v>3464</v>
      </c>
      <c r="G119" s="39" t="s">
        <v>6133</v>
      </c>
      <c r="H119" s="39" t="s">
        <v>4502</v>
      </c>
      <c r="I119" s="40" t="n">
        <v>50</v>
      </c>
      <c r="J119" s="40" t="n">
        <v>0</v>
      </c>
      <c r="K119" s="39" t="s">
        <v>4503</v>
      </c>
      <c r="L119" s="41" t="n">
        <v>0</v>
      </c>
      <c r="M119" s="41" t="n">
        <v>57562</v>
      </c>
      <c r="O119" s="42" t="n">
        <f aca="false">M119/SUM($M$2:$M$485)</f>
        <v>0.000938027112822559</v>
      </c>
      <c r="P119" s="43" t="n">
        <f aca="false">IFERROR(M119/I119,0)</f>
        <v>1151.24</v>
      </c>
      <c r="Q119" s="17"/>
      <c r="R119" s="44" t="n">
        <f aca="false">I119-Q119</f>
        <v>50</v>
      </c>
      <c r="S119" s="43" t="n">
        <f aca="false">$AK119*R119</f>
        <v>57562</v>
      </c>
      <c r="U119" s="26" t="s">
        <v>259</v>
      </c>
      <c r="V119" s="26" t="s">
        <v>260</v>
      </c>
      <c r="W119" s="26" t="s">
        <v>262</v>
      </c>
      <c r="X119" s="26"/>
      <c r="Y119" s="26" t="s">
        <v>277</v>
      </c>
      <c r="Z119" s="27" t="s">
        <v>123</v>
      </c>
      <c r="AA119" s="26"/>
      <c r="AB119" s="26"/>
      <c r="AC119" s="26"/>
      <c r="AD119" s="26"/>
      <c r="AE119" s="26"/>
      <c r="AF119" s="26"/>
      <c r="AG119" s="26"/>
      <c r="AH119" s="45" t="n">
        <v>50</v>
      </c>
      <c r="AI119" s="45" t="n">
        <f aca="false">Q119</f>
        <v>0</v>
      </c>
      <c r="AJ119" s="45" t="n">
        <f aca="false">$AH119-$AI119</f>
        <v>50</v>
      </c>
      <c r="AK119" s="46" t="n">
        <v>1151.24</v>
      </c>
      <c r="AL119" s="46" t="n">
        <f aca="false">$AJ119*$AK119</f>
        <v>57562</v>
      </c>
      <c r="AM119" s="46" t="n">
        <f aca="false">$AI119*$AK119</f>
        <v>0</v>
      </c>
      <c r="AN119" s="26"/>
      <c r="AO119" s="26"/>
    </row>
    <row r="120" customFormat="false" ht="12" hidden="false" customHeight="false" outlineLevel="0" collapsed="false">
      <c r="A120" s="39" t="s">
        <v>492</v>
      </c>
      <c r="B120" s="39" t="s">
        <v>493</v>
      </c>
      <c r="C120" s="39"/>
      <c r="D120" s="39" t="s">
        <v>4505</v>
      </c>
      <c r="E120" s="39" t="s">
        <v>274</v>
      </c>
      <c r="F120" s="39" t="s">
        <v>3464</v>
      </c>
      <c r="G120" s="39" t="s">
        <v>6097</v>
      </c>
      <c r="H120" s="39" t="s">
        <v>4502</v>
      </c>
      <c r="I120" s="40" t="n">
        <v>50</v>
      </c>
      <c r="J120" s="40" t="n">
        <v>0</v>
      </c>
      <c r="K120" s="39" t="s">
        <v>4503</v>
      </c>
      <c r="L120" s="41" t="n">
        <v>0</v>
      </c>
      <c r="M120" s="41" t="n">
        <v>9325.65</v>
      </c>
      <c r="O120" s="42" t="n">
        <f aca="false">M120/SUM($M$2:$M$485)</f>
        <v>0.000151970267619153</v>
      </c>
      <c r="P120" s="43" t="n">
        <f aca="false">IFERROR(M120/I120,0)</f>
        <v>186.513</v>
      </c>
      <c r="Q120" s="17" t="n">
        <v>30</v>
      </c>
      <c r="R120" s="44" t="n">
        <f aca="false">I120-Q120</f>
        <v>20</v>
      </c>
      <c r="S120" s="43" t="n">
        <f aca="false">$AK120*R120</f>
        <v>3730.26</v>
      </c>
      <c r="U120" s="26" t="s">
        <v>259</v>
      </c>
      <c r="V120" s="26" t="s">
        <v>273</v>
      </c>
      <c r="W120" s="26" t="s">
        <v>262</v>
      </c>
      <c r="X120" s="29" t="s">
        <v>227</v>
      </c>
      <c r="Y120" s="26" t="s">
        <v>297</v>
      </c>
      <c r="Z120" s="25" t="s">
        <v>51</v>
      </c>
      <c r="AA120" s="26" t="s">
        <v>3698</v>
      </c>
      <c r="AB120" s="26" t="s">
        <v>3699</v>
      </c>
      <c r="AC120" s="26" t="s">
        <v>2211</v>
      </c>
      <c r="AD120" s="26" t="s">
        <v>269</v>
      </c>
      <c r="AE120" s="26"/>
      <c r="AF120" s="26" t="s">
        <v>270</v>
      </c>
      <c r="AG120" s="26" t="s">
        <v>2212</v>
      </c>
      <c r="AH120" s="45" t="n">
        <v>50</v>
      </c>
      <c r="AI120" s="45" t="n">
        <f aca="false">Q120</f>
        <v>30</v>
      </c>
      <c r="AJ120" s="45" t="n">
        <f aca="false">$AH120-$AI120</f>
        <v>20</v>
      </c>
      <c r="AK120" s="46" t="n">
        <v>186.513</v>
      </c>
      <c r="AL120" s="46" t="n">
        <f aca="false">$AJ120*$AK120</f>
        <v>3730.26</v>
      </c>
      <c r="AM120" s="46" t="n">
        <f aca="false">$AI120*$AK120</f>
        <v>5595.39</v>
      </c>
      <c r="AN120" s="26"/>
      <c r="AO120" s="26" t="s">
        <v>343</v>
      </c>
    </row>
    <row r="121" customFormat="false" ht="12" hidden="false" customHeight="false" outlineLevel="0" collapsed="false">
      <c r="A121" s="39" t="s">
        <v>475</v>
      </c>
      <c r="B121" s="39" t="s">
        <v>476</v>
      </c>
      <c r="C121" s="39"/>
      <c r="D121" s="39" t="s">
        <v>4505</v>
      </c>
      <c r="E121" s="39" t="s">
        <v>274</v>
      </c>
      <c r="F121" s="39" t="s">
        <v>3464</v>
      </c>
      <c r="G121" s="39" t="s">
        <v>6097</v>
      </c>
      <c r="H121" s="39" t="s">
        <v>4502</v>
      </c>
      <c r="I121" s="40" t="n">
        <v>50</v>
      </c>
      <c r="J121" s="40" t="n">
        <v>0</v>
      </c>
      <c r="K121" s="39" t="s">
        <v>4503</v>
      </c>
      <c r="L121" s="41" t="n">
        <v>0</v>
      </c>
      <c r="M121" s="41" t="n">
        <v>10677.75</v>
      </c>
      <c r="O121" s="42" t="n">
        <f aca="false">M121/SUM($M$2:$M$485)</f>
        <v>0.000174004013132641</v>
      </c>
      <c r="P121" s="43" t="n">
        <f aca="false">IFERROR(M121/I121,0)</f>
        <v>213.555</v>
      </c>
      <c r="Q121" s="17" t="n">
        <v>33</v>
      </c>
      <c r="R121" s="44" t="n">
        <f aca="false">I121-Q121</f>
        <v>17</v>
      </c>
      <c r="S121" s="43" t="n">
        <f aca="false">$AK121*R121</f>
        <v>3630.435</v>
      </c>
      <c r="U121" s="26" t="s">
        <v>259</v>
      </c>
      <c r="V121" s="26" t="s">
        <v>273</v>
      </c>
      <c r="W121" s="26" t="s">
        <v>262</v>
      </c>
      <c r="X121" s="29" t="s">
        <v>227</v>
      </c>
      <c r="Y121" s="26" t="s">
        <v>297</v>
      </c>
      <c r="Z121" s="25" t="s">
        <v>51</v>
      </c>
      <c r="AA121" s="26" t="s">
        <v>3700</v>
      </c>
      <c r="AB121" s="26" t="s">
        <v>3701</v>
      </c>
      <c r="AC121" s="26" t="s">
        <v>3702</v>
      </c>
      <c r="AD121" s="26" t="s">
        <v>269</v>
      </c>
      <c r="AE121" s="26"/>
      <c r="AF121" s="26" t="s">
        <v>270</v>
      </c>
      <c r="AG121" s="26" t="s">
        <v>2254</v>
      </c>
      <c r="AH121" s="45" t="n">
        <v>50</v>
      </c>
      <c r="AI121" s="45" t="n">
        <f aca="false">Q121</f>
        <v>33</v>
      </c>
      <c r="AJ121" s="45" t="n">
        <f aca="false">$AH121-$AI121</f>
        <v>17</v>
      </c>
      <c r="AK121" s="46" t="n">
        <v>213.555</v>
      </c>
      <c r="AL121" s="46" t="n">
        <f aca="false">$AJ121*$AK121</f>
        <v>3630.435</v>
      </c>
      <c r="AM121" s="46" t="n">
        <f aca="false">$AI121*$AK121</f>
        <v>7047.315</v>
      </c>
      <c r="AN121" s="26"/>
      <c r="AO121" s="26" t="s">
        <v>343</v>
      </c>
    </row>
    <row r="122" customFormat="false" ht="12" hidden="false" customHeight="false" outlineLevel="0" collapsed="false">
      <c r="A122" s="39" t="s">
        <v>337</v>
      </c>
      <c r="B122" s="39" t="s">
        <v>338</v>
      </c>
      <c r="C122" s="39"/>
      <c r="D122" s="39" t="s">
        <v>4505</v>
      </c>
      <c r="E122" s="39" t="s">
        <v>274</v>
      </c>
      <c r="F122" s="39" t="s">
        <v>3464</v>
      </c>
      <c r="G122" s="39" t="s">
        <v>6097</v>
      </c>
      <c r="H122" s="39" t="s">
        <v>4502</v>
      </c>
      <c r="I122" s="40" t="n">
        <v>50</v>
      </c>
      <c r="J122" s="40" t="n">
        <v>0</v>
      </c>
      <c r="K122" s="39" t="s">
        <v>4503</v>
      </c>
      <c r="L122" s="41" t="n">
        <v>0</v>
      </c>
      <c r="M122" s="41" t="n">
        <v>9610.12</v>
      </c>
      <c r="O122" s="42" t="n">
        <f aca="false">M122/SUM($M$2:$M$485)</f>
        <v>0.000156605974731217</v>
      </c>
      <c r="P122" s="43" t="n">
        <f aca="false">IFERROR(M122/I122,0)</f>
        <v>192.2024</v>
      </c>
      <c r="Q122" s="17" t="n">
        <v>784</v>
      </c>
      <c r="R122" s="44" t="n">
        <f aca="false">I122-Q122</f>
        <v>-734</v>
      </c>
      <c r="S122" s="43" t="n">
        <f aca="false">$AK122*R122</f>
        <v>-141076.5616</v>
      </c>
      <c r="U122" s="26" t="s">
        <v>259</v>
      </c>
      <c r="V122" s="26" t="s">
        <v>273</v>
      </c>
      <c r="W122" s="26" t="s">
        <v>262</v>
      </c>
      <c r="X122" s="24" t="s">
        <v>226</v>
      </c>
      <c r="Y122" s="26" t="s">
        <v>267</v>
      </c>
      <c r="Z122" s="24" t="s">
        <v>54</v>
      </c>
      <c r="AA122" s="26" t="s">
        <v>3703</v>
      </c>
      <c r="AB122" s="26" t="s">
        <v>3704</v>
      </c>
      <c r="AC122" s="26" t="s">
        <v>3705</v>
      </c>
      <c r="AD122" s="26" t="s">
        <v>269</v>
      </c>
      <c r="AE122" s="26"/>
      <c r="AF122" s="26" t="s">
        <v>270</v>
      </c>
      <c r="AG122" s="26" t="s">
        <v>3706</v>
      </c>
      <c r="AH122" s="45" t="n">
        <v>50</v>
      </c>
      <c r="AI122" s="45" t="n">
        <f aca="false">Q122</f>
        <v>784</v>
      </c>
      <c r="AJ122" s="45" t="n">
        <f aca="false">$AH122-$AI122</f>
        <v>-734</v>
      </c>
      <c r="AK122" s="46" t="n">
        <v>192.2024</v>
      </c>
      <c r="AL122" s="46" t="n">
        <f aca="false">$AJ122*$AK122</f>
        <v>-141076.5616</v>
      </c>
      <c r="AM122" s="46" t="n">
        <f aca="false">$AI122*$AK122</f>
        <v>150686.6816</v>
      </c>
      <c r="AN122" s="26"/>
      <c r="AO122" s="26" t="s">
        <v>3707</v>
      </c>
    </row>
    <row r="123" customFormat="false" ht="12" hidden="false" customHeight="false" outlineLevel="0" collapsed="false">
      <c r="A123" s="39" t="s">
        <v>1102</v>
      </c>
      <c r="B123" s="39" t="s">
        <v>1103</v>
      </c>
      <c r="C123" s="39"/>
      <c r="D123" s="39" t="s">
        <v>4505</v>
      </c>
      <c r="E123" s="39" t="s">
        <v>274</v>
      </c>
      <c r="F123" s="39" t="s">
        <v>3464</v>
      </c>
      <c r="G123" s="39" t="s">
        <v>6096</v>
      </c>
      <c r="H123" s="39" t="s">
        <v>4502</v>
      </c>
      <c r="I123" s="40" t="n">
        <v>50</v>
      </c>
      <c r="J123" s="40" t="n">
        <v>0</v>
      </c>
      <c r="K123" s="39" t="s">
        <v>4503</v>
      </c>
      <c r="L123" s="41" t="n">
        <v>0</v>
      </c>
      <c r="M123" s="41" t="n">
        <v>60000</v>
      </c>
      <c r="O123" s="42" t="n">
        <f aca="false">M123/SUM($M$2:$M$485)</f>
        <v>0.000977756623629366</v>
      </c>
      <c r="P123" s="43" t="n">
        <f aca="false">IFERROR(M123/I123,0)</f>
        <v>1200</v>
      </c>
      <c r="Q123" s="17" t="n">
        <v>99</v>
      </c>
      <c r="R123" s="44" t="n">
        <f aca="false">I123-Q123</f>
        <v>-49</v>
      </c>
      <c r="S123" s="43" t="n">
        <f aca="false">$AK123*R123</f>
        <v>-58800</v>
      </c>
      <c r="U123" s="26" t="s">
        <v>259</v>
      </c>
      <c r="V123" s="26" t="s">
        <v>273</v>
      </c>
      <c r="W123" s="26" t="s">
        <v>262</v>
      </c>
      <c r="X123" s="24" t="s">
        <v>226</v>
      </c>
      <c r="Y123" s="26" t="s">
        <v>267</v>
      </c>
      <c r="Z123" s="24" t="s">
        <v>54</v>
      </c>
      <c r="AA123" s="26" t="s">
        <v>3708</v>
      </c>
      <c r="AB123" s="26" t="s">
        <v>3709</v>
      </c>
      <c r="AC123" s="26" t="s">
        <v>2380</v>
      </c>
      <c r="AD123" s="26" t="s">
        <v>269</v>
      </c>
      <c r="AE123" s="26"/>
      <c r="AF123" s="26" t="s">
        <v>270</v>
      </c>
      <c r="AG123" s="26" t="s">
        <v>2381</v>
      </c>
      <c r="AH123" s="45" t="n">
        <v>50</v>
      </c>
      <c r="AI123" s="45" t="n">
        <f aca="false">Q123</f>
        <v>99</v>
      </c>
      <c r="AJ123" s="45" t="n">
        <f aca="false">$AH123-$AI123</f>
        <v>-49</v>
      </c>
      <c r="AK123" s="46" t="n">
        <v>1200</v>
      </c>
      <c r="AL123" s="46" t="n">
        <f aca="false">$AJ123*$AK123</f>
        <v>-58800</v>
      </c>
      <c r="AM123" s="46" t="n">
        <f aca="false">$AI123*$AK123</f>
        <v>118800</v>
      </c>
      <c r="AN123" s="26"/>
      <c r="AO123" s="26" t="s">
        <v>368</v>
      </c>
    </row>
    <row r="124" customFormat="false" ht="12" hidden="false" customHeight="false" outlineLevel="0" collapsed="false">
      <c r="A124" s="39" t="s">
        <v>727</v>
      </c>
      <c r="B124" s="39" t="s">
        <v>728</v>
      </c>
      <c r="C124" s="39"/>
      <c r="D124" s="39" t="s">
        <v>4505</v>
      </c>
      <c r="E124" s="39" t="s">
        <v>274</v>
      </c>
      <c r="F124" s="39" t="s">
        <v>3464</v>
      </c>
      <c r="G124" s="39" t="s">
        <v>6096</v>
      </c>
      <c r="H124" s="39" t="s">
        <v>4502</v>
      </c>
      <c r="I124" s="40" t="n">
        <v>50</v>
      </c>
      <c r="J124" s="40" t="n">
        <v>0</v>
      </c>
      <c r="K124" s="39" t="s">
        <v>4503</v>
      </c>
      <c r="L124" s="41" t="n">
        <v>0</v>
      </c>
      <c r="M124" s="41" t="n">
        <v>91784</v>
      </c>
      <c r="O124" s="42" t="n">
        <f aca="false">M124/SUM($M$2:$M$485)</f>
        <v>0.00149570689905329</v>
      </c>
      <c r="P124" s="43" t="n">
        <f aca="false">IFERROR(M124/I124,0)</f>
        <v>1835.68</v>
      </c>
      <c r="Q124" s="17" t="n">
        <v>66</v>
      </c>
      <c r="R124" s="44" t="n">
        <f aca="false">I124-Q124</f>
        <v>-16</v>
      </c>
      <c r="S124" s="43" t="n">
        <f aca="false">$AK124*R124</f>
        <v>-29370.88</v>
      </c>
      <c r="U124" s="26" t="s">
        <v>259</v>
      </c>
      <c r="V124" s="26" t="s">
        <v>273</v>
      </c>
      <c r="W124" s="26" t="s">
        <v>262</v>
      </c>
      <c r="X124" s="25" t="s">
        <v>228</v>
      </c>
      <c r="Y124" s="26" t="s">
        <v>282</v>
      </c>
      <c r="Z124" s="24" t="s">
        <v>54</v>
      </c>
      <c r="AA124" s="26" t="s">
        <v>3710</v>
      </c>
      <c r="AB124" s="26" t="s">
        <v>3711</v>
      </c>
      <c r="AC124" s="26" t="s">
        <v>731</v>
      </c>
      <c r="AD124" s="26" t="s">
        <v>269</v>
      </c>
      <c r="AE124" s="26"/>
      <c r="AF124" s="26" t="s">
        <v>270</v>
      </c>
      <c r="AG124" s="26" t="s">
        <v>732</v>
      </c>
      <c r="AH124" s="45" t="n">
        <v>50</v>
      </c>
      <c r="AI124" s="45" t="n">
        <f aca="false">Q124</f>
        <v>66</v>
      </c>
      <c r="AJ124" s="45" t="n">
        <f aca="false">$AH124-$AI124</f>
        <v>-16</v>
      </c>
      <c r="AK124" s="46" t="n">
        <v>1835.68</v>
      </c>
      <c r="AL124" s="46" t="n">
        <f aca="false">$AJ124*$AK124</f>
        <v>-29370.88</v>
      </c>
      <c r="AM124" s="46" t="n">
        <f aca="false">$AI124*$AK124</f>
        <v>121154.88</v>
      </c>
      <c r="AN124" s="26"/>
      <c r="AO124" s="26" t="s">
        <v>3712</v>
      </c>
    </row>
    <row r="125" customFormat="false" ht="12" hidden="false" customHeight="false" outlineLevel="0" collapsed="false">
      <c r="A125" s="39" t="s">
        <v>1204</v>
      </c>
      <c r="B125" s="39" t="s">
        <v>1205</v>
      </c>
      <c r="C125" s="39"/>
      <c r="D125" s="39" t="s">
        <v>4505</v>
      </c>
      <c r="E125" s="39" t="s">
        <v>274</v>
      </c>
      <c r="F125" s="39" t="s">
        <v>3464</v>
      </c>
      <c r="G125" s="39" t="s">
        <v>6097</v>
      </c>
      <c r="H125" s="39" t="s">
        <v>4502</v>
      </c>
      <c r="I125" s="40" t="n">
        <v>50</v>
      </c>
      <c r="J125" s="40" t="n">
        <v>0</v>
      </c>
      <c r="K125" s="39" t="s">
        <v>4503</v>
      </c>
      <c r="L125" s="41" t="n">
        <v>0</v>
      </c>
      <c r="M125" s="41" t="n">
        <v>11181.59</v>
      </c>
      <c r="O125" s="42" t="n">
        <f aca="false">M125/SUM($M$2:$M$485)</f>
        <v>0.000182214561420131</v>
      </c>
      <c r="P125" s="43" t="n">
        <f aca="false">IFERROR(M125/I125,0)</f>
        <v>223.6318</v>
      </c>
      <c r="Q125" s="17"/>
      <c r="R125" s="44" t="n">
        <f aca="false">I125-Q125</f>
        <v>50</v>
      </c>
      <c r="S125" s="43" t="n">
        <f aca="false">$AK125*R125</f>
        <v>11181.59</v>
      </c>
      <c r="U125" s="26" t="s">
        <v>259</v>
      </c>
      <c r="V125" s="26" t="s">
        <v>273</v>
      </c>
      <c r="W125" s="26" t="s">
        <v>262</v>
      </c>
      <c r="X125" s="26"/>
      <c r="Y125" s="26" t="s">
        <v>277</v>
      </c>
      <c r="Z125" s="27" t="s">
        <v>123</v>
      </c>
      <c r="AA125" s="26"/>
      <c r="AB125" s="26"/>
      <c r="AC125" s="26"/>
      <c r="AD125" s="26"/>
      <c r="AE125" s="26"/>
      <c r="AF125" s="26"/>
      <c r="AG125" s="26"/>
      <c r="AH125" s="45" t="n">
        <v>50</v>
      </c>
      <c r="AI125" s="45" t="n">
        <f aca="false">Q125</f>
        <v>0</v>
      </c>
      <c r="AJ125" s="45" t="n">
        <f aca="false">$AH125-$AI125</f>
        <v>50</v>
      </c>
      <c r="AK125" s="46" t="n">
        <v>223.6318</v>
      </c>
      <c r="AL125" s="46" t="n">
        <f aca="false">$AJ125*$AK125</f>
        <v>11181.59</v>
      </c>
      <c r="AM125" s="46" t="n">
        <f aca="false">$AI125*$AK125</f>
        <v>0</v>
      </c>
      <c r="AN125" s="26"/>
      <c r="AO125" s="26"/>
    </row>
    <row r="126" customFormat="false" ht="12" hidden="false" customHeight="false" outlineLevel="0" collapsed="false">
      <c r="A126" s="39" t="s">
        <v>3713</v>
      </c>
      <c r="B126" s="39" t="s">
        <v>3714</v>
      </c>
      <c r="C126" s="39"/>
      <c r="D126" s="39" t="s">
        <v>4500</v>
      </c>
      <c r="E126" s="39" t="s">
        <v>274</v>
      </c>
      <c r="F126" s="39" t="s">
        <v>3464</v>
      </c>
      <c r="G126" s="39" t="s">
        <v>6096</v>
      </c>
      <c r="H126" s="39" t="s">
        <v>4502</v>
      </c>
      <c r="I126" s="40" t="n">
        <v>50</v>
      </c>
      <c r="J126" s="40" t="n">
        <v>0</v>
      </c>
      <c r="K126" s="39" t="s">
        <v>4503</v>
      </c>
      <c r="L126" s="41" t="n">
        <v>0</v>
      </c>
      <c r="M126" s="41" t="n">
        <v>91784</v>
      </c>
      <c r="O126" s="42" t="n">
        <f aca="false">M126/SUM($M$2:$M$485)</f>
        <v>0.00149570689905329</v>
      </c>
      <c r="P126" s="43" t="n">
        <f aca="false">IFERROR(M126/I126,0)</f>
        <v>1835.68</v>
      </c>
      <c r="Q126" s="17"/>
      <c r="R126" s="44" t="n">
        <f aca="false">I126-Q126</f>
        <v>50</v>
      </c>
      <c r="S126" s="43" t="n">
        <f aca="false">$AK126*R126</f>
        <v>91784</v>
      </c>
      <c r="U126" s="26" t="s">
        <v>259</v>
      </c>
      <c r="V126" s="26" t="s">
        <v>273</v>
      </c>
      <c r="W126" s="26" t="s">
        <v>262</v>
      </c>
      <c r="X126" s="26"/>
      <c r="Y126" s="26" t="s">
        <v>277</v>
      </c>
      <c r="Z126" s="27" t="s">
        <v>123</v>
      </c>
      <c r="AA126" s="26"/>
      <c r="AB126" s="26"/>
      <c r="AC126" s="26"/>
      <c r="AD126" s="26"/>
      <c r="AE126" s="26"/>
      <c r="AF126" s="26"/>
      <c r="AG126" s="26"/>
      <c r="AH126" s="45" t="n">
        <v>50</v>
      </c>
      <c r="AI126" s="45" t="n">
        <f aca="false">Q126</f>
        <v>0</v>
      </c>
      <c r="AJ126" s="45" t="n">
        <f aca="false">$AH126-$AI126</f>
        <v>50</v>
      </c>
      <c r="AK126" s="46" t="n">
        <v>1835.68</v>
      </c>
      <c r="AL126" s="46" t="n">
        <f aca="false">$AJ126*$AK126</f>
        <v>91784</v>
      </c>
      <c r="AM126" s="46" t="n">
        <f aca="false">$AI126*$AK126</f>
        <v>0</v>
      </c>
      <c r="AN126" s="26"/>
      <c r="AO126" s="26"/>
    </row>
    <row r="127" customFormat="false" ht="12" hidden="false" customHeight="false" outlineLevel="0" collapsed="false">
      <c r="A127" s="39" t="s">
        <v>494</v>
      </c>
      <c r="B127" s="39" t="s">
        <v>495</v>
      </c>
      <c r="C127" s="39"/>
      <c r="D127" s="39" t="s">
        <v>4505</v>
      </c>
      <c r="E127" s="39" t="s">
        <v>274</v>
      </c>
      <c r="F127" s="39" t="s">
        <v>3464</v>
      </c>
      <c r="G127" s="39" t="s">
        <v>6097</v>
      </c>
      <c r="H127" s="39" t="s">
        <v>4502</v>
      </c>
      <c r="I127" s="40" t="n">
        <v>50</v>
      </c>
      <c r="J127" s="40" t="n">
        <v>0</v>
      </c>
      <c r="K127" s="39" t="s">
        <v>4503</v>
      </c>
      <c r="L127" s="41" t="n">
        <v>0</v>
      </c>
      <c r="M127" s="41" t="n">
        <v>10112.26</v>
      </c>
      <c r="O127" s="42" t="n">
        <f aca="false">M127/SUM($M$2:$M$485)</f>
        <v>0.000164788819914371</v>
      </c>
      <c r="P127" s="43" t="n">
        <f aca="false">IFERROR(M127/I127,0)</f>
        <v>202.2452</v>
      </c>
      <c r="Q127" s="17"/>
      <c r="R127" s="44" t="n">
        <f aca="false">I127-Q127</f>
        <v>50</v>
      </c>
      <c r="S127" s="43" t="n">
        <f aca="false">$AK127*R127</f>
        <v>10112.26</v>
      </c>
      <c r="U127" s="26" t="s">
        <v>259</v>
      </c>
      <c r="V127" s="26" t="s">
        <v>273</v>
      </c>
      <c r="W127" s="26" t="s">
        <v>262</v>
      </c>
      <c r="X127" s="26"/>
      <c r="Y127" s="26" t="s">
        <v>277</v>
      </c>
      <c r="Z127" s="27" t="s">
        <v>123</v>
      </c>
      <c r="AA127" s="26"/>
      <c r="AB127" s="26"/>
      <c r="AC127" s="26"/>
      <c r="AD127" s="26"/>
      <c r="AE127" s="26"/>
      <c r="AF127" s="26"/>
      <c r="AG127" s="26"/>
      <c r="AH127" s="45" t="n">
        <v>50</v>
      </c>
      <c r="AI127" s="45" t="n">
        <f aca="false">Q127</f>
        <v>0</v>
      </c>
      <c r="AJ127" s="45" t="n">
        <f aca="false">$AH127-$AI127</f>
        <v>50</v>
      </c>
      <c r="AK127" s="46" t="n">
        <v>202.2452</v>
      </c>
      <c r="AL127" s="46" t="n">
        <f aca="false">$AJ127*$AK127</f>
        <v>10112.26</v>
      </c>
      <c r="AM127" s="46" t="n">
        <f aca="false">$AI127*$AK127</f>
        <v>0</v>
      </c>
      <c r="AN127" s="26"/>
      <c r="AO127" s="26"/>
    </row>
    <row r="128" customFormat="false" ht="12" hidden="false" customHeight="false" outlineLevel="0" collapsed="false">
      <c r="A128" s="39" t="s">
        <v>3715</v>
      </c>
      <c r="B128" s="39" t="s">
        <v>3716</v>
      </c>
      <c r="C128" s="39"/>
      <c r="D128" s="39" t="s">
        <v>4505</v>
      </c>
      <c r="E128" s="39" t="s">
        <v>274</v>
      </c>
      <c r="F128" s="39" t="s">
        <v>3464</v>
      </c>
      <c r="G128" s="39" t="s">
        <v>6097</v>
      </c>
      <c r="H128" s="39" t="s">
        <v>4502</v>
      </c>
      <c r="I128" s="40" t="n">
        <v>50</v>
      </c>
      <c r="J128" s="40" t="n">
        <v>0</v>
      </c>
      <c r="K128" s="39" t="s">
        <v>4503</v>
      </c>
      <c r="L128" s="41" t="n">
        <v>0</v>
      </c>
      <c r="M128" s="41" t="n">
        <v>8898.09</v>
      </c>
      <c r="O128" s="42" t="n">
        <f aca="false">M128/SUM($M$2:$M$485)</f>
        <v>0.00014500277391917</v>
      </c>
      <c r="P128" s="43" t="n">
        <f aca="false">IFERROR(M128/I128,0)</f>
        <v>177.9618</v>
      </c>
      <c r="Q128" s="17" t="n">
        <v>90</v>
      </c>
      <c r="R128" s="44" t="n">
        <f aca="false">I128-Q128</f>
        <v>-40</v>
      </c>
      <c r="S128" s="43" t="n">
        <f aca="false">$AK128*R128</f>
        <v>-7118.472</v>
      </c>
      <c r="U128" s="26" t="s">
        <v>259</v>
      </c>
      <c r="V128" s="26" t="s">
        <v>273</v>
      </c>
      <c r="W128" s="26" t="s">
        <v>262</v>
      </c>
      <c r="X128" s="29" t="s">
        <v>227</v>
      </c>
      <c r="Y128" s="26" t="s">
        <v>297</v>
      </c>
      <c r="Z128" s="24" t="s">
        <v>54</v>
      </c>
      <c r="AA128" s="26" t="s">
        <v>3717</v>
      </c>
      <c r="AB128" s="26" t="s">
        <v>3718</v>
      </c>
      <c r="AC128" s="26" t="s">
        <v>290</v>
      </c>
      <c r="AD128" s="26" t="s">
        <v>269</v>
      </c>
      <c r="AE128" s="26"/>
      <c r="AF128" s="26" t="s">
        <v>269</v>
      </c>
      <c r="AG128" s="26"/>
      <c r="AH128" s="45" t="n">
        <v>50</v>
      </c>
      <c r="AI128" s="45" t="n">
        <f aca="false">Q128</f>
        <v>90</v>
      </c>
      <c r="AJ128" s="45" t="n">
        <f aca="false">$AH128-$AI128</f>
        <v>-40</v>
      </c>
      <c r="AK128" s="46" t="n">
        <v>177.9618</v>
      </c>
      <c r="AL128" s="46" t="n">
        <f aca="false">$AJ128*$AK128</f>
        <v>-7118.472</v>
      </c>
      <c r="AM128" s="46" t="n">
        <f aca="false">$AI128*$AK128</f>
        <v>16016.562</v>
      </c>
      <c r="AN128" s="26"/>
      <c r="AO128" s="26" t="s">
        <v>3719</v>
      </c>
    </row>
    <row r="129" customFormat="false" ht="12" hidden="false" customHeight="false" outlineLevel="0" collapsed="false">
      <c r="A129" s="39" t="s">
        <v>3720</v>
      </c>
      <c r="B129" s="39" t="s">
        <v>276</v>
      </c>
      <c r="C129" s="39"/>
      <c r="D129" s="39" t="s">
        <v>4500</v>
      </c>
      <c r="E129" s="39" t="s">
        <v>274</v>
      </c>
      <c r="F129" s="39" t="s">
        <v>3464</v>
      </c>
      <c r="G129" s="39" t="s">
        <v>6096</v>
      </c>
      <c r="H129" s="39" t="s">
        <v>4502</v>
      </c>
      <c r="I129" s="40" t="n">
        <v>50</v>
      </c>
      <c r="J129" s="40" t="n">
        <v>0</v>
      </c>
      <c r="K129" s="39" t="s">
        <v>4503</v>
      </c>
      <c r="L129" s="41" t="n">
        <v>0</v>
      </c>
      <c r="M129" s="41" t="n">
        <v>39189</v>
      </c>
      <c r="O129" s="42" t="n">
        <f aca="false">M129/SUM($M$2:$M$485)</f>
        <v>0.00063862173872352</v>
      </c>
      <c r="P129" s="43" t="n">
        <f aca="false">IFERROR(M129/I129,0)</f>
        <v>783.78</v>
      </c>
      <c r="Q129" s="17"/>
      <c r="R129" s="44" t="n">
        <f aca="false">I129-Q129</f>
        <v>50</v>
      </c>
      <c r="S129" s="43" t="n">
        <f aca="false">$AK129*R129</f>
        <v>39189</v>
      </c>
      <c r="U129" s="26" t="s">
        <v>259</v>
      </c>
      <c r="V129" s="26" t="s">
        <v>273</v>
      </c>
      <c r="W129" s="26" t="s">
        <v>262</v>
      </c>
      <c r="X129" s="26"/>
      <c r="Y129" s="26" t="s">
        <v>277</v>
      </c>
      <c r="Z129" s="27" t="s">
        <v>123</v>
      </c>
      <c r="AA129" s="26"/>
      <c r="AB129" s="26"/>
      <c r="AC129" s="26"/>
      <c r="AD129" s="26"/>
      <c r="AE129" s="26"/>
      <c r="AF129" s="26"/>
      <c r="AG129" s="26"/>
      <c r="AH129" s="45" t="n">
        <v>50</v>
      </c>
      <c r="AI129" s="45" t="n">
        <f aca="false">Q129</f>
        <v>0</v>
      </c>
      <c r="AJ129" s="45" t="n">
        <f aca="false">$AH129-$AI129</f>
        <v>50</v>
      </c>
      <c r="AK129" s="46" t="n">
        <v>783.78</v>
      </c>
      <c r="AL129" s="46" t="n">
        <f aca="false">$AJ129*$AK129</f>
        <v>39189</v>
      </c>
      <c r="AM129" s="46" t="n">
        <f aca="false">$AI129*$AK129</f>
        <v>0</v>
      </c>
      <c r="AN129" s="26"/>
      <c r="AO129" s="26"/>
    </row>
    <row r="130" customFormat="false" ht="12" hidden="false" customHeight="false" outlineLevel="0" collapsed="false">
      <c r="A130" s="39" t="s">
        <v>2589</v>
      </c>
      <c r="B130" s="39" t="s">
        <v>2590</v>
      </c>
      <c r="C130" s="39" t="s">
        <v>6134</v>
      </c>
      <c r="D130" s="39" t="s">
        <v>4505</v>
      </c>
      <c r="E130" s="39" t="s">
        <v>261</v>
      </c>
      <c r="F130" s="39" t="s">
        <v>3464</v>
      </c>
      <c r="G130" s="39" t="s">
        <v>6096</v>
      </c>
      <c r="H130" s="39" t="s">
        <v>4502</v>
      </c>
      <c r="I130" s="40" t="n">
        <v>48</v>
      </c>
      <c r="J130" s="40" t="n">
        <v>0</v>
      </c>
      <c r="K130" s="39" t="s">
        <v>4503</v>
      </c>
      <c r="L130" s="41" t="n">
        <v>0</v>
      </c>
      <c r="M130" s="41" t="n">
        <v>76488.82</v>
      </c>
      <c r="O130" s="42" t="n">
        <f aca="false">M130/SUM($M$2:$M$485)</f>
        <v>0.00124645750647657</v>
      </c>
      <c r="P130" s="43" t="n">
        <f aca="false">IFERROR(M130/I130,0)</f>
        <v>1593.51708333333</v>
      </c>
      <c r="Q130" s="17"/>
      <c r="R130" s="44" t="n">
        <f aca="false">I130-Q130</f>
        <v>48</v>
      </c>
      <c r="S130" s="43" t="n">
        <f aca="false">$AK130*R130</f>
        <v>76488.82</v>
      </c>
      <c r="U130" s="26" t="s">
        <v>259</v>
      </c>
      <c r="V130" s="26" t="s">
        <v>260</v>
      </c>
      <c r="W130" s="26" t="s">
        <v>262</v>
      </c>
      <c r="X130" s="26"/>
      <c r="Y130" s="26" t="s">
        <v>277</v>
      </c>
      <c r="Z130" s="27" t="s">
        <v>123</v>
      </c>
      <c r="AA130" s="26"/>
      <c r="AB130" s="26"/>
      <c r="AC130" s="26"/>
      <c r="AD130" s="26"/>
      <c r="AE130" s="26"/>
      <c r="AF130" s="26"/>
      <c r="AG130" s="26"/>
      <c r="AH130" s="45" t="n">
        <v>48</v>
      </c>
      <c r="AI130" s="45" t="n">
        <f aca="false">Q130</f>
        <v>0</v>
      </c>
      <c r="AJ130" s="45" t="n">
        <f aca="false">$AH130-$AI130</f>
        <v>48</v>
      </c>
      <c r="AK130" s="46" t="n">
        <v>1593.51708333333</v>
      </c>
      <c r="AL130" s="46" t="n">
        <f aca="false">$AJ130*$AK130</f>
        <v>76488.82</v>
      </c>
      <c r="AM130" s="46" t="n">
        <f aca="false">$AI130*$AK130</f>
        <v>0</v>
      </c>
      <c r="AN130" s="26"/>
      <c r="AO130" s="26"/>
    </row>
    <row r="131" customFormat="false" ht="12" hidden="false" customHeight="false" outlineLevel="0" collapsed="false">
      <c r="A131" s="39" t="s">
        <v>3721</v>
      </c>
      <c r="B131" s="39" t="s">
        <v>3722</v>
      </c>
      <c r="C131" s="39"/>
      <c r="D131" s="39" t="s">
        <v>4505</v>
      </c>
      <c r="E131" s="39" t="s">
        <v>274</v>
      </c>
      <c r="F131" s="39" t="s">
        <v>3464</v>
      </c>
      <c r="G131" s="39" t="s">
        <v>6097</v>
      </c>
      <c r="H131" s="39" t="s">
        <v>4502</v>
      </c>
      <c r="I131" s="40" t="n">
        <v>48</v>
      </c>
      <c r="J131" s="40" t="n">
        <v>0</v>
      </c>
      <c r="K131" s="39" t="s">
        <v>4503</v>
      </c>
      <c r="L131" s="41" t="n">
        <v>0</v>
      </c>
      <c r="M131" s="41" t="n">
        <v>26740.12</v>
      </c>
      <c r="O131" s="42" t="n">
        <f aca="false">M131/SUM($M$2:$M$485)</f>
        <v>0.000435755490777401</v>
      </c>
      <c r="P131" s="43" t="n">
        <f aca="false">IFERROR(M131/I131,0)</f>
        <v>557.085833333333</v>
      </c>
      <c r="Q131" s="17"/>
      <c r="R131" s="44" t="n">
        <f aca="false">I131-Q131</f>
        <v>48</v>
      </c>
      <c r="S131" s="43" t="n">
        <f aca="false">$AK131*R131</f>
        <v>26740.12</v>
      </c>
      <c r="U131" s="26" t="s">
        <v>259</v>
      </c>
      <c r="V131" s="26" t="s">
        <v>273</v>
      </c>
      <c r="W131" s="26" t="s">
        <v>262</v>
      </c>
      <c r="X131" s="26"/>
      <c r="Y131" s="26" t="s">
        <v>277</v>
      </c>
      <c r="Z131" s="27" t="s">
        <v>123</v>
      </c>
      <c r="AA131" s="26"/>
      <c r="AB131" s="26"/>
      <c r="AC131" s="26"/>
      <c r="AD131" s="26"/>
      <c r="AE131" s="26"/>
      <c r="AF131" s="26"/>
      <c r="AG131" s="26"/>
      <c r="AH131" s="45" t="n">
        <v>48</v>
      </c>
      <c r="AI131" s="45" t="n">
        <f aca="false">Q131</f>
        <v>0</v>
      </c>
      <c r="AJ131" s="45" t="n">
        <f aca="false">$AH131-$AI131</f>
        <v>48</v>
      </c>
      <c r="AK131" s="46" t="n">
        <v>557.085833333333</v>
      </c>
      <c r="AL131" s="46" t="n">
        <f aca="false">$AJ131*$AK131</f>
        <v>26740.12</v>
      </c>
      <c r="AM131" s="46" t="n">
        <f aca="false">$AI131*$AK131</f>
        <v>0</v>
      </c>
      <c r="AN131" s="26"/>
      <c r="AO131" s="26"/>
    </row>
    <row r="132" customFormat="false" ht="12" hidden="false" customHeight="false" outlineLevel="0" collapsed="false">
      <c r="A132" s="39" t="s">
        <v>820</v>
      </c>
      <c r="B132" s="39" t="s">
        <v>821</v>
      </c>
      <c r="C132" s="39" t="s">
        <v>4506</v>
      </c>
      <c r="D132" s="39" t="s">
        <v>4505</v>
      </c>
      <c r="E132" s="39" t="s">
        <v>261</v>
      </c>
      <c r="F132" s="39" t="s">
        <v>3464</v>
      </c>
      <c r="G132" s="39" t="s">
        <v>6096</v>
      </c>
      <c r="H132" s="39" t="s">
        <v>4502</v>
      </c>
      <c r="I132" s="40" t="n">
        <v>45</v>
      </c>
      <c r="J132" s="40" t="n">
        <v>0</v>
      </c>
      <c r="K132" s="39" t="s">
        <v>4503</v>
      </c>
      <c r="L132" s="41" t="n">
        <v>0</v>
      </c>
      <c r="M132" s="41" t="n">
        <v>18900</v>
      </c>
      <c r="O132" s="42" t="n">
        <f aca="false">M132/SUM($M$2:$M$485)</f>
        <v>0.00030799333644325</v>
      </c>
      <c r="P132" s="43" t="n">
        <f aca="false">IFERROR(M132/I132,0)</f>
        <v>420</v>
      </c>
      <c r="Q132" s="17" t="n">
        <v>54</v>
      </c>
      <c r="R132" s="44" t="n">
        <f aca="false">I132-Q132</f>
        <v>-9</v>
      </c>
      <c r="S132" s="43" t="n">
        <f aca="false">$AK132*R132</f>
        <v>-3780</v>
      </c>
      <c r="U132" s="26" t="s">
        <v>259</v>
      </c>
      <c r="V132" s="26" t="s">
        <v>260</v>
      </c>
      <c r="W132" s="26" t="s">
        <v>262</v>
      </c>
      <c r="X132" s="25" t="s">
        <v>228</v>
      </c>
      <c r="Y132" s="26" t="s">
        <v>282</v>
      </c>
      <c r="Z132" s="24" t="s">
        <v>54</v>
      </c>
      <c r="AA132" s="26" t="s">
        <v>3725</v>
      </c>
      <c r="AB132" s="26" t="s">
        <v>3726</v>
      </c>
      <c r="AC132" s="26" t="s">
        <v>824</v>
      </c>
      <c r="AD132" s="26" t="s">
        <v>269</v>
      </c>
      <c r="AE132" s="26"/>
      <c r="AF132" s="26" t="s">
        <v>270</v>
      </c>
      <c r="AG132" s="26" t="s">
        <v>825</v>
      </c>
      <c r="AH132" s="45" t="n">
        <v>45</v>
      </c>
      <c r="AI132" s="45" t="n">
        <f aca="false">Q132</f>
        <v>54</v>
      </c>
      <c r="AJ132" s="45" t="n">
        <f aca="false">$AH132-$AI132</f>
        <v>-9</v>
      </c>
      <c r="AK132" s="46" t="n">
        <v>420</v>
      </c>
      <c r="AL132" s="46" t="n">
        <f aca="false">$AJ132*$AK132</f>
        <v>-3780</v>
      </c>
      <c r="AM132" s="46" t="n">
        <f aca="false">$AI132*$AK132</f>
        <v>22680</v>
      </c>
      <c r="AN132" s="26"/>
      <c r="AO132" s="26" t="s">
        <v>3727</v>
      </c>
    </row>
    <row r="133" customFormat="false" ht="12" hidden="false" customHeight="false" outlineLevel="0" collapsed="false">
      <c r="A133" s="39" t="s">
        <v>675</v>
      </c>
      <c r="B133" s="39" t="s">
        <v>676</v>
      </c>
      <c r="C133" s="39"/>
      <c r="D133" s="39" t="s">
        <v>4565</v>
      </c>
      <c r="E133" s="39" t="s">
        <v>611</v>
      </c>
      <c r="F133" s="39" t="s">
        <v>3464</v>
      </c>
      <c r="G133" s="39" t="s">
        <v>6135</v>
      </c>
      <c r="H133" s="39" t="s">
        <v>4502</v>
      </c>
      <c r="I133" s="40" t="n">
        <v>41</v>
      </c>
      <c r="J133" s="40" t="n">
        <v>0</v>
      </c>
      <c r="K133" s="39" t="s">
        <v>4503</v>
      </c>
      <c r="L133" s="41" t="n">
        <v>0</v>
      </c>
      <c r="M133" s="41" t="n">
        <v>309795</v>
      </c>
      <c r="O133" s="42" t="n">
        <f aca="false">M133/SUM($M$2:$M$485)</f>
        <v>0.00504840188695432</v>
      </c>
      <c r="P133" s="43" t="n">
        <f aca="false">IFERROR(M133/I133,0)</f>
        <v>7555.9756097561</v>
      </c>
      <c r="Q133" s="17"/>
      <c r="R133" s="44" t="n">
        <f aca="false">I133-Q133</f>
        <v>41</v>
      </c>
      <c r="S133" s="43" t="n">
        <f aca="false">$AK133*R133</f>
        <v>309795</v>
      </c>
      <c r="U133" s="26" t="s">
        <v>259</v>
      </c>
      <c r="V133" s="26" t="s">
        <v>610</v>
      </c>
      <c r="W133" s="26" t="s">
        <v>612</v>
      </c>
      <c r="X133" s="26"/>
      <c r="Y133" s="26" t="s">
        <v>615</v>
      </c>
      <c r="Z133" s="27" t="s">
        <v>126</v>
      </c>
      <c r="AA133" s="26"/>
      <c r="AB133" s="26"/>
      <c r="AC133" s="26"/>
      <c r="AD133" s="26"/>
      <c r="AE133" s="26"/>
      <c r="AF133" s="26"/>
      <c r="AG133" s="26"/>
      <c r="AH133" s="45" t="n">
        <v>41</v>
      </c>
      <c r="AI133" s="45" t="n">
        <f aca="false">Q133</f>
        <v>0</v>
      </c>
      <c r="AJ133" s="45" t="n">
        <f aca="false">$AH133-$AI133</f>
        <v>41</v>
      </c>
      <c r="AK133" s="46" t="n">
        <v>7555.9756097561</v>
      </c>
      <c r="AL133" s="46" t="n">
        <f aca="false">$AJ133*$AK133</f>
        <v>309795</v>
      </c>
      <c r="AM133" s="46" t="n">
        <f aca="false">$AI133*$AK133</f>
        <v>0</v>
      </c>
      <c r="AN133" s="26"/>
      <c r="AO133" s="26"/>
    </row>
    <row r="134" customFormat="false" ht="12" hidden="false" customHeight="false" outlineLevel="0" collapsed="false">
      <c r="A134" s="39" t="s">
        <v>934</v>
      </c>
      <c r="B134" s="39" t="s">
        <v>935</v>
      </c>
      <c r="C134" s="39" t="s">
        <v>4506</v>
      </c>
      <c r="D134" s="39" t="s">
        <v>4505</v>
      </c>
      <c r="E134" s="39" t="s">
        <v>261</v>
      </c>
      <c r="F134" s="39" t="s">
        <v>3464</v>
      </c>
      <c r="G134" s="39" t="s">
        <v>6096</v>
      </c>
      <c r="H134" s="39" t="s">
        <v>4502</v>
      </c>
      <c r="I134" s="40" t="n">
        <v>40</v>
      </c>
      <c r="J134" s="40" t="n">
        <v>0</v>
      </c>
      <c r="K134" s="39" t="s">
        <v>4503</v>
      </c>
      <c r="L134" s="41" t="n">
        <v>0</v>
      </c>
      <c r="M134" s="41" t="n">
        <v>23575</v>
      </c>
      <c r="O134" s="42" t="n">
        <f aca="false">M134/SUM($M$2:$M$485)</f>
        <v>0.000384176873367705</v>
      </c>
      <c r="P134" s="43" t="n">
        <f aca="false">IFERROR(M134/I134,0)</f>
        <v>589.375</v>
      </c>
      <c r="Q134" s="17" t="n">
        <v>30</v>
      </c>
      <c r="R134" s="44" t="n">
        <f aca="false">I134-Q134</f>
        <v>10</v>
      </c>
      <c r="S134" s="43" t="n">
        <f aca="false">$AK134*R134</f>
        <v>5893.75</v>
      </c>
      <c r="U134" s="26" t="s">
        <v>259</v>
      </c>
      <c r="V134" s="26" t="s">
        <v>260</v>
      </c>
      <c r="W134" s="26" t="s">
        <v>262</v>
      </c>
      <c r="X134" s="29" t="s">
        <v>227</v>
      </c>
      <c r="Y134" s="26" t="s">
        <v>297</v>
      </c>
      <c r="Z134" s="25" t="s">
        <v>51</v>
      </c>
      <c r="AA134" s="26" t="s">
        <v>1926</v>
      </c>
      <c r="AB134" s="26" t="s">
        <v>3734</v>
      </c>
      <c r="AC134" s="26" t="s">
        <v>2044</v>
      </c>
      <c r="AD134" s="26" t="s">
        <v>269</v>
      </c>
      <c r="AE134" s="26"/>
      <c r="AF134" s="26" t="s">
        <v>270</v>
      </c>
      <c r="AG134" s="26" t="s">
        <v>2045</v>
      </c>
      <c r="AH134" s="45" t="n">
        <v>40</v>
      </c>
      <c r="AI134" s="45" t="n">
        <f aca="false">Q134</f>
        <v>30</v>
      </c>
      <c r="AJ134" s="45" t="n">
        <f aca="false">$AH134-$AI134</f>
        <v>10</v>
      </c>
      <c r="AK134" s="46" t="n">
        <v>589.375</v>
      </c>
      <c r="AL134" s="46" t="n">
        <f aca="false">$AJ134*$AK134</f>
        <v>5893.75</v>
      </c>
      <c r="AM134" s="46" t="n">
        <f aca="false">$AI134*$AK134</f>
        <v>17681.25</v>
      </c>
      <c r="AN134" s="26"/>
      <c r="AO134" s="26" t="s">
        <v>343</v>
      </c>
    </row>
    <row r="135" customFormat="false" ht="12" hidden="false" customHeight="false" outlineLevel="0" collapsed="false">
      <c r="A135" s="39" t="s">
        <v>1010</v>
      </c>
      <c r="B135" s="39" t="s">
        <v>1011</v>
      </c>
      <c r="C135" s="39" t="s">
        <v>4506</v>
      </c>
      <c r="D135" s="39" t="s">
        <v>4505</v>
      </c>
      <c r="E135" s="39" t="s">
        <v>261</v>
      </c>
      <c r="F135" s="39" t="s">
        <v>3464</v>
      </c>
      <c r="G135" s="39" t="s">
        <v>6096</v>
      </c>
      <c r="H135" s="39" t="s">
        <v>4502</v>
      </c>
      <c r="I135" s="40" t="n">
        <v>40</v>
      </c>
      <c r="J135" s="40" t="n">
        <v>0</v>
      </c>
      <c r="K135" s="39" t="s">
        <v>4503</v>
      </c>
      <c r="L135" s="41" t="n">
        <v>0</v>
      </c>
      <c r="M135" s="41" t="n">
        <v>67312.09</v>
      </c>
      <c r="O135" s="42" t="n">
        <f aca="false">M135/SUM($M$2:$M$485)</f>
        <v>0.00109691403079727</v>
      </c>
      <c r="P135" s="43" t="n">
        <f aca="false">IFERROR(M135/I135,0)</f>
        <v>1682.80225</v>
      </c>
      <c r="Q135" s="17" t="n">
        <v>32</v>
      </c>
      <c r="R135" s="44" t="n">
        <f aca="false">I135-Q135</f>
        <v>8</v>
      </c>
      <c r="S135" s="43" t="n">
        <f aca="false">$AK135*R135</f>
        <v>13462.4177777778</v>
      </c>
      <c r="U135" s="26" t="s">
        <v>259</v>
      </c>
      <c r="V135" s="26" t="s">
        <v>260</v>
      </c>
      <c r="W135" s="26" t="s">
        <v>262</v>
      </c>
      <c r="X135" s="24" t="s">
        <v>226</v>
      </c>
      <c r="Y135" s="26" t="s">
        <v>267</v>
      </c>
      <c r="Z135" s="25" t="s">
        <v>51</v>
      </c>
      <c r="AA135" s="26" t="s">
        <v>1840</v>
      </c>
      <c r="AB135" s="26" t="s">
        <v>3728</v>
      </c>
      <c r="AC135" s="26" t="s">
        <v>290</v>
      </c>
      <c r="AD135" s="26" t="s">
        <v>269</v>
      </c>
      <c r="AE135" s="26"/>
      <c r="AF135" s="26" t="s">
        <v>269</v>
      </c>
      <c r="AG135" s="26"/>
      <c r="AH135" s="45" t="n">
        <v>45</v>
      </c>
      <c r="AI135" s="45" t="n">
        <f aca="false">Q135</f>
        <v>32</v>
      </c>
      <c r="AJ135" s="45" t="n">
        <f aca="false">$AH135-$AI135</f>
        <v>13</v>
      </c>
      <c r="AK135" s="46" t="n">
        <v>1682.80222222222</v>
      </c>
      <c r="AL135" s="46" t="n">
        <f aca="false">$AJ135*$AK135</f>
        <v>21876.4288888889</v>
      </c>
      <c r="AM135" s="46" t="n">
        <f aca="false">$AI135*$AK135</f>
        <v>53849.6711111111</v>
      </c>
      <c r="AN135" s="26"/>
      <c r="AO135" s="26" t="s">
        <v>3724</v>
      </c>
    </row>
    <row r="136" customFormat="false" ht="12" hidden="false" customHeight="false" outlineLevel="0" collapsed="false">
      <c r="A136" s="39" t="s">
        <v>1405</v>
      </c>
      <c r="B136" s="39" t="s">
        <v>1406</v>
      </c>
      <c r="C136" s="39" t="s">
        <v>6136</v>
      </c>
      <c r="D136" s="39" t="s">
        <v>4505</v>
      </c>
      <c r="E136" s="39" t="s">
        <v>261</v>
      </c>
      <c r="F136" s="39" t="s">
        <v>3464</v>
      </c>
      <c r="G136" s="39" t="s">
        <v>6096</v>
      </c>
      <c r="H136" s="39" t="s">
        <v>4502</v>
      </c>
      <c r="I136" s="40" t="n">
        <v>40</v>
      </c>
      <c r="J136" s="40" t="n">
        <v>0</v>
      </c>
      <c r="K136" s="39" t="s">
        <v>4503</v>
      </c>
      <c r="L136" s="41" t="n">
        <v>0</v>
      </c>
      <c r="M136" s="41" t="n">
        <v>350</v>
      </c>
      <c r="O136" s="42" t="n">
        <f aca="false">M136/SUM($M$2:$M$485)</f>
        <v>5.70358030450463E-006</v>
      </c>
      <c r="P136" s="43" t="n">
        <f aca="false">IFERROR(M136/I136,0)</f>
        <v>8.75</v>
      </c>
      <c r="Q136" s="17" t="n">
        <v>312</v>
      </c>
      <c r="R136" s="44" t="n">
        <f aca="false">I136-Q136</f>
        <v>-272</v>
      </c>
      <c r="S136" s="43" t="n">
        <f aca="false">$AK136*R136</f>
        <v>-2380</v>
      </c>
      <c r="U136" s="26" t="s">
        <v>259</v>
      </c>
      <c r="V136" s="26" t="s">
        <v>260</v>
      </c>
      <c r="W136" s="26" t="s">
        <v>262</v>
      </c>
      <c r="X136" s="25" t="s">
        <v>228</v>
      </c>
      <c r="Y136" s="26" t="s">
        <v>282</v>
      </c>
      <c r="Z136" s="24" t="s">
        <v>54</v>
      </c>
      <c r="AA136" s="26" t="s">
        <v>3735</v>
      </c>
      <c r="AB136" s="26" t="s">
        <v>3736</v>
      </c>
      <c r="AC136" s="26" t="s">
        <v>3737</v>
      </c>
      <c r="AD136" s="26" t="s">
        <v>270</v>
      </c>
      <c r="AE136" s="26" t="s">
        <v>3738</v>
      </c>
      <c r="AF136" s="26" t="s">
        <v>270</v>
      </c>
      <c r="AG136" s="26" t="s">
        <v>3739</v>
      </c>
      <c r="AH136" s="45" t="n">
        <v>40</v>
      </c>
      <c r="AI136" s="45" t="n">
        <f aca="false">Q136</f>
        <v>312</v>
      </c>
      <c r="AJ136" s="45" t="n">
        <f aca="false">$AH136-$AI136</f>
        <v>-272</v>
      </c>
      <c r="AK136" s="46" t="n">
        <v>8.75</v>
      </c>
      <c r="AL136" s="46" t="n">
        <f aca="false">$AJ136*$AK136</f>
        <v>-2380</v>
      </c>
      <c r="AM136" s="46" t="n">
        <f aca="false">$AI136*$AK136</f>
        <v>2730</v>
      </c>
      <c r="AN136" s="26"/>
      <c r="AO136" s="26" t="s">
        <v>3740</v>
      </c>
    </row>
    <row r="137" customFormat="false" ht="12" hidden="false" customHeight="false" outlineLevel="0" collapsed="false">
      <c r="A137" s="39" t="s">
        <v>1016</v>
      </c>
      <c r="B137" s="39" t="s">
        <v>1017</v>
      </c>
      <c r="C137" s="39" t="s">
        <v>4506</v>
      </c>
      <c r="D137" s="39" t="s">
        <v>4505</v>
      </c>
      <c r="E137" s="39" t="s">
        <v>261</v>
      </c>
      <c r="F137" s="39" t="s">
        <v>3464</v>
      </c>
      <c r="G137" s="39" t="s">
        <v>6096</v>
      </c>
      <c r="H137" s="39" t="s">
        <v>4502</v>
      </c>
      <c r="I137" s="40" t="n">
        <v>40</v>
      </c>
      <c r="J137" s="40" t="n">
        <v>0</v>
      </c>
      <c r="K137" s="39" t="s">
        <v>4503</v>
      </c>
      <c r="L137" s="41" t="n">
        <v>0</v>
      </c>
      <c r="M137" s="41" t="n">
        <v>701644</v>
      </c>
      <c r="O137" s="42" t="n">
        <f aca="false">M137/SUM($M$2:$M$485)</f>
        <v>0.0114339511404967</v>
      </c>
      <c r="P137" s="43" t="n">
        <f aca="false">IFERROR(M137/I137,0)</f>
        <v>17541.1</v>
      </c>
      <c r="Q137" s="17" t="n">
        <v>32</v>
      </c>
      <c r="R137" s="44" t="n">
        <f aca="false">I137-Q137</f>
        <v>8</v>
      </c>
      <c r="S137" s="43" t="n">
        <f aca="false">$AK137*R137</f>
        <v>140328.8</v>
      </c>
      <c r="U137" s="26" t="s">
        <v>259</v>
      </c>
      <c r="V137" s="26" t="s">
        <v>260</v>
      </c>
      <c r="W137" s="26" t="s">
        <v>262</v>
      </c>
      <c r="X137" s="24" t="s">
        <v>226</v>
      </c>
      <c r="Y137" s="26" t="s">
        <v>267</v>
      </c>
      <c r="Z137" s="25" t="s">
        <v>51</v>
      </c>
      <c r="AA137" s="26" t="s">
        <v>3741</v>
      </c>
      <c r="AB137" s="26" t="s">
        <v>3742</v>
      </c>
      <c r="AC137" s="26" t="s">
        <v>290</v>
      </c>
      <c r="AD137" s="26" t="s">
        <v>269</v>
      </c>
      <c r="AE137" s="26"/>
      <c r="AF137" s="26" t="s">
        <v>269</v>
      </c>
      <c r="AG137" s="26"/>
      <c r="AH137" s="45" t="n">
        <v>40</v>
      </c>
      <c r="AI137" s="45" t="n">
        <f aca="false">Q137</f>
        <v>32</v>
      </c>
      <c r="AJ137" s="45" t="n">
        <f aca="false">$AH137-$AI137</f>
        <v>8</v>
      </c>
      <c r="AK137" s="46" t="n">
        <v>17541.1</v>
      </c>
      <c r="AL137" s="46" t="n">
        <f aca="false">$AJ137*$AK137</f>
        <v>140328.8</v>
      </c>
      <c r="AM137" s="46" t="n">
        <f aca="false">$AI137*$AK137</f>
        <v>561315.2</v>
      </c>
      <c r="AN137" s="26"/>
      <c r="AO137" s="26" t="s">
        <v>373</v>
      </c>
    </row>
    <row r="138" customFormat="false" ht="12" hidden="false" customHeight="false" outlineLevel="0" collapsed="false">
      <c r="A138" s="39" t="s">
        <v>1157</v>
      </c>
      <c r="B138" s="39" t="s">
        <v>1158</v>
      </c>
      <c r="C138" s="39" t="s">
        <v>4506</v>
      </c>
      <c r="D138" s="39" t="s">
        <v>4505</v>
      </c>
      <c r="E138" s="39" t="s">
        <v>261</v>
      </c>
      <c r="F138" s="39" t="s">
        <v>3464</v>
      </c>
      <c r="G138" s="39" t="s">
        <v>6096</v>
      </c>
      <c r="H138" s="39" t="s">
        <v>4502</v>
      </c>
      <c r="I138" s="40" t="n">
        <v>40</v>
      </c>
      <c r="J138" s="40" t="n">
        <v>0</v>
      </c>
      <c r="K138" s="39" t="s">
        <v>4503</v>
      </c>
      <c r="L138" s="41" t="n">
        <v>0</v>
      </c>
      <c r="M138" s="41" t="n">
        <v>114915</v>
      </c>
      <c r="O138" s="42" t="n">
        <f aca="false">M138/SUM($M$2:$M$485)</f>
        <v>0.00187264837340614</v>
      </c>
      <c r="P138" s="43" t="n">
        <f aca="false">IFERROR(M138/I138,0)</f>
        <v>2872.875</v>
      </c>
      <c r="Q138" s="17"/>
      <c r="R138" s="44" t="n">
        <f aca="false">I138-Q138</f>
        <v>40</v>
      </c>
      <c r="S138" s="43" t="n">
        <f aca="false">$AK138*R138</f>
        <v>114915</v>
      </c>
      <c r="U138" s="26" t="s">
        <v>259</v>
      </c>
      <c r="V138" s="26" t="s">
        <v>260</v>
      </c>
      <c r="W138" s="26" t="s">
        <v>262</v>
      </c>
      <c r="X138" s="26"/>
      <c r="Y138" s="26" t="s">
        <v>277</v>
      </c>
      <c r="Z138" s="27" t="s">
        <v>123</v>
      </c>
      <c r="AA138" s="26"/>
      <c r="AB138" s="26"/>
      <c r="AC138" s="26"/>
      <c r="AD138" s="26"/>
      <c r="AE138" s="26"/>
      <c r="AF138" s="26"/>
      <c r="AG138" s="26"/>
      <c r="AH138" s="45" t="n">
        <v>40</v>
      </c>
      <c r="AI138" s="45" t="n">
        <f aca="false">Q138</f>
        <v>0</v>
      </c>
      <c r="AJ138" s="45" t="n">
        <f aca="false">$AH138-$AI138</f>
        <v>40</v>
      </c>
      <c r="AK138" s="46" t="n">
        <v>2872.875</v>
      </c>
      <c r="AL138" s="46" t="n">
        <f aca="false">$AJ138*$AK138</f>
        <v>114915</v>
      </c>
      <c r="AM138" s="46" t="n">
        <f aca="false">$AI138*$AK138</f>
        <v>0</v>
      </c>
      <c r="AN138" s="26"/>
      <c r="AO138" s="26"/>
    </row>
    <row r="139" customFormat="false" ht="12" hidden="false" customHeight="false" outlineLevel="0" collapsed="false">
      <c r="A139" s="39" t="s">
        <v>3743</v>
      </c>
      <c r="B139" s="39" t="s">
        <v>3744</v>
      </c>
      <c r="C139" s="39" t="s">
        <v>4506</v>
      </c>
      <c r="D139" s="39" t="s">
        <v>4505</v>
      </c>
      <c r="E139" s="39" t="s">
        <v>261</v>
      </c>
      <c r="F139" s="39" t="s">
        <v>3464</v>
      </c>
      <c r="G139" s="39" t="s">
        <v>6096</v>
      </c>
      <c r="H139" s="39" t="s">
        <v>4502</v>
      </c>
      <c r="I139" s="40" t="n">
        <v>40</v>
      </c>
      <c r="J139" s="40" t="n">
        <v>0</v>
      </c>
      <c r="K139" s="39" t="s">
        <v>4503</v>
      </c>
      <c r="L139" s="41" t="n">
        <v>0</v>
      </c>
      <c r="M139" s="41" t="n">
        <v>6000</v>
      </c>
      <c r="O139" s="42" t="n">
        <f aca="false">M139/SUM($M$2:$M$485)</f>
        <v>9.77756623629366E-005</v>
      </c>
      <c r="P139" s="43" t="n">
        <f aca="false">IFERROR(M139/I139,0)</f>
        <v>150</v>
      </c>
      <c r="Q139" s="17"/>
      <c r="R139" s="44" t="n">
        <f aca="false">I139-Q139</f>
        <v>40</v>
      </c>
      <c r="S139" s="43" t="n">
        <f aca="false">$AK139*R139</f>
        <v>6000</v>
      </c>
      <c r="U139" s="26" t="s">
        <v>259</v>
      </c>
      <c r="V139" s="26" t="s">
        <v>260</v>
      </c>
      <c r="W139" s="26" t="s">
        <v>262</v>
      </c>
      <c r="X139" s="26"/>
      <c r="Y139" s="26" t="s">
        <v>277</v>
      </c>
      <c r="Z139" s="27" t="s">
        <v>123</v>
      </c>
      <c r="AA139" s="26"/>
      <c r="AB139" s="26"/>
      <c r="AC139" s="26"/>
      <c r="AD139" s="26"/>
      <c r="AE139" s="26"/>
      <c r="AF139" s="26"/>
      <c r="AG139" s="26"/>
      <c r="AH139" s="45" t="n">
        <v>40</v>
      </c>
      <c r="AI139" s="45" t="n">
        <f aca="false">Q139</f>
        <v>0</v>
      </c>
      <c r="AJ139" s="45" t="n">
        <f aca="false">$AH139-$AI139</f>
        <v>40</v>
      </c>
      <c r="AK139" s="46" t="n">
        <v>150</v>
      </c>
      <c r="AL139" s="46" t="n">
        <f aca="false">$AJ139*$AK139</f>
        <v>6000</v>
      </c>
      <c r="AM139" s="46" t="n">
        <f aca="false">$AI139*$AK139</f>
        <v>0</v>
      </c>
      <c r="AN139" s="26"/>
      <c r="AO139" s="26"/>
    </row>
    <row r="140" customFormat="false" ht="12" hidden="false" customHeight="false" outlineLevel="0" collapsed="false">
      <c r="A140" s="39" t="s">
        <v>3745</v>
      </c>
      <c r="B140" s="39" t="s">
        <v>682</v>
      </c>
      <c r="C140" s="39" t="s">
        <v>4506</v>
      </c>
      <c r="D140" s="39" t="s">
        <v>4505</v>
      </c>
      <c r="E140" s="39" t="s">
        <v>261</v>
      </c>
      <c r="F140" s="39" t="s">
        <v>3464</v>
      </c>
      <c r="G140" s="39" t="s">
        <v>6096</v>
      </c>
      <c r="H140" s="39" t="s">
        <v>4502</v>
      </c>
      <c r="I140" s="40" t="n">
        <v>40</v>
      </c>
      <c r="J140" s="40" t="n">
        <v>0</v>
      </c>
      <c r="K140" s="39" t="s">
        <v>4503</v>
      </c>
      <c r="L140" s="41" t="n">
        <v>0</v>
      </c>
      <c r="M140" s="41" t="n">
        <v>87561.6</v>
      </c>
      <c r="O140" s="42" t="n">
        <f aca="false">M140/SUM($M$2:$M$485)</f>
        <v>0.00142689890625975</v>
      </c>
      <c r="P140" s="43" t="n">
        <f aca="false">IFERROR(M140/I140,0)</f>
        <v>2189.04</v>
      </c>
      <c r="Q140" s="17" t="n">
        <v>119</v>
      </c>
      <c r="R140" s="44" t="n">
        <f aca="false">I140-Q140</f>
        <v>-79</v>
      </c>
      <c r="S140" s="43" t="n">
        <f aca="false">$AK140*R140</f>
        <v>-172934.16</v>
      </c>
      <c r="U140" s="26" t="s">
        <v>259</v>
      </c>
      <c r="V140" s="26" t="s">
        <v>260</v>
      </c>
      <c r="W140" s="26" t="s">
        <v>262</v>
      </c>
      <c r="X140" s="25" t="s">
        <v>228</v>
      </c>
      <c r="Y140" s="26" t="s">
        <v>282</v>
      </c>
      <c r="Z140" s="24" t="s">
        <v>54</v>
      </c>
      <c r="AA140" s="26" t="s">
        <v>3746</v>
      </c>
      <c r="AB140" s="26" t="s">
        <v>3747</v>
      </c>
      <c r="AC140" s="26" t="s">
        <v>290</v>
      </c>
      <c r="AD140" s="26" t="s">
        <v>269</v>
      </c>
      <c r="AE140" s="26"/>
      <c r="AF140" s="26" t="s">
        <v>270</v>
      </c>
      <c r="AG140" s="26" t="s">
        <v>686</v>
      </c>
      <c r="AH140" s="45" t="n">
        <v>40</v>
      </c>
      <c r="AI140" s="45" t="n">
        <f aca="false">Q140</f>
        <v>119</v>
      </c>
      <c r="AJ140" s="45" t="n">
        <f aca="false">$AH140-$AI140</f>
        <v>-79</v>
      </c>
      <c r="AK140" s="46" t="n">
        <v>2189.04</v>
      </c>
      <c r="AL140" s="46" t="n">
        <f aca="false">$AJ140*$AK140</f>
        <v>-172934.16</v>
      </c>
      <c r="AM140" s="46" t="n">
        <f aca="false">$AI140*$AK140</f>
        <v>260495.76</v>
      </c>
      <c r="AN140" s="26"/>
      <c r="AO140" s="26" t="s">
        <v>3748</v>
      </c>
    </row>
    <row r="141" customFormat="false" ht="12" hidden="false" customHeight="false" outlineLevel="0" collapsed="false">
      <c r="A141" s="39" t="s">
        <v>613</v>
      </c>
      <c r="B141" s="39" t="s">
        <v>614</v>
      </c>
      <c r="C141" s="39"/>
      <c r="D141" s="39" t="s">
        <v>4565</v>
      </c>
      <c r="E141" s="39" t="s">
        <v>611</v>
      </c>
      <c r="F141" s="39" t="s">
        <v>3464</v>
      </c>
      <c r="G141" s="39" t="s">
        <v>6135</v>
      </c>
      <c r="H141" s="39" t="s">
        <v>4502</v>
      </c>
      <c r="I141" s="40" t="n">
        <v>40</v>
      </c>
      <c r="J141" s="40" t="n">
        <v>0</v>
      </c>
      <c r="K141" s="39" t="s">
        <v>4503</v>
      </c>
      <c r="L141" s="41" t="n">
        <v>0</v>
      </c>
      <c r="M141" s="41" t="n">
        <v>458838.9</v>
      </c>
      <c r="O141" s="42" t="n">
        <f aca="false">M141/SUM($M$2:$M$485)</f>
        <v>0.0074772128942302</v>
      </c>
      <c r="P141" s="43" t="n">
        <f aca="false">IFERROR(M141/I141,0)</f>
        <v>11470.9725</v>
      </c>
      <c r="Q141" s="17"/>
      <c r="R141" s="44" t="n">
        <f aca="false">I141-Q141</f>
        <v>40</v>
      </c>
      <c r="S141" s="43" t="n">
        <f aca="false">$AK141*R141</f>
        <v>458838.9</v>
      </c>
      <c r="U141" s="26" t="s">
        <v>259</v>
      </c>
      <c r="V141" s="26" t="s">
        <v>610</v>
      </c>
      <c r="W141" s="26" t="s">
        <v>612</v>
      </c>
      <c r="X141" s="26"/>
      <c r="Y141" s="26" t="s">
        <v>615</v>
      </c>
      <c r="Z141" s="27" t="s">
        <v>126</v>
      </c>
      <c r="AA141" s="26"/>
      <c r="AB141" s="26"/>
      <c r="AC141" s="26"/>
      <c r="AD141" s="26"/>
      <c r="AE141" s="26"/>
      <c r="AF141" s="26"/>
      <c r="AG141" s="26"/>
      <c r="AH141" s="45" t="n">
        <v>40</v>
      </c>
      <c r="AI141" s="45" t="n">
        <f aca="false">Q141</f>
        <v>0</v>
      </c>
      <c r="AJ141" s="45" t="n">
        <f aca="false">$AH141-$AI141</f>
        <v>40</v>
      </c>
      <c r="AK141" s="46" t="n">
        <v>11470.9725</v>
      </c>
      <c r="AL141" s="46" t="n">
        <f aca="false">$AJ141*$AK141</f>
        <v>458838.9</v>
      </c>
      <c r="AM141" s="46" t="n">
        <f aca="false">$AI141*$AK141</f>
        <v>0</v>
      </c>
      <c r="AN141" s="26"/>
      <c r="AO141" s="26"/>
    </row>
    <row r="142" customFormat="false" ht="12" hidden="false" customHeight="false" outlineLevel="0" collapsed="false">
      <c r="A142" s="39" t="s">
        <v>3751</v>
      </c>
      <c r="B142" s="39" t="s">
        <v>3752</v>
      </c>
      <c r="C142" s="39"/>
      <c r="D142" s="39" t="s">
        <v>4505</v>
      </c>
      <c r="E142" s="39" t="s">
        <v>274</v>
      </c>
      <c r="F142" s="39" t="s">
        <v>3464</v>
      </c>
      <c r="G142" s="39" t="s">
        <v>6096</v>
      </c>
      <c r="H142" s="39" t="s">
        <v>4502</v>
      </c>
      <c r="I142" s="40" t="n">
        <v>36</v>
      </c>
      <c r="J142" s="40" t="n">
        <v>0</v>
      </c>
      <c r="K142" s="39" t="s">
        <v>4503</v>
      </c>
      <c r="L142" s="41" t="n">
        <v>0</v>
      </c>
      <c r="M142" s="41" t="n">
        <v>1221300</v>
      </c>
      <c r="O142" s="42" t="n">
        <f aca="false">M142/SUM($M$2:$M$485)</f>
        <v>0.0199022360739757</v>
      </c>
      <c r="P142" s="43" t="n">
        <f aca="false">IFERROR(M142/I142,0)</f>
        <v>33925</v>
      </c>
      <c r="Q142" s="17" t="n">
        <v>24</v>
      </c>
      <c r="R142" s="44" t="n">
        <f aca="false">I142-Q142</f>
        <v>12</v>
      </c>
      <c r="S142" s="43" t="n">
        <f aca="false">$AK142*R142</f>
        <v>407100</v>
      </c>
      <c r="U142" s="26" t="s">
        <v>259</v>
      </c>
      <c r="V142" s="26" t="s">
        <v>273</v>
      </c>
      <c r="W142" s="26" t="s">
        <v>262</v>
      </c>
      <c r="X142" s="29" t="s">
        <v>227</v>
      </c>
      <c r="Y142" s="26" t="s">
        <v>297</v>
      </c>
      <c r="Z142" s="25" t="s">
        <v>51</v>
      </c>
      <c r="AA142" s="26" t="s">
        <v>2095</v>
      </c>
      <c r="AB142" s="26" t="s">
        <v>3753</v>
      </c>
      <c r="AC142" s="26" t="s">
        <v>290</v>
      </c>
      <c r="AD142" s="26" t="s">
        <v>269</v>
      </c>
      <c r="AE142" s="26"/>
      <c r="AF142" s="26" t="s">
        <v>270</v>
      </c>
      <c r="AG142" s="26" t="s">
        <v>3754</v>
      </c>
      <c r="AH142" s="45" t="n">
        <v>36</v>
      </c>
      <c r="AI142" s="45" t="n">
        <f aca="false">Q142</f>
        <v>24</v>
      </c>
      <c r="AJ142" s="45" t="n">
        <f aca="false">$AH142-$AI142</f>
        <v>12</v>
      </c>
      <c r="AK142" s="46" t="n">
        <v>33925</v>
      </c>
      <c r="AL142" s="46" t="n">
        <f aca="false">$AJ142*$AK142</f>
        <v>407100</v>
      </c>
      <c r="AM142" s="46" t="n">
        <f aca="false">$AI142*$AK142</f>
        <v>814200</v>
      </c>
      <c r="AN142" s="26"/>
      <c r="AO142" s="26" t="s">
        <v>3755</v>
      </c>
    </row>
    <row r="143" customFormat="false" ht="12" hidden="false" customHeight="false" outlineLevel="0" collapsed="false">
      <c r="A143" s="39" t="s">
        <v>758</v>
      </c>
      <c r="B143" s="39" t="s">
        <v>759</v>
      </c>
      <c r="C143" s="39" t="s">
        <v>4506</v>
      </c>
      <c r="D143" s="39" t="s">
        <v>4505</v>
      </c>
      <c r="E143" s="39" t="s">
        <v>261</v>
      </c>
      <c r="F143" s="39" t="s">
        <v>3464</v>
      </c>
      <c r="G143" s="39" t="s">
        <v>6096</v>
      </c>
      <c r="H143" s="39" t="s">
        <v>4502</v>
      </c>
      <c r="I143" s="40" t="n">
        <v>35</v>
      </c>
      <c r="J143" s="40" t="n">
        <v>0</v>
      </c>
      <c r="K143" s="39" t="s">
        <v>4503</v>
      </c>
      <c r="L143" s="41" t="n">
        <v>0</v>
      </c>
      <c r="M143" s="41" t="n">
        <v>94690</v>
      </c>
      <c r="O143" s="42" t="n">
        <f aca="false">M143/SUM($M$2:$M$485)</f>
        <v>0.00154306291152441</v>
      </c>
      <c r="P143" s="43" t="n">
        <f aca="false">IFERROR(M143/I143,0)</f>
        <v>2705.42857142857</v>
      </c>
      <c r="Q143" s="17" t="n">
        <v>33</v>
      </c>
      <c r="R143" s="44" t="n">
        <f aca="false">I143-Q143</f>
        <v>2</v>
      </c>
      <c r="S143" s="43" t="n">
        <f aca="false">$AK143*R143</f>
        <v>5410.85714285714</v>
      </c>
      <c r="U143" s="26" t="s">
        <v>259</v>
      </c>
      <c r="V143" s="26" t="s">
        <v>260</v>
      </c>
      <c r="W143" s="26" t="s">
        <v>262</v>
      </c>
      <c r="X143" s="25" t="s">
        <v>228</v>
      </c>
      <c r="Y143" s="26" t="s">
        <v>282</v>
      </c>
      <c r="Z143" s="25" t="s">
        <v>51</v>
      </c>
      <c r="AA143" s="26" t="s">
        <v>3756</v>
      </c>
      <c r="AB143" s="26" t="s">
        <v>3757</v>
      </c>
      <c r="AC143" s="26" t="s">
        <v>290</v>
      </c>
      <c r="AD143" s="26" t="s">
        <v>269</v>
      </c>
      <c r="AE143" s="26"/>
      <c r="AF143" s="26" t="s">
        <v>269</v>
      </c>
      <c r="AG143" s="26"/>
      <c r="AH143" s="45" t="n">
        <v>35</v>
      </c>
      <c r="AI143" s="45" t="n">
        <f aca="false">Q143</f>
        <v>33</v>
      </c>
      <c r="AJ143" s="45" t="n">
        <f aca="false">$AH143-$AI143</f>
        <v>2</v>
      </c>
      <c r="AK143" s="46" t="n">
        <v>2705.42857142857</v>
      </c>
      <c r="AL143" s="46" t="n">
        <f aca="false">$AJ143*$AK143</f>
        <v>5410.85714285714</v>
      </c>
      <c r="AM143" s="46" t="n">
        <f aca="false">$AI143*$AK143</f>
        <v>89279.1428571429</v>
      </c>
      <c r="AN143" s="26"/>
      <c r="AO143" s="26" t="s">
        <v>3758</v>
      </c>
    </row>
    <row r="144" customFormat="false" ht="12" hidden="false" customHeight="false" outlineLevel="0" collapsed="false">
      <c r="A144" s="39" t="s">
        <v>1452</v>
      </c>
      <c r="B144" s="39" t="s">
        <v>1453</v>
      </c>
      <c r="C144" s="39" t="s">
        <v>4506</v>
      </c>
      <c r="D144" s="39" t="s">
        <v>4515</v>
      </c>
      <c r="E144" s="39" t="s">
        <v>261</v>
      </c>
      <c r="F144" s="39" t="s">
        <v>3464</v>
      </c>
      <c r="G144" s="39" t="s">
        <v>6096</v>
      </c>
      <c r="H144" s="39" t="s">
        <v>4502</v>
      </c>
      <c r="I144" s="40" t="n">
        <v>32</v>
      </c>
      <c r="J144" s="40" t="n">
        <v>0</v>
      </c>
      <c r="K144" s="39" t="s">
        <v>4503</v>
      </c>
      <c r="L144" s="41" t="n">
        <v>0</v>
      </c>
      <c r="M144" s="41" t="n">
        <v>200798</v>
      </c>
      <c r="O144" s="42" t="n">
        <f aca="false">M144/SUM($M$2:$M$485)</f>
        <v>0.00327219290852549</v>
      </c>
      <c r="P144" s="43" t="n">
        <f aca="false">IFERROR(M144/I144,0)</f>
        <v>6274.9375</v>
      </c>
      <c r="Q144" s="17" t="n">
        <v>16</v>
      </c>
      <c r="R144" s="44" t="n">
        <f aca="false">I144-Q144</f>
        <v>16</v>
      </c>
      <c r="S144" s="43" t="n">
        <f aca="false">$AK144*R144</f>
        <v>100399</v>
      </c>
      <c r="U144" s="26" t="s">
        <v>259</v>
      </c>
      <c r="V144" s="26" t="s">
        <v>260</v>
      </c>
      <c r="W144" s="26" t="s">
        <v>262</v>
      </c>
      <c r="X144" s="29" t="s">
        <v>227</v>
      </c>
      <c r="Y144" s="26" t="s">
        <v>297</v>
      </c>
      <c r="Z144" s="25" t="s">
        <v>51</v>
      </c>
      <c r="AA144" s="26" t="s">
        <v>2303</v>
      </c>
      <c r="AB144" s="26" t="s">
        <v>3763</v>
      </c>
      <c r="AC144" s="26" t="s">
        <v>3764</v>
      </c>
      <c r="AD144" s="26" t="s">
        <v>269</v>
      </c>
      <c r="AE144" s="26"/>
      <c r="AF144" s="26" t="s">
        <v>270</v>
      </c>
      <c r="AG144" s="26" t="s">
        <v>3765</v>
      </c>
      <c r="AH144" s="45" t="n">
        <v>32</v>
      </c>
      <c r="AI144" s="45" t="n">
        <f aca="false">Q144</f>
        <v>16</v>
      </c>
      <c r="AJ144" s="45" t="n">
        <f aca="false">$AH144-$AI144</f>
        <v>16</v>
      </c>
      <c r="AK144" s="46" t="n">
        <v>6274.9375</v>
      </c>
      <c r="AL144" s="46" t="n">
        <f aca="false">$AJ144*$AK144</f>
        <v>100399</v>
      </c>
      <c r="AM144" s="46" t="n">
        <f aca="false">$AI144*$AK144</f>
        <v>100399</v>
      </c>
      <c r="AN144" s="26"/>
      <c r="AO144" s="26" t="s">
        <v>2391</v>
      </c>
    </row>
    <row r="145" customFormat="false" ht="12" hidden="false" customHeight="false" outlineLevel="0" collapsed="false">
      <c r="A145" s="39" t="s">
        <v>3766</v>
      </c>
      <c r="B145" s="39" t="s">
        <v>3767</v>
      </c>
      <c r="C145" s="39"/>
      <c r="D145" s="39" t="s">
        <v>4565</v>
      </c>
      <c r="E145" s="39" t="s">
        <v>611</v>
      </c>
      <c r="F145" s="39" t="s">
        <v>3464</v>
      </c>
      <c r="G145" s="39" t="s">
        <v>6135</v>
      </c>
      <c r="H145" s="39" t="s">
        <v>4502</v>
      </c>
      <c r="I145" s="40" t="n">
        <v>31</v>
      </c>
      <c r="J145" s="40" t="n">
        <v>0</v>
      </c>
      <c r="K145" s="39" t="s">
        <v>4503</v>
      </c>
      <c r="L145" s="41" t="n">
        <v>0</v>
      </c>
      <c r="M145" s="41" t="n">
        <v>603426.5</v>
      </c>
      <c r="O145" s="42" t="n">
        <f aca="false">M145/SUM($M$2:$M$485)</f>
        <v>0.00983340428747476</v>
      </c>
      <c r="P145" s="43" t="n">
        <f aca="false">IFERROR(M145/I145,0)</f>
        <v>19465.3709677419</v>
      </c>
      <c r="Q145" s="17"/>
      <c r="R145" s="44" t="n">
        <f aca="false">I145-Q145</f>
        <v>31</v>
      </c>
      <c r="S145" s="43" t="n">
        <f aca="false">$AK145*R145</f>
        <v>603426.5</v>
      </c>
      <c r="U145" s="26" t="s">
        <v>259</v>
      </c>
      <c r="V145" s="26" t="s">
        <v>610</v>
      </c>
      <c r="W145" s="26" t="s">
        <v>612</v>
      </c>
      <c r="X145" s="26"/>
      <c r="Y145" s="26" t="s">
        <v>615</v>
      </c>
      <c r="Z145" s="27" t="s">
        <v>126</v>
      </c>
      <c r="AA145" s="26"/>
      <c r="AB145" s="26"/>
      <c r="AC145" s="26"/>
      <c r="AD145" s="26"/>
      <c r="AE145" s="26"/>
      <c r="AF145" s="26"/>
      <c r="AG145" s="26"/>
      <c r="AH145" s="45" t="n">
        <v>31</v>
      </c>
      <c r="AI145" s="45" t="n">
        <f aca="false">Q145</f>
        <v>0</v>
      </c>
      <c r="AJ145" s="45" t="n">
        <f aca="false">$AH145-$AI145</f>
        <v>31</v>
      </c>
      <c r="AK145" s="46" t="n">
        <v>19465.3709677419</v>
      </c>
      <c r="AL145" s="46" t="n">
        <f aca="false">$AJ145*$AK145</f>
        <v>603426.5</v>
      </c>
      <c r="AM145" s="46" t="n">
        <f aca="false">$AI145*$AK145</f>
        <v>0</v>
      </c>
      <c r="AN145" s="26"/>
      <c r="AO145" s="26"/>
    </row>
    <row r="146" customFormat="false" ht="12" hidden="false" customHeight="false" outlineLevel="0" collapsed="false">
      <c r="A146" s="39" t="s">
        <v>645</v>
      </c>
      <c r="B146" s="39" t="s">
        <v>646</v>
      </c>
      <c r="C146" s="39" t="s">
        <v>6008</v>
      </c>
      <c r="D146" s="39" t="s">
        <v>4505</v>
      </c>
      <c r="E146" s="39" t="s">
        <v>261</v>
      </c>
      <c r="F146" s="39" t="s">
        <v>3464</v>
      </c>
      <c r="G146" s="39" t="s">
        <v>6096</v>
      </c>
      <c r="H146" s="39" t="s">
        <v>4502</v>
      </c>
      <c r="I146" s="40" t="n">
        <v>30</v>
      </c>
      <c r="J146" s="40" t="n">
        <v>0</v>
      </c>
      <c r="K146" s="39" t="s">
        <v>4503</v>
      </c>
      <c r="L146" s="41" t="n">
        <v>0</v>
      </c>
      <c r="M146" s="41" t="n">
        <v>13223.66</v>
      </c>
      <c r="O146" s="42" t="n">
        <f aca="false">M146/SUM($M$2:$M$485)</f>
        <v>0.000215492019227045</v>
      </c>
      <c r="P146" s="43" t="n">
        <f aca="false">IFERROR(M146/I146,0)</f>
        <v>440.788666666667</v>
      </c>
      <c r="Q146" s="17" t="n">
        <v>58</v>
      </c>
      <c r="R146" s="44" t="n">
        <f aca="false">I146-Q146</f>
        <v>-28</v>
      </c>
      <c r="S146" s="43" t="n">
        <f aca="false">$AK146*R146</f>
        <v>-12342.0826666667</v>
      </c>
      <c r="U146" s="26" t="s">
        <v>259</v>
      </c>
      <c r="V146" s="26" t="s">
        <v>260</v>
      </c>
      <c r="W146" s="26" t="s">
        <v>262</v>
      </c>
      <c r="X146" s="24" t="s">
        <v>226</v>
      </c>
      <c r="Y146" s="26" t="s">
        <v>267</v>
      </c>
      <c r="Z146" s="24" t="s">
        <v>54</v>
      </c>
      <c r="AA146" s="26" t="s">
        <v>3770</v>
      </c>
      <c r="AB146" s="26" t="s">
        <v>3771</v>
      </c>
      <c r="AC146" s="26" t="s">
        <v>649</v>
      </c>
      <c r="AD146" s="26" t="s">
        <v>269</v>
      </c>
      <c r="AE146" s="26"/>
      <c r="AF146" s="26" t="s">
        <v>270</v>
      </c>
      <c r="AG146" s="26" t="s">
        <v>650</v>
      </c>
      <c r="AH146" s="45" t="n">
        <v>30</v>
      </c>
      <c r="AI146" s="45" t="n">
        <f aca="false">Q146</f>
        <v>58</v>
      </c>
      <c r="AJ146" s="45" t="n">
        <f aca="false">$AH146-$AI146</f>
        <v>-28</v>
      </c>
      <c r="AK146" s="46" t="n">
        <v>440.788666666667</v>
      </c>
      <c r="AL146" s="46" t="n">
        <f aca="false">$AJ146*$AK146</f>
        <v>-12342.0826666667</v>
      </c>
      <c r="AM146" s="46" t="n">
        <f aca="false">$AI146*$AK146</f>
        <v>25565.7426666667</v>
      </c>
      <c r="AN146" s="26"/>
      <c r="AO146" s="26" t="s">
        <v>368</v>
      </c>
    </row>
    <row r="147" customFormat="false" ht="12" hidden="false" customHeight="false" outlineLevel="0" collapsed="false">
      <c r="A147" s="39" t="s">
        <v>3729</v>
      </c>
      <c r="B147" s="39" t="s">
        <v>3730</v>
      </c>
      <c r="C147" s="39" t="s">
        <v>4506</v>
      </c>
      <c r="D147" s="39" t="s">
        <v>4505</v>
      </c>
      <c r="E147" s="39" t="s">
        <v>261</v>
      </c>
      <c r="F147" s="39" t="s">
        <v>3464</v>
      </c>
      <c r="G147" s="39" t="s">
        <v>6096</v>
      </c>
      <c r="H147" s="39" t="s">
        <v>4502</v>
      </c>
      <c r="I147" s="40" t="n">
        <v>30</v>
      </c>
      <c r="J147" s="40" t="n">
        <v>0</v>
      </c>
      <c r="K147" s="39" t="s">
        <v>4503</v>
      </c>
      <c r="L147" s="41" t="n">
        <v>0</v>
      </c>
      <c r="M147" s="41" t="n">
        <v>259758</v>
      </c>
      <c r="O147" s="42" t="n">
        <f aca="false">M147/SUM($M$2:$M$485)</f>
        <v>0.00423300175067861</v>
      </c>
      <c r="P147" s="43" t="n">
        <f aca="false">IFERROR(M147/I147,0)</f>
        <v>8658.6</v>
      </c>
      <c r="Q147" s="17" t="n">
        <v>15</v>
      </c>
      <c r="R147" s="44" t="n">
        <f aca="false">I147-Q147</f>
        <v>15</v>
      </c>
      <c r="S147" s="43" t="n">
        <f aca="false">$AK147*R147</f>
        <v>129879</v>
      </c>
      <c r="U147" s="26" t="s">
        <v>259</v>
      </c>
      <c r="V147" s="26" t="s">
        <v>260</v>
      </c>
      <c r="W147" s="26" t="s">
        <v>262</v>
      </c>
      <c r="X147" s="25" t="s">
        <v>228</v>
      </c>
      <c r="Y147" s="26" t="s">
        <v>282</v>
      </c>
      <c r="Z147" s="25" t="s">
        <v>51</v>
      </c>
      <c r="AA147" s="26" t="s">
        <v>3731</v>
      </c>
      <c r="AB147" s="26" t="s">
        <v>3732</v>
      </c>
      <c r="AC147" s="26" t="s">
        <v>290</v>
      </c>
      <c r="AD147" s="26" t="s">
        <v>269</v>
      </c>
      <c r="AE147" s="26"/>
      <c r="AF147" s="26" t="s">
        <v>269</v>
      </c>
      <c r="AG147" s="26"/>
      <c r="AH147" s="45" t="n">
        <v>41</v>
      </c>
      <c r="AI147" s="45" t="n">
        <f aca="false">Q147</f>
        <v>15</v>
      </c>
      <c r="AJ147" s="45" t="n">
        <f aca="false">$AH147-$AI147</f>
        <v>26</v>
      </c>
      <c r="AK147" s="46" t="n">
        <v>8658.6</v>
      </c>
      <c r="AL147" s="46" t="n">
        <f aca="false">$AJ147*$AK147</f>
        <v>225123.6</v>
      </c>
      <c r="AM147" s="46" t="n">
        <f aca="false">$AI147*$AK147</f>
        <v>129879</v>
      </c>
      <c r="AN147" s="26"/>
      <c r="AO147" s="26" t="s">
        <v>3733</v>
      </c>
    </row>
    <row r="148" customFormat="false" ht="12" hidden="false" customHeight="false" outlineLevel="0" collapsed="false">
      <c r="A148" s="39" t="s">
        <v>2062</v>
      </c>
      <c r="B148" s="39" t="s">
        <v>2063</v>
      </c>
      <c r="C148" s="39" t="s">
        <v>6137</v>
      </c>
      <c r="D148" s="39" t="s">
        <v>4505</v>
      </c>
      <c r="E148" s="39" t="s">
        <v>261</v>
      </c>
      <c r="F148" s="39" t="s">
        <v>3464</v>
      </c>
      <c r="G148" s="39" t="s">
        <v>6096</v>
      </c>
      <c r="H148" s="39" t="s">
        <v>4502</v>
      </c>
      <c r="I148" s="40" t="n">
        <v>30</v>
      </c>
      <c r="J148" s="40" t="n">
        <v>0</v>
      </c>
      <c r="K148" s="39" t="s">
        <v>4503</v>
      </c>
      <c r="L148" s="41" t="n">
        <v>0</v>
      </c>
      <c r="M148" s="41" t="n">
        <v>18523.58</v>
      </c>
      <c r="O148" s="42" t="n">
        <f aca="false">M148/SUM($M$2:$M$485)</f>
        <v>0.000301859217305474</v>
      </c>
      <c r="P148" s="43" t="n">
        <f aca="false">IFERROR(M148/I148,0)</f>
        <v>617.452666666667</v>
      </c>
      <c r="Q148" s="17"/>
      <c r="R148" s="44" t="n">
        <f aca="false">I148-Q148</f>
        <v>30</v>
      </c>
      <c r="S148" s="43" t="n">
        <f aca="false">$AK148*R148</f>
        <v>18523.58</v>
      </c>
      <c r="U148" s="26" t="s">
        <v>259</v>
      </c>
      <c r="V148" s="26" t="s">
        <v>260</v>
      </c>
      <c r="W148" s="26" t="s">
        <v>262</v>
      </c>
      <c r="X148" s="26"/>
      <c r="Y148" s="26" t="s">
        <v>277</v>
      </c>
      <c r="Z148" s="27" t="s">
        <v>123</v>
      </c>
      <c r="AA148" s="26"/>
      <c r="AB148" s="26"/>
      <c r="AC148" s="26"/>
      <c r="AD148" s="26"/>
      <c r="AE148" s="26"/>
      <c r="AF148" s="26"/>
      <c r="AG148" s="26"/>
      <c r="AH148" s="45" t="n">
        <v>30</v>
      </c>
      <c r="AI148" s="45" t="n">
        <f aca="false">Q148</f>
        <v>0</v>
      </c>
      <c r="AJ148" s="45" t="n">
        <f aca="false">$AH148-$AI148</f>
        <v>30</v>
      </c>
      <c r="AK148" s="46" t="n">
        <v>617.452666666667</v>
      </c>
      <c r="AL148" s="46" t="n">
        <f aca="false">$AJ148*$AK148</f>
        <v>18523.58</v>
      </c>
      <c r="AM148" s="46" t="n">
        <f aca="false">$AI148*$AK148</f>
        <v>0</v>
      </c>
      <c r="AN148" s="26"/>
      <c r="AO148" s="26"/>
    </row>
    <row r="149" customFormat="false" ht="12" hidden="false" customHeight="false" outlineLevel="0" collapsed="false">
      <c r="A149" s="39" t="s">
        <v>3674</v>
      </c>
      <c r="B149" s="39" t="s">
        <v>3675</v>
      </c>
      <c r="C149" s="39" t="s">
        <v>4506</v>
      </c>
      <c r="D149" s="39" t="s">
        <v>4505</v>
      </c>
      <c r="E149" s="39" t="s">
        <v>261</v>
      </c>
      <c r="F149" s="39" t="s">
        <v>3464</v>
      </c>
      <c r="G149" s="39" t="s">
        <v>6096</v>
      </c>
      <c r="H149" s="39" t="s">
        <v>4502</v>
      </c>
      <c r="I149" s="40" t="n">
        <v>30</v>
      </c>
      <c r="J149" s="40" t="n">
        <v>0</v>
      </c>
      <c r="K149" s="39" t="s">
        <v>4503</v>
      </c>
      <c r="L149" s="41" t="n">
        <v>0</v>
      </c>
      <c r="M149" s="41" t="n">
        <v>117977.48</v>
      </c>
      <c r="O149" s="42" t="n">
        <f aca="false">M149/SUM($M$2:$M$485)</f>
        <v>0.00192255437515168</v>
      </c>
      <c r="P149" s="43" t="n">
        <f aca="false">IFERROR(M149/I149,0)</f>
        <v>3932.58266666667</v>
      </c>
      <c r="Q149" s="17"/>
      <c r="R149" s="44" t="n">
        <f aca="false">I149-Q149</f>
        <v>30</v>
      </c>
      <c r="S149" s="43" t="n">
        <f aca="false">$AK149*R149</f>
        <v>117977.481818182</v>
      </c>
      <c r="U149" s="26" t="s">
        <v>259</v>
      </c>
      <c r="V149" s="26" t="s">
        <v>260</v>
      </c>
      <c r="W149" s="26" t="s">
        <v>262</v>
      </c>
      <c r="X149" s="26"/>
      <c r="Y149" s="26" t="s">
        <v>277</v>
      </c>
      <c r="Z149" s="27" t="s">
        <v>123</v>
      </c>
      <c r="AA149" s="26"/>
      <c r="AB149" s="26"/>
      <c r="AC149" s="26"/>
      <c r="AD149" s="26"/>
      <c r="AE149" s="26"/>
      <c r="AF149" s="26"/>
      <c r="AG149" s="26"/>
      <c r="AH149" s="45" t="n">
        <v>55</v>
      </c>
      <c r="AI149" s="45" t="n">
        <f aca="false">Q149</f>
        <v>0</v>
      </c>
      <c r="AJ149" s="45" t="n">
        <f aca="false">$AH149-$AI149</f>
        <v>55</v>
      </c>
      <c r="AK149" s="46" t="n">
        <v>3932.58272727273</v>
      </c>
      <c r="AL149" s="46" t="n">
        <f aca="false">$AJ149*$AK149</f>
        <v>216292.05</v>
      </c>
      <c r="AM149" s="46" t="n">
        <f aca="false">$AI149*$AK149</f>
        <v>0</v>
      </c>
      <c r="AN149" s="26"/>
      <c r="AO149" s="26" t="s">
        <v>3489</v>
      </c>
    </row>
    <row r="150" customFormat="false" ht="12" hidden="false" customHeight="false" outlineLevel="0" collapsed="false">
      <c r="A150" s="39" t="s">
        <v>3772</v>
      </c>
      <c r="B150" s="39" t="s">
        <v>3773</v>
      </c>
      <c r="C150" s="39" t="s">
        <v>4506</v>
      </c>
      <c r="D150" s="39" t="s">
        <v>4505</v>
      </c>
      <c r="E150" s="39" t="s">
        <v>261</v>
      </c>
      <c r="F150" s="39" t="s">
        <v>3464</v>
      </c>
      <c r="G150" s="39" t="s">
        <v>6096</v>
      </c>
      <c r="H150" s="39" t="s">
        <v>4502</v>
      </c>
      <c r="I150" s="40" t="n">
        <v>30</v>
      </c>
      <c r="J150" s="40" t="n">
        <v>0</v>
      </c>
      <c r="K150" s="39" t="s">
        <v>4503</v>
      </c>
      <c r="L150" s="41" t="n">
        <v>0</v>
      </c>
      <c r="M150" s="41" t="n">
        <v>258000</v>
      </c>
      <c r="O150" s="42" t="n">
        <f aca="false">M150/SUM($M$2:$M$485)</f>
        <v>0.00420435348160627</v>
      </c>
      <c r="P150" s="43" t="n">
        <f aca="false">IFERROR(M150/I150,0)</f>
        <v>8600</v>
      </c>
      <c r="Q150" s="17"/>
      <c r="R150" s="44" t="n">
        <f aca="false">I150-Q150</f>
        <v>30</v>
      </c>
      <c r="S150" s="43" t="n">
        <f aca="false">$AK150*R150</f>
        <v>258000</v>
      </c>
      <c r="U150" s="26" t="s">
        <v>259</v>
      </c>
      <c r="V150" s="26" t="s">
        <v>260</v>
      </c>
      <c r="W150" s="26" t="s">
        <v>262</v>
      </c>
      <c r="X150" s="26"/>
      <c r="Y150" s="26" t="s">
        <v>277</v>
      </c>
      <c r="Z150" s="27" t="s">
        <v>123</v>
      </c>
      <c r="AA150" s="26"/>
      <c r="AB150" s="26"/>
      <c r="AC150" s="26"/>
      <c r="AD150" s="26"/>
      <c r="AE150" s="26"/>
      <c r="AF150" s="26"/>
      <c r="AG150" s="26"/>
      <c r="AH150" s="45" t="n">
        <v>30</v>
      </c>
      <c r="AI150" s="45" t="n">
        <f aca="false">Q150</f>
        <v>0</v>
      </c>
      <c r="AJ150" s="45" t="n">
        <f aca="false">$AH150-$AI150</f>
        <v>30</v>
      </c>
      <c r="AK150" s="46" t="n">
        <v>8600</v>
      </c>
      <c r="AL150" s="46" t="n">
        <f aca="false">$AJ150*$AK150</f>
        <v>258000</v>
      </c>
      <c r="AM150" s="46" t="n">
        <f aca="false">$AI150*$AK150</f>
        <v>0</v>
      </c>
      <c r="AN150" s="26"/>
      <c r="AO150" s="26"/>
    </row>
    <row r="151" customFormat="false" ht="12" hidden="false" customHeight="false" outlineLevel="0" collapsed="false">
      <c r="A151" s="39" t="s">
        <v>3774</v>
      </c>
      <c r="B151" s="39" t="s">
        <v>3775</v>
      </c>
      <c r="C151" s="39" t="s">
        <v>4506</v>
      </c>
      <c r="D151" s="39" t="s">
        <v>4505</v>
      </c>
      <c r="E151" s="39" t="s">
        <v>261</v>
      </c>
      <c r="F151" s="39" t="s">
        <v>3464</v>
      </c>
      <c r="G151" s="39" t="s">
        <v>6096</v>
      </c>
      <c r="H151" s="39" t="s">
        <v>4502</v>
      </c>
      <c r="I151" s="40" t="n">
        <v>30</v>
      </c>
      <c r="J151" s="40" t="n">
        <v>0</v>
      </c>
      <c r="K151" s="39" t="s">
        <v>4503</v>
      </c>
      <c r="L151" s="41" t="n">
        <v>0</v>
      </c>
      <c r="M151" s="41" t="n">
        <v>163860</v>
      </c>
      <c r="O151" s="42" t="n">
        <f aca="false">M151/SUM($M$2:$M$485)</f>
        <v>0.0026702533391318</v>
      </c>
      <c r="P151" s="43" t="n">
        <f aca="false">IFERROR(M151/I151,0)</f>
        <v>5462</v>
      </c>
      <c r="Q151" s="17" t="n">
        <v>24</v>
      </c>
      <c r="R151" s="44" t="n">
        <f aca="false">I151-Q151</f>
        <v>6</v>
      </c>
      <c r="S151" s="43" t="n">
        <f aca="false">$AK151*R151</f>
        <v>32772</v>
      </c>
      <c r="U151" s="26" t="s">
        <v>259</v>
      </c>
      <c r="V151" s="26" t="s">
        <v>260</v>
      </c>
      <c r="W151" s="26" t="s">
        <v>262</v>
      </c>
      <c r="X151" s="29" t="s">
        <v>227</v>
      </c>
      <c r="Y151" s="26" t="s">
        <v>297</v>
      </c>
      <c r="Z151" s="25" t="s">
        <v>51</v>
      </c>
      <c r="AA151" s="26" t="s">
        <v>3776</v>
      </c>
      <c r="AB151" s="26" t="s">
        <v>3777</v>
      </c>
      <c r="AC151" s="26" t="s">
        <v>290</v>
      </c>
      <c r="AD151" s="26" t="s">
        <v>269</v>
      </c>
      <c r="AE151" s="26"/>
      <c r="AF151" s="26" t="s">
        <v>269</v>
      </c>
      <c r="AG151" s="26"/>
      <c r="AH151" s="45" t="n">
        <v>30</v>
      </c>
      <c r="AI151" s="45" t="n">
        <f aca="false">Q151</f>
        <v>24</v>
      </c>
      <c r="AJ151" s="45" t="n">
        <f aca="false">$AH151-$AI151</f>
        <v>6</v>
      </c>
      <c r="AK151" s="46" t="n">
        <v>5462</v>
      </c>
      <c r="AL151" s="46" t="n">
        <f aca="false">$AJ151*$AK151</f>
        <v>32772</v>
      </c>
      <c r="AM151" s="46" t="n">
        <f aca="false">$AI151*$AK151</f>
        <v>131088</v>
      </c>
      <c r="AN151" s="26"/>
      <c r="AO151" s="26" t="s">
        <v>3778</v>
      </c>
    </row>
    <row r="152" customFormat="false" ht="12" hidden="false" customHeight="false" outlineLevel="0" collapsed="false">
      <c r="A152" s="39" t="s">
        <v>910</v>
      </c>
      <c r="B152" s="39" t="s">
        <v>911</v>
      </c>
      <c r="C152" s="39" t="s">
        <v>4506</v>
      </c>
      <c r="D152" s="39" t="s">
        <v>4505</v>
      </c>
      <c r="E152" s="39" t="s">
        <v>261</v>
      </c>
      <c r="F152" s="39" t="s">
        <v>3464</v>
      </c>
      <c r="G152" s="39" t="s">
        <v>6096</v>
      </c>
      <c r="H152" s="39" t="s">
        <v>4502</v>
      </c>
      <c r="I152" s="40" t="n">
        <v>30</v>
      </c>
      <c r="J152" s="40" t="n">
        <v>0</v>
      </c>
      <c r="K152" s="39" t="s">
        <v>4503</v>
      </c>
      <c r="L152" s="41" t="n">
        <v>0</v>
      </c>
      <c r="M152" s="41" t="n">
        <v>133181.1</v>
      </c>
      <c r="O152" s="42" t="n">
        <f aca="false">M152/SUM($M$2:$M$485)</f>
        <v>0.00217031171112075</v>
      </c>
      <c r="P152" s="43" t="n">
        <f aca="false">IFERROR(M152/I152,0)</f>
        <v>4439.37</v>
      </c>
      <c r="Q152" s="17" t="n">
        <v>15</v>
      </c>
      <c r="R152" s="44" t="n">
        <f aca="false">I152-Q152</f>
        <v>15</v>
      </c>
      <c r="S152" s="43" t="n">
        <f aca="false">$AK152*R152</f>
        <v>66590.55</v>
      </c>
      <c r="U152" s="26" t="s">
        <v>259</v>
      </c>
      <c r="V152" s="26" t="s">
        <v>260</v>
      </c>
      <c r="W152" s="26" t="s">
        <v>262</v>
      </c>
      <c r="X152" s="24" t="s">
        <v>226</v>
      </c>
      <c r="Y152" s="26" t="s">
        <v>267</v>
      </c>
      <c r="Z152" s="25" t="s">
        <v>51</v>
      </c>
      <c r="AA152" s="26" t="s">
        <v>3779</v>
      </c>
      <c r="AB152" s="26" t="s">
        <v>3780</v>
      </c>
      <c r="AC152" s="26" t="s">
        <v>3781</v>
      </c>
      <c r="AD152" s="26" t="s">
        <v>269</v>
      </c>
      <c r="AE152" s="26"/>
      <c r="AF152" s="26" t="s">
        <v>270</v>
      </c>
      <c r="AG152" s="26" t="s">
        <v>3782</v>
      </c>
      <c r="AH152" s="45" t="n">
        <v>30</v>
      </c>
      <c r="AI152" s="45" t="n">
        <f aca="false">Q152</f>
        <v>15</v>
      </c>
      <c r="AJ152" s="45" t="n">
        <f aca="false">$AH152-$AI152</f>
        <v>15</v>
      </c>
      <c r="AK152" s="46" t="n">
        <v>4439.37</v>
      </c>
      <c r="AL152" s="46" t="n">
        <f aca="false">$AJ152*$AK152</f>
        <v>66590.55</v>
      </c>
      <c r="AM152" s="46" t="n">
        <f aca="false">$AI152*$AK152</f>
        <v>66590.55</v>
      </c>
      <c r="AN152" s="26"/>
      <c r="AO152" s="26" t="s">
        <v>368</v>
      </c>
    </row>
    <row r="153" customFormat="false" ht="12" hidden="false" customHeight="false" outlineLevel="0" collapsed="false">
      <c r="A153" s="39" t="s">
        <v>3783</v>
      </c>
      <c r="B153" s="39" t="s">
        <v>3784</v>
      </c>
      <c r="C153" s="39"/>
      <c r="D153" s="39" t="s">
        <v>4565</v>
      </c>
      <c r="E153" s="39" t="s">
        <v>611</v>
      </c>
      <c r="F153" s="39" t="s">
        <v>3464</v>
      </c>
      <c r="G153" s="39" t="s">
        <v>6133</v>
      </c>
      <c r="H153" s="39" t="s">
        <v>4502</v>
      </c>
      <c r="I153" s="40" t="n">
        <v>30</v>
      </c>
      <c r="J153" s="40" t="n">
        <v>0</v>
      </c>
      <c r="K153" s="39" t="s">
        <v>4503</v>
      </c>
      <c r="L153" s="41" t="n">
        <v>0</v>
      </c>
      <c r="M153" s="41" t="n">
        <v>200218.48</v>
      </c>
      <c r="O153" s="42" t="n">
        <f aca="false">M153/SUM($M$2:$M$485)</f>
        <v>0.00326274908321673</v>
      </c>
      <c r="P153" s="43" t="n">
        <f aca="false">IFERROR(M153/I153,0)</f>
        <v>6673.94933333333</v>
      </c>
      <c r="Q153" s="17"/>
      <c r="R153" s="44" t="n">
        <f aca="false">I153-Q153</f>
        <v>30</v>
      </c>
      <c r="S153" s="43" t="n">
        <f aca="false">$AK153*R153</f>
        <v>200218.48</v>
      </c>
      <c r="U153" s="26" t="s">
        <v>259</v>
      </c>
      <c r="V153" s="26" t="s">
        <v>610</v>
      </c>
      <c r="W153" s="26" t="s">
        <v>612</v>
      </c>
      <c r="X153" s="26"/>
      <c r="Y153" s="26" t="s">
        <v>615</v>
      </c>
      <c r="Z153" s="27" t="s">
        <v>126</v>
      </c>
      <c r="AA153" s="26"/>
      <c r="AB153" s="26"/>
      <c r="AC153" s="26"/>
      <c r="AD153" s="26"/>
      <c r="AE153" s="26"/>
      <c r="AF153" s="26"/>
      <c r="AG153" s="26"/>
      <c r="AH153" s="45" t="n">
        <v>30</v>
      </c>
      <c r="AI153" s="45" t="n">
        <f aca="false">Q153</f>
        <v>0</v>
      </c>
      <c r="AJ153" s="45" t="n">
        <f aca="false">$AH153-$AI153</f>
        <v>30</v>
      </c>
      <c r="AK153" s="46" t="n">
        <v>6673.94933333333</v>
      </c>
      <c r="AL153" s="46" t="n">
        <f aca="false">$AJ153*$AK153</f>
        <v>200218.48</v>
      </c>
      <c r="AM153" s="46" t="n">
        <f aca="false">$AI153*$AK153</f>
        <v>0</v>
      </c>
      <c r="AN153" s="26"/>
      <c r="AO153" s="26"/>
    </row>
    <row r="154" customFormat="false" ht="12" hidden="false" customHeight="false" outlineLevel="0" collapsed="false">
      <c r="A154" s="39" t="s">
        <v>3785</v>
      </c>
      <c r="B154" s="39" t="s">
        <v>3786</v>
      </c>
      <c r="C154" s="39"/>
      <c r="D154" s="39" t="s">
        <v>4565</v>
      </c>
      <c r="E154" s="39" t="s">
        <v>611</v>
      </c>
      <c r="F154" s="39" t="s">
        <v>3464</v>
      </c>
      <c r="G154" s="39" t="s">
        <v>6135</v>
      </c>
      <c r="H154" s="39" t="s">
        <v>4502</v>
      </c>
      <c r="I154" s="40" t="n">
        <v>29</v>
      </c>
      <c r="J154" s="40" t="n">
        <v>0</v>
      </c>
      <c r="K154" s="39" t="s">
        <v>4503</v>
      </c>
      <c r="L154" s="41" t="n">
        <v>0</v>
      </c>
      <c r="M154" s="41" t="n">
        <v>1046589</v>
      </c>
      <c r="O154" s="42" t="n">
        <f aca="false">M154/SUM($M$2:$M$485)</f>
        <v>0.0170551554494606</v>
      </c>
      <c r="P154" s="43" t="n">
        <f aca="false">IFERROR(M154/I154,0)</f>
        <v>36089.275862069</v>
      </c>
      <c r="Q154" s="17"/>
      <c r="R154" s="44" t="n">
        <f aca="false">I154-Q154</f>
        <v>29</v>
      </c>
      <c r="S154" s="43" t="n">
        <f aca="false">$AK154*R154</f>
        <v>1046589</v>
      </c>
      <c r="U154" s="26" t="s">
        <v>259</v>
      </c>
      <c r="V154" s="26" t="s">
        <v>610</v>
      </c>
      <c r="W154" s="26" t="s">
        <v>612</v>
      </c>
      <c r="X154" s="26"/>
      <c r="Y154" s="26" t="s">
        <v>615</v>
      </c>
      <c r="Z154" s="27" t="s">
        <v>126</v>
      </c>
      <c r="AA154" s="26"/>
      <c r="AB154" s="26"/>
      <c r="AC154" s="26"/>
      <c r="AD154" s="26"/>
      <c r="AE154" s="26"/>
      <c r="AF154" s="26"/>
      <c r="AG154" s="26"/>
      <c r="AH154" s="45" t="n">
        <v>29</v>
      </c>
      <c r="AI154" s="45" t="n">
        <f aca="false">Q154</f>
        <v>0</v>
      </c>
      <c r="AJ154" s="45" t="n">
        <f aca="false">$AH154-$AI154</f>
        <v>29</v>
      </c>
      <c r="AK154" s="46" t="n">
        <v>36089.275862069</v>
      </c>
      <c r="AL154" s="46" t="n">
        <f aca="false">$AJ154*$AK154</f>
        <v>1046589</v>
      </c>
      <c r="AM154" s="46" t="n">
        <f aca="false">$AI154*$AK154</f>
        <v>0</v>
      </c>
      <c r="AN154" s="26"/>
      <c r="AO154" s="26"/>
    </row>
    <row r="155" customFormat="false" ht="12" hidden="false" customHeight="false" outlineLevel="0" collapsed="false">
      <c r="A155" s="39" t="s">
        <v>917</v>
      </c>
      <c r="B155" s="39" t="s">
        <v>918</v>
      </c>
      <c r="C155" s="39" t="s">
        <v>4506</v>
      </c>
      <c r="D155" s="39" t="s">
        <v>4515</v>
      </c>
      <c r="E155" s="39" t="s">
        <v>261</v>
      </c>
      <c r="F155" s="39" t="s">
        <v>3464</v>
      </c>
      <c r="G155" s="39" t="s">
        <v>6096</v>
      </c>
      <c r="H155" s="39" t="s">
        <v>4502</v>
      </c>
      <c r="I155" s="40" t="n">
        <v>27</v>
      </c>
      <c r="J155" s="40" t="n">
        <v>0</v>
      </c>
      <c r="K155" s="39" t="s">
        <v>4503</v>
      </c>
      <c r="L155" s="41" t="n">
        <v>0</v>
      </c>
      <c r="M155" s="41" t="n">
        <v>73235</v>
      </c>
      <c r="O155" s="42" t="n">
        <f aca="false">M155/SUM($M$2:$M$485)</f>
        <v>0.00119343343885828</v>
      </c>
      <c r="P155" s="43" t="n">
        <f aca="false">IFERROR(M155/I155,0)</f>
        <v>2712.40740740741</v>
      </c>
      <c r="Q155" s="17" t="n">
        <v>15</v>
      </c>
      <c r="R155" s="44" t="n">
        <f aca="false">I155-Q155</f>
        <v>12</v>
      </c>
      <c r="S155" s="43" t="n">
        <f aca="false">$AK155*R155</f>
        <v>32548.8888888889</v>
      </c>
      <c r="U155" s="26" t="s">
        <v>259</v>
      </c>
      <c r="V155" s="26" t="s">
        <v>260</v>
      </c>
      <c r="W155" s="26" t="s">
        <v>262</v>
      </c>
      <c r="X155" s="24" t="s">
        <v>226</v>
      </c>
      <c r="Y155" s="26" t="s">
        <v>267</v>
      </c>
      <c r="Z155" s="25" t="s">
        <v>51</v>
      </c>
      <c r="AA155" s="26" t="s">
        <v>3787</v>
      </c>
      <c r="AB155" s="26" t="s">
        <v>3788</v>
      </c>
      <c r="AC155" s="26" t="s">
        <v>290</v>
      </c>
      <c r="AD155" s="26" t="s">
        <v>269</v>
      </c>
      <c r="AE155" s="26"/>
      <c r="AF155" s="26" t="s">
        <v>269</v>
      </c>
      <c r="AG155" s="26"/>
      <c r="AH155" s="45" t="n">
        <v>27</v>
      </c>
      <c r="AI155" s="45" t="n">
        <f aca="false">Q155</f>
        <v>15</v>
      </c>
      <c r="AJ155" s="45" t="n">
        <f aca="false">$AH155-$AI155</f>
        <v>12</v>
      </c>
      <c r="AK155" s="46" t="n">
        <v>2712.40740740741</v>
      </c>
      <c r="AL155" s="46" t="n">
        <f aca="false">$AJ155*$AK155</f>
        <v>32548.8888888889</v>
      </c>
      <c r="AM155" s="46" t="n">
        <f aca="false">$AI155*$AK155</f>
        <v>40686.1111111111</v>
      </c>
      <c r="AN155" s="26"/>
      <c r="AO155" s="26" t="s">
        <v>3566</v>
      </c>
    </row>
    <row r="156" customFormat="false" ht="12" hidden="false" customHeight="false" outlineLevel="0" collapsed="false">
      <c r="A156" s="39" t="s">
        <v>850</v>
      </c>
      <c r="B156" s="39" t="s">
        <v>851</v>
      </c>
      <c r="C156" s="39" t="s">
        <v>6138</v>
      </c>
      <c r="D156" s="39" t="s">
        <v>4505</v>
      </c>
      <c r="E156" s="39" t="s">
        <v>261</v>
      </c>
      <c r="F156" s="39" t="s">
        <v>3464</v>
      </c>
      <c r="G156" s="39" t="s">
        <v>6096</v>
      </c>
      <c r="H156" s="39" t="s">
        <v>4502</v>
      </c>
      <c r="I156" s="40" t="n">
        <v>25</v>
      </c>
      <c r="J156" s="40" t="n">
        <v>0</v>
      </c>
      <c r="K156" s="39" t="s">
        <v>4503</v>
      </c>
      <c r="L156" s="41" t="n">
        <v>0</v>
      </c>
      <c r="M156" s="41" t="n">
        <v>72934.27</v>
      </c>
      <c r="O156" s="42" t="n">
        <f aca="false">M156/SUM($M$2:$M$485)</f>
        <v>0.00118853275970121</v>
      </c>
      <c r="P156" s="43" t="n">
        <f aca="false">IFERROR(M156/I156,0)</f>
        <v>2917.3708</v>
      </c>
      <c r="Q156" s="17"/>
      <c r="R156" s="44" t="n">
        <f aca="false">I156-Q156</f>
        <v>25</v>
      </c>
      <c r="S156" s="43" t="n">
        <f aca="false">$AK156*R156</f>
        <v>72934.2672413793</v>
      </c>
      <c r="U156" s="26" t="s">
        <v>259</v>
      </c>
      <c r="V156" s="26" t="s">
        <v>260</v>
      </c>
      <c r="W156" s="26" t="s">
        <v>262</v>
      </c>
      <c r="X156" s="24" t="s">
        <v>226</v>
      </c>
      <c r="Y156" s="26" t="s">
        <v>267</v>
      </c>
      <c r="Z156" s="25" t="s">
        <v>51</v>
      </c>
      <c r="AA156" s="26" t="s">
        <v>3591</v>
      </c>
      <c r="AB156" s="26" t="s">
        <v>3592</v>
      </c>
      <c r="AC156" s="26" t="s">
        <v>854</v>
      </c>
      <c r="AD156" s="26" t="s">
        <v>269</v>
      </c>
      <c r="AE156" s="26"/>
      <c r="AF156" s="26" t="s">
        <v>270</v>
      </c>
      <c r="AG156" s="26" t="s">
        <v>855</v>
      </c>
      <c r="AH156" s="45"/>
      <c r="AI156" s="45"/>
      <c r="AJ156" s="45"/>
      <c r="AK156" s="46" t="n">
        <v>2917.37068965517</v>
      </c>
      <c r="AL156" s="46"/>
      <c r="AM156" s="46"/>
      <c r="AN156" s="26"/>
      <c r="AO156" s="26" t="s">
        <v>6139</v>
      </c>
    </row>
    <row r="157" customFormat="false" ht="12" hidden="false" customHeight="false" outlineLevel="0" collapsed="false">
      <c r="A157" s="39" t="s">
        <v>2014</v>
      </c>
      <c r="B157" s="39" t="s">
        <v>2015</v>
      </c>
      <c r="C157" s="39" t="s">
        <v>5297</v>
      </c>
      <c r="D157" s="39" t="s">
        <v>4505</v>
      </c>
      <c r="E157" s="39" t="s">
        <v>261</v>
      </c>
      <c r="F157" s="39" t="s">
        <v>3464</v>
      </c>
      <c r="G157" s="39" t="s">
        <v>6096</v>
      </c>
      <c r="H157" s="39" t="s">
        <v>4502</v>
      </c>
      <c r="I157" s="40" t="n">
        <v>25</v>
      </c>
      <c r="J157" s="40" t="n">
        <v>0</v>
      </c>
      <c r="K157" s="39" t="s">
        <v>4503</v>
      </c>
      <c r="L157" s="41" t="n">
        <v>0</v>
      </c>
      <c r="M157" s="41" t="n">
        <v>25678</v>
      </c>
      <c r="O157" s="42" t="n">
        <f aca="false">M157/SUM($M$2:$M$485)</f>
        <v>0.000418447243025914</v>
      </c>
      <c r="P157" s="43" t="n">
        <f aca="false">IFERROR(M157/I157,0)</f>
        <v>1027.12</v>
      </c>
      <c r="Q157" s="17" t="n">
        <v>29</v>
      </c>
      <c r="R157" s="44" t="n">
        <f aca="false">I157-Q157</f>
        <v>-4</v>
      </c>
      <c r="S157" s="43" t="n">
        <f aca="false">$AK157*R157</f>
        <v>-4108.48</v>
      </c>
      <c r="U157" s="26" t="s">
        <v>259</v>
      </c>
      <c r="V157" s="26" t="s">
        <v>260</v>
      </c>
      <c r="W157" s="26" t="s">
        <v>262</v>
      </c>
      <c r="X157" s="29" t="s">
        <v>227</v>
      </c>
      <c r="Y157" s="26" t="s">
        <v>297</v>
      </c>
      <c r="Z157" s="24" t="s">
        <v>54</v>
      </c>
      <c r="AA157" s="26" t="s">
        <v>2518</v>
      </c>
      <c r="AB157" s="26" t="s">
        <v>3789</v>
      </c>
      <c r="AC157" s="26" t="s">
        <v>290</v>
      </c>
      <c r="AD157" s="26" t="s">
        <v>269</v>
      </c>
      <c r="AE157" s="26"/>
      <c r="AF157" s="26" t="s">
        <v>269</v>
      </c>
      <c r="AG157" s="26"/>
      <c r="AH157" s="45" t="n">
        <v>25</v>
      </c>
      <c r="AI157" s="45" t="n">
        <f aca="false">Q157</f>
        <v>29</v>
      </c>
      <c r="AJ157" s="45" t="n">
        <f aca="false">$AH157-$AI157</f>
        <v>-4</v>
      </c>
      <c r="AK157" s="46" t="n">
        <v>1027.12</v>
      </c>
      <c r="AL157" s="46" t="n">
        <f aca="false">$AJ157*$AK157</f>
        <v>-4108.48</v>
      </c>
      <c r="AM157" s="46" t="n">
        <f aca="false">$AI157*$AK157</f>
        <v>29786.48</v>
      </c>
      <c r="AN157" s="26"/>
      <c r="AO157" s="26" t="s">
        <v>3790</v>
      </c>
    </row>
    <row r="158" customFormat="false" ht="12" hidden="false" customHeight="false" outlineLevel="0" collapsed="false">
      <c r="A158" s="39" t="s">
        <v>2455</v>
      </c>
      <c r="B158" s="39" t="s">
        <v>2456</v>
      </c>
      <c r="C158" s="39" t="s">
        <v>6140</v>
      </c>
      <c r="D158" s="39" t="s">
        <v>4505</v>
      </c>
      <c r="E158" s="39" t="s">
        <v>261</v>
      </c>
      <c r="F158" s="39" t="s">
        <v>3464</v>
      </c>
      <c r="G158" s="39" t="s">
        <v>6096</v>
      </c>
      <c r="H158" s="39" t="s">
        <v>4502</v>
      </c>
      <c r="I158" s="40" t="n">
        <v>25</v>
      </c>
      <c r="J158" s="40" t="n">
        <v>0</v>
      </c>
      <c r="K158" s="39" t="s">
        <v>4503</v>
      </c>
      <c r="L158" s="41" t="n">
        <v>0</v>
      </c>
      <c r="M158" s="41" t="n">
        <v>29825</v>
      </c>
      <c r="O158" s="42" t="n">
        <f aca="false">M158/SUM($M$2:$M$485)</f>
        <v>0.00048602652166243</v>
      </c>
      <c r="P158" s="43" t="n">
        <f aca="false">IFERROR(M158/I158,0)</f>
        <v>1193</v>
      </c>
      <c r="Q158" s="17" t="n">
        <v>28</v>
      </c>
      <c r="R158" s="44" t="n">
        <f aca="false">I158-Q158</f>
        <v>-3</v>
      </c>
      <c r="S158" s="43" t="n">
        <f aca="false">$AK158*R158</f>
        <v>-3579</v>
      </c>
      <c r="U158" s="26" t="s">
        <v>259</v>
      </c>
      <c r="V158" s="26" t="s">
        <v>260</v>
      </c>
      <c r="W158" s="26" t="s">
        <v>262</v>
      </c>
      <c r="X158" s="25" t="s">
        <v>228</v>
      </c>
      <c r="Y158" s="26" t="s">
        <v>282</v>
      </c>
      <c r="Z158" s="25" t="s">
        <v>51</v>
      </c>
      <c r="AA158" s="26" t="s">
        <v>3759</v>
      </c>
      <c r="AB158" s="26" t="s">
        <v>3760</v>
      </c>
      <c r="AC158" s="26" t="s">
        <v>290</v>
      </c>
      <c r="AD158" s="26" t="s">
        <v>269</v>
      </c>
      <c r="AE158" s="26"/>
      <c r="AF158" s="26" t="s">
        <v>270</v>
      </c>
      <c r="AG158" s="26" t="s">
        <v>3761</v>
      </c>
      <c r="AH158" s="45" t="n">
        <v>35</v>
      </c>
      <c r="AI158" s="45" t="n">
        <f aca="false">Q158</f>
        <v>28</v>
      </c>
      <c r="AJ158" s="45" t="n">
        <f aca="false">$AH158-$AI158</f>
        <v>7</v>
      </c>
      <c r="AK158" s="46" t="n">
        <v>1193</v>
      </c>
      <c r="AL158" s="46" t="n">
        <f aca="false">$AJ158*$AK158</f>
        <v>8351</v>
      </c>
      <c r="AM158" s="46" t="n">
        <f aca="false">$AI158*$AK158</f>
        <v>33404</v>
      </c>
      <c r="AN158" s="26"/>
      <c r="AO158" s="26" t="s">
        <v>3762</v>
      </c>
    </row>
    <row r="159" customFormat="false" ht="12" hidden="false" customHeight="false" outlineLevel="0" collapsed="false">
      <c r="A159" s="39" t="s">
        <v>3674</v>
      </c>
      <c r="B159" s="39" t="s">
        <v>3675</v>
      </c>
      <c r="C159" s="39" t="s">
        <v>6141</v>
      </c>
      <c r="D159" s="39" t="s">
        <v>4505</v>
      </c>
      <c r="E159" s="39" t="s">
        <v>261</v>
      </c>
      <c r="F159" s="39" t="s">
        <v>3464</v>
      </c>
      <c r="G159" s="39" t="s">
        <v>6096</v>
      </c>
      <c r="H159" s="39" t="s">
        <v>4502</v>
      </c>
      <c r="I159" s="40" t="n">
        <v>25</v>
      </c>
      <c r="J159" s="40" t="n">
        <v>0</v>
      </c>
      <c r="K159" s="39" t="s">
        <v>4503</v>
      </c>
      <c r="L159" s="41" t="n">
        <v>0</v>
      </c>
      <c r="M159" s="41" t="n">
        <v>98314.57</v>
      </c>
      <c r="O159" s="42" t="n">
        <f aca="false">M159/SUM($M$2:$M$485)</f>
        <v>0.00160212870027955</v>
      </c>
      <c r="P159" s="43" t="n">
        <f aca="false">IFERROR(M159/I159,0)</f>
        <v>3932.5828</v>
      </c>
      <c r="Q159" s="17"/>
      <c r="R159" s="44" t="n">
        <f aca="false">I159-Q159</f>
        <v>25</v>
      </c>
      <c r="S159" s="43" t="n">
        <f aca="false">$AK159*R159</f>
        <v>98314.5681818182</v>
      </c>
      <c r="U159" s="26" t="s">
        <v>259</v>
      </c>
      <c r="V159" s="26" t="s">
        <v>260</v>
      </c>
      <c r="W159" s="26" t="s">
        <v>262</v>
      </c>
      <c r="X159" s="26"/>
      <c r="Y159" s="26" t="s">
        <v>277</v>
      </c>
      <c r="Z159" s="27" t="s">
        <v>123</v>
      </c>
      <c r="AA159" s="26"/>
      <c r="AB159" s="26"/>
      <c r="AC159" s="26"/>
      <c r="AD159" s="26"/>
      <c r="AE159" s="26"/>
      <c r="AF159" s="26"/>
      <c r="AG159" s="26"/>
      <c r="AH159" s="45"/>
      <c r="AI159" s="45"/>
      <c r="AJ159" s="45"/>
      <c r="AK159" s="46" t="n">
        <v>3932.58272727273</v>
      </c>
      <c r="AL159" s="46"/>
      <c r="AM159" s="46"/>
      <c r="AN159" s="26"/>
      <c r="AO159" s="26" t="s">
        <v>3489</v>
      </c>
    </row>
    <row r="160" customFormat="false" ht="12" hidden="false" customHeight="false" outlineLevel="0" collapsed="false">
      <c r="A160" s="39" t="s">
        <v>3791</v>
      </c>
      <c r="B160" s="39" t="s">
        <v>3792</v>
      </c>
      <c r="C160" s="39" t="s">
        <v>4506</v>
      </c>
      <c r="D160" s="39" t="s">
        <v>4515</v>
      </c>
      <c r="E160" s="39" t="s">
        <v>261</v>
      </c>
      <c r="F160" s="39" t="s">
        <v>3464</v>
      </c>
      <c r="G160" s="39" t="s">
        <v>6096</v>
      </c>
      <c r="H160" s="39" t="s">
        <v>4502</v>
      </c>
      <c r="I160" s="40" t="n">
        <v>25</v>
      </c>
      <c r="J160" s="40" t="n">
        <v>0</v>
      </c>
      <c r="K160" s="39" t="s">
        <v>4503</v>
      </c>
      <c r="L160" s="41" t="n">
        <v>0</v>
      </c>
      <c r="M160" s="41" t="n">
        <v>45390.5</v>
      </c>
      <c r="O160" s="42" t="n">
        <f aca="false">M160/SUM($M$2:$M$485)</f>
        <v>0.000739681033747479</v>
      </c>
      <c r="P160" s="43" t="n">
        <f aca="false">IFERROR(M160/I160,0)</f>
        <v>1815.62</v>
      </c>
      <c r="Q160" s="17"/>
      <c r="R160" s="44" t="n">
        <f aca="false">I160-Q160</f>
        <v>25</v>
      </c>
      <c r="S160" s="43" t="n">
        <f aca="false">$AK160*R160</f>
        <v>45390.5</v>
      </c>
      <c r="U160" s="26" t="s">
        <v>259</v>
      </c>
      <c r="V160" s="26" t="s">
        <v>260</v>
      </c>
      <c r="W160" s="26" t="s">
        <v>262</v>
      </c>
      <c r="X160" s="26"/>
      <c r="Y160" s="26" t="s">
        <v>277</v>
      </c>
      <c r="Z160" s="27" t="s">
        <v>123</v>
      </c>
      <c r="AA160" s="26"/>
      <c r="AB160" s="26"/>
      <c r="AC160" s="26"/>
      <c r="AD160" s="26"/>
      <c r="AE160" s="26"/>
      <c r="AF160" s="26"/>
      <c r="AG160" s="26"/>
      <c r="AH160" s="45" t="n">
        <v>25</v>
      </c>
      <c r="AI160" s="45" t="n">
        <f aca="false">Q160</f>
        <v>0</v>
      </c>
      <c r="AJ160" s="45" t="n">
        <f aca="false">$AH160-$AI160</f>
        <v>25</v>
      </c>
      <c r="AK160" s="46" t="n">
        <v>1815.62</v>
      </c>
      <c r="AL160" s="46" t="n">
        <f aca="false">$AJ160*$AK160</f>
        <v>45390.5</v>
      </c>
      <c r="AM160" s="46" t="n">
        <f aca="false">$AI160*$AK160</f>
        <v>0</v>
      </c>
      <c r="AN160" s="26"/>
      <c r="AO160" s="26"/>
    </row>
    <row r="161" customFormat="false" ht="12" hidden="false" customHeight="false" outlineLevel="0" collapsed="false">
      <c r="A161" s="39" t="s">
        <v>1373</v>
      </c>
      <c r="B161" s="39" t="s">
        <v>1374</v>
      </c>
      <c r="C161" s="39"/>
      <c r="D161" s="39" t="s">
        <v>4505</v>
      </c>
      <c r="E161" s="39" t="s">
        <v>274</v>
      </c>
      <c r="F161" s="39" t="s">
        <v>3464</v>
      </c>
      <c r="G161" s="39" t="s">
        <v>6097</v>
      </c>
      <c r="H161" s="39" t="s">
        <v>4502</v>
      </c>
      <c r="I161" s="40" t="n">
        <v>25</v>
      </c>
      <c r="J161" s="40" t="n">
        <v>0</v>
      </c>
      <c r="K161" s="39" t="s">
        <v>4503</v>
      </c>
      <c r="L161" s="41" t="n">
        <v>0</v>
      </c>
      <c r="M161" s="41" t="n">
        <v>14375.83</v>
      </c>
      <c r="O161" s="42" t="n">
        <f aca="false">M161/SUM($M$2:$M$485)</f>
        <v>0.000234267716711162</v>
      </c>
      <c r="P161" s="43" t="n">
        <f aca="false">IFERROR(M161/I161,0)</f>
        <v>575.0332</v>
      </c>
      <c r="Q161" s="17"/>
      <c r="R161" s="44" t="n">
        <f aca="false">I161-Q161</f>
        <v>25</v>
      </c>
      <c r="S161" s="43" t="n">
        <f aca="false">$AK161*R161</f>
        <v>14375.83</v>
      </c>
      <c r="U161" s="26" t="s">
        <v>259</v>
      </c>
      <c r="V161" s="26" t="s">
        <v>273</v>
      </c>
      <c r="W161" s="26" t="s">
        <v>262</v>
      </c>
      <c r="X161" s="26"/>
      <c r="Y161" s="26" t="s">
        <v>277</v>
      </c>
      <c r="Z161" s="27" t="s">
        <v>123</v>
      </c>
      <c r="AA161" s="26"/>
      <c r="AB161" s="26"/>
      <c r="AC161" s="26"/>
      <c r="AD161" s="26"/>
      <c r="AE161" s="26"/>
      <c r="AF161" s="26"/>
      <c r="AG161" s="26"/>
      <c r="AH161" s="45" t="n">
        <v>25</v>
      </c>
      <c r="AI161" s="45" t="n">
        <f aca="false">Q161</f>
        <v>0</v>
      </c>
      <c r="AJ161" s="45" t="n">
        <f aca="false">$AH161-$AI161</f>
        <v>25</v>
      </c>
      <c r="AK161" s="46" t="n">
        <v>575.0332</v>
      </c>
      <c r="AL161" s="46" t="n">
        <f aca="false">$AJ161*$AK161</f>
        <v>14375.83</v>
      </c>
      <c r="AM161" s="46" t="n">
        <f aca="false">$AI161*$AK161</f>
        <v>0</v>
      </c>
      <c r="AN161" s="26"/>
      <c r="AO161" s="26"/>
    </row>
    <row r="162" customFormat="false" ht="12" hidden="false" customHeight="false" outlineLevel="0" collapsed="false">
      <c r="A162" s="39" t="s">
        <v>2339</v>
      </c>
      <c r="B162" s="39" t="s">
        <v>2340</v>
      </c>
      <c r="C162" s="39"/>
      <c r="D162" s="39" t="s">
        <v>4505</v>
      </c>
      <c r="E162" s="39" t="s">
        <v>274</v>
      </c>
      <c r="F162" s="39" t="s">
        <v>3464</v>
      </c>
      <c r="G162" s="39" t="s">
        <v>6097</v>
      </c>
      <c r="H162" s="39" t="s">
        <v>4502</v>
      </c>
      <c r="I162" s="40" t="n">
        <v>25</v>
      </c>
      <c r="J162" s="40" t="n">
        <v>0</v>
      </c>
      <c r="K162" s="39" t="s">
        <v>4503</v>
      </c>
      <c r="L162" s="41" t="n">
        <v>0</v>
      </c>
      <c r="M162" s="41" t="n">
        <v>8659.71</v>
      </c>
      <c r="O162" s="42" t="n">
        <f aca="false">M162/SUM($M$2:$M$485)</f>
        <v>0.000141118146853491</v>
      </c>
      <c r="P162" s="43" t="n">
        <f aca="false">IFERROR(M162/I162,0)</f>
        <v>346.3884</v>
      </c>
      <c r="Q162" s="17"/>
      <c r="R162" s="44" t="n">
        <f aca="false">I162-Q162</f>
        <v>25</v>
      </c>
      <c r="S162" s="43" t="n">
        <f aca="false">$AK162*R162</f>
        <v>8659.71</v>
      </c>
      <c r="U162" s="26" t="s">
        <v>259</v>
      </c>
      <c r="V162" s="26" t="s">
        <v>273</v>
      </c>
      <c r="W162" s="26" t="s">
        <v>262</v>
      </c>
      <c r="X162" s="26"/>
      <c r="Y162" s="26" t="s">
        <v>277</v>
      </c>
      <c r="Z162" s="27" t="s">
        <v>123</v>
      </c>
      <c r="AA162" s="26"/>
      <c r="AB162" s="26"/>
      <c r="AC162" s="26"/>
      <c r="AD162" s="26"/>
      <c r="AE162" s="26"/>
      <c r="AF162" s="26"/>
      <c r="AG162" s="26"/>
      <c r="AH162" s="45" t="n">
        <v>25</v>
      </c>
      <c r="AI162" s="45" t="n">
        <f aca="false">Q162</f>
        <v>0</v>
      </c>
      <c r="AJ162" s="45" t="n">
        <f aca="false">$AH162-$AI162</f>
        <v>25</v>
      </c>
      <c r="AK162" s="46" t="n">
        <v>346.3884</v>
      </c>
      <c r="AL162" s="46" t="n">
        <f aca="false">$AJ162*$AK162</f>
        <v>8659.71</v>
      </c>
      <c r="AM162" s="46" t="n">
        <f aca="false">$AI162*$AK162</f>
        <v>0</v>
      </c>
      <c r="AN162" s="26"/>
      <c r="AO162" s="26"/>
    </row>
    <row r="163" customFormat="false" ht="12" hidden="false" customHeight="false" outlineLevel="0" collapsed="false">
      <c r="A163" s="39" t="s">
        <v>947</v>
      </c>
      <c r="B163" s="39" t="s">
        <v>948</v>
      </c>
      <c r="C163" s="39" t="s">
        <v>4506</v>
      </c>
      <c r="D163" s="39" t="s">
        <v>4505</v>
      </c>
      <c r="E163" s="39" t="s">
        <v>261</v>
      </c>
      <c r="F163" s="39" t="s">
        <v>3464</v>
      </c>
      <c r="G163" s="39" t="s">
        <v>6096</v>
      </c>
      <c r="H163" s="39" t="s">
        <v>4502</v>
      </c>
      <c r="I163" s="40" t="n">
        <v>24</v>
      </c>
      <c r="J163" s="40" t="n">
        <v>0</v>
      </c>
      <c r="K163" s="39" t="s">
        <v>4503</v>
      </c>
      <c r="L163" s="41" t="n">
        <v>0</v>
      </c>
      <c r="M163" s="41" t="n">
        <v>37543.88</v>
      </c>
      <c r="O163" s="42" t="n">
        <f aca="false">M163/SUM($M$2:$M$485)</f>
        <v>0.000611812955779101</v>
      </c>
      <c r="P163" s="43" t="n">
        <f aca="false">IFERROR(M163/I163,0)</f>
        <v>1564.32833333333</v>
      </c>
      <c r="Q163" s="17" t="n">
        <v>4</v>
      </c>
      <c r="R163" s="44" t="n">
        <f aca="false">I163-Q163</f>
        <v>20</v>
      </c>
      <c r="S163" s="43" t="n">
        <f aca="false">$AK163*R163</f>
        <v>31286.5666666667</v>
      </c>
      <c r="U163" s="26" t="s">
        <v>259</v>
      </c>
      <c r="V163" s="26" t="s">
        <v>260</v>
      </c>
      <c r="W163" s="26" t="s">
        <v>262</v>
      </c>
      <c r="X163" s="29" t="s">
        <v>227</v>
      </c>
      <c r="Y163" s="26" t="s">
        <v>297</v>
      </c>
      <c r="Z163" s="25" t="s">
        <v>51</v>
      </c>
      <c r="AA163" s="26" t="s">
        <v>1965</v>
      </c>
      <c r="AB163" s="26" t="s">
        <v>3768</v>
      </c>
      <c r="AC163" s="26" t="s">
        <v>2323</v>
      </c>
      <c r="AD163" s="26" t="s">
        <v>269</v>
      </c>
      <c r="AE163" s="26"/>
      <c r="AF163" s="26" t="s">
        <v>270</v>
      </c>
      <c r="AG163" s="26" t="s">
        <v>2324</v>
      </c>
      <c r="AH163" s="45" t="n">
        <v>30</v>
      </c>
      <c r="AI163" s="45" t="n">
        <f aca="false">Q163</f>
        <v>4</v>
      </c>
      <c r="AJ163" s="45" t="n">
        <f aca="false">$AH163-$AI163</f>
        <v>26</v>
      </c>
      <c r="AK163" s="46" t="n">
        <v>1564.32833333333</v>
      </c>
      <c r="AL163" s="46" t="n">
        <f aca="false">$AJ163*$AK163</f>
        <v>40672.5366666667</v>
      </c>
      <c r="AM163" s="46" t="n">
        <f aca="false">$AI163*$AK163</f>
        <v>6257.31333333333</v>
      </c>
      <c r="AN163" s="26"/>
      <c r="AO163" s="26" t="s">
        <v>3769</v>
      </c>
    </row>
    <row r="164" customFormat="false" ht="12" hidden="false" customHeight="false" outlineLevel="0" collapsed="false">
      <c r="A164" s="39" t="s">
        <v>767</v>
      </c>
      <c r="B164" s="39" t="s">
        <v>768</v>
      </c>
      <c r="C164" s="39" t="s">
        <v>6142</v>
      </c>
      <c r="D164" s="39" t="s">
        <v>4505</v>
      </c>
      <c r="E164" s="39" t="s">
        <v>261</v>
      </c>
      <c r="F164" s="39" t="s">
        <v>3464</v>
      </c>
      <c r="G164" s="39" t="s">
        <v>6096</v>
      </c>
      <c r="H164" s="39" t="s">
        <v>4502</v>
      </c>
      <c r="I164" s="40" t="n">
        <v>24</v>
      </c>
      <c r="J164" s="40" t="n">
        <v>0</v>
      </c>
      <c r="K164" s="39" t="s">
        <v>4503</v>
      </c>
      <c r="L164" s="41" t="n">
        <v>0</v>
      </c>
      <c r="M164" s="41" t="n">
        <v>30001.85</v>
      </c>
      <c r="O164" s="42" t="n">
        <f aca="false">M164/SUM($M$2:$M$485)</f>
        <v>0.000488908459310578</v>
      </c>
      <c r="P164" s="43" t="n">
        <f aca="false">IFERROR(M164/I164,0)</f>
        <v>1250.07708333333</v>
      </c>
      <c r="Q164" s="17"/>
      <c r="R164" s="44" t="n">
        <f aca="false">I164-Q164</f>
        <v>24</v>
      </c>
      <c r="S164" s="43" t="n">
        <f aca="false">$AK164*R164</f>
        <v>30001.85</v>
      </c>
      <c r="U164" s="26" t="s">
        <v>259</v>
      </c>
      <c r="V164" s="26" t="s">
        <v>260</v>
      </c>
      <c r="W164" s="26" t="s">
        <v>262</v>
      </c>
      <c r="X164" s="26"/>
      <c r="Y164" s="26" t="s">
        <v>277</v>
      </c>
      <c r="Z164" s="27" t="s">
        <v>123</v>
      </c>
      <c r="AA164" s="26"/>
      <c r="AB164" s="26"/>
      <c r="AC164" s="26"/>
      <c r="AD164" s="26"/>
      <c r="AE164" s="26"/>
      <c r="AF164" s="26"/>
      <c r="AG164" s="26"/>
      <c r="AH164" s="45" t="n">
        <v>24</v>
      </c>
      <c r="AI164" s="45" t="n">
        <f aca="false">Q164</f>
        <v>0</v>
      </c>
      <c r="AJ164" s="45" t="n">
        <f aca="false">$AH164-$AI164</f>
        <v>24</v>
      </c>
      <c r="AK164" s="46" t="n">
        <v>1250.07708333333</v>
      </c>
      <c r="AL164" s="46" t="n">
        <f aca="false">$AJ164*$AK164</f>
        <v>30001.85</v>
      </c>
      <c r="AM164" s="46" t="n">
        <f aca="false">$AI164*$AK164</f>
        <v>0</v>
      </c>
      <c r="AN164" s="26"/>
      <c r="AO164" s="26"/>
    </row>
    <row r="165" customFormat="false" ht="12" hidden="false" customHeight="false" outlineLevel="0" collapsed="false">
      <c r="A165" s="39" t="s">
        <v>453</v>
      </c>
      <c r="B165" s="39" t="s">
        <v>454</v>
      </c>
      <c r="C165" s="39" t="s">
        <v>4544</v>
      </c>
      <c r="D165" s="39" t="s">
        <v>4505</v>
      </c>
      <c r="E165" s="39" t="s">
        <v>261</v>
      </c>
      <c r="F165" s="39" t="s">
        <v>3464</v>
      </c>
      <c r="G165" s="39" t="s">
        <v>6096</v>
      </c>
      <c r="H165" s="39" t="s">
        <v>4502</v>
      </c>
      <c r="I165" s="40" t="n">
        <v>24</v>
      </c>
      <c r="J165" s="40" t="n">
        <v>0</v>
      </c>
      <c r="K165" s="39" t="s">
        <v>4503</v>
      </c>
      <c r="L165" s="41" t="n">
        <v>0</v>
      </c>
      <c r="M165" s="41" t="n">
        <v>54310.72</v>
      </c>
      <c r="O165" s="42" t="n">
        <f aca="false">M165/SUM($M$2:$M$485)</f>
        <v>0.000885044436901331</v>
      </c>
      <c r="P165" s="43" t="n">
        <f aca="false">IFERROR(M165/I165,0)</f>
        <v>2262.94666666667</v>
      </c>
      <c r="Q165" s="17"/>
      <c r="R165" s="44" t="n">
        <f aca="false">I165-Q165</f>
        <v>24</v>
      </c>
      <c r="S165" s="43" t="n">
        <f aca="false">$AK165*R165</f>
        <v>54310.7228571429</v>
      </c>
      <c r="U165" s="26" t="s">
        <v>259</v>
      </c>
      <c r="V165" s="26" t="s">
        <v>260</v>
      </c>
      <c r="W165" s="26" t="s">
        <v>262</v>
      </c>
      <c r="X165" s="24" t="s">
        <v>226</v>
      </c>
      <c r="Y165" s="26" t="s">
        <v>267</v>
      </c>
      <c r="Z165" s="25" t="s">
        <v>51</v>
      </c>
      <c r="AA165" s="26" t="s">
        <v>3654</v>
      </c>
      <c r="AB165" s="26" t="s">
        <v>3655</v>
      </c>
      <c r="AC165" s="26" t="s">
        <v>457</v>
      </c>
      <c r="AD165" s="26" t="s">
        <v>269</v>
      </c>
      <c r="AE165" s="26"/>
      <c r="AF165" s="26" t="s">
        <v>270</v>
      </c>
      <c r="AG165" s="26" t="s">
        <v>458</v>
      </c>
      <c r="AH165" s="45"/>
      <c r="AI165" s="45"/>
      <c r="AJ165" s="45"/>
      <c r="AK165" s="46" t="n">
        <v>2262.94678571429</v>
      </c>
      <c r="AL165" s="46"/>
      <c r="AM165" s="46"/>
      <c r="AN165" s="26"/>
      <c r="AO165" s="26" t="s">
        <v>6143</v>
      </c>
    </row>
    <row r="166" customFormat="false" ht="12" hidden="false" customHeight="false" outlineLevel="0" collapsed="false">
      <c r="A166" s="39" t="s">
        <v>856</v>
      </c>
      <c r="B166" s="39" t="s">
        <v>857</v>
      </c>
      <c r="C166" s="39" t="s">
        <v>4684</v>
      </c>
      <c r="D166" s="39" t="s">
        <v>4505</v>
      </c>
      <c r="E166" s="39" t="s">
        <v>261</v>
      </c>
      <c r="F166" s="39" t="s">
        <v>3464</v>
      </c>
      <c r="G166" s="39" t="s">
        <v>6096</v>
      </c>
      <c r="H166" s="39" t="s">
        <v>4502</v>
      </c>
      <c r="I166" s="40" t="n">
        <v>24</v>
      </c>
      <c r="J166" s="40" t="n">
        <v>0</v>
      </c>
      <c r="K166" s="39" t="s">
        <v>4503</v>
      </c>
      <c r="L166" s="41" t="n">
        <v>0</v>
      </c>
      <c r="M166" s="41" t="n">
        <v>58255.92</v>
      </c>
      <c r="O166" s="42" t="n">
        <f aca="false">M166/SUM($M$2:$M$485)</f>
        <v>0.000949335194093707</v>
      </c>
      <c r="P166" s="43" t="n">
        <f aca="false">IFERROR(M166/I166,0)</f>
        <v>2427.33</v>
      </c>
      <c r="Q166" s="17" t="n">
        <v>21</v>
      </c>
      <c r="R166" s="44" t="n">
        <f aca="false">I166-Q166</f>
        <v>3</v>
      </c>
      <c r="S166" s="43" t="n">
        <f aca="false">$AK166*R166</f>
        <v>7281.99</v>
      </c>
      <c r="U166" s="26" t="s">
        <v>259</v>
      </c>
      <c r="V166" s="26" t="s">
        <v>260</v>
      </c>
      <c r="W166" s="26" t="s">
        <v>262</v>
      </c>
      <c r="X166" s="24" t="s">
        <v>226</v>
      </c>
      <c r="Y166" s="26" t="s">
        <v>267</v>
      </c>
      <c r="Z166" s="25" t="s">
        <v>51</v>
      </c>
      <c r="AA166" s="26" t="s">
        <v>3749</v>
      </c>
      <c r="AB166" s="26" t="s">
        <v>3750</v>
      </c>
      <c r="AC166" s="26" t="s">
        <v>860</v>
      </c>
      <c r="AD166" s="26" t="s">
        <v>269</v>
      </c>
      <c r="AE166" s="26"/>
      <c r="AF166" s="26" t="s">
        <v>270</v>
      </c>
      <c r="AG166" s="26" t="s">
        <v>861</v>
      </c>
      <c r="AH166" s="45" t="n">
        <v>36</v>
      </c>
      <c r="AI166" s="45" t="n">
        <f aca="false">Q166</f>
        <v>21</v>
      </c>
      <c r="AJ166" s="45" t="n">
        <f aca="false">$AH166-$AI166</f>
        <v>15</v>
      </c>
      <c r="AK166" s="46" t="n">
        <v>2427.33</v>
      </c>
      <c r="AL166" s="46" t="n">
        <f aca="false">$AJ166*$AK166</f>
        <v>36409.95</v>
      </c>
      <c r="AM166" s="46" t="n">
        <f aca="false">$AI166*$AK166</f>
        <v>50973.93</v>
      </c>
      <c r="AN166" s="26"/>
      <c r="AO166" s="26" t="s">
        <v>3481</v>
      </c>
    </row>
    <row r="167" customFormat="false" ht="12" hidden="false" customHeight="false" outlineLevel="0" collapsed="false">
      <c r="A167" s="39" t="s">
        <v>2461</v>
      </c>
      <c r="B167" s="39" t="s">
        <v>2462</v>
      </c>
      <c r="C167" s="39" t="s">
        <v>4506</v>
      </c>
      <c r="D167" s="39" t="s">
        <v>4505</v>
      </c>
      <c r="E167" s="39" t="s">
        <v>261</v>
      </c>
      <c r="F167" s="39" t="s">
        <v>3464</v>
      </c>
      <c r="G167" s="39" t="s">
        <v>6096</v>
      </c>
      <c r="H167" s="39" t="s">
        <v>4502</v>
      </c>
      <c r="I167" s="40" t="n">
        <v>24</v>
      </c>
      <c r="J167" s="40" t="n">
        <v>0</v>
      </c>
      <c r="K167" s="39" t="s">
        <v>4503</v>
      </c>
      <c r="L167" s="41" t="n">
        <v>0</v>
      </c>
      <c r="M167" s="41" t="n">
        <v>34945.33</v>
      </c>
      <c r="O167" s="42" t="n">
        <f aca="false">M167/SUM($M$2:$M$485)</f>
        <v>0.0005694671312069</v>
      </c>
      <c r="P167" s="43" t="n">
        <f aca="false">IFERROR(M167/I167,0)</f>
        <v>1456.05541666667</v>
      </c>
      <c r="Q167" s="17" t="n">
        <v>32</v>
      </c>
      <c r="R167" s="44" t="n">
        <f aca="false">I167-Q167</f>
        <v>-8</v>
      </c>
      <c r="S167" s="43" t="n">
        <f aca="false">$AK167*R167</f>
        <v>-11648.4417391304</v>
      </c>
      <c r="U167" s="26" t="s">
        <v>259</v>
      </c>
      <c r="V167" s="26" t="s">
        <v>260</v>
      </c>
      <c r="W167" s="26" t="s">
        <v>262</v>
      </c>
      <c r="X167" s="24" t="s">
        <v>226</v>
      </c>
      <c r="Y167" s="26" t="s">
        <v>267</v>
      </c>
      <c r="Z167" s="25" t="s">
        <v>51</v>
      </c>
      <c r="AA167" s="26" t="s">
        <v>1846</v>
      </c>
      <c r="AB167" s="26" t="s">
        <v>3723</v>
      </c>
      <c r="AC167" s="26" t="s">
        <v>290</v>
      </c>
      <c r="AD167" s="26" t="s">
        <v>269</v>
      </c>
      <c r="AE167" s="26"/>
      <c r="AF167" s="26" t="s">
        <v>269</v>
      </c>
      <c r="AG167" s="26"/>
      <c r="AH167" s="45" t="n">
        <v>46</v>
      </c>
      <c r="AI167" s="45" t="n">
        <f aca="false">Q167</f>
        <v>32</v>
      </c>
      <c r="AJ167" s="45" t="n">
        <f aca="false">$AH167-$AI167</f>
        <v>14</v>
      </c>
      <c r="AK167" s="46" t="n">
        <v>1456.0552173913</v>
      </c>
      <c r="AL167" s="46" t="n">
        <f aca="false">$AJ167*$AK167</f>
        <v>20384.7730434783</v>
      </c>
      <c r="AM167" s="46" t="n">
        <f aca="false">$AI167*$AK167</f>
        <v>46593.7669565217</v>
      </c>
      <c r="AN167" s="26"/>
      <c r="AO167" s="26" t="s">
        <v>3724</v>
      </c>
    </row>
    <row r="168" customFormat="false" ht="12" hidden="false" customHeight="false" outlineLevel="0" collapsed="false">
      <c r="A168" s="39" t="s">
        <v>541</v>
      </c>
      <c r="B168" s="39" t="s">
        <v>542</v>
      </c>
      <c r="C168" s="39" t="s">
        <v>6144</v>
      </c>
      <c r="D168" s="39" t="s">
        <v>4505</v>
      </c>
      <c r="E168" s="39" t="s">
        <v>261</v>
      </c>
      <c r="F168" s="39" t="s">
        <v>3464</v>
      </c>
      <c r="G168" s="39" t="s">
        <v>6096</v>
      </c>
      <c r="H168" s="39" t="s">
        <v>4502</v>
      </c>
      <c r="I168" s="40" t="n">
        <v>24</v>
      </c>
      <c r="J168" s="40" t="n">
        <v>0</v>
      </c>
      <c r="K168" s="39" t="s">
        <v>4503</v>
      </c>
      <c r="L168" s="41" t="n">
        <v>0</v>
      </c>
      <c r="M168" s="41" t="n">
        <v>1427.72</v>
      </c>
      <c r="O168" s="42" t="n">
        <f aca="false">M168/SUM($M$2:$M$485)</f>
        <v>2.32660447781353E-005</v>
      </c>
      <c r="P168" s="43" t="n">
        <f aca="false">IFERROR(M168/I168,0)</f>
        <v>59.4883333333333</v>
      </c>
      <c r="Q168" s="17" t="n">
        <v>10</v>
      </c>
      <c r="R168" s="44" t="n">
        <f aca="false">I168-Q168</f>
        <v>14</v>
      </c>
      <c r="S168" s="43" t="n">
        <f aca="false">$AK168*R168</f>
        <v>832.836666666667</v>
      </c>
      <c r="U168" s="26" t="s">
        <v>259</v>
      </c>
      <c r="V168" s="26" t="s">
        <v>260</v>
      </c>
      <c r="W168" s="26" t="s">
        <v>262</v>
      </c>
      <c r="X168" s="24" t="s">
        <v>226</v>
      </c>
      <c r="Y168" s="26" t="s">
        <v>267</v>
      </c>
      <c r="Z168" s="25" t="s">
        <v>51</v>
      </c>
      <c r="AA168" s="26" t="s">
        <v>3793</v>
      </c>
      <c r="AB168" s="26" t="s">
        <v>3794</v>
      </c>
      <c r="AC168" s="26" t="s">
        <v>290</v>
      </c>
      <c r="AD168" s="26" t="s">
        <v>269</v>
      </c>
      <c r="AE168" s="26"/>
      <c r="AF168" s="26" t="s">
        <v>269</v>
      </c>
      <c r="AG168" s="26"/>
      <c r="AH168" s="45" t="n">
        <v>24</v>
      </c>
      <c r="AI168" s="45" t="n">
        <f aca="false">Q168</f>
        <v>10</v>
      </c>
      <c r="AJ168" s="45" t="n">
        <f aca="false">$AH168-$AI168</f>
        <v>14</v>
      </c>
      <c r="AK168" s="46" t="n">
        <v>59.4883333333333</v>
      </c>
      <c r="AL168" s="46" t="n">
        <f aca="false">$AJ168*$AK168</f>
        <v>832.836666666667</v>
      </c>
      <c r="AM168" s="46" t="n">
        <f aca="false">$AI168*$AK168</f>
        <v>594.883333333333</v>
      </c>
      <c r="AN168" s="26"/>
      <c r="AO168" s="26" t="s">
        <v>558</v>
      </c>
    </row>
    <row r="169" customFormat="false" ht="12" hidden="false" customHeight="false" outlineLevel="0" collapsed="false">
      <c r="A169" s="39" t="s">
        <v>3795</v>
      </c>
      <c r="B169" s="39" t="s">
        <v>3796</v>
      </c>
      <c r="C169" s="39"/>
      <c r="D169" s="39" t="s">
        <v>4505</v>
      </c>
      <c r="E169" s="39" t="s">
        <v>274</v>
      </c>
      <c r="F169" s="39" t="s">
        <v>3464</v>
      </c>
      <c r="G169" s="39" t="s">
        <v>6097</v>
      </c>
      <c r="H169" s="39" t="s">
        <v>4502</v>
      </c>
      <c r="I169" s="40" t="n">
        <v>24</v>
      </c>
      <c r="J169" s="40" t="n">
        <v>0</v>
      </c>
      <c r="K169" s="39" t="s">
        <v>4503</v>
      </c>
      <c r="L169" s="41" t="n">
        <v>0</v>
      </c>
      <c r="M169" s="41" t="n">
        <v>15755.86</v>
      </c>
      <c r="O169" s="42" t="n">
        <f aca="false">M169/SUM($M$2:$M$485)</f>
        <v>0.00025675660793295</v>
      </c>
      <c r="P169" s="43" t="n">
        <f aca="false">IFERROR(M169/I169,0)</f>
        <v>656.494166666667</v>
      </c>
      <c r="Q169" s="17"/>
      <c r="R169" s="44" t="n">
        <f aca="false">I169-Q169</f>
        <v>24</v>
      </c>
      <c r="S169" s="43" t="n">
        <f aca="false">$AK169*R169</f>
        <v>15755.86</v>
      </c>
      <c r="U169" s="26" t="s">
        <v>259</v>
      </c>
      <c r="V169" s="26" t="s">
        <v>273</v>
      </c>
      <c r="W169" s="26" t="s">
        <v>262</v>
      </c>
      <c r="X169" s="26"/>
      <c r="Y169" s="26" t="s">
        <v>277</v>
      </c>
      <c r="Z169" s="27" t="s">
        <v>123</v>
      </c>
      <c r="AA169" s="26"/>
      <c r="AB169" s="26"/>
      <c r="AC169" s="26"/>
      <c r="AD169" s="26"/>
      <c r="AE169" s="26"/>
      <c r="AF169" s="26"/>
      <c r="AG169" s="26"/>
      <c r="AH169" s="45" t="n">
        <v>24</v>
      </c>
      <c r="AI169" s="45" t="n">
        <f aca="false">Q169</f>
        <v>0</v>
      </c>
      <c r="AJ169" s="45" t="n">
        <f aca="false">$AH169-$AI169</f>
        <v>24</v>
      </c>
      <c r="AK169" s="46" t="n">
        <v>656.494166666667</v>
      </c>
      <c r="AL169" s="46" t="n">
        <f aca="false">$AJ169*$AK169</f>
        <v>15755.86</v>
      </c>
      <c r="AM169" s="46" t="n">
        <f aca="false">$AI169*$AK169</f>
        <v>0</v>
      </c>
      <c r="AN169" s="26"/>
      <c r="AO169" s="26"/>
    </row>
    <row r="170" customFormat="false" ht="12" hidden="false" customHeight="false" outlineLevel="0" collapsed="false">
      <c r="A170" s="39" t="s">
        <v>3799</v>
      </c>
      <c r="B170" s="39" t="s">
        <v>3800</v>
      </c>
      <c r="C170" s="39"/>
      <c r="D170" s="39" t="s">
        <v>6145</v>
      </c>
      <c r="E170" s="39" t="s">
        <v>3798</v>
      </c>
      <c r="F170" s="39" t="s">
        <v>3464</v>
      </c>
      <c r="G170" s="39" t="s">
        <v>6133</v>
      </c>
      <c r="H170" s="39" t="s">
        <v>4502</v>
      </c>
      <c r="I170" s="40" t="n">
        <v>24</v>
      </c>
      <c r="J170" s="40" t="n">
        <v>0</v>
      </c>
      <c r="K170" s="39" t="s">
        <v>4503</v>
      </c>
      <c r="L170" s="41" t="n">
        <v>0</v>
      </c>
      <c r="M170" s="41" t="n">
        <v>12000</v>
      </c>
      <c r="O170" s="42" t="n">
        <f aca="false">M170/SUM($M$2:$M$485)</f>
        <v>0.000195551324725873</v>
      </c>
      <c r="P170" s="43" t="n">
        <f aca="false">IFERROR(M170/I170,0)</f>
        <v>500</v>
      </c>
      <c r="Q170" s="17"/>
      <c r="R170" s="44" t="n">
        <f aca="false">I170-Q170</f>
        <v>24</v>
      </c>
      <c r="S170" s="43" t="n">
        <f aca="false">$AK170*R170</f>
        <v>12000</v>
      </c>
      <c r="U170" s="26" t="s">
        <v>259</v>
      </c>
      <c r="V170" s="26" t="s">
        <v>3797</v>
      </c>
      <c r="W170" s="26" t="s">
        <v>612</v>
      </c>
      <c r="X170" s="26"/>
      <c r="Y170" s="26" t="s">
        <v>3801</v>
      </c>
      <c r="Z170" s="27" t="s">
        <v>126</v>
      </c>
      <c r="AA170" s="26"/>
      <c r="AB170" s="26"/>
      <c r="AC170" s="26"/>
      <c r="AD170" s="26"/>
      <c r="AE170" s="26"/>
      <c r="AF170" s="26"/>
      <c r="AG170" s="26"/>
      <c r="AH170" s="45" t="n">
        <v>24</v>
      </c>
      <c r="AI170" s="45" t="n">
        <f aca="false">Q170</f>
        <v>0</v>
      </c>
      <c r="AJ170" s="45" t="n">
        <f aca="false">$AH170-$AI170</f>
        <v>24</v>
      </c>
      <c r="AK170" s="46" t="n">
        <v>500</v>
      </c>
      <c r="AL170" s="46" t="n">
        <f aca="false">$AJ170*$AK170</f>
        <v>12000</v>
      </c>
      <c r="AM170" s="46" t="n">
        <f aca="false">$AI170*$AK170</f>
        <v>0</v>
      </c>
      <c r="AN170" s="26"/>
      <c r="AO170" s="26"/>
    </row>
    <row r="171" customFormat="false" ht="12" hidden="false" customHeight="false" outlineLevel="0" collapsed="false">
      <c r="A171" s="39" t="s">
        <v>2856</v>
      </c>
      <c r="B171" s="39" t="s">
        <v>2857</v>
      </c>
      <c r="C171" s="39"/>
      <c r="D171" s="39" t="s">
        <v>4565</v>
      </c>
      <c r="E171" s="39" t="s">
        <v>611</v>
      </c>
      <c r="F171" s="39" t="s">
        <v>3464</v>
      </c>
      <c r="G171" s="39" t="s">
        <v>6135</v>
      </c>
      <c r="H171" s="39" t="s">
        <v>4502</v>
      </c>
      <c r="I171" s="40" t="n">
        <v>23</v>
      </c>
      <c r="J171" s="40" t="n">
        <v>0</v>
      </c>
      <c r="K171" s="39" t="s">
        <v>4503</v>
      </c>
      <c r="L171" s="41" t="n">
        <v>0</v>
      </c>
      <c r="M171" s="41" t="n">
        <v>765477.6</v>
      </c>
      <c r="O171" s="42" t="n">
        <f aca="false">M171/SUM($M$2:$M$485)</f>
        <v>0.0124741798939985</v>
      </c>
      <c r="P171" s="43" t="n">
        <f aca="false">IFERROR(M171/I171,0)</f>
        <v>33281.6347826087</v>
      </c>
      <c r="Q171" s="17"/>
      <c r="R171" s="44" t="n">
        <f aca="false">I171-Q171</f>
        <v>23</v>
      </c>
      <c r="S171" s="43" t="n">
        <f aca="false">$AK171*R171</f>
        <v>765477.6</v>
      </c>
      <c r="U171" s="26" t="s">
        <v>259</v>
      </c>
      <c r="V171" s="26" t="s">
        <v>610</v>
      </c>
      <c r="W171" s="26" t="s">
        <v>612</v>
      </c>
      <c r="X171" s="26"/>
      <c r="Y171" s="26" t="s">
        <v>615</v>
      </c>
      <c r="Z171" s="27" t="s">
        <v>126</v>
      </c>
      <c r="AA171" s="26"/>
      <c r="AB171" s="26"/>
      <c r="AC171" s="26"/>
      <c r="AD171" s="26"/>
      <c r="AE171" s="26"/>
      <c r="AF171" s="26"/>
      <c r="AG171" s="26"/>
      <c r="AH171" s="45" t="n">
        <v>23</v>
      </c>
      <c r="AI171" s="45" t="n">
        <f aca="false">Q171</f>
        <v>0</v>
      </c>
      <c r="AJ171" s="45" t="n">
        <f aca="false">$AH171-$AI171</f>
        <v>23</v>
      </c>
      <c r="AK171" s="46" t="n">
        <v>33281.6347826087</v>
      </c>
      <c r="AL171" s="46" t="n">
        <f aca="false">$AJ171*$AK171</f>
        <v>765477.6</v>
      </c>
      <c r="AM171" s="46" t="n">
        <f aca="false">$AI171*$AK171</f>
        <v>0</v>
      </c>
      <c r="AN171" s="26"/>
      <c r="AO171" s="26"/>
    </row>
    <row r="172" customFormat="false" ht="12" hidden="false" customHeight="false" outlineLevel="0" collapsed="false">
      <c r="A172" s="39" t="s">
        <v>2461</v>
      </c>
      <c r="B172" s="39" t="s">
        <v>2462</v>
      </c>
      <c r="C172" s="39" t="s">
        <v>6146</v>
      </c>
      <c r="D172" s="39" t="s">
        <v>4505</v>
      </c>
      <c r="E172" s="39" t="s">
        <v>261</v>
      </c>
      <c r="F172" s="39" t="s">
        <v>3464</v>
      </c>
      <c r="G172" s="39" t="s">
        <v>6096</v>
      </c>
      <c r="H172" s="39" t="s">
        <v>4502</v>
      </c>
      <c r="I172" s="40" t="n">
        <v>22</v>
      </c>
      <c r="J172" s="40" t="n">
        <v>0</v>
      </c>
      <c r="K172" s="39" t="s">
        <v>4503</v>
      </c>
      <c r="L172" s="41" t="n">
        <v>0</v>
      </c>
      <c r="M172" s="41" t="n">
        <v>32033.21</v>
      </c>
      <c r="O172" s="42" t="n">
        <f aca="false">M172/SUM($M$2:$M$485)</f>
        <v>0.000522011387560174</v>
      </c>
      <c r="P172" s="43" t="n">
        <f aca="false">IFERROR(M172/I172,0)</f>
        <v>1456.055</v>
      </c>
      <c r="Q172" s="17"/>
      <c r="R172" s="44" t="n">
        <f aca="false">I172-Q172</f>
        <v>22</v>
      </c>
      <c r="S172" s="43" t="n">
        <f aca="false">$AK172*R172</f>
        <v>32033.2147826087</v>
      </c>
      <c r="U172" s="26" t="s">
        <v>259</v>
      </c>
      <c r="V172" s="26" t="s">
        <v>260</v>
      </c>
      <c r="W172" s="26" t="s">
        <v>262</v>
      </c>
      <c r="X172" s="24" t="s">
        <v>226</v>
      </c>
      <c r="Y172" s="26" t="s">
        <v>267</v>
      </c>
      <c r="Z172" s="25" t="s">
        <v>51</v>
      </c>
      <c r="AA172" s="26" t="s">
        <v>1846</v>
      </c>
      <c r="AB172" s="26" t="s">
        <v>3723</v>
      </c>
      <c r="AC172" s="26" t="s">
        <v>290</v>
      </c>
      <c r="AD172" s="26" t="s">
        <v>269</v>
      </c>
      <c r="AE172" s="26"/>
      <c r="AF172" s="26" t="s">
        <v>269</v>
      </c>
      <c r="AG172" s="26"/>
      <c r="AH172" s="45"/>
      <c r="AI172" s="45"/>
      <c r="AJ172" s="45"/>
      <c r="AK172" s="46" t="n">
        <v>1456.0552173913</v>
      </c>
      <c r="AL172" s="46"/>
      <c r="AM172" s="46"/>
      <c r="AN172" s="26"/>
      <c r="AO172" s="26" t="s">
        <v>6147</v>
      </c>
    </row>
    <row r="173" customFormat="false" ht="12" hidden="false" customHeight="false" outlineLevel="0" collapsed="false">
      <c r="A173" s="39" t="s">
        <v>3806</v>
      </c>
      <c r="B173" s="39" t="s">
        <v>3807</v>
      </c>
      <c r="C173" s="39" t="s">
        <v>4506</v>
      </c>
      <c r="D173" s="39" t="s">
        <v>4505</v>
      </c>
      <c r="E173" s="39" t="s">
        <v>261</v>
      </c>
      <c r="F173" s="39" t="s">
        <v>3464</v>
      </c>
      <c r="G173" s="39" t="s">
        <v>6096</v>
      </c>
      <c r="H173" s="39" t="s">
        <v>4502</v>
      </c>
      <c r="I173" s="40" t="n">
        <v>22</v>
      </c>
      <c r="J173" s="40" t="n">
        <v>0</v>
      </c>
      <c r="K173" s="39" t="s">
        <v>4503</v>
      </c>
      <c r="L173" s="41" t="n">
        <v>0</v>
      </c>
      <c r="M173" s="41" t="n">
        <v>56140.96</v>
      </c>
      <c r="O173" s="42" t="n">
        <f aca="false">M173/SUM($M$2:$M$485)</f>
        <v>0.000914869924948521</v>
      </c>
      <c r="P173" s="43" t="n">
        <f aca="false">IFERROR(M173/I173,0)</f>
        <v>2551.86181818182</v>
      </c>
      <c r="Q173" s="17"/>
      <c r="R173" s="44" t="n">
        <f aca="false">I173-Q173</f>
        <v>22</v>
      </c>
      <c r="S173" s="43" t="n">
        <f aca="false">$AK173*R173</f>
        <v>56140.96</v>
      </c>
      <c r="U173" s="26" t="s">
        <v>259</v>
      </c>
      <c r="V173" s="26" t="s">
        <v>260</v>
      </c>
      <c r="W173" s="26" t="s">
        <v>262</v>
      </c>
      <c r="X173" s="26"/>
      <c r="Y173" s="26" t="s">
        <v>277</v>
      </c>
      <c r="Z173" s="27" t="s">
        <v>123</v>
      </c>
      <c r="AA173" s="26"/>
      <c r="AB173" s="26"/>
      <c r="AC173" s="26"/>
      <c r="AD173" s="26"/>
      <c r="AE173" s="26"/>
      <c r="AF173" s="26"/>
      <c r="AG173" s="26"/>
      <c r="AH173" s="45" t="n">
        <v>22</v>
      </c>
      <c r="AI173" s="45" t="n">
        <f aca="false">Q173</f>
        <v>0</v>
      </c>
      <c r="AJ173" s="45" t="n">
        <f aca="false">$AH173-$AI173</f>
        <v>22</v>
      </c>
      <c r="AK173" s="46" t="n">
        <v>2551.86181818182</v>
      </c>
      <c r="AL173" s="46" t="n">
        <f aca="false">$AJ173*$AK173</f>
        <v>56140.96</v>
      </c>
      <c r="AM173" s="46" t="n">
        <f aca="false">$AI173*$AK173</f>
        <v>0</v>
      </c>
      <c r="AN173" s="26"/>
      <c r="AO173" s="26"/>
    </row>
    <row r="174" customFormat="false" ht="12" hidden="false" customHeight="false" outlineLevel="0" collapsed="false">
      <c r="A174" s="39" t="s">
        <v>2064</v>
      </c>
      <c r="B174" s="39" t="s">
        <v>2065</v>
      </c>
      <c r="C174" s="39" t="s">
        <v>6148</v>
      </c>
      <c r="D174" s="39" t="s">
        <v>4505</v>
      </c>
      <c r="E174" s="39" t="s">
        <v>261</v>
      </c>
      <c r="F174" s="39" t="s">
        <v>3464</v>
      </c>
      <c r="G174" s="39" t="s">
        <v>6096</v>
      </c>
      <c r="H174" s="39" t="s">
        <v>4502</v>
      </c>
      <c r="I174" s="40" t="n">
        <v>20</v>
      </c>
      <c r="J174" s="40" t="n">
        <v>0</v>
      </c>
      <c r="K174" s="39" t="s">
        <v>4503</v>
      </c>
      <c r="L174" s="41" t="n">
        <v>0</v>
      </c>
      <c r="M174" s="41" t="n">
        <v>7226.85</v>
      </c>
      <c r="O174" s="42" t="n">
        <f aca="false">M174/SUM($M$2:$M$485)</f>
        <v>0.000117768340924598</v>
      </c>
      <c r="P174" s="43" t="n">
        <f aca="false">IFERROR(M174/I174,0)</f>
        <v>361.3425</v>
      </c>
      <c r="Q174" s="17"/>
      <c r="R174" s="44" t="n">
        <f aca="false">I174-Q174</f>
        <v>20</v>
      </c>
      <c r="S174" s="43" t="n">
        <f aca="false">$AK174*R174</f>
        <v>7226.85</v>
      </c>
      <c r="U174" s="26" t="s">
        <v>259</v>
      </c>
      <c r="V174" s="26" t="s">
        <v>260</v>
      </c>
      <c r="W174" s="26" t="s">
        <v>262</v>
      </c>
      <c r="X174" s="26"/>
      <c r="Y174" s="26" t="s">
        <v>277</v>
      </c>
      <c r="Z174" s="27" t="s">
        <v>123</v>
      </c>
      <c r="AA174" s="26"/>
      <c r="AB174" s="26"/>
      <c r="AC174" s="26"/>
      <c r="AD174" s="26"/>
      <c r="AE174" s="26"/>
      <c r="AF174" s="26"/>
      <c r="AG174" s="26"/>
      <c r="AH174" s="45" t="n">
        <v>20</v>
      </c>
      <c r="AI174" s="45" t="n">
        <f aca="false">Q174</f>
        <v>0</v>
      </c>
      <c r="AJ174" s="45" t="n">
        <f aca="false">$AH174-$AI174</f>
        <v>20</v>
      </c>
      <c r="AK174" s="46" t="n">
        <v>361.3425</v>
      </c>
      <c r="AL174" s="46" t="n">
        <f aca="false">$AJ174*$AK174</f>
        <v>7226.85</v>
      </c>
      <c r="AM174" s="46" t="n">
        <f aca="false">$AI174*$AK174</f>
        <v>0</v>
      </c>
      <c r="AN174" s="26"/>
      <c r="AO174" s="26"/>
    </row>
    <row r="175" customFormat="false" ht="12" hidden="false" customHeight="false" outlineLevel="0" collapsed="false">
      <c r="A175" s="39" t="s">
        <v>1915</v>
      </c>
      <c r="B175" s="39" t="s">
        <v>1916</v>
      </c>
      <c r="C175" s="39" t="s">
        <v>4506</v>
      </c>
      <c r="D175" s="39" t="s">
        <v>4505</v>
      </c>
      <c r="E175" s="39" t="s">
        <v>261</v>
      </c>
      <c r="F175" s="39" t="s">
        <v>3464</v>
      </c>
      <c r="G175" s="39" t="s">
        <v>6096</v>
      </c>
      <c r="H175" s="39" t="s">
        <v>4502</v>
      </c>
      <c r="I175" s="40" t="n">
        <v>20</v>
      </c>
      <c r="J175" s="40" t="n">
        <v>0</v>
      </c>
      <c r="K175" s="39" t="s">
        <v>4503</v>
      </c>
      <c r="L175" s="41" t="n">
        <v>0</v>
      </c>
      <c r="M175" s="41" t="n">
        <v>784</v>
      </c>
      <c r="O175" s="42" t="n">
        <f aca="false">M175/SUM($M$2:$M$485)</f>
        <v>1.27760198820904E-005</v>
      </c>
      <c r="P175" s="43" t="n">
        <f aca="false">IFERROR(M175/I175,0)</f>
        <v>39.2</v>
      </c>
      <c r="Q175" s="17" t="n">
        <v>40</v>
      </c>
      <c r="R175" s="44" t="n">
        <f aca="false">I175-Q175</f>
        <v>-20</v>
      </c>
      <c r="S175" s="43" t="n">
        <f aca="false">$AK175*R175</f>
        <v>-784</v>
      </c>
      <c r="U175" s="26" t="s">
        <v>259</v>
      </c>
      <c r="V175" s="26" t="s">
        <v>260</v>
      </c>
      <c r="W175" s="26" t="s">
        <v>262</v>
      </c>
      <c r="X175" s="24" t="s">
        <v>226</v>
      </c>
      <c r="Y175" s="26" t="s">
        <v>267</v>
      </c>
      <c r="Z175" s="24" t="s">
        <v>54</v>
      </c>
      <c r="AA175" s="26" t="s">
        <v>3811</v>
      </c>
      <c r="AB175" s="26" t="s">
        <v>3812</v>
      </c>
      <c r="AC175" s="26" t="s">
        <v>290</v>
      </c>
      <c r="AD175" s="26" t="s">
        <v>269</v>
      </c>
      <c r="AE175" s="26"/>
      <c r="AF175" s="26" t="s">
        <v>269</v>
      </c>
      <c r="AG175" s="26"/>
      <c r="AH175" s="45" t="n">
        <v>20</v>
      </c>
      <c r="AI175" s="45" t="n">
        <f aca="false">Q175</f>
        <v>40</v>
      </c>
      <c r="AJ175" s="45" t="n">
        <f aca="false">$AH175-$AI175</f>
        <v>-20</v>
      </c>
      <c r="AK175" s="46" t="n">
        <v>39.2</v>
      </c>
      <c r="AL175" s="46" t="n">
        <f aca="false">$AJ175*$AK175</f>
        <v>-784</v>
      </c>
      <c r="AM175" s="46" t="n">
        <f aca="false">$AI175*$AK175</f>
        <v>1568</v>
      </c>
      <c r="AN175" s="26"/>
      <c r="AO175" s="26" t="s">
        <v>558</v>
      </c>
    </row>
    <row r="176" customFormat="false" ht="12" hidden="false" customHeight="false" outlineLevel="0" collapsed="false">
      <c r="A176" s="39" t="s">
        <v>790</v>
      </c>
      <c r="B176" s="39" t="s">
        <v>791</v>
      </c>
      <c r="C176" s="39" t="s">
        <v>5515</v>
      </c>
      <c r="D176" s="39" t="s">
        <v>4505</v>
      </c>
      <c r="E176" s="39" t="s">
        <v>261</v>
      </c>
      <c r="F176" s="39" t="s">
        <v>3464</v>
      </c>
      <c r="G176" s="39" t="s">
        <v>6096</v>
      </c>
      <c r="H176" s="39" t="s">
        <v>4502</v>
      </c>
      <c r="I176" s="40" t="n">
        <v>20</v>
      </c>
      <c r="J176" s="40" t="n">
        <v>0</v>
      </c>
      <c r="K176" s="39" t="s">
        <v>4503</v>
      </c>
      <c r="L176" s="41" t="n">
        <v>0</v>
      </c>
      <c r="M176" s="41" t="n">
        <v>13806</v>
      </c>
      <c r="O176" s="42" t="n">
        <f aca="false">M176/SUM($M$2:$M$485)</f>
        <v>0.000224981799097117</v>
      </c>
      <c r="P176" s="43" t="n">
        <f aca="false">IFERROR(M176/I176,0)</f>
        <v>690.3</v>
      </c>
      <c r="Q176" s="17"/>
      <c r="R176" s="44" t="n">
        <f aca="false">I176-Q176</f>
        <v>20</v>
      </c>
      <c r="S176" s="43" t="n">
        <f aca="false">$AK176*R176</f>
        <v>13806</v>
      </c>
      <c r="U176" s="26" t="s">
        <v>259</v>
      </c>
      <c r="V176" s="26" t="s">
        <v>260</v>
      </c>
      <c r="W176" s="26" t="s">
        <v>262</v>
      </c>
      <c r="X176" s="29" t="s">
        <v>227</v>
      </c>
      <c r="Y176" s="26" t="s">
        <v>297</v>
      </c>
      <c r="Z176" s="25" t="s">
        <v>51</v>
      </c>
      <c r="AA176" s="26" t="s">
        <v>3593</v>
      </c>
      <c r="AB176" s="26" t="s">
        <v>3594</v>
      </c>
      <c r="AC176" s="26" t="s">
        <v>2059</v>
      </c>
      <c r="AD176" s="26" t="s">
        <v>269</v>
      </c>
      <c r="AE176" s="26"/>
      <c r="AF176" s="26" t="s">
        <v>270</v>
      </c>
      <c r="AG176" s="26" t="s">
        <v>2060</v>
      </c>
      <c r="AH176" s="45"/>
      <c r="AI176" s="45"/>
      <c r="AJ176" s="45"/>
      <c r="AK176" s="46" t="n">
        <v>690.3</v>
      </c>
      <c r="AL176" s="46"/>
      <c r="AM176" s="46"/>
      <c r="AN176" s="26"/>
      <c r="AO176" s="26" t="s">
        <v>6149</v>
      </c>
    </row>
    <row r="177" customFormat="false" ht="12" hidden="false" customHeight="false" outlineLevel="0" collapsed="false">
      <c r="A177" s="39" t="s">
        <v>1343</v>
      </c>
      <c r="B177" s="39" t="s">
        <v>1344</v>
      </c>
      <c r="C177" s="39" t="s">
        <v>6150</v>
      </c>
      <c r="D177" s="39" t="s">
        <v>4505</v>
      </c>
      <c r="E177" s="39" t="s">
        <v>261</v>
      </c>
      <c r="F177" s="39" t="s">
        <v>3464</v>
      </c>
      <c r="G177" s="39" t="s">
        <v>6096</v>
      </c>
      <c r="H177" s="39" t="s">
        <v>4502</v>
      </c>
      <c r="I177" s="40" t="n">
        <v>20</v>
      </c>
      <c r="J177" s="40" t="n">
        <v>0</v>
      </c>
      <c r="K177" s="39" t="s">
        <v>4503</v>
      </c>
      <c r="L177" s="41" t="n">
        <v>0</v>
      </c>
      <c r="M177" s="41" t="n">
        <v>26747.08</v>
      </c>
      <c r="O177" s="42" t="n">
        <f aca="false">M177/SUM($M$2:$M$485)</f>
        <v>0.000435868910545742</v>
      </c>
      <c r="P177" s="43" t="n">
        <f aca="false">IFERROR(M177/I177,0)</f>
        <v>1337.354</v>
      </c>
      <c r="Q177" s="17"/>
      <c r="R177" s="44" t="n">
        <f aca="false">I177-Q177</f>
        <v>20</v>
      </c>
      <c r="S177" s="43" t="n">
        <f aca="false">$AK177*R177</f>
        <v>26747.08</v>
      </c>
      <c r="U177" s="26" t="s">
        <v>259</v>
      </c>
      <c r="V177" s="26" t="s">
        <v>260</v>
      </c>
      <c r="W177" s="26" t="s">
        <v>262</v>
      </c>
      <c r="X177" s="26"/>
      <c r="Y177" s="26" t="s">
        <v>277</v>
      </c>
      <c r="Z177" s="27" t="s">
        <v>123</v>
      </c>
      <c r="AA177" s="26"/>
      <c r="AB177" s="26"/>
      <c r="AC177" s="26"/>
      <c r="AD177" s="26"/>
      <c r="AE177" s="26"/>
      <c r="AF177" s="26"/>
      <c r="AG177" s="26"/>
      <c r="AH177" s="45" t="n">
        <v>20</v>
      </c>
      <c r="AI177" s="45" t="n">
        <f aca="false">Q177</f>
        <v>0</v>
      </c>
      <c r="AJ177" s="45" t="n">
        <f aca="false">$AH177-$AI177</f>
        <v>20</v>
      </c>
      <c r="AK177" s="46" t="n">
        <v>1337.354</v>
      </c>
      <c r="AL177" s="46" t="n">
        <f aca="false">$AJ177*$AK177</f>
        <v>26747.08</v>
      </c>
      <c r="AM177" s="46" t="n">
        <f aca="false">$AI177*$AK177</f>
        <v>0</v>
      </c>
      <c r="AN177" s="26"/>
      <c r="AO177" s="26"/>
    </row>
    <row r="178" customFormat="false" ht="12" hidden="false" customHeight="false" outlineLevel="0" collapsed="false">
      <c r="A178" s="39" t="s">
        <v>3819</v>
      </c>
      <c r="B178" s="39" t="s">
        <v>3820</v>
      </c>
      <c r="C178" s="39" t="s">
        <v>6151</v>
      </c>
      <c r="D178" s="39" t="s">
        <v>4505</v>
      </c>
      <c r="E178" s="39" t="s">
        <v>261</v>
      </c>
      <c r="F178" s="39" t="s">
        <v>3464</v>
      </c>
      <c r="G178" s="39" t="s">
        <v>6096</v>
      </c>
      <c r="H178" s="39" t="s">
        <v>4502</v>
      </c>
      <c r="I178" s="40" t="n">
        <v>20</v>
      </c>
      <c r="J178" s="40" t="n">
        <v>0</v>
      </c>
      <c r="K178" s="39" t="s">
        <v>4503</v>
      </c>
      <c r="L178" s="41" t="n">
        <v>0</v>
      </c>
      <c r="M178" s="41" t="n">
        <v>221</v>
      </c>
      <c r="O178" s="42" t="n">
        <f aca="false">M178/SUM($M$2:$M$485)</f>
        <v>3.6014035637015E-006</v>
      </c>
      <c r="P178" s="43" t="n">
        <f aca="false">IFERROR(M178/I178,0)</f>
        <v>11.05</v>
      </c>
      <c r="Q178" s="17" t="n">
        <v>114</v>
      </c>
      <c r="R178" s="44" t="n">
        <f aca="false">I178-Q178</f>
        <v>-94</v>
      </c>
      <c r="S178" s="43" t="n">
        <f aca="false">$AK178*R178</f>
        <v>-1038.7</v>
      </c>
      <c r="U178" s="26" t="s">
        <v>259</v>
      </c>
      <c r="V178" s="26" t="s">
        <v>260</v>
      </c>
      <c r="W178" s="26" t="s">
        <v>262</v>
      </c>
      <c r="X178" s="25" t="s">
        <v>228</v>
      </c>
      <c r="Y178" s="26" t="s">
        <v>282</v>
      </c>
      <c r="Z178" s="24" t="s">
        <v>54</v>
      </c>
      <c r="AA178" s="26" t="s">
        <v>3213</v>
      </c>
      <c r="AB178" s="26" t="s">
        <v>3821</v>
      </c>
      <c r="AC178" s="26" t="s">
        <v>290</v>
      </c>
      <c r="AD178" s="26" t="s">
        <v>269</v>
      </c>
      <c r="AE178" s="26"/>
      <c r="AF178" s="26" t="s">
        <v>269</v>
      </c>
      <c r="AG178" s="26"/>
      <c r="AH178" s="45" t="n">
        <v>20</v>
      </c>
      <c r="AI178" s="45" t="n">
        <f aca="false">Q178</f>
        <v>114</v>
      </c>
      <c r="AJ178" s="45" t="n">
        <f aca="false">$AH178-$AI178</f>
        <v>-94</v>
      </c>
      <c r="AK178" s="46" t="n">
        <v>11.05</v>
      </c>
      <c r="AL178" s="46" t="n">
        <f aca="false">$AJ178*$AK178</f>
        <v>-1038.7</v>
      </c>
      <c r="AM178" s="46" t="n">
        <f aca="false">$AI178*$AK178</f>
        <v>1259.7</v>
      </c>
      <c r="AN178" s="26"/>
      <c r="AO178" s="26" t="s">
        <v>3822</v>
      </c>
    </row>
    <row r="179" customFormat="false" ht="12" hidden="false" customHeight="false" outlineLevel="0" collapsed="false">
      <c r="A179" s="39" t="s">
        <v>2021</v>
      </c>
      <c r="B179" s="39" t="s">
        <v>2022</v>
      </c>
      <c r="C179" s="39" t="s">
        <v>6152</v>
      </c>
      <c r="D179" s="39" t="s">
        <v>4505</v>
      </c>
      <c r="E179" s="39" t="s">
        <v>261</v>
      </c>
      <c r="F179" s="39" t="s">
        <v>3464</v>
      </c>
      <c r="G179" s="39" t="s">
        <v>6096</v>
      </c>
      <c r="H179" s="39" t="s">
        <v>4502</v>
      </c>
      <c r="I179" s="40" t="n">
        <v>20</v>
      </c>
      <c r="J179" s="40" t="n">
        <v>0</v>
      </c>
      <c r="K179" s="39" t="s">
        <v>4503</v>
      </c>
      <c r="L179" s="41" t="n">
        <v>0</v>
      </c>
      <c r="M179" s="41" t="n">
        <v>251500</v>
      </c>
      <c r="O179" s="42" t="n">
        <f aca="false">M179/SUM($M$2:$M$485)</f>
        <v>0.00409842984737976</v>
      </c>
      <c r="P179" s="43" t="n">
        <f aca="false">IFERROR(M179/I179,0)</f>
        <v>12575</v>
      </c>
      <c r="Q179" s="17"/>
      <c r="R179" s="44" t="n">
        <f aca="false">I179-Q179</f>
        <v>20</v>
      </c>
      <c r="S179" s="43" t="n">
        <f aca="false">$AK179*R179</f>
        <v>251500</v>
      </c>
      <c r="U179" s="26" t="s">
        <v>259</v>
      </c>
      <c r="V179" s="26" t="s">
        <v>260</v>
      </c>
      <c r="W179" s="26" t="s">
        <v>262</v>
      </c>
      <c r="X179" s="26"/>
      <c r="Y179" s="26" t="s">
        <v>277</v>
      </c>
      <c r="Z179" s="27" t="s">
        <v>123</v>
      </c>
      <c r="AA179" s="26"/>
      <c r="AB179" s="26"/>
      <c r="AC179" s="26"/>
      <c r="AD179" s="26"/>
      <c r="AE179" s="26"/>
      <c r="AF179" s="26"/>
      <c r="AG179" s="26"/>
      <c r="AH179" s="45" t="n">
        <v>20</v>
      </c>
      <c r="AI179" s="45" t="n">
        <f aca="false">Q179</f>
        <v>0</v>
      </c>
      <c r="AJ179" s="45" t="n">
        <f aca="false">$AH179-$AI179</f>
        <v>20</v>
      </c>
      <c r="AK179" s="46" t="n">
        <v>12575</v>
      </c>
      <c r="AL179" s="46" t="n">
        <f aca="false">$AJ179*$AK179</f>
        <v>251500</v>
      </c>
      <c r="AM179" s="46" t="n">
        <f aca="false">$AI179*$AK179</f>
        <v>0</v>
      </c>
      <c r="AN179" s="26"/>
      <c r="AO179" s="26"/>
    </row>
    <row r="180" customFormat="false" ht="12" hidden="false" customHeight="false" outlineLevel="0" collapsed="false">
      <c r="A180" s="39" t="s">
        <v>826</v>
      </c>
      <c r="B180" s="39" t="s">
        <v>827</v>
      </c>
      <c r="C180" s="39" t="s">
        <v>4506</v>
      </c>
      <c r="D180" s="39" t="s">
        <v>4505</v>
      </c>
      <c r="E180" s="39" t="s">
        <v>261</v>
      </c>
      <c r="F180" s="39" t="s">
        <v>3464</v>
      </c>
      <c r="G180" s="39" t="s">
        <v>6096</v>
      </c>
      <c r="H180" s="39" t="s">
        <v>4502</v>
      </c>
      <c r="I180" s="40" t="n">
        <v>20</v>
      </c>
      <c r="J180" s="40" t="n">
        <v>0</v>
      </c>
      <c r="K180" s="39" t="s">
        <v>4503</v>
      </c>
      <c r="L180" s="41" t="n">
        <v>0</v>
      </c>
      <c r="M180" s="41" t="n">
        <v>5180</v>
      </c>
      <c r="O180" s="42" t="n">
        <f aca="false">M180/SUM($M$2:$M$485)</f>
        <v>8.44129885066686E-005</v>
      </c>
      <c r="P180" s="43" t="n">
        <f aca="false">IFERROR(M180/I180,0)</f>
        <v>259</v>
      </c>
      <c r="Q180" s="17"/>
      <c r="R180" s="44" t="n">
        <f aca="false">I180-Q180</f>
        <v>20</v>
      </c>
      <c r="S180" s="43" t="n">
        <f aca="false">$AK180*R180</f>
        <v>5180</v>
      </c>
      <c r="U180" s="26" t="s">
        <v>259</v>
      </c>
      <c r="V180" s="26" t="s">
        <v>260</v>
      </c>
      <c r="W180" s="26" t="s">
        <v>262</v>
      </c>
      <c r="X180" s="26"/>
      <c r="Y180" s="26" t="s">
        <v>277</v>
      </c>
      <c r="Z180" s="27" t="s">
        <v>123</v>
      </c>
      <c r="AA180" s="26"/>
      <c r="AB180" s="26"/>
      <c r="AC180" s="26"/>
      <c r="AD180" s="26"/>
      <c r="AE180" s="26"/>
      <c r="AF180" s="26"/>
      <c r="AG180" s="26"/>
      <c r="AH180" s="45" t="n">
        <v>20</v>
      </c>
      <c r="AI180" s="45" t="n">
        <f aca="false">Q180</f>
        <v>0</v>
      </c>
      <c r="AJ180" s="45" t="n">
        <f aca="false">$AH180-$AI180</f>
        <v>20</v>
      </c>
      <c r="AK180" s="46" t="n">
        <v>259</v>
      </c>
      <c r="AL180" s="46" t="n">
        <f aca="false">$AJ180*$AK180</f>
        <v>5180</v>
      </c>
      <c r="AM180" s="46" t="n">
        <f aca="false">$AI180*$AK180</f>
        <v>0</v>
      </c>
      <c r="AN180" s="26"/>
      <c r="AO180" s="26"/>
    </row>
    <row r="181" customFormat="false" ht="12" hidden="false" customHeight="false" outlineLevel="0" collapsed="false">
      <c r="A181" s="39" t="s">
        <v>651</v>
      </c>
      <c r="B181" s="39" t="s">
        <v>652</v>
      </c>
      <c r="C181" s="39" t="s">
        <v>4506</v>
      </c>
      <c r="D181" s="39" t="s">
        <v>4505</v>
      </c>
      <c r="E181" s="39" t="s">
        <v>261</v>
      </c>
      <c r="F181" s="39" t="s">
        <v>3464</v>
      </c>
      <c r="G181" s="39" t="s">
        <v>6096</v>
      </c>
      <c r="H181" s="39" t="s">
        <v>4502</v>
      </c>
      <c r="I181" s="40" t="n">
        <v>20</v>
      </c>
      <c r="J181" s="40" t="n">
        <v>0</v>
      </c>
      <c r="K181" s="39" t="s">
        <v>4503</v>
      </c>
      <c r="L181" s="41" t="n">
        <v>0</v>
      </c>
      <c r="M181" s="41" t="n">
        <v>10584</v>
      </c>
      <c r="O181" s="42" t="n">
        <f aca="false">M181/SUM($M$2:$M$485)</f>
        <v>0.00017247626840822</v>
      </c>
      <c r="P181" s="43" t="n">
        <f aca="false">IFERROR(M181/I181,0)</f>
        <v>529.2</v>
      </c>
      <c r="Q181" s="17" t="n">
        <v>49</v>
      </c>
      <c r="R181" s="44" t="n">
        <f aca="false">I181-Q181</f>
        <v>-29</v>
      </c>
      <c r="S181" s="43" t="n">
        <f aca="false">$AK181*R181</f>
        <v>-15346.8</v>
      </c>
      <c r="U181" s="26" t="s">
        <v>259</v>
      </c>
      <c r="V181" s="26" t="s">
        <v>260</v>
      </c>
      <c r="W181" s="26" t="s">
        <v>262</v>
      </c>
      <c r="X181" s="25" t="s">
        <v>228</v>
      </c>
      <c r="Y181" s="26" t="s">
        <v>282</v>
      </c>
      <c r="Z181" s="24" t="s">
        <v>54</v>
      </c>
      <c r="AA181" s="26" t="s">
        <v>3823</v>
      </c>
      <c r="AB181" s="26" t="s">
        <v>3824</v>
      </c>
      <c r="AC181" s="26" t="s">
        <v>290</v>
      </c>
      <c r="AD181" s="26" t="s">
        <v>270</v>
      </c>
      <c r="AE181" s="26" t="s">
        <v>3825</v>
      </c>
      <c r="AF181" s="26" t="s">
        <v>270</v>
      </c>
      <c r="AG181" s="26" t="s">
        <v>2003</v>
      </c>
      <c r="AH181" s="45" t="n">
        <v>20</v>
      </c>
      <c r="AI181" s="45" t="n">
        <f aca="false">Q181</f>
        <v>49</v>
      </c>
      <c r="AJ181" s="45" t="n">
        <f aca="false">$AH181-$AI181</f>
        <v>-29</v>
      </c>
      <c r="AK181" s="46" t="n">
        <v>529.2</v>
      </c>
      <c r="AL181" s="46" t="n">
        <f aca="false">$AJ181*$AK181</f>
        <v>-15346.8</v>
      </c>
      <c r="AM181" s="46" t="n">
        <f aca="false">$AI181*$AK181</f>
        <v>25930.8</v>
      </c>
      <c r="AN181" s="26"/>
      <c r="AO181" s="26" t="s">
        <v>3826</v>
      </c>
    </row>
    <row r="182" customFormat="false" ht="12" hidden="false" customHeight="false" outlineLevel="0" collapsed="false">
      <c r="A182" s="39" t="s">
        <v>1978</v>
      </c>
      <c r="B182" s="39" t="s">
        <v>1979</v>
      </c>
      <c r="C182" s="39"/>
      <c r="D182" s="39" t="s">
        <v>4505</v>
      </c>
      <c r="E182" s="39" t="s">
        <v>261</v>
      </c>
      <c r="F182" s="39" t="s">
        <v>3464</v>
      </c>
      <c r="G182" s="39" t="s">
        <v>6096</v>
      </c>
      <c r="H182" s="39" t="s">
        <v>4502</v>
      </c>
      <c r="I182" s="40" t="n">
        <v>20</v>
      </c>
      <c r="J182" s="40" t="n">
        <v>0</v>
      </c>
      <c r="K182" s="39" t="s">
        <v>4503</v>
      </c>
      <c r="L182" s="41" t="n">
        <v>0</v>
      </c>
      <c r="M182" s="41" t="n">
        <v>6066.25</v>
      </c>
      <c r="O182" s="42" t="n">
        <f aca="false">M182/SUM($M$2:$M$485)</f>
        <v>9.88552686348606E-005</v>
      </c>
      <c r="P182" s="43" t="n">
        <f aca="false">IFERROR(M182/I182,0)</f>
        <v>303.3125</v>
      </c>
      <c r="Q182" s="17"/>
      <c r="R182" s="44" t="n">
        <f aca="false">I182-Q182</f>
        <v>20</v>
      </c>
      <c r="S182" s="43" t="n">
        <f aca="false">$AK182*R182</f>
        <v>6066.25</v>
      </c>
      <c r="U182" s="26" t="s">
        <v>259</v>
      </c>
      <c r="V182" s="26" t="s">
        <v>260</v>
      </c>
      <c r="W182" s="26" t="s">
        <v>262</v>
      </c>
      <c r="X182" s="26"/>
      <c r="Y182" s="26" t="s">
        <v>277</v>
      </c>
      <c r="Z182" s="27" t="s">
        <v>123</v>
      </c>
      <c r="AA182" s="26"/>
      <c r="AB182" s="26"/>
      <c r="AC182" s="26"/>
      <c r="AD182" s="26"/>
      <c r="AE182" s="26"/>
      <c r="AF182" s="26"/>
      <c r="AG182" s="26"/>
      <c r="AH182" s="45" t="n">
        <v>20</v>
      </c>
      <c r="AI182" s="45" t="n">
        <f aca="false">Q182</f>
        <v>0</v>
      </c>
      <c r="AJ182" s="45" t="n">
        <f aca="false">$AH182-$AI182</f>
        <v>20</v>
      </c>
      <c r="AK182" s="46" t="n">
        <v>303.3125</v>
      </c>
      <c r="AL182" s="46" t="n">
        <f aca="false">$AJ182*$AK182</f>
        <v>6066.25</v>
      </c>
      <c r="AM182" s="46" t="n">
        <f aca="false">$AI182*$AK182</f>
        <v>0</v>
      </c>
      <c r="AN182" s="26"/>
      <c r="AO182" s="26"/>
    </row>
    <row r="183" customFormat="false" ht="12" hidden="false" customHeight="false" outlineLevel="0" collapsed="false">
      <c r="A183" s="39" t="s">
        <v>3656</v>
      </c>
      <c r="B183" s="39" t="s">
        <v>3657</v>
      </c>
      <c r="C183" s="39" t="s">
        <v>6153</v>
      </c>
      <c r="D183" s="39" t="s">
        <v>4505</v>
      </c>
      <c r="E183" s="39" t="s">
        <v>261</v>
      </c>
      <c r="F183" s="39" t="s">
        <v>3464</v>
      </c>
      <c r="G183" s="39" t="s">
        <v>6096</v>
      </c>
      <c r="H183" s="39" t="s">
        <v>4502</v>
      </c>
      <c r="I183" s="40" t="n">
        <v>20</v>
      </c>
      <c r="J183" s="40" t="n">
        <v>0</v>
      </c>
      <c r="K183" s="39" t="s">
        <v>4503</v>
      </c>
      <c r="L183" s="41" t="n">
        <v>0</v>
      </c>
      <c r="M183" s="41" t="n">
        <v>77078.93</v>
      </c>
      <c r="O183" s="42" t="n">
        <f aca="false">M183/SUM($M$2:$M$485)</f>
        <v>0.0012560739058294</v>
      </c>
      <c r="P183" s="43" t="n">
        <f aca="false">IFERROR(M183/I183,0)</f>
        <v>3853.9465</v>
      </c>
      <c r="Q183" s="17"/>
      <c r="R183" s="44" t="n">
        <f aca="false">I183-Q183</f>
        <v>20</v>
      </c>
      <c r="S183" s="43" t="n">
        <f aca="false">$AK183*R183</f>
        <v>77078.9333333334</v>
      </c>
      <c r="U183" s="26" t="s">
        <v>259</v>
      </c>
      <c r="V183" s="26" t="s">
        <v>260</v>
      </c>
      <c r="W183" s="26" t="s">
        <v>262</v>
      </c>
      <c r="X183" s="24" t="s">
        <v>226</v>
      </c>
      <c r="Y183" s="26" t="s">
        <v>267</v>
      </c>
      <c r="Z183" s="25" t="s">
        <v>51</v>
      </c>
      <c r="AA183" s="26" t="s">
        <v>3658</v>
      </c>
      <c r="AB183" s="26" t="s">
        <v>3659</v>
      </c>
      <c r="AC183" s="26" t="s">
        <v>3660</v>
      </c>
      <c r="AD183" s="26" t="s">
        <v>269</v>
      </c>
      <c r="AE183" s="26"/>
      <c r="AF183" s="26" t="s">
        <v>270</v>
      </c>
      <c r="AG183" s="26" t="s">
        <v>3661</v>
      </c>
      <c r="AH183" s="45"/>
      <c r="AI183" s="45"/>
      <c r="AJ183" s="45"/>
      <c r="AK183" s="46" t="n">
        <v>3853.94666666667</v>
      </c>
      <c r="AL183" s="46"/>
      <c r="AM183" s="46"/>
      <c r="AN183" s="26"/>
      <c r="AO183" s="26" t="s">
        <v>6154</v>
      </c>
    </row>
    <row r="184" customFormat="false" ht="12" hidden="false" customHeight="false" outlineLevel="0" collapsed="false">
      <c r="A184" s="39" t="s">
        <v>1183</v>
      </c>
      <c r="B184" s="39" t="s">
        <v>1184</v>
      </c>
      <c r="C184" s="39" t="s">
        <v>4506</v>
      </c>
      <c r="D184" s="39" t="s">
        <v>4505</v>
      </c>
      <c r="E184" s="39" t="s">
        <v>261</v>
      </c>
      <c r="F184" s="39" t="s">
        <v>3464</v>
      </c>
      <c r="G184" s="39" t="s">
        <v>6096</v>
      </c>
      <c r="H184" s="39" t="s">
        <v>4502</v>
      </c>
      <c r="I184" s="40" t="n">
        <v>20</v>
      </c>
      <c r="J184" s="40" t="n">
        <v>0</v>
      </c>
      <c r="K184" s="39" t="s">
        <v>4503</v>
      </c>
      <c r="L184" s="41" t="n">
        <v>0</v>
      </c>
      <c r="M184" s="41" t="n">
        <v>19000</v>
      </c>
      <c r="O184" s="42" t="n">
        <f aca="false">M184/SUM($M$2:$M$485)</f>
        <v>0.000309622930815966</v>
      </c>
      <c r="P184" s="43" t="n">
        <f aca="false">IFERROR(M184/I184,0)</f>
        <v>950</v>
      </c>
      <c r="Q184" s="17" t="n">
        <v>14</v>
      </c>
      <c r="R184" s="44" t="n">
        <f aca="false">I184-Q184</f>
        <v>6</v>
      </c>
      <c r="S184" s="43" t="n">
        <f aca="false">$AK184*R184</f>
        <v>5700</v>
      </c>
      <c r="U184" s="26" t="s">
        <v>259</v>
      </c>
      <c r="V184" s="26" t="s">
        <v>260</v>
      </c>
      <c r="W184" s="26" t="s">
        <v>262</v>
      </c>
      <c r="X184" s="24" t="s">
        <v>226</v>
      </c>
      <c r="Y184" s="26" t="s">
        <v>267</v>
      </c>
      <c r="Z184" s="25" t="s">
        <v>51</v>
      </c>
      <c r="AA184" s="26" t="s">
        <v>3827</v>
      </c>
      <c r="AB184" s="26" t="s">
        <v>3828</v>
      </c>
      <c r="AC184" s="26" t="s">
        <v>3829</v>
      </c>
      <c r="AD184" s="26" t="s">
        <v>269</v>
      </c>
      <c r="AE184" s="26"/>
      <c r="AF184" s="26" t="s">
        <v>270</v>
      </c>
      <c r="AG184" s="26" t="s">
        <v>3830</v>
      </c>
      <c r="AH184" s="45" t="n">
        <v>20</v>
      </c>
      <c r="AI184" s="45" t="n">
        <f aca="false">Q184</f>
        <v>14</v>
      </c>
      <c r="AJ184" s="45" t="n">
        <f aca="false">$AH184-$AI184</f>
        <v>6</v>
      </c>
      <c r="AK184" s="46" t="n">
        <v>950</v>
      </c>
      <c r="AL184" s="46" t="n">
        <f aca="false">$AJ184*$AK184</f>
        <v>5700</v>
      </c>
      <c r="AM184" s="46" t="n">
        <f aca="false">$AI184*$AK184</f>
        <v>13300</v>
      </c>
      <c r="AN184" s="26"/>
      <c r="AO184" s="26" t="s">
        <v>368</v>
      </c>
    </row>
    <row r="185" customFormat="false" ht="12" hidden="false" customHeight="false" outlineLevel="0" collapsed="false">
      <c r="A185" s="39" t="s">
        <v>828</v>
      </c>
      <c r="B185" s="39" t="s">
        <v>829</v>
      </c>
      <c r="C185" s="39" t="s">
        <v>4506</v>
      </c>
      <c r="D185" s="39" t="s">
        <v>4505</v>
      </c>
      <c r="E185" s="39" t="s">
        <v>261</v>
      </c>
      <c r="F185" s="39" t="s">
        <v>3464</v>
      </c>
      <c r="G185" s="39" t="s">
        <v>6096</v>
      </c>
      <c r="H185" s="39" t="s">
        <v>4502</v>
      </c>
      <c r="I185" s="40" t="n">
        <v>20</v>
      </c>
      <c r="J185" s="40" t="n">
        <v>0</v>
      </c>
      <c r="K185" s="39" t="s">
        <v>4503</v>
      </c>
      <c r="L185" s="41" t="n">
        <v>0</v>
      </c>
      <c r="M185" s="41" t="n">
        <v>73800</v>
      </c>
      <c r="O185" s="42" t="n">
        <f aca="false">M185/SUM($M$2:$M$485)</f>
        <v>0.00120264064706412</v>
      </c>
      <c r="P185" s="43" t="n">
        <f aca="false">IFERROR(M185/I185,0)</f>
        <v>3690</v>
      </c>
      <c r="Q185" s="17" t="n">
        <v>19</v>
      </c>
      <c r="R185" s="44" t="n">
        <f aca="false">I185-Q185</f>
        <v>1</v>
      </c>
      <c r="S185" s="43" t="n">
        <f aca="false">$AK185*R185</f>
        <v>3690</v>
      </c>
      <c r="U185" s="26" t="s">
        <v>259</v>
      </c>
      <c r="V185" s="26" t="s">
        <v>260</v>
      </c>
      <c r="W185" s="26" t="s">
        <v>262</v>
      </c>
      <c r="X185" s="25" t="s">
        <v>228</v>
      </c>
      <c r="Y185" s="26" t="s">
        <v>282</v>
      </c>
      <c r="Z185" s="25" t="s">
        <v>51</v>
      </c>
      <c r="AA185" s="26" t="s">
        <v>3831</v>
      </c>
      <c r="AB185" s="26" t="s">
        <v>3832</v>
      </c>
      <c r="AC185" s="26" t="s">
        <v>290</v>
      </c>
      <c r="AD185" s="26" t="s">
        <v>269</v>
      </c>
      <c r="AE185" s="26"/>
      <c r="AF185" s="26" t="s">
        <v>269</v>
      </c>
      <c r="AG185" s="26"/>
      <c r="AH185" s="45" t="n">
        <v>20</v>
      </c>
      <c r="AI185" s="45" t="n">
        <f aca="false">Q185</f>
        <v>19</v>
      </c>
      <c r="AJ185" s="45" t="n">
        <f aca="false">$AH185-$AI185</f>
        <v>1</v>
      </c>
      <c r="AK185" s="46" t="n">
        <v>3690</v>
      </c>
      <c r="AL185" s="46" t="n">
        <f aca="false">$AJ185*$AK185</f>
        <v>3690</v>
      </c>
      <c r="AM185" s="46" t="n">
        <f aca="false">$AI185*$AK185</f>
        <v>70110</v>
      </c>
      <c r="AN185" s="26"/>
      <c r="AO185" s="26" t="s">
        <v>3833</v>
      </c>
    </row>
    <row r="186" customFormat="false" ht="12" hidden="false" customHeight="false" outlineLevel="0" collapsed="false">
      <c r="A186" s="39" t="s">
        <v>3834</v>
      </c>
      <c r="B186" s="39" t="s">
        <v>3835</v>
      </c>
      <c r="C186" s="39" t="s">
        <v>4506</v>
      </c>
      <c r="D186" s="39" t="s">
        <v>4515</v>
      </c>
      <c r="E186" s="39" t="s">
        <v>261</v>
      </c>
      <c r="F186" s="39" t="s">
        <v>3464</v>
      </c>
      <c r="G186" s="39" t="s">
        <v>6096</v>
      </c>
      <c r="H186" s="39" t="s">
        <v>4502</v>
      </c>
      <c r="I186" s="40" t="n">
        <v>20</v>
      </c>
      <c r="J186" s="40" t="n">
        <v>0</v>
      </c>
      <c r="K186" s="39" t="s">
        <v>4503</v>
      </c>
      <c r="L186" s="41" t="n">
        <v>0</v>
      </c>
      <c r="M186" s="41" t="n">
        <v>319538.6</v>
      </c>
      <c r="O186" s="42" t="n">
        <f aca="false">M186/SUM($M$2:$M$485)</f>
        <v>0.00520718304425424</v>
      </c>
      <c r="P186" s="43" t="n">
        <f aca="false">IFERROR(M186/I186,0)</f>
        <v>15976.93</v>
      </c>
      <c r="Q186" s="17" t="n">
        <v>20</v>
      </c>
      <c r="R186" s="44" t="n">
        <f aca="false">I186-Q186</f>
        <v>0</v>
      </c>
      <c r="S186" s="43" t="n">
        <f aca="false">$AK186*R186</f>
        <v>0</v>
      </c>
      <c r="U186" s="26" t="s">
        <v>259</v>
      </c>
      <c r="V186" s="26" t="s">
        <v>260</v>
      </c>
      <c r="W186" s="26" t="s">
        <v>262</v>
      </c>
      <c r="X186" s="25" t="s">
        <v>228</v>
      </c>
      <c r="Y186" s="26" t="s">
        <v>282</v>
      </c>
      <c r="Z186" s="30" t="s">
        <v>117</v>
      </c>
      <c r="AA186" s="26" t="s">
        <v>3836</v>
      </c>
      <c r="AB186" s="26" t="s">
        <v>3837</v>
      </c>
      <c r="AC186" s="26" t="s">
        <v>290</v>
      </c>
      <c r="AD186" s="26" t="s">
        <v>269</v>
      </c>
      <c r="AE186" s="26"/>
      <c r="AF186" s="26" t="s">
        <v>269</v>
      </c>
      <c r="AG186" s="26"/>
      <c r="AH186" s="45" t="n">
        <v>20</v>
      </c>
      <c r="AI186" s="45" t="n">
        <f aca="false">Q186</f>
        <v>20</v>
      </c>
      <c r="AJ186" s="45" t="n">
        <f aca="false">$AH186-$AI186</f>
        <v>0</v>
      </c>
      <c r="AK186" s="46" t="n">
        <v>15976.93</v>
      </c>
      <c r="AL186" s="46" t="n">
        <f aca="false">$AJ186*$AK186</f>
        <v>0</v>
      </c>
      <c r="AM186" s="46" t="n">
        <f aca="false">$AI186*$AK186</f>
        <v>319538.6</v>
      </c>
      <c r="AN186" s="26"/>
      <c r="AO186" s="26" t="s">
        <v>3838</v>
      </c>
    </row>
    <row r="187" customFormat="false" ht="12" hidden="false" customHeight="false" outlineLevel="0" collapsed="false">
      <c r="A187" s="39" t="s">
        <v>313</v>
      </c>
      <c r="B187" s="39" t="s">
        <v>314</v>
      </c>
      <c r="C187" s="39"/>
      <c r="D187" s="39" t="s">
        <v>4505</v>
      </c>
      <c r="E187" s="39" t="s">
        <v>274</v>
      </c>
      <c r="F187" s="39" t="s">
        <v>3464</v>
      </c>
      <c r="G187" s="39" t="s">
        <v>6096</v>
      </c>
      <c r="H187" s="39" t="s">
        <v>4502</v>
      </c>
      <c r="I187" s="40" t="n">
        <v>20</v>
      </c>
      <c r="J187" s="40" t="n">
        <v>0</v>
      </c>
      <c r="K187" s="39" t="s">
        <v>4503</v>
      </c>
      <c r="L187" s="41" t="n">
        <v>0</v>
      </c>
      <c r="M187" s="41" t="n">
        <v>92843.22</v>
      </c>
      <c r="O187" s="42" t="n">
        <f aca="false">M187/SUM($M$2:$M$485)</f>
        <v>0.00151296788856797</v>
      </c>
      <c r="P187" s="43" t="n">
        <f aca="false">IFERROR(M187/I187,0)</f>
        <v>4642.161</v>
      </c>
      <c r="Q187" s="17" t="n">
        <v>85</v>
      </c>
      <c r="R187" s="44" t="n">
        <f aca="false">I187-Q187</f>
        <v>-65</v>
      </c>
      <c r="S187" s="43" t="n">
        <f aca="false">$AK187*R187</f>
        <v>-301740.465</v>
      </c>
      <c r="U187" s="26" t="s">
        <v>259</v>
      </c>
      <c r="V187" s="26" t="s">
        <v>273</v>
      </c>
      <c r="W187" s="26" t="s">
        <v>262</v>
      </c>
      <c r="X187" s="25" t="s">
        <v>228</v>
      </c>
      <c r="Y187" s="26" t="s">
        <v>282</v>
      </c>
      <c r="Z187" s="24" t="s">
        <v>54</v>
      </c>
      <c r="AA187" s="26" t="s">
        <v>3839</v>
      </c>
      <c r="AB187" s="26" t="s">
        <v>3840</v>
      </c>
      <c r="AC187" s="26" t="s">
        <v>3841</v>
      </c>
      <c r="AD187" s="26" t="s">
        <v>270</v>
      </c>
      <c r="AE187" s="26" t="s">
        <v>3842</v>
      </c>
      <c r="AF187" s="26" t="s">
        <v>270</v>
      </c>
      <c r="AG187" s="26" t="s">
        <v>3843</v>
      </c>
      <c r="AH187" s="45" t="n">
        <v>20</v>
      </c>
      <c r="AI187" s="45" t="n">
        <f aca="false">Q187</f>
        <v>85</v>
      </c>
      <c r="AJ187" s="45" t="n">
        <f aca="false">$AH187-$AI187</f>
        <v>-65</v>
      </c>
      <c r="AK187" s="46" t="n">
        <v>4642.161</v>
      </c>
      <c r="AL187" s="46" t="n">
        <f aca="false">$AJ187*$AK187</f>
        <v>-301740.465</v>
      </c>
      <c r="AM187" s="46" t="n">
        <f aca="false">$AI187*$AK187</f>
        <v>394583.685</v>
      </c>
      <c r="AN187" s="26"/>
      <c r="AO187" s="26" t="s">
        <v>3844</v>
      </c>
    </row>
    <row r="188" customFormat="false" ht="12" hidden="false" customHeight="false" outlineLevel="0" collapsed="false">
      <c r="A188" s="39" t="s">
        <v>1993</v>
      </c>
      <c r="B188" s="39" t="s">
        <v>1994</v>
      </c>
      <c r="C188" s="39"/>
      <c r="D188" s="39" t="s">
        <v>4505</v>
      </c>
      <c r="E188" s="39" t="s">
        <v>274</v>
      </c>
      <c r="F188" s="39" t="s">
        <v>3464</v>
      </c>
      <c r="G188" s="39" t="s">
        <v>6097</v>
      </c>
      <c r="H188" s="39" t="s">
        <v>4502</v>
      </c>
      <c r="I188" s="40" t="n">
        <v>20</v>
      </c>
      <c r="J188" s="40" t="n">
        <v>0</v>
      </c>
      <c r="K188" s="39" t="s">
        <v>4503</v>
      </c>
      <c r="L188" s="41" t="n">
        <v>0</v>
      </c>
      <c r="M188" s="41" t="n">
        <v>6377.6</v>
      </c>
      <c r="O188" s="42" t="n">
        <f aca="false">M188/SUM($M$2:$M$485)</f>
        <v>0.000103929010714311</v>
      </c>
      <c r="P188" s="43" t="n">
        <f aca="false">IFERROR(M188/I188,0)</f>
        <v>318.88</v>
      </c>
      <c r="Q188" s="17"/>
      <c r="R188" s="44" t="n">
        <f aca="false">I188-Q188</f>
        <v>20</v>
      </c>
      <c r="S188" s="43" t="n">
        <f aca="false">$AK188*R188</f>
        <v>6377.6</v>
      </c>
      <c r="U188" s="26" t="s">
        <v>259</v>
      </c>
      <c r="V188" s="26" t="s">
        <v>273</v>
      </c>
      <c r="W188" s="26" t="s">
        <v>262</v>
      </c>
      <c r="X188" s="26"/>
      <c r="Y188" s="26" t="s">
        <v>277</v>
      </c>
      <c r="Z188" s="27" t="s">
        <v>123</v>
      </c>
      <c r="AA188" s="26"/>
      <c r="AB188" s="26"/>
      <c r="AC188" s="26"/>
      <c r="AD188" s="26"/>
      <c r="AE188" s="26"/>
      <c r="AF188" s="26"/>
      <c r="AG188" s="26"/>
      <c r="AH188" s="45" t="n">
        <v>20</v>
      </c>
      <c r="AI188" s="45" t="n">
        <f aca="false">Q188</f>
        <v>0</v>
      </c>
      <c r="AJ188" s="45" t="n">
        <f aca="false">$AH188-$AI188</f>
        <v>20</v>
      </c>
      <c r="AK188" s="46" t="n">
        <v>318.88</v>
      </c>
      <c r="AL188" s="46" t="n">
        <f aca="false">$AJ188*$AK188</f>
        <v>6377.6</v>
      </c>
      <c r="AM188" s="46" t="n">
        <f aca="false">$AI188*$AK188</f>
        <v>0</v>
      </c>
      <c r="AN188" s="26"/>
      <c r="AO188" s="26"/>
    </row>
    <row r="189" customFormat="false" ht="12" hidden="false" customHeight="false" outlineLevel="0" collapsed="false">
      <c r="A189" s="39" t="s">
        <v>939</v>
      </c>
      <c r="B189" s="39" t="s">
        <v>940</v>
      </c>
      <c r="C189" s="39"/>
      <c r="D189" s="39" t="s">
        <v>4505</v>
      </c>
      <c r="E189" s="39" t="s">
        <v>274</v>
      </c>
      <c r="F189" s="39" t="s">
        <v>3464</v>
      </c>
      <c r="G189" s="39" t="s">
        <v>6096</v>
      </c>
      <c r="H189" s="39" t="s">
        <v>4502</v>
      </c>
      <c r="I189" s="40" t="n">
        <v>20</v>
      </c>
      <c r="J189" s="40" t="n">
        <v>0</v>
      </c>
      <c r="K189" s="39" t="s">
        <v>4503</v>
      </c>
      <c r="L189" s="41" t="n">
        <v>0</v>
      </c>
      <c r="M189" s="41" t="n">
        <v>1768.15</v>
      </c>
      <c r="O189" s="42" t="n">
        <f aca="false">M189/SUM($M$2:$M$485)</f>
        <v>2.8813672901171E-005</v>
      </c>
      <c r="P189" s="43" t="n">
        <f aca="false">IFERROR(M189/I189,0)</f>
        <v>88.4075</v>
      </c>
      <c r="Q189" s="17"/>
      <c r="R189" s="44" t="n">
        <f aca="false">I189-Q189</f>
        <v>20</v>
      </c>
      <c r="S189" s="43" t="n">
        <f aca="false">$AK189*R189</f>
        <v>1768.14814814815</v>
      </c>
      <c r="U189" s="26" t="s">
        <v>259</v>
      </c>
      <c r="V189" s="26" t="s">
        <v>273</v>
      </c>
      <c r="W189" s="26" t="s">
        <v>262</v>
      </c>
      <c r="X189" s="24" t="s">
        <v>226</v>
      </c>
      <c r="Y189" s="26" t="s">
        <v>267</v>
      </c>
      <c r="Z189" s="25" t="s">
        <v>51</v>
      </c>
      <c r="AA189" s="26" t="s">
        <v>3542</v>
      </c>
      <c r="AB189" s="26" t="s">
        <v>3543</v>
      </c>
      <c r="AC189" s="26" t="s">
        <v>943</v>
      </c>
      <c r="AD189" s="26" t="s">
        <v>269</v>
      </c>
      <c r="AE189" s="26"/>
      <c r="AF189" s="26" t="s">
        <v>270</v>
      </c>
      <c r="AG189" s="26" t="s">
        <v>944</v>
      </c>
      <c r="AH189" s="45"/>
      <c r="AI189" s="45"/>
      <c r="AJ189" s="45"/>
      <c r="AK189" s="46" t="n">
        <v>88.4074074074074</v>
      </c>
      <c r="AL189" s="46"/>
      <c r="AM189" s="46"/>
      <c r="AN189" s="26"/>
      <c r="AO189" s="26" t="s">
        <v>6155</v>
      </c>
    </row>
    <row r="190" customFormat="false" ht="12" hidden="false" customHeight="false" outlineLevel="0" collapsed="false">
      <c r="A190" s="39" t="s">
        <v>1432</v>
      </c>
      <c r="B190" s="39" t="s">
        <v>1433</v>
      </c>
      <c r="C190" s="39" t="s">
        <v>4804</v>
      </c>
      <c r="D190" s="39" t="s">
        <v>4505</v>
      </c>
      <c r="E190" s="39" t="s">
        <v>261</v>
      </c>
      <c r="F190" s="39" t="s">
        <v>3464</v>
      </c>
      <c r="G190" s="39" t="s">
        <v>6097</v>
      </c>
      <c r="H190" s="39" t="s">
        <v>4502</v>
      </c>
      <c r="I190" s="40" t="n">
        <v>20</v>
      </c>
      <c r="J190" s="40" t="n">
        <v>0</v>
      </c>
      <c r="K190" s="39" t="s">
        <v>4503</v>
      </c>
      <c r="L190" s="41" t="n">
        <v>0</v>
      </c>
      <c r="M190" s="41" t="n">
        <v>230042.86</v>
      </c>
      <c r="O190" s="42" t="n">
        <f aca="false">M190/SUM($M$2:$M$485)</f>
        <v>0.00374876550139405</v>
      </c>
      <c r="P190" s="43" t="n">
        <f aca="false">IFERROR(M190/I190,0)</f>
        <v>11502.143</v>
      </c>
      <c r="Q190" s="17" t="n">
        <v>14</v>
      </c>
      <c r="R190" s="44" t="n">
        <f aca="false">I190-Q190</f>
        <v>6</v>
      </c>
      <c r="S190" s="43" t="n">
        <f aca="false">$AK190*R190</f>
        <v>69012.8571428572</v>
      </c>
      <c r="U190" s="26" t="s">
        <v>259</v>
      </c>
      <c r="V190" s="26" t="s">
        <v>260</v>
      </c>
      <c r="W190" s="26" t="s">
        <v>262</v>
      </c>
      <c r="X190" s="29" t="s">
        <v>227</v>
      </c>
      <c r="Y190" s="26" t="s">
        <v>297</v>
      </c>
      <c r="Z190" s="25" t="s">
        <v>51</v>
      </c>
      <c r="AA190" s="26" t="s">
        <v>3808</v>
      </c>
      <c r="AB190" s="26" t="s">
        <v>3809</v>
      </c>
      <c r="AC190" s="26" t="s">
        <v>3810</v>
      </c>
      <c r="AD190" s="26" t="s">
        <v>269</v>
      </c>
      <c r="AE190" s="26"/>
      <c r="AF190" s="26" t="s">
        <v>270</v>
      </c>
      <c r="AG190" s="26" t="s">
        <v>2967</v>
      </c>
      <c r="AH190" s="45" t="n">
        <v>21</v>
      </c>
      <c r="AI190" s="45" t="n">
        <f aca="false">Q190</f>
        <v>14</v>
      </c>
      <c r="AJ190" s="45" t="n">
        <f aca="false">$AH190-$AI190</f>
        <v>7</v>
      </c>
      <c r="AK190" s="46" t="n">
        <v>11502.1428571429</v>
      </c>
      <c r="AL190" s="46" t="n">
        <f aca="false">$AJ190*$AK190</f>
        <v>80515</v>
      </c>
      <c r="AM190" s="46" t="n">
        <f aca="false">$AI190*$AK190</f>
        <v>161030</v>
      </c>
      <c r="AN190" s="26"/>
      <c r="AO190" s="26" t="s">
        <v>3517</v>
      </c>
    </row>
    <row r="191" customFormat="false" ht="12" hidden="false" customHeight="false" outlineLevel="0" collapsed="false">
      <c r="A191" s="39" t="s">
        <v>3845</v>
      </c>
      <c r="B191" s="39" t="s">
        <v>3846</v>
      </c>
      <c r="C191" s="39"/>
      <c r="D191" s="39" t="s">
        <v>4505</v>
      </c>
      <c r="E191" s="39" t="s">
        <v>274</v>
      </c>
      <c r="F191" s="39" t="s">
        <v>3464</v>
      </c>
      <c r="G191" s="39" t="s">
        <v>6096</v>
      </c>
      <c r="H191" s="39" t="s">
        <v>4502</v>
      </c>
      <c r="I191" s="40" t="n">
        <v>20</v>
      </c>
      <c r="J191" s="40" t="n">
        <v>0</v>
      </c>
      <c r="K191" s="39" t="s">
        <v>4503</v>
      </c>
      <c r="L191" s="41" t="n">
        <v>0</v>
      </c>
      <c r="M191" s="41" t="n">
        <v>62579.1</v>
      </c>
      <c r="O191" s="42" t="n">
        <f aca="false">M191/SUM($M$2:$M$485)</f>
        <v>0.00101978549209607</v>
      </c>
      <c r="P191" s="43" t="n">
        <f aca="false">IFERROR(M191/I191,0)</f>
        <v>3128.955</v>
      </c>
      <c r="Q191" s="17"/>
      <c r="R191" s="44" t="n">
        <f aca="false">I191-Q191</f>
        <v>20</v>
      </c>
      <c r="S191" s="43" t="n">
        <f aca="false">$AK191*R191</f>
        <v>62579.1</v>
      </c>
      <c r="U191" s="26" t="s">
        <v>259</v>
      </c>
      <c r="V191" s="26" t="s">
        <v>273</v>
      </c>
      <c r="W191" s="26" t="s">
        <v>262</v>
      </c>
      <c r="X191" s="26"/>
      <c r="Y191" s="26" t="s">
        <v>277</v>
      </c>
      <c r="Z191" s="27" t="s">
        <v>123</v>
      </c>
      <c r="AA191" s="26"/>
      <c r="AB191" s="26"/>
      <c r="AC191" s="26"/>
      <c r="AD191" s="26"/>
      <c r="AE191" s="26"/>
      <c r="AF191" s="26"/>
      <c r="AG191" s="26"/>
      <c r="AH191" s="45" t="n">
        <v>20</v>
      </c>
      <c r="AI191" s="45" t="n">
        <f aca="false">Q191</f>
        <v>0</v>
      </c>
      <c r="AJ191" s="45" t="n">
        <f aca="false">$AH191-$AI191</f>
        <v>20</v>
      </c>
      <c r="AK191" s="46" t="n">
        <v>3128.955</v>
      </c>
      <c r="AL191" s="46" t="n">
        <f aca="false">$AJ191*$AK191</f>
        <v>62579.1</v>
      </c>
      <c r="AM191" s="46" t="n">
        <f aca="false">$AI191*$AK191</f>
        <v>0</v>
      </c>
      <c r="AN191" s="26"/>
      <c r="AO191" s="26"/>
    </row>
    <row r="192" customFormat="false" ht="12" hidden="false" customHeight="false" outlineLevel="0" collapsed="false">
      <c r="A192" s="39" t="s">
        <v>3847</v>
      </c>
      <c r="B192" s="39" t="s">
        <v>3848</v>
      </c>
      <c r="C192" s="39"/>
      <c r="D192" s="39" t="s">
        <v>4505</v>
      </c>
      <c r="E192" s="39" t="s">
        <v>274</v>
      </c>
      <c r="F192" s="39" t="s">
        <v>3464</v>
      </c>
      <c r="G192" s="39" t="s">
        <v>6097</v>
      </c>
      <c r="H192" s="39" t="s">
        <v>4502</v>
      </c>
      <c r="I192" s="40" t="n">
        <v>20</v>
      </c>
      <c r="J192" s="40" t="n">
        <v>0</v>
      </c>
      <c r="K192" s="39" t="s">
        <v>4503</v>
      </c>
      <c r="L192" s="41" t="n">
        <v>0</v>
      </c>
      <c r="M192" s="41" t="n">
        <v>22740</v>
      </c>
      <c r="O192" s="42" t="n">
        <f aca="false">M192/SUM($M$2:$M$485)</f>
        <v>0.00037056976035553</v>
      </c>
      <c r="P192" s="43" t="n">
        <f aca="false">IFERROR(M192/I192,0)</f>
        <v>1137</v>
      </c>
      <c r="Q192" s="17" t="n">
        <v>31</v>
      </c>
      <c r="R192" s="44" t="n">
        <f aca="false">I192-Q192</f>
        <v>-11</v>
      </c>
      <c r="S192" s="43" t="n">
        <f aca="false">$AK192*R192</f>
        <v>-12507</v>
      </c>
      <c r="U192" s="26" t="s">
        <v>259</v>
      </c>
      <c r="V192" s="26" t="s">
        <v>273</v>
      </c>
      <c r="W192" s="26" t="s">
        <v>262</v>
      </c>
      <c r="X192" s="25" t="s">
        <v>228</v>
      </c>
      <c r="Y192" s="26" t="s">
        <v>282</v>
      </c>
      <c r="Z192" s="24" t="s">
        <v>54</v>
      </c>
      <c r="AA192" s="26" t="s">
        <v>3849</v>
      </c>
      <c r="AB192" s="26" t="s">
        <v>3850</v>
      </c>
      <c r="AC192" s="26" t="s">
        <v>290</v>
      </c>
      <c r="AD192" s="26" t="s">
        <v>269</v>
      </c>
      <c r="AE192" s="26"/>
      <c r="AF192" s="26" t="s">
        <v>269</v>
      </c>
      <c r="AG192" s="26"/>
      <c r="AH192" s="45" t="n">
        <v>20</v>
      </c>
      <c r="AI192" s="45" t="n">
        <f aca="false">Q192</f>
        <v>31</v>
      </c>
      <c r="AJ192" s="45" t="n">
        <f aca="false">$AH192-$AI192</f>
        <v>-11</v>
      </c>
      <c r="AK192" s="46" t="n">
        <v>1137</v>
      </c>
      <c r="AL192" s="46" t="n">
        <f aca="false">$AJ192*$AK192</f>
        <v>-12507</v>
      </c>
      <c r="AM192" s="46" t="n">
        <f aca="false">$AI192*$AK192</f>
        <v>35247</v>
      </c>
      <c r="AN192" s="26"/>
      <c r="AO192" s="26" t="s">
        <v>3851</v>
      </c>
    </row>
    <row r="193" customFormat="false" ht="12" hidden="false" customHeight="false" outlineLevel="0" collapsed="false">
      <c r="A193" s="39" t="s">
        <v>3852</v>
      </c>
      <c r="B193" s="39" t="s">
        <v>3853</v>
      </c>
      <c r="C193" s="39"/>
      <c r="D193" s="39" t="s">
        <v>4505</v>
      </c>
      <c r="E193" s="39" t="s">
        <v>274</v>
      </c>
      <c r="F193" s="39" t="s">
        <v>3464</v>
      </c>
      <c r="G193" s="39" t="s">
        <v>6096</v>
      </c>
      <c r="H193" s="39" t="s">
        <v>4502</v>
      </c>
      <c r="I193" s="40" t="n">
        <v>20</v>
      </c>
      <c r="J193" s="40" t="n">
        <v>0</v>
      </c>
      <c r="K193" s="39" t="s">
        <v>4503</v>
      </c>
      <c r="L193" s="41" t="n">
        <v>0</v>
      </c>
      <c r="M193" s="41" t="n">
        <v>30536.8</v>
      </c>
      <c r="O193" s="42" t="n">
        <f aca="false">M193/SUM($M$2:$M$485)</f>
        <v>0.00049762597440742</v>
      </c>
      <c r="P193" s="43" t="n">
        <f aca="false">IFERROR(M193/I193,0)</f>
        <v>1526.84</v>
      </c>
      <c r="Q193" s="17"/>
      <c r="R193" s="44" t="n">
        <f aca="false">I193-Q193</f>
        <v>20</v>
      </c>
      <c r="S193" s="43" t="n">
        <f aca="false">$AK193*R193</f>
        <v>30536.8</v>
      </c>
      <c r="U193" s="26" t="s">
        <v>259</v>
      </c>
      <c r="V193" s="26" t="s">
        <v>273</v>
      </c>
      <c r="W193" s="26" t="s">
        <v>262</v>
      </c>
      <c r="X193" s="26"/>
      <c r="Y193" s="26" t="s">
        <v>277</v>
      </c>
      <c r="Z193" s="27" t="s">
        <v>123</v>
      </c>
      <c r="AA193" s="26"/>
      <c r="AB193" s="26"/>
      <c r="AC193" s="26"/>
      <c r="AD193" s="26"/>
      <c r="AE193" s="26"/>
      <c r="AF193" s="26"/>
      <c r="AG193" s="26"/>
      <c r="AH193" s="45" t="n">
        <v>20</v>
      </c>
      <c r="AI193" s="45" t="n">
        <f aca="false">Q193</f>
        <v>0</v>
      </c>
      <c r="AJ193" s="45" t="n">
        <f aca="false">$AH193-$AI193</f>
        <v>20</v>
      </c>
      <c r="AK193" s="46" t="n">
        <v>1526.84</v>
      </c>
      <c r="AL193" s="46" t="n">
        <f aca="false">$AJ193*$AK193</f>
        <v>30536.8</v>
      </c>
      <c r="AM193" s="46" t="n">
        <f aca="false">$AI193*$AK193</f>
        <v>0</v>
      </c>
      <c r="AN193" s="26"/>
      <c r="AO193" s="26"/>
    </row>
    <row r="194" customFormat="false" ht="12" hidden="false" customHeight="false" outlineLevel="0" collapsed="false">
      <c r="A194" s="39" t="s">
        <v>844</v>
      </c>
      <c r="B194" s="39" t="s">
        <v>845</v>
      </c>
      <c r="C194" s="39"/>
      <c r="D194" s="39" t="s">
        <v>4565</v>
      </c>
      <c r="E194" s="39" t="s">
        <v>611</v>
      </c>
      <c r="F194" s="39" t="s">
        <v>3464</v>
      </c>
      <c r="G194" s="39" t="s">
        <v>6135</v>
      </c>
      <c r="H194" s="39" t="s">
        <v>4502</v>
      </c>
      <c r="I194" s="40" t="n">
        <v>20</v>
      </c>
      <c r="J194" s="40" t="n">
        <v>0</v>
      </c>
      <c r="K194" s="39" t="s">
        <v>4503</v>
      </c>
      <c r="L194" s="41" t="n">
        <v>0</v>
      </c>
      <c r="M194" s="41" t="n">
        <v>108000</v>
      </c>
      <c r="O194" s="42" t="n">
        <f aca="false">M194/SUM($M$2:$M$485)</f>
        <v>0.00175996192253286</v>
      </c>
      <c r="P194" s="43" t="n">
        <f aca="false">IFERROR(M194/I194,0)</f>
        <v>5400</v>
      </c>
      <c r="Q194" s="17"/>
      <c r="R194" s="44" t="n">
        <f aca="false">I194-Q194</f>
        <v>20</v>
      </c>
      <c r="S194" s="43" t="n">
        <f aca="false">$AK194*R194</f>
        <v>108000</v>
      </c>
      <c r="U194" s="26" t="s">
        <v>259</v>
      </c>
      <c r="V194" s="26" t="s">
        <v>610</v>
      </c>
      <c r="W194" s="26" t="s">
        <v>612</v>
      </c>
      <c r="X194" s="26"/>
      <c r="Y194" s="26" t="s">
        <v>615</v>
      </c>
      <c r="Z194" s="27" t="s">
        <v>126</v>
      </c>
      <c r="AA194" s="26"/>
      <c r="AB194" s="26"/>
      <c r="AC194" s="26"/>
      <c r="AD194" s="26"/>
      <c r="AE194" s="26"/>
      <c r="AF194" s="26"/>
      <c r="AG194" s="26"/>
      <c r="AH194" s="45" t="n">
        <v>20</v>
      </c>
      <c r="AI194" s="45" t="n">
        <f aca="false">Q194</f>
        <v>0</v>
      </c>
      <c r="AJ194" s="45" t="n">
        <f aca="false">$AH194-$AI194</f>
        <v>20</v>
      </c>
      <c r="AK194" s="46" t="n">
        <v>5400</v>
      </c>
      <c r="AL194" s="46" t="n">
        <f aca="false">$AJ194*$AK194</f>
        <v>108000</v>
      </c>
      <c r="AM194" s="46" t="n">
        <f aca="false">$AI194*$AK194</f>
        <v>0</v>
      </c>
      <c r="AN194" s="26"/>
      <c r="AO194" s="26"/>
    </row>
    <row r="195" customFormat="false" ht="12" hidden="false" customHeight="false" outlineLevel="0" collapsed="false">
      <c r="A195" s="39" t="s">
        <v>3854</v>
      </c>
      <c r="B195" s="39" t="s">
        <v>3855</v>
      </c>
      <c r="C195" s="39"/>
      <c r="D195" s="39" t="s">
        <v>4565</v>
      </c>
      <c r="E195" s="39" t="s">
        <v>611</v>
      </c>
      <c r="F195" s="39" t="s">
        <v>3464</v>
      </c>
      <c r="G195" s="39" t="s">
        <v>6135</v>
      </c>
      <c r="H195" s="39" t="s">
        <v>4502</v>
      </c>
      <c r="I195" s="40" t="n">
        <v>20</v>
      </c>
      <c r="J195" s="40" t="n">
        <v>0</v>
      </c>
      <c r="K195" s="39" t="s">
        <v>4503</v>
      </c>
      <c r="L195" s="41" t="n">
        <v>0</v>
      </c>
      <c r="M195" s="41" t="n">
        <v>170000</v>
      </c>
      <c r="O195" s="42" t="n">
        <f aca="false">M195/SUM($M$2:$M$485)</f>
        <v>0.00277031043361654</v>
      </c>
      <c r="P195" s="43" t="n">
        <f aca="false">IFERROR(M195/I195,0)</f>
        <v>8500</v>
      </c>
      <c r="Q195" s="17"/>
      <c r="R195" s="44" t="n">
        <f aca="false">I195-Q195</f>
        <v>20</v>
      </c>
      <c r="S195" s="43" t="n">
        <f aca="false">$AK195*R195</f>
        <v>170000</v>
      </c>
      <c r="U195" s="26" t="s">
        <v>259</v>
      </c>
      <c r="V195" s="26" t="s">
        <v>610</v>
      </c>
      <c r="W195" s="26" t="s">
        <v>612</v>
      </c>
      <c r="X195" s="26"/>
      <c r="Y195" s="26" t="s">
        <v>615</v>
      </c>
      <c r="Z195" s="27" t="s">
        <v>126</v>
      </c>
      <c r="AA195" s="26"/>
      <c r="AB195" s="26"/>
      <c r="AC195" s="26"/>
      <c r="AD195" s="26"/>
      <c r="AE195" s="26"/>
      <c r="AF195" s="26"/>
      <c r="AG195" s="26"/>
      <c r="AH195" s="45" t="n">
        <v>20</v>
      </c>
      <c r="AI195" s="45" t="n">
        <f aca="false">Q195</f>
        <v>0</v>
      </c>
      <c r="AJ195" s="45" t="n">
        <f aca="false">$AH195-$AI195</f>
        <v>20</v>
      </c>
      <c r="AK195" s="46" t="n">
        <v>8500</v>
      </c>
      <c r="AL195" s="46" t="n">
        <f aca="false">$AJ195*$AK195</f>
        <v>170000</v>
      </c>
      <c r="AM195" s="46" t="n">
        <f aca="false">$AI195*$AK195</f>
        <v>0</v>
      </c>
      <c r="AN195" s="26"/>
      <c r="AO195" s="26"/>
    </row>
    <row r="196" customFormat="false" ht="12" hidden="false" customHeight="false" outlineLevel="0" collapsed="false">
      <c r="A196" s="39" t="s">
        <v>3802</v>
      </c>
      <c r="B196" s="39" t="s">
        <v>3803</v>
      </c>
      <c r="C196" s="39"/>
      <c r="D196" s="39" t="s">
        <v>4565</v>
      </c>
      <c r="E196" s="39" t="s">
        <v>611</v>
      </c>
      <c r="F196" s="39" t="s">
        <v>3464</v>
      </c>
      <c r="G196" s="39" t="s">
        <v>6135</v>
      </c>
      <c r="H196" s="39" t="s">
        <v>4502</v>
      </c>
      <c r="I196" s="40" t="n">
        <v>20</v>
      </c>
      <c r="J196" s="40" t="n">
        <v>0</v>
      </c>
      <c r="K196" s="39" t="s">
        <v>4503</v>
      </c>
      <c r="L196" s="41" t="n">
        <v>0</v>
      </c>
      <c r="M196" s="41" t="n">
        <v>236651.24</v>
      </c>
      <c r="O196" s="42" t="n">
        <f aca="false">M196/SUM($M$2:$M$485)</f>
        <v>0.00385645529000171</v>
      </c>
      <c r="P196" s="43" t="n">
        <f aca="false">IFERROR(M196/I196,0)</f>
        <v>11832.562</v>
      </c>
      <c r="Q196" s="17"/>
      <c r="R196" s="44" t="n">
        <f aca="false">I196-Q196</f>
        <v>20</v>
      </c>
      <c r="S196" s="43" t="n">
        <f aca="false">$AK196*R196</f>
        <v>236651.243478261</v>
      </c>
      <c r="U196" s="26" t="s">
        <v>259</v>
      </c>
      <c r="V196" s="26" t="s">
        <v>610</v>
      </c>
      <c r="W196" s="26" t="s">
        <v>612</v>
      </c>
      <c r="X196" s="26"/>
      <c r="Y196" s="26" t="s">
        <v>615</v>
      </c>
      <c r="Z196" s="27" t="s">
        <v>126</v>
      </c>
      <c r="AA196" s="26"/>
      <c r="AB196" s="26"/>
      <c r="AC196" s="26"/>
      <c r="AD196" s="26"/>
      <c r="AE196" s="26"/>
      <c r="AF196" s="26"/>
      <c r="AG196" s="26"/>
      <c r="AH196" s="45" t="n">
        <v>23</v>
      </c>
      <c r="AI196" s="45" t="n">
        <f aca="false">Q196</f>
        <v>0</v>
      </c>
      <c r="AJ196" s="45" t="n">
        <f aca="false">$AH196-$AI196</f>
        <v>23</v>
      </c>
      <c r="AK196" s="46" t="n">
        <v>11832.562173913</v>
      </c>
      <c r="AL196" s="46" t="n">
        <f aca="false">$AJ196*$AK196</f>
        <v>272148.93</v>
      </c>
      <c r="AM196" s="46" t="n">
        <f aca="false">$AI196*$AK196</f>
        <v>0</v>
      </c>
      <c r="AN196" s="26"/>
      <c r="AO196" s="26" t="s">
        <v>3489</v>
      </c>
    </row>
    <row r="197" customFormat="false" ht="12" hidden="false" customHeight="false" outlineLevel="0" collapsed="false">
      <c r="A197" s="39" t="s">
        <v>846</v>
      </c>
      <c r="B197" s="39" t="s">
        <v>847</v>
      </c>
      <c r="C197" s="39"/>
      <c r="D197" s="39" t="s">
        <v>4565</v>
      </c>
      <c r="E197" s="39" t="s">
        <v>611</v>
      </c>
      <c r="F197" s="39" t="s">
        <v>3464</v>
      </c>
      <c r="G197" s="39" t="s">
        <v>6135</v>
      </c>
      <c r="H197" s="39" t="s">
        <v>4502</v>
      </c>
      <c r="I197" s="40" t="n">
        <v>20</v>
      </c>
      <c r="J197" s="40" t="n">
        <v>0</v>
      </c>
      <c r="K197" s="39" t="s">
        <v>4503</v>
      </c>
      <c r="L197" s="41" t="n">
        <v>0</v>
      </c>
      <c r="M197" s="41" t="n">
        <v>140826</v>
      </c>
      <c r="O197" s="42" t="n">
        <f aca="false">M197/SUM($M$2:$M$485)</f>
        <v>0.00229489257132048</v>
      </c>
      <c r="P197" s="43" t="n">
        <f aca="false">IFERROR(M197/I197,0)</f>
        <v>7041.3</v>
      </c>
      <c r="Q197" s="17"/>
      <c r="R197" s="44" t="n">
        <f aca="false">I197-Q197</f>
        <v>20</v>
      </c>
      <c r="S197" s="43" t="n">
        <f aca="false">$AK197*R197</f>
        <v>140826</v>
      </c>
      <c r="U197" s="26" t="s">
        <v>259</v>
      </c>
      <c r="V197" s="26" t="s">
        <v>610</v>
      </c>
      <c r="W197" s="26" t="s">
        <v>612</v>
      </c>
      <c r="X197" s="26"/>
      <c r="Y197" s="26" t="s">
        <v>615</v>
      </c>
      <c r="Z197" s="27" t="s">
        <v>126</v>
      </c>
      <c r="AA197" s="26"/>
      <c r="AB197" s="26"/>
      <c r="AC197" s="26"/>
      <c r="AD197" s="26"/>
      <c r="AE197" s="26"/>
      <c r="AF197" s="26"/>
      <c r="AG197" s="26"/>
      <c r="AH197" s="45" t="n">
        <v>20</v>
      </c>
      <c r="AI197" s="45" t="n">
        <f aca="false">Q197</f>
        <v>0</v>
      </c>
      <c r="AJ197" s="45" t="n">
        <f aca="false">$AH197-$AI197</f>
        <v>20</v>
      </c>
      <c r="AK197" s="46" t="n">
        <v>7041.3</v>
      </c>
      <c r="AL197" s="46" t="n">
        <f aca="false">$AJ197*$AK197</f>
        <v>140826</v>
      </c>
      <c r="AM197" s="46" t="n">
        <f aca="false">$AI197*$AK197</f>
        <v>0</v>
      </c>
      <c r="AN197" s="26"/>
      <c r="AO197" s="26"/>
    </row>
    <row r="198" customFormat="false" ht="12" hidden="false" customHeight="false" outlineLevel="0" collapsed="false">
      <c r="A198" s="39" t="s">
        <v>3856</v>
      </c>
      <c r="B198" s="39" t="s">
        <v>3857</v>
      </c>
      <c r="C198" s="39"/>
      <c r="D198" s="39" t="s">
        <v>6145</v>
      </c>
      <c r="E198" s="39" t="s">
        <v>3798</v>
      </c>
      <c r="F198" s="39" t="s">
        <v>3464</v>
      </c>
      <c r="G198" s="39" t="s">
        <v>6133</v>
      </c>
      <c r="H198" s="39" t="s">
        <v>4502</v>
      </c>
      <c r="I198" s="40" t="n">
        <v>20</v>
      </c>
      <c r="J198" s="40" t="n">
        <v>0</v>
      </c>
      <c r="K198" s="39" t="s">
        <v>4503</v>
      </c>
      <c r="L198" s="41" t="n">
        <v>0</v>
      </c>
      <c r="M198" s="41" t="n">
        <v>131200</v>
      </c>
      <c r="O198" s="42" t="n">
        <f aca="false">M198/SUM($M$2:$M$485)</f>
        <v>0.00213802781700288</v>
      </c>
      <c r="P198" s="43" t="n">
        <f aca="false">IFERROR(M198/I198,0)</f>
        <v>6560</v>
      </c>
      <c r="Q198" s="17"/>
      <c r="R198" s="44" t="n">
        <f aca="false">I198-Q198</f>
        <v>20</v>
      </c>
      <c r="S198" s="43" t="n">
        <f aca="false">$AK198*R198</f>
        <v>131200</v>
      </c>
      <c r="U198" s="26" t="s">
        <v>259</v>
      </c>
      <c r="V198" s="26" t="s">
        <v>3797</v>
      </c>
      <c r="W198" s="26" t="s">
        <v>612</v>
      </c>
      <c r="X198" s="26"/>
      <c r="Y198" s="26" t="s">
        <v>3801</v>
      </c>
      <c r="Z198" s="27" t="s">
        <v>126</v>
      </c>
      <c r="AA198" s="26"/>
      <c r="AB198" s="26"/>
      <c r="AC198" s="26"/>
      <c r="AD198" s="26"/>
      <c r="AE198" s="26"/>
      <c r="AF198" s="26"/>
      <c r="AG198" s="26"/>
      <c r="AH198" s="45" t="n">
        <v>20</v>
      </c>
      <c r="AI198" s="45" t="n">
        <f aca="false">Q198</f>
        <v>0</v>
      </c>
      <c r="AJ198" s="45" t="n">
        <f aca="false">$AH198-$AI198</f>
        <v>20</v>
      </c>
      <c r="AK198" s="46" t="n">
        <v>6560</v>
      </c>
      <c r="AL198" s="46" t="n">
        <f aca="false">$AJ198*$AK198</f>
        <v>131200</v>
      </c>
      <c r="AM198" s="46" t="n">
        <f aca="false">$AI198*$AK198</f>
        <v>0</v>
      </c>
      <c r="AN198" s="26"/>
      <c r="AO198" s="26"/>
    </row>
    <row r="199" customFormat="false" ht="12" hidden="false" customHeight="false" outlineLevel="0" collapsed="false">
      <c r="A199" s="39" t="s">
        <v>1547</v>
      </c>
      <c r="B199" s="39" t="s">
        <v>1548</v>
      </c>
      <c r="C199" s="39"/>
      <c r="D199" s="39" t="s">
        <v>4505</v>
      </c>
      <c r="E199" s="39" t="s">
        <v>274</v>
      </c>
      <c r="F199" s="39" t="s">
        <v>3464</v>
      </c>
      <c r="G199" s="39" t="s">
        <v>6097</v>
      </c>
      <c r="H199" s="39" t="s">
        <v>4502</v>
      </c>
      <c r="I199" s="40" t="n">
        <v>18</v>
      </c>
      <c r="J199" s="40" t="n">
        <v>0</v>
      </c>
      <c r="K199" s="39" t="s">
        <v>4503</v>
      </c>
      <c r="L199" s="41" t="n">
        <v>0</v>
      </c>
      <c r="M199" s="41" t="n">
        <v>12239.6</v>
      </c>
      <c r="O199" s="42" t="n">
        <f aca="false">M199/SUM($M$2:$M$485)</f>
        <v>0.0001994558328429</v>
      </c>
      <c r="P199" s="43" t="n">
        <f aca="false">IFERROR(M199/I199,0)</f>
        <v>679.977777777778</v>
      </c>
      <c r="Q199" s="17" t="n">
        <v>5</v>
      </c>
      <c r="R199" s="44" t="n">
        <f aca="false">I199-Q199</f>
        <v>13</v>
      </c>
      <c r="S199" s="43" t="n">
        <f aca="false">$AK199*R199</f>
        <v>8839.71111111111</v>
      </c>
      <c r="U199" s="26" t="s">
        <v>259</v>
      </c>
      <c r="V199" s="26" t="s">
        <v>273</v>
      </c>
      <c r="W199" s="26" t="s">
        <v>262</v>
      </c>
      <c r="X199" s="25" t="s">
        <v>228</v>
      </c>
      <c r="Y199" s="26" t="s">
        <v>282</v>
      </c>
      <c r="Z199" s="25" t="s">
        <v>51</v>
      </c>
      <c r="AA199" s="26" t="s">
        <v>3858</v>
      </c>
      <c r="AB199" s="26" t="s">
        <v>3859</v>
      </c>
      <c r="AC199" s="26" t="s">
        <v>290</v>
      </c>
      <c r="AD199" s="26" t="s">
        <v>269</v>
      </c>
      <c r="AE199" s="26"/>
      <c r="AF199" s="26" t="s">
        <v>269</v>
      </c>
      <c r="AG199" s="26"/>
      <c r="AH199" s="45" t="n">
        <v>18</v>
      </c>
      <c r="AI199" s="45" t="n">
        <f aca="false">Q199</f>
        <v>5</v>
      </c>
      <c r="AJ199" s="45" t="n">
        <f aca="false">$AH199-$AI199</f>
        <v>13</v>
      </c>
      <c r="AK199" s="46" t="n">
        <v>679.977777777778</v>
      </c>
      <c r="AL199" s="46" t="n">
        <f aca="false">$AJ199*$AK199</f>
        <v>8839.71111111111</v>
      </c>
      <c r="AM199" s="46" t="n">
        <f aca="false">$AI199*$AK199</f>
        <v>3399.88888888889</v>
      </c>
      <c r="AN199" s="26"/>
      <c r="AO199" s="26" t="s">
        <v>3860</v>
      </c>
    </row>
    <row r="200" customFormat="false" ht="12" hidden="false" customHeight="false" outlineLevel="0" collapsed="false">
      <c r="A200" s="39" t="s">
        <v>3861</v>
      </c>
      <c r="B200" s="39" t="s">
        <v>3862</v>
      </c>
      <c r="C200" s="39"/>
      <c r="D200" s="39" t="s">
        <v>4565</v>
      </c>
      <c r="E200" s="39" t="s">
        <v>611</v>
      </c>
      <c r="F200" s="39" t="s">
        <v>3464</v>
      </c>
      <c r="G200" s="39" t="s">
        <v>6135</v>
      </c>
      <c r="H200" s="39" t="s">
        <v>4502</v>
      </c>
      <c r="I200" s="40" t="n">
        <v>18</v>
      </c>
      <c r="J200" s="40" t="n">
        <v>0</v>
      </c>
      <c r="K200" s="39" t="s">
        <v>4503</v>
      </c>
      <c r="L200" s="41" t="n">
        <v>0</v>
      </c>
      <c r="M200" s="41" t="n">
        <v>651084</v>
      </c>
      <c r="O200" s="42" t="n">
        <f aca="false">M200/SUM($M$2:$M$485)</f>
        <v>0.0106100282256517</v>
      </c>
      <c r="P200" s="43" t="n">
        <f aca="false">IFERROR(M200/I200,0)</f>
        <v>36171.3333333333</v>
      </c>
      <c r="Q200" s="17"/>
      <c r="R200" s="44" t="n">
        <f aca="false">I200-Q200</f>
        <v>18</v>
      </c>
      <c r="S200" s="43" t="n">
        <f aca="false">$AK200*R200</f>
        <v>651084</v>
      </c>
      <c r="U200" s="26" t="s">
        <v>259</v>
      </c>
      <c r="V200" s="26" t="s">
        <v>610</v>
      </c>
      <c r="W200" s="26" t="s">
        <v>612</v>
      </c>
      <c r="X200" s="26"/>
      <c r="Y200" s="26" t="s">
        <v>615</v>
      </c>
      <c r="Z200" s="27" t="s">
        <v>126</v>
      </c>
      <c r="AA200" s="26"/>
      <c r="AB200" s="26"/>
      <c r="AC200" s="26"/>
      <c r="AD200" s="26"/>
      <c r="AE200" s="26"/>
      <c r="AF200" s="26"/>
      <c r="AG200" s="26"/>
      <c r="AH200" s="45" t="n">
        <v>18</v>
      </c>
      <c r="AI200" s="45" t="n">
        <f aca="false">Q200</f>
        <v>0</v>
      </c>
      <c r="AJ200" s="45" t="n">
        <f aca="false">$AH200-$AI200</f>
        <v>18</v>
      </c>
      <c r="AK200" s="46" t="n">
        <v>36171.3333333333</v>
      </c>
      <c r="AL200" s="46" t="n">
        <f aca="false">$AJ200*$AK200</f>
        <v>651084</v>
      </c>
      <c r="AM200" s="46" t="n">
        <f aca="false">$AI200*$AK200</f>
        <v>0</v>
      </c>
      <c r="AN200" s="26"/>
      <c r="AO200" s="26"/>
    </row>
    <row r="201" customFormat="false" ht="12" hidden="false" customHeight="false" outlineLevel="0" collapsed="false">
      <c r="A201" s="39" t="s">
        <v>308</v>
      </c>
      <c r="B201" s="39" t="s">
        <v>309</v>
      </c>
      <c r="C201" s="39"/>
      <c r="D201" s="39" t="s">
        <v>4505</v>
      </c>
      <c r="E201" s="39" t="s">
        <v>274</v>
      </c>
      <c r="F201" s="39" t="s">
        <v>3464</v>
      </c>
      <c r="G201" s="39" t="s">
        <v>6096</v>
      </c>
      <c r="H201" s="39" t="s">
        <v>4502</v>
      </c>
      <c r="I201" s="40" t="n">
        <v>17</v>
      </c>
      <c r="J201" s="40" t="n">
        <v>0</v>
      </c>
      <c r="K201" s="39" t="s">
        <v>4503</v>
      </c>
      <c r="L201" s="41" t="n">
        <v>0</v>
      </c>
      <c r="M201" s="41" t="n">
        <v>850.37</v>
      </c>
      <c r="O201" s="42" t="n">
        <f aca="false">M201/SUM($M$2:$M$485)</f>
        <v>1.38575816672617E-005</v>
      </c>
      <c r="P201" s="43" t="n">
        <f aca="false">IFERROR(M201/I201,0)</f>
        <v>50.0217647058824</v>
      </c>
      <c r="Q201" s="17"/>
      <c r="R201" s="44" t="n">
        <f aca="false">I201-Q201</f>
        <v>17</v>
      </c>
      <c r="S201" s="43" t="n">
        <f aca="false">$AK201*R201</f>
        <v>850.374100294985</v>
      </c>
      <c r="U201" s="26" t="s">
        <v>259</v>
      </c>
      <c r="V201" s="26" t="s">
        <v>273</v>
      </c>
      <c r="W201" s="26" t="s">
        <v>262</v>
      </c>
      <c r="X201" s="24" t="s">
        <v>226</v>
      </c>
      <c r="Y201" s="26" t="s">
        <v>267</v>
      </c>
      <c r="Z201" s="25" t="s">
        <v>51</v>
      </c>
      <c r="AA201" s="26" t="s">
        <v>3473</v>
      </c>
      <c r="AB201" s="26" t="s">
        <v>3474</v>
      </c>
      <c r="AC201" s="26" t="s">
        <v>290</v>
      </c>
      <c r="AD201" s="26" t="s">
        <v>269</v>
      </c>
      <c r="AE201" s="26"/>
      <c r="AF201" s="26" t="s">
        <v>269</v>
      </c>
      <c r="AG201" s="26"/>
      <c r="AH201" s="45"/>
      <c r="AI201" s="45"/>
      <c r="AJ201" s="45"/>
      <c r="AK201" s="46" t="n">
        <v>50.022005899705</v>
      </c>
      <c r="AL201" s="46"/>
      <c r="AM201" s="46"/>
      <c r="AN201" s="26"/>
      <c r="AO201" s="26" t="s">
        <v>6156</v>
      </c>
    </row>
    <row r="202" customFormat="false" ht="12" hidden="false" customHeight="false" outlineLevel="0" collapsed="false">
      <c r="A202" s="39" t="s">
        <v>1094</v>
      </c>
      <c r="B202" s="39" t="s">
        <v>1095</v>
      </c>
      <c r="C202" s="39"/>
      <c r="D202" s="39" t="s">
        <v>4565</v>
      </c>
      <c r="E202" s="39" t="s">
        <v>611</v>
      </c>
      <c r="F202" s="39" t="s">
        <v>3464</v>
      </c>
      <c r="G202" s="39" t="s">
        <v>6135</v>
      </c>
      <c r="H202" s="39" t="s">
        <v>4502</v>
      </c>
      <c r="I202" s="40" t="n">
        <v>16</v>
      </c>
      <c r="J202" s="40" t="n">
        <v>0</v>
      </c>
      <c r="K202" s="39" t="s">
        <v>4503</v>
      </c>
      <c r="L202" s="41" t="n">
        <v>0</v>
      </c>
      <c r="M202" s="41" t="n">
        <v>402033.92</v>
      </c>
      <c r="O202" s="42" t="n">
        <f aca="false">M202/SUM($M$2:$M$485)</f>
        <v>0.00655152213672797</v>
      </c>
      <c r="P202" s="43" t="n">
        <f aca="false">IFERROR(M202/I202,0)</f>
        <v>25127.12</v>
      </c>
      <c r="Q202" s="17"/>
      <c r="R202" s="44" t="n">
        <f aca="false">I202-Q202</f>
        <v>16</v>
      </c>
      <c r="S202" s="43" t="n">
        <f aca="false">$AK202*R202</f>
        <v>402033.92</v>
      </c>
      <c r="U202" s="26" t="s">
        <v>259</v>
      </c>
      <c r="V202" s="26" t="s">
        <v>610</v>
      </c>
      <c r="W202" s="26" t="s">
        <v>612</v>
      </c>
      <c r="X202" s="26"/>
      <c r="Y202" s="26" t="s">
        <v>615</v>
      </c>
      <c r="Z202" s="27" t="s">
        <v>126</v>
      </c>
      <c r="AA202" s="26"/>
      <c r="AB202" s="26"/>
      <c r="AC202" s="26"/>
      <c r="AD202" s="26"/>
      <c r="AE202" s="26"/>
      <c r="AF202" s="26"/>
      <c r="AG202" s="26"/>
      <c r="AH202" s="45" t="n">
        <v>16</v>
      </c>
      <c r="AI202" s="45" t="n">
        <f aca="false">Q202</f>
        <v>0</v>
      </c>
      <c r="AJ202" s="45" t="n">
        <f aca="false">$AH202-$AI202</f>
        <v>16</v>
      </c>
      <c r="AK202" s="46" t="n">
        <v>25127.12</v>
      </c>
      <c r="AL202" s="46" t="n">
        <f aca="false">$AJ202*$AK202</f>
        <v>402033.92</v>
      </c>
      <c r="AM202" s="46" t="n">
        <f aca="false">$AI202*$AK202</f>
        <v>0</v>
      </c>
      <c r="AN202" s="26"/>
      <c r="AO202" s="26"/>
    </row>
    <row r="203" customFormat="false" ht="12" hidden="false" customHeight="false" outlineLevel="0" collapsed="false">
      <c r="A203" s="39" t="s">
        <v>1008</v>
      </c>
      <c r="B203" s="39" t="s">
        <v>1009</v>
      </c>
      <c r="C203" s="39"/>
      <c r="D203" s="39" t="s">
        <v>4565</v>
      </c>
      <c r="E203" s="39" t="s">
        <v>611</v>
      </c>
      <c r="F203" s="39" t="s">
        <v>3464</v>
      </c>
      <c r="G203" s="39" t="s">
        <v>6135</v>
      </c>
      <c r="H203" s="39" t="s">
        <v>4502</v>
      </c>
      <c r="I203" s="40" t="n">
        <v>16</v>
      </c>
      <c r="J203" s="40" t="n">
        <v>0</v>
      </c>
      <c r="K203" s="39" t="s">
        <v>4503</v>
      </c>
      <c r="L203" s="41" t="n">
        <v>0</v>
      </c>
      <c r="M203" s="41" t="n">
        <v>402033.92</v>
      </c>
      <c r="O203" s="42" t="n">
        <f aca="false">M203/SUM($M$2:$M$485)</f>
        <v>0.00655152213672797</v>
      </c>
      <c r="P203" s="43" t="n">
        <f aca="false">IFERROR(M203/I203,0)</f>
        <v>25127.12</v>
      </c>
      <c r="Q203" s="17"/>
      <c r="R203" s="44" t="n">
        <f aca="false">I203-Q203</f>
        <v>16</v>
      </c>
      <c r="S203" s="43" t="n">
        <f aca="false">$AK203*R203</f>
        <v>402033.92</v>
      </c>
      <c r="U203" s="26" t="s">
        <v>259</v>
      </c>
      <c r="V203" s="26" t="s">
        <v>610</v>
      </c>
      <c r="W203" s="26" t="s">
        <v>612</v>
      </c>
      <c r="X203" s="26"/>
      <c r="Y203" s="26" t="s">
        <v>615</v>
      </c>
      <c r="Z203" s="27" t="s">
        <v>126</v>
      </c>
      <c r="AA203" s="26"/>
      <c r="AB203" s="26"/>
      <c r="AC203" s="26"/>
      <c r="AD203" s="26"/>
      <c r="AE203" s="26"/>
      <c r="AF203" s="26"/>
      <c r="AG203" s="26"/>
      <c r="AH203" s="45" t="n">
        <v>16</v>
      </c>
      <c r="AI203" s="45" t="n">
        <f aca="false">Q203</f>
        <v>0</v>
      </c>
      <c r="AJ203" s="45" t="n">
        <f aca="false">$AH203-$AI203</f>
        <v>16</v>
      </c>
      <c r="AK203" s="46" t="n">
        <v>25127.12</v>
      </c>
      <c r="AL203" s="46" t="n">
        <f aca="false">$AJ203*$AK203</f>
        <v>402033.92</v>
      </c>
      <c r="AM203" s="46" t="n">
        <f aca="false">$AI203*$AK203</f>
        <v>0</v>
      </c>
      <c r="AN203" s="26"/>
      <c r="AO203" s="26"/>
    </row>
    <row r="204" customFormat="false" ht="12" hidden="false" customHeight="false" outlineLevel="0" collapsed="false">
      <c r="A204" s="39" t="s">
        <v>3866</v>
      </c>
      <c r="B204" s="39" t="s">
        <v>3867</v>
      </c>
      <c r="C204" s="39"/>
      <c r="D204" s="39" t="s">
        <v>4565</v>
      </c>
      <c r="E204" s="39" t="s">
        <v>611</v>
      </c>
      <c r="F204" s="39" t="s">
        <v>3464</v>
      </c>
      <c r="G204" s="39" t="s">
        <v>6133</v>
      </c>
      <c r="H204" s="39" t="s">
        <v>4502</v>
      </c>
      <c r="I204" s="40" t="n">
        <v>16</v>
      </c>
      <c r="J204" s="40" t="n">
        <v>0</v>
      </c>
      <c r="K204" s="39" t="s">
        <v>4503</v>
      </c>
      <c r="L204" s="41" t="n">
        <v>0</v>
      </c>
      <c r="M204" s="41" t="n">
        <v>880000</v>
      </c>
      <c r="O204" s="42" t="n">
        <f aca="false">M204/SUM($M$2:$M$485)</f>
        <v>0.0143404304798974</v>
      </c>
      <c r="P204" s="43" t="n">
        <f aca="false">IFERROR(M204/I204,0)</f>
        <v>55000</v>
      </c>
      <c r="Q204" s="17"/>
      <c r="R204" s="44" t="n">
        <f aca="false">I204-Q204</f>
        <v>16</v>
      </c>
      <c r="S204" s="43" t="n">
        <f aca="false">$AK204*R204</f>
        <v>880000</v>
      </c>
      <c r="U204" s="26" t="s">
        <v>259</v>
      </c>
      <c r="V204" s="26" t="s">
        <v>610</v>
      </c>
      <c r="W204" s="26" t="s">
        <v>612</v>
      </c>
      <c r="X204" s="26"/>
      <c r="Y204" s="26" t="s">
        <v>615</v>
      </c>
      <c r="Z204" s="27" t="s">
        <v>126</v>
      </c>
      <c r="AA204" s="26"/>
      <c r="AB204" s="26"/>
      <c r="AC204" s="26"/>
      <c r="AD204" s="26"/>
      <c r="AE204" s="26"/>
      <c r="AF204" s="26"/>
      <c r="AG204" s="26"/>
      <c r="AH204" s="45" t="n">
        <v>16</v>
      </c>
      <c r="AI204" s="45" t="n">
        <f aca="false">Q204</f>
        <v>0</v>
      </c>
      <c r="AJ204" s="45" t="n">
        <f aca="false">$AH204-$AI204</f>
        <v>16</v>
      </c>
      <c r="AK204" s="46" t="n">
        <v>55000</v>
      </c>
      <c r="AL204" s="46" t="n">
        <f aca="false">$AJ204*$AK204</f>
        <v>880000</v>
      </c>
      <c r="AM204" s="46" t="n">
        <f aca="false">$AI204*$AK204</f>
        <v>0</v>
      </c>
      <c r="AN204" s="26"/>
      <c r="AO204" s="26"/>
    </row>
    <row r="205" customFormat="false" ht="12" hidden="false" customHeight="false" outlineLevel="0" collapsed="false">
      <c r="A205" s="39" t="s">
        <v>3868</v>
      </c>
      <c r="B205" s="39" t="s">
        <v>3869</v>
      </c>
      <c r="C205" s="39"/>
      <c r="D205" s="39" t="s">
        <v>4565</v>
      </c>
      <c r="E205" s="39" t="s">
        <v>611</v>
      </c>
      <c r="F205" s="39" t="s">
        <v>3464</v>
      </c>
      <c r="G205" s="39" t="s">
        <v>6135</v>
      </c>
      <c r="H205" s="39" t="s">
        <v>4502</v>
      </c>
      <c r="I205" s="40" t="n">
        <v>16</v>
      </c>
      <c r="J205" s="40" t="n">
        <v>0</v>
      </c>
      <c r="K205" s="39" t="s">
        <v>4503</v>
      </c>
      <c r="L205" s="41" t="n">
        <v>0</v>
      </c>
      <c r="M205" s="41" t="n">
        <v>579528</v>
      </c>
      <c r="O205" s="42" t="n">
        <f aca="false">M205/SUM($M$2:$M$485)</f>
        <v>0.00944395567631132</v>
      </c>
      <c r="P205" s="43" t="n">
        <f aca="false">IFERROR(M205/I205,0)</f>
        <v>36220.5</v>
      </c>
      <c r="Q205" s="17"/>
      <c r="R205" s="44" t="n">
        <f aca="false">I205-Q205</f>
        <v>16</v>
      </c>
      <c r="S205" s="43" t="n">
        <f aca="false">$AK205*R205</f>
        <v>579528</v>
      </c>
      <c r="U205" s="26" t="s">
        <v>259</v>
      </c>
      <c r="V205" s="26" t="s">
        <v>610</v>
      </c>
      <c r="W205" s="26" t="s">
        <v>612</v>
      </c>
      <c r="X205" s="26"/>
      <c r="Y205" s="26" t="s">
        <v>615</v>
      </c>
      <c r="Z205" s="27" t="s">
        <v>126</v>
      </c>
      <c r="AA205" s="26"/>
      <c r="AB205" s="26"/>
      <c r="AC205" s="26"/>
      <c r="AD205" s="26"/>
      <c r="AE205" s="26"/>
      <c r="AF205" s="26"/>
      <c r="AG205" s="26"/>
      <c r="AH205" s="45" t="n">
        <v>16</v>
      </c>
      <c r="AI205" s="45" t="n">
        <f aca="false">Q205</f>
        <v>0</v>
      </c>
      <c r="AJ205" s="45" t="n">
        <f aca="false">$AH205-$AI205</f>
        <v>16</v>
      </c>
      <c r="AK205" s="46" t="n">
        <v>36220.5</v>
      </c>
      <c r="AL205" s="46" t="n">
        <f aca="false">$AJ205*$AK205</f>
        <v>579528</v>
      </c>
      <c r="AM205" s="46" t="n">
        <f aca="false">$AI205*$AK205</f>
        <v>0</v>
      </c>
      <c r="AN205" s="26"/>
      <c r="AO205" s="26"/>
    </row>
    <row r="206" customFormat="false" ht="12" hidden="false" customHeight="false" outlineLevel="0" collapsed="false">
      <c r="A206" s="39" t="s">
        <v>2363</v>
      </c>
      <c r="B206" s="39" t="s">
        <v>2364</v>
      </c>
      <c r="C206" s="39" t="s">
        <v>6157</v>
      </c>
      <c r="D206" s="39" t="s">
        <v>4505</v>
      </c>
      <c r="E206" s="39" t="s">
        <v>261</v>
      </c>
      <c r="F206" s="39" t="s">
        <v>3464</v>
      </c>
      <c r="G206" s="39" t="s">
        <v>6096</v>
      </c>
      <c r="H206" s="39" t="s">
        <v>4502</v>
      </c>
      <c r="I206" s="40" t="n">
        <v>15</v>
      </c>
      <c r="J206" s="40" t="n">
        <v>0</v>
      </c>
      <c r="K206" s="39" t="s">
        <v>4503</v>
      </c>
      <c r="L206" s="41" t="n">
        <v>0</v>
      </c>
      <c r="M206" s="41" t="n">
        <v>29850</v>
      </c>
      <c r="O206" s="42" t="n">
        <f aca="false">M206/SUM($M$2:$M$485)</f>
        <v>0.000486433920255609</v>
      </c>
      <c r="P206" s="43" t="n">
        <f aca="false">IFERROR(M206/I206,0)</f>
        <v>1990</v>
      </c>
      <c r="Q206" s="17"/>
      <c r="R206" s="44" t="n">
        <f aca="false">I206-Q206</f>
        <v>15</v>
      </c>
      <c r="S206" s="43" t="n">
        <f aca="false">$AK206*R206</f>
        <v>29850</v>
      </c>
      <c r="U206" s="26" t="s">
        <v>259</v>
      </c>
      <c r="V206" s="26" t="s">
        <v>260</v>
      </c>
      <c r="W206" s="26" t="s">
        <v>262</v>
      </c>
      <c r="X206" s="26"/>
      <c r="Y206" s="26" t="s">
        <v>277</v>
      </c>
      <c r="Z206" s="27" t="s">
        <v>123</v>
      </c>
      <c r="AA206" s="26"/>
      <c r="AB206" s="26"/>
      <c r="AC206" s="26"/>
      <c r="AD206" s="26"/>
      <c r="AE206" s="26"/>
      <c r="AF206" s="26"/>
      <c r="AG206" s="26"/>
      <c r="AH206" s="45" t="n">
        <v>15</v>
      </c>
      <c r="AI206" s="45" t="n">
        <f aca="false">Q206</f>
        <v>0</v>
      </c>
      <c r="AJ206" s="45" t="n">
        <f aca="false">$AH206-$AI206</f>
        <v>15</v>
      </c>
      <c r="AK206" s="46" t="n">
        <v>1990</v>
      </c>
      <c r="AL206" s="46" t="n">
        <f aca="false">$AJ206*$AK206</f>
        <v>29850</v>
      </c>
      <c r="AM206" s="46" t="n">
        <f aca="false">$AI206*$AK206</f>
        <v>0</v>
      </c>
      <c r="AN206" s="26"/>
      <c r="AO206" s="26"/>
    </row>
    <row r="207" customFormat="false" ht="12" hidden="false" customHeight="false" outlineLevel="0" collapsed="false">
      <c r="A207" s="39" t="s">
        <v>864</v>
      </c>
      <c r="B207" s="39" t="s">
        <v>865</v>
      </c>
      <c r="C207" s="39" t="s">
        <v>4506</v>
      </c>
      <c r="D207" s="39" t="s">
        <v>4505</v>
      </c>
      <c r="E207" s="39" t="s">
        <v>261</v>
      </c>
      <c r="F207" s="39" t="s">
        <v>3464</v>
      </c>
      <c r="G207" s="39" t="s">
        <v>6096</v>
      </c>
      <c r="H207" s="39" t="s">
        <v>4502</v>
      </c>
      <c r="I207" s="40" t="n">
        <v>15</v>
      </c>
      <c r="J207" s="40" t="n">
        <v>0</v>
      </c>
      <c r="K207" s="39" t="s">
        <v>4503</v>
      </c>
      <c r="L207" s="41" t="n">
        <v>0</v>
      </c>
      <c r="M207" s="41" t="n">
        <v>57015</v>
      </c>
      <c r="O207" s="42" t="n">
        <f aca="false">M207/SUM($M$2:$M$485)</f>
        <v>0.000929113231603805</v>
      </c>
      <c r="P207" s="43" t="n">
        <f aca="false">IFERROR(M207/I207,0)</f>
        <v>3801</v>
      </c>
      <c r="Q207" s="17" t="n">
        <v>8</v>
      </c>
      <c r="R207" s="44" t="n">
        <f aca="false">I207-Q207</f>
        <v>7</v>
      </c>
      <c r="S207" s="43" t="n">
        <f aca="false">$AK207*R207</f>
        <v>26607</v>
      </c>
      <c r="U207" s="26" t="s">
        <v>259</v>
      </c>
      <c r="V207" s="26" t="s">
        <v>260</v>
      </c>
      <c r="W207" s="26" t="s">
        <v>262</v>
      </c>
      <c r="X207" s="25" t="s">
        <v>228</v>
      </c>
      <c r="Y207" s="26" t="s">
        <v>282</v>
      </c>
      <c r="Z207" s="25" t="s">
        <v>51</v>
      </c>
      <c r="AA207" s="26" t="s">
        <v>3870</v>
      </c>
      <c r="AB207" s="26" t="s">
        <v>3871</v>
      </c>
      <c r="AC207" s="26" t="s">
        <v>868</v>
      </c>
      <c r="AD207" s="26" t="s">
        <v>270</v>
      </c>
      <c r="AE207" s="26" t="s">
        <v>3872</v>
      </c>
      <c r="AF207" s="26" t="s">
        <v>270</v>
      </c>
      <c r="AG207" s="26" t="s">
        <v>869</v>
      </c>
      <c r="AH207" s="45" t="n">
        <v>15</v>
      </c>
      <c r="AI207" s="45" t="n">
        <f aca="false">Q207</f>
        <v>8</v>
      </c>
      <c r="AJ207" s="45" t="n">
        <f aca="false">$AH207-$AI207</f>
        <v>7</v>
      </c>
      <c r="AK207" s="46" t="n">
        <v>3801</v>
      </c>
      <c r="AL207" s="46" t="n">
        <f aca="false">$AJ207*$AK207</f>
        <v>26607</v>
      </c>
      <c r="AM207" s="46" t="n">
        <f aca="false">$AI207*$AK207</f>
        <v>30408</v>
      </c>
      <c r="AN207" s="26"/>
      <c r="AO207" s="26" t="s">
        <v>3873</v>
      </c>
    </row>
    <row r="208" customFormat="false" ht="12" hidden="false" customHeight="false" outlineLevel="0" collapsed="false">
      <c r="A208" s="39" t="s">
        <v>1006</v>
      </c>
      <c r="B208" s="39" t="s">
        <v>1007</v>
      </c>
      <c r="C208" s="39" t="s">
        <v>4506</v>
      </c>
      <c r="D208" s="39" t="s">
        <v>4505</v>
      </c>
      <c r="E208" s="39" t="s">
        <v>261</v>
      </c>
      <c r="F208" s="39" t="s">
        <v>3464</v>
      </c>
      <c r="G208" s="39" t="s">
        <v>6096</v>
      </c>
      <c r="H208" s="39" t="s">
        <v>4502</v>
      </c>
      <c r="I208" s="40" t="n">
        <v>15</v>
      </c>
      <c r="J208" s="40" t="n">
        <v>0</v>
      </c>
      <c r="K208" s="39" t="s">
        <v>4503</v>
      </c>
      <c r="L208" s="41" t="n">
        <v>0</v>
      </c>
      <c r="M208" s="41" t="n">
        <v>142888</v>
      </c>
      <c r="O208" s="42" t="n">
        <f aca="false">M208/SUM($M$2:$M$485)</f>
        <v>0.00232849480728588</v>
      </c>
      <c r="P208" s="43" t="n">
        <f aca="false">IFERROR(M208/I208,0)</f>
        <v>9525.86666666667</v>
      </c>
      <c r="Q208" s="17"/>
      <c r="R208" s="44" t="n">
        <f aca="false">I208-Q208</f>
        <v>15</v>
      </c>
      <c r="S208" s="43" t="n">
        <f aca="false">$AK208*R208</f>
        <v>142888</v>
      </c>
      <c r="U208" s="26" t="s">
        <v>259</v>
      </c>
      <c r="V208" s="26" t="s">
        <v>260</v>
      </c>
      <c r="W208" s="26" t="s">
        <v>262</v>
      </c>
      <c r="X208" s="26"/>
      <c r="Y208" s="26" t="s">
        <v>277</v>
      </c>
      <c r="Z208" s="27" t="s">
        <v>123</v>
      </c>
      <c r="AA208" s="26"/>
      <c r="AB208" s="26"/>
      <c r="AC208" s="26"/>
      <c r="AD208" s="26"/>
      <c r="AE208" s="26"/>
      <c r="AF208" s="26"/>
      <c r="AG208" s="26"/>
      <c r="AH208" s="45" t="n">
        <v>15</v>
      </c>
      <c r="AI208" s="45" t="n">
        <f aca="false">Q208</f>
        <v>0</v>
      </c>
      <c r="AJ208" s="45" t="n">
        <f aca="false">$AH208-$AI208</f>
        <v>15</v>
      </c>
      <c r="AK208" s="46" t="n">
        <v>9525.86666666667</v>
      </c>
      <c r="AL208" s="46" t="n">
        <f aca="false">$AJ208*$AK208</f>
        <v>142888</v>
      </c>
      <c r="AM208" s="46" t="n">
        <f aca="false">$AI208*$AK208</f>
        <v>0</v>
      </c>
      <c r="AN208" s="26"/>
      <c r="AO208" s="26"/>
    </row>
    <row r="209" customFormat="false" ht="12" hidden="false" customHeight="false" outlineLevel="0" collapsed="false">
      <c r="A209" s="39" t="s">
        <v>2270</v>
      </c>
      <c r="B209" s="39" t="s">
        <v>2271</v>
      </c>
      <c r="C209" s="39"/>
      <c r="D209" s="39" t="s">
        <v>4505</v>
      </c>
      <c r="E209" s="39" t="s">
        <v>274</v>
      </c>
      <c r="F209" s="39" t="s">
        <v>3464</v>
      </c>
      <c r="G209" s="39" t="s">
        <v>6097</v>
      </c>
      <c r="H209" s="39" t="s">
        <v>4502</v>
      </c>
      <c r="I209" s="40" t="n">
        <v>15</v>
      </c>
      <c r="J209" s="40" t="n">
        <v>0</v>
      </c>
      <c r="K209" s="39" t="s">
        <v>4503</v>
      </c>
      <c r="L209" s="41" t="n">
        <v>0</v>
      </c>
      <c r="M209" s="41" t="n">
        <v>6647.23</v>
      </c>
      <c r="O209" s="42" t="n">
        <f aca="false">M209/SUM($M$2:$M$485)</f>
        <v>0.000108322886021464</v>
      </c>
      <c r="P209" s="43" t="n">
        <f aca="false">IFERROR(M209/I209,0)</f>
        <v>443.148666666667</v>
      </c>
      <c r="Q209" s="17"/>
      <c r="R209" s="44" t="n">
        <f aca="false">I209-Q209</f>
        <v>15</v>
      </c>
      <c r="S209" s="43" t="n">
        <f aca="false">$AK209*R209</f>
        <v>6647.23</v>
      </c>
      <c r="U209" s="26" t="s">
        <v>259</v>
      </c>
      <c r="V209" s="26" t="s">
        <v>273</v>
      </c>
      <c r="W209" s="26" t="s">
        <v>262</v>
      </c>
      <c r="X209" s="26"/>
      <c r="Y209" s="26" t="s">
        <v>277</v>
      </c>
      <c r="Z209" s="27" t="s">
        <v>123</v>
      </c>
      <c r="AA209" s="26"/>
      <c r="AB209" s="26"/>
      <c r="AC209" s="26"/>
      <c r="AD209" s="26"/>
      <c r="AE209" s="26"/>
      <c r="AF209" s="26"/>
      <c r="AG209" s="26"/>
      <c r="AH209" s="45" t="n">
        <v>15</v>
      </c>
      <c r="AI209" s="45" t="n">
        <f aca="false">Q209</f>
        <v>0</v>
      </c>
      <c r="AJ209" s="45" t="n">
        <f aca="false">$AH209-$AI209</f>
        <v>15</v>
      </c>
      <c r="AK209" s="46" t="n">
        <v>443.148666666667</v>
      </c>
      <c r="AL209" s="46" t="n">
        <f aca="false">$AJ209*$AK209</f>
        <v>6647.23</v>
      </c>
      <c r="AM209" s="46" t="n">
        <f aca="false">$AI209*$AK209</f>
        <v>0</v>
      </c>
      <c r="AN209" s="26"/>
      <c r="AO209" s="26"/>
    </row>
    <row r="210" customFormat="false" ht="12" hidden="false" customHeight="false" outlineLevel="0" collapsed="false">
      <c r="A210" s="39" t="s">
        <v>1004</v>
      </c>
      <c r="B210" s="39" t="s">
        <v>1005</v>
      </c>
      <c r="C210" s="39"/>
      <c r="D210" s="39" t="s">
        <v>4505</v>
      </c>
      <c r="E210" s="39" t="s">
        <v>274</v>
      </c>
      <c r="F210" s="39" t="s">
        <v>3464</v>
      </c>
      <c r="G210" s="39" t="s">
        <v>6097</v>
      </c>
      <c r="H210" s="39" t="s">
        <v>4502</v>
      </c>
      <c r="I210" s="40" t="n">
        <v>15</v>
      </c>
      <c r="J210" s="40" t="n">
        <v>0</v>
      </c>
      <c r="K210" s="39" t="s">
        <v>4503</v>
      </c>
      <c r="L210" s="41" t="n">
        <v>0</v>
      </c>
      <c r="M210" s="41" t="n">
        <v>139607.14</v>
      </c>
      <c r="O210" s="42" t="n">
        <f aca="false">M210/SUM($M$2:$M$485)</f>
        <v>0.0022750300973492</v>
      </c>
      <c r="P210" s="43" t="n">
        <f aca="false">IFERROR(M210/I210,0)</f>
        <v>9307.14266666667</v>
      </c>
      <c r="Q210" s="17"/>
      <c r="R210" s="44" t="n">
        <f aca="false">I210-Q210</f>
        <v>15</v>
      </c>
      <c r="S210" s="43" t="n">
        <f aca="false">$AK210*R210</f>
        <v>139607.14</v>
      </c>
      <c r="U210" s="26" t="s">
        <v>259</v>
      </c>
      <c r="V210" s="26" t="s">
        <v>273</v>
      </c>
      <c r="W210" s="26" t="s">
        <v>262</v>
      </c>
      <c r="X210" s="26"/>
      <c r="Y210" s="26" t="s">
        <v>277</v>
      </c>
      <c r="Z210" s="27" t="s">
        <v>123</v>
      </c>
      <c r="AA210" s="26"/>
      <c r="AB210" s="26"/>
      <c r="AC210" s="26"/>
      <c r="AD210" s="26"/>
      <c r="AE210" s="26"/>
      <c r="AF210" s="26"/>
      <c r="AG210" s="26"/>
      <c r="AH210" s="45" t="n">
        <v>15</v>
      </c>
      <c r="AI210" s="45" t="n">
        <f aca="false">Q210</f>
        <v>0</v>
      </c>
      <c r="AJ210" s="45" t="n">
        <f aca="false">$AH210-$AI210</f>
        <v>15</v>
      </c>
      <c r="AK210" s="46" t="n">
        <v>9307.14266666667</v>
      </c>
      <c r="AL210" s="46" t="n">
        <f aca="false">$AJ210*$AK210</f>
        <v>139607.14</v>
      </c>
      <c r="AM210" s="46" t="n">
        <f aca="false">$AI210*$AK210</f>
        <v>0</v>
      </c>
      <c r="AN210" s="26"/>
      <c r="AO210" s="26"/>
    </row>
    <row r="211" customFormat="false" ht="12" hidden="false" customHeight="false" outlineLevel="0" collapsed="false">
      <c r="A211" s="39" t="s">
        <v>2445</v>
      </c>
      <c r="B211" s="39" t="s">
        <v>2446</v>
      </c>
      <c r="C211" s="39"/>
      <c r="D211" s="39" t="s">
        <v>4505</v>
      </c>
      <c r="E211" s="39" t="s">
        <v>274</v>
      </c>
      <c r="F211" s="39" t="s">
        <v>3464</v>
      </c>
      <c r="G211" s="39" t="s">
        <v>6097</v>
      </c>
      <c r="H211" s="39" t="s">
        <v>4502</v>
      </c>
      <c r="I211" s="40" t="n">
        <v>15</v>
      </c>
      <c r="J211" s="40" t="n">
        <v>0</v>
      </c>
      <c r="K211" s="39" t="s">
        <v>4503</v>
      </c>
      <c r="L211" s="41" t="n">
        <v>0</v>
      </c>
      <c r="M211" s="41" t="n">
        <v>32808</v>
      </c>
      <c r="O211" s="42" t="n">
        <f aca="false">M211/SUM($M$2:$M$485)</f>
        <v>0.000534637321800537</v>
      </c>
      <c r="P211" s="43" t="n">
        <f aca="false">IFERROR(M211/I211,0)</f>
        <v>2187.2</v>
      </c>
      <c r="Q211" s="17"/>
      <c r="R211" s="44" t="n">
        <f aca="false">I211-Q211</f>
        <v>15</v>
      </c>
      <c r="S211" s="43" t="n">
        <f aca="false">$AK211*R211</f>
        <v>32808</v>
      </c>
      <c r="U211" s="26" t="s">
        <v>259</v>
      </c>
      <c r="V211" s="26" t="s">
        <v>273</v>
      </c>
      <c r="W211" s="26" t="s">
        <v>262</v>
      </c>
      <c r="X211" s="26"/>
      <c r="Y211" s="26" t="s">
        <v>277</v>
      </c>
      <c r="Z211" s="27" t="s">
        <v>123</v>
      </c>
      <c r="AA211" s="26"/>
      <c r="AB211" s="26"/>
      <c r="AC211" s="26"/>
      <c r="AD211" s="26"/>
      <c r="AE211" s="26"/>
      <c r="AF211" s="26"/>
      <c r="AG211" s="26"/>
      <c r="AH211" s="45" t="n">
        <v>15</v>
      </c>
      <c r="AI211" s="45" t="n">
        <f aca="false">Q211</f>
        <v>0</v>
      </c>
      <c r="AJ211" s="45" t="n">
        <f aca="false">$AH211-$AI211</f>
        <v>15</v>
      </c>
      <c r="AK211" s="46" t="n">
        <v>2187.2</v>
      </c>
      <c r="AL211" s="46" t="n">
        <f aca="false">$AJ211*$AK211</f>
        <v>32808</v>
      </c>
      <c r="AM211" s="46" t="n">
        <f aca="false">$AI211*$AK211</f>
        <v>0</v>
      </c>
      <c r="AN211" s="26"/>
      <c r="AO211" s="26"/>
    </row>
    <row r="212" customFormat="false" ht="12" hidden="false" customHeight="false" outlineLevel="0" collapsed="false">
      <c r="A212" s="39" t="s">
        <v>659</v>
      </c>
      <c r="B212" s="39" t="s">
        <v>660</v>
      </c>
      <c r="C212" s="39"/>
      <c r="D212" s="39" t="s">
        <v>4565</v>
      </c>
      <c r="E212" s="39" t="s">
        <v>611</v>
      </c>
      <c r="F212" s="39" t="s">
        <v>3464</v>
      </c>
      <c r="G212" s="39" t="s">
        <v>6135</v>
      </c>
      <c r="H212" s="39" t="s">
        <v>4502</v>
      </c>
      <c r="I212" s="40" t="n">
        <v>15</v>
      </c>
      <c r="J212" s="40" t="n">
        <v>0</v>
      </c>
      <c r="K212" s="39" t="s">
        <v>4503</v>
      </c>
      <c r="L212" s="41" t="n">
        <v>0</v>
      </c>
      <c r="M212" s="41" t="n">
        <v>95550</v>
      </c>
      <c r="O212" s="42" t="n">
        <f aca="false">M212/SUM($M$2:$M$485)</f>
        <v>0.00155707742312976</v>
      </c>
      <c r="P212" s="43" t="n">
        <f aca="false">IFERROR(M212/I212,0)</f>
        <v>6370</v>
      </c>
      <c r="Q212" s="17"/>
      <c r="R212" s="44" t="n">
        <f aca="false">I212-Q212</f>
        <v>15</v>
      </c>
      <c r="S212" s="43" t="n">
        <f aca="false">$AK212*R212</f>
        <v>95550</v>
      </c>
      <c r="U212" s="26" t="s">
        <v>259</v>
      </c>
      <c r="V212" s="26" t="s">
        <v>610</v>
      </c>
      <c r="W212" s="26" t="s">
        <v>612</v>
      </c>
      <c r="X212" s="26"/>
      <c r="Y212" s="26" t="s">
        <v>615</v>
      </c>
      <c r="Z212" s="27" t="s">
        <v>126</v>
      </c>
      <c r="AA212" s="26"/>
      <c r="AB212" s="26"/>
      <c r="AC212" s="26"/>
      <c r="AD212" s="26"/>
      <c r="AE212" s="26"/>
      <c r="AF212" s="26"/>
      <c r="AG212" s="26"/>
      <c r="AH212" s="45" t="n">
        <v>15</v>
      </c>
      <c r="AI212" s="45" t="n">
        <f aca="false">Q212</f>
        <v>0</v>
      </c>
      <c r="AJ212" s="45" t="n">
        <f aca="false">$AH212-$AI212</f>
        <v>15</v>
      </c>
      <c r="AK212" s="46" t="n">
        <v>6370</v>
      </c>
      <c r="AL212" s="46" t="n">
        <f aca="false">$AJ212*$AK212</f>
        <v>95550</v>
      </c>
      <c r="AM212" s="46" t="n">
        <f aca="false">$AI212*$AK212</f>
        <v>0</v>
      </c>
      <c r="AN212" s="26"/>
      <c r="AO212" s="26"/>
    </row>
    <row r="213" customFormat="false" ht="12" hidden="false" customHeight="false" outlineLevel="0" collapsed="false">
      <c r="A213" s="39" t="s">
        <v>3876</v>
      </c>
      <c r="B213" s="39" t="s">
        <v>3877</v>
      </c>
      <c r="C213" s="39" t="s">
        <v>4506</v>
      </c>
      <c r="D213" s="39" t="s">
        <v>4505</v>
      </c>
      <c r="E213" s="39" t="s">
        <v>261</v>
      </c>
      <c r="F213" s="39" t="s">
        <v>3464</v>
      </c>
      <c r="G213" s="39" t="s">
        <v>6096</v>
      </c>
      <c r="H213" s="39" t="s">
        <v>4502</v>
      </c>
      <c r="I213" s="40" t="n">
        <v>14</v>
      </c>
      <c r="J213" s="40" t="n">
        <v>0</v>
      </c>
      <c r="K213" s="39" t="s">
        <v>4503</v>
      </c>
      <c r="L213" s="41" t="n">
        <v>0</v>
      </c>
      <c r="M213" s="41" t="n">
        <v>9848</v>
      </c>
      <c r="O213" s="42" t="n">
        <f aca="false">M213/SUM($M$2:$M$485)</f>
        <v>0.000160482453825033</v>
      </c>
      <c r="P213" s="43" t="n">
        <f aca="false">IFERROR(M213/I213,0)</f>
        <v>703.428571428571</v>
      </c>
      <c r="Q213" s="17"/>
      <c r="R213" s="44" t="n">
        <f aca="false">I213-Q213</f>
        <v>14</v>
      </c>
      <c r="S213" s="43" t="n">
        <f aca="false">$AK213*R213</f>
        <v>9848</v>
      </c>
      <c r="U213" s="26" t="s">
        <v>259</v>
      </c>
      <c r="V213" s="26" t="s">
        <v>260</v>
      </c>
      <c r="W213" s="26" t="s">
        <v>262</v>
      </c>
      <c r="X213" s="26"/>
      <c r="Y213" s="26" t="s">
        <v>277</v>
      </c>
      <c r="Z213" s="27" t="s">
        <v>123</v>
      </c>
      <c r="AA213" s="26"/>
      <c r="AB213" s="26"/>
      <c r="AC213" s="26"/>
      <c r="AD213" s="26"/>
      <c r="AE213" s="26"/>
      <c r="AF213" s="26"/>
      <c r="AG213" s="26"/>
      <c r="AH213" s="45" t="n">
        <v>14</v>
      </c>
      <c r="AI213" s="45" t="n">
        <f aca="false">Q213</f>
        <v>0</v>
      </c>
      <c r="AJ213" s="45" t="n">
        <f aca="false">$AH213-$AI213</f>
        <v>14</v>
      </c>
      <c r="AK213" s="46" t="n">
        <v>703.428571428571</v>
      </c>
      <c r="AL213" s="46" t="n">
        <f aca="false">$AJ213*$AK213</f>
        <v>9848</v>
      </c>
      <c r="AM213" s="46" t="n">
        <f aca="false">$AI213*$AK213</f>
        <v>0</v>
      </c>
      <c r="AN213" s="26"/>
      <c r="AO213" s="26"/>
    </row>
    <row r="214" customFormat="false" ht="12" hidden="false" customHeight="false" outlineLevel="0" collapsed="false">
      <c r="A214" s="39" t="s">
        <v>3244</v>
      </c>
      <c r="B214" s="39" t="s">
        <v>3245</v>
      </c>
      <c r="C214" s="39"/>
      <c r="D214" s="39" t="s">
        <v>4565</v>
      </c>
      <c r="E214" s="39" t="s">
        <v>611</v>
      </c>
      <c r="F214" s="39" t="s">
        <v>3464</v>
      </c>
      <c r="G214" s="39" t="s">
        <v>6133</v>
      </c>
      <c r="H214" s="39" t="s">
        <v>4502</v>
      </c>
      <c r="I214" s="40" t="n">
        <v>14</v>
      </c>
      <c r="J214" s="40" t="n">
        <v>0</v>
      </c>
      <c r="K214" s="39" t="s">
        <v>4503</v>
      </c>
      <c r="L214" s="41" t="n">
        <v>0</v>
      </c>
      <c r="M214" s="41" t="n">
        <v>32000</v>
      </c>
      <c r="O214" s="42" t="n">
        <f aca="false">M214/SUM($M$2:$M$485)</f>
        <v>0.000521470199268995</v>
      </c>
      <c r="P214" s="43" t="n">
        <f aca="false">IFERROR(M214/I214,0)</f>
        <v>2285.71428571429</v>
      </c>
      <c r="Q214" s="17"/>
      <c r="R214" s="44" t="n">
        <f aca="false">I214-Q214</f>
        <v>14</v>
      </c>
      <c r="S214" s="43" t="n">
        <f aca="false">$AK214*R214</f>
        <v>32000</v>
      </c>
      <c r="U214" s="26" t="s">
        <v>259</v>
      </c>
      <c r="V214" s="26" t="s">
        <v>610</v>
      </c>
      <c r="W214" s="26" t="s">
        <v>612</v>
      </c>
      <c r="X214" s="26"/>
      <c r="Y214" s="26" t="s">
        <v>615</v>
      </c>
      <c r="Z214" s="27" t="s">
        <v>126</v>
      </c>
      <c r="AA214" s="26"/>
      <c r="AB214" s="26"/>
      <c r="AC214" s="26"/>
      <c r="AD214" s="26"/>
      <c r="AE214" s="26"/>
      <c r="AF214" s="26"/>
      <c r="AG214" s="26"/>
      <c r="AH214" s="45" t="n">
        <v>14</v>
      </c>
      <c r="AI214" s="45" t="n">
        <f aca="false">Q214</f>
        <v>0</v>
      </c>
      <c r="AJ214" s="45" t="n">
        <f aca="false">$AH214-$AI214</f>
        <v>14</v>
      </c>
      <c r="AK214" s="46" t="n">
        <v>2285.71428571429</v>
      </c>
      <c r="AL214" s="46" t="n">
        <f aca="false">$AJ214*$AK214</f>
        <v>32000</v>
      </c>
      <c r="AM214" s="46" t="n">
        <f aca="false">$AI214*$AK214</f>
        <v>0</v>
      </c>
      <c r="AN214" s="26"/>
      <c r="AO214" s="26"/>
    </row>
    <row r="215" customFormat="false" ht="12" hidden="false" customHeight="false" outlineLevel="0" collapsed="false">
      <c r="A215" s="39" t="s">
        <v>1265</v>
      </c>
      <c r="B215" s="39" t="s">
        <v>1266</v>
      </c>
      <c r="C215" s="39"/>
      <c r="D215" s="39" t="s">
        <v>4565</v>
      </c>
      <c r="E215" s="39" t="s">
        <v>611</v>
      </c>
      <c r="F215" s="39" t="s">
        <v>3464</v>
      </c>
      <c r="G215" s="39" t="s">
        <v>6135</v>
      </c>
      <c r="H215" s="39" t="s">
        <v>4502</v>
      </c>
      <c r="I215" s="40" t="n">
        <v>14</v>
      </c>
      <c r="J215" s="40" t="n">
        <v>0</v>
      </c>
      <c r="K215" s="39" t="s">
        <v>4503</v>
      </c>
      <c r="L215" s="41" t="n">
        <v>0</v>
      </c>
      <c r="M215" s="41" t="n">
        <v>931974.89</v>
      </c>
      <c r="O215" s="42" t="n">
        <f aca="false">M215/SUM($M$2:$M$485)</f>
        <v>0.0151874103625625</v>
      </c>
      <c r="P215" s="43" t="n">
        <f aca="false">IFERROR(M215/I215,0)</f>
        <v>66569.635</v>
      </c>
      <c r="Q215" s="17"/>
      <c r="R215" s="44" t="n">
        <f aca="false">I215-Q215</f>
        <v>14</v>
      </c>
      <c r="S215" s="43" t="n">
        <f aca="false">$AK215*R215</f>
        <v>931974.886956522</v>
      </c>
      <c r="U215" s="26" t="s">
        <v>259</v>
      </c>
      <c r="V215" s="26" t="s">
        <v>610</v>
      </c>
      <c r="W215" s="26" t="s">
        <v>612</v>
      </c>
      <c r="X215" s="26"/>
      <c r="Y215" s="26" t="s">
        <v>615</v>
      </c>
      <c r="Z215" s="27" t="s">
        <v>126</v>
      </c>
      <c r="AA215" s="26"/>
      <c r="AB215" s="26"/>
      <c r="AC215" s="26"/>
      <c r="AD215" s="26"/>
      <c r="AE215" s="26"/>
      <c r="AF215" s="26"/>
      <c r="AG215" s="26"/>
      <c r="AH215" s="45" t="n">
        <v>23</v>
      </c>
      <c r="AI215" s="45" t="n">
        <f aca="false">Q215</f>
        <v>0</v>
      </c>
      <c r="AJ215" s="45" t="n">
        <f aca="false">$AH215-$AI215</f>
        <v>23</v>
      </c>
      <c r="AK215" s="46" t="n">
        <v>66569.6347826087</v>
      </c>
      <c r="AL215" s="46" t="n">
        <f aca="false">$AJ215*$AK215</f>
        <v>1531101.6</v>
      </c>
      <c r="AM215" s="46" t="n">
        <f aca="false">$AI215*$AK215</f>
        <v>0</v>
      </c>
      <c r="AN215" s="26"/>
      <c r="AO215" s="26" t="s">
        <v>3489</v>
      </c>
    </row>
    <row r="216" customFormat="false" ht="12" hidden="false" customHeight="false" outlineLevel="0" collapsed="false">
      <c r="A216" s="39" t="s">
        <v>952</v>
      </c>
      <c r="B216" s="39" t="s">
        <v>953</v>
      </c>
      <c r="C216" s="39"/>
      <c r="D216" s="39" t="s">
        <v>4505</v>
      </c>
      <c r="E216" s="39" t="s">
        <v>274</v>
      </c>
      <c r="F216" s="39" t="s">
        <v>3464</v>
      </c>
      <c r="G216" s="39" t="s">
        <v>6097</v>
      </c>
      <c r="H216" s="39" t="s">
        <v>4502</v>
      </c>
      <c r="I216" s="40" t="n">
        <v>13</v>
      </c>
      <c r="J216" s="40" t="n">
        <v>0</v>
      </c>
      <c r="K216" s="39" t="s">
        <v>4503</v>
      </c>
      <c r="L216" s="41" t="n">
        <v>0</v>
      </c>
      <c r="M216" s="41" t="n">
        <v>25850.9</v>
      </c>
      <c r="O216" s="42" t="n">
        <f aca="false">M216/SUM($M$2:$M$485)</f>
        <v>0.000421264811696339</v>
      </c>
      <c r="P216" s="43" t="n">
        <f aca="false">IFERROR(M216/I216,0)</f>
        <v>1988.53076923077</v>
      </c>
      <c r="Q216" s="17" t="n">
        <v>15</v>
      </c>
      <c r="R216" s="44" t="n">
        <f aca="false">I216-Q216</f>
        <v>-2</v>
      </c>
      <c r="S216" s="43" t="n">
        <f aca="false">$AK216*R216</f>
        <v>-3977.06153846154</v>
      </c>
      <c r="U216" s="26" t="s">
        <v>259</v>
      </c>
      <c r="V216" s="26" t="s">
        <v>273</v>
      </c>
      <c r="W216" s="26" t="s">
        <v>262</v>
      </c>
      <c r="X216" s="25" t="s">
        <v>228</v>
      </c>
      <c r="Y216" s="26" t="s">
        <v>282</v>
      </c>
      <c r="Z216" s="24" t="s">
        <v>54</v>
      </c>
      <c r="AA216" s="26" t="s">
        <v>3878</v>
      </c>
      <c r="AB216" s="26" t="s">
        <v>3879</v>
      </c>
      <c r="AC216" s="26" t="s">
        <v>956</v>
      </c>
      <c r="AD216" s="26" t="s">
        <v>269</v>
      </c>
      <c r="AE216" s="26"/>
      <c r="AF216" s="26" t="s">
        <v>270</v>
      </c>
      <c r="AG216" s="26" t="s">
        <v>957</v>
      </c>
      <c r="AH216" s="45" t="n">
        <v>13</v>
      </c>
      <c r="AI216" s="45" t="n">
        <f aca="false">Q216</f>
        <v>15</v>
      </c>
      <c r="AJ216" s="45" t="n">
        <f aca="false">$AH216-$AI216</f>
        <v>-2</v>
      </c>
      <c r="AK216" s="46" t="n">
        <v>1988.53076923077</v>
      </c>
      <c r="AL216" s="46" t="n">
        <f aca="false">$AJ216*$AK216</f>
        <v>-3977.06153846154</v>
      </c>
      <c r="AM216" s="46" t="n">
        <f aca="false">$AI216*$AK216</f>
        <v>29827.9615384615</v>
      </c>
      <c r="AN216" s="26"/>
      <c r="AO216" s="26" t="s">
        <v>3880</v>
      </c>
    </row>
    <row r="217" customFormat="false" ht="12" hidden="false" customHeight="false" outlineLevel="0" collapsed="false">
      <c r="A217" s="39" t="s">
        <v>2895</v>
      </c>
      <c r="B217" s="39" t="s">
        <v>2896</v>
      </c>
      <c r="C217" s="39"/>
      <c r="D217" s="39" t="s">
        <v>4565</v>
      </c>
      <c r="E217" s="39" t="s">
        <v>611</v>
      </c>
      <c r="F217" s="39" t="s">
        <v>3464</v>
      </c>
      <c r="G217" s="39" t="s">
        <v>6135</v>
      </c>
      <c r="H217" s="39" t="s">
        <v>4502</v>
      </c>
      <c r="I217" s="40" t="n">
        <v>13</v>
      </c>
      <c r="J217" s="40" t="n">
        <v>0</v>
      </c>
      <c r="K217" s="39" t="s">
        <v>4503</v>
      </c>
      <c r="L217" s="41" t="n">
        <v>0</v>
      </c>
      <c r="M217" s="41" t="n">
        <v>246059.66</v>
      </c>
      <c r="O217" s="42" t="n">
        <f aca="false">M217/SUM($M$2:$M$485)</f>
        <v>0.00400977437288316</v>
      </c>
      <c r="P217" s="43" t="n">
        <f aca="false">IFERROR(M217/I217,0)</f>
        <v>18927.6661538462</v>
      </c>
      <c r="Q217" s="17"/>
      <c r="R217" s="44" t="n">
        <f aca="false">I217-Q217</f>
        <v>13</v>
      </c>
      <c r="S217" s="43" t="n">
        <f aca="false">$AK217*R217</f>
        <v>246059.664117647</v>
      </c>
      <c r="U217" s="26" t="s">
        <v>259</v>
      </c>
      <c r="V217" s="26" t="s">
        <v>610</v>
      </c>
      <c r="W217" s="26" t="s">
        <v>612</v>
      </c>
      <c r="X217" s="26"/>
      <c r="Y217" s="26" t="s">
        <v>615</v>
      </c>
      <c r="Z217" s="27" t="s">
        <v>126</v>
      </c>
      <c r="AA217" s="26"/>
      <c r="AB217" s="26"/>
      <c r="AC217" s="26"/>
      <c r="AD217" s="26"/>
      <c r="AE217" s="26"/>
      <c r="AF217" s="26"/>
      <c r="AG217" s="26"/>
      <c r="AH217" s="45" t="n">
        <v>17</v>
      </c>
      <c r="AI217" s="45" t="n">
        <f aca="false">Q217</f>
        <v>0</v>
      </c>
      <c r="AJ217" s="45" t="n">
        <f aca="false">$AH217-$AI217</f>
        <v>17</v>
      </c>
      <c r="AK217" s="46" t="n">
        <v>18927.6664705882</v>
      </c>
      <c r="AL217" s="46" t="n">
        <f aca="false">$AJ217*$AK217</f>
        <v>321770.33</v>
      </c>
      <c r="AM217" s="46" t="n">
        <f aca="false">$AI217*$AK217</f>
        <v>0</v>
      </c>
      <c r="AN217" s="26"/>
      <c r="AO217" s="26" t="s">
        <v>3489</v>
      </c>
    </row>
    <row r="218" customFormat="false" ht="12" hidden="false" customHeight="false" outlineLevel="0" collapsed="false">
      <c r="A218" s="39" t="s">
        <v>1106</v>
      </c>
      <c r="B218" s="39" t="s">
        <v>1107</v>
      </c>
      <c r="C218" s="39"/>
      <c r="D218" s="39" t="s">
        <v>4565</v>
      </c>
      <c r="E218" s="39" t="s">
        <v>611</v>
      </c>
      <c r="F218" s="39" t="s">
        <v>3464</v>
      </c>
      <c r="G218" s="39" t="s">
        <v>6135</v>
      </c>
      <c r="H218" s="39" t="s">
        <v>4502</v>
      </c>
      <c r="I218" s="40" t="n">
        <v>13</v>
      </c>
      <c r="J218" s="40" t="n">
        <v>0</v>
      </c>
      <c r="K218" s="39" t="s">
        <v>4503</v>
      </c>
      <c r="L218" s="41" t="n">
        <v>0</v>
      </c>
      <c r="M218" s="41" t="n">
        <v>326652.56</v>
      </c>
      <c r="O218" s="42" t="n">
        <f aca="false">M218/SUM($M$2:$M$485)</f>
        <v>0.00532311173609148</v>
      </c>
      <c r="P218" s="43" t="n">
        <f aca="false">IFERROR(M218/I218,0)</f>
        <v>25127.12</v>
      </c>
      <c r="Q218" s="17"/>
      <c r="R218" s="44" t="n">
        <f aca="false">I218-Q218</f>
        <v>13</v>
      </c>
      <c r="S218" s="43" t="n">
        <f aca="false">$AK218*R218</f>
        <v>326652.56</v>
      </c>
      <c r="U218" s="26" t="s">
        <v>259</v>
      </c>
      <c r="V218" s="26" t="s">
        <v>610</v>
      </c>
      <c r="W218" s="26" t="s">
        <v>612</v>
      </c>
      <c r="X218" s="26"/>
      <c r="Y218" s="26" t="s">
        <v>615</v>
      </c>
      <c r="Z218" s="27" t="s">
        <v>126</v>
      </c>
      <c r="AA218" s="26"/>
      <c r="AB218" s="26"/>
      <c r="AC218" s="26"/>
      <c r="AD218" s="26"/>
      <c r="AE218" s="26"/>
      <c r="AF218" s="26"/>
      <c r="AG218" s="26"/>
      <c r="AH218" s="45" t="n">
        <v>13</v>
      </c>
      <c r="AI218" s="45" t="n">
        <f aca="false">Q218</f>
        <v>0</v>
      </c>
      <c r="AJ218" s="45" t="n">
        <f aca="false">$AH218-$AI218</f>
        <v>13</v>
      </c>
      <c r="AK218" s="46" t="n">
        <v>25127.12</v>
      </c>
      <c r="AL218" s="46" t="n">
        <f aca="false">$AJ218*$AK218</f>
        <v>326652.56</v>
      </c>
      <c r="AM218" s="46" t="n">
        <f aca="false">$AI218*$AK218</f>
        <v>0</v>
      </c>
      <c r="AN218" s="26"/>
      <c r="AO218" s="26"/>
    </row>
    <row r="219" customFormat="false" ht="12" hidden="false" customHeight="false" outlineLevel="0" collapsed="false">
      <c r="A219" s="39" t="s">
        <v>2368</v>
      </c>
      <c r="B219" s="39" t="s">
        <v>2369</v>
      </c>
      <c r="C219" s="39" t="s">
        <v>5835</v>
      </c>
      <c r="D219" s="39" t="s">
        <v>4505</v>
      </c>
      <c r="E219" s="39" t="s">
        <v>261</v>
      </c>
      <c r="F219" s="39" t="s">
        <v>3464</v>
      </c>
      <c r="G219" s="39" t="s">
        <v>6097</v>
      </c>
      <c r="H219" s="39" t="s">
        <v>4502</v>
      </c>
      <c r="I219" s="40" t="n">
        <v>12</v>
      </c>
      <c r="J219" s="40" t="n">
        <v>0</v>
      </c>
      <c r="K219" s="39" t="s">
        <v>4503</v>
      </c>
      <c r="L219" s="41" t="n">
        <v>0</v>
      </c>
      <c r="M219" s="41" t="n">
        <v>17340.55</v>
      </c>
      <c r="O219" s="42" t="n">
        <f aca="false">M219/SUM($M$2:$M$485)</f>
        <v>0.000282580626997937</v>
      </c>
      <c r="P219" s="43" t="n">
        <f aca="false">IFERROR(M219/I219,0)</f>
        <v>1445.04583333333</v>
      </c>
      <c r="Q219" s="17" t="n">
        <v>18</v>
      </c>
      <c r="R219" s="44" t="n">
        <f aca="false">I219-Q219</f>
        <v>-6</v>
      </c>
      <c r="S219" s="43" t="n">
        <f aca="false">$AK219*R219</f>
        <v>-8670.27545454545</v>
      </c>
      <c r="U219" s="26" t="s">
        <v>259</v>
      </c>
      <c r="V219" s="26" t="s">
        <v>260</v>
      </c>
      <c r="W219" s="26" t="s">
        <v>262</v>
      </c>
      <c r="X219" s="24" t="s">
        <v>226</v>
      </c>
      <c r="Y219" s="26" t="s">
        <v>267</v>
      </c>
      <c r="Z219" s="25" t="s">
        <v>51</v>
      </c>
      <c r="AA219" s="26" t="s">
        <v>3804</v>
      </c>
      <c r="AB219" s="26" t="s">
        <v>3805</v>
      </c>
      <c r="AC219" s="26" t="s">
        <v>2372</v>
      </c>
      <c r="AD219" s="26" t="s">
        <v>269</v>
      </c>
      <c r="AE219" s="26"/>
      <c r="AF219" s="26" t="s">
        <v>270</v>
      </c>
      <c r="AG219" s="26" t="s">
        <v>1116</v>
      </c>
      <c r="AH219" s="45" t="n">
        <v>22</v>
      </c>
      <c r="AI219" s="45" t="n">
        <f aca="false">Q219</f>
        <v>18</v>
      </c>
      <c r="AJ219" s="45" t="n">
        <f aca="false">$AH219-$AI219</f>
        <v>4</v>
      </c>
      <c r="AK219" s="46" t="n">
        <v>1445.04590909091</v>
      </c>
      <c r="AL219" s="46" t="n">
        <f aca="false">$AJ219*$AK219</f>
        <v>5780.18363636364</v>
      </c>
      <c r="AM219" s="46" t="n">
        <f aca="false">$AI219*$AK219</f>
        <v>26010.8263636364</v>
      </c>
      <c r="AN219" s="26"/>
      <c r="AO219" s="26" t="s">
        <v>3481</v>
      </c>
    </row>
    <row r="220" customFormat="false" ht="12" hidden="false" customHeight="false" outlineLevel="0" collapsed="false">
      <c r="A220" s="39" t="s">
        <v>856</v>
      </c>
      <c r="B220" s="39" t="s">
        <v>857</v>
      </c>
      <c r="C220" s="39" t="s">
        <v>4506</v>
      </c>
      <c r="D220" s="39" t="s">
        <v>4505</v>
      </c>
      <c r="E220" s="39" t="s">
        <v>261</v>
      </c>
      <c r="F220" s="39" t="s">
        <v>3464</v>
      </c>
      <c r="G220" s="39" t="s">
        <v>6096</v>
      </c>
      <c r="H220" s="39" t="s">
        <v>4502</v>
      </c>
      <c r="I220" s="40" t="n">
        <v>12</v>
      </c>
      <c r="J220" s="40" t="n">
        <v>0</v>
      </c>
      <c r="K220" s="39" t="s">
        <v>4503</v>
      </c>
      <c r="L220" s="41" t="n">
        <v>0</v>
      </c>
      <c r="M220" s="41" t="n">
        <v>29127.96</v>
      </c>
      <c r="O220" s="42" t="n">
        <f aca="false">M220/SUM($M$2:$M$485)</f>
        <v>0.000474667597046854</v>
      </c>
      <c r="P220" s="43" t="n">
        <f aca="false">IFERROR(M220/I220,0)</f>
        <v>2427.33</v>
      </c>
      <c r="Q220" s="17"/>
      <c r="R220" s="44" t="n">
        <f aca="false">I220-Q220</f>
        <v>12</v>
      </c>
      <c r="S220" s="43" t="n">
        <f aca="false">$AK220*R220</f>
        <v>29127.96</v>
      </c>
      <c r="U220" s="26" t="s">
        <v>259</v>
      </c>
      <c r="V220" s="26" t="s">
        <v>260</v>
      </c>
      <c r="W220" s="26" t="s">
        <v>262</v>
      </c>
      <c r="X220" s="24" t="s">
        <v>226</v>
      </c>
      <c r="Y220" s="26" t="s">
        <v>267</v>
      </c>
      <c r="Z220" s="25" t="s">
        <v>51</v>
      </c>
      <c r="AA220" s="26" t="s">
        <v>3749</v>
      </c>
      <c r="AB220" s="26" t="s">
        <v>3750</v>
      </c>
      <c r="AC220" s="26" t="s">
        <v>860</v>
      </c>
      <c r="AD220" s="26" t="s">
        <v>269</v>
      </c>
      <c r="AE220" s="26"/>
      <c r="AF220" s="26" t="s">
        <v>270</v>
      </c>
      <c r="AG220" s="26" t="s">
        <v>861</v>
      </c>
      <c r="AH220" s="45"/>
      <c r="AI220" s="45"/>
      <c r="AJ220" s="45"/>
      <c r="AK220" s="46" t="n">
        <v>2427.33</v>
      </c>
      <c r="AL220" s="46"/>
      <c r="AM220" s="46"/>
      <c r="AN220" s="26"/>
      <c r="AO220" s="26" t="s">
        <v>6158</v>
      </c>
    </row>
    <row r="221" customFormat="false" ht="12" hidden="false" customHeight="false" outlineLevel="0" collapsed="false">
      <c r="A221" s="39" t="s">
        <v>1889</v>
      </c>
      <c r="B221" s="39" t="s">
        <v>1890</v>
      </c>
      <c r="C221" s="39"/>
      <c r="D221" s="39" t="s">
        <v>4505</v>
      </c>
      <c r="E221" s="39" t="s">
        <v>261</v>
      </c>
      <c r="F221" s="39" t="s">
        <v>3464</v>
      </c>
      <c r="G221" s="39" t="s">
        <v>6096</v>
      </c>
      <c r="H221" s="39" t="s">
        <v>4502</v>
      </c>
      <c r="I221" s="40" t="n">
        <v>12</v>
      </c>
      <c r="J221" s="40" t="n">
        <v>0</v>
      </c>
      <c r="K221" s="39" t="s">
        <v>4503</v>
      </c>
      <c r="L221" s="41" t="n">
        <v>0</v>
      </c>
      <c r="M221" s="41" t="n">
        <v>6479.88</v>
      </c>
      <c r="O221" s="42" t="n">
        <f aca="false">M221/SUM($M$2:$M$485)</f>
        <v>0.000105595759838724</v>
      </c>
      <c r="P221" s="43" t="n">
        <f aca="false">IFERROR(M221/I221,0)</f>
        <v>539.99</v>
      </c>
      <c r="Q221" s="17" t="n">
        <v>22</v>
      </c>
      <c r="R221" s="44" t="n">
        <f aca="false">I221-Q221</f>
        <v>-10</v>
      </c>
      <c r="S221" s="43" t="n">
        <f aca="false">$AK221*R221</f>
        <v>-5399.9</v>
      </c>
      <c r="U221" s="26" t="s">
        <v>259</v>
      </c>
      <c r="V221" s="26" t="s">
        <v>260</v>
      </c>
      <c r="W221" s="26" t="s">
        <v>262</v>
      </c>
      <c r="X221" s="29" t="s">
        <v>227</v>
      </c>
      <c r="Y221" s="26" t="s">
        <v>297</v>
      </c>
      <c r="Z221" s="24" t="s">
        <v>54</v>
      </c>
      <c r="AA221" s="26" t="s">
        <v>3881</v>
      </c>
      <c r="AB221" s="26" t="s">
        <v>3882</v>
      </c>
      <c r="AC221" s="26" t="s">
        <v>290</v>
      </c>
      <c r="AD221" s="26" t="s">
        <v>269</v>
      </c>
      <c r="AE221" s="26"/>
      <c r="AF221" s="26" t="s">
        <v>270</v>
      </c>
      <c r="AG221" s="26" t="s">
        <v>1893</v>
      </c>
      <c r="AH221" s="45" t="n">
        <v>12</v>
      </c>
      <c r="AI221" s="45" t="n">
        <f aca="false">Q221</f>
        <v>22</v>
      </c>
      <c r="AJ221" s="45" t="n">
        <f aca="false">$AH221-$AI221</f>
        <v>-10</v>
      </c>
      <c r="AK221" s="46" t="n">
        <v>539.99</v>
      </c>
      <c r="AL221" s="46" t="n">
        <f aca="false">$AJ221*$AK221</f>
        <v>-5399.9</v>
      </c>
      <c r="AM221" s="46" t="n">
        <f aca="false">$AI221*$AK221</f>
        <v>11879.78</v>
      </c>
      <c r="AN221" s="26"/>
      <c r="AO221" s="26" t="s">
        <v>3883</v>
      </c>
    </row>
    <row r="222" customFormat="false" ht="12" hidden="false" customHeight="false" outlineLevel="0" collapsed="false">
      <c r="A222" s="39" t="s">
        <v>3884</v>
      </c>
      <c r="B222" s="39" t="s">
        <v>3885</v>
      </c>
      <c r="C222" s="39" t="s">
        <v>4506</v>
      </c>
      <c r="D222" s="39" t="s">
        <v>4505</v>
      </c>
      <c r="E222" s="39" t="s">
        <v>261</v>
      </c>
      <c r="F222" s="39" t="s">
        <v>3464</v>
      </c>
      <c r="G222" s="39" t="s">
        <v>6096</v>
      </c>
      <c r="H222" s="39" t="s">
        <v>4502</v>
      </c>
      <c r="I222" s="40" t="n">
        <v>12</v>
      </c>
      <c r="J222" s="40" t="n">
        <v>0</v>
      </c>
      <c r="K222" s="39" t="s">
        <v>4503</v>
      </c>
      <c r="L222" s="41" t="n">
        <v>0</v>
      </c>
      <c r="M222" s="41" t="n">
        <v>162069.6</v>
      </c>
      <c r="O222" s="42" t="n">
        <f aca="false">M222/SUM($M$2:$M$485)</f>
        <v>0.0026410770814827</v>
      </c>
      <c r="P222" s="43" t="n">
        <f aca="false">IFERROR(M222/I222,0)</f>
        <v>13505.8</v>
      </c>
      <c r="Q222" s="17"/>
      <c r="R222" s="44" t="n">
        <f aca="false">I222-Q222</f>
        <v>12</v>
      </c>
      <c r="S222" s="43" t="n">
        <f aca="false">$AK222*R222</f>
        <v>162069.6</v>
      </c>
      <c r="U222" s="26" t="s">
        <v>259</v>
      </c>
      <c r="V222" s="26" t="s">
        <v>260</v>
      </c>
      <c r="W222" s="26" t="s">
        <v>262</v>
      </c>
      <c r="X222" s="26"/>
      <c r="Y222" s="26" t="s">
        <v>277</v>
      </c>
      <c r="Z222" s="27" t="s">
        <v>123</v>
      </c>
      <c r="AA222" s="26"/>
      <c r="AB222" s="26"/>
      <c r="AC222" s="26"/>
      <c r="AD222" s="26"/>
      <c r="AE222" s="26"/>
      <c r="AF222" s="26"/>
      <c r="AG222" s="26"/>
      <c r="AH222" s="45" t="n">
        <v>12</v>
      </c>
      <c r="AI222" s="45" t="n">
        <f aca="false">Q222</f>
        <v>0</v>
      </c>
      <c r="AJ222" s="45" t="n">
        <f aca="false">$AH222-$AI222</f>
        <v>12</v>
      </c>
      <c r="AK222" s="46" t="n">
        <v>13505.8</v>
      </c>
      <c r="AL222" s="46" t="n">
        <f aca="false">$AJ222*$AK222</f>
        <v>162069.6</v>
      </c>
      <c r="AM222" s="46" t="n">
        <f aca="false">$AI222*$AK222</f>
        <v>0</v>
      </c>
      <c r="AN222" s="26"/>
      <c r="AO222" s="26"/>
    </row>
    <row r="223" customFormat="false" ht="12" hidden="false" customHeight="false" outlineLevel="0" collapsed="false">
      <c r="A223" s="39" t="s">
        <v>1301</v>
      </c>
      <c r="B223" s="39" t="s">
        <v>1302</v>
      </c>
      <c r="C223" s="39" t="s">
        <v>4506</v>
      </c>
      <c r="D223" s="39" t="s">
        <v>4515</v>
      </c>
      <c r="E223" s="39" t="s">
        <v>261</v>
      </c>
      <c r="F223" s="39" t="s">
        <v>3464</v>
      </c>
      <c r="G223" s="39" t="s">
        <v>6096</v>
      </c>
      <c r="H223" s="39" t="s">
        <v>4502</v>
      </c>
      <c r="I223" s="40" t="n">
        <v>12</v>
      </c>
      <c r="J223" s="40" t="n">
        <v>0</v>
      </c>
      <c r="K223" s="39" t="s">
        <v>4503</v>
      </c>
      <c r="L223" s="41" t="n">
        <v>0</v>
      </c>
      <c r="M223" s="41" t="n">
        <v>165712.48</v>
      </c>
      <c r="O223" s="42" t="n">
        <f aca="false">M223/SUM($M$2:$M$485)</f>
        <v>0.00270044124896748</v>
      </c>
      <c r="P223" s="43" t="n">
        <f aca="false">IFERROR(M223/I223,0)</f>
        <v>13809.3733333333</v>
      </c>
      <c r="Q223" s="17"/>
      <c r="R223" s="44" t="n">
        <f aca="false">I223-Q223</f>
        <v>12</v>
      </c>
      <c r="S223" s="43" t="n">
        <f aca="false">$AK223*R223</f>
        <v>165712.48</v>
      </c>
      <c r="U223" s="26" t="s">
        <v>259</v>
      </c>
      <c r="V223" s="26" t="s">
        <v>260</v>
      </c>
      <c r="W223" s="26" t="s">
        <v>262</v>
      </c>
      <c r="X223" s="26"/>
      <c r="Y223" s="26" t="s">
        <v>277</v>
      </c>
      <c r="Z223" s="27" t="s">
        <v>123</v>
      </c>
      <c r="AA223" s="26"/>
      <c r="AB223" s="26"/>
      <c r="AC223" s="26"/>
      <c r="AD223" s="26"/>
      <c r="AE223" s="26"/>
      <c r="AF223" s="26"/>
      <c r="AG223" s="26"/>
      <c r="AH223" s="45" t="n">
        <v>12</v>
      </c>
      <c r="AI223" s="45" t="n">
        <f aca="false">Q223</f>
        <v>0</v>
      </c>
      <c r="AJ223" s="45" t="n">
        <f aca="false">$AH223-$AI223</f>
        <v>12</v>
      </c>
      <c r="AK223" s="46" t="n">
        <v>13809.3733333333</v>
      </c>
      <c r="AL223" s="46" t="n">
        <f aca="false">$AJ223*$AK223</f>
        <v>165712.48</v>
      </c>
      <c r="AM223" s="46" t="n">
        <f aca="false">$AI223*$AK223</f>
        <v>0</v>
      </c>
      <c r="AN223" s="26"/>
      <c r="AO223" s="26"/>
    </row>
    <row r="224" customFormat="false" ht="12" hidden="false" customHeight="false" outlineLevel="0" collapsed="false">
      <c r="A224" s="39" t="s">
        <v>3197</v>
      </c>
      <c r="B224" s="39" t="s">
        <v>3198</v>
      </c>
      <c r="C224" s="39"/>
      <c r="D224" s="39" t="s">
        <v>4505</v>
      </c>
      <c r="E224" s="39" t="s">
        <v>261</v>
      </c>
      <c r="F224" s="39" t="s">
        <v>3464</v>
      </c>
      <c r="G224" s="39" t="s">
        <v>6096</v>
      </c>
      <c r="H224" s="39" t="s">
        <v>4502</v>
      </c>
      <c r="I224" s="40" t="n">
        <v>12</v>
      </c>
      <c r="J224" s="40" t="n">
        <v>0</v>
      </c>
      <c r="K224" s="39" t="s">
        <v>4503</v>
      </c>
      <c r="L224" s="41" t="n">
        <v>0</v>
      </c>
      <c r="M224" s="41" t="n">
        <v>3921600</v>
      </c>
      <c r="O224" s="42" t="n">
        <f aca="false">M224/SUM($M$2:$M$485)</f>
        <v>0.0639061729204153</v>
      </c>
      <c r="P224" s="43" t="n">
        <f aca="false">IFERROR(M224/I224,0)</f>
        <v>326800</v>
      </c>
      <c r="Q224" s="17"/>
      <c r="R224" s="44" t="n">
        <f aca="false">I224-Q224</f>
        <v>12</v>
      </c>
      <c r="S224" s="43" t="n">
        <f aca="false">$AK224*R224</f>
        <v>3921600</v>
      </c>
      <c r="U224" s="26" t="s">
        <v>259</v>
      </c>
      <c r="V224" s="26" t="s">
        <v>260</v>
      </c>
      <c r="W224" s="26" t="s">
        <v>262</v>
      </c>
      <c r="X224" s="26"/>
      <c r="Y224" s="26" t="s">
        <v>277</v>
      </c>
      <c r="Z224" s="27" t="s">
        <v>123</v>
      </c>
      <c r="AA224" s="26"/>
      <c r="AB224" s="26"/>
      <c r="AC224" s="26"/>
      <c r="AD224" s="26"/>
      <c r="AE224" s="26"/>
      <c r="AF224" s="26"/>
      <c r="AG224" s="26"/>
      <c r="AH224" s="45" t="n">
        <v>12</v>
      </c>
      <c r="AI224" s="45" t="n">
        <f aca="false">Q224</f>
        <v>0</v>
      </c>
      <c r="AJ224" s="45" t="n">
        <f aca="false">$AH224-$AI224</f>
        <v>12</v>
      </c>
      <c r="AK224" s="46" t="n">
        <v>326800</v>
      </c>
      <c r="AL224" s="46" t="n">
        <f aca="false">$AJ224*$AK224</f>
        <v>3921600</v>
      </c>
      <c r="AM224" s="46" t="n">
        <f aca="false">$AI224*$AK224</f>
        <v>0</v>
      </c>
      <c r="AN224" s="26"/>
      <c r="AO224" s="26"/>
    </row>
    <row r="225" customFormat="false" ht="12" hidden="false" customHeight="false" outlineLevel="0" collapsed="false">
      <c r="A225" s="39" t="s">
        <v>2416</v>
      </c>
      <c r="B225" s="39" t="s">
        <v>2417</v>
      </c>
      <c r="C225" s="39"/>
      <c r="D225" s="39" t="s">
        <v>4505</v>
      </c>
      <c r="E225" s="39" t="s">
        <v>274</v>
      </c>
      <c r="F225" s="39" t="s">
        <v>3464</v>
      </c>
      <c r="G225" s="39" t="s">
        <v>6096</v>
      </c>
      <c r="H225" s="39" t="s">
        <v>4502</v>
      </c>
      <c r="I225" s="40" t="n">
        <v>12</v>
      </c>
      <c r="J225" s="40" t="n">
        <v>0</v>
      </c>
      <c r="K225" s="39" t="s">
        <v>4503</v>
      </c>
      <c r="L225" s="41" t="n">
        <v>0</v>
      </c>
      <c r="M225" s="41" t="n">
        <v>46749.52</v>
      </c>
      <c r="O225" s="42" t="n">
        <f aca="false">M225/SUM($M$2:$M$485)</f>
        <v>0.000761827547191558</v>
      </c>
      <c r="P225" s="43" t="n">
        <f aca="false">IFERROR(M225/I225,0)</f>
        <v>3895.79333333333</v>
      </c>
      <c r="Q225" s="17" t="n">
        <v>16</v>
      </c>
      <c r="R225" s="44" t="n">
        <f aca="false">I225-Q225</f>
        <v>-4</v>
      </c>
      <c r="S225" s="43" t="n">
        <f aca="false">$AK225*R225</f>
        <v>-15583.1733333333</v>
      </c>
      <c r="U225" s="26" t="s">
        <v>259</v>
      </c>
      <c r="V225" s="26" t="s">
        <v>273</v>
      </c>
      <c r="W225" s="26" t="s">
        <v>262</v>
      </c>
      <c r="X225" s="25" t="s">
        <v>228</v>
      </c>
      <c r="Y225" s="26" t="s">
        <v>282</v>
      </c>
      <c r="Z225" s="24" t="s">
        <v>54</v>
      </c>
      <c r="AA225" s="26" t="s">
        <v>3886</v>
      </c>
      <c r="AB225" s="26" t="s">
        <v>3887</v>
      </c>
      <c r="AC225" s="26" t="s">
        <v>2419</v>
      </c>
      <c r="AD225" s="26" t="s">
        <v>269</v>
      </c>
      <c r="AE225" s="26"/>
      <c r="AF225" s="26" t="s">
        <v>270</v>
      </c>
      <c r="AG225" s="26" t="s">
        <v>1720</v>
      </c>
      <c r="AH225" s="45" t="n">
        <v>12</v>
      </c>
      <c r="AI225" s="45" t="n">
        <f aca="false">Q225</f>
        <v>16</v>
      </c>
      <c r="AJ225" s="45" t="n">
        <f aca="false">$AH225-$AI225</f>
        <v>-4</v>
      </c>
      <c r="AK225" s="46" t="n">
        <v>3895.79333333333</v>
      </c>
      <c r="AL225" s="46" t="n">
        <f aca="false">$AJ225*$AK225</f>
        <v>-15583.1733333333</v>
      </c>
      <c r="AM225" s="46" t="n">
        <f aca="false">$AI225*$AK225</f>
        <v>62332.6933333333</v>
      </c>
      <c r="AN225" s="26"/>
      <c r="AO225" s="26" t="s">
        <v>3888</v>
      </c>
    </row>
    <row r="226" customFormat="false" ht="12" hidden="false" customHeight="false" outlineLevel="0" collapsed="false">
      <c r="A226" s="39" t="s">
        <v>2406</v>
      </c>
      <c r="B226" s="39" t="s">
        <v>2407</v>
      </c>
      <c r="C226" s="39"/>
      <c r="D226" s="39" t="s">
        <v>4505</v>
      </c>
      <c r="E226" s="39" t="s">
        <v>274</v>
      </c>
      <c r="F226" s="39" t="s">
        <v>3464</v>
      </c>
      <c r="G226" s="39" t="s">
        <v>6097</v>
      </c>
      <c r="H226" s="39" t="s">
        <v>4502</v>
      </c>
      <c r="I226" s="40" t="n">
        <v>12</v>
      </c>
      <c r="J226" s="40" t="n">
        <v>0</v>
      </c>
      <c r="K226" s="39" t="s">
        <v>4503</v>
      </c>
      <c r="L226" s="41" t="n">
        <v>0</v>
      </c>
      <c r="M226" s="41" t="n">
        <v>2009.61</v>
      </c>
      <c r="O226" s="42" t="n">
        <f aca="false">M226/SUM($M$2:$M$485)</f>
        <v>3.27484914735302E-005</v>
      </c>
      <c r="P226" s="43" t="n">
        <f aca="false">IFERROR(M226/I226,0)</f>
        <v>167.4675</v>
      </c>
      <c r="Q226" s="17"/>
      <c r="R226" s="44" t="n">
        <f aca="false">I226-Q226</f>
        <v>12</v>
      </c>
      <c r="S226" s="43" t="n">
        <f aca="false">$AK226*R226</f>
        <v>2009.61</v>
      </c>
      <c r="U226" s="26" t="s">
        <v>259</v>
      </c>
      <c r="V226" s="26" t="s">
        <v>273</v>
      </c>
      <c r="W226" s="26" t="s">
        <v>262</v>
      </c>
      <c r="X226" s="26"/>
      <c r="Y226" s="26" t="s">
        <v>277</v>
      </c>
      <c r="Z226" s="27" t="s">
        <v>123</v>
      </c>
      <c r="AA226" s="26"/>
      <c r="AB226" s="26"/>
      <c r="AC226" s="26"/>
      <c r="AD226" s="26"/>
      <c r="AE226" s="26"/>
      <c r="AF226" s="26"/>
      <c r="AG226" s="26"/>
      <c r="AH226" s="45" t="n">
        <v>12</v>
      </c>
      <c r="AI226" s="45" t="n">
        <f aca="false">Q226</f>
        <v>0</v>
      </c>
      <c r="AJ226" s="45" t="n">
        <f aca="false">$AH226-$AI226</f>
        <v>12</v>
      </c>
      <c r="AK226" s="46" t="n">
        <v>167.4675</v>
      </c>
      <c r="AL226" s="46" t="n">
        <f aca="false">$AJ226*$AK226</f>
        <v>2009.61</v>
      </c>
      <c r="AM226" s="46" t="n">
        <f aca="false">$AI226*$AK226</f>
        <v>0</v>
      </c>
      <c r="AN226" s="26"/>
      <c r="AO226" s="26"/>
    </row>
    <row r="227" customFormat="false" ht="12" hidden="false" customHeight="false" outlineLevel="0" collapsed="false">
      <c r="A227" s="39" t="s">
        <v>1559</v>
      </c>
      <c r="B227" s="39" t="s">
        <v>1560</v>
      </c>
      <c r="C227" s="39"/>
      <c r="D227" s="39" t="s">
        <v>4565</v>
      </c>
      <c r="E227" s="39" t="s">
        <v>611</v>
      </c>
      <c r="F227" s="39" t="s">
        <v>3464</v>
      </c>
      <c r="G227" s="39" t="s">
        <v>6135</v>
      </c>
      <c r="H227" s="39" t="s">
        <v>4502</v>
      </c>
      <c r="I227" s="40" t="n">
        <v>12</v>
      </c>
      <c r="J227" s="40" t="n">
        <v>0</v>
      </c>
      <c r="K227" s="39" t="s">
        <v>4503</v>
      </c>
      <c r="L227" s="41" t="n">
        <v>0</v>
      </c>
      <c r="M227" s="41" t="n">
        <v>301525.44</v>
      </c>
      <c r="O227" s="42" t="n">
        <f aca="false">M227/SUM($M$2:$M$485)</f>
        <v>0.00491364160254598</v>
      </c>
      <c r="P227" s="43" t="n">
        <f aca="false">IFERROR(M227/I227,0)</f>
        <v>25127.12</v>
      </c>
      <c r="Q227" s="17"/>
      <c r="R227" s="44" t="n">
        <f aca="false">I227-Q227</f>
        <v>12</v>
      </c>
      <c r="S227" s="43" t="n">
        <f aca="false">$AK227*R227</f>
        <v>301525.44</v>
      </c>
      <c r="U227" s="26" t="s">
        <v>259</v>
      </c>
      <c r="V227" s="26" t="s">
        <v>610</v>
      </c>
      <c r="W227" s="26" t="s">
        <v>612</v>
      </c>
      <c r="X227" s="26"/>
      <c r="Y227" s="26" t="s">
        <v>615</v>
      </c>
      <c r="Z227" s="27" t="s">
        <v>126</v>
      </c>
      <c r="AA227" s="26"/>
      <c r="AB227" s="26"/>
      <c r="AC227" s="26"/>
      <c r="AD227" s="26"/>
      <c r="AE227" s="26"/>
      <c r="AF227" s="26"/>
      <c r="AG227" s="26"/>
      <c r="AH227" s="45" t="n">
        <v>12</v>
      </c>
      <c r="AI227" s="45" t="n">
        <f aca="false">Q227</f>
        <v>0</v>
      </c>
      <c r="AJ227" s="45" t="n">
        <f aca="false">$AH227-$AI227</f>
        <v>12</v>
      </c>
      <c r="AK227" s="46" t="n">
        <v>25127.12</v>
      </c>
      <c r="AL227" s="46" t="n">
        <f aca="false">$AJ227*$AK227</f>
        <v>301525.44</v>
      </c>
      <c r="AM227" s="46" t="n">
        <f aca="false">$AI227*$AK227</f>
        <v>0</v>
      </c>
      <c r="AN227" s="26"/>
      <c r="AO227" s="26"/>
    </row>
    <row r="228" customFormat="false" ht="12" hidden="false" customHeight="false" outlineLevel="0" collapsed="false">
      <c r="A228" s="39" t="s">
        <v>3889</v>
      </c>
      <c r="B228" s="39" t="s">
        <v>3890</v>
      </c>
      <c r="C228" s="39"/>
      <c r="D228" s="39" t="s">
        <v>4565</v>
      </c>
      <c r="E228" s="39" t="s">
        <v>611</v>
      </c>
      <c r="F228" s="39" t="s">
        <v>3464</v>
      </c>
      <c r="G228" s="39" t="s">
        <v>6135</v>
      </c>
      <c r="H228" s="39" t="s">
        <v>4502</v>
      </c>
      <c r="I228" s="40" t="n">
        <v>12</v>
      </c>
      <c r="J228" s="40" t="n">
        <v>0</v>
      </c>
      <c r="K228" s="39" t="s">
        <v>4503</v>
      </c>
      <c r="L228" s="41" t="n">
        <v>0</v>
      </c>
      <c r="M228" s="41" t="n">
        <v>464881.5</v>
      </c>
      <c r="O228" s="42" t="n">
        <f aca="false">M228/SUM($M$2:$M$485)</f>
        <v>0.00757568276379592</v>
      </c>
      <c r="P228" s="43" t="n">
        <f aca="false">IFERROR(M228/I228,0)</f>
        <v>38740.125</v>
      </c>
      <c r="Q228" s="17"/>
      <c r="R228" s="44" t="n">
        <f aca="false">I228-Q228</f>
        <v>12</v>
      </c>
      <c r="S228" s="43" t="n">
        <f aca="false">$AK228*R228</f>
        <v>464881.5</v>
      </c>
      <c r="U228" s="26" t="s">
        <v>259</v>
      </c>
      <c r="V228" s="26" t="s">
        <v>610</v>
      </c>
      <c r="W228" s="26" t="s">
        <v>612</v>
      </c>
      <c r="X228" s="26"/>
      <c r="Y228" s="26" t="s">
        <v>615</v>
      </c>
      <c r="Z228" s="27" t="s">
        <v>126</v>
      </c>
      <c r="AA228" s="26"/>
      <c r="AB228" s="26"/>
      <c r="AC228" s="26"/>
      <c r="AD228" s="26"/>
      <c r="AE228" s="26"/>
      <c r="AF228" s="26"/>
      <c r="AG228" s="26"/>
      <c r="AH228" s="45" t="n">
        <v>12</v>
      </c>
      <c r="AI228" s="45" t="n">
        <f aca="false">Q228</f>
        <v>0</v>
      </c>
      <c r="AJ228" s="45" t="n">
        <f aca="false">$AH228-$AI228</f>
        <v>12</v>
      </c>
      <c r="AK228" s="46" t="n">
        <v>38740.125</v>
      </c>
      <c r="AL228" s="46" t="n">
        <f aca="false">$AJ228*$AK228</f>
        <v>464881.5</v>
      </c>
      <c r="AM228" s="46" t="n">
        <f aca="false">$AI228*$AK228</f>
        <v>0</v>
      </c>
      <c r="AN228" s="26"/>
      <c r="AO228" s="26"/>
    </row>
    <row r="229" customFormat="false" ht="12" hidden="false" customHeight="false" outlineLevel="0" collapsed="false">
      <c r="A229" s="39" t="s">
        <v>3729</v>
      </c>
      <c r="B229" s="39" t="s">
        <v>3730</v>
      </c>
      <c r="C229" s="39" t="s">
        <v>6159</v>
      </c>
      <c r="D229" s="39" t="s">
        <v>4505</v>
      </c>
      <c r="E229" s="39" t="s">
        <v>261</v>
      </c>
      <c r="F229" s="39" t="s">
        <v>3464</v>
      </c>
      <c r="G229" s="39" t="s">
        <v>6096</v>
      </c>
      <c r="H229" s="39" t="s">
        <v>4502</v>
      </c>
      <c r="I229" s="40" t="n">
        <v>11</v>
      </c>
      <c r="J229" s="40" t="n">
        <v>0</v>
      </c>
      <c r="K229" s="39" t="s">
        <v>4503</v>
      </c>
      <c r="L229" s="41" t="n">
        <v>0</v>
      </c>
      <c r="M229" s="41" t="n">
        <v>95244.6</v>
      </c>
      <c r="O229" s="42" t="n">
        <f aca="false">M229/SUM($M$2:$M$485)</f>
        <v>0.00155210064191549</v>
      </c>
      <c r="P229" s="43" t="n">
        <f aca="false">IFERROR(M229/I229,0)</f>
        <v>8658.6</v>
      </c>
      <c r="Q229" s="17"/>
      <c r="R229" s="44" t="n">
        <f aca="false">I229-Q229</f>
        <v>11</v>
      </c>
      <c r="S229" s="43" t="n">
        <f aca="false">$AK229*R229</f>
        <v>95244.6</v>
      </c>
      <c r="U229" s="26" t="s">
        <v>259</v>
      </c>
      <c r="V229" s="26" t="s">
        <v>260</v>
      </c>
      <c r="W229" s="26" t="s">
        <v>262</v>
      </c>
      <c r="X229" s="25" t="s">
        <v>228</v>
      </c>
      <c r="Y229" s="26" t="s">
        <v>282</v>
      </c>
      <c r="Z229" s="25" t="s">
        <v>51</v>
      </c>
      <c r="AA229" s="26" t="s">
        <v>3731</v>
      </c>
      <c r="AB229" s="26" t="s">
        <v>3732</v>
      </c>
      <c r="AC229" s="26" t="s">
        <v>290</v>
      </c>
      <c r="AD229" s="26" t="s">
        <v>269</v>
      </c>
      <c r="AE229" s="26"/>
      <c r="AF229" s="26" t="s">
        <v>269</v>
      </c>
      <c r="AG229" s="26"/>
      <c r="AH229" s="45"/>
      <c r="AI229" s="45"/>
      <c r="AJ229" s="45"/>
      <c r="AK229" s="46" t="n">
        <v>8658.6</v>
      </c>
      <c r="AL229" s="46"/>
      <c r="AM229" s="46"/>
      <c r="AN229" s="26"/>
      <c r="AO229" s="26" t="s">
        <v>6160</v>
      </c>
    </row>
    <row r="230" customFormat="false" ht="12" hidden="false" customHeight="false" outlineLevel="0" collapsed="false">
      <c r="A230" s="39" t="s">
        <v>2368</v>
      </c>
      <c r="B230" s="39" t="s">
        <v>2369</v>
      </c>
      <c r="C230" s="39" t="s">
        <v>4506</v>
      </c>
      <c r="D230" s="39" t="s">
        <v>4505</v>
      </c>
      <c r="E230" s="39" t="s">
        <v>261</v>
      </c>
      <c r="F230" s="39" t="s">
        <v>3464</v>
      </c>
      <c r="G230" s="39" t="s">
        <v>6096</v>
      </c>
      <c r="H230" s="39" t="s">
        <v>4502</v>
      </c>
      <c r="I230" s="40" t="n">
        <v>10</v>
      </c>
      <c r="J230" s="40" t="n">
        <v>0</v>
      </c>
      <c r="K230" s="39" t="s">
        <v>4503</v>
      </c>
      <c r="L230" s="41" t="n">
        <v>0</v>
      </c>
      <c r="M230" s="41" t="n">
        <v>14450.46</v>
      </c>
      <c r="O230" s="42" t="n">
        <f aca="false">M230/SUM($M$2:$M$485)</f>
        <v>0.00023548388299152</v>
      </c>
      <c r="P230" s="43" t="n">
        <f aca="false">IFERROR(M230/I230,0)</f>
        <v>1445.046</v>
      </c>
      <c r="Q230" s="17"/>
      <c r="R230" s="44" t="n">
        <f aca="false">I230-Q230</f>
        <v>10</v>
      </c>
      <c r="S230" s="43" t="n">
        <f aca="false">$AK230*R230</f>
        <v>14450.4590909091</v>
      </c>
      <c r="U230" s="26" t="s">
        <v>259</v>
      </c>
      <c r="V230" s="26" t="s">
        <v>260</v>
      </c>
      <c r="W230" s="26" t="s">
        <v>262</v>
      </c>
      <c r="X230" s="24" t="s">
        <v>226</v>
      </c>
      <c r="Y230" s="26" t="s">
        <v>267</v>
      </c>
      <c r="Z230" s="25" t="s">
        <v>51</v>
      </c>
      <c r="AA230" s="26" t="s">
        <v>3804</v>
      </c>
      <c r="AB230" s="26" t="s">
        <v>3805</v>
      </c>
      <c r="AC230" s="26" t="s">
        <v>2372</v>
      </c>
      <c r="AD230" s="26" t="s">
        <v>269</v>
      </c>
      <c r="AE230" s="26"/>
      <c r="AF230" s="26" t="s">
        <v>270</v>
      </c>
      <c r="AG230" s="26" t="s">
        <v>1116</v>
      </c>
      <c r="AH230" s="45"/>
      <c r="AI230" s="45"/>
      <c r="AJ230" s="45"/>
      <c r="AK230" s="46" t="n">
        <v>1445.04590909091</v>
      </c>
      <c r="AL230" s="46"/>
      <c r="AM230" s="46"/>
      <c r="AN230" s="26"/>
      <c r="AO230" s="26" t="s">
        <v>6161</v>
      </c>
    </row>
    <row r="231" customFormat="false" ht="12" hidden="false" customHeight="false" outlineLevel="0" collapsed="false">
      <c r="A231" s="39" t="s">
        <v>692</v>
      </c>
      <c r="B231" s="39" t="s">
        <v>693</v>
      </c>
      <c r="C231" s="39" t="s">
        <v>6162</v>
      </c>
      <c r="D231" s="39" t="s">
        <v>4505</v>
      </c>
      <c r="E231" s="39" t="s">
        <v>261</v>
      </c>
      <c r="F231" s="39" t="s">
        <v>3464</v>
      </c>
      <c r="G231" s="39" t="s">
        <v>6096</v>
      </c>
      <c r="H231" s="39" t="s">
        <v>4502</v>
      </c>
      <c r="I231" s="40" t="n">
        <v>10</v>
      </c>
      <c r="J231" s="40" t="n">
        <v>0</v>
      </c>
      <c r="K231" s="39" t="s">
        <v>4503</v>
      </c>
      <c r="L231" s="41" t="n">
        <v>0</v>
      </c>
      <c r="M231" s="41" t="n">
        <v>3623.59</v>
      </c>
      <c r="O231" s="42" t="n">
        <f aca="false">M231/SUM($M$2:$M$485)</f>
        <v>5.90498187302855E-005</v>
      </c>
      <c r="P231" s="43" t="n">
        <f aca="false">IFERROR(M231/I231,0)</f>
        <v>362.359</v>
      </c>
      <c r="Q231" s="17" t="n">
        <v>78</v>
      </c>
      <c r="R231" s="44" t="n">
        <f aca="false">I231-Q231</f>
        <v>-68</v>
      </c>
      <c r="S231" s="43" t="n">
        <f aca="false">$AK231*R231</f>
        <v>-24640.412</v>
      </c>
      <c r="U231" s="26" t="s">
        <v>259</v>
      </c>
      <c r="V231" s="26" t="s">
        <v>260</v>
      </c>
      <c r="W231" s="26" t="s">
        <v>262</v>
      </c>
      <c r="X231" s="29" t="s">
        <v>227</v>
      </c>
      <c r="Y231" s="26" t="s">
        <v>297</v>
      </c>
      <c r="Z231" s="24" t="s">
        <v>54</v>
      </c>
      <c r="AA231" s="26" t="s">
        <v>2394</v>
      </c>
      <c r="AB231" s="26" t="s">
        <v>3894</v>
      </c>
      <c r="AC231" s="26" t="s">
        <v>696</v>
      </c>
      <c r="AD231" s="26" t="s">
        <v>269</v>
      </c>
      <c r="AE231" s="26"/>
      <c r="AF231" s="26" t="s">
        <v>270</v>
      </c>
      <c r="AG231" s="26" t="s">
        <v>697</v>
      </c>
      <c r="AH231" s="45" t="n">
        <v>10</v>
      </c>
      <c r="AI231" s="45" t="n">
        <f aca="false">Q231</f>
        <v>78</v>
      </c>
      <c r="AJ231" s="45" t="n">
        <f aca="false">$AH231-$AI231</f>
        <v>-68</v>
      </c>
      <c r="AK231" s="46" t="n">
        <v>362.359</v>
      </c>
      <c r="AL231" s="46" t="n">
        <f aca="false">$AJ231*$AK231</f>
        <v>-24640.412</v>
      </c>
      <c r="AM231" s="46" t="n">
        <f aca="false">$AI231*$AK231</f>
        <v>28264.002</v>
      </c>
      <c r="AN231" s="26"/>
      <c r="AO231" s="26" t="s">
        <v>343</v>
      </c>
    </row>
    <row r="232" customFormat="false" ht="12" hidden="false" customHeight="false" outlineLevel="0" collapsed="false">
      <c r="A232" s="39" t="s">
        <v>905</v>
      </c>
      <c r="B232" s="39" t="s">
        <v>906</v>
      </c>
      <c r="C232" s="39" t="s">
        <v>4506</v>
      </c>
      <c r="D232" s="39" t="s">
        <v>4505</v>
      </c>
      <c r="E232" s="39" t="s">
        <v>261</v>
      </c>
      <c r="F232" s="39" t="s">
        <v>3464</v>
      </c>
      <c r="G232" s="39" t="s">
        <v>6096</v>
      </c>
      <c r="H232" s="39" t="s">
        <v>4502</v>
      </c>
      <c r="I232" s="40" t="n">
        <v>10</v>
      </c>
      <c r="J232" s="40" t="n">
        <v>0</v>
      </c>
      <c r="K232" s="39" t="s">
        <v>4503</v>
      </c>
      <c r="L232" s="41" t="n">
        <v>0</v>
      </c>
      <c r="M232" s="41" t="n">
        <v>20661.2</v>
      </c>
      <c r="O232" s="42" t="n">
        <f aca="false">M232/SUM($M$2:$M$485)</f>
        <v>0.000336693752535517</v>
      </c>
      <c r="P232" s="43" t="n">
        <f aca="false">IFERROR(M232/I232,0)</f>
        <v>2066.12</v>
      </c>
      <c r="Q232" s="17" t="n">
        <v>14</v>
      </c>
      <c r="R232" s="44" t="n">
        <f aca="false">I232-Q232</f>
        <v>-4</v>
      </c>
      <c r="S232" s="43" t="n">
        <f aca="false">$AK232*R232</f>
        <v>-8264.48</v>
      </c>
      <c r="U232" s="26" t="s">
        <v>259</v>
      </c>
      <c r="V232" s="26" t="s">
        <v>260</v>
      </c>
      <c r="W232" s="26" t="s">
        <v>262</v>
      </c>
      <c r="X232" s="25" t="s">
        <v>228</v>
      </c>
      <c r="Y232" s="26" t="s">
        <v>282</v>
      </c>
      <c r="Z232" s="24" t="s">
        <v>54</v>
      </c>
      <c r="AA232" s="26" t="s">
        <v>3895</v>
      </c>
      <c r="AB232" s="26" t="s">
        <v>3896</v>
      </c>
      <c r="AC232" s="26" t="s">
        <v>290</v>
      </c>
      <c r="AD232" s="26" t="s">
        <v>269</v>
      </c>
      <c r="AE232" s="26"/>
      <c r="AF232" s="26" t="s">
        <v>269</v>
      </c>
      <c r="AG232" s="26"/>
      <c r="AH232" s="45" t="n">
        <v>10</v>
      </c>
      <c r="AI232" s="45" t="n">
        <f aca="false">Q232</f>
        <v>14</v>
      </c>
      <c r="AJ232" s="45" t="n">
        <f aca="false">$AH232-$AI232</f>
        <v>-4</v>
      </c>
      <c r="AK232" s="46" t="n">
        <v>2066.12</v>
      </c>
      <c r="AL232" s="46" t="n">
        <f aca="false">$AJ232*$AK232</f>
        <v>-8264.48</v>
      </c>
      <c r="AM232" s="46" t="n">
        <f aca="false">$AI232*$AK232</f>
        <v>28925.68</v>
      </c>
      <c r="AN232" s="26"/>
      <c r="AO232" s="26" t="s">
        <v>3897</v>
      </c>
    </row>
    <row r="233" customFormat="false" ht="12" hidden="false" customHeight="false" outlineLevel="0" collapsed="false">
      <c r="A233" s="39" t="s">
        <v>1032</v>
      </c>
      <c r="B233" s="39" t="s">
        <v>1033</v>
      </c>
      <c r="C233" s="39" t="s">
        <v>4506</v>
      </c>
      <c r="D233" s="39" t="s">
        <v>4505</v>
      </c>
      <c r="E233" s="39" t="s">
        <v>261</v>
      </c>
      <c r="F233" s="39" t="s">
        <v>3464</v>
      </c>
      <c r="G233" s="39" t="s">
        <v>6096</v>
      </c>
      <c r="H233" s="39" t="s">
        <v>4502</v>
      </c>
      <c r="I233" s="40" t="n">
        <v>10</v>
      </c>
      <c r="J233" s="40" t="n">
        <v>0</v>
      </c>
      <c r="K233" s="39" t="s">
        <v>4503</v>
      </c>
      <c r="L233" s="41" t="n">
        <v>0</v>
      </c>
      <c r="M233" s="41" t="n">
        <v>51118.09</v>
      </c>
      <c r="O233" s="42" t="n">
        <f aca="false">M233/SUM($M$2:$M$485)</f>
        <v>0.000833017518079701</v>
      </c>
      <c r="P233" s="43" t="n">
        <f aca="false">IFERROR(M233/I233,0)</f>
        <v>5111.809</v>
      </c>
      <c r="Q233" s="17" t="n">
        <v>19</v>
      </c>
      <c r="R233" s="44" t="n">
        <f aca="false">I233-Q233</f>
        <v>-9</v>
      </c>
      <c r="S233" s="43" t="n">
        <f aca="false">$AK233*R233</f>
        <v>-46006.281</v>
      </c>
      <c r="U233" s="26" t="s">
        <v>259</v>
      </c>
      <c r="V233" s="26" t="s">
        <v>260</v>
      </c>
      <c r="W233" s="26" t="s">
        <v>262</v>
      </c>
      <c r="X233" s="25" t="s">
        <v>228</v>
      </c>
      <c r="Y233" s="26" t="s">
        <v>282</v>
      </c>
      <c r="Z233" s="25" t="s">
        <v>51</v>
      </c>
      <c r="AA233" s="26" t="s">
        <v>3813</v>
      </c>
      <c r="AB233" s="26" t="s">
        <v>3814</v>
      </c>
      <c r="AC233" s="26" t="s">
        <v>1036</v>
      </c>
      <c r="AD233" s="26" t="s">
        <v>269</v>
      </c>
      <c r="AE233" s="26"/>
      <c r="AF233" s="26" t="s">
        <v>270</v>
      </c>
      <c r="AG233" s="26" t="s">
        <v>1037</v>
      </c>
      <c r="AH233" s="45" t="n">
        <v>20</v>
      </c>
      <c r="AI233" s="45" t="n">
        <f aca="false">Q233</f>
        <v>19</v>
      </c>
      <c r="AJ233" s="45" t="n">
        <f aca="false">$AH233-$AI233</f>
        <v>1</v>
      </c>
      <c r="AK233" s="46" t="n">
        <v>5111.809</v>
      </c>
      <c r="AL233" s="46" t="n">
        <f aca="false">$AJ233*$AK233</f>
        <v>5111.809</v>
      </c>
      <c r="AM233" s="46" t="n">
        <f aca="false">$AI233*$AK233</f>
        <v>97124.371</v>
      </c>
      <c r="AN233" s="26"/>
      <c r="AO233" s="26" t="s">
        <v>3815</v>
      </c>
    </row>
    <row r="234" customFormat="false" ht="12" hidden="false" customHeight="false" outlineLevel="0" collapsed="false">
      <c r="A234" s="39" t="s">
        <v>1032</v>
      </c>
      <c r="B234" s="39" t="s">
        <v>1033</v>
      </c>
      <c r="C234" s="39" t="s">
        <v>5808</v>
      </c>
      <c r="D234" s="39" t="s">
        <v>4505</v>
      </c>
      <c r="E234" s="39" t="s">
        <v>261</v>
      </c>
      <c r="F234" s="39" t="s">
        <v>3464</v>
      </c>
      <c r="G234" s="39" t="s">
        <v>6096</v>
      </c>
      <c r="H234" s="39" t="s">
        <v>4502</v>
      </c>
      <c r="I234" s="40" t="n">
        <v>10</v>
      </c>
      <c r="J234" s="40" t="n">
        <v>0</v>
      </c>
      <c r="K234" s="39" t="s">
        <v>4503</v>
      </c>
      <c r="L234" s="41" t="n">
        <v>0</v>
      </c>
      <c r="M234" s="41" t="n">
        <v>51118.09</v>
      </c>
      <c r="O234" s="42" t="n">
        <f aca="false">M234/SUM($M$2:$M$485)</f>
        <v>0.000833017518079701</v>
      </c>
      <c r="P234" s="43" t="n">
        <f aca="false">IFERROR(M234/I234,0)</f>
        <v>5111.809</v>
      </c>
      <c r="Q234" s="17"/>
      <c r="R234" s="44" t="n">
        <f aca="false">I234-Q234</f>
        <v>10</v>
      </c>
      <c r="S234" s="43" t="n">
        <f aca="false">$AK234*R234</f>
        <v>51118.09</v>
      </c>
      <c r="U234" s="26" t="s">
        <v>259</v>
      </c>
      <c r="V234" s="26" t="s">
        <v>260</v>
      </c>
      <c r="W234" s="26" t="s">
        <v>262</v>
      </c>
      <c r="X234" s="25" t="s">
        <v>228</v>
      </c>
      <c r="Y234" s="26" t="s">
        <v>282</v>
      </c>
      <c r="Z234" s="25" t="s">
        <v>51</v>
      </c>
      <c r="AA234" s="26" t="s">
        <v>3813</v>
      </c>
      <c r="AB234" s="26" t="s">
        <v>3814</v>
      </c>
      <c r="AC234" s="26" t="s">
        <v>1036</v>
      </c>
      <c r="AD234" s="26" t="s">
        <v>269</v>
      </c>
      <c r="AE234" s="26"/>
      <c r="AF234" s="26" t="s">
        <v>270</v>
      </c>
      <c r="AG234" s="26" t="s">
        <v>1037</v>
      </c>
      <c r="AH234" s="45"/>
      <c r="AI234" s="45"/>
      <c r="AJ234" s="45"/>
      <c r="AK234" s="46" t="n">
        <v>5111.809</v>
      </c>
      <c r="AL234" s="46"/>
      <c r="AM234" s="46"/>
      <c r="AN234" s="26"/>
      <c r="AO234" s="26" t="s">
        <v>6163</v>
      </c>
    </row>
    <row r="235" customFormat="false" ht="12" hidden="false" customHeight="false" outlineLevel="0" collapsed="false">
      <c r="A235" s="39" t="s">
        <v>2183</v>
      </c>
      <c r="B235" s="39" t="s">
        <v>2184</v>
      </c>
      <c r="C235" s="39" t="s">
        <v>5767</v>
      </c>
      <c r="D235" s="39" t="s">
        <v>4505</v>
      </c>
      <c r="E235" s="39" t="s">
        <v>261</v>
      </c>
      <c r="F235" s="39" t="s">
        <v>3464</v>
      </c>
      <c r="G235" s="39" t="s">
        <v>6096</v>
      </c>
      <c r="H235" s="39" t="s">
        <v>4502</v>
      </c>
      <c r="I235" s="40" t="n">
        <v>10</v>
      </c>
      <c r="J235" s="40" t="n">
        <v>0</v>
      </c>
      <c r="K235" s="39" t="s">
        <v>4503</v>
      </c>
      <c r="L235" s="41" t="n">
        <v>0</v>
      </c>
      <c r="M235" s="41" t="n">
        <v>14813.23</v>
      </c>
      <c r="O235" s="42" t="n">
        <f aca="false">M235/SUM($M$2:$M$485)</f>
        <v>0.00024139556249742</v>
      </c>
      <c r="P235" s="43" t="n">
        <f aca="false">IFERROR(M235/I235,0)</f>
        <v>1481.323</v>
      </c>
      <c r="Q235" s="17" t="n">
        <v>8</v>
      </c>
      <c r="R235" s="44" t="n">
        <f aca="false">I235-Q235</f>
        <v>2</v>
      </c>
      <c r="S235" s="43" t="n">
        <f aca="false">$AK235*R235</f>
        <v>2962.646</v>
      </c>
      <c r="U235" s="26" t="s">
        <v>259</v>
      </c>
      <c r="V235" s="26" t="s">
        <v>260</v>
      </c>
      <c r="W235" s="26" t="s">
        <v>262</v>
      </c>
      <c r="X235" s="29" t="s">
        <v>227</v>
      </c>
      <c r="Y235" s="26" t="s">
        <v>297</v>
      </c>
      <c r="Z235" s="25" t="s">
        <v>51</v>
      </c>
      <c r="AA235" s="26" t="s">
        <v>1987</v>
      </c>
      <c r="AB235" s="26" t="s">
        <v>3816</v>
      </c>
      <c r="AC235" s="26" t="s">
        <v>3817</v>
      </c>
      <c r="AD235" s="26" t="s">
        <v>269</v>
      </c>
      <c r="AE235" s="26"/>
      <c r="AF235" s="26" t="s">
        <v>270</v>
      </c>
      <c r="AG235" s="26" t="s">
        <v>3818</v>
      </c>
      <c r="AH235" s="45" t="n">
        <v>20</v>
      </c>
      <c r="AI235" s="45" t="n">
        <f aca="false">Q235</f>
        <v>8</v>
      </c>
      <c r="AJ235" s="45" t="n">
        <f aca="false">$AH235-$AI235</f>
        <v>12</v>
      </c>
      <c r="AK235" s="46" t="n">
        <v>1481.323</v>
      </c>
      <c r="AL235" s="46" t="n">
        <f aca="false">$AJ235*$AK235</f>
        <v>17775.876</v>
      </c>
      <c r="AM235" s="46" t="n">
        <f aca="false">$AI235*$AK235</f>
        <v>11850.584</v>
      </c>
      <c r="AN235" s="26"/>
      <c r="AO235" s="26" t="s">
        <v>3517</v>
      </c>
    </row>
    <row r="236" customFormat="false" ht="12" hidden="false" customHeight="false" outlineLevel="0" collapsed="false">
      <c r="A236" s="39" t="s">
        <v>2183</v>
      </c>
      <c r="B236" s="39" t="s">
        <v>2184</v>
      </c>
      <c r="C236" s="39" t="s">
        <v>6164</v>
      </c>
      <c r="D236" s="39" t="s">
        <v>4505</v>
      </c>
      <c r="E236" s="39" t="s">
        <v>261</v>
      </c>
      <c r="F236" s="39" t="s">
        <v>3464</v>
      </c>
      <c r="G236" s="39" t="s">
        <v>6096</v>
      </c>
      <c r="H236" s="39" t="s">
        <v>4502</v>
      </c>
      <c r="I236" s="40" t="n">
        <v>10</v>
      </c>
      <c r="J236" s="40" t="n">
        <v>0</v>
      </c>
      <c r="K236" s="39" t="s">
        <v>4503</v>
      </c>
      <c r="L236" s="41" t="n">
        <v>0</v>
      </c>
      <c r="M236" s="41" t="n">
        <v>14813.23</v>
      </c>
      <c r="O236" s="42" t="n">
        <f aca="false">M236/SUM($M$2:$M$485)</f>
        <v>0.00024139556249742</v>
      </c>
      <c r="P236" s="43" t="n">
        <f aca="false">IFERROR(M236/I236,0)</f>
        <v>1481.323</v>
      </c>
      <c r="Q236" s="17"/>
      <c r="R236" s="44" t="n">
        <f aca="false">I236-Q236</f>
        <v>10</v>
      </c>
      <c r="S236" s="43" t="n">
        <f aca="false">$AK236*R236</f>
        <v>14813.23</v>
      </c>
      <c r="U236" s="26" t="s">
        <v>259</v>
      </c>
      <c r="V236" s="26" t="s">
        <v>260</v>
      </c>
      <c r="W236" s="26" t="s">
        <v>262</v>
      </c>
      <c r="X236" s="29" t="s">
        <v>227</v>
      </c>
      <c r="Y236" s="26" t="s">
        <v>297</v>
      </c>
      <c r="Z236" s="25" t="s">
        <v>51</v>
      </c>
      <c r="AA236" s="26" t="s">
        <v>1987</v>
      </c>
      <c r="AB236" s="26" t="s">
        <v>3816</v>
      </c>
      <c r="AC236" s="26" t="s">
        <v>3817</v>
      </c>
      <c r="AD236" s="26" t="s">
        <v>269</v>
      </c>
      <c r="AE236" s="26"/>
      <c r="AF236" s="26" t="s">
        <v>270</v>
      </c>
      <c r="AG236" s="26" t="s">
        <v>3818</v>
      </c>
      <c r="AH236" s="45"/>
      <c r="AI236" s="45"/>
      <c r="AJ236" s="45"/>
      <c r="AK236" s="46" t="n">
        <v>1481.323</v>
      </c>
      <c r="AL236" s="46"/>
      <c r="AM236" s="46"/>
      <c r="AN236" s="26"/>
      <c r="AO236" s="26" t="s">
        <v>6165</v>
      </c>
    </row>
    <row r="237" customFormat="false" ht="12" hidden="false" customHeight="false" outlineLevel="0" collapsed="false">
      <c r="A237" s="39" t="s">
        <v>1285</v>
      </c>
      <c r="B237" s="39" t="s">
        <v>1286</v>
      </c>
      <c r="C237" s="39" t="s">
        <v>6166</v>
      </c>
      <c r="D237" s="39" t="s">
        <v>4505</v>
      </c>
      <c r="E237" s="39" t="s">
        <v>261</v>
      </c>
      <c r="F237" s="39" t="s">
        <v>3464</v>
      </c>
      <c r="G237" s="39" t="s">
        <v>6096</v>
      </c>
      <c r="H237" s="39" t="s">
        <v>4502</v>
      </c>
      <c r="I237" s="40" t="n">
        <v>10</v>
      </c>
      <c r="J237" s="40" t="n">
        <v>0</v>
      </c>
      <c r="K237" s="39" t="s">
        <v>4503</v>
      </c>
      <c r="L237" s="41" t="n">
        <v>0</v>
      </c>
      <c r="M237" s="41" t="n">
        <v>85166.31</v>
      </c>
      <c r="O237" s="42" t="n">
        <f aca="false">M237/SUM($M$2:$M$485)</f>
        <v>0.00138786539520953</v>
      </c>
      <c r="P237" s="43" t="n">
        <f aca="false">IFERROR(M237/I237,0)</f>
        <v>8516.631</v>
      </c>
      <c r="Q237" s="17"/>
      <c r="R237" s="44" t="n">
        <f aca="false">I237-Q237</f>
        <v>10</v>
      </c>
      <c r="S237" s="43" t="n">
        <f aca="false">$AK237*R237</f>
        <v>85166.3133333333</v>
      </c>
      <c r="U237" s="26" t="s">
        <v>259</v>
      </c>
      <c r="V237" s="26" t="s">
        <v>260</v>
      </c>
      <c r="W237" s="26" t="s">
        <v>262</v>
      </c>
      <c r="X237" s="26"/>
      <c r="Y237" s="26" t="s">
        <v>277</v>
      </c>
      <c r="Z237" s="27" t="s">
        <v>123</v>
      </c>
      <c r="AA237" s="26"/>
      <c r="AB237" s="26"/>
      <c r="AC237" s="26"/>
      <c r="AD237" s="26"/>
      <c r="AE237" s="26"/>
      <c r="AF237" s="26"/>
      <c r="AG237" s="26"/>
      <c r="AH237" s="45" t="n">
        <v>15</v>
      </c>
      <c r="AI237" s="45" t="n">
        <f aca="false">Q237</f>
        <v>0</v>
      </c>
      <c r="AJ237" s="45" t="n">
        <f aca="false">$AH237-$AI237</f>
        <v>15</v>
      </c>
      <c r="AK237" s="46" t="n">
        <v>8516.63133333333</v>
      </c>
      <c r="AL237" s="46" t="n">
        <f aca="false">$AJ237*$AK237</f>
        <v>127749.47</v>
      </c>
      <c r="AM237" s="46" t="n">
        <f aca="false">$AI237*$AK237</f>
        <v>0</v>
      </c>
      <c r="AN237" s="26"/>
      <c r="AO237" s="26" t="s">
        <v>3489</v>
      </c>
    </row>
    <row r="238" customFormat="false" ht="12" hidden="false" customHeight="false" outlineLevel="0" collapsed="false">
      <c r="A238" s="39" t="s">
        <v>2755</v>
      </c>
      <c r="B238" s="39" t="s">
        <v>2756</v>
      </c>
      <c r="C238" s="39" t="s">
        <v>4506</v>
      </c>
      <c r="D238" s="39" t="s">
        <v>4505</v>
      </c>
      <c r="E238" s="39" t="s">
        <v>261</v>
      </c>
      <c r="F238" s="39" t="s">
        <v>3464</v>
      </c>
      <c r="G238" s="39" t="s">
        <v>6096</v>
      </c>
      <c r="H238" s="39" t="s">
        <v>4502</v>
      </c>
      <c r="I238" s="40" t="n">
        <v>10</v>
      </c>
      <c r="J238" s="40" t="n">
        <v>0</v>
      </c>
      <c r="K238" s="39" t="s">
        <v>4503</v>
      </c>
      <c r="L238" s="41" t="n">
        <v>0</v>
      </c>
      <c r="M238" s="41" t="n">
        <v>23483</v>
      </c>
      <c r="O238" s="42" t="n">
        <f aca="false">M238/SUM($M$2:$M$485)</f>
        <v>0.000382677646544807</v>
      </c>
      <c r="P238" s="43" t="n">
        <f aca="false">IFERROR(M238/I238,0)</f>
        <v>2348.3</v>
      </c>
      <c r="Q238" s="17" t="n">
        <v>6</v>
      </c>
      <c r="R238" s="44" t="n">
        <f aca="false">I238-Q238</f>
        <v>4</v>
      </c>
      <c r="S238" s="43" t="n">
        <f aca="false">$AK238*R238</f>
        <v>9393.2</v>
      </c>
      <c r="U238" s="26" t="s">
        <v>259</v>
      </c>
      <c r="V238" s="26" t="s">
        <v>260</v>
      </c>
      <c r="W238" s="26" t="s">
        <v>262</v>
      </c>
      <c r="X238" s="25" t="s">
        <v>228</v>
      </c>
      <c r="Y238" s="26" t="s">
        <v>282</v>
      </c>
      <c r="Z238" s="25" t="s">
        <v>51</v>
      </c>
      <c r="AA238" s="26" t="s">
        <v>1803</v>
      </c>
      <c r="AB238" s="26" t="s">
        <v>3898</v>
      </c>
      <c r="AC238" s="26" t="s">
        <v>2759</v>
      </c>
      <c r="AD238" s="26" t="s">
        <v>269</v>
      </c>
      <c r="AE238" s="26"/>
      <c r="AF238" s="26" t="s">
        <v>270</v>
      </c>
      <c r="AG238" s="26" t="s">
        <v>2760</v>
      </c>
      <c r="AH238" s="45" t="n">
        <v>10</v>
      </c>
      <c r="AI238" s="45" t="n">
        <f aca="false">Q238</f>
        <v>6</v>
      </c>
      <c r="AJ238" s="45" t="n">
        <f aca="false">$AH238-$AI238</f>
        <v>4</v>
      </c>
      <c r="AK238" s="46" t="n">
        <v>2348.3</v>
      </c>
      <c r="AL238" s="46" t="n">
        <f aca="false">$AJ238*$AK238</f>
        <v>9393.2</v>
      </c>
      <c r="AM238" s="46" t="n">
        <f aca="false">$AI238*$AK238</f>
        <v>14089.8</v>
      </c>
      <c r="AN238" s="26"/>
      <c r="AO238" s="26" t="s">
        <v>3899</v>
      </c>
    </row>
    <row r="239" customFormat="false" ht="12" hidden="false" customHeight="false" outlineLevel="0" collapsed="false">
      <c r="A239" s="39" t="s">
        <v>2123</v>
      </c>
      <c r="B239" s="39" t="s">
        <v>2124</v>
      </c>
      <c r="C239" s="39" t="s">
        <v>3473</v>
      </c>
      <c r="D239" s="39" t="s">
        <v>4505</v>
      </c>
      <c r="E239" s="39" t="s">
        <v>261</v>
      </c>
      <c r="F239" s="39" t="s">
        <v>3464</v>
      </c>
      <c r="G239" s="39" t="s">
        <v>6096</v>
      </c>
      <c r="H239" s="39" t="s">
        <v>4502</v>
      </c>
      <c r="I239" s="40" t="n">
        <v>10</v>
      </c>
      <c r="J239" s="40" t="n">
        <v>0</v>
      </c>
      <c r="K239" s="39" t="s">
        <v>4503</v>
      </c>
      <c r="L239" s="41" t="n">
        <v>0</v>
      </c>
      <c r="M239" s="41" t="n">
        <v>8816.77</v>
      </c>
      <c r="O239" s="42" t="n">
        <f aca="false">M239/SUM($M$2:$M$485)</f>
        <v>0.000143677587775278</v>
      </c>
      <c r="P239" s="43" t="n">
        <f aca="false">IFERROR(M239/I239,0)</f>
        <v>881.677</v>
      </c>
      <c r="Q239" s="17" t="n">
        <v>15</v>
      </c>
      <c r="R239" s="44" t="n">
        <f aca="false">I239-Q239</f>
        <v>-5</v>
      </c>
      <c r="S239" s="43" t="n">
        <f aca="false">$AK239*R239</f>
        <v>-4408.384375</v>
      </c>
      <c r="U239" s="26" t="s">
        <v>259</v>
      </c>
      <c r="V239" s="26" t="s">
        <v>260</v>
      </c>
      <c r="W239" s="26" t="s">
        <v>262</v>
      </c>
      <c r="X239" s="24" t="s">
        <v>226</v>
      </c>
      <c r="Y239" s="26" t="s">
        <v>267</v>
      </c>
      <c r="Z239" s="25" t="s">
        <v>51</v>
      </c>
      <c r="AA239" s="26" t="s">
        <v>3863</v>
      </c>
      <c r="AB239" s="26" t="s">
        <v>3864</v>
      </c>
      <c r="AC239" s="26" t="s">
        <v>3865</v>
      </c>
      <c r="AD239" s="26" t="s">
        <v>269</v>
      </c>
      <c r="AE239" s="26"/>
      <c r="AF239" s="26" t="s">
        <v>270</v>
      </c>
      <c r="AG239" s="26" t="s">
        <v>1644</v>
      </c>
      <c r="AH239" s="45" t="n">
        <v>16</v>
      </c>
      <c r="AI239" s="45" t="n">
        <f aca="false">Q239</f>
        <v>15</v>
      </c>
      <c r="AJ239" s="45" t="n">
        <f aca="false">$AH239-$AI239</f>
        <v>1</v>
      </c>
      <c r="AK239" s="46" t="n">
        <v>881.676875</v>
      </c>
      <c r="AL239" s="46" t="n">
        <f aca="false">$AJ239*$AK239</f>
        <v>881.676875</v>
      </c>
      <c r="AM239" s="46" t="n">
        <f aca="false">$AI239*$AK239</f>
        <v>13225.153125</v>
      </c>
      <c r="AN239" s="26"/>
      <c r="AO239" s="26" t="s">
        <v>3481</v>
      </c>
    </row>
    <row r="240" customFormat="false" ht="12" hidden="false" customHeight="false" outlineLevel="0" collapsed="false">
      <c r="A240" s="39" t="s">
        <v>2455</v>
      </c>
      <c r="B240" s="39" t="s">
        <v>2456</v>
      </c>
      <c r="C240" s="39" t="s">
        <v>4506</v>
      </c>
      <c r="D240" s="39" t="s">
        <v>4505</v>
      </c>
      <c r="E240" s="39" t="s">
        <v>261</v>
      </c>
      <c r="F240" s="39" t="s">
        <v>3464</v>
      </c>
      <c r="G240" s="39" t="s">
        <v>6096</v>
      </c>
      <c r="H240" s="39" t="s">
        <v>4502</v>
      </c>
      <c r="I240" s="40" t="n">
        <v>10</v>
      </c>
      <c r="J240" s="40" t="n">
        <v>0</v>
      </c>
      <c r="K240" s="39" t="s">
        <v>4503</v>
      </c>
      <c r="L240" s="41" t="n">
        <v>0</v>
      </c>
      <c r="M240" s="41" t="n">
        <v>11930</v>
      </c>
      <c r="O240" s="42" t="n">
        <f aca="false">M240/SUM($M$2:$M$485)</f>
        <v>0.000194410608664972</v>
      </c>
      <c r="P240" s="43" t="n">
        <f aca="false">IFERROR(M240/I240,0)</f>
        <v>1193</v>
      </c>
      <c r="Q240" s="17"/>
      <c r="R240" s="44" t="n">
        <f aca="false">I240-Q240</f>
        <v>10</v>
      </c>
      <c r="S240" s="43" t="n">
        <f aca="false">$AK240*R240</f>
        <v>11930</v>
      </c>
      <c r="U240" s="26" t="s">
        <v>259</v>
      </c>
      <c r="V240" s="26" t="s">
        <v>260</v>
      </c>
      <c r="W240" s="26" t="s">
        <v>262</v>
      </c>
      <c r="X240" s="25" t="s">
        <v>228</v>
      </c>
      <c r="Y240" s="26" t="s">
        <v>282</v>
      </c>
      <c r="Z240" s="25" t="s">
        <v>51</v>
      </c>
      <c r="AA240" s="26" t="s">
        <v>3759</v>
      </c>
      <c r="AB240" s="26" t="s">
        <v>3760</v>
      </c>
      <c r="AC240" s="26" t="s">
        <v>290</v>
      </c>
      <c r="AD240" s="26" t="s">
        <v>269</v>
      </c>
      <c r="AE240" s="26"/>
      <c r="AF240" s="26" t="s">
        <v>270</v>
      </c>
      <c r="AG240" s="26" t="s">
        <v>3761</v>
      </c>
      <c r="AH240" s="45"/>
      <c r="AI240" s="45"/>
      <c r="AJ240" s="45"/>
      <c r="AK240" s="46" t="n">
        <v>1193</v>
      </c>
      <c r="AL240" s="46"/>
      <c r="AM240" s="46"/>
      <c r="AN240" s="26"/>
      <c r="AO240" s="26" t="s">
        <v>6167</v>
      </c>
    </row>
    <row r="241" customFormat="false" ht="12" hidden="false" customHeight="false" outlineLevel="0" collapsed="false">
      <c r="A241" s="39" t="s">
        <v>1108</v>
      </c>
      <c r="B241" s="39" t="s">
        <v>1109</v>
      </c>
      <c r="C241" s="39" t="s">
        <v>4506</v>
      </c>
      <c r="D241" s="39" t="s">
        <v>4515</v>
      </c>
      <c r="E241" s="39" t="s">
        <v>261</v>
      </c>
      <c r="F241" s="39" t="s">
        <v>3464</v>
      </c>
      <c r="G241" s="39" t="s">
        <v>6096</v>
      </c>
      <c r="H241" s="39" t="s">
        <v>4502</v>
      </c>
      <c r="I241" s="40" t="n">
        <v>10</v>
      </c>
      <c r="J241" s="40" t="n">
        <v>0</v>
      </c>
      <c r="K241" s="39" t="s">
        <v>4503</v>
      </c>
      <c r="L241" s="41" t="n">
        <v>0</v>
      </c>
      <c r="M241" s="41" t="n">
        <v>5000</v>
      </c>
      <c r="O241" s="42" t="n">
        <f aca="false">M241/SUM($M$2:$M$485)</f>
        <v>8.14797186357805E-005</v>
      </c>
      <c r="P241" s="43" t="n">
        <f aca="false">IFERROR(M241/I241,0)</f>
        <v>500</v>
      </c>
      <c r="Q241" s="17"/>
      <c r="R241" s="44" t="n">
        <f aca="false">I241-Q241</f>
        <v>10</v>
      </c>
      <c r="S241" s="43" t="n">
        <f aca="false">$AK241*R241</f>
        <v>5000</v>
      </c>
      <c r="U241" s="26" t="s">
        <v>259</v>
      </c>
      <c r="V241" s="26" t="s">
        <v>260</v>
      </c>
      <c r="W241" s="26" t="s">
        <v>262</v>
      </c>
      <c r="X241" s="26"/>
      <c r="Y241" s="26" t="s">
        <v>277</v>
      </c>
      <c r="Z241" s="27" t="s">
        <v>123</v>
      </c>
      <c r="AA241" s="26"/>
      <c r="AB241" s="26"/>
      <c r="AC241" s="26"/>
      <c r="AD241" s="26"/>
      <c r="AE241" s="26"/>
      <c r="AF241" s="26"/>
      <c r="AG241" s="26"/>
      <c r="AH241" s="45" t="n">
        <v>10</v>
      </c>
      <c r="AI241" s="45" t="n">
        <f aca="false">Q241</f>
        <v>0</v>
      </c>
      <c r="AJ241" s="45" t="n">
        <f aca="false">$AH241-$AI241</f>
        <v>10</v>
      </c>
      <c r="AK241" s="46" t="n">
        <v>500</v>
      </c>
      <c r="AL241" s="46" t="n">
        <f aca="false">$AJ241*$AK241</f>
        <v>5000</v>
      </c>
      <c r="AM241" s="46" t="n">
        <f aca="false">$AI241*$AK241</f>
        <v>0</v>
      </c>
      <c r="AN241" s="26"/>
      <c r="AO241" s="26"/>
    </row>
    <row r="242" customFormat="false" ht="12" hidden="false" customHeight="false" outlineLevel="0" collapsed="false">
      <c r="A242" s="39" t="s">
        <v>1181</v>
      </c>
      <c r="B242" s="39" t="s">
        <v>1182</v>
      </c>
      <c r="C242" s="39" t="s">
        <v>6168</v>
      </c>
      <c r="D242" s="39" t="s">
        <v>4505</v>
      </c>
      <c r="E242" s="39" t="s">
        <v>261</v>
      </c>
      <c r="F242" s="39" t="s">
        <v>3464</v>
      </c>
      <c r="G242" s="39" t="s">
        <v>6096</v>
      </c>
      <c r="H242" s="39" t="s">
        <v>4502</v>
      </c>
      <c r="I242" s="40" t="n">
        <v>10</v>
      </c>
      <c r="J242" s="40" t="n">
        <v>0</v>
      </c>
      <c r="K242" s="39" t="s">
        <v>4503</v>
      </c>
      <c r="L242" s="41" t="n">
        <v>0</v>
      </c>
      <c r="M242" s="41" t="n">
        <v>126353.71</v>
      </c>
      <c r="O242" s="42" t="n">
        <f aca="false">M242/SUM($M$2:$M$485)</f>
        <v>0.0020590529478774</v>
      </c>
      <c r="P242" s="43" t="n">
        <f aca="false">IFERROR(M242/I242,0)</f>
        <v>12635.371</v>
      </c>
      <c r="Q242" s="17"/>
      <c r="R242" s="44" t="n">
        <f aca="false">I242-Q242</f>
        <v>10</v>
      </c>
      <c r="S242" s="43" t="n">
        <f aca="false">$AK242*R242</f>
        <v>126353.71</v>
      </c>
      <c r="U242" s="26" t="s">
        <v>259</v>
      </c>
      <c r="V242" s="26" t="s">
        <v>260</v>
      </c>
      <c r="W242" s="26" t="s">
        <v>262</v>
      </c>
      <c r="X242" s="26"/>
      <c r="Y242" s="26" t="s">
        <v>277</v>
      </c>
      <c r="Z242" s="27" t="s">
        <v>123</v>
      </c>
      <c r="AA242" s="26"/>
      <c r="AB242" s="26"/>
      <c r="AC242" s="26"/>
      <c r="AD242" s="26"/>
      <c r="AE242" s="26"/>
      <c r="AF242" s="26"/>
      <c r="AG242" s="26"/>
      <c r="AH242" s="45" t="n">
        <v>10</v>
      </c>
      <c r="AI242" s="45" t="n">
        <f aca="false">Q242</f>
        <v>0</v>
      </c>
      <c r="AJ242" s="45" t="n">
        <f aca="false">$AH242-$AI242</f>
        <v>10</v>
      </c>
      <c r="AK242" s="46" t="n">
        <v>12635.371</v>
      </c>
      <c r="AL242" s="46" t="n">
        <f aca="false">$AJ242*$AK242</f>
        <v>126353.71</v>
      </c>
      <c r="AM242" s="46" t="n">
        <f aca="false">$AI242*$AK242</f>
        <v>0</v>
      </c>
      <c r="AN242" s="26"/>
      <c r="AO242" s="26"/>
    </row>
    <row r="243" customFormat="false" ht="12" hidden="false" customHeight="false" outlineLevel="0" collapsed="false">
      <c r="A243" s="39" t="s">
        <v>3900</v>
      </c>
      <c r="B243" s="39" t="s">
        <v>3901</v>
      </c>
      <c r="C243" s="39" t="s">
        <v>6169</v>
      </c>
      <c r="D243" s="39" t="s">
        <v>4505</v>
      </c>
      <c r="E243" s="39" t="s">
        <v>261</v>
      </c>
      <c r="F243" s="39" t="s">
        <v>3464</v>
      </c>
      <c r="G243" s="39" t="s">
        <v>6096</v>
      </c>
      <c r="H243" s="39" t="s">
        <v>4502</v>
      </c>
      <c r="I243" s="40" t="n">
        <v>10</v>
      </c>
      <c r="J243" s="40" t="n">
        <v>0</v>
      </c>
      <c r="K243" s="39" t="s">
        <v>4503</v>
      </c>
      <c r="L243" s="41" t="n">
        <v>0</v>
      </c>
      <c r="M243" s="41" t="n">
        <v>35680.74</v>
      </c>
      <c r="O243" s="42" t="n">
        <f aca="false">M243/SUM($M$2:$M$485)</f>
        <v>0.000581451331183288</v>
      </c>
      <c r="P243" s="43" t="n">
        <f aca="false">IFERROR(M243/I243,0)</f>
        <v>3568.074</v>
      </c>
      <c r="Q243" s="17" t="n">
        <v>19</v>
      </c>
      <c r="R243" s="44" t="n">
        <f aca="false">I243-Q243</f>
        <v>-9</v>
      </c>
      <c r="S243" s="43" t="n">
        <f aca="false">$AK243*R243</f>
        <v>-32112.666</v>
      </c>
      <c r="U243" s="26" t="s">
        <v>259</v>
      </c>
      <c r="V243" s="26" t="s">
        <v>260</v>
      </c>
      <c r="W243" s="26" t="s">
        <v>262</v>
      </c>
      <c r="X243" s="29" t="s">
        <v>227</v>
      </c>
      <c r="Y243" s="26" t="s">
        <v>297</v>
      </c>
      <c r="Z243" s="24" t="s">
        <v>54</v>
      </c>
      <c r="AA243" s="26" t="s">
        <v>3902</v>
      </c>
      <c r="AB243" s="26" t="s">
        <v>3903</v>
      </c>
      <c r="AC243" s="26" t="s">
        <v>3904</v>
      </c>
      <c r="AD243" s="26" t="s">
        <v>269</v>
      </c>
      <c r="AE243" s="26"/>
      <c r="AF243" s="26" t="s">
        <v>270</v>
      </c>
      <c r="AG243" s="26" t="s">
        <v>3905</v>
      </c>
      <c r="AH243" s="45" t="n">
        <v>10</v>
      </c>
      <c r="AI243" s="45" t="n">
        <f aca="false">Q243</f>
        <v>19</v>
      </c>
      <c r="AJ243" s="45" t="n">
        <f aca="false">$AH243-$AI243</f>
        <v>-9</v>
      </c>
      <c r="AK243" s="46" t="n">
        <v>3568.074</v>
      </c>
      <c r="AL243" s="46" t="n">
        <f aca="false">$AJ243*$AK243</f>
        <v>-32112.666</v>
      </c>
      <c r="AM243" s="46" t="n">
        <f aca="false">$AI243*$AK243</f>
        <v>67793.406</v>
      </c>
      <c r="AN243" s="26"/>
      <c r="AO243" s="26" t="s">
        <v>343</v>
      </c>
    </row>
    <row r="244" customFormat="false" ht="12" hidden="false" customHeight="false" outlineLevel="0" collapsed="false">
      <c r="A244" s="39" t="s">
        <v>1525</v>
      </c>
      <c r="B244" s="39" t="s">
        <v>1526</v>
      </c>
      <c r="C244" s="39" t="s">
        <v>4506</v>
      </c>
      <c r="D244" s="39" t="s">
        <v>4505</v>
      </c>
      <c r="E244" s="39" t="s">
        <v>261</v>
      </c>
      <c r="F244" s="39" t="s">
        <v>3464</v>
      </c>
      <c r="G244" s="39" t="s">
        <v>6096</v>
      </c>
      <c r="H244" s="39" t="s">
        <v>4502</v>
      </c>
      <c r="I244" s="40" t="n">
        <v>10</v>
      </c>
      <c r="J244" s="40" t="n">
        <v>0</v>
      </c>
      <c r="K244" s="39" t="s">
        <v>4503</v>
      </c>
      <c r="L244" s="41" t="n">
        <v>0</v>
      </c>
      <c r="M244" s="41" t="n">
        <v>24300</v>
      </c>
      <c r="O244" s="42" t="n">
        <f aca="false">M244/SUM($M$2:$M$485)</f>
        <v>0.000395991432569893</v>
      </c>
      <c r="P244" s="43" t="n">
        <f aca="false">IFERROR(M244/I244,0)</f>
        <v>2430</v>
      </c>
      <c r="Q244" s="17" t="n">
        <v>26</v>
      </c>
      <c r="R244" s="44" t="n">
        <f aca="false">I244-Q244</f>
        <v>-16</v>
      </c>
      <c r="S244" s="43" t="n">
        <f aca="false">$AK244*R244</f>
        <v>-38880</v>
      </c>
      <c r="U244" s="26" t="s">
        <v>259</v>
      </c>
      <c r="V244" s="26" t="s">
        <v>260</v>
      </c>
      <c r="W244" s="26" t="s">
        <v>262</v>
      </c>
      <c r="X244" s="25" t="s">
        <v>228</v>
      </c>
      <c r="Y244" s="26" t="s">
        <v>282</v>
      </c>
      <c r="Z244" s="24" t="s">
        <v>54</v>
      </c>
      <c r="AA244" s="26" t="s">
        <v>3906</v>
      </c>
      <c r="AB244" s="26" t="s">
        <v>3907</v>
      </c>
      <c r="AC244" s="26" t="s">
        <v>2866</v>
      </c>
      <c r="AD244" s="26" t="s">
        <v>269</v>
      </c>
      <c r="AE244" s="26"/>
      <c r="AF244" s="26" t="s">
        <v>270</v>
      </c>
      <c r="AG244" s="26" t="s">
        <v>2867</v>
      </c>
      <c r="AH244" s="45" t="n">
        <v>10</v>
      </c>
      <c r="AI244" s="45" t="n">
        <f aca="false">Q244</f>
        <v>26</v>
      </c>
      <c r="AJ244" s="45" t="n">
        <f aca="false">$AH244-$AI244</f>
        <v>-16</v>
      </c>
      <c r="AK244" s="46" t="n">
        <v>2430</v>
      </c>
      <c r="AL244" s="46" t="n">
        <f aca="false">$AJ244*$AK244</f>
        <v>-38880</v>
      </c>
      <c r="AM244" s="46" t="n">
        <f aca="false">$AI244*$AK244</f>
        <v>63180</v>
      </c>
      <c r="AN244" s="26"/>
      <c r="AO244" s="26" t="s">
        <v>3908</v>
      </c>
    </row>
    <row r="245" customFormat="false" ht="12" hidden="false" customHeight="false" outlineLevel="0" collapsed="false">
      <c r="A245" s="39" t="s">
        <v>3909</v>
      </c>
      <c r="B245" s="39" t="s">
        <v>3910</v>
      </c>
      <c r="C245" s="39" t="s">
        <v>4506</v>
      </c>
      <c r="D245" s="39" t="s">
        <v>4505</v>
      </c>
      <c r="E245" s="39" t="s">
        <v>261</v>
      </c>
      <c r="F245" s="39" t="s">
        <v>3464</v>
      </c>
      <c r="G245" s="39" t="s">
        <v>6096</v>
      </c>
      <c r="H245" s="39" t="s">
        <v>4502</v>
      </c>
      <c r="I245" s="40" t="n">
        <v>10</v>
      </c>
      <c r="J245" s="40" t="n">
        <v>0</v>
      </c>
      <c r="K245" s="39" t="s">
        <v>4503</v>
      </c>
      <c r="L245" s="41" t="n">
        <v>0</v>
      </c>
      <c r="M245" s="41" t="n">
        <v>174699</v>
      </c>
      <c r="O245" s="42" t="n">
        <f aca="false">M245/SUM($M$2:$M$485)</f>
        <v>0.00284688507319044</v>
      </c>
      <c r="P245" s="43" t="n">
        <f aca="false">IFERROR(M245/I245,0)</f>
        <v>17469.9</v>
      </c>
      <c r="Q245" s="17"/>
      <c r="R245" s="44" t="n">
        <f aca="false">I245-Q245</f>
        <v>10</v>
      </c>
      <c r="S245" s="43" t="n">
        <f aca="false">$AK245*R245</f>
        <v>174699</v>
      </c>
      <c r="U245" s="26" t="s">
        <v>259</v>
      </c>
      <c r="V245" s="26" t="s">
        <v>260</v>
      </c>
      <c r="W245" s="26" t="s">
        <v>262</v>
      </c>
      <c r="X245" s="26"/>
      <c r="Y245" s="26" t="s">
        <v>277</v>
      </c>
      <c r="Z245" s="27" t="s">
        <v>123</v>
      </c>
      <c r="AA245" s="26"/>
      <c r="AB245" s="26"/>
      <c r="AC245" s="26"/>
      <c r="AD245" s="26"/>
      <c r="AE245" s="26"/>
      <c r="AF245" s="26"/>
      <c r="AG245" s="26"/>
      <c r="AH245" s="45" t="n">
        <v>10</v>
      </c>
      <c r="AI245" s="45" t="n">
        <f aca="false">Q245</f>
        <v>0</v>
      </c>
      <c r="AJ245" s="45" t="n">
        <f aca="false">$AH245-$AI245</f>
        <v>10</v>
      </c>
      <c r="AK245" s="46" t="n">
        <v>17469.9</v>
      </c>
      <c r="AL245" s="46" t="n">
        <f aca="false">$AJ245*$AK245</f>
        <v>174699</v>
      </c>
      <c r="AM245" s="46" t="n">
        <f aca="false">$AI245*$AK245</f>
        <v>0</v>
      </c>
      <c r="AN245" s="26"/>
      <c r="AO245" s="26"/>
    </row>
    <row r="246" customFormat="false" ht="12" hidden="false" customHeight="false" outlineLevel="0" collapsed="false">
      <c r="A246" s="39" t="s">
        <v>773</v>
      </c>
      <c r="B246" s="39" t="s">
        <v>774</v>
      </c>
      <c r="C246" s="39" t="s">
        <v>4506</v>
      </c>
      <c r="D246" s="39" t="s">
        <v>4505</v>
      </c>
      <c r="E246" s="39" t="s">
        <v>261</v>
      </c>
      <c r="F246" s="39" t="s">
        <v>3464</v>
      </c>
      <c r="G246" s="39" t="s">
        <v>6096</v>
      </c>
      <c r="H246" s="39" t="s">
        <v>4502</v>
      </c>
      <c r="I246" s="40" t="n">
        <v>10</v>
      </c>
      <c r="J246" s="40" t="n">
        <v>0</v>
      </c>
      <c r="K246" s="39" t="s">
        <v>4503</v>
      </c>
      <c r="L246" s="41" t="n">
        <v>0</v>
      </c>
      <c r="M246" s="41" t="n">
        <v>53800</v>
      </c>
      <c r="O246" s="42" t="n">
        <f aca="false">M246/SUM($M$2:$M$485)</f>
        <v>0.000876721772520998</v>
      </c>
      <c r="P246" s="43" t="n">
        <f aca="false">IFERROR(M246/I246,0)</f>
        <v>5380</v>
      </c>
      <c r="Q246" s="17"/>
      <c r="R246" s="44" t="n">
        <f aca="false">I246-Q246</f>
        <v>10</v>
      </c>
      <c r="S246" s="43" t="n">
        <f aca="false">$AK246*R246</f>
        <v>53800</v>
      </c>
      <c r="U246" s="26" t="s">
        <v>259</v>
      </c>
      <c r="V246" s="26" t="s">
        <v>260</v>
      </c>
      <c r="W246" s="26" t="s">
        <v>262</v>
      </c>
      <c r="X246" s="26"/>
      <c r="Y246" s="26" t="s">
        <v>277</v>
      </c>
      <c r="Z246" s="27" t="s">
        <v>123</v>
      </c>
      <c r="AA246" s="26"/>
      <c r="AB246" s="26"/>
      <c r="AC246" s="26"/>
      <c r="AD246" s="26"/>
      <c r="AE246" s="26"/>
      <c r="AF246" s="26"/>
      <c r="AG246" s="26"/>
      <c r="AH246" s="45" t="n">
        <v>10</v>
      </c>
      <c r="AI246" s="45" t="n">
        <f aca="false">Q246</f>
        <v>0</v>
      </c>
      <c r="AJ246" s="45" t="n">
        <f aca="false">$AH246-$AI246</f>
        <v>10</v>
      </c>
      <c r="AK246" s="46" t="n">
        <v>5380</v>
      </c>
      <c r="AL246" s="46" t="n">
        <f aca="false">$AJ246*$AK246</f>
        <v>53800</v>
      </c>
      <c r="AM246" s="46" t="n">
        <f aca="false">$AI246*$AK246</f>
        <v>0</v>
      </c>
      <c r="AN246" s="26"/>
      <c r="AO246" s="26"/>
    </row>
    <row r="247" customFormat="false" ht="12" hidden="false" customHeight="false" outlineLevel="0" collapsed="false">
      <c r="A247" s="39" t="s">
        <v>3911</v>
      </c>
      <c r="B247" s="39" t="s">
        <v>3912</v>
      </c>
      <c r="C247" s="39" t="s">
        <v>4506</v>
      </c>
      <c r="D247" s="39" t="s">
        <v>4505</v>
      </c>
      <c r="E247" s="39" t="s">
        <v>261</v>
      </c>
      <c r="F247" s="39" t="s">
        <v>3464</v>
      </c>
      <c r="G247" s="39" t="s">
        <v>6096</v>
      </c>
      <c r="H247" s="39" t="s">
        <v>4502</v>
      </c>
      <c r="I247" s="40" t="n">
        <v>10</v>
      </c>
      <c r="J247" s="40" t="n">
        <v>0</v>
      </c>
      <c r="K247" s="39" t="s">
        <v>4503</v>
      </c>
      <c r="L247" s="41" t="n">
        <v>0</v>
      </c>
      <c r="M247" s="41" t="n">
        <v>120750</v>
      </c>
      <c r="O247" s="42" t="n">
        <f aca="false">M247/SUM($M$2:$M$485)</f>
        <v>0.0019677352050541</v>
      </c>
      <c r="P247" s="43" t="n">
        <f aca="false">IFERROR(M247/I247,0)</f>
        <v>12075</v>
      </c>
      <c r="Q247" s="17" t="n">
        <v>7</v>
      </c>
      <c r="R247" s="44" t="n">
        <f aca="false">I247-Q247</f>
        <v>3</v>
      </c>
      <c r="S247" s="43" t="n">
        <f aca="false">$AK247*R247</f>
        <v>36225</v>
      </c>
      <c r="U247" s="26" t="s">
        <v>259</v>
      </c>
      <c r="V247" s="26" t="s">
        <v>260</v>
      </c>
      <c r="W247" s="26" t="s">
        <v>262</v>
      </c>
      <c r="X247" s="29" t="s">
        <v>227</v>
      </c>
      <c r="Y247" s="26" t="s">
        <v>297</v>
      </c>
      <c r="Z247" s="25" t="s">
        <v>51</v>
      </c>
      <c r="AA247" s="26" t="s">
        <v>3913</v>
      </c>
      <c r="AB247" s="26" t="s">
        <v>3914</v>
      </c>
      <c r="AC247" s="26" t="s">
        <v>290</v>
      </c>
      <c r="AD247" s="26" t="s">
        <v>269</v>
      </c>
      <c r="AE247" s="26"/>
      <c r="AF247" s="26" t="s">
        <v>270</v>
      </c>
      <c r="AG247" s="26" t="s">
        <v>2503</v>
      </c>
      <c r="AH247" s="45" t="n">
        <v>10</v>
      </c>
      <c r="AI247" s="45" t="n">
        <f aca="false">Q247</f>
        <v>7</v>
      </c>
      <c r="AJ247" s="45" t="n">
        <f aca="false">$AH247-$AI247</f>
        <v>3</v>
      </c>
      <c r="AK247" s="46" t="n">
        <v>12075</v>
      </c>
      <c r="AL247" s="46" t="n">
        <f aca="false">$AJ247*$AK247</f>
        <v>36225</v>
      </c>
      <c r="AM247" s="46" t="n">
        <f aca="false">$AI247*$AK247</f>
        <v>84525</v>
      </c>
      <c r="AN247" s="26"/>
      <c r="AO247" s="26" t="s">
        <v>3915</v>
      </c>
    </row>
    <row r="248" customFormat="false" ht="12" hidden="false" customHeight="false" outlineLevel="0" collapsed="false">
      <c r="A248" s="39" t="s">
        <v>3916</v>
      </c>
      <c r="B248" s="39" t="s">
        <v>2278</v>
      </c>
      <c r="C248" s="39" t="s">
        <v>4506</v>
      </c>
      <c r="D248" s="39" t="s">
        <v>4505</v>
      </c>
      <c r="E248" s="39" t="s">
        <v>261</v>
      </c>
      <c r="F248" s="39" t="s">
        <v>3464</v>
      </c>
      <c r="G248" s="39" t="s">
        <v>6096</v>
      </c>
      <c r="H248" s="39" t="s">
        <v>4502</v>
      </c>
      <c r="I248" s="40" t="n">
        <v>10</v>
      </c>
      <c r="J248" s="40" t="n">
        <v>0</v>
      </c>
      <c r="K248" s="39" t="s">
        <v>4503</v>
      </c>
      <c r="L248" s="41" t="n">
        <v>0</v>
      </c>
      <c r="M248" s="41" t="n">
        <v>24257.8</v>
      </c>
      <c r="O248" s="42" t="n">
        <f aca="false">M248/SUM($M$2:$M$485)</f>
        <v>0.000395303743744607</v>
      </c>
      <c r="P248" s="43" t="n">
        <f aca="false">IFERROR(M248/I248,0)</f>
        <v>2425.78</v>
      </c>
      <c r="Q248" s="17" t="n">
        <v>397</v>
      </c>
      <c r="R248" s="44" t="n">
        <f aca="false">I248-Q248</f>
        <v>-387</v>
      </c>
      <c r="S248" s="43" t="n">
        <f aca="false">$AK248*R248</f>
        <v>-938776.86</v>
      </c>
      <c r="U248" s="26" t="s">
        <v>259</v>
      </c>
      <c r="V248" s="26" t="s">
        <v>260</v>
      </c>
      <c r="W248" s="26" t="s">
        <v>262</v>
      </c>
      <c r="X248" s="24" t="s">
        <v>226</v>
      </c>
      <c r="Y248" s="26" t="s">
        <v>267</v>
      </c>
      <c r="Z248" s="24" t="s">
        <v>54</v>
      </c>
      <c r="AA248" s="26" t="s">
        <v>3356</v>
      </c>
      <c r="AB248" s="26" t="s">
        <v>3917</v>
      </c>
      <c r="AC248" s="26" t="s">
        <v>290</v>
      </c>
      <c r="AD248" s="26" t="s">
        <v>269</v>
      </c>
      <c r="AE248" s="26"/>
      <c r="AF248" s="26" t="s">
        <v>269</v>
      </c>
      <c r="AG248" s="26"/>
      <c r="AH248" s="45" t="n">
        <v>10</v>
      </c>
      <c r="AI248" s="45" t="n">
        <f aca="false">Q248</f>
        <v>397</v>
      </c>
      <c r="AJ248" s="45" t="n">
        <f aca="false">$AH248-$AI248</f>
        <v>-387</v>
      </c>
      <c r="AK248" s="46" t="n">
        <v>2425.78</v>
      </c>
      <c r="AL248" s="46" t="n">
        <f aca="false">$AJ248*$AK248</f>
        <v>-938776.86</v>
      </c>
      <c r="AM248" s="46" t="n">
        <f aca="false">$AI248*$AK248</f>
        <v>963034.66</v>
      </c>
      <c r="AN248" s="26"/>
      <c r="AO248" s="26" t="s">
        <v>909</v>
      </c>
    </row>
    <row r="249" customFormat="false" ht="12" hidden="false" customHeight="false" outlineLevel="0" collapsed="false">
      <c r="A249" s="39" t="s">
        <v>2296</v>
      </c>
      <c r="B249" s="39" t="s">
        <v>2297</v>
      </c>
      <c r="C249" s="39"/>
      <c r="D249" s="39" t="s">
        <v>4505</v>
      </c>
      <c r="E249" s="39" t="s">
        <v>274</v>
      </c>
      <c r="F249" s="39" t="s">
        <v>3464</v>
      </c>
      <c r="G249" s="39" t="s">
        <v>6097</v>
      </c>
      <c r="H249" s="39" t="s">
        <v>4502</v>
      </c>
      <c r="I249" s="40" t="n">
        <v>10</v>
      </c>
      <c r="J249" s="40" t="n">
        <v>0</v>
      </c>
      <c r="K249" s="39" t="s">
        <v>4503</v>
      </c>
      <c r="L249" s="41" t="n">
        <v>0</v>
      </c>
      <c r="M249" s="41" t="n">
        <v>7439.59</v>
      </c>
      <c r="O249" s="42" t="n">
        <f aca="false">M249/SUM($M$2:$M$485)</f>
        <v>0.000121235139993113</v>
      </c>
      <c r="P249" s="43" t="n">
        <f aca="false">IFERROR(M249/I249,0)</f>
        <v>743.959</v>
      </c>
      <c r="Q249" s="17" t="n">
        <v>47</v>
      </c>
      <c r="R249" s="44" t="n">
        <f aca="false">I249-Q249</f>
        <v>-37</v>
      </c>
      <c r="S249" s="43" t="n">
        <f aca="false">$AK249*R249</f>
        <v>-27526.483</v>
      </c>
      <c r="U249" s="26" t="s">
        <v>259</v>
      </c>
      <c r="V249" s="26" t="s">
        <v>273</v>
      </c>
      <c r="W249" s="26" t="s">
        <v>262</v>
      </c>
      <c r="X249" s="25" t="s">
        <v>228</v>
      </c>
      <c r="Y249" s="26" t="s">
        <v>282</v>
      </c>
      <c r="Z249" s="24" t="s">
        <v>54</v>
      </c>
      <c r="AA249" s="26" t="s">
        <v>3918</v>
      </c>
      <c r="AB249" s="26" t="s">
        <v>3919</v>
      </c>
      <c r="AC249" s="26" t="s">
        <v>3920</v>
      </c>
      <c r="AD249" s="26" t="s">
        <v>270</v>
      </c>
      <c r="AE249" s="26" t="s">
        <v>3921</v>
      </c>
      <c r="AF249" s="26" t="s">
        <v>270</v>
      </c>
      <c r="AG249" s="26" t="s">
        <v>3922</v>
      </c>
      <c r="AH249" s="45" t="n">
        <v>10</v>
      </c>
      <c r="AI249" s="45" t="n">
        <f aca="false">Q249</f>
        <v>47</v>
      </c>
      <c r="AJ249" s="45" t="n">
        <f aca="false">$AH249-$AI249</f>
        <v>-37</v>
      </c>
      <c r="AK249" s="46" t="n">
        <v>743.959</v>
      </c>
      <c r="AL249" s="46" t="n">
        <f aca="false">$AJ249*$AK249</f>
        <v>-27526.483</v>
      </c>
      <c r="AM249" s="46" t="n">
        <f aca="false">$AI249*$AK249</f>
        <v>34966.073</v>
      </c>
      <c r="AN249" s="26"/>
      <c r="AO249" s="26" t="s">
        <v>3923</v>
      </c>
    </row>
    <row r="250" customFormat="false" ht="12" hidden="false" customHeight="false" outlineLevel="0" collapsed="false">
      <c r="A250" s="39" t="s">
        <v>926</v>
      </c>
      <c r="B250" s="39" t="s">
        <v>927</v>
      </c>
      <c r="C250" s="39"/>
      <c r="D250" s="39" t="s">
        <v>4505</v>
      </c>
      <c r="E250" s="39" t="s">
        <v>274</v>
      </c>
      <c r="F250" s="39" t="s">
        <v>3464</v>
      </c>
      <c r="G250" s="39" t="s">
        <v>6097</v>
      </c>
      <c r="H250" s="39" t="s">
        <v>4502</v>
      </c>
      <c r="I250" s="40" t="n">
        <v>10</v>
      </c>
      <c r="J250" s="40" t="n">
        <v>0</v>
      </c>
      <c r="K250" s="39" t="s">
        <v>4503</v>
      </c>
      <c r="L250" s="41" t="n">
        <v>0</v>
      </c>
      <c r="M250" s="41" t="n">
        <v>6841.03</v>
      </c>
      <c r="O250" s="42" t="n">
        <f aca="false">M250/SUM($M$2:$M$485)</f>
        <v>0.000111481039915787</v>
      </c>
      <c r="P250" s="43" t="n">
        <f aca="false">IFERROR(M250/I250,0)</f>
        <v>684.103</v>
      </c>
      <c r="Q250" s="17"/>
      <c r="R250" s="44" t="n">
        <f aca="false">I250-Q250</f>
        <v>10</v>
      </c>
      <c r="S250" s="43" t="n">
        <f aca="false">$AK250*R250</f>
        <v>6841.03</v>
      </c>
      <c r="U250" s="26" t="s">
        <v>259</v>
      </c>
      <c r="V250" s="26" t="s">
        <v>273</v>
      </c>
      <c r="W250" s="26" t="s">
        <v>262</v>
      </c>
      <c r="X250" s="26"/>
      <c r="Y250" s="26" t="s">
        <v>277</v>
      </c>
      <c r="Z250" s="27" t="s">
        <v>123</v>
      </c>
      <c r="AA250" s="26"/>
      <c r="AB250" s="26"/>
      <c r="AC250" s="26"/>
      <c r="AD250" s="26"/>
      <c r="AE250" s="26"/>
      <c r="AF250" s="26"/>
      <c r="AG250" s="26"/>
      <c r="AH250" s="45" t="n">
        <v>10</v>
      </c>
      <c r="AI250" s="45" t="n">
        <f aca="false">Q250</f>
        <v>0</v>
      </c>
      <c r="AJ250" s="45" t="n">
        <f aca="false">$AH250-$AI250</f>
        <v>10</v>
      </c>
      <c r="AK250" s="46" t="n">
        <v>684.103</v>
      </c>
      <c r="AL250" s="46" t="n">
        <f aca="false">$AJ250*$AK250</f>
        <v>6841.03</v>
      </c>
      <c r="AM250" s="46" t="n">
        <f aca="false">$AI250*$AK250</f>
        <v>0</v>
      </c>
      <c r="AN250" s="26"/>
      <c r="AO250" s="26"/>
    </row>
    <row r="251" customFormat="false" ht="12" hidden="false" customHeight="false" outlineLevel="0" collapsed="false">
      <c r="A251" s="39" t="s">
        <v>1195</v>
      </c>
      <c r="B251" s="39" t="s">
        <v>1196</v>
      </c>
      <c r="C251" s="39"/>
      <c r="D251" s="39" t="s">
        <v>4505</v>
      </c>
      <c r="E251" s="39" t="s">
        <v>274</v>
      </c>
      <c r="F251" s="39" t="s">
        <v>3464</v>
      </c>
      <c r="G251" s="39" t="s">
        <v>6097</v>
      </c>
      <c r="H251" s="39" t="s">
        <v>4502</v>
      </c>
      <c r="I251" s="40" t="n">
        <v>10</v>
      </c>
      <c r="J251" s="40" t="n">
        <v>0</v>
      </c>
      <c r="K251" s="39" t="s">
        <v>4503</v>
      </c>
      <c r="L251" s="41" t="n">
        <v>0</v>
      </c>
      <c r="M251" s="41" t="n">
        <v>8870.17</v>
      </c>
      <c r="O251" s="42" t="n">
        <f aca="false">M251/SUM($M$2:$M$485)</f>
        <v>0.000144547791170308</v>
      </c>
      <c r="P251" s="43" t="n">
        <f aca="false">IFERROR(M251/I251,0)</f>
        <v>887.017</v>
      </c>
      <c r="Q251" s="17"/>
      <c r="R251" s="44" t="n">
        <f aca="false">I251-Q251</f>
        <v>10</v>
      </c>
      <c r="S251" s="43" t="n">
        <f aca="false">$AK251*R251</f>
        <v>8870.17</v>
      </c>
      <c r="U251" s="26" t="s">
        <v>259</v>
      </c>
      <c r="V251" s="26" t="s">
        <v>273</v>
      </c>
      <c r="W251" s="26" t="s">
        <v>262</v>
      </c>
      <c r="X251" s="26"/>
      <c r="Y251" s="26" t="s">
        <v>277</v>
      </c>
      <c r="Z251" s="27" t="s">
        <v>123</v>
      </c>
      <c r="AA251" s="26"/>
      <c r="AB251" s="26"/>
      <c r="AC251" s="26"/>
      <c r="AD251" s="26"/>
      <c r="AE251" s="26"/>
      <c r="AF251" s="26"/>
      <c r="AG251" s="26"/>
      <c r="AH251" s="45" t="n">
        <v>10</v>
      </c>
      <c r="AI251" s="45" t="n">
        <f aca="false">Q251</f>
        <v>0</v>
      </c>
      <c r="AJ251" s="45" t="n">
        <f aca="false">$AH251-$AI251</f>
        <v>10</v>
      </c>
      <c r="AK251" s="46" t="n">
        <v>887.017</v>
      </c>
      <c r="AL251" s="46" t="n">
        <f aca="false">$AJ251*$AK251</f>
        <v>8870.17</v>
      </c>
      <c r="AM251" s="46" t="n">
        <f aca="false">$AI251*$AK251</f>
        <v>0</v>
      </c>
      <c r="AN251" s="26"/>
      <c r="AO251" s="26"/>
    </row>
    <row r="252" customFormat="false" ht="12" hidden="false" customHeight="false" outlineLevel="0" collapsed="false">
      <c r="A252" s="39" t="s">
        <v>725</v>
      </c>
      <c r="B252" s="39" t="s">
        <v>726</v>
      </c>
      <c r="C252" s="39"/>
      <c r="D252" s="39" t="s">
        <v>4505</v>
      </c>
      <c r="E252" s="39" t="s">
        <v>274</v>
      </c>
      <c r="F252" s="39" t="s">
        <v>3464</v>
      </c>
      <c r="G252" s="39" t="s">
        <v>6096</v>
      </c>
      <c r="H252" s="39" t="s">
        <v>4502</v>
      </c>
      <c r="I252" s="40" t="n">
        <v>10</v>
      </c>
      <c r="J252" s="40" t="n">
        <v>0</v>
      </c>
      <c r="K252" s="39" t="s">
        <v>4503</v>
      </c>
      <c r="L252" s="41" t="n">
        <v>0</v>
      </c>
      <c r="M252" s="41" t="n">
        <v>2853.67</v>
      </c>
      <c r="O252" s="42" t="n">
        <f aca="false">M252/SUM($M$2:$M$485)</f>
        <v>4.65032457358735E-005</v>
      </c>
      <c r="P252" s="43" t="n">
        <f aca="false">IFERROR(M252/I252,0)</f>
        <v>285.367</v>
      </c>
      <c r="Q252" s="17"/>
      <c r="R252" s="44" t="n">
        <f aca="false">I252-Q252</f>
        <v>10</v>
      </c>
      <c r="S252" s="43" t="n">
        <f aca="false">$AK252*R252</f>
        <v>2853.66666666667</v>
      </c>
      <c r="U252" s="26" t="s">
        <v>259</v>
      </c>
      <c r="V252" s="26" t="s">
        <v>273</v>
      </c>
      <c r="W252" s="26" t="s">
        <v>262</v>
      </c>
      <c r="X252" s="25" t="s">
        <v>228</v>
      </c>
      <c r="Y252" s="26" t="s">
        <v>282</v>
      </c>
      <c r="Z252" s="24" t="s">
        <v>54</v>
      </c>
      <c r="AA252" s="26" t="s">
        <v>3646</v>
      </c>
      <c r="AB252" s="26" t="s">
        <v>3647</v>
      </c>
      <c r="AC252" s="26" t="s">
        <v>1902</v>
      </c>
      <c r="AD252" s="26" t="s">
        <v>270</v>
      </c>
      <c r="AE252" s="26" t="s">
        <v>3648</v>
      </c>
      <c r="AF252" s="26" t="s">
        <v>270</v>
      </c>
      <c r="AG252" s="26" t="s">
        <v>3649</v>
      </c>
      <c r="AH252" s="45"/>
      <c r="AI252" s="45"/>
      <c r="AJ252" s="45"/>
      <c r="AK252" s="46" t="n">
        <v>285.366666666667</v>
      </c>
      <c r="AL252" s="46"/>
      <c r="AM252" s="46"/>
      <c r="AN252" s="26"/>
      <c r="AO252" s="26" t="s">
        <v>6170</v>
      </c>
    </row>
    <row r="253" customFormat="false" ht="12" hidden="false" customHeight="false" outlineLevel="0" collapsed="false">
      <c r="A253" s="39" t="s">
        <v>1079</v>
      </c>
      <c r="B253" s="39" t="s">
        <v>1080</v>
      </c>
      <c r="C253" s="39"/>
      <c r="D253" s="39" t="s">
        <v>4505</v>
      </c>
      <c r="E253" s="39" t="s">
        <v>274</v>
      </c>
      <c r="F253" s="39" t="s">
        <v>3464</v>
      </c>
      <c r="G253" s="39" t="s">
        <v>6096</v>
      </c>
      <c r="H253" s="39" t="s">
        <v>4502</v>
      </c>
      <c r="I253" s="40" t="n">
        <v>10</v>
      </c>
      <c r="J253" s="40" t="n">
        <v>0</v>
      </c>
      <c r="K253" s="39" t="s">
        <v>4503</v>
      </c>
      <c r="L253" s="41" t="n">
        <v>0</v>
      </c>
      <c r="M253" s="41" t="n">
        <v>4064.3</v>
      </c>
      <c r="O253" s="42" t="n">
        <f aca="false">M253/SUM($M$2:$M$485)</f>
        <v>6.62316040902805E-005</v>
      </c>
      <c r="P253" s="43" t="n">
        <f aca="false">IFERROR(M253/I253,0)</f>
        <v>406.43</v>
      </c>
      <c r="Q253" s="17" t="n">
        <v>66</v>
      </c>
      <c r="R253" s="44" t="n">
        <f aca="false">I253-Q253</f>
        <v>-56</v>
      </c>
      <c r="S253" s="43" t="n">
        <f aca="false">$AK253*R253</f>
        <v>-22760.08</v>
      </c>
      <c r="U253" s="26" t="s">
        <v>259</v>
      </c>
      <c r="V253" s="26" t="s">
        <v>273</v>
      </c>
      <c r="W253" s="26" t="s">
        <v>262</v>
      </c>
      <c r="X253" s="24" t="s">
        <v>226</v>
      </c>
      <c r="Y253" s="26" t="s">
        <v>267</v>
      </c>
      <c r="Z253" s="24" t="s">
        <v>54</v>
      </c>
      <c r="AA253" s="26" t="s">
        <v>3924</v>
      </c>
      <c r="AB253" s="26" t="s">
        <v>3925</v>
      </c>
      <c r="AC253" s="26" t="s">
        <v>2164</v>
      </c>
      <c r="AD253" s="26" t="s">
        <v>269</v>
      </c>
      <c r="AE253" s="26"/>
      <c r="AF253" s="26" t="s">
        <v>270</v>
      </c>
      <c r="AG253" s="26" t="s">
        <v>2165</v>
      </c>
      <c r="AH253" s="45" t="n">
        <v>10</v>
      </c>
      <c r="AI253" s="45" t="n">
        <f aca="false">Q253</f>
        <v>66</v>
      </c>
      <c r="AJ253" s="45" t="n">
        <f aca="false">$AH253-$AI253</f>
        <v>-56</v>
      </c>
      <c r="AK253" s="46" t="n">
        <v>406.43</v>
      </c>
      <c r="AL253" s="46" t="n">
        <f aca="false">$AJ253*$AK253</f>
        <v>-22760.08</v>
      </c>
      <c r="AM253" s="46" t="n">
        <f aca="false">$AI253*$AK253</f>
        <v>26824.38</v>
      </c>
      <c r="AN253" s="26"/>
      <c r="AO253" s="26" t="s">
        <v>368</v>
      </c>
    </row>
    <row r="254" customFormat="false" ht="12" hidden="false" customHeight="false" outlineLevel="0" collapsed="false">
      <c r="A254" s="39" t="s">
        <v>2026</v>
      </c>
      <c r="B254" s="39" t="s">
        <v>2027</v>
      </c>
      <c r="C254" s="39"/>
      <c r="D254" s="39" t="s">
        <v>4505</v>
      </c>
      <c r="E254" s="39" t="s">
        <v>274</v>
      </c>
      <c r="F254" s="39" t="s">
        <v>3464</v>
      </c>
      <c r="G254" s="39" t="s">
        <v>6133</v>
      </c>
      <c r="H254" s="39" t="s">
        <v>4502</v>
      </c>
      <c r="I254" s="40" t="n">
        <v>10</v>
      </c>
      <c r="J254" s="40" t="n">
        <v>0</v>
      </c>
      <c r="K254" s="39" t="s">
        <v>4503</v>
      </c>
      <c r="L254" s="41" t="n">
        <v>0</v>
      </c>
      <c r="M254" s="41" t="n">
        <v>4200</v>
      </c>
      <c r="O254" s="42" t="n">
        <f aca="false">M254/SUM($M$2:$M$485)</f>
        <v>6.84429636540556E-005</v>
      </c>
      <c r="P254" s="43" t="n">
        <f aca="false">IFERROR(M254/I254,0)</f>
        <v>420</v>
      </c>
      <c r="Q254" s="17"/>
      <c r="R254" s="44" t="n">
        <f aca="false">I254-Q254</f>
        <v>10</v>
      </c>
      <c r="S254" s="43" t="n">
        <f aca="false">$AK254*R254</f>
        <v>4200</v>
      </c>
      <c r="U254" s="26" t="s">
        <v>259</v>
      </c>
      <c r="V254" s="26" t="s">
        <v>273</v>
      </c>
      <c r="W254" s="26" t="s">
        <v>262</v>
      </c>
      <c r="X254" s="26"/>
      <c r="Y254" s="26" t="s">
        <v>277</v>
      </c>
      <c r="Z254" s="27" t="s">
        <v>123</v>
      </c>
      <c r="AA254" s="26"/>
      <c r="AB254" s="26"/>
      <c r="AC254" s="26"/>
      <c r="AD254" s="26"/>
      <c r="AE254" s="26"/>
      <c r="AF254" s="26"/>
      <c r="AG254" s="26"/>
      <c r="AH254" s="45" t="n">
        <v>10</v>
      </c>
      <c r="AI254" s="45" t="n">
        <f aca="false">Q254</f>
        <v>0</v>
      </c>
      <c r="AJ254" s="45" t="n">
        <f aca="false">$AH254-$AI254</f>
        <v>10</v>
      </c>
      <c r="AK254" s="46" t="n">
        <v>420</v>
      </c>
      <c r="AL254" s="46" t="n">
        <f aca="false">$AJ254*$AK254</f>
        <v>4200</v>
      </c>
      <c r="AM254" s="46" t="n">
        <f aca="false">$AI254*$AK254</f>
        <v>0</v>
      </c>
      <c r="AN254" s="26"/>
      <c r="AO254" s="26"/>
    </row>
    <row r="255" customFormat="false" ht="12" hidden="false" customHeight="false" outlineLevel="0" collapsed="false">
      <c r="A255" s="39" t="s">
        <v>1460</v>
      </c>
      <c r="B255" s="39" t="s">
        <v>1461</v>
      </c>
      <c r="C255" s="39"/>
      <c r="D255" s="39" t="s">
        <v>4505</v>
      </c>
      <c r="E255" s="39" t="s">
        <v>274</v>
      </c>
      <c r="F255" s="39" t="s">
        <v>3464</v>
      </c>
      <c r="G255" s="39" t="s">
        <v>6096</v>
      </c>
      <c r="H255" s="39" t="s">
        <v>4502</v>
      </c>
      <c r="I255" s="40" t="n">
        <v>10</v>
      </c>
      <c r="J255" s="40" t="n">
        <v>0</v>
      </c>
      <c r="K255" s="39" t="s">
        <v>4503</v>
      </c>
      <c r="L255" s="41" t="n">
        <v>0</v>
      </c>
      <c r="M255" s="41" t="n">
        <v>6895.07</v>
      </c>
      <c r="O255" s="42" t="n">
        <f aca="false">M255/SUM($M$2:$M$485)</f>
        <v>0.000112361672714802</v>
      </c>
      <c r="P255" s="43" t="n">
        <f aca="false">IFERROR(M255/I255,0)</f>
        <v>689.507</v>
      </c>
      <c r="Q255" s="17" t="n">
        <v>12</v>
      </c>
      <c r="R255" s="44" t="n">
        <f aca="false">I255-Q255</f>
        <v>-2</v>
      </c>
      <c r="S255" s="43" t="n">
        <f aca="false">$AK255*R255</f>
        <v>-1379.01333333333</v>
      </c>
      <c r="U255" s="26" t="s">
        <v>259</v>
      </c>
      <c r="V255" s="26" t="s">
        <v>273</v>
      </c>
      <c r="W255" s="26" t="s">
        <v>262</v>
      </c>
      <c r="X255" s="24" t="s">
        <v>226</v>
      </c>
      <c r="Y255" s="26" t="s">
        <v>267</v>
      </c>
      <c r="Z255" s="25" t="s">
        <v>51</v>
      </c>
      <c r="AA255" s="26" t="s">
        <v>3874</v>
      </c>
      <c r="AB255" s="26" t="s">
        <v>3875</v>
      </c>
      <c r="AC255" s="26" t="s">
        <v>2377</v>
      </c>
      <c r="AD255" s="26" t="s">
        <v>269</v>
      </c>
      <c r="AE255" s="26"/>
      <c r="AF255" s="26" t="s">
        <v>270</v>
      </c>
      <c r="AG255" s="26" t="s">
        <v>2378</v>
      </c>
      <c r="AH255" s="45" t="n">
        <v>15</v>
      </c>
      <c r="AI255" s="45" t="n">
        <f aca="false">Q255</f>
        <v>12</v>
      </c>
      <c r="AJ255" s="45" t="n">
        <f aca="false">$AH255-$AI255</f>
        <v>3</v>
      </c>
      <c r="AK255" s="46" t="n">
        <v>689.506666666667</v>
      </c>
      <c r="AL255" s="46" t="n">
        <f aca="false">$AJ255*$AK255</f>
        <v>2068.52</v>
      </c>
      <c r="AM255" s="46" t="n">
        <f aca="false">$AI255*$AK255</f>
        <v>8274.08</v>
      </c>
      <c r="AN255" s="26"/>
      <c r="AO255" s="26" t="s">
        <v>3481</v>
      </c>
    </row>
    <row r="256" customFormat="false" ht="12" hidden="false" customHeight="false" outlineLevel="0" collapsed="false">
      <c r="A256" s="39" t="s">
        <v>473</v>
      </c>
      <c r="B256" s="39" t="s">
        <v>474</v>
      </c>
      <c r="C256" s="39"/>
      <c r="D256" s="39" t="s">
        <v>4505</v>
      </c>
      <c r="E256" s="39" t="s">
        <v>274</v>
      </c>
      <c r="F256" s="39" t="s">
        <v>3464</v>
      </c>
      <c r="G256" s="39" t="s">
        <v>6096</v>
      </c>
      <c r="H256" s="39" t="s">
        <v>4502</v>
      </c>
      <c r="I256" s="40" t="n">
        <v>10</v>
      </c>
      <c r="J256" s="40" t="n">
        <v>0</v>
      </c>
      <c r="K256" s="39" t="s">
        <v>4503</v>
      </c>
      <c r="L256" s="41" t="n">
        <v>0</v>
      </c>
      <c r="M256" s="41" t="n">
        <v>46988.2</v>
      </c>
      <c r="O256" s="42" t="n">
        <f aca="false">M256/SUM($M$2:$M$485)</f>
        <v>0.000765717063040356</v>
      </c>
      <c r="P256" s="43" t="n">
        <f aca="false">IFERROR(M256/I256,0)</f>
        <v>4698.82</v>
      </c>
      <c r="Q256" s="17"/>
      <c r="R256" s="44" t="n">
        <f aca="false">I256-Q256</f>
        <v>10</v>
      </c>
      <c r="S256" s="43" t="n">
        <f aca="false">$AK256*R256</f>
        <v>46988.2</v>
      </c>
      <c r="U256" s="26" t="s">
        <v>259</v>
      </c>
      <c r="V256" s="26" t="s">
        <v>273</v>
      </c>
      <c r="W256" s="26" t="s">
        <v>262</v>
      </c>
      <c r="X256" s="26"/>
      <c r="Y256" s="26" t="s">
        <v>277</v>
      </c>
      <c r="Z256" s="27" t="s">
        <v>123</v>
      </c>
      <c r="AA256" s="26"/>
      <c r="AB256" s="26"/>
      <c r="AC256" s="26"/>
      <c r="AD256" s="26"/>
      <c r="AE256" s="26"/>
      <c r="AF256" s="26"/>
      <c r="AG256" s="26"/>
      <c r="AH256" s="45" t="n">
        <v>10</v>
      </c>
      <c r="AI256" s="45" t="n">
        <f aca="false">Q256</f>
        <v>0</v>
      </c>
      <c r="AJ256" s="45" t="n">
        <f aca="false">$AH256-$AI256</f>
        <v>10</v>
      </c>
      <c r="AK256" s="46" t="n">
        <v>4698.82</v>
      </c>
      <c r="AL256" s="46" t="n">
        <f aca="false">$AJ256*$AK256</f>
        <v>46988.2</v>
      </c>
      <c r="AM256" s="46" t="n">
        <f aca="false">$AI256*$AK256</f>
        <v>0</v>
      </c>
      <c r="AN256" s="26"/>
      <c r="AO256" s="26"/>
    </row>
    <row r="257" customFormat="false" ht="12" hidden="false" customHeight="false" outlineLevel="0" collapsed="false">
      <c r="A257" s="39" t="s">
        <v>2493</v>
      </c>
      <c r="B257" s="39" t="s">
        <v>2494</v>
      </c>
      <c r="C257" s="39"/>
      <c r="D257" s="39" t="s">
        <v>4505</v>
      </c>
      <c r="E257" s="39" t="s">
        <v>274</v>
      </c>
      <c r="F257" s="39" t="s">
        <v>3464</v>
      </c>
      <c r="G257" s="39" t="s">
        <v>6097</v>
      </c>
      <c r="H257" s="39" t="s">
        <v>4502</v>
      </c>
      <c r="I257" s="40" t="n">
        <v>10</v>
      </c>
      <c r="J257" s="40" t="n">
        <v>0</v>
      </c>
      <c r="K257" s="39" t="s">
        <v>4503</v>
      </c>
      <c r="L257" s="41" t="n">
        <v>0</v>
      </c>
      <c r="M257" s="41" t="n">
        <v>454.92</v>
      </c>
      <c r="O257" s="42" t="n">
        <f aca="false">M257/SUM($M$2:$M$485)</f>
        <v>7.41335072035785E-006</v>
      </c>
      <c r="P257" s="43" t="n">
        <f aca="false">IFERROR(M257/I257,0)</f>
        <v>45.492</v>
      </c>
      <c r="Q257" s="17" t="n">
        <v>37</v>
      </c>
      <c r="R257" s="44" t="n">
        <f aca="false">I257-Q257</f>
        <v>-27</v>
      </c>
      <c r="S257" s="43" t="n">
        <f aca="false">$AK257*R257</f>
        <v>-1228.284</v>
      </c>
      <c r="U257" s="26" t="s">
        <v>259</v>
      </c>
      <c r="V257" s="26" t="s">
        <v>273</v>
      </c>
      <c r="W257" s="26" t="s">
        <v>262</v>
      </c>
      <c r="X257" s="25" t="s">
        <v>228</v>
      </c>
      <c r="Y257" s="26" t="s">
        <v>282</v>
      </c>
      <c r="Z257" s="24" t="s">
        <v>54</v>
      </c>
      <c r="AA257" s="26" t="s">
        <v>3926</v>
      </c>
      <c r="AB257" s="26" t="s">
        <v>3927</v>
      </c>
      <c r="AC257" s="26" t="s">
        <v>2497</v>
      </c>
      <c r="AD257" s="26" t="s">
        <v>270</v>
      </c>
      <c r="AE257" s="26" t="s">
        <v>2498</v>
      </c>
      <c r="AF257" s="26" t="s">
        <v>270</v>
      </c>
      <c r="AG257" s="26" t="s">
        <v>2499</v>
      </c>
      <c r="AH257" s="45" t="n">
        <v>10</v>
      </c>
      <c r="AI257" s="45" t="n">
        <f aca="false">Q257</f>
        <v>37</v>
      </c>
      <c r="AJ257" s="45" t="n">
        <f aca="false">$AH257-$AI257</f>
        <v>-27</v>
      </c>
      <c r="AK257" s="46" t="n">
        <v>45.492</v>
      </c>
      <c r="AL257" s="46" t="n">
        <f aca="false">$AJ257*$AK257</f>
        <v>-1228.284</v>
      </c>
      <c r="AM257" s="46" t="n">
        <f aca="false">$AI257*$AK257</f>
        <v>1683.204</v>
      </c>
      <c r="AN257" s="26"/>
      <c r="AO257" s="26" t="s">
        <v>3928</v>
      </c>
    </row>
    <row r="258" customFormat="false" ht="12" hidden="false" customHeight="false" outlineLevel="0" collapsed="false">
      <c r="A258" s="39" t="s">
        <v>3211</v>
      </c>
      <c r="B258" s="39" t="s">
        <v>3212</v>
      </c>
      <c r="C258" s="39"/>
      <c r="D258" s="39" t="s">
        <v>4505</v>
      </c>
      <c r="E258" s="39" t="s">
        <v>274</v>
      </c>
      <c r="F258" s="39" t="s">
        <v>3464</v>
      </c>
      <c r="G258" s="39" t="s">
        <v>6133</v>
      </c>
      <c r="H258" s="39" t="s">
        <v>4502</v>
      </c>
      <c r="I258" s="40" t="n">
        <v>10</v>
      </c>
      <c r="J258" s="40" t="n">
        <v>0</v>
      </c>
      <c r="K258" s="39" t="s">
        <v>4503</v>
      </c>
      <c r="L258" s="41" t="n">
        <v>0</v>
      </c>
      <c r="M258" s="41" t="n">
        <v>4330</v>
      </c>
      <c r="O258" s="42" t="n">
        <f aca="false">M258/SUM($M$2:$M$485)</f>
        <v>7.05614363385859E-005</v>
      </c>
      <c r="P258" s="43" t="n">
        <f aca="false">IFERROR(M258/I258,0)</f>
        <v>433</v>
      </c>
      <c r="Q258" s="17" t="n">
        <v>9</v>
      </c>
      <c r="R258" s="44" t="n">
        <f aca="false">I258-Q258</f>
        <v>1</v>
      </c>
      <c r="S258" s="43" t="n">
        <f aca="false">$AK258*R258</f>
        <v>433</v>
      </c>
      <c r="U258" s="26" t="s">
        <v>259</v>
      </c>
      <c r="V258" s="26" t="s">
        <v>273</v>
      </c>
      <c r="W258" s="26" t="s">
        <v>262</v>
      </c>
      <c r="X258" s="29" t="s">
        <v>227</v>
      </c>
      <c r="Y258" s="26" t="s">
        <v>297</v>
      </c>
      <c r="Z258" s="25" t="s">
        <v>51</v>
      </c>
      <c r="AA258" s="26" t="s">
        <v>1877</v>
      </c>
      <c r="AB258" s="26" t="s">
        <v>3929</v>
      </c>
      <c r="AC258" s="26" t="s">
        <v>3930</v>
      </c>
      <c r="AD258" s="26" t="s">
        <v>269</v>
      </c>
      <c r="AE258" s="26"/>
      <c r="AF258" s="26" t="s">
        <v>270</v>
      </c>
      <c r="AG258" s="26" t="s">
        <v>1674</v>
      </c>
      <c r="AH258" s="45" t="n">
        <v>10</v>
      </c>
      <c r="AI258" s="45" t="n">
        <f aca="false">Q258</f>
        <v>9</v>
      </c>
      <c r="AJ258" s="45" t="n">
        <f aca="false">$AH258-$AI258</f>
        <v>1</v>
      </c>
      <c r="AK258" s="46" t="n">
        <v>433</v>
      </c>
      <c r="AL258" s="46" t="n">
        <f aca="false">$AJ258*$AK258</f>
        <v>433</v>
      </c>
      <c r="AM258" s="46" t="n">
        <f aca="false">$AI258*$AK258</f>
        <v>3897</v>
      </c>
      <c r="AN258" s="26"/>
      <c r="AO258" s="26" t="s">
        <v>343</v>
      </c>
    </row>
    <row r="259" customFormat="false" ht="12" hidden="false" customHeight="false" outlineLevel="0" collapsed="false">
      <c r="A259" s="39" t="s">
        <v>2748</v>
      </c>
      <c r="B259" s="39" t="s">
        <v>2749</v>
      </c>
      <c r="C259" s="39"/>
      <c r="D259" s="39" t="s">
        <v>4505</v>
      </c>
      <c r="E259" s="39" t="s">
        <v>274</v>
      </c>
      <c r="F259" s="39" t="s">
        <v>3464</v>
      </c>
      <c r="G259" s="39" t="s">
        <v>6097</v>
      </c>
      <c r="H259" s="39" t="s">
        <v>4502</v>
      </c>
      <c r="I259" s="40" t="n">
        <v>10</v>
      </c>
      <c r="J259" s="40" t="n">
        <v>0</v>
      </c>
      <c r="K259" s="39" t="s">
        <v>4503</v>
      </c>
      <c r="L259" s="41" t="n">
        <v>0</v>
      </c>
      <c r="M259" s="41" t="n">
        <v>23000</v>
      </c>
      <c r="O259" s="42" t="n">
        <f aca="false">M259/SUM($M$2:$M$485)</f>
        <v>0.00037480670572459</v>
      </c>
      <c r="P259" s="43" t="n">
        <f aca="false">IFERROR(M259/I259,0)</f>
        <v>2300</v>
      </c>
      <c r="Q259" s="17" t="n">
        <v>9</v>
      </c>
      <c r="R259" s="44" t="n">
        <f aca="false">I259-Q259</f>
        <v>1</v>
      </c>
      <c r="S259" s="43" t="n">
        <f aca="false">$AK259*R259</f>
        <v>2300</v>
      </c>
      <c r="U259" s="26" t="s">
        <v>259</v>
      </c>
      <c r="V259" s="26" t="s">
        <v>273</v>
      </c>
      <c r="W259" s="26" t="s">
        <v>262</v>
      </c>
      <c r="X259" s="29" t="s">
        <v>227</v>
      </c>
      <c r="Y259" s="26" t="s">
        <v>297</v>
      </c>
      <c r="Z259" s="25" t="s">
        <v>51</v>
      </c>
      <c r="AA259" s="26" t="s">
        <v>3931</v>
      </c>
      <c r="AB259" s="26" t="s">
        <v>3932</v>
      </c>
      <c r="AC259" s="26" t="s">
        <v>3933</v>
      </c>
      <c r="AD259" s="26" t="s">
        <v>269</v>
      </c>
      <c r="AE259" s="26"/>
      <c r="AF259" s="26" t="s">
        <v>270</v>
      </c>
      <c r="AG259" s="26" t="s">
        <v>3934</v>
      </c>
      <c r="AH259" s="45" t="n">
        <v>10</v>
      </c>
      <c r="AI259" s="45" t="n">
        <f aca="false">Q259</f>
        <v>9</v>
      </c>
      <c r="AJ259" s="45" t="n">
        <f aca="false">$AH259-$AI259</f>
        <v>1</v>
      </c>
      <c r="AK259" s="46" t="n">
        <v>2300</v>
      </c>
      <c r="AL259" s="46" t="n">
        <f aca="false">$AJ259*$AK259</f>
        <v>2300</v>
      </c>
      <c r="AM259" s="46" t="n">
        <f aca="false">$AI259*$AK259</f>
        <v>20700</v>
      </c>
      <c r="AN259" s="26"/>
      <c r="AO259" s="26" t="s">
        <v>3935</v>
      </c>
    </row>
    <row r="260" customFormat="false" ht="12" hidden="false" customHeight="false" outlineLevel="0" collapsed="false">
      <c r="A260" s="39" t="s">
        <v>2355</v>
      </c>
      <c r="B260" s="39" t="s">
        <v>2356</v>
      </c>
      <c r="C260" s="39"/>
      <c r="D260" s="39" t="s">
        <v>4505</v>
      </c>
      <c r="E260" s="39" t="s">
        <v>274</v>
      </c>
      <c r="F260" s="39" t="s">
        <v>3464</v>
      </c>
      <c r="G260" s="39" t="s">
        <v>6097</v>
      </c>
      <c r="H260" s="39" t="s">
        <v>4502</v>
      </c>
      <c r="I260" s="40" t="n">
        <v>10</v>
      </c>
      <c r="J260" s="40" t="n">
        <v>0</v>
      </c>
      <c r="K260" s="39" t="s">
        <v>4503</v>
      </c>
      <c r="L260" s="41" t="n">
        <v>0</v>
      </c>
      <c r="M260" s="41" t="n">
        <v>5093.89</v>
      </c>
      <c r="O260" s="42" t="n">
        <f aca="false">M260/SUM($M$2:$M$485)</f>
        <v>8.30097447923232E-005</v>
      </c>
      <c r="P260" s="43" t="n">
        <f aca="false">IFERROR(M260/I260,0)</f>
        <v>509.389</v>
      </c>
      <c r="Q260" s="17" t="n">
        <v>99</v>
      </c>
      <c r="R260" s="44" t="n">
        <f aca="false">I260-Q260</f>
        <v>-89</v>
      </c>
      <c r="S260" s="43" t="n">
        <f aca="false">$AK260*R260</f>
        <v>-45335.621</v>
      </c>
      <c r="U260" s="26" t="s">
        <v>259</v>
      </c>
      <c r="V260" s="26" t="s">
        <v>273</v>
      </c>
      <c r="W260" s="26" t="s">
        <v>262</v>
      </c>
      <c r="X260" s="25" t="s">
        <v>228</v>
      </c>
      <c r="Y260" s="26" t="s">
        <v>282</v>
      </c>
      <c r="Z260" s="24" t="s">
        <v>54</v>
      </c>
      <c r="AA260" s="26" t="s">
        <v>3936</v>
      </c>
      <c r="AB260" s="26" t="s">
        <v>3937</v>
      </c>
      <c r="AC260" s="26" t="s">
        <v>3938</v>
      </c>
      <c r="AD260" s="26" t="s">
        <v>269</v>
      </c>
      <c r="AE260" s="26"/>
      <c r="AF260" s="26" t="s">
        <v>270</v>
      </c>
      <c r="AG260" s="26" t="s">
        <v>1684</v>
      </c>
      <c r="AH260" s="45" t="n">
        <v>10</v>
      </c>
      <c r="AI260" s="45" t="n">
        <f aca="false">Q260</f>
        <v>99</v>
      </c>
      <c r="AJ260" s="45" t="n">
        <f aca="false">$AH260-$AI260</f>
        <v>-89</v>
      </c>
      <c r="AK260" s="46" t="n">
        <v>509.389</v>
      </c>
      <c r="AL260" s="46" t="n">
        <f aca="false">$AJ260*$AK260</f>
        <v>-45335.621</v>
      </c>
      <c r="AM260" s="46" t="n">
        <f aca="false">$AI260*$AK260</f>
        <v>50429.511</v>
      </c>
      <c r="AN260" s="26"/>
      <c r="AO260" s="26" t="s">
        <v>3939</v>
      </c>
    </row>
    <row r="261" customFormat="false" ht="12" hidden="false" customHeight="false" outlineLevel="0" collapsed="false">
      <c r="A261" s="39" t="s">
        <v>1241</v>
      </c>
      <c r="B261" s="39" t="s">
        <v>1242</v>
      </c>
      <c r="C261" s="39"/>
      <c r="D261" s="39" t="s">
        <v>4505</v>
      </c>
      <c r="E261" s="39" t="s">
        <v>274</v>
      </c>
      <c r="F261" s="39" t="s">
        <v>3464</v>
      </c>
      <c r="G261" s="39" t="s">
        <v>6097</v>
      </c>
      <c r="H261" s="39" t="s">
        <v>4502</v>
      </c>
      <c r="I261" s="40" t="n">
        <v>10</v>
      </c>
      <c r="J261" s="40" t="n">
        <v>0</v>
      </c>
      <c r="K261" s="39" t="s">
        <v>4503</v>
      </c>
      <c r="L261" s="41" t="n">
        <v>0</v>
      </c>
      <c r="M261" s="41" t="n">
        <v>7488</v>
      </c>
      <c r="O261" s="42" t="n">
        <f aca="false">M261/SUM($M$2:$M$485)</f>
        <v>0.000122024026628945</v>
      </c>
      <c r="P261" s="43" t="n">
        <f aca="false">IFERROR(M261/I261,0)</f>
        <v>748.8</v>
      </c>
      <c r="Q261" s="17"/>
      <c r="R261" s="44" t="n">
        <f aca="false">I261-Q261</f>
        <v>10</v>
      </c>
      <c r="S261" s="43" t="n">
        <f aca="false">$AK261*R261</f>
        <v>7488</v>
      </c>
      <c r="U261" s="26" t="s">
        <v>259</v>
      </c>
      <c r="V261" s="26" t="s">
        <v>273</v>
      </c>
      <c r="W261" s="26" t="s">
        <v>262</v>
      </c>
      <c r="X261" s="26"/>
      <c r="Y261" s="26" t="s">
        <v>277</v>
      </c>
      <c r="Z261" s="27" t="s">
        <v>123</v>
      </c>
      <c r="AA261" s="26"/>
      <c r="AB261" s="26"/>
      <c r="AC261" s="26"/>
      <c r="AD261" s="26"/>
      <c r="AE261" s="26"/>
      <c r="AF261" s="26"/>
      <c r="AG261" s="26"/>
      <c r="AH261" s="45" t="n">
        <v>10</v>
      </c>
      <c r="AI261" s="45" t="n">
        <f aca="false">Q261</f>
        <v>0</v>
      </c>
      <c r="AJ261" s="45" t="n">
        <f aca="false">$AH261-$AI261</f>
        <v>10</v>
      </c>
      <c r="AK261" s="46" t="n">
        <v>748.8</v>
      </c>
      <c r="AL261" s="46" t="n">
        <f aca="false">$AJ261*$AK261</f>
        <v>7488</v>
      </c>
      <c r="AM261" s="46" t="n">
        <f aca="false">$AI261*$AK261</f>
        <v>0</v>
      </c>
      <c r="AN261" s="26"/>
      <c r="AO261" s="26"/>
    </row>
    <row r="262" customFormat="false" ht="12" hidden="false" customHeight="false" outlineLevel="0" collapsed="false">
      <c r="A262" s="39" t="s">
        <v>1161</v>
      </c>
      <c r="B262" s="39" t="s">
        <v>1162</v>
      </c>
      <c r="C262" s="39"/>
      <c r="D262" s="39" t="s">
        <v>4500</v>
      </c>
      <c r="E262" s="39" t="s">
        <v>274</v>
      </c>
      <c r="F262" s="39" t="s">
        <v>3464</v>
      </c>
      <c r="G262" s="39" t="s">
        <v>6096</v>
      </c>
      <c r="H262" s="39" t="s">
        <v>4502</v>
      </c>
      <c r="I262" s="40" t="n">
        <v>10</v>
      </c>
      <c r="J262" s="40" t="n">
        <v>0</v>
      </c>
      <c r="K262" s="39" t="s">
        <v>4503</v>
      </c>
      <c r="L262" s="41" t="n">
        <v>0</v>
      </c>
      <c r="M262" s="41" t="n">
        <v>9504.5</v>
      </c>
      <c r="O262" s="42" t="n">
        <f aca="false">M262/SUM($M$2:$M$485)</f>
        <v>0.000154884797154755</v>
      </c>
      <c r="P262" s="43" t="n">
        <f aca="false">IFERROR(M262/I262,0)</f>
        <v>950.45</v>
      </c>
      <c r="Q262" s="17"/>
      <c r="R262" s="44" t="n">
        <f aca="false">I262-Q262</f>
        <v>10</v>
      </c>
      <c r="S262" s="43" t="n">
        <f aca="false">$AK262*R262</f>
        <v>9504.5</v>
      </c>
      <c r="U262" s="26" t="s">
        <v>259</v>
      </c>
      <c r="V262" s="26" t="s">
        <v>273</v>
      </c>
      <c r="W262" s="26" t="s">
        <v>262</v>
      </c>
      <c r="X262" s="26"/>
      <c r="Y262" s="26" t="s">
        <v>277</v>
      </c>
      <c r="Z262" s="27" t="s">
        <v>123</v>
      </c>
      <c r="AA262" s="26"/>
      <c r="AB262" s="26"/>
      <c r="AC262" s="26"/>
      <c r="AD262" s="26"/>
      <c r="AE262" s="26"/>
      <c r="AF262" s="26"/>
      <c r="AG262" s="26"/>
      <c r="AH262" s="45" t="n">
        <v>10</v>
      </c>
      <c r="AI262" s="45" t="n">
        <f aca="false">Q262</f>
        <v>0</v>
      </c>
      <c r="AJ262" s="45" t="n">
        <f aca="false">$AH262-$AI262</f>
        <v>10</v>
      </c>
      <c r="AK262" s="46" t="n">
        <v>950.45</v>
      </c>
      <c r="AL262" s="46" t="n">
        <f aca="false">$AJ262*$AK262</f>
        <v>9504.5</v>
      </c>
      <c r="AM262" s="46" t="n">
        <f aca="false">$AI262*$AK262</f>
        <v>0</v>
      </c>
      <c r="AN262" s="26"/>
      <c r="AO262" s="26"/>
    </row>
    <row r="263" customFormat="false" ht="12" hidden="false" customHeight="false" outlineLevel="0" collapsed="false">
      <c r="A263" s="39" t="s">
        <v>3940</v>
      </c>
      <c r="B263" s="39" t="s">
        <v>3941</v>
      </c>
      <c r="C263" s="39"/>
      <c r="D263" s="39" t="s">
        <v>4505</v>
      </c>
      <c r="E263" s="39" t="s">
        <v>274</v>
      </c>
      <c r="F263" s="39" t="s">
        <v>3464</v>
      </c>
      <c r="G263" s="39" t="s">
        <v>6096</v>
      </c>
      <c r="H263" s="39" t="s">
        <v>4502</v>
      </c>
      <c r="I263" s="40" t="n">
        <v>10</v>
      </c>
      <c r="J263" s="40" t="n">
        <v>0</v>
      </c>
      <c r="K263" s="39" t="s">
        <v>4503</v>
      </c>
      <c r="L263" s="41" t="n">
        <v>0</v>
      </c>
      <c r="M263" s="41" t="n">
        <v>88900</v>
      </c>
      <c r="O263" s="42" t="n">
        <f aca="false">M263/SUM($M$2:$M$485)</f>
        <v>0.00144870939734418</v>
      </c>
      <c r="P263" s="43" t="n">
        <f aca="false">IFERROR(M263/I263,0)</f>
        <v>8890</v>
      </c>
      <c r="Q263" s="17" t="n">
        <v>1</v>
      </c>
      <c r="R263" s="44" t="n">
        <f aca="false">I263-Q263</f>
        <v>9</v>
      </c>
      <c r="S263" s="43" t="n">
        <f aca="false">$AK263*R263</f>
        <v>80010</v>
      </c>
      <c r="U263" s="26" t="s">
        <v>259</v>
      </c>
      <c r="V263" s="26" t="s">
        <v>273</v>
      </c>
      <c r="W263" s="26" t="s">
        <v>262</v>
      </c>
      <c r="X263" s="25" t="s">
        <v>228</v>
      </c>
      <c r="Y263" s="26" t="s">
        <v>282</v>
      </c>
      <c r="Z263" s="25" t="s">
        <v>51</v>
      </c>
      <c r="AA263" s="26" t="s">
        <v>3942</v>
      </c>
      <c r="AB263" s="26" t="s">
        <v>3943</v>
      </c>
      <c r="AC263" s="26" t="s">
        <v>290</v>
      </c>
      <c r="AD263" s="26" t="s">
        <v>269</v>
      </c>
      <c r="AE263" s="26"/>
      <c r="AF263" s="26" t="s">
        <v>270</v>
      </c>
      <c r="AG263" s="26" t="s">
        <v>3944</v>
      </c>
      <c r="AH263" s="45" t="n">
        <v>10</v>
      </c>
      <c r="AI263" s="45" t="n">
        <f aca="false">Q263</f>
        <v>1</v>
      </c>
      <c r="AJ263" s="45" t="n">
        <f aca="false">$AH263-$AI263</f>
        <v>9</v>
      </c>
      <c r="AK263" s="46" t="n">
        <v>8890</v>
      </c>
      <c r="AL263" s="46" t="n">
        <f aca="false">$AJ263*$AK263</f>
        <v>80010</v>
      </c>
      <c r="AM263" s="46" t="n">
        <f aca="false">$AI263*$AK263</f>
        <v>8890</v>
      </c>
      <c r="AN263" s="26"/>
      <c r="AO263" s="26" t="s">
        <v>3945</v>
      </c>
    </row>
    <row r="264" customFormat="false" ht="12" hidden="false" customHeight="false" outlineLevel="0" collapsed="false">
      <c r="A264" s="39" t="s">
        <v>2947</v>
      </c>
      <c r="B264" s="39" t="s">
        <v>2948</v>
      </c>
      <c r="C264" s="39"/>
      <c r="D264" s="39" t="s">
        <v>4505</v>
      </c>
      <c r="E264" s="39" t="s">
        <v>274</v>
      </c>
      <c r="F264" s="39" t="s">
        <v>3464</v>
      </c>
      <c r="G264" s="39" t="s">
        <v>6097</v>
      </c>
      <c r="H264" s="39" t="s">
        <v>4502</v>
      </c>
      <c r="I264" s="40" t="n">
        <v>10</v>
      </c>
      <c r="J264" s="40" t="n">
        <v>0</v>
      </c>
      <c r="K264" s="39" t="s">
        <v>4503</v>
      </c>
      <c r="L264" s="41" t="n">
        <v>0</v>
      </c>
      <c r="M264" s="41" t="n">
        <v>3154.81</v>
      </c>
      <c r="O264" s="42" t="n">
        <f aca="false">M264/SUM($M$2:$M$485)</f>
        <v>5.14106062298693E-005</v>
      </c>
      <c r="P264" s="43" t="n">
        <f aca="false">IFERROR(M264/I264,0)</f>
        <v>315.481</v>
      </c>
      <c r="Q264" s="17"/>
      <c r="R264" s="44" t="n">
        <f aca="false">I264-Q264</f>
        <v>10</v>
      </c>
      <c r="S264" s="43" t="n">
        <f aca="false">$AK264*R264</f>
        <v>3154.8125</v>
      </c>
      <c r="U264" s="26" t="s">
        <v>259</v>
      </c>
      <c r="V264" s="26" t="s">
        <v>273</v>
      </c>
      <c r="W264" s="26" t="s">
        <v>262</v>
      </c>
      <c r="X264" s="26"/>
      <c r="Y264" s="26" t="s">
        <v>277</v>
      </c>
      <c r="Z264" s="27" t="s">
        <v>123</v>
      </c>
      <c r="AA264" s="26"/>
      <c r="AB264" s="26"/>
      <c r="AC264" s="26"/>
      <c r="AD264" s="26"/>
      <c r="AE264" s="26"/>
      <c r="AF264" s="26"/>
      <c r="AG264" s="26"/>
      <c r="AH264" s="45" t="n">
        <v>16</v>
      </c>
      <c r="AI264" s="45" t="n">
        <f aca="false">Q264</f>
        <v>0</v>
      </c>
      <c r="AJ264" s="45" t="n">
        <f aca="false">$AH264-$AI264</f>
        <v>16</v>
      </c>
      <c r="AK264" s="46" t="n">
        <v>315.48125</v>
      </c>
      <c r="AL264" s="46" t="n">
        <f aca="false">$AJ264*$AK264</f>
        <v>5047.7</v>
      </c>
      <c r="AM264" s="46" t="n">
        <f aca="false">$AI264*$AK264</f>
        <v>0</v>
      </c>
      <c r="AN264" s="26"/>
      <c r="AO264" s="26" t="s">
        <v>3489</v>
      </c>
    </row>
    <row r="265" customFormat="false" ht="12" hidden="false" customHeight="false" outlineLevel="0" collapsed="false">
      <c r="A265" s="39" t="s">
        <v>2770</v>
      </c>
      <c r="B265" s="39" t="s">
        <v>2771</v>
      </c>
      <c r="C265" s="39"/>
      <c r="D265" s="39" t="s">
        <v>4505</v>
      </c>
      <c r="E265" s="39" t="s">
        <v>274</v>
      </c>
      <c r="F265" s="39" t="s">
        <v>3464</v>
      </c>
      <c r="G265" s="39" t="s">
        <v>6096</v>
      </c>
      <c r="H265" s="39" t="s">
        <v>4502</v>
      </c>
      <c r="I265" s="40" t="n">
        <v>10</v>
      </c>
      <c r="J265" s="40" t="n">
        <v>0</v>
      </c>
      <c r="K265" s="39" t="s">
        <v>4503</v>
      </c>
      <c r="L265" s="41" t="n">
        <v>0</v>
      </c>
      <c r="M265" s="41" t="n">
        <v>4713</v>
      </c>
      <c r="O265" s="42" t="n">
        <f aca="false">M265/SUM($M$2:$M$485)</f>
        <v>7.68027827860867E-005</v>
      </c>
      <c r="P265" s="43" t="n">
        <f aca="false">IFERROR(M265/I265,0)</f>
        <v>471.3</v>
      </c>
      <c r="Q265" s="17" t="n">
        <v>9</v>
      </c>
      <c r="R265" s="44" t="n">
        <f aca="false">I265-Q265</f>
        <v>1</v>
      </c>
      <c r="S265" s="43" t="n">
        <f aca="false">$AK265*R265</f>
        <v>471.3</v>
      </c>
      <c r="U265" s="26" t="s">
        <v>259</v>
      </c>
      <c r="V265" s="26" t="s">
        <v>273</v>
      </c>
      <c r="W265" s="26" t="s">
        <v>262</v>
      </c>
      <c r="X265" s="24" t="s">
        <v>226</v>
      </c>
      <c r="Y265" s="26" t="s">
        <v>267</v>
      </c>
      <c r="Z265" s="25" t="s">
        <v>51</v>
      </c>
      <c r="AA265" s="26" t="s">
        <v>3946</v>
      </c>
      <c r="AB265" s="26" t="s">
        <v>3947</v>
      </c>
      <c r="AC265" s="26" t="s">
        <v>290</v>
      </c>
      <c r="AD265" s="26" t="s">
        <v>269</v>
      </c>
      <c r="AE265" s="26"/>
      <c r="AF265" s="26" t="s">
        <v>270</v>
      </c>
      <c r="AG265" s="26" t="s">
        <v>1692</v>
      </c>
      <c r="AH265" s="45" t="n">
        <v>10</v>
      </c>
      <c r="AI265" s="45" t="n">
        <f aca="false">Q265</f>
        <v>9</v>
      </c>
      <c r="AJ265" s="45" t="n">
        <f aca="false">$AH265-$AI265</f>
        <v>1</v>
      </c>
      <c r="AK265" s="46" t="n">
        <v>471.3</v>
      </c>
      <c r="AL265" s="46" t="n">
        <f aca="false">$AJ265*$AK265</f>
        <v>471.3</v>
      </c>
      <c r="AM265" s="46" t="n">
        <f aca="false">$AI265*$AK265</f>
        <v>4241.7</v>
      </c>
      <c r="AN265" s="26"/>
      <c r="AO265" s="26" t="s">
        <v>3948</v>
      </c>
    </row>
    <row r="266" customFormat="false" ht="12" hidden="false" customHeight="false" outlineLevel="0" collapsed="false">
      <c r="A266" s="39" t="s">
        <v>3949</v>
      </c>
      <c r="B266" s="39" t="s">
        <v>3950</v>
      </c>
      <c r="C266" s="39"/>
      <c r="D266" s="39" t="s">
        <v>4500</v>
      </c>
      <c r="E266" s="39" t="s">
        <v>274</v>
      </c>
      <c r="F266" s="39" t="s">
        <v>3464</v>
      </c>
      <c r="G266" s="39" t="s">
        <v>6096</v>
      </c>
      <c r="H266" s="39" t="s">
        <v>4502</v>
      </c>
      <c r="I266" s="40" t="n">
        <v>10</v>
      </c>
      <c r="J266" s="40" t="n">
        <v>0</v>
      </c>
      <c r="K266" s="39" t="s">
        <v>4503</v>
      </c>
      <c r="L266" s="41" t="n">
        <v>0</v>
      </c>
      <c r="M266" s="41" t="n">
        <v>8500.4</v>
      </c>
      <c r="O266" s="42" t="n">
        <f aca="false">M266/SUM($M$2:$M$485)</f>
        <v>0.000138522040058318</v>
      </c>
      <c r="P266" s="43" t="n">
        <f aca="false">IFERROR(M266/I266,0)</f>
        <v>850.04</v>
      </c>
      <c r="Q266" s="17"/>
      <c r="R266" s="44" t="n">
        <f aca="false">I266-Q266</f>
        <v>10</v>
      </c>
      <c r="S266" s="43" t="n">
        <f aca="false">$AK266*R266</f>
        <v>8500.4</v>
      </c>
      <c r="U266" s="26" t="s">
        <v>259</v>
      </c>
      <c r="V266" s="26" t="s">
        <v>273</v>
      </c>
      <c r="W266" s="26" t="s">
        <v>262</v>
      </c>
      <c r="X266" s="26"/>
      <c r="Y266" s="26" t="s">
        <v>277</v>
      </c>
      <c r="Z266" s="27" t="s">
        <v>123</v>
      </c>
      <c r="AA266" s="26"/>
      <c r="AB266" s="26"/>
      <c r="AC266" s="26"/>
      <c r="AD266" s="26"/>
      <c r="AE266" s="26"/>
      <c r="AF266" s="26"/>
      <c r="AG266" s="26"/>
      <c r="AH266" s="45" t="n">
        <v>10</v>
      </c>
      <c r="AI266" s="45" t="n">
        <f aca="false">Q266</f>
        <v>0</v>
      </c>
      <c r="AJ266" s="45" t="n">
        <f aca="false">$AH266-$AI266</f>
        <v>10</v>
      </c>
      <c r="AK266" s="46" t="n">
        <v>850.04</v>
      </c>
      <c r="AL266" s="46" t="n">
        <f aca="false">$AJ266*$AK266</f>
        <v>8500.4</v>
      </c>
      <c r="AM266" s="46" t="n">
        <f aca="false">$AI266*$AK266</f>
        <v>0</v>
      </c>
      <c r="AN266" s="26"/>
      <c r="AO266" s="26"/>
    </row>
    <row r="267" customFormat="false" ht="12" hidden="false" customHeight="false" outlineLevel="0" collapsed="false">
      <c r="A267" s="39" t="s">
        <v>3951</v>
      </c>
      <c r="B267" s="39" t="s">
        <v>3952</v>
      </c>
      <c r="C267" s="39"/>
      <c r="D267" s="39" t="s">
        <v>4505</v>
      </c>
      <c r="E267" s="39" t="s">
        <v>274</v>
      </c>
      <c r="F267" s="39" t="s">
        <v>3464</v>
      </c>
      <c r="G267" s="39" t="s">
        <v>6096</v>
      </c>
      <c r="H267" s="39" t="s">
        <v>4502</v>
      </c>
      <c r="I267" s="40" t="n">
        <v>10</v>
      </c>
      <c r="J267" s="40" t="n">
        <v>0</v>
      </c>
      <c r="K267" s="39" t="s">
        <v>4503</v>
      </c>
      <c r="L267" s="41" t="n">
        <v>0</v>
      </c>
      <c r="M267" s="41" t="n">
        <v>12847.8</v>
      </c>
      <c r="O267" s="42" t="n">
        <f aca="false">M267/SUM($M$2:$M$485)</f>
        <v>0.000209367025817756</v>
      </c>
      <c r="P267" s="43" t="n">
        <f aca="false">IFERROR(M267/I267,0)</f>
        <v>1284.78</v>
      </c>
      <c r="Q267" s="17"/>
      <c r="R267" s="44" t="n">
        <f aca="false">I267-Q267</f>
        <v>10</v>
      </c>
      <c r="S267" s="43" t="n">
        <f aca="false">$AK267*R267</f>
        <v>12847.8</v>
      </c>
      <c r="U267" s="26" t="s">
        <v>259</v>
      </c>
      <c r="V267" s="26" t="s">
        <v>273</v>
      </c>
      <c r="W267" s="26" t="s">
        <v>262</v>
      </c>
      <c r="X267" s="26"/>
      <c r="Y267" s="26" t="s">
        <v>277</v>
      </c>
      <c r="Z267" s="27" t="s">
        <v>123</v>
      </c>
      <c r="AA267" s="26"/>
      <c r="AB267" s="26"/>
      <c r="AC267" s="26"/>
      <c r="AD267" s="26"/>
      <c r="AE267" s="26"/>
      <c r="AF267" s="26"/>
      <c r="AG267" s="26"/>
      <c r="AH267" s="45" t="n">
        <v>10</v>
      </c>
      <c r="AI267" s="45" t="n">
        <f aca="false">Q267</f>
        <v>0</v>
      </c>
      <c r="AJ267" s="45" t="n">
        <f aca="false">$AH267-$AI267</f>
        <v>10</v>
      </c>
      <c r="AK267" s="46" t="n">
        <v>1284.78</v>
      </c>
      <c r="AL267" s="46" t="n">
        <f aca="false">$AJ267*$AK267</f>
        <v>12847.8</v>
      </c>
      <c r="AM267" s="46" t="n">
        <f aca="false">$AI267*$AK267</f>
        <v>0</v>
      </c>
      <c r="AN267" s="26"/>
      <c r="AO267" s="26"/>
    </row>
    <row r="268" customFormat="false" ht="12" hidden="false" customHeight="false" outlineLevel="0" collapsed="false">
      <c r="A268" s="39" t="s">
        <v>1466</v>
      </c>
      <c r="B268" s="39" t="s">
        <v>1467</v>
      </c>
      <c r="C268" s="39"/>
      <c r="D268" s="39" t="s">
        <v>4565</v>
      </c>
      <c r="E268" s="39" t="s">
        <v>611</v>
      </c>
      <c r="F268" s="39" t="s">
        <v>3464</v>
      </c>
      <c r="G268" s="39" t="s">
        <v>6133</v>
      </c>
      <c r="H268" s="39" t="s">
        <v>4502</v>
      </c>
      <c r="I268" s="40" t="n">
        <v>10</v>
      </c>
      <c r="J268" s="40" t="n">
        <v>0</v>
      </c>
      <c r="K268" s="39" t="s">
        <v>4503</v>
      </c>
      <c r="L268" s="41" t="n">
        <v>0</v>
      </c>
      <c r="M268" s="41" t="n">
        <v>110950</v>
      </c>
      <c r="O268" s="42" t="n">
        <f aca="false">M268/SUM($M$2:$M$485)</f>
        <v>0.00180803495652797</v>
      </c>
      <c r="P268" s="43" t="n">
        <f aca="false">IFERROR(M268/I268,0)</f>
        <v>11095</v>
      </c>
      <c r="Q268" s="17"/>
      <c r="R268" s="44" t="n">
        <f aca="false">I268-Q268</f>
        <v>10</v>
      </c>
      <c r="S268" s="43" t="n">
        <f aca="false">$AK268*R268</f>
        <v>110950</v>
      </c>
      <c r="U268" s="26" t="s">
        <v>259</v>
      </c>
      <c r="V268" s="26" t="s">
        <v>610</v>
      </c>
      <c r="W268" s="26" t="s">
        <v>612</v>
      </c>
      <c r="X268" s="26"/>
      <c r="Y268" s="26" t="s">
        <v>615</v>
      </c>
      <c r="Z268" s="27" t="s">
        <v>126</v>
      </c>
      <c r="AA268" s="26"/>
      <c r="AB268" s="26"/>
      <c r="AC268" s="26"/>
      <c r="AD268" s="26"/>
      <c r="AE268" s="26"/>
      <c r="AF268" s="26"/>
      <c r="AG268" s="26"/>
      <c r="AH268" s="45" t="n">
        <v>13</v>
      </c>
      <c r="AI268" s="45" t="n">
        <f aca="false">Q268</f>
        <v>0</v>
      </c>
      <c r="AJ268" s="45" t="n">
        <f aca="false">$AH268-$AI268</f>
        <v>13</v>
      </c>
      <c r="AK268" s="46" t="n">
        <v>11095</v>
      </c>
      <c r="AL268" s="46" t="n">
        <f aca="false">$AJ268*$AK268</f>
        <v>144235</v>
      </c>
      <c r="AM268" s="46" t="n">
        <f aca="false">$AI268*$AK268</f>
        <v>0</v>
      </c>
      <c r="AN268" s="26"/>
      <c r="AO268" s="26" t="s">
        <v>3489</v>
      </c>
    </row>
    <row r="269" customFormat="false" ht="12" hidden="false" customHeight="false" outlineLevel="0" collapsed="false">
      <c r="A269" s="39" t="s">
        <v>1331</v>
      </c>
      <c r="B269" s="39" t="s">
        <v>1332</v>
      </c>
      <c r="C269" s="39"/>
      <c r="D269" s="39" t="s">
        <v>4565</v>
      </c>
      <c r="E269" s="39" t="s">
        <v>611</v>
      </c>
      <c r="F269" s="39" t="s">
        <v>3464</v>
      </c>
      <c r="G269" s="39" t="s">
        <v>6133</v>
      </c>
      <c r="H269" s="39" t="s">
        <v>4502</v>
      </c>
      <c r="I269" s="40" t="n">
        <v>10</v>
      </c>
      <c r="J269" s="40" t="n">
        <v>0</v>
      </c>
      <c r="K269" s="39" t="s">
        <v>4503</v>
      </c>
      <c r="L269" s="41" t="n">
        <v>0</v>
      </c>
      <c r="M269" s="41" t="n">
        <v>217355.35</v>
      </c>
      <c r="O269" s="42" t="n">
        <f aca="false">M269/SUM($M$2:$M$485)</f>
        <v>0.00354201055239632</v>
      </c>
      <c r="P269" s="43" t="n">
        <f aca="false">IFERROR(M269/I269,0)</f>
        <v>21735.535</v>
      </c>
      <c r="Q269" s="17"/>
      <c r="R269" s="44" t="n">
        <f aca="false">I269-Q269</f>
        <v>10</v>
      </c>
      <c r="S269" s="43" t="n">
        <f aca="false">$AK269*R269</f>
        <v>217355.35</v>
      </c>
      <c r="U269" s="26" t="s">
        <v>259</v>
      </c>
      <c r="V269" s="26" t="s">
        <v>610</v>
      </c>
      <c r="W269" s="26" t="s">
        <v>612</v>
      </c>
      <c r="X269" s="26"/>
      <c r="Y269" s="26" t="s">
        <v>615</v>
      </c>
      <c r="Z269" s="27" t="s">
        <v>126</v>
      </c>
      <c r="AA269" s="26"/>
      <c r="AB269" s="26"/>
      <c r="AC269" s="26"/>
      <c r="AD269" s="26"/>
      <c r="AE269" s="26"/>
      <c r="AF269" s="26"/>
      <c r="AG269" s="26"/>
      <c r="AH269" s="45" t="n">
        <v>10</v>
      </c>
      <c r="AI269" s="45" t="n">
        <f aca="false">Q269</f>
        <v>0</v>
      </c>
      <c r="AJ269" s="45" t="n">
        <f aca="false">$AH269-$AI269</f>
        <v>10</v>
      </c>
      <c r="AK269" s="46" t="n">
        <v>21735.535</v>
      </c>
      <c r="AL269" s="46" t="n">
        <f aca="false">$AJ269*$AK269</f>
        <v>217355.35</v>
      </c>
      <c r="AM269" s="46" t="n">
        <f aca="false">$AI269*$AK269</f>
        <v>0</v>
      </c>
      <c r="AN269" s="26"/>
      <c r="AO269" s="26"/>
    </row>
    <row r="270" customFormat="false" ht="12" hidden="false" customHeight="false" outlineLevel="0" collapsed="false">
      <c r="A270" s="39" t="s">
        <v>2719</v>
      </c>
      <c r="B270" s="39" t="s">
        <v>2720</v>
      </c>
      <c r="C270" s="39"/>
      <c r="D270" s="39" t="s">
        <v>4565</v>
      </c>
      <c r="E270" s="39" t="s">
        <v>611</v>
      </c>
      <c r="F270" s="39" t="s">
        <v>3464</v>
      </c>
      <c r="G270" s="39" t="s">
        <v>6135</v>
      </c>
      <c r="H270" s="39" t="s">
        <v>4502</v>
      </c>
      <c r="I270" s="40" t="n">
        <v>10</v>
      </c>
      <c r="J270" s="40" t="n">
        <v>0</v>
      </c>
      <c r="K270" s="39" t="s">
        <v>4503</v>
      </c>
      <c r="L270" s="41" t="n">
        <v>0</v>
      </c>
      <c r="M270" s="41" t="n">
        <v>251271.2</v>
      </c>
      <c r="O270" s="42" t="n">
        <f aca="false">M270/SUM($M$2:$M$485)</f>
        <v>0.00409470133545498</v>
      </c>
      <c r="P270" s="43" t="n">
        <f aca="false">IFERROR(M270/I270,0)</f>
        <v>25127.12</v>
      </c>
      <c r="Q270" s="17"/>
      <c r="R270" s="44" t="n">
        <f aca="false">I270-Q270</f>
        <v>10</v>
      </c>
      <c r="S270" s="43" t="n">
        <f aca="false">$AK270*R270</f>
        <v>251271.2</v>
      </c>
      <c r="U270" s="26" t="s">
        <v>259</v>
      </c>
      <c r="V270" s="26" t="s">
        <v>610</v>
      </c>
      <c r="W270" s="26" t="s">
        <v>612</v>
      </c>
      <c r="X270" s="26"/>
      <c r="Y270" s="26" t="s">
        <v>615</v>
      </c>
      <c r="Z270" s="27" t="s">
        <v>126</v>
      </c>
      <c r="AA270" s="26"/>
      <c r="AB270" s="26"/>
      <c r="AC270" s="26"/>
      <c r="AD270" s="26"/>
      <c r="AE270" s="26"/>
      <c r="AF270" s="26"/>
      <c r="AG270" s="26"/>
      <c r="AH270" s="45" t="n">
        <v>10</v>
      </c>
      <c r="AI270" s="45" t="n">
        <f aca="false">Q270</f>
        <v>0</v>
      </c>
      <c r="AJ270" s="45" t="n">
        <f aca="false">$AH270-$AI270</f>
        <v>10</v>
      </c>
      <c r="AK270" s="46" t="n">
        <v>25127.12</v>
      </c>
      <c r="AL270" s="46" t="n">
        <f aca="false">$AJ270*$AK270</f>
        <v>251271.2</v>
      </c>
      <c r="AM270" s="46" t="n">
        <f aca="false">$AI270*$AK270</f>
        <v>0</v>
      </c>
      <c r="AN270" s="26"/>
      <c r="AO270" s="26"/>
    </row>
    <row r="271" customFormat="false" ht="12" hidden="false" customHeight="false" outlineLevel="0" collapsed="false">
      <c r="A271" s="39" t="s">
        <v>1377</v>
      </c>
      <c r="B271" s="39" t="s">
        <v>1378</v>
      </c>
      <c r="C271" s="39"/>
      <c r="D271" s="39" t="s">
        <v>4565</v>
      </c>
      <c r="E271" s="39" t="s">
        <v>611</v>
      </c>
      <c r="F271" s="39" t="s">
        <v>3464</v>
      </c>
      <c r="G271" s="39" t="s">
        <v>6135</v>
      </c>
      <c r="H271" s="39" t="s">
        <v>4502</v>
      </c>
      <c r="I271" s="40" t="n">
        <v>10</v>
      </c>
      <c r="J271" s="40" t="n">
        <v>0</v>
      </c>
      <c r="K271" s="39" t="s">
        <v>4503</v>
      </c>
      <c r="L271" s="41" t="n">
        <v>0</v>
      </c>
      <c r="M271" s="41" t="n">
        <v>858846.67</v>
      </c>
      <c r="O271" s="42" t="n">
        <f aca="false">M271/SUM($M$2:$M$485)</f>
        <v>0.0139957170045754</v>
      </c>
      <c r="P271" s="43" t="n">
        <f aca="false">IFERROR(M271/I271,0)</f>
        <v>85884.667</v>
      </c>
      <c r="Q271" s="17"/>
      <c r="R271" s="44" t="n">
        <f aca="false">I271-Q271</f>
        <v>10</v>
      </c>
      <c r="S271" s="43" t="n">
        <f aca="false">$AK271*R271</f>
        <v>858846.666666667</v>
      </c>
      <c r="U271" s="26" t="s">
        <v>259</v>
      </c>
      <c r="V271" s="26" t="s">
        <v>610</v>
      </c>
      <c r="W271" s="26" t="s">
        <v>612</v>
      </c>
      <c r="X271" s="26"/>
      <c r="Y271" s="26" t="s">
        <v>615</v>
      </c>
      <c r="Z271" s="27" t="s">
        <v>126</v>
      </c>
      <c r="AA271" s="26"/>
      <c r="AB271" s="26"/>
      <c r="AC271" s="26"/>
      <c r="AD271" s="26"/>
      <c r="AE271" s="26"/>
      <c r="AF271" s="26"/>
      <c r="AG271" s="26"/>
      <c r="AH271" s="45" t="n">
        <v>15</v>
      </c>
      <c r="AI271" s="45" t="n">
        <f aca="false">Q271</f>
        <v>0</v>
      </c>
      <c r="AJ271" s="45" t="n">
        <f aca="false">$AH271-$AI271</f>
        <v>15</v>
      </c>
      <c r="AK271" s="46" t="n">
        <v>85884.6666666667</v>
      </c>
      <c r="AL271" s="46" t="n">
        <f aca="false">$AJ271*$AK271</f>
        <v>1288270</v>
      </c>
      <c r="AM271" s="46" t="n">
        <f aca="false">$AI271*$AK271</f>
        <v>0</v>
      </c>
      <c r="AN271" s="26"/>
      <c r="AO271" s="26" t="s">
        <v>3489</v>
      </c>
    </row>
    <row r="272" customFormat="false" ht="12" hidden="false" customHeight="false" outlineLevel="0" collapsed="false">
      <c r="A272" s="39" t="s">
        <v>3953</v>
      </c>
      <c r="B272" s="39" t="s">
        <v>3954</v>
      </c>
      <c r="C272" s="39"/>
      <c r="D272" s="39" t="s">
        <v>4565</v>
      </c>
      <c r="E272" s="39" t="s">
        <v>611</v>
      </c>
      <c r="F272" s="39" t="s">
        <v>3464</v>
      </c>
      <c r="G272" s="39" t="s">
        <v>6135</v>
      </c>
      <c r="H272" s="39" t="s">
        <v>4502</v>
      </c>
      <c r="I272" s="40" t="n">
        <v>10</v>
      </c>
      <c r="J272" s="40" t="n">
        <v>0</v>
      </c>
      <c r="K272" s="39" t="s">
        <v>4503</v>
      </c>
      <c r="L272" s="41" t="n">
        <v>0</v>
      </c>
      <c r="M272" s="41" t="n">
        <v>110838</v>
      </c>
      <c r="O272" s="42" t="n">
        <f aca="false">M272/SUM($M$2:$M$485)</f>
        <v>0.00180620981083053</v>
      </c>
      <c r="P272" s="43" t="n">
        <f aca="false">IFERROR(M272/I272,0)</f>
        <v>11083.8</v>
      </c>
      <c r="Q272" s="17"/>
      <c r="R272" s="44" t="n">
        <f aca="false">I272-Q272</f>
        <v>10</v>
      </c>
      <c r="S272" s="43" t="n">
        <f aca="false">$AK272*R272</f>
        <v>110838</v>
      </c>
      <c r="U272" s="26" t="s">
        <v>259</v>
      </c>
      <c r="V272" s="26" t="s">
        <v>610</v>
      </c>
      <c r="W272" s="26" t="s">
        <v>612</v>
      </c>
      <c r="X272" s="26"/>
      <c r="Y272" s="26" t="s">
        <v>615</v>
      </c>
      <c r="Z272" s="27" t="s">
        <v>126</v>
      </c>
      <c r="AA272" s="26"/>
      <c r="AB272" s="26"/>
      <c r="AC272" s="26"/>
      <c r="AD272" s="26"/>
      <c r="AE272" s="26"/>
      <c r="AF272" s="26"/>
      <c r="AG272" s="26"/>
      <c r="AH272" s="45" t="n">
        <v>10</v>
      </c>
      <c r="AI272" s="45" t="n">
        <f aca="false">Q272</f>
        <v>0</v>
      </c>
      <c r="AJ272" s="45" t="n">
        <f aca="false">$AH272-$AI272</f>
        <v>10</v>
      </c>
      <c r="AK272" s="46" t="n">
        <v>11083.8</v>
      </c>
      <c r="AL272" s="46" t="n">
        <f aca="false">$AJ272*$AK272</f>
        <v>110838</v>
      </c>
      <c r="AM272" s="46" t="n">
        <f aca="false">$AI272*$AK272</f>
        <v>0</v>
      </c>
      <c r="AN272" s="26"/>
      <c r="AO272" s="26"/>
    </row>
    <row r="273" customFormat="false" ht="12" hidden="false" customHeight="false" outlineLevel="0" collapsed="false">
      <c r="A273" s="39" t="s">
        <v>3955</v>
      </c>
      <c r="B273" s="39" t="s">
        <v>3956</v>
      </c>
      <c r="C273" s="39"/>
      <c r="D273" s="39" t="s">
        <v>4565</v>
      </c>
      <c r="E273" s="39" t="s">
        <v>611</v>
      </c>
      <c r="F273" s="39" t="s">
        <v>3464</v>
      </c>
      <c r="G273" s="39" t="s">
        <v>6135</v>
      </c>
      <c r="H273" s="39" t="s">
        <v>4502</v>
      </c>
      <c r="I273" s="40" t="n">
        <v>10</v>
      </c>
      <c r="J273" s="40" t="n">
        <v>0</v>
      </c>
      <c r="K273" s="39" t="s">
        <v>4503</v>
      </c>
      <c r="L273" s="41" t="n">
        <v>0</v>
      </c>
      <c r="M273" s="41" t="n">
        <v>110838</v>
      </c>
      <c r="O273" s="42" t="n">
        <f aca="false">M273/SUM($M$2:$M$485)</f>
        <v>0.00180620981083053</v>
      </c>
      <c r="P273" s="43" t="n">
        <f aca="false">IFERROR(M273/I273,0)</f>
        <v>11083.8</v>
      </c>
      <c r="Q273" s="17"/>
      <c r="R273" s="44" t="n">
        <f aca="false">I273-Q273</f>
        <v>10</v>
      </c>
      <c r="S273" s="43" t="n">
        <f aca="false">$AK273*R273</f>
        <v>110838</v>
      </c>
      <c r="U273" s="26" t="s">
        <v>259</v>
      </c>
      <c r="V273" s="26" t="s">
        <v>610</v>
      </c>
      <c r="W273" s="26" t="s">
        <v>612</v>
      </c>
      <c r="X273" s="26"/>
      <c r="Y273" s="26" t="s">
        <v>615</v>
      </c>
      <c r="Z273" s="27" t="s">
        <v>126</v>
      </c>
      <c r="AA273" s="26"/>
      <c r="AB273" s="26"/>
      <c r="AC273" s="26"/>
      <c r="AD273" s="26"/>
      <c r="AE273" s="26"/>
      <c r="AF273" s="26"/>
      <c r="AG273" s="26"/>
      <c r="AH273" s="45" t="n">
        <v>10</v>
      </c>
      <c r="AI273" s="45" t="n">
        <f aca="false">Q273</f>
        <v>0</v>
      </c>
      <c r="AJ273" s="45" t="n">
        <f aca="false">$AH273-$AI273</f>
        <v>10</v>
      </c>
      <c r="AK273" s="46" t="n">
        <v>11083.8</v>
      </c>
      <c r="AL273" s="46" t="n">
        <f aca="false">$AJ273*$AK273</f>
        <v>110838</v>
      </c>
      <c r="AM273" s="46" t="n">
        <f aca="false">$AI273*$AK273</f>
        <v>0</v>
      </c>
      <c r="AN273" s="26"/>
      <c r="AO273" s="26"/>
    </row>
    <row r="274" customFormat="false" ht="12" hidden="false" customHeight="false" outlineLevel="0" collapsed="false">
      <c r="A274" s="39" t="s">
        <v>1446</v>
      </c>
      <c r="B274" s="39" t="s">
        <v>1447</v>
      </c>
      <c r="C274" s="39"/>
      <c r="D274" s="39" t="s">
        <v>4565</v>
      </c>
      <c r="E274" s="39" t="s">
        <v>611</v>
      </c>
      <c r="F274" s="39" t="s">
        <v>3464</v>
      </c>
      <c r="G274" s="39" t="s">
        <v>6133</v>
      </c>
      <c r="H274" s="39" t="s">
        <v>4502</v>
      </c>
      <c r="I274" s="40" t="n">
        <v>10</v>
      </c>
      <c r="J274" s="40" t="n">
        <v>0</v>
      </c>
      <c r="K274" s="39" t="s">
        <v>4503</v>
      </c>
      <c r="L274" s="41" t="n">
        <v>0</v>
      </c>
      <c r="M274" s="41" t="n">
        <v>23000</v>
      </c>
      <c r="O274" s="42" t="n">
        <f aca="false">M274/SUM($M$2:$M$485)</f>
        <v>0.00037480670572459</v>
      </c>
      <c r="P274" s="43" t="n">
        <f aca="false">IFERROR(M274/I274,0)</f>
        <v>2300</v>
      </c>
      <c r="Q274" s="17"/>
      <c r="R274" s="44" t="n">
        <f aca="false">I274-Q274</f>
        <v>10</v>
      </c>
      <c r="S274" s="43" t="n">
        <f aca="false">$AK274*R274</f>
        <v>23000</v>
      </c>
      <c r="U274" s="26" t="s">
        <v>259</v>
      </c>
      <c r="V274" s="26" t="s">
        <v>610</v>
      </c>
      <c r="W274" s="26" t="s">
        <v>612</v>
      </c>
      <c r="X274" s="26"/>
      <c r="Y274" s="26" t="s">
        <v>615</v>
      </c>
      <c r="Z274" s="27" t="s">
        <v>126</v>
      </c>
      <c r="AA274" s="26"/>
      <c r="AB274" s="26"/>
      <c r="AC274" s="26"/>
      <c r="AD274" s="26"/>
      <c r="AE274" s="26"/>
      <c r="AF274" s="26"/>
      <c r="AG274" s="26"/>
      <c r="AH274" s="45" t="n">
        <v>10</v>
      </c>
      <c r="AI274" s="45" t="n">
        <f aca="false">Q274</f>
        <v>0</v>
      </c>
      <c r="AJ274" s="45" t="n">
        <f aca="false">$AH274-$AI274</f>
        <v>10</v>
      </c>
      <c r="AK274" s="46" t="n">
        <v>2300</v>
      </c>
      <c r="AL274" s="46" t="n">
        <f aca="false">$AJ274*$AK274</f>
        <v>23000</v>
      </c>
      <c r="AM274" s="46" t="n">
        <f aca="false">$AI274*$AK274</f>
        <v>0</v>
      </c>
      <c r="AN274" s="26"/>
      <c r="AO274" s="26"/>
    </row>
    <row r="275" customFormat="false" ht="12" hidden="false" customHeight="false" outlineLevel="0" collapsed="false">
      <c r="A275" s="39" t="s">
        <v>1110</v>
      </c>
      <c r="B275" s="39" t="s">
        <v>1111</v>
      </c>
      <c r="C275" s="39"/>
      <c r="D275" s="39" t="s">
        <v>4565</v>
      </c>
      <c r="E275" s="39" t="s">
        <v>611</v>
      </c>
      <c r="F275" s="39" t="s">
        <v>3464</v>
      </c>
      <c r="G275" s="39" t="s">
        <v>6171</v>
      </c>
      <c r="H275" s="39" t="s">
        <v>4502</v>
      </c>
      <c r="I275" s="40" t="n">
        <v>10</v>
      </c>
      <c r="J275" s="40" t="n">
        <v>0</v>
      </c>
      <c r="K275" s="39" t="s">
        <v>4503</v>
      </c>
      <c r="L275" s="41" t="n">
        <v>0</v>
      </c>
      <c r="M275" s="41" t="n">
        <v>127173.3</v>
      </c>
      <c r="O275" s="42" t="n">
        <f aca="false">M275/SUM($M$2:$M$485)</f>
        <v>0.00207240894039674</v>
      </c>
      <c r="P275" s="43" t="n">
        <f aca="false">IFERROR(M275/I275,0)</f>
        <v>12717.33</v>
      </c>
      <c r="Q275" s="17"/>
      <c r="R275" s="44" t="n">
        <f aca="false">I275-Q275</f>
        <v>10</v>
      </c>
      <c r="S275" s="43" t="n">
        <f aca="false">$AK275*R275</f>
        <v>127173.3</v>
      </c>
      <c r="U275" s="26" t="s">
        <v>259</v>
      </c>
      <c r="V275" s="26" t="s">
        <v>610</v>
      </c>
      <c r="W275" s="26" t="s">
        <v>612</v>
      </c>
      <c r="X275" s="26"/>
      <c r="Y275" s="26" t="s">
        <v>615</v>
      </c>
      <c r="Z275" s="27" t="s">
        <v>126</v>
      </c>
      <c r="AA275" s="26"/>
      <c r="AB275" s="26"/>
      <c r="AC275" s="26"/>
      <c r="AD275" s="26"/>
      <c r="AE275" s="26"/>
      <c r="AF275" s="26"/>
      <c r="AG275" s="26"/>
      <c r="AH275" s="45" t="n">
        <v>10</v>
      </c>
      <c r="AI275" s="45" t="n">
        <f aca="false">Q275</f>
        <v>0</v>
      </c>
      <c r="AJ275" s="45" t="n">
        <f aca="false">$AH275-$AI275</f>
        <v>10</v>
      </c>
      <c r="AK275" s="46" t="n">
        <v>12717.33</v>
      </c>
      <c r="AL275" s="46" t="n">
        <f aca="false">$AJ275*$AK275</f>
        <v>127173.3</v>
      </c>
      <c r="AM275" s="46" t="n">
        <f aca="false">$AI275*$AK275</f>
        <v>0</v>
      </c>
      <c r="AN275" s="26"/>
      <c r="AO275" s="26"/>
    </row>
    <row r="276" customFormat="false" ht="12" hidden="false" customHeight="false" outlineLevel="0" collapsed="false">
      <c r="A276" s="39" t="s">
        <v>1337</v>
      </c>
      <c r="B276" s="39" t="s">
        <v>1338</v>
      </c>
      <c r="C276" s="39"/>
      <c r="D276" s="39" t="s">
        <v>4565</v>
      </c>
      <c r="E276" s="39" t="s">
        <v>611</v>
      </c>
      <c r="F276" s="39" t="s">
        <v>3464</v>
      </c>
      <c r="G276" s="39" t="s">
        <v>6171</v>
      </c>
      <c r="H276" s="39" t="s">
        <v>4502</v>
      </c>
      <c r="I276" s="40" t="n">
        <v>10</v>
      </c>
      <c r="J276" s="40" t="n">
        <v>0</v>
      </c>
      <c r="K276" s="39" t="s">
        <v>4503</v>
      </c>
      <c r="L276" s="41" t="n">
        <v>0</v>
      </c>
      <c r="M276" s="41" t="n">
        <v>120477.75</v>
      </c>
      <c r="O276" s="42" t="n">
        <f aca="false">M276/SUM($M$2:$M$485)</f>
        <v>0.00196329863437438</v>
      </c>
      <c r="P276" s="43" t="n">
        <f aca="false">IFERROR(M276/I276,0)</f>
        <v>12047.775</v>
      </c>
      <c r="Q276" s="17"/>
      <c r="R276" s="44" t="n">
        <f aca="false">I276-Q276</f>
        <v>10</v>
      </c>
      <c r="S276" s="43" t="n">
        <f aca="false">$AK276*R276</f>
        <v>120477.75</v>
      </c>
      <c r="U276" s="26" t="s">
        <v>259</v>
      </c>
      <c r="V276" s="26" t="s">
        <v>610</v>
      </c>
      <c r="W276" s="26" t="s">
        <v>612</v>
      </c>
      <c r="X276" s="26"/>
      <c r="Y276" s="26" t="s">
        <v>615</v>
      </c>
      <c r="Z276" s="27" t="s">
        <v>126</v>
      </c>
      <c r="AA276" s="26"/>
      <c r="AB276" s="26"/>
      <c r="AC276" s="26"/>
      <c r="AD276" s="26"/>
      <c r="AE276" s="26"/>
      <c r="AF276" s="26"/>
      <c r="AG276" s="26"/>
      <c r="AH276" s="45" t="n">
        <v>12</v>
      </c>
      <c r="AI276" s="45" t="n">
        <f aca="false">Q276</f>
        <v>0</v>
      </c>
      <c r="AJ276" s="45" t="n">
        <f aca="false">$AH276-$AI276</f>
        <v>12</v>
      </c>
      <c r="AK276" s="46" t="n">
        <v>12047.775</v>
      </c>
      <c r="AL276" s="46" t="n">
        <f aca="false">$AJ276*$AK276</f>
        <v>144573.3</v>
      </c>
      <c r="AM276" s="46" t="n">
        <f aca="false">$AI276*$AK276</f>
        <v>0</v>
      </c>
      <c r="AN276" s="26"/>
      <c r="AO276" s="26" t="s">
        <v>3489</v>
      </c>
    </row>
    <row r="277" customFormat="false" ht="12" hidden="false" customHeight="false" outlineLevel="0" collapsed="false">
      <c r="A277" s="39" t="s">
        <v>2243</v>
      </c>
      <c r="B277" s="39" t="s">
        <v>2244</v>
      </c>
      <c r="C277" s="39" t="s">
        <v>6172</v>
      </c>
      <c r="D277" s="39" t="s">
        <v>4505</v>
      </c>
      <c r="E277" s="39" t="s">
        <v>261</v>
      </c>
      <c r="F277" s="39" t="s">
        <v>3464</v>
      </c>
      <c r="G277" s="39" t="s">
        <v>6096</v>
      </c>
      <c r="H277" s="39" t="s">
        <v>4502</v>
      </c>
      <c r="I277" s="40" t="n">
        <v>9</v>
      </c>
      <c r="J277" s="40" t="n">
        <v>0</v>
      </c>
      <c r="K277" s="39" t="s">
        <v>4503</v>
      </c>
      <c r="L277" s="41" t="n">
        <v>0</v>
      </c>
      <c r="M277" s="41" t="n">
        <v>200412.91</v>
      </c>
      <c r="O277" s="42" t="n">
        <f aca="false">M277/SUM($M$2:$M$485)</f>
        <v>0.0032659175035556</v>
      </c>
      <c r="P277" s="43" t="n">
        <f aca="false">IFERROR(M277/I277,0)</f>
        <v>22268.1011111111</v>
      </c>
      <c r="Q277" s="17"/>
      <c r="R277" s="44" t="n">
        <f aca="false">I277-Q277</f>
        <v>9</v>
      </c>
      <c r="S277" s="43" t="n">
        <f aca="false">$AK277*R277</f>
        <v>200412.906428571</v>
      </c>
      <c r="U277" s="26" t="s">
        <v>259</v>
      </c>
      <c r="V277" s="26" t="s">
        <v>260</v>
      </c>
      <c r="W277" s="26" t="s">
        <v>262</v>
      </c>
      <c r="X277" s="26"/>
      <c r="Y277" s="26" t="s">
        <v>277</v>
      </c>
      <c r="Z277" s="27" t="s">
        <v>123</v>
      </c>
      <c r="AA277" s="26"/>
      <c r="AB277" s="26"/>
      <c r="AC277" s="26"/>
      <c r="AD277" s="26"/>
      <c r="AE277" s="26"/>
      <c r="AF277" s="26"/>
      <c r="AG277" s="26"/>
      <c r="AH277" s="45" t="n">
        <v>14</v>
      </c>
      <c r="AI277" s="45" t="n">
        <f aca="false">Q277</f>
        <v>0</v>
      </c>
      <c r="AJ277" s="45" t="n">
        <f aca="false">$AH277-$AI277</f>
        <v>14</v>
      </c>
      <c r="AK277" s="46" t="n">
        <v>22268.1007142857</v>
      </c>
      <c r="AL277" s="46" t="n">
        <f aca="false">$AJ277*$AK277</f>
        <v>311753.41</v>
      </c>
      <c r="AM277" s="46" t="n">
        <f aca="false">$AI277*$AK277</f>
        <v>0</v>
      </c>
      <c r="AN277" s="26"/>
      <c r="AO277" s="26" t="s">
        <v>3489</v>
      </c>
    </row>
    <row r="278" customFormat="false" ht="12" hidden="false" customHeight="false" outlineLevel="0" collapsed="false">
      <c r="A278" s="39" t="s">
        <v>2800</v>
      </c>
      <c r="B278" s="39" t="s">
        <v>2801</v>
      </c>
      <c r="C278" s="39"/>
      <c r="D278" s="39" t="s">
        <v>4505</v>
      </c>
      <c r="E278" s="39" t="s">
        <v>274</v>
      </c>
      <c r="F278" s="39" t="s">
        <v>3464</v>
      </c>
      <c r="G278" s="39" t="s">
        <v>6096</v>
      </c>
      <c r="H278" s="39" t="s">
        <v>4502</v>
      </c>
      <c r="I278" s="40" t="n">
        <v>9</v>
      </c>
      <c r="J278" s="40" t="n">
        <v>0</v>
      </c>
      <c r="K278" s="39" t="s">
        <v>4503</v>
      </c>
      <c r="L278" s="41" t="n">
        <v>0</v>
      </c>
      <c r="M278" s="41" t="n">
        <v>25523.82</v>
      </c>
      <c r="O278" s="42" t="n">
        <f aca="false">M278/SUM($M$2:$M$485)</f>
        <v>0.000415934734422061</v>
      </c>
      <c r="P278" s="43" t="n">
        <f aca="false">IFERROR(M278/I278,0)</f>
        <v>2835.98</v>
      </c>
      <c r="Q278" s="17" t="n">
        <v>8</v>
      </c>
      <c r="R278" s="44" t="n">
        <f aca="false">I278-Q278</f>
        <v>1</v>
      </c>
      <c r="S278" s="43" t="n">
        <f aca="false">$AK278*R278</f>
        <v>2835.98</v>
      </c>
      <c r="U278" s="26" t="s">
        <v>259</v>
      </c>
      <c r="V278" s="26" t="s">
        <v>273</v>
      </c>
      <c r="W278" s="26" t="s">
        <v>262</v>
      </c>
      <c r="X278" s="29" t="s">
        <v>227</v>
      </c>
      <c r="Y278" s="26" t="s">
        <v>297</v>
      </c>
      <c r="Z278" s="25" t="s">
        <v>51</v>
      </c>
      <c r="AA278" s="26" t="s">
        <v>2965</v>
      </c>
      <c r="AB278" s="26" t="s">
        <v>3961</v>
      </c>
      <c r="AC278" s="26" t="s">
        <v>3962</v>
      </c>
      <c r="AD278" s="26" t="s">
        <v>269</v>
      </c>
      <c r="AE278" s="26"/>
      <c r="AF278" s="26" t="s">
        <v>270</v>
      </c>
      <c r="AG278" s="26" t="s">
        <v>3963</v>
      </c>
      <c r="AH278" s="45" t="n">
        <v>9</v>
      </c>
      <c r="AI278" s="45" t="n">
        <f aca="false">Q278</f>
        <v>8</v>
      </c>
      <c r="AJ278" s="45" t="n">
        <f aca="false">$AH278-$AI278</f>
        <v>1</v>
      </c>
      <c r="AK278" s="46" t="n">
        <v>2835.98</v>
      </c>
      <c r="AL278" s="46" t="n">
        <f aca="false">$AJ278*$AK278</f>
        <v>2835.98</v>
      </c>
      <c r="AM278" s="46" t="n">
        <f aca="false">$AI278*$AK278</f>
        <v>22687.84</v>
      </c>
      <c r="AN278" s="26"/>
      <c r="AO278" s="26" t="s">
        <v>3964</v>
      </c>
    </row>
    <row r="279" customFormat="false" ht="12" hidden="false" customHeight="false" outlineLevel="0" collapsed="false">
      <c r="A279" s="39" t="s">
        <v>3965</v>
      </c>
      <c r="B279" s="39" t="s">
        <v>3966</v>
      </c>
      <c r="C279" s="39"/>
      <c r="D279" s="39" t="s">
        <v>4565</v>
      </c>
      <c r="E279" s="39" t="s">
        <v>611</v>
      </c>
      <c r="F279" s="39" t="s">
        <v>3464</v>
      </c>
      <c r="G279" s="39" t="s">
        <v>6135</v>
      </c>
      <c r="H279" s="39" t="s">
        <v>4502</v>
      </c>
      <c r="I279" s="40" t="n">
        <v>9</v>
      </c>
      <c r="J279" s="40" t="n">
        <v>0</v>
      </c>
      <c r="K279" s="39" t="s">
        <v>4503</v>
      </c>
      <c r="L279" s="41" t="n">
        <v>0</v>
      </c>
      <c r="M279" s="41" t="n">
        <v>99754.2</v>
      </c>
      <c r="O279" s="42" t="n">
        <f aca="false">M279/SUM($M$2:$M$485)</f>
        <v>0.00162558882974747</v>
      </c>
      <c r="P279" s="43" t="n">
        <f aca="false">IFERROR(M279/I279,0)</f>
        <v>11083.8</v>
      </c>
      <c r="Q279" s="17"/>
      <c r="R279" s="44" t="n">
        <f aca="false">I279-Q279</f>
        <v>9</v>
      </c>
      <c r="S279" s="43" t="n">
        <f aca="false">$AK279*R279</f>
        <v>99754.2</v>
      </c>
      <c r="U279" s="26" t="s">
        <v>259</v>
      </c>
      <c r="V279" s="26" t="s">
        <v>610</v>
      </c>
      <c r="W279" s="26" t="s">
        <v>612</v>
      </c>
      <c r="X279" s="26"/>
      <c r="Y279" s="26" t="s">
        <v>615</v>
      </c>
      <c r="Z279" s="27" t="s">
        <v>126</v>
      </c>
      <c r="AA279" s="26"/>
      <c r="AB279" s="26"/>
      <c r="AC279" s="26"/>
      <c r="AD279" s="26"/>
      <c r="AE279" s="26"/>
      <c r="AF279" s="26"/>
      <c r="AG279" s="26"/>
      <c r="AH279" s="45" t="n">
        <v>9</v>
      </c>
      <c r="AI279" s="45" t="n">
        <f aca="false">Q279</f>
        <v>0</v>
      </c>
      <c r="AJ279" s="45" t="n">
        <f aca="false">$AH279-$AI279</f>
        <v>9</v>
      </c>
      <c r="AK279" s="46" t="n">
        <v>11083.8</v>
      </c>
      <c r="AL279" s="46" t="n">
        <f aca="false">$AJ279*$AK279</f>
        <v>99754.2</v>
      </c>
      <c r="AM279" s="46" t="n">
        <f aca="false">$AI279*$AK279</f>
        <v>0</v>
      </c>
      <c r="AN279" s="26"/>
      <c r="AO279" s="26"/>
    </row>
    <row r="280" customFormat="false" ht="12" hidden="false" customHeight="false" outlineLevel="0" collapsed="false">
      <c r="A280" s="39" t="s">
        <v>1265</v>
      </c>
      <c r="B280" s="39" t="s">
        <v>1266</v>
      </c>
      <c r="C280" s="39"/>
      <c r="D280" s="39" t="s">
        <v>4565</v>
      </c>
      <c r="E280" s="39" t="s">
        <v>611</v>
      </c>
      <c r="F280" s="39" t="s">
        <v>3464</v>
      </c>
      <c r="G280" s="39" t="s">
        <v>6171</v>
      </c>
      <c r="H280" s="39" t="s">
        <v>4502</v>
      </c>
      <c r="I280" s="40" t="n">
        <v>9</v>
      </c>
      <c r="J280" s="40" t="n">
        <v>0</v>
      </c>
      <c r="K280" s="39" t="s">
        <v>4503</v>
      </c>
      <c r="L280" s="41" t="n">
        <v>0</v>
      </c>
      <c r="M280" s="41" t="n">
        <v>599126.71</v>
      </c>
      <c r="O280" s="42" t="n">
        <f aca="false">M280/SUM($M$2:$M$485)</f>
        <v>0.00976333515159617</v>
      </c>
      <c r="P280" s="43" t="n">
        <f aca="false">IFERROR(M280/I280,0)</f>
        <v>66569.6344444444</v>
      </c>
      <c r="Q280" s="17"/>
      <c r="R280" s="44" t="n">
        <f aca="false">I280-Q280</f>
        <v>9</v>
      </c>
      <c r="S280" s="43" t="n">
        <f aca="false">$AK280*R280</f>
        <v>599126.713043478</v>
      </c>
      <c r="U280" s="26" t="s">
        <v>259</v>
      </c>
      <c r="V280" s="26" t="s">
        <v>610</v>
      </c>
      <c r="W280" s="26" t="s">
        <v>612</v>
      </c>
      <c r="X280" s="26"/>
      <c r="Y280" s="26" t="s">
        <v>615</v>
      </c>
      <c r="Z280" s="27" t="s">
        <v>126</v>
      </c>
      <c r="AA280" s="26"/>
      <c r="AB280" s="26"/>
      <c r="AC280" s="26"/>
      <c r="AD280" s="26"/>
      <c r="AE280" s="26"/>
      <c r="AF280" s="26"/>
      <c r="AG280" s="26"/>
      <c r="AH280" s="45"/>
      <c r="AI280" s="45"/>
      <c r="AJ280" s="45"/>
      <c r="AK280" s="46" t="n">
        <v>66569.6347826087</v>
      </c>
      <c r="AL280" s="46"/>
      <c r="AM280" s="46"/>
      <c r="AN280" s="26"/>
      <c r="AO280" s="26" t="s">
        <v>3489</v>
      </c>
    </row>
    <row r="281" customFormat="false" ht="12" hidden="false" customHeight="false" outlineLevel="0" collapsed="false">
      <c r="A281" s="39" t="s">
        <v>3967</v>
      </c>
      <c r="B281" s="39" t="s">
        <v>3968</v>
      </c>
      <c r="C281" s="39"/>
      <c r="D281" s="39" t="s">
        <v>4565</v>
      </c>
      <c r="E281" s="39" t="s">
        <v>611</v>
      </c>
      <c r="F281" s="39" t="s">
        <v>3464</v>
      </c>
      <c r="G281" s="39" t="s">
        <v>6171</v>
      </c>
      <c r="H281" s="39" t="s">
        <v>4502</v>
      </c>
      <c r="I281" s="40" t="n">
        <v>9</v>
      </c>
      <c r="J281" s="40" t="n">
        <v>0</v>
      </c>
      <c r="K281" s="39" t="s">
        <v>4503</v>
      </c>
      <c r="L281" s="41" t="n">
        <v>0</v>
      </c>
      <c r="M281" s="41" t="n">
        <v>625161.6</v>
      </c>
      <c r="O281" s="42" t="n">
        <f aca="false">M281/SUM($M$2:$M$485)</f>
        <v>0.0101875982539789</v>
      </c>
      <c r="P281" s="43" t="n">
        <f aca="false">IFERROR(M281/I281,0)</f>
        <v>69462.4</v>
      </c>
      <c r="Q281" s="17"/>
      <c r="R281" s="44" t="n">
        <f aca="false">I281-Q281</f>
        <v>9</v>
      </c>
      <c r="S281" s="43" t="n">
        <f aca="false">$AK281*R281</f>
        <v>625161.6</v>
      </c>
      <c r="U281" s="26" t="s">
        <v>259</v>
      </c>
      <c r="V281" s="26" t="s">
        <v>610</v>
      </c>
      <c r="W281" s="26" t="s">
        <v>612</v>
      </c>
      <c r="X281" s="26"/>
      <c r="Y281" s="26" t="s">
        <v>615</v>
      </c>
      <c r="Z281" s="27" t="s">
        <v>126</v>
      </c>
      <c r="AA281" s="26"/>
      <c r="AB281" s="26"/>
      <c r="AC281" s="26"/>
      <c r="AD281" s="26"/>
      <c r="AE281" s="26"/>
      <c r="AF281" s="26"/>
      <c r="AG281" s="26"/>
      <c r="AH281" s="45" t="n">
        <v>9</v>
      </c>
      <c r="AI281" s="45" t="n">
        <f aca="false">Q281</f>
        <v>0</v>
      </c>
      <c r="AJ281" s="45" t="n">
        <f aca="false">$AH281-$AI281</f>
        <v>9</v>
      </c>
      <c r="AK281" s="46" t="n">
        <v>69462.4</v>
      </c>
      <c r="AL281" s="46" t="n">
        <f aca="false">$AJ281*$AK281</f>
        <v>625161.6</v>
      </c>
      <c r="AM281" s="46" t="n">
        <f aca="false">$AI281*$AK281</f>
        <v>0</v>
      </c>
      <c r="AN281" s="26"/>
      <c r="AO281" s="26"/>
    </row>
    <row r="282" customFormat="false" ht="12" hidden="false" customHeight="false" outlineLevel="0" collapsed="false">
      <c r="A282" s="39" t="s">
        <v>3957</v>
      </c>
      <c r="B282" s="39" t="s">
        <v>3958</v>
      </c>
      <c r="C282" s="39"/>
      <c r="D282" s="39" t="s">
        <v>4565</v>
      </c>
      <c r="E282" s="39" t="s">
        <v>611</v>
      </c>
      <c r="F282" s="39" t="s">
        <v>3464</v>
      </c>
      <c r="G282" s="39" t="s">
        <v>6171</v>
      </c>
      <c r="H282" s="39" t="s">
        <v>4502</v>
      </c>
      <c r="I282" s="40" t="n">
        <v>9</v>
      </c>
      <c r="J282" s="40" t="n">
        <v>0</v>
      </c>
      <c r="K282" s="39" t="s">
        <v>4503</v>
      </c>
      <c r="L282" s="41" t="n">
        <v>0</v>
      </c>
      <c r="M282" s="41" t="n">
        <v>612017.19</v>
      </c>
      <c r="O282" s="42" t="n">
        <f aca="false">M282/SUM($M$2:$M$485)</f>
        <v>0.0099733976882922</v>
      </c>
      <c r="P282" s="43" t="n">
        <f aca="false">IFERROR(M282/I282,0)</f>
        <v>68001.91</v>
      </c>
      <c r="Q282" s="17"/>
      <c r="R282" s="44" t="n">
        <f aca="false">I282-Q282</f>
        <v>9</v>
      </c>
      <c r="S282" s="43" t="n">
        <f aca="false">$AK282*R282</f>
        <v>612017.19</v>
      </c>
      <c r="U282" s="26" t="s">
        <v>259</v>
      </c>
      <c r="V282" s="26" t="s">
        <v>610</v>
      </c>
      <c r="W282" s="26" t="s">
        <v>612</v>
      </c>
      <c r="X282" s="26"/>
      <c r="Y282" s="26" t="s">
        <v>615</v>
      </c>
      <c r="Z282" s="27" t="s">
        <v>126</v>
      </c>
      <c r="AA282" s="26"/>
      <c r="AB282" s="26"/>
      <c r="AC282" s="26"/>
      <c r="AD282" s="26"/>
      <c r="AE282" s="26"/>
      <c r="AF282" s="26"/>
      <c r="AG282" s="26"/>
      <c r="AH282" s="45" t="n">
        <v>10</v>
      </c>
      <c r="AI282" s="45" t="n">
        <f aca="false">Q282</f>
        <v>0</v>
      </c>
      <c r="AJ282" s="45" t="n">
        <f aca="false">$AH282-$AI282</f>
        <v>10</v>
      </c>
      <c r="AK282" s="46" t="n">
        <v>68001.91</v>
      </c>
      <c r="AL282" s="46" t="n">
        <f aca="false">$AJ282*$AK282</f>
        <v>680019.1</v>
      </c>
      <c r="AM282" s="46" t="n">
        <f aca="false">$AI282*$AK282</f>
        <v>0</v>
      </c>
      <c r="AN282" s="26"/>
      <c r="AO282" s="26" t="s">
        <v>3489</v>
      </c>
    </row>
    <row r="283" customFormat="false" ht="12" hidden="false" customHeight="false" outlineLevel="0" collapsed="false">
      <c r="A283" s="39" t="s">
        <v>1269</v>
      </c>
      <c r="B283" s="39" t="s">
        <v>1270</v>
      </c>
      <c r="C283" s="39"/>
      <c r="D283" s="39" t="s">
        <v>4565</v>
      </c>
      <c r="E283" s="39" t="s">
        <v>611</v>
      </c>
      <c r="F283" s="39" t="s">
        <v>3464</v>
      </c>
      <c r="G283" s="39" t="s">
        <v>6171</v>
      </c>
      <c r="H283" s="39" t="s">
        <v>4502</v>
      </c>
      <c r="I283" s="40" t="n">
        <v>9</v>
      </c>
      <c r="J283" s="40" t="n">
        <v>0</v>
      </c>
      <c r="K283" s="39" t="s">
        <v>4503</v>
      </c>
      <c r="L283" s="41" t="n">
        <v>0</v>
      </c>
      <c r="M283" s="41" t="n">
        <v>97441.4</v>
      </c>
      <c r="O283" s="42" t="n">
        <f aca="false">M283/SUM($M$2:$M$485)</f>
        <v>0.00158789957109531</v>
      </c>
      <c r="P283" s="43" t="n">
        <f aca="false">IFERROR(M283/I283,0)</f>
        <v>10826.8222222222</v>
      </c>
      <c r="Q283" s="17"/>
      <c r="R283" s="44" t="n">
        <f aca="false">I283-Q283</f>
        <v>9</v>
      </c>
      <c r="S283" s="43" t="n">
        <f aca="false">$AK283*R283</f>
        <v>97441.3958823529</v>
      </c>
      <c r="U283" s="26" t="s">
        <v>259</v>
      </c>
      <c r="V283" s="26" t="s">
        <v>610</v>
      </c>
      <c r="W283" s="26" t="s">
        <v>612</v>
      </c>
      <c r="X283" s="26"/>
      <c r="Y283" s="26" t="s">
        <v>615</v>
      </c>
      <c r="Z283" s="27" t="s">
        <v>126</v>
      </c>
      <c r="AA283" s="26"/>
      <c r="AB283" s="26"/>
      <c r="AC283" s="26"/>
      <c r="AD283" s="26"/>
      <c r="AE283" s="26"/>
      <c r="AF283" s="26"/>
      <c r="AG283" s="26"/>
      <c r="AH283" s="45" t="n">
        <v>17</v>
      </c>
      <c r="AI283" s="45" t="n">
        <f aca="false">Q283</f>
        <v>0</v>
      </c>
      <c r="AJ283" s="45" t="n">
        <f aca="false">$AH283-$AI283</f>
        <v>17</v>
      </c>
      <c r="AK283" s="46" t="n">
        <v>10826.8217647059</v>
      </c>
      <c r="AL283" s="46" t="n">
        <f aca="false">$AJ283*$AK283</f>
        <v>184055.97</v>
      </c>
      <c r="AM283" s="46" t="n">
        <f aca="false">$AI283*$AK283</f>
        <v>0</v>
      </c>
      <c r="AN283" s="26"/>
      <c r="AO283" s="26" t="s">
        <v>3489</v>
      </c>
    </row>
    <row r="284" customFormat="false" ht="12" hidden="false" customHeight="false" outlineLevel="0" collapsed="false">
      <c r="A284" s="39" t="s">
        <v>1450</v>
      </c>
      <c r="B284" s="39" t="s">
        <v>1451</v>
      </c>
      <c r="C284" s="39"/>
      <c r="D284" s="39" t="s">
        <v>4565</v>
      </c>
      <c r="E284" s="39" t="s">
        <v>611</v>
      </c>
      <c r="F284" s="39" t="s">
        <v>3464</v>
      </c>
      <c r="G284" s="39" t="s">
        <v>6135</v>
      </c>
      <c r="H284" s="39" t="s">
        <v>4502</v>
      </c>
      <c r="I284" s="40" t="n">
        <v>9</v>
      </c>
      <c r="J284" s="40" t="n">
        <v>0</v>
      </c>
      <c r="K284" s="39" t="s">
        <v>4503</v>
      </c>
      <c r="L284" s="41" t="n">
        <v>0</v>
      </c>
      <c r="M284" s="41" t="n">
        <v>129393</v>
      </c>
      <c r="O284" s="42" t="n">
        <f aca="false">M284/SUM($M$2:$M$485)</f>
        <v>0.00210858104668791</v>
      </c>
      <c r="P284" s="43" t="n">
        <f aca="false">IFERROR(M284/I284,0)</f>
        <v>14377</v>
      </c>
      <c r="Q284" s="17"/>
      <c r="R284" s="44" t="n">
        <f aca="false">I284-Q284</f>
        <v>9</v>
      </c>
      <c r="S284" s="43" t="n">
        <f aca="false">$AK284*R284</f>
        <v>129393</v>
      </c>
      <c r="U284" s="26" t="s">
        <v>259</v>
      </c>
      <c r="V284" s="26" t="s">
        <v>610</v>
      </c>
      <c r="W284" s="26" t="s">
        <v>612</v>
      </c>
      <c r="X284" s="26"/>
      <c r="Y284" s="26" t="s">
        <v>615</v>
      </c>
      <c r="Z284" s="27" t="s">
        <v>126</v>
      </c>
      <c r="AA284" s="26"/>
      <c r="AB284" s="26"/>
      <c r="AC284" s="26"/>
      <c r="AD284" s="26"/>
      <c r="AE284" s="26"/>
      <c r="AF284" s="26"/>
      <c r="AG284" s="26"/>
      <c r="AH284" s="45" t="n">
        <v>9</v>
      </c>
      <c r="AI284" s="45" t="n">
        <f aca="false">Q284</f>
        <v>0</v>
      </c>
      <c r="AJ284" s="45" t="n">
        <f aca="false">$AH284-$AI284</f>
        <v>9</v>
      </c>
      <c r="AK284" s="46" t="n">
        <v>14377</v>
      </c>
      <c r="AL284" s="46" t="n">
        <f aca="false">$AJ284*$AK284</f>
        <v>129393</v>
      </c>
      <c r="AM284" s="46" t="n">
        <f aca="false">$AI284*$AK284</f>
        <v>0</v>
      </c>
      <c r="AN284" s="26"/>
      <c r="AO284" s="26"/>
    </row>
    <row r="285" customFormat="false" ht="12" hidden="false" customHeight="false" outlineLevel="0" collapsed="false">
      <c r="A285" s="39" t="s">
        <v>1385</v>
      </c>
      <c r="B285" s="39" t="s">
        <v>1386</v>
      </c>
      <c r="C285" s="39"/>
      <c r="D285" s="39" t="s">
        <v>4565</v>
      </c>
      <c r="E285" s="39" t="s">
        <v>611</v>
      </c>
      <c r="F285" s="39" t="s">
        <v>3464</v>
      </c>
      <c r="G285" s="39" t="s">
        <v>6135</v>
      </c>
      <c r="H285" s="39" t="s">
        <v>4502</v>
      </c>
      <c r="I285" s="40" t="n">
        <v>9</v>
      </c>
      <c r="J285" s="40" t="n">
        <v>0</v>
      </c>
      <c r="K285" s="39" t="s">
        <v>4503</v>
      </c>
      <c r="L285" s="41" t="n">
        <v>0</v>
      </c>
      <c r="M285" s="41" t="n">
        <v>210545.26</v>
      </c>
      <c r="O285" s="42" t="n">
        <f aca="false">M285/SUM($M$2:$M$485)</f>
        <v>0.00343103370897945</v>
      </c>
      <c r="P285" s="43" t="n">
        <f aca="false">IFERROR(M285/I285,0)</f>
        <v>23393.9177777778</v>
      </c>
      <c r="Q285" s="17"/>
      <c r="R285" s="44" t="n">
        <f aca="false">I285-Q285</f>
        <v>9</v>
      </c>
      <c r="S285" s="43" t="n">
        <f aca="false">$AK285*R285</f>
        <v>210545.262</v>
      </c>
      <c r="U285" s="26" t="s">
        <v>259</v>
      </c>
      <c r="V285" s="26" t="s">
        <v>610</v>
      </c>
      <c r="W285" s="26" t="s">
        <v>612</v>
      </c>
      <c r="X285" s="26"/>
      <c r="Y285" s="26" t="s">
        <v>615</v>
      </c>
      <c r="Z285" s="27" t="s">
        <v>126</v>
      </c>
      <c r="AA285" s="26"/>
      <c r="AB285" s="26"/>
      <c r="AC285" s="26"/>
      <c r="AD285" s="26"/>
      <c r="AE285" s="26"/>
      <c r="AF285" s="26"/>
      <c r="AG285" s="26"/>
      <c r="AH285" s="45" t="n">
        <v>10</v>
      </c>
      <c r="AI285" s="45" t="n">
        <f aca="false">Q285</f>
        <v>0</v>
      </c>
      <c r="AJ285" s="45" t="n">
        <f aca="false">$AH285-$AI285</f>
        <v>10</v>
      </c>
      <c r="AK285" s="46" t="n">
        <v>23393.918</v>
      </c>
      <c r="AL285" s="46" t="n">
        <f aca="false">$AJ285*$AK285</f>
        <v>233939.18</v>
      </c>
      <c r="AM285" s="46" t="n">
        <f aca="false">$AI285*$AK285</f>
        <v>0</v>
      </c>
      <c r="AN285" s="26"/>
      <c r="AO285" s="26" t="s">
        <v>3489</v>
      </c>
    </row>
    <row r="286" customFormat="false" ht="12" hidden="false" customHeight="false" outlineLevel="0" collapsed="false">
      <c r="A286" s="39" t="s">
        <v>1488</v>
      </c>
      <c r="B286" s="39" t="s">
        <v>1489</v>
      </c>
      <c r="C286" s="39"/>
      <c r="D286" s="39" t="s">
        <v>4565</v>
      </c>
      <c r="E286" s="39" t="s">
        <v>611</v>
      </c>
      <c r="F286" s="39" t="s">
        <v>3464</v>
      </c>
      <c r="G286" s="39" t="s">
        <v>6135</v>
      </c>
      <c r="H286" s="39" t="s">
        <v>4502</v>
      </c>
      <c r="I286" s="40" t="n">
        <v>9</v>
      </c>
      <c r="J286" s="40" t="n">
        <v>0</v>
      </c>
      <c r="K286" s="39" t="s">
        <v>4503</v>
      </c>
      <c r="L286" s="41" t="n">
        <v>0</v>
      </c>
      <c r="M286" s="41" t="n">
        <v>212121</v>
      </c>
      <c r="O286" s="42" t="n">
        <f aca="false">M286/SUM($M$2:$M$485)</f>
        <v>0.00345671187934808</v>
      </c>
      <c r="P286" s="43" t="n">
        <f aca="false">IFERROR(M286/I286,0)</f>
        <v>23569</v>
      </c>
      <c r="Q286" s="17"/>
      <c r="R286" s="44" t="n">
        <f aca="false">I286-Q286</f>
        <v>9</v>
      </c>
      <c r="S286" s="43" t="n">
        <f aca="false">$AK286*R286</f>
        <v>212121</v>
      </c>
      <c r="U286" s="26" t="s">
        <v>259</v>
      </c>
      <c r="V286" s="26" t="s">
        <v>610</v>
      </c>
      <c r="W286" s="26" t="s">
        <v>612</v>
      </c>
      <c r="X286" s="26"/>
      <c r="Y286" s="26" t="s">
        <v>615</v>
      </c>
      <c r="Z286" s="27" t="s">
        <v>126</v>
      </c>
      <c r="AA286" s="26"/>
      <c r="AB286" s="26"/>
      <c r="AC286" s="26"/>
      <c r="AD286" s="26"/>
      <c r="AE286" s="26"/>
      <c r="AF286" s="26"/>
      <c r="AG286" s="26"/>
      <c r="AH286" s="45" t="n">
        <v>9</v>
      </c>
      <c r="AI286" s="45" t="n">
        <f aca="false">Q286</f>
        <v>0</v>
      </c>
      <c r="AJ286" s="45" t="n">
        <f aca="false">$AH286-$AI286</f>
        <v>9</v>
      </c>
      <c r="AK286" s="46" t="n">
        <v>23569</v>
      </c>
      <c r="AL286" s="46" t="n">
        <f aca="false">$AJ286*$AK286</f>
        <v>212121</v>
      </c>
      <c r="AM286" s="46" t="n">
        <f aca="false">$AI286*$AK286</f>
        <v>0</v>
      </c>
      <c r="AN286" s="26"/>
      <c r="AO286" s="26"/>
    </row>
    <row r="287" customFormat="false" ht="12" hidden="false" customHeight="false" outlineLevel="0" collapsed="false">
      <c r="A287" s="39" t="s">
        <v>1490</v>
      </c>
      <c r="B287" s="39" t="s">
        <v>1491</v>
      </c>
      <c r="C287" s="39"/>
      <c r="D287" s="39" t="s">
        <v>4565</v>
      </c>
      <c r="E287" s="39" t="s">
        <v>611</v>
      </c>
      <c r="F287" s="39" t="s">
        <v>3464</v>
      </c>
      <c r="G287" s="39" t="s">
        <v>6135</v>
      </c>
      <c r="H287" s="39" t="s">
        <v>4502</v>
      </c>
      <c r="I287" s="40" t="n">
        <v>9</v>
      </c>
      <c r="J287" s="40" t="n">
        <v>0</v>
      </c>
      <c r="K287" s="39" t="s">
        <v>4503</v>
      </c>
      <c r="L287" s="41" t="n">
        <v>0</v>
      </c>
      <c r="M287" s="41" t="n">
        <v>212121</v>
      </c>
      <c r="O287" s="42" t="n">
        <f aca="false">M287/SUM($M$2:$M$485)</f>
        <v>0.00345671187934808</v>
      </c>
      <c r="P287" s="43" t="n">
        <f aca="false">IFERROR(M287/I287,0)</f>
        <v>23569</v>
      </c>
      <c r="Q287" s="17"/>
      <c r="R287" s="44" t="n">
        <f aca="false">I287-Q287</f>
        <v>9</v>
      </c>
      <c r="S287" s="43" t="n">
        <f aca="false">$AK287*R287</f>
        <v>212121</v>
      </c>
      <c r="U287" s="26" t="s">
        <v>259</v>
      </c>
      <c r="V287" s="26" t="s">
        <v>610</v>
      </c>
      <c r="W287" s="26" t="s">
        <v>612</v>
      </c>
      <c r="X287" s="26"/>
      <c r="Y287" s="26" t="s">
        <v>615</v>
      </c>
      <c r="Z287" s="27" t="s">
        <v>126</v>
      </c>
      <c r="AA287" s="26"/>
      <c r="AB287" s="26"/>
      <c r="AC287" s="26"/>
      <c r="AD287" s="26"/>
      <c r="AE287" s="26"/>
      <c r="AF287" s="26"/>
      <c r="AG287" s="26"/>
      <c r="AH287" s="45" t="n">
        <v>9</v>
      </c>
      <c r="AI287" s="45" t="n">
        <f aca="false">Q287</f>
        <v>0</v>
      </c>
      <c r="AJ287" s="45" t="n">
        <f aca="false">$AH287-$AI287</f>
        <v>9</v>
      </c>
      <c r="AK287" s="46" t="n">
        <v>23569</v>
      </c>
      <c r="AL287" s="46" t="n">
        <f aca="false">$AJ287*$AK287</f>
        <v>212121</v>
      </c>
      <c r="AM287" s="46" t="n">
        <f aca="false">$AI287*$AK287</f>
        <v>0</v>
      </c>
      <c r="AN287" s="26"/>
      <c r="AO287" s="26"/>
    </row>
    <row r="288" customFormat="false" ht="12" hidden="false" customHeight="false" outlineLevel="0" collapsed="false">
      <c r="A288" s="39" t="s">
        <v>3969</v>
      </c>
      <c r="B288" s="39" t="s">
        <v>3970</v>
      </c>
      <c r="C288" s="39"/>
      <c r="D288" s="39" t="s">
        <v>4565</v>
      </c>
      <c r="E288" s="39" t="s">
        <v>611</v>
      </c>
      <c r="F288" s="39" t="s">
        <v>3464</v>
      </c>
      <c r="G288" s="39" t="s">
        <v>6171</v>
      </c>
      <c r="H288" s="39" t="s">
        <v>4502</v>
      </c>
      <c r="I288" s="40" t="n">
        <v>9</v>
      </c>
      <c r="J288" s="40" t="n">
        <v>0</v>
      </c>
      <c r="K288" s="39" t="s">
        <v>4503</v>
      </c>
      <c r="L288" s="41" t="n">
        <v>0</v>
      </c>
      <c r="M288" s="41" t="n">
        <v>989539.65</v>
      </c>
      <c r="O288" s="42" t="n">
        <f aca="false">M288/SUM($M$2:$M$485)</f>
        <v>0.0161254824521897</v>
      </c>
      <c r="P288" s="43" t="n">
        <f aca="false">IFERROR(M288/I288,0)</f>
        <v>109948.85</v>
      </c>
      <c r="Q288" s="17"/>
      <c r="R288" s="44" t="n">
        <f aca="false">I288-Q288</f>
        <v>9</v>
      </c>
      <c r="S288" s="43" t="n">
        <f aca="false">$AK288*R288</f>
        <v>989539.65</v>
      </c>
      <c r="U288" s="26" t="s">
        <v>259</v>
      </c>
      <c r="V288" s="26" t="s">
        <v>610</v>
      </c>
      <c r="W288" s="26" t="s">
        <v>612</v>
      </c>
      <c r="X288" s="26"/>
      <c r="Y288" s="26" t="s">
        <v>615</v>
      </c>
      <c r="Z288" s="27" t="s">
        <v>126</v>
      </c>
      <c r="AA288" s="26"/>
      <c r="AB288" s="26"/>
      <c r="AC288" s="26"/>
      <c r="AD288" s="26"/>
      <c r="AE288" s="26"/>
      <c r="AF288" s="26"/>
      <c r="AG288" s="26"/>
      <c r="AH288" s="45" t="n">
        <v>9</v>
      </c>
      <c r="AI288" s="45" t="n">
        <f aca="false">Q288</f>
        <v>0</v>
      </c>
      <c r="AJ288" s="45" t="n">
        <f aca="false">$AH288-$AI288</f>
        <v>9</v>
      </c>
      <c r="AK288" s="46" t="n">
        <v>109948.85</v>
      </c>
      <c r="AL288" s="46" t="n">
        <f aca="false">$AJ288*$AK288</f>
        <v>989539.65</v>
      </c>
      <c r="AM288" s="46" t="n">
        <f aca="false">$AI288*$AK288</f>
        <v>0</v>
      </c>
      <c r="AN288" s="26"/>
      <c r="AO288" s="26"/>
    </row>
    <row r="289" customFormat="false" ht="12" hidden="false" customHeight="false" outlineLevel="0" collapsed="false">
      <c r="A289" s="39" t="s">
        <v>3971</v>
      </c>
      <c r="B289" s="39" t="s">
        <v>3972</v>
      </c>
      <c r="C289" s="39"/>
      <c r="D289" s="39" t="s">
        <v>4565</v>
      </c>
      <c r="E289" s="39" t="s">
        <v>611</v>
      </c>
      <c r="F289" s="39" t="s">
        <v>3464</v>
      </c>
      <c r="G289" s="39" t="s">
        <v>6171</v>
      </c>
      <c r="H289" s="39" t="s">
        <v>4502</v>
      </c>
      <c r="I289" s="40" t="n">
        <v>9</v>
      </c>
      <c r="J289" s="40" t="n">
        <v>0</v>
      </c>
      <c r="K289" s="39" t="s">
        <v>4503</v>
      </c>
      <c r="L289" s="41" t="n">
        <v>0</v>
      </c>
      <c r="M289" s="41" t="n">
        <v>989539.65</v>
      </c>
      <c r="O289" s="42" t="n">
        <f aca="false">M289/SUM($M$2:$M$485)</f>
        <v>0.0161254824521897</v>
      </c>
      <c r="P289" s="43" t="n">
        <f aca="false">IFERROR(M289/I289,0)</f>
        <v>109948.85</v>
      </c>
      <c r="Q289" s="17"/>
      <c r="R289" s="44" t="n">
        <f aca="false">I289-Q289</f>
        <v>9</v>
      </c>
      <c r="S289" s="43" t="n">
        <f aca="false">$AK289*R289</f>
        <v>989539.65</v>
      </c>
      <c r="U289" s="26" t="s">
        <v>259</v>
      </c>
      <c r="V289" s="26" t="s">
        <v>610</v>
      </c>
      <c r="W289" s="26" t="s">
        <v>612</v>
      </c>
      <c r="X289" s="26"/>
      <c r="Y289" s="26" t="s">
        <v>615</v>
      </c>
      <c r="Z289" s="27" t="s">
        <v>126</v>
      </c>
      <c r="AA289" s="26"/>
      <c r="AB289" s="26"/>
      <c r="AC289" s="26"/>
      <c r="AD289" s="26"/>
      <c r="AE289" s="26"/>
      <c r="AF289" s="26"/>
      <c r="AG289" s="26"/>
      <c r="AH289" s="45" t="n">
        <v>9</v>
      </c>
      <c r="AI289" s="45" t="n">
        <f aca="false">Q289</f>
        <v>0</v>
      </c>
      <c r="AJ289" s="45" t="n">
        <f aca="false">$AH289-$AI289</f>
        <v>9</v>
      </c>
      <c r="AK289" s="46" t="n">
        <v>109948.85</v>
      </c>
      <c r="AL289" s="46" t="n">
        <f aca="false">$AJ289*$AK289</f>
        <v>989539.65</v>
      </c>
      <c r="AM289" s="46" t="n">
        <f aca="false">$AI289*$AK289</f>
        <v>0</v>
      </c>
      <c r="AN289" s="26"/>
      <c r="AO289" s="26"/>
    </row>
    <row r="290" customFormat="false" ht="12" hidden="false" customHeight="false" outlineLevel="0" collapsed="false">
      <c r="A290" s="39" t="s">
        <v>3959</v>
      </c>
      <c r="B290" s="39" t="s">
        <v>3960</v>
      </c>
      <c r="C290" s="39"/>
      <c r="D290" s="39" t="s">
        <v>4565</v>
      </c>
      <c r="E290" s="39" t="s">
        <v>611</v>
      </c>
      <c r="F290" s="39" t="s">
        <v>3464</v>
      </c>
      <c r="G290" s="39" t="s">
        <v>6171</v>
      </c>
      <c r="H290" s="39" t="s">
        <v>4502</v>
      </c>
      <c r="I290" s="40" t="n">
        <v>9</v>
      </c>
      <c r="J290" s="40" t="n">
        <v>0</v>
      </c>
      <c r="K290" s="39" t="s">
        <v>4503</v>
      </c>
      <c r="L290" s="41" t="n">
        <v>0</v>
      </c>
      <c r="M290" s="41" t="n">
        <v>982261.48</v>
      </c>
      <c r="O290" s="42" t="n">
        <f aca="false">M290/SUM($M$2:$M$485)</f>
        <v>0.0160068778034331</v>
      </c>
      <c r="P290" s="43" t="n">
        <f aca="false">IFERROR(M290/I290,0)</f>
        <v>109140.164444444</v>
      </c>
      <c r="Q290" s="17"/>
      <c r="R290" s="44" t="n">
        <f aca="false">I290-Q290</f>
        <v>9</v>
      </c>
      <c r="S290" s="43" t="n">
        <f aca="false">$AK290*R290</f>
        <v>982261.476</v>
      </c>
      <c r="U290" s="26" t="s">
        <v>259</v>
      </c>
      <c r="V290" s="26" t="s">
        <v>610</v>
      </c>
      <c r="W290" s="26" t="s">
        <v>612</v>
      </c>
      <c r="X290" s="26"/>
      <c r="Y290" s="26" t="s">
        <v>615</v>
      </c>
      <c r="Z290" s="27" t="s">
        <v>126</v>
      </c>
      <c r="AA290" s="26"/>
      <c r="AB290" s="26"/>
      <c r="AC290" s="26"/>
      <c r="AD290" s="26"/>
      <c r="AE290" s="26"/>
      <c r="AF290" s="26"/>
      <c r="AG290" s="26"/>
      <c r="AH290" s="45" t="n">
        <v>10</v>
      </c>
      <c r="AI290" s="45" t="n">
        <f aca="false">Q290</f>
        <v>0</v>
      </c>
      <c r="AJ290" s="45" t="n">
        <f aca="false">$AH290-$AI290</f>
        <v>10</v>
      </c>
      <c r="AK290" s="46" t="n">
        <v>109140.164</v>
      </c>
      <c r="AL290" s="46" t="n">
        <f aca="false">$AJ290*$AK290</f>
        <v>1091401.64</v>
      </c>
      <c r="AM290" s="46" t="n">
        <f aca="false">$AI290*$AK290</f>
        <v>0</v>
      </c>
      <c r="AN290" s="26"/>
      <c r="AO290" s="26" t="s">
        <v>3489</v>
      </c>
    </row>
    <row r="291" customFormat="false" ht="12" hidden="false" customHeight="false" outlineLevel="0" collapsed="false">
      <c r="A291" s="39" t="s">
        <v>3973</v>
      </c>
      <c r="B291" s="39" t="s">
        <v>3974</v>
      </c>
      <c r="C291" s="39" t="s">
        <v>6173</v>
      </c>
      <c r="D291" s="39" t="s">
        <v>4505</v>
      </c>
      <c r="E291" s="39" t="s">
        <v>261</v>
      </c>
      <c r="F291" s="39" t="s">
        <v>3464</v>
      </c>
      <c r="G291" s="39" t="s">
        <v>6096</v>
      </c>
      <c r="H291" s="39" t="s">
        <v>4502</v>
      </c>
      <c r="I291" s="40" t="n">
        <v>8</v>
      </c>
      <c r="J291" s="40" t="n">
        <v>0</v>
      </c>
      <c r="K291" s="39" t="s">
        <v>4503</v>
      </c>
      <c r="L291" s="41" t="n">
        <v>0</v>
      </c>
      <c r="M291" s="41" t="n">
        <v>97947.7</v>
      </c>
      <c r="O291" s="42" t="n">
        <f aca="false">M291/SUM($M$2:$M$485)</f>
        <v>0.00159615020740437</v>
      </c>
      <c r="P291" s="43" t="n">
        <f aca="false">IFERROR(M291/I291,0)</f>
        <v>12243.4625</v>
      </c>
      <c r="Q291" s="17" t="n">
        <v>7</v>
      </c>
      <c r="R291" s="44" t="n">
        <f aca="false">I291-Q291</f>
        <v>1</v>
      </c>
      <c r="S291" s="43" t="n">
        <f aca="false">$AK291*R291</f>
        <v>12243.4625</v>
      </c>
      <c r="U291" s="26" t="s">
        <v>259</v>
      </c>
      <c r="V291" s="26" t="s">
        <v>260</v>
      </c>
      <c r="W291" s="26" t="s">
        <v>262</v>
      </c>
      <c r="X291" s="24" t="s">
        <v>226</v>
      </c>
      <c r="Y291" s="26" t="s">
        <v>267</v>
      </c>
      <c r="Z291" s="25" t="s">
        <v>51</v>
      </c>
      <c r="AA291" s="26" t="s">
        <v>1859</v>
      </c>
      <c r="AB291" s="26" t="s">
        <v>3975</v>
      </c>
      <c r="AC291" s="26" t="s">
        <v>290</v>
      </c>
      <c r="AD291" s="26" t="s">
        <v>269</v>
      </c>
      <c r="AE291" s="26"/>
      <c r="AF291" s="26" t="s">
        <v>269</v>
      </c>
      <c r="AG291" s="26"/>
      <c r="AH291" s="45" t="n">
        <v>8</v>
      </c>
      <c r="AI291" s="45" t="n">
        <f aca="false">Q291</f>
        <v>7</v>
      </c>
      <c r="AJ291" s="45" t="n">
        <f aca="false">$AH291-$AI291</f>
        <v>1</v>
      </c>
      <c r="AK291" s="46" t="n">
        <v>12243.4625</v>
      </c>
      <c r="AL291" s="46" t="n">
        <f aca="false">$AJ291*$AK291</f>
        <v>12243.4625</v>
      </c>
      <c r="AM291" s="46" t="n">
        <f aca="false">$AI291*$AK291</f>
        <v>85704.2375</v>
      </c>
      <c r="AN291" s="26"/>
      <c r="AO291" s="26" t="s">
        <v>764</v>
      </c>
    </row>
    <row r="292" customFormat="false" ht="12" hidden="false" customHeight="false" outlineLevel="0" collapsed="false">
      <c r="A292" s="39" t="s">
        <v>3976</v>
      </c>
      <c r="B292" s="39" t="s">
        <v>3977</v>
      </c>
      <c r="C292" s="39" t="s">
        <v>6174</v>
      </c>
      <c r="D292" s="39" t="s">
        <v>4505</v>
      </c>
      <c r="E292" s="39" t="s">
        <v>261</v>
      </c>
      <c r="F292" s="39" t="s">
        <v>3464</v>
      </c>
      <c r="G292" s="39" t="s">
        <v>6096</v>
      </c>
      <c r="H292" s="39" t="s">
        <v>4502</v>
      </c>
      <c r="I292" s="40" t="n">
        <v>8</v>
      </c>
      <c r="J292" s="40" t="n">
        <v>0</v>
      </c>
      <c r="K292" s="39" t="s">
        <v>4503</v>
      </c>
      <c r="L292" s="41" t="n">
        <v>0</v>
      </c>
      <c r="M292" s="41" t="n">
        <v>38360</v>
      </c>
      <c r="O292" s="42" t="n">
        <f aca="false">M292/SUM($M$2:$M$485)</f>
        <v>0.000625112401373708</v>
      </c>
      <c r="P292" s="43" t="n">
        <f aca="false">IFERROR(M292/I292,0)</f>
        <v>4795</v>
      </c>
      <c r="Q292" s="17"/>
      <c r="R292" s="44" t="n">
        <f aca="false">I292-Q292</f>
        <v>8</v>
      </c>
      <c r="S292" s="43" t="n">
        <f aca="false">$AK292*R292</f>
        <v>38360</v>
      </c>
      <c r="U292" s="26" t="s">
        <v>259</v>
      </c>
      <c r="V292" s="26" t="s">
        <v>260</v>
      </c>
      <c r="W292" s="26" t="s">
        <v>262</v>
      </c>
      <c r="X292" s="26"/>
      <c r="Y292" s="26" t="s">
        <v>277</v>
      </c>
      <c r="Z292" s="27" t="s">
        <v>123</v>
      </c>
      <c r="AA292" s="26"/>
      <c r="AB292" s="26"/>
      <c r="AC292" s="26"/>
      <c r="AD292" s="26"/>
      <c r="AE292" s="26"/>
      <c r="AF292" s="26"/>
      <c r="AG292" s="26"/>
      <c r="AH292" s="45" t="n">
        <v>8</v>
      </c>
      <c r="AI292" s="45" t="n">
        <f aca="false">Q292</f>
        <v>0</v>
      </c>
      <c r="AJ292" s="45" t="n">
        <f aca="false">$AH292-$AI292</f>
        <v>8</v>
      </c>
      <c r="AK292" s="46" t="n">
        <v>4795</v>
      </c>
      <c r="AL292" s="46" t="n">
        <f aca="false">$AJ292*$AK292</f>
        <v>38360</v>
      </c>
      <c r="AM292" s="46" t="n">
        <f aca="false">$AI292*$AK292</f>
        <v>0</v>
      </c>
      <c r="AN292" s="26"/>
      <c r="AO292" s="26"/>
    </row>
    <row r="293" customFormat="false" ht="12" hidden="false" customHeight="false" outlineLevel="0" collapsed="false">
      <c r="A293" s="39" t="s">
        <v>3978</v>
      </c>
      <c r="B293" s="39" t="s">
        <v>3979</v>
      </c>
      <c r="C293" s="39" t="s">
        <v>4506</v>
      </c>
      <c r="D293" s="39" t="s">
        <v>4515</v>
      </c>
      <c r="E293" s="39" t="s">
        <v>261</v>
      </c>
      <c r="F293" s="39" t="s">
        <v>3464</v>
      </c>
      <c r="G293" s="39" t="s">
        <v>6096</v>
      </c>
      <c r="H293" s="39" t="s">
        <v>4502</v>
      </c>
      <c r="I293" s="40" t="n">
        <v>8</v>
      </c>
      <c r="J293" s="40" t="n">
        <v>0</v>
      </c>
      <c r="K293" s="39" t="s">
        <v>4503</v>
      </c>
      <c r="L293" s="41" t="n">
        <v>0</v>
      </c>
      <c r="M293" s="41" t="n">
        <v>317053.76</v>
      </c>
      <c r="O293" s="42" t="n">
        <f aca="false">M293/SUM($M$2:$M$485)</f>
        <v>0.00516669023144325</v>
      </c>
      <c r="P293" s="43" t="n">
        <f aca="false">IFERROR(M293/I293,0)</f>
        <v>39631.72</v>
      </c>
      <c r="Q293" s="17"/>
      <c r="R293" s="44" t="n">
        <f aca="false">I293-Q293</f>
        <v>8</v>
      </c>
      <c r="S293" s="43" t="n">
        <f aca="false">$AK293*R293</f>
        <v>317053.76</v>
      </c>
      <c r="U293" s="26" t="s">
        <v>259</v>
      </c>
      <c r="V293" s="26" t="s">
        <v>260</v>
      </c>
      <c r="W293" s="26" t="s">
        <v>262</v>
      </c>
      <c r="X293" s="26"/>
      <c r="Y293" s="26" t="s">
        <v>277</v>
      </c>
      <c r="Z293" s="27" t="s">
        <v>123</v>
      </c>
      <c r="AA293" s="26"/>
      <c r="AB293" s="26"/>
      <c r="AC293" s="26"/>
      <c r="AD293" s="26"/>
      <c r="AE293" s="26"/>
      <c r="AF293" s="26"/>
      <c r="AG293" s="26"/>
      <c r="AH293" s="45" t="n">
        <v>8</v>
      </c>
      <c r="AI293" s="45" t="n">
        <f aca="false">Q293</f>
        <v>0</v>
      </c>
      <c r="AJ293" s="45" t="n">
        <f aca="false">$AH293-$AI293</f>
        <v>8</v>
      </c>
      <c r="AK293" s="46" t="n">
        <v>39631.72</v>
      </c>
      <c r="AL293" s="46" t="n">
        <f aca="false">$AJ293*$AK293</f>
        <v>317053.76</v>
      </c>
      <c r="AM293" s="46" t="n">
        <f aca="false">$AI293*$AK293</f>
        <v>0</v>
      </c>
      <c r="AN293" s="26"/>
      <c r="AO293" s="26"/>
    </row>
    <row r="294" customFormat="false" ht="12" hidden="false" customHeight="false" outlineLevel="0" collapsed="false">
      <c r="A294" s="39" t="s">
        <v>2746</v>
      </c>
      <c r="B294" s="39" t="s">
        <v>2747</v>
      </c>
      <c r="C294" s="39"/>
      <c r="D294" s="39" t="s">
        <v>4505</v>
      </c>
      <c r="E294" s="39" t="s">
        <v>274</v>
      </c>
      <c r="F294" s="39" t="s">
        <v>3464</v>
      </c>
      <c r="G294" s="39" t="s">
        <v>6096</v>
      </c>
      <c r="H294" s="39" t="s">
        <v>4502</v>
      </c>
      <c r="I294" s="40" t="n">
        <v>8</v>
      </c>
      <c r="J294" s="40" t="n">
        <v>0</v>
      </c>
      <c r="K294" s="39" t="s">
        <v>4503</v>
      </c>
      <c r="L294" s="41" t="n">
        <v>0</v>
      </c>
      <c r="M294" s="41" t="n">
        <v>4082.16</v>
      </c>
      <c r="O294" s="42" t="n">
        <f aca="false">M294/SUM($M$2:$M$485)</f>
        <v>6.65226496452475E-005</v>
      </c>
      <c r="P294" s="43" t="n">
        <f aca="false">IFERROR(M294/I294,0)</f>
        <v>510.27</v>
      </c>
      <c r="Q294" s="17"/>
      <c r="R294" s="44" t="n">
        <f aca="false">I294-Q294</f>
        <v>8</v>
      </c>
      <c r="S294" s="43" t="n">
        <f aca="false">$AK294*R294</f>
        <v>4082.16</v>
      </c>
      <c r="U294" s="26" t="s">
        <v>259</v>
      </c>
      <c r="V294" s="26" t="s">
        <v>273</v>
      </c>
      <c r="W294" s="26" t="s">
        <v>262</v>
      </c>
      <c r="X294" s="26"/>
      <c r="Y294" s="26" t="s">
        <v>277</v>
      </c>
      <c r="Z294" s="27" t="s">
        <v>123</v>
      </c>
      <c r="AA294" s="26"/>
      <c r="AB294" s="26"/>
      <c r="AC294" s="26"/>
      <c r="AD294" s="26"/>
      <c r="AE294" s="26"/>
      <c r="AF294" s="26"/>
      <c r="AG294" s="26"/>
      <c r="AH294" s="45" t="n">
        <v>8</v>
      </c>
      <c r="AI294" s="45" t="n">
        <f aca="false">Q294</f>
        <v>0</v>
      </c>
      <c r="AJ294" s="45" t="n">
        <f aca="false">$AH294-$AI294</f>
        <v>8</v>
      </c>
      <c r="AK294" s="46" t="n">
        <v>510.27</v>
      </c>
      <c r="AL294" s="46" t="n">
        <f aca="false">$AJ294*$AK294</f>
        <v>4082.16</v>
      </c>
      <c r="AM294" s="46" t="n">
        <f aca="false">$AI294*$AK294</f>
        <v>0</v>
      </c>
      <c r="AN294" s="26"/>
      <c r="AO294" s="26"/>
    </row>
    <row r="295" customFormat="false" ht="12" hidden="false" customHeight="false" outlineLevel="0" collapsed="false">
      <c r="A295" s="39" t="s">
        <v>3980</v>
      </c>
      <c r="B295" s="39" t="s">
        <v>3981</v>
      </c>
      <c r="C295" s="39"/>
      <c r="D295" s="39" t="s">
        <v>4505</v>
      </c>
      <c r="E295" s="39" t="s">
        <v>274</v>
      </c>
      <c r="F295" s="39" t="s">
        <v>3464</v>
      </c>
      <c r="G295" s="39" t="s">
        <v>6096</v>
      </c>
      <c r="H295" s="39" t="s">
        <v>4502</v>
      </c>
      <c r="I295" s="40" t="n">
        <v>8</v>
      </c>
      <c r="J295" s="40" t="n">
        <v>0</v>
      </c>
      <c r="K295" s="39" t="s">
        <v>4503</v>
      </c>
      <c r="L295" s="41" t="n">
        <v>0</v>
      </c>
      <c r="M295" s="41" t="n">
        <v>4082.16</v>
      </c>
      <c r="O295" s="42" t="n">
        <f aca="false">M295/SUM($M$2:$M$485)</f>
        <v>6.65226496452475E-005</v>
      </c>
      <c r="P295" s="43" t="n">
        <f aca="false">IFERROR(M295/I295,0)</f>
        <v>510.27</v>
      </c>
      <c r="Q295" s="17"/>
      <c r="R295" s="44" t="n">
        <f aca="false">I295-Q295</f>
        <v>8</v>
      </c>
      <c r="S295" s="43" t="n">
        <f aca="false">$AK295*R295</f>
        <v>4082.16</v>
      </c>
      <c r="U295" s="26" t="s">
        <v>259</v>
      </c>
      <c r="V295" s="26" t="s">
        <v>273</v>
      </c>
      <c r="W295" s="26" t="s">
        <v>262</v>
      </c>
      <c r="X295" s="26"/>
      <c r="Y295" s="26" t="s">
        <v>277</v>
      </c>
      <c r="Z295" s="27" t="s">
        <v>123</v>
      </c>
      <c r="AA295" s="26"/>
      <c r="AB295" s="26"/>
      <c r="AC295" s="26"/>
      <c r="AD295" s="26"/>
      <c r="AE295" s="26"/>
      <c r="AF295" s="26"/>
      <c r="AG295" s="26"/>
      <c r="AH295" s="45" t="n">
        <v>8</v>
      </c>
      <c r="AI295" s="45" t="n">
        <f aca="false">Q295</f>
        <v>0</v>
      </c>
      <c r="AJ295" s="45" t="n">
        <f aca="false">$AH295-$AI295</f>
        <v>8</v>
      </c>
      <c r="AK295" s="46" t="n">
        <v>510.27</v>
      </c>
      <c r="AL295" s="46" t="n">
        <f aca="false">$AJ295*$AK295</f>
        <v>4082.16</v>
      </c>
      <c r="AM295" s="46" t="n">
        <f aca="false">$AI295*$AK295</f>
        <v>0</v>
      </c>
      <c r="AN295" s="26"/>
      <c r="AO295" s="26"/>
    </row>
    <row r="296" customFormat="false" ht="12" hidden="false" customHeight="false" outlineLevel="0" collapsed="false">
      <c r="A296" s="39" t="s">
        <v>1438</v>
      </c>
      <c r="B296" s="39" t="s">
        <v>1439</v>
      </c>
      <c r="C296" s="39"/>
      <c r="D296" s="39" t="s">
        <v>4565</v>
      </c>
      <c r="E296" s="39" t="s">
        <v>611</v>
      </c>
      <c r="F296" s="39" t="s">
        <v>3464</v>
      </c>
      <c r="G296" s="39" t="s">
        <v>6135</v>
      </c>
      <c r="H296" s="39" t="s">
        <v>4502</v>
      </c>
      <c r="I296" s="40" t="n">
        <v>8</v>
      </c>
      <c r="J296" s="40" t="n">
        <v>0</v>
      </c>
      <c r="K296" s="39" t="s">
        <v>4503</v>
      </c>
      <c r="L296" s="41" t="n">
        <v>0</v>
      </c>
      <c r="M296" s="41" t="n">
        <v>687077.33</v>
      </c>
      <c r="O296" s="42" t="n">
        <f aca="false">M296/SUM($M$2:$M$485)</f>
        <v>0.0111965735058847</v>
      </c>
      <c r="P296" s="43" t="n">
        <f aca="false">IFERROR(M296/I296,0)</f>
        <v>85884.66625</v>
      </c>
      <c r="Q296" s="17"/>
      <c r="R296" s="44" t="n">
        <f aca="false">I296-Q296</f>
        <v>8</v>
      </c>
      <c r="S296" s="43" t="n">
        <f aca="false">$AK296*R296</f>
        <v>687077.333333333</v>
      </c>
      <c r="U296" s="26" t="s">
        <v>259</v>
      </c>
      <c r="V296" s="26" t="s">
        <v>610</v>
      </c>
      <c r="W296" s="26" t="s">
        <v>612</v>
      </c>
      <c r="X296" s="26"/>
      <c r="Y296" s="26" t="s">
        <v>615</v>
      </c>
      <c r="Z296" s="27" t="s">
        <v>126</v>
      </c>
      <c r="AA296" s="26"/>
      <c r="AB296" s="26"/>
      <c r="AC296" s="26"/>
      <c r="AD296" s="26"/>
      <c r="AE296" s="26"/>
      <c r="AF296" s="26"/>
      <c r="AG296" s="26"/>
      <c r="AH296" s="45" t="n">
        <v>12</v>
      </c>
      <c r="AI296" s="45" t="n">
        <f aca="false">Q296</f>
        <v>0</v>
      </c>
      <c r="AJ296" s="45" t="n">
        <f aca="false">$AH296-$AI296</f>
        <v>12</v>
      </c>
      <c r="AK296" s="46" t="n">
        <v>85884.6666666667</v>
      </c>
      <c r="AL296" s="46" t="n">
        <f aca="false">$AJ296*$AK296</f>
        <v>1030616</v>
      </c>
      <c r="AM296" s="46" t="n">
        <f aca="false">$AI296*$AK296</f>
        <v>0</v>
      </c>
      <c r="AN296" s="26"/>
      <c r="AO296" s="26" t="s">
        <v>3489</v>
      </c>
    </row>
    <row r="297" customFormat="false" ht="12" hidden="false" customHeight="false" outlineLevel="0" collapsed="false">
      <c r="A297" s="39" t="s">
        <v>2779</v>
      </c>
      <c r="B297" s="39" t="s">
        <v>2780</v>
      </c>
      <c r="C297" s="39"/>
      <c r="D297" s="39" t="s">
        <v>4565</v>
      </c>
      <c r="E297" s="39" t="s">
        <v>611</v>
      </c>
      <c r="F297" s="39" t="s">
        <v>3464</v>
      </c>
      <c r="G297" s="39" t="s">
        <v>6135</v>
      </c>
      <c r="H297" s="39" t="s">
        <v>4502</v>
      </c>
      <c r="I297" s="40" t="n">
        <v>8</v>
      </c>
      <c r="J297" s="40" t="n">
        <v>0</v>
      </c>
      <c r="K297" s="39" t="s">
        <v>4503</v>
      </c>
      <c r="L297" s="41" t="n">
        <v>0</v>
      </c>
      <c r="M297" s="41" t="n">
        <v>201016.96</v>
      </c>
      <c r="O297" s="42" t="n">
        <f aca="false">M297/SUM($M$2:$M$485)</f>
        <v>0.00327576106836399</v>
      </c>
      <c r="P297" s="43" t="n">
        <f aca="false">IFERROR(M297/I297,0)</f>
        <v>25127.12</v>
      </c>
      <c r="Q297" s="17"/>
      <c r="R297" s="44" t="n">
        <f aca="false">I297-Q297</f>
        <v>8</v>
      </c>
      <c r="S297" s="43" t="n">
        <f aca="false">$AK297*R297</f>
        <v>201016.96</v>
      </c>
      <c r="U297" s="26" t="s">
        <v>259</v>
      </c>
      <c r="V297" s="26" t="s">
        <v>610</v>
      </c>
      <c r="W297" s="26" t="s">
        <v>612</v>
      </c>
      <c r="X297" s="26"/>
      <c r="Y297" s="26" t="s">
        <v>615</v>
      </c>
      <c r="Z297" s="27" t="s">
        <v>126</v>
      </c>
      <c r="AA297" s="26"/>
      <c r="AB297" s="26"/>
      <c r="AC297" s="26"/>
      <c r="AD297" s="26"/>
      <c r="AE297" s="26"/>
      <c r="AF297" s="26"/>
      <c r="AG297" s="26"/>
      <c r="AH297" s="45" t="n">
        <v>8</v>
      </c>
      <c r="AI297" s="45" t="n">
        <f aca="false">Q297</f>
        <v>0</v>
      </c>
      <c r="AJ297" s="45" t="n">
        <f aca="false">$AH297-$AI297</f>
        <v>8</v>
      </c>
      <c r="AK297" s="46" t="n">
        <v>25127.12</v>
      </c>
      <c r="AL297" s="46" t="n">
        <f aca="false">$AJ297*$AK297</f>
        <v>201016.96</v>
      </c>
      <c r="AM297" s="46" t="n">
        <f aca="false">$AI297*$AK297</f>
        <v>0</v>
      </c>
      <c r="AN297" s="26"/>
      <c r="AO297" s="26"/>
    </row>
    <row r="298" customFormat="false" ht="12" hidden="false" customHeight="false" outlineLevel="0" collapsed="false">
      <c r="A298" s="39" t="s">
        <v>1269</v>
      </c>
      <c r="B298" s="39" t="s">
        <v>1270</v>
      </c>
      <c r="C298" s="39"/>
      <c r="D298" s="39" t="s">
        <v>4565</v>
      </c>
      <c r="E298" s="39" t="s">
        <v>611</v>
      </c>
      <c r="F298" s="39" t="s">
        <v>3464</v>
      </c>
      <c r="G298" s="39" t="s">
        <v>6135</v>
      </c>
      <c r="H298" s="39" t="s">
        <v>4502</v>
      </c>
      <c r="I298" s="40" t="n">
        <v>8</v>
      </c>
      <c r="J298" s="40" t="n">
        <v>0</v>
      </c>
      <c r="K298" s="39" t="s">
        <v>4503</v>
      </c>
      <c r="L298" s="41" t="n">
        <v>0</v>
      </c>
      <c r="M298" s="41" t="n">
        <v>86614.57</v>
      </c>
      <c r="O298" s="42" t="n">
        <f aca="false">M298/SUM($M$2:$M$485)</f>
        <v>0.00141146615867182</v>
      </c>
      <c r="P298" s="43" t="n">
        <f aca="false">IFERROR(M298/I298,0)</f>
        <v>10826.82125</v>
      </c>
      <c r="Q298" s="17"/>
      <c r="R298" s="44" t="n">
        <f aca="false">I298-Q298</f>
        <v>8</v>
      </c>
      <c r="S298" s="43" t="n">
        <f aca="false">$AK298*R298</f>
        <v>86614.574117647</v>
      </c>
      <c r="U298" s="26" t="s">
        <v>259</v>
      </c>
      <c r="V298" s="26" t="s">
        <v>610</v>
      </c>
      <c r="W298" s="26" t="s">
        <v>612</v>
      </c>
      <c r="X298" s="26"/>
      <c r="Y298" s="26" t="s">
        <v>615</v>
      </c>
      <c r="Z298" s="27" t="s">
        <v>126</v>
      </c>
      <c r="AA298" s="26"/>
      <c r="AB298" s="26"/>
      <c r="AC298" s="26"/>
      <c r="AD298" s="26"/>
      <c r="AE298" s="26"/>
      <c r="AF298" s="26"/>
      <c r="AG298" s="26"/>
      <c r="AH298" s="45"/>
      <c r="AI298" s="45"/>
      <c r="AJ298" s="45"/>
      <c r="AK298" s="46" t="n">
        <v>10826.8217647059</v>
      </c>
      <c r="AL298" s="46"/>
      <c r="AM298" s="46"/>
      <c r="AN298" s="26"/>
      <c r="AO298" s="26" t="s">
        <v>3489</v>
      </c>
    </row>
    <row r="299" customFormat="false" ht="12" hidden="false" customHeight="false" outlineLevel="0" collapsed="false">
      <c r="A299" s="39" t="s">
        <v>3982</v>
      </c>
      <c r="B299" s="39" t="s">
        <v>3983</v>
      </c>
      <c r="C299" s="39" t="s">
        <v>4506</v>
      </c>
      <c r="D299" s="39" t="s">
        <v>4505</v>
      </c>
      <c r="E299" s="39" t="s">
        <v>261</v>
      </c>
      <c r="F299" s="39" t="s">
        <v>3464</v>
      </c>
      <c r="G299" s="39" t="s">
        <v>6096</v>
      </c>
      <c r="H299" s="39" t="s">
        <v>4502</v>
      </c>
      <c r="I299" s="40" t="n">
        <v>7</v>
      </c>
      <c r="J299" s="40" t="n">
        <v>0</v>
      </c>
      <c r="K299" s="39" t="s">
        <v>4503</v>
      </c>
      <c r="L299" s="41" t="n">
        <v>0</v>
      </c>
      <c r="M299" s="41" t="n">
        <v>136984.82</v>
      </c>
      <c r="O299" s="42" t="n">
        <f aca="false">M299/SUM($M$2:$M$485)</f>
        <v>0.00223229691819461</v>
      </c>
      <c r="P299" s="43" t="n">
        <f aca="false">IFERROR(M299/I299,0)</f>
        <v>19569.26</v>
      </c>
      <c r="Q299" s="17" t="n">
        <v>160</v>
      </c>
      <c r="R299" s="44" t="n">
        <f aca="false">I299-Q299</f>
        <v>-153</v>
      </c>
      <c r="S299" s="43" t="n">
        <f aca="false">$AK299*R299</f>
        <v>-2994096.78</v>
      </c>
      <c r="U299" s="26" t="s">
        <v>259</v>
      </c>
      <c r="V299" s="26" t="s">
        <v>260</v>
      </c>
      <c r="W299" s="26" t="s">
        <v>262</v>
      </c>
      <c r="X299" s="24" t="s">
        <v>226</v>
      </c>
      <c r="Y299" s="26" t="s">
        <v>267</v>
      </c>
      <c r="Z299" s="24" t="s">
        <v>54</v>
      </c>
      <c r="AA299" s="26" t="s">
        <v>3984</v>
      </c>
      <c r="AB299" s="26" t="s">
        <v>3985</v>
      </c>
      <c r="AC299" s="26" t="s">
        <v>3986</v>
      </c>
      <c r="AD299" s="26" t="s">
        <v>269</v>
      </c>
      <c r="AE299" s="26"/>
      <c r="AF299" s="26" t="s">
        <v>270</v>
      </c>
      <c r="AG299" s="26" t="s">
        <v>1727</v>
      </c>
      <c r="AH299" s="45" t="n">
        <v>7</v>
      </c>
      <c r="AI299" s="45" t="n">
        <f aca="false">Q299</f>
        <v>160</v>
      </c>
      <c r="AJ299" s="45" t="n">
        <f aca="false">$AH299-$AI299</f>
        <v>-153</v>
      </c>
      <c r="AK299" s="46" t="n">
        <v>19569.26</v>
      </c>
      <c r="AL299" s="46" t="n">
        <f aca="false">$AJ299*$AK299</f>
        <v>-2994096.78</v>
      </c>
      <c r="AM299" s="46" t="n">
        <f aca="false">$AI299*$AK299</f>
        <v>3131081.6</v>
      </c>
      <c r="AN299" s="26"/>
      <c r="AO299" s="26" t="s">
        <v>368</v>
      </c>
    </row>
    <row r="300" customFormat="false" ht="12" hidden="false" customHeight="false" outlineLevel="0" collapsed="false">
      <c r="A300" s="39" t="s">
        <v>1424</v>
      </c>
      <c r="B300" s="39" t="s">
        <v>1425</v>
      </c>
      <c r="C300" s="39"/>
      <c r="D300" s="39" t="s">
        <v>4505</v>
      </c>
      <c r="E300" s="39" t="s">
        <v>274</v>
      </c>
      <c r="F300" s="39" t="s">
        <v>3464</v>
      </c>
      <c r="G300" s="39" t="s">
        <v>6096</v>
      </c>
      <c r="H300" s="39" t="s">
        <v>4502</v>
      </c>
      <c r="I300" s="40" t="n">
        <v>7</v>
      </c>
      <c r="J300" s="40" t="n">
        <v>0</v>
      </c>
      <c r="K300" s="39" t="s">
        <v>4503</v>
      </c>
      <c r="L300" s="41" t="n">
        <v>0</v>
      </c>
      <c r="M300" s="41" t="n">
        <v>119970.32</v>
      </c>
      <c r="O300" s="42" t="n">
        <f aca="false">M300/SUM($M$2:$M$485)</f>
        <v>0.00195502958364891</v>
      </c>
      <c r="P300" s="43" t="n">
        <f aca="false">IFERROR(M300/I300,0)</f>
        <v>17138.6171428571</v>
      </c>
      <c r="Q300" s="17" t="n">
        <v>4</v>
      </c>
      <c r="R300" s="44" t="n">
        <f aca="false">I300-Q300</f>
        <v>3</v>
      </c>
      <c r="S300" s="43" t="n">
        <f aca="false">$AK300*R300</f>
        <v>51415.8514285714</v>
      </c>
      <c r="U300" s="26" t="s">
        <v>259</v>
      </c>
      <c r="V300" s="26" t="s">
        <v>273</v>
      </c>
      <c r="W300" s="26" t="s">
        <v>262</v>
      </c>
      <c r="X300" s="29" t="s">
        <v>227</v>
      </c>
      <c r="Y300" s="26" t="s">
        <v>297</v>
      </c>
      <c r="Z300" s="25" t="s">
        <v>51</v>
      </c>
      <c r="AA300" s="26" t="s">
        <v>3987</v>
      </c>
      <c r="AB300" s="26" t="s">
        <v>3988</v>
      </c>
      <c r="AC300" s="26" t="s">
        <v>3989</v>
      </c>
      <c r="AD300" s="26" t="s">
        <v>269</v>
      </c>
      <c r="AE300" s="26"/>
      <c r="AF300" s="26" t="s">
        <v>270</v>
      </c>
      <c r="AG300" s="26" t="s">
        <v>3990</v>
      </c>
      <c r="AH300" s="45" t="n">
        <v>7</v>
      </c>
      <c r="AI300" s="45" t="n">
        <f aca="false">Q300</f>
        <v>4</v>
      </c>
      <c r="AJ300" s="45" t="n">
        <f aca="false">$AH300-$AI300</f>
        <v>3</v>
      </c>
      <c r="AK300" s="46" t="n">
        <v>17138.6171428571</v>
      </c>
      <c r="AL300" s="46" t="n">
        <f aca="false">$AJ300*$AK300</f>
        <v>51415.8514285714</v>
      </c>
      <c r="AM300" s="46" t="n">
        <f aca="false">$AI300*$AK300</f>
        <v>68554.4685714286</v>
      </c>
      <c r="AN300" s="26"/>
      <c r="AO300" s="26" t="s">
        <v>343</v>
      </c>
    </row>
    <row r="301" customFormat="false" ht="12" hidden="false" customHeight="false" outlineLevel="0" collapsed="false">
      <c r="A301" s="39" t="s">
        <v>3991</v>
      </c>
      <c r="B301" s="39" t="s">
        <v>3992</v>
      </c>
      <c r="C301" s="39"/>
      <c r="D301" s="39" t="s">
        <v>4500</v>
      </c>
      <c r="E301" s="39" t="s">
        <v>274</v>
      </c>
      <c r="F301" s="39" t="s">
        <v>3464</v>
      </c>
      <c r="G301" s="39" t="s">
        <v>6133</v>
      </c>
      <c r="H301" s="39" t="s">
        <v>4502</v>
      </c>
      <c r="I301" s="40" t="n">
        <v>7</v>
      </c>
      <c r="J301" s="40" t="n">
        <v>0</v>
      </c>
      <c r="K301" s="39" t="s">
        <v>4503</v>
      </c>
      <c r="L301" s="41" t="n">
        <v>0</v>
      </c>
      <c r="M301" s="41" t="n">
        <v>203285.16</v>
      </c>
      <c r="O301" s="42" t="n">
        <f aca="false">M301/SUM($M$2:$M$485)</f>
        <v>0.00331272352792592</v>
      </c>
      <c r="P301" s="43" t="n">
        <f aca="false">IFERROR(M301/I301,0)</f>
        <v>29040.7371428571</v>
      </c>
      <c r="Q301" s="17"/>
      <c r="R301" s="44" t="n">
        <f aca="false">I301-Q301</f>
        <v>7</v>
      </c>
      <c r="S301" s="43" t="n">
        <f aca="false">$AK301*R301</f>
        <v>203285.16</v>
      </c>
      <c r="U301" s="26" t="s">
        <v>259</v>
      </c>
      <c r="V301" s="26" t="s">
        <v>273</v>
      </c>
      <c r="W301" s="26" t="s">
        <v>262</v>
      </c>
      <c r="X301" s="26"/>
      <c r="Y301" s="26" t="s">
        <v>277</v>
      </c>
      <c r="Z301" s="27" t="s">
        <v>123</v>
      </c>
      <c r="AA301" s="26"/>
      <c r="AB301" s="26"/>
      <c r="AC301" s="26"/>
      <c r="AD301" s="26"/>
      <c r="AE301" s="26"/>
      <c r="AF301" s="26"/>
      <c r="AG301" s="26"/>
      <c r="AH301" s="45" t="n">
        <v>7</v>
      </c>
      <c r="AI301" s="45" t="n">
        <f aca="false">Q301</f>
        <v>0</v>
      </c>
      <c r="AJ301" s="45" t="n">
        <f aca="false">$AH301-$AI301</f>
        <v>7</v>
      </c>
      <c r="AK301" s="46" t="n">
        <v>29040.7371428571</v>
      </c>
      <c r="AL301" s="46" t="n">
        <f aca="false">$AJ301*$AK301</f>
        <v>203285.16</v>
      </c>
      <c r="AM301" s="46" t="n">
        <f aca="false">$AI301*$AK301</f>
        <v>0</v>
      </c>
      <c r="AN301" s="26"/>
      <c r="AO301" s="26"/>
    </row>
    <row r="302" customFormat="false" ht="12" hidden="false" customHeight="false" outlineLevel="0" collapsed="false">
      <c r="A302" s="39" t="s">
        <v>1086</v>
      </c>
      <c r="B302" s="39" t="s">
        <v>1087</v>
      </c>
      <c r="C302" s="39"/>
      <c r="D302" s="39" t="s">
        <v>4500</v>
      </c>
      <c r="E302" s="39" t="s">
        <v>274</v>
      </c>
      <c r="F302" s="39" t="s">
        <v>3464</v>
      </c>
      <c r="G302" s="39" t="s">
        <v>6096</v>
      </c>
      <c r="H302" s="39" t="s">
        <v>4502</v>
      </c>
      <c r="I302" s="40" t="n">
        <v>7</v>
      </c>
      <c r="J302" s="40" t="n">
        <v>0</v>
      </c>
      <c r="K302" s="39" t="s">
        <v>4503</v>
      </c>
      <c r="L302" s="41" t="n">
        <v>0</v>
      </c>
      <c r="M302" s="41" t="n">
        <v>14484.4</v>
      </c>
      <c r="O302" s="42" t="n">
        <f aca="false">M302/SUM($M$2:$M$485)</f>
        <v>0.00023603696732162</v>
      </c>
      <c r="P302" s="43" t="n">
        <f aca="false">IFERROR(M302/I302,0)</f>
        <v>2069.2</v>
      </c>
      <c r="Q302" s="17"/>
      <c r="R302" s="44" t="n">
        <f aca="false">I302-Q302</f>
        <v>7</v>
      </c>
      <c r="S302" s="43" t="n">
        <f aca="false">$AK302*R302</f>
        <v>14484.4</v>
      </c>
      <c r="U302" s="26" t="s">
        <v>259</v>
      </c>
      <c r="V302" s="26" t="s">
        <v>273</v>
      </c>
      <c r="W302" s="26" t="s">
        <v>262</v>
      </c>
      <c r="X302" s="26"/>
      <c r="Y302" s="26" t="s">
        <v>277</v>
      </c>
      <c r="Z302" s="27" t="s">
        <v>123</v>
      </c>
      <c r="AA302" s="26"/>
      <c r="AB302" s="26"/>
      <c r="AC302" s="26"/>
      <c r="AD302" s="26"/>
      <c r="AE302" s="26"/>
      <c r="AF302" s="26"/>
      <c r="AG302" s="26"/>
      <c r="AH302" s="45" t="n">
        <v>7</v>
      </c>
      <c r="AI302" s="45" t="n">
        <f aca="false">Q302</f>
        <v>0</v>
      </c>
      <c r="AJ302" s="45" t="n">
        <f aca="false">$AH302-$AI302</f>
        <v>7</v>
      </c>
      <c r="AK302" s="46" t="n">
        <v>2069.2</v>
      </c>
      <c r="AL302" s="46" t="n">
        <f aca="false">$AJ302*$AK302</f>
        <v>14484.4</v>
      </c>
      <c r="AM302" s="46" t="n">
        <f aca="false">$AI302*$AK302</f>
        <v>0</v>
      </c>
      <c r="AN302" s="26"/>
      <c r="AO302" s="26"/>
    </row>
    <row r="303" customFormat="false" ht="12" hidden="false" customHeight="false" outlineLevel="0" collapsed="false">
      <c r="A303" s="39" t="s">
        <v>2887</v>
      </c>
      <c r="B303" s="39" t="s">
        <v>2888</v>
      </c>
      <c r="C303" s="39"/>
      <c r="D303" s="39" t="s">
        <v>4565</v>
      </c>
      <c r="E303" s="39" t="s">
        <v>611</v>
      </c>
      <c r="F303" s="39" t="s">
        <v>3464</v>
      </c>
      <c r="G303" s="39" t="s">
        <v>6135</v>
      </c>
      <c r="H303" s="39" t="s">
        <v>4502</v>
      </c>
      <c r="I303" s="40" t="n">
        <v>7</v>
      </c>
      <c r="J303" s="40" t="n">
        <v>0</v>
      </c>
      <c r="K303" s="39" t="s">
        <v>4503</v>
      </c>
      <c r="L303" s="41" t="n">
        <v>0</v>
      </c>
      <c r="M303" s="41" t="n">
        <v>132493.66</v>
      </c>
      <c r="O303" s="42" t="n">
        <f aca="false">M303/SUM($M$2:$M$485)</f>
        <v>0.00215910922756495</v>
      </c>
      <c r="P303" s="43" t="n">
        <f aca="false">IFERROR(M303/I303,0)</f>
        <v>18927.6657142857</v>
      </c>
      <c r="Q303" s="17"/>
      <c r="R303" s="44" t="n">
        <f aca="false">I303-Q303</f>
        <v>7</v>
      </c>
      <c r="S303" s="43" t="n">
        <f aca="false">$AK303*R303</f>
        <v>132493.664545455</v>
      </c>
      <c r="U303" s="26" t="s">
        <v>259</v>
      </c>
      <c r="V303" s="26" t="s">
        <v>610</v>
      </c>
      <c r="W303" s="26" t="s">
        <v>612</v>
      </c>
      <c r="X303" s="26"/>
      <c r="Y303" s="26" t="s">
        <v>615</v>
      </c>
      <c r="Z303" s="27" t="s">
        <v>126</v>
      </c>
      <c r="AA303" s="26"/>
      <c r="AB303" s="26"/>
      <c r="AC303" s="26"/>
      <c r="AD303" s="26"/>
      <c r="AE303" s="26"/>
      <c r="AF303" s="26"/>
      <c r="AG303" s="26"/>
      <c r="AH303" s="45" t="n">
        <v>11</v>
      </c>
      <c r="AI303" s="45" t="n">
        <f aca="false">Q303</f>
        <v>0</v>
      </c>
      <c r="AJ303" s="45" t="n">
        <f aca="false">$AH303-$AI303</f>
        <v>11</v>
      </c>
      <c r="AK303" s="46" t="n">
        <v>18927.6663636364</v>
      </c>
      <c r="AL303" s="46" t="n">
        <f aca="false">$AJ303*$AK303</f>
        <v>208204.33</v>
      </c>
      <c r="AM303" s="46" t="n">
        <f aca="false">$AI303*$AK303</f>
        <v>0</v>
      </c>
      <c r="AN303" s="26"/>
      <c r="AO303" s="26" t="s">
        <v>3489</v>
      </c>
    </row>
    <row r="304" customFormat="false" ht="12" hidden="false" customHeight="false" outlineLevel="0" collapsed="false">
      <c r="A304" s="39" t="s">
        <v>3993</v>
      </c>
      <c r="B304" s="39" t="s">
        <v>3994</v>
      </c>
      <c r="C304" s="39"/>
      <c r="D304" s="39" t="s">
        <v>4565</v>
      </c>
      <c r="E304" s="39" t="s">
        <v>611</v>
      </c>
      <c r="F304" s="39" t="s">
        <v>3464</v>
      </c>
      <c r="G304" s="39" t="s">
        <v>6135</v>
      </c>
      <c r="H304" s="39" t="s">
        <v>4502</v>
      </c>
      <c r="I304" s="40" t="n">
        <v>7</v>
      </c>
      <c r="J304" s="40" t="n">
        <v>0</v>
      </c>
      <c r="K304" s="39" t="s">
        <v>4503</v>
      </c>
      <c r="L304" s="41" t="n">
        <v>0</v>
      </c>
      <c r="M304" s="41" t="n">
        <v>129500</v>
      </c>
      <c r="O304" s="42" t="n">
        <f aca="false">M304/SUM($M$2:$M$485)</f>
        <v>0.00211032471266671</v>
      </c>
      <c r="P304" s="43" t="n">
        <f aca="false">IFERROR(M304/I304,0)</f>
        <v>18500</v>
      </c>
      <c r="Q304" s="17"/>
      <c r="R304" s="44" t="n">
        <f aca="false">I304-Q304</f>
        <v>7</v>
      </c>
      <c r="S304" s="43" t="n">
        <f aca="false">$AK304*R304</f>
        <v>129500</v>
      </c>
      <c r="U304" s="26" t="s">
        <v>259</v>
      </c>
      <c r="V304" s="26" t="s">
        <v>610</v>
      </c>
      <c r="W304" s="26" t="s">
        <v>612</v>
      </c>
      <c r="X304" s="26"/>
      <c r="Y304" s="26" t="s">
        <v>615</v>
      </c>
      <c r="Z304" s="27" t="s">
        <v>126</v>
      </c>
      <c r="AA304" s="26"/>
      <c r="AB304" s="26"/>
      <c r="AC304" s="26"/>
      <c r="AD304" s="26"/>
      <c r="AE304" s="26"/>
      <c r="AF304" s="26"/>
      <c r="AG304" s="26"/>
      <c r="AH304" s="45" t="n">
        <v>7</v>
      </c>
      <c r="AI304" s="45" t="n">
        <f aca="false">Q304</f>
        <v>0</v>
      </c>
      <c r="AJ304" s="45" t="n">
        <f aca="false">$AH304-$AI304</f>
        <v>7</v>
      </c>
      <c r="AK304" s="46" t="n">
        <v>18500</v>
      </c>
      <c r="AL304" s="46" t="n">
        <f aca="false">$AJ304*$AK304</f>
        <v>129500</v>
      </c>
      <c r="AM304" s="46" t="n">
        <f aca="false">$AI304*$AK304</f>
        <v>0</v>
      </c>
      <c r="AN304" s="26"/>
      <c r="AO304" s="26"/>
    </row>
    <row r="305" customFormat="false" ht="12" hidden="false" customHeight="false" outlineLevel="0" collapsed="false">
      <c r="A305" s="39" t="s">
        <v>1327</v>
      </c>
      <c r="B305" s="39" t="s">
        <v>1328</v>
      </c>
      <c r="C305" s="39"/>
      <c r="D305" s="39" t="s">
        <v>4565</v>
      </c>
      <c r="E305" s="39" t="s">
        <v>611</v>
      </c>
      <c r="F305" s="39" t="s">
        <v>3464</v>
      </c>
      <c r="G305" s="39" t="s">
        <v>6133</v>
      </c>
      <c r="H305" s="39" t="s">
        <v>4502</v>
      </c>
      <c r="I305" s="40" t="n">
        <v>7</v>
      </c>
      <c r="J305" s="40" t="n">
        <v>0</v>
      </c>
      <c r="K305" s="39" t="s">
        <v>4503</v>
      </c>
      <c r="L305" s="41" t="n">
        <v>0</v>
      </c>
      <c r="M305" s="41" t="n">
        <v>519594.92</v>
      </c>
      <c r="O305" s="42" t="n">
        <f aca="false">M305/SUM($M$2:$M$485)</f>
        <v>0.00846728957723617</v>
      </c>
      <c r="P305" s="43" t="n">
        <f aca="false">IFERROR(M305/I305,0)</f>
        <v>74227.8457142857</v>
      </c>
      <c r="Q305" s="17"/>
      <c r="R305" s="44" t="n">
        <f aca="false">I305-Q305</f>
        <v>7</v>
      </c>
      <c r="S305" s="43" t="n">
        <f aca="false">$AK305*R305</f>
        <v>519594.923076923</v>
      </c>
      <c r="U305" s="26" t="s">
        <v>259</v>
      </c>
      <c r="V305" s="26" t="s">
        <v>610</v>
      </c>
      <c r="W305" s="26" t="s">
        <v>612</v>
      </c>
      <c r="X305" s="26"/>
      <c r="Y305" s="26" t="s">
        <v>615</v>
      </c>
      <c r="Z305" s="27" t="s">
        <v>126</v>
      </c>
      <c r="AA305" s="26"/>
      <c r="AB305" s="26"/>
      <c r="AC305" s="26"/>
      <c r="AD305" s="26"/>
      <c r="AE305" s="26"/>
      <c r="AF305" s="26"/>
      <c r="AG305" s="26"/>
      <c r="AH305" s="45" t="n">
        <v>13</v>
      </c>
      <c r="AI305" s="45" t="n">
        <f aca="false">Q305</f>
        <v>0</v>
      </c>
      <c r="AJ305" s="45" t="n">
        <f aca="false">$AH305-$AI305</f>
        <v>13</v>
      </c>
      <c r="AK305" s="46" t="n">
        <v>74227.8461538462</v>
      </c>
      <c r="AL305" s="46" t="n">
        <f aca="false">$AJ305*$AK305</f>
        <v>964962</v>
      </c>
      <c r="AM305" s="46" t="n">
        <f aca="false">$AI305*$AK305</f>
        <v>0</v>
      </c>
      <c r="AN305" s="26"/>
      <c r="AO305" s="26" t="s">
        <v>3489</v>
      </c>
    </row>
    <row r="306" customFormat="false" ht="12" hidden="false" customHeight="false" outlineLevel="0" collapsed="false">
      <c r="A306" s="39" t="s">
        <v>1167</v>
      </c>
      <c r="B306" s="39" t="s">
        <v>1168</v>
      </c>
      <c r="C306" s="39"/>
      <c r="D306" s="39" t="s">
        <v>4565</v>
      </c>
      <c r="E306" s="39" t="s">
        <v>611</v>
      </c>
      <c r="F306" s="39" t="s">
        <v>3464</v>
      </c>
      <c r="G306" s="39" t="s">
        <v>6133</v>
      </c>
      <c r="H306" s="39" t="s">
        <v>4502</v>
      </c>
      <c r="I306" s="40" t="n">
        <v>7</v>
      </c>
      <c r="J306" s="40" t="n">
        <v>0</v>
      </c>
      <c r="K306" s="39" t="s">
        <v>4503</v>
      </c>
      <c r="L306" s="41" t="n">
        <v>0</v>
      </c>
      <c r="M306" s="41" t="n">
        <v>519594.92</v>
      </c>
      <c r="O306" s="42" t="n">
        <f aca="false">M306/SUM($M$2:$M$485)</f>
        <v>0.00846728957723617</v>
      </c>
      <c r="P306" s="43" t="n">
        <f aca="false">IFERROR(M306/I306,0)</f>
        <v>74227.8457142857</v>
      </c>
      <c r="Q306" s="17"/>
      <c r="R306" s="44" t="n">
        <f aca="false">I306-Q306</f>
        <v>7</v>
      </c>
      <c r="S306" s="43" t="n">
        <f aca="false">$AK306*R306</f>
        <v>519594.923076923</v>
      </c>
      <c r="U306" s="26" t="s">
        <v>259</v>
      </c>
      <c r="V306" s="26" t="s">
        <v>610</v>
      </c>
      <c r="W306" s="26" t="s">
        <v>612</v>
      </c>
      <c r="X306" s="26"/>
      <c r="Y306" s="26" t="s">
        <v>615</v>
      </c>
      <c r="Z306" s="27" t="s">
        <v>126</v>
      </c>
      <c r="AA306" s="26"/>
      <c r="AB306" s="26"/>
      <c r="AC306" s="26"/>
      <c r="AD306" s="26"/>
      <c r="AE306" s="26"/>
      <c r="AF306" s="26"/>
      <c r="AG306" s="26"/>
      <c r="AH306" s="45" t="n">
        <v>13</v>
      </c>
      <c r="AI306" s="45" t="n">
        <f aca="false">Q306</f>
        <v>0</v>
      </c>
      <c r="AJ306" s="45" t="n">
        <f aca="false">$AH306-$AI306</f>
        <v>13</v>
      </c>
      <c r="AK306" s="46" t="n">
        <v>74227.8461538462</v>
      </c>
      <c r="AL306" s="46" t="n">
        <f aca="false">$AJ306*$AK306</f>
        <v>964962</v>
      </c>
      <c r="AM306" s="46" t="n">
        <f aca="false">$AI306*$AK306</f>
        <v>0</v>
      </c>
      <c r="AN306" s="26"/>
      <c r="AO306" s="26" t="s">
        <v>3489</v>
      </c>
    </row>
    <row r="307" customFormat="false" ht="12" hidden="false" customHeight="false" outlineLevel="0" collapsed="false">
      <c r="A307" s="39" t="s">
        <v>2618</v>
      </c>
      <c r="B307" s="39" t="s">
        <v>2619</v>
      </c>
      <c r="C307" s="39"/>
      <c r="D307" s="39" t="s">
        <v>4565</v>
      </c>
      <c r="E307" s="39" t="s">
        <v>611</v>
      </c>
      <c r="F307" s="39" t="s">
        <v>3464</v>
      </c>
      <c r="G307" s="39" t="s">
        <v>6135</v>
      </c>
      <c r="H307" s="39" t="s">
        <v>4502</v>
      </c>
      <c r="I307" s="40" t="n">
        <v>7</v>
      </c>
      <c r="J307" s="40" t="n">
        <v>0</v>
      </c>
      <c r="K307" s="39" t="s">
        <v>4503</v>
      </c>
      <c r="L307" s="41" t="n">
        <v>0</v>
      </c>
      <c r="M307" s="41" t="n">
        <v>645391.44</v>
      </c>
      <c r="O307" s="42" t="n">
        <f aca="false">M307/SUM($M$2:$M$485)</f>
        <v>0.0105172625882282</v>
      </c>
      <c r="P307" s="43" t="n">
        <f aca="false">IFERROR(M307/I307,0)</f>
        <v>92198.7771428571</v>
      </c>
      <c r="Q307" s="17"/>
      <c r="R307" s="44" t="n">
        <f aca="false">I307-Q307</f>
        <v>7</v>
      </c>
      <c r="S307" s="43" t="n">
        <f aca="false">$AK307*R307</f>
        <v>645391.444444445</v>
      </c>
      <c r="U307" s="26" t="s">
        <v>259</v>
      </c>
      <c r="V307" s="26" t="s">
        <v>610</v>
      </c>
      <c r="W307" s="26" t="s">
        <v>612</v>
      </c>
      <c r="X307" s="26"/>
      <c r="Y307" s="26" t="s">
        <v>615</v>
      </c>
      <c r="Z307" s="27" t="s">
        <v>126</v>
      </c>
      <c r="AA307" s="26"/>
      <c r="AB307" s="26"/>
      <c r="AC307" s="26"/>
      <c r="AD307" s="26"/>
      <c r="AE307" s="26"/>
      <c r="AF307" s="26"/>
      <c r="AG307" s="26"/>
      <c r="AH307" s="45" t="n">
        <v>9</v>
      </c>
      <c r="AI307" s="45" t="n">
        <f aca="false">Q307</f>
        <v>0</v>
      </c>
      <c r="AJ307" s="45" t="n">
        <f aca="false">$AH307-$AI307</f>
        <v>9</v>
      </c>
      <c r="AK307" s="46" t="n">
        <v>92198.7777777778</v>
      </c>
      <c r="AL307" s="46" t="n">
        <f aca="false">$AJ307*$AK307</f>
        <v>829789</v>
      </c>
      <c r="AM307" s="46" t="n">
        <f aca="false">$AI307*$AK307</f>
        <v>0</v>
      </c>
      <c r="AN307" s="26"/>
      <c r="AO307" s="26" t="s">
        <v>3489</v>
      </c>
    </row>
    <row r="308" customFormat="false" ht="12" hidden="false" customHeight="false" outlineLevel="0" collapsed="false">
      <c r="A308" s="39" t="s">
        <v>3995</v>
      </c>
      <c r="B308" s="39" t="s">
        <v>3996</v>
      </c>
      <c r="C308" s="39"/>
      <c r="D308" s="39" t="s">
        <v>4565</v>
      </c>
      <c r="E308" s="39" t="s">
        <v>611</v>
      </c>
      <c r="F308" s="39" t="s">
        <v>3464</v>
      </c>
      <c r="G308" s="39" t="s">
        <v>6135</v>
      </c>
      <c r="H308" s="39" t="s">
        <v>4502</v>
      </c>
      <c r="I308" s="40" t="n">
        <v>7</v>
      </c>
      <c r="J308" s="40" t="n">
        <v>0</v>
      </c>
      <c r="K308" s="39" t="s">
        <v>4503</v>
      </c>
      <c r="L308" s="41" t="n">
        <v>0</v>
      </c>
      <c r="M308" s="41" t="n">
        <v>254163</v>
      </c>
      <c r="O308" s="42" t="n">
        <f aca="false">M308/SUM($M$2:$M$485)</f>
        <v>0.00414182594552517</v>
      </c>
      <c r="P308" s="43" t="n">
        <f aca="false">IFERROR(M308/I308,0)</f>
        <v>36309</v>
      </c>
      <c r="Q308" s="17"/>
      <c r="R308" s="44" t="n">
        <f aca="false">I308-Q308</f>
        <v>7</v>
      </c>
      <c r="S308" s="43" t="n">
        <f aca="false">$AK308*R308</f>
        <v>254163</v>
      </c>
      <c r="U308" s="26" t="s">
        <v>259</v>
      </c>
      <c r="V308" s="26" t="s">
        <v>610</v>
      </c>
      <c r="W308" s="26" t="s">
        <v>612</v>
      </c>
      <c r="X308" s="26"/>
      <c r="Y308" s="26" t="s">
        <v>615</v>
      </c>
      <c r="Z308" s="27" t="s">
        <v>126</v>
      </c>
      <c r="AA308" s="26"/>
      <c r="AB308" s="26"/>
      <c r="AC308" s="26"/>
      <c r="AD308" s="26"/>
      <c r="AE308" s="26"/>
      <c r="AF308" s="26"/>
      <c r="AG308" s="26"/>
      <c r="AH308" s="45" t="n">
        <v>7</v>
      </c>
      <c r="AI308" s="45" t="n">
        <f aca="false">Q308</f>
        <v>0</v>
      </c>
      <c r="AJ308" s="45" t="n">
        <f aca="false">$AH308-$AI308</f>
        <v>7</v>
      </c>
      <c r="AK308" s="46" t="n">
        <v>36309</v>
      </c>
      <c r="AL308" s="46" t="n">
        <f aca="false">$AJ308*$AK308</f>
        <v>254163</v>
      </c>
      <c r="AM308" s="46" t="n">
        <f aca="false">$AI308*$AK308</f>
        <v>0</v>
      </c>
      <c r="AN308" s="26"/>
      <c r="AO308" s="26"/>
    </row>
    <row r="309" customFormat="false" ht="12" hidden="false" customHeight="false" outlineLevel="0" collapsed="false">
      <c r="A309" s="39" t="s">
        <v>3997</v>
      </c>
      <c r="B309" s="39" t="s">
        <v>3998</v>
      </c>
      <c r="C309" s="39"/>
      <c r="D309" s="39" t="s">
        <v>4565</v>
      </c>
      <c r="E309" s="39" t="s">
        <v>611</v>
      </c>
      <c r="F309" s="39" t="s">
        <v>3464</v>
      </c>
      <c r="G309" s="39" t="s">
        <v>6135</v>
      </c>
      <c r="H309" s="39" t="s">
        <v>4502</v>
      </c>
      <c r="I309" s="40" t="n">
        <v>7</v>
      </c>
      <c r="J309" s="40" t="n">
        <v>0</v>
      </c>
      <c r="K309" s="39" t="s">
        <v>4503</v>
      </c>
      <c r="L309" s="41" t="n">
        <v>0</v>
      </c>
      <c r="M309" s="41" t="n">
        <v>267129</v>
      </c>
      <c r="O309" s="42" t="n">
        <f aca="false">M309/SUM($M$2:$M$485)</f>
        <v>0.00435311915189148</v>
      </c>
      <c r="P309" s="43" t="n">
        <f aca="false">IFERROR(M309/I309,0)</f>
        <v>38161.2857142857</v>
      </c>
      <c r="Q309" s="17"/>
      <c r="R309" s="44" t="n">
        <f aca="false">I309-Q309</f>
        <v>7</v>
      </c>
      <c r="S309" s="43" t="n">
        <f aca="false">$AK309*R309</f>
        <v>267129</v>
      </c>
      <c r="U309" s="26" t="s">
        <v>259</v>
      </c>
      <c r="V309" s="26" t="s">
        <v>610</v>
      </c>
      <c r="W309" s="26" t="s">
        <v>612</v>
      </c>
      <c r="X309" s="26"/>
      <c r="Y309" s="26" t="s">
        <v>615</v>
      </c>
      <c r="Z309" s="27" t="s">
        <v>126</v>
      </c>
      <c r="AA309" s="26"/>
      <c r="AB309" s="26"/>
      <c r="AC309" s="26"/>
      <c r="AD309" s="26"/>
      <c r="AE309" s="26"/>
      <c r="AF309" s="26"/>
      <c r="AG309" s="26"/>
      <c r="AH309" s="45" t="n">
        <v>7</v>
      </c>
      <c r="AI309" s="45" t="n">
        <f aca="false">Q309</f>
        <v>0</v>
      </c>
      <c r="AJ309" s="45" t="n">
        <f aca="false">$AH309-$AI309</f>
        <v>7</v>
      </c>
      <c r="AK309" s="46" t="n">
        <v>38161.2857142857</v>
      </c>
      <c r="AL309" s="46" t="n">
        <f aca="false">$AJ309*$AK309</f>
        <v>267129</v>
      </c>
      <c r="AM309" s="46" t="n">
        <f aca="false">$AI309*$AK309</f>
        <v>0</v>
      </c>
      <c r="AN309" s="26"/>
      <c r="AO309" s="26"/>
    </row>
    <row r="310" customFormat="false" ht="12" hidden="false" customHeight="false" outlineLevel="0" collapsed="false">
      <c r="A310" s="39" t="s">
        <v>968</v>
      </c>
      <c r="B310" s="39" t="s">
        <v>969</v>
      </c>
      <c r="C310" s="39" t="s">
        <v>4506</v>
      </c>
      <c r="D310" s="39" t="s">
        <v>4505</v>
      </c>
      <c r="E310" s="39" t="s">
        <v>261</v>
      </c>
      <c r="F310" s="39" t="s">
        <v>3464</v>
      </c>
      <c r="G310" s="39" t="s">
        <v>6096</v>
      </c>
      <c r="H310" s="39" t="s">
        <v>4502</v>
      </c>
      <c r="I310" s="40" t="n">
        <v>6</v>
      </c>
      <c r="J310" s="40" t="n">
        <v>0</v>
      </c>
      <c r="K310" s="39" t="s">
        <v>4503</v>
      </c>
      <c r="L310" s="41" t="n">
        <v>0</v>
      </c>
      <c r="M310" s="41" t="n">
        <v>18480</v>
      </c>
      <c r="O310" s="42" t="n">
        <f aca="false">M310/SUM($M$2:$M$485)</f>
        <v>0.000301149040077845</v>
      </c>
      <c r="P310" s="43" t="n">
        <f aca="false">IFERROR(M310/I310,0)</f>
        <v>3080</v>
      </c>
      <c r="Q310" s="17" t="n">
        <v>6</v>
      </c>
      <c r="R310" s="44" t="n">
        <f aca="false">I310-Q310</f>
        <v>0</v>
      </c>
      <c r="S310" s="43" t="n">
        <f aca="false">$AK310*R310</f>
        <v>0</v>
      </c>
      <c r="U310" s="26" t="s">
        <v>259</v>
      </c>
      <c r="V310" s="26" t="s">
        <v>260</v>
      </c>
      <c r="W310" s="26" t="s">
        <v>262</v>
      </c>
      <c r="X310" s="24" t="s">
        <v>226</v>
      </c>
      <c r="Y310" s="26" t="s">
        <v>267</v>
      </c>
      <c r="Z310" s="30" t="s">
        <v>117</v>
      </c>
      <c r="AA310" s="26" t="s">
        <v>2452</v>
      </c>
      <c r="AB310" s="26" t="s">
        <v>3999</v>
      </c>
      <c r="AC310" s="26" t="s">
        <v>972</v>
      </c>
      <c r="AD310" s="26" t="s">
        <v>269</v>
      </c>
      <c r="AE310" s="26"/>
      <c r="AF310" s="26" t="s">
        <v>270</v>
      </c>
      <c r="AG310" s="26" t="s">
        <v>973</v>
      </c>
      <c r="AH310" s="45" t="n">
        <v>6</v>
      </c>
      <c r="AI310" s="45" t="n">
        <f aca="false">Q310</f>
        <v>6</v>
      </c>
      <c r="AJ310" s="45" t="n">
        <f aca="false">$AH310-$AI310</f>
        <v>0</v>
      </c>
      <c r="AK310" s="46" t="n">
        <v>3080</v>
      </c>
      <c r="AL310" s="46" t="n">
        <f aca="false">$AJ310*$AK310</f>
        <v>0</v>
      </c>
      <c r="AM310" s="46" t="n">
        <f aca="false">$AI310*$AK310</f>
        <v>18480</v>
      </c>
      <c r="AN310" s="26"/>
      <c r="AO310" s="26" t="s">
        <v>368</v>
      </c>
    </row>
    <row r="311" customFormat="false" ht="12" hidden="false" customHeight="false" outlineLevel="0" collapsed="false">
      <c r="A311" s="39" t="s">
        <v>947</v>
      </c>
      <c r="B311" s="39" t="s">
        <v>948</v>
      </c>
      <c r="C311" s="39" t="s">
        <v>6175</v>
      </c>
      <c r="D311" s="39" t="s">
        <v>4505</v>
      </c>
      <c r="E311" s="39" t="s">
        <v>261</v>
      </c>
      <c r="F311" s="39" t="s">
        <v>3464</v>
      </c>
      <c r="G311" s="39" t="s">
        <v>6096</v>
      </c>
      <c r="H311" s="39" t="s">
        <v>4502</v>
      </c>
      <c r="I311" s="40" t="n">
        <v>6</v>
      </c>
      <c r="J311" s="40" t="n">
        <v>0</v>
      </c>
      <c r="K311" s="39" t="s">
        <v>4503</v>
      </c>
      <c r="L311" s="41" t="n">
        <v>0</v>
      </c>
      <c r="M311" s="41" t="n">
        <v>9385.97</v>
      </c>
      <c r="O311" s="42" t="n">
        <f aca="false">M311/SUM($M$2:$M$485)</f>
        <v>0.000152953238944775</v>
      </c>
      <c r="P311" s="43" t="n">
        <f aca="false">IFERROR(M311/I311,0)</f>
        <v>1564.32833333333</v>
      </c>
      <c r="Q311" s="17"/>
      <c r="R311" s="44" t="n">
        <f aca="false">I311-Q311</f>
        <v>6</v>
      </c>
      <c r="S311" s="43" t="n">
        <f aca="false">$AK311*R311</f>
        <v>9385.97</v>
      </c>
      <c r="U311" s="26" t="s">
        <v>259</v>
      </c>
      <c r="V311" s="26" t="s">
        <v>260</v>
      </c>
      <c r="W311" s="26" t="s">
        <v>262</v>
      </c>
      <c r="X311" s="29" t="s">
        <v>227</v>
      </c>
      <c r="Y311" s="26" t="s">
        <v>297</v>
      </c>
      <c r="Z311" s="25" t="s">
        <v>51</v>
      </c>
      <c r="AA311" s="26" t="s">
        <v>1965</v>
      </c>
      <c r="AB311" s="26" t="s">
        <v>3768</v>
      </c>
      <c r="AC311" s="26" t="s">
        <v>2323</v>
      </c>
      <c r="AD311" s="26" t="s">
        <v>269</v>
      </c>
      <c r="AE311" s="26"/>
      <c r="AF311" s="26" t="s">
        <v>270</v>
      </c>
      <c r="AG311" s="26" t="s">
        <v>2324</v>
      </c>
      <c r="AH311" s="45"/>
      <c r="AI311" s="45"/>
      <c r="AJ311" s="45"/>
      <c r="AK311" s="46" t="n">
        <v>1564.32833333333</v>
      </c>
      <c r="AL311" s="46"/>
      <c r="AM311" s="46"/>
      <c r="AN311" s="26"/>
      <c r="AO311" s="26" t="s">
        <v>6176</v>
      </c>
    </row>
    <row r="312" customFormat="false" ht="12" hidden="false" customHeight="false" outlineLevel="0" collapsed="false">
      <c r="A312" s="39" t="s">
        <v>2652</v>
      </c>
      <c r="B312" s="39" t="s">
        <v>2653</v>
      </c>
      <c r="C312" s="39" t="s">
        <v>4506</v>
      </c>
      <c r="D312" s="39" t="s">
        <v>4505</v>
      </c>
      <c r="E312" s="39" t="s">
        <v>261</v>
      </c>
      <c r="F312" s="39" t="s">
        <v>3464</v>
      </c>
      <c r="G312" s="39" t="s">
        <v>6096</v>
      </c>
      <c r="H312" s="39" t="s">
        <v>4502</v>
      </c>
      <c r="I312" s="40" t="n">
        <v>6</v>
      </c>
      <c r="J312" s="40" t="n">
        <v>0</v>
      </c>
      <c r="K312" s="39" t="s">
        <v>4503</v>
      </c>
      <c r="L312" s="41" t="n">
        <v>0</v>
      </c>
      <c r="M312" s="41" t="n">
        <v>57751.74</v>
      </c>
      <c r="O312" s="42" t="n">
        <f aca="false">M312/SUM($M$2:$M$485)</f>
        <v>0.00094111910518535</v>
      </c>
      <c r="P312" s="43" t="n">
        <f aca="false">IFERROR(M312/I312,0)</f>
        <v>9625.29</v>
      </c>
      <c r="Q312" s="17" t="n">
        <v>6</v>
      </c>
      <c r="R312" s="44" t="n">
        <f aca="false">I312-Q312</f>
        <v>0</v>
      </c>
      <c r="S312" s="43" t="n">
        <f aca="false">$AK312*R312</f>
        <v>0</v>
      </c>
      <c r="U312" s="26" t="s">
        <v>259</v>
      </c>
      <c r="V312" s="26" t="s">
        <v>260</v>
      </c>
      <c r="W312" s="26" t="s">
        <v>262</v>
      </c>
      <c r="X312" s="24" t="s">
        <v>226</v>
      </c>
      <c r="Y312" s="26" t="s">
        <v>267</v>
      </c>
      <c r="Z312" s="30" t="s">
        <v>117</v>
      </c>
      <c r="AA312" s="26" t="s">
        <v>4000</v>
      </c>
      <c r="AB312" s="26" t="s">
        <v>4001</v>
      </c>
      <c r="AC312" s="26" t="s">
        <v>290</v>
      </c>
      <c r="AD312" s="26" t="s">
        <v>269</v>
      </c>
      <c r="AE312" s="26"/>
      <c r="AF312" s="26" t="s">
        <v>269</v>
      </c>
      <c r="AG312" s="26"/>
      <c r="AH312" s="45" t="n">
        <v>6</v>
      </c>
      <c r="AI312" s="45" t="n">
        <f aca="false">Q312</f>
        <v>6</v>
      </c>
      <c r="AJ312" s="45" t="n">
        <f aca="false">$AH312-$AI312</f>
        <v>0</v>
      </c>
      <c r="AK312" s="46" t="n">
        <v>9625.29</v>
      </c>
      <c r="AL312" s="46" t="n">
        <f aca="false">$AJ312*$AK312</f>
        <v>0</v>
      </c>
      <c r="AM312" s="46" t="n">
        <f aca="false">$AI312*$AK312</f>
        <v>57751.74</v>
      </c>
      <c r="AN312" s="26"/>
      <c r="AO312" s="26" t="s">
        <v>4002</v>
      </c>
    </row>
    <row r="313" customFormat="false" ht="12" hidden="false" customHeight="false" outlineLevel="0" collapsed="false">
      <c r="A313" s="39" t="s">
        <v>2660</v>
      </c>
      <c r="B313" s="39" t="s">
        <v>2661</v>
      </c>
      <c r="C313" s="39" t="s">
        <v>5925</v>
      </c>
      <c r="D313" s="39" t="s">
        <v>4505</v>
      </c>
      <c r="E313" s="39" t="s">
        <v>261</v>
      </c>
      <c r="F313" s="39" t="s">
        <v>3464</v>
      </c>
      <c r="G313" s="39" t="s">
        <v>6096</v>
      </c>
      <c r="H313" s="39" t="s">
        <v>4502</v>
      </c>
      <c r="I313" s="40" t="n">
        <v>6</v>
      </c>
      <c r="J313" s="40" t="n">
        <v>0</v>
      </c>
      <c r="K313" s="39" t="s">
        <v>4503</v>
      </c>
      <c r="L313" s="41" t="n">
        <v>0</v>
      </c>
      <c r="M313" s="41" t="n">
        <v>112803.63</v>
      </c>
      <c r="O313" s="42" t="n">
        <f aca="false">M313/SUM($M$2:$M$485)</f>
        <v>0.00183824160669894</v>
      </c>
      <c r="P313" s="43" t="n">
        <f aca="false">IFERROR(M313/I313,0)</f>
        <v>18800.605</v>
      </c>
      <c r="Q313" s="17"/>
      <c r="R313" s="44" t="n">
        <f aca="false">I313-Q313</f>
        <v>6</v>
      </c>
      <c r="S313" s="43" t="n">
        <f aca="false">$AK313*R313</f>
        <v>112803.63</v>
      </c>
      <c r="U313" s="26" t="s">
        <v>259</v>
      </c>
      <c r="V313" s="26" t="s">
        <v>260</v>
      </c>
      <c r="W313" s="26" t="s">
        <v>262</v>
      </c>
      <c r="X313" s="26"/>
      <c r="Y313" s="26" t="s">
        <v>277</v>
      </c>
      <c r="Z313" s="27" t="s">
        <v>123</v>
      </c>
      <c r="AA313" s="26"/>
      <c r="AB313" s="26"/>
      <c r="AC313" s="26"/>
      <c r="AD313" s="26"/>
      <c r="AE313" s="26"/>
      <c r="AF313" s="26"/>
      <c r="AG313" s="26"/>
      <c r="AH313" s="45" t="n">
        <v>6</v>
      </c>
      <c r="AI313" s="45" t="n">
        <f aca="false">Q313</f>
        <v>0</v>
      </c>
      <c r="AJ313" s="45" t="n">
        <f aca="false">$AH313-$AI313</f>
        <v>6</v>
      </c>
      <c r="AK313" s="46" t="n">
        <v>18800.605</v>
      </c>
      <c r="AL313" s="46" t="n">
        <f aca="false">$AJ313*$AK313</f>
        <v>112803.63</v>
      </c>
      <c r="AM313" s="46" t="n">
        <f aca="false">$AI313*$AK313</f>
        <v>0</v>
      </c>
      <c r="AN313" s="26"/>
      <c r="AO313" s="26"/>
    </row>
    <row r="314" customFormat="false" ht="12" hidden="false" customHeight="false" outlineLevel="0" collapsed="false">
      <c r="A314" s="39" t="s">
        <v>2385</v>
      </c>
      <c r="B314" s="39" t="s">
        <v>2386</v>
      </c>
      <c r="C314" s="39" t="s">
        <v>6177</v>
      </c>
      <c r="D314" s="39" t="s">
        <v>4505</v>
      </c>
      <c r="E314" s="39" t="s">
        <v>261</v>
      </c>
      <c r="F314" s="39" t="s">
        <v>3464</v>
      </c>
      <c r="G314" s="39" t="s">
        <v>6096</v>
      </c>
      <c r="H314" s="39" t="s">
        <v>4502</v>
      </c>
      <c r="I314" s="40" t="n">
        <v>6</v>
      </c>
      <c r="J314" s="40" t="n">
        <v>0</v>
      </c>
      <c r="K314" s="39" t="s">
        <v>4503</v>
      </c>
      <c r="L314" s="41" t="n">
        <v>0</v>
      </c>
      <c r="M314" s="41" t="n">
        <v>3623.4</v>
      </c>
      <c r="O314" s="42" t="n">
        <f aca="false">M314/SUM($M$2:$M$485)</f>
        <v>5.90467225009774E-005</v>
      </c>
      <c r="P314" s="43" t="n">
        <f aca="false">IFERROR(M314/I314,0)</f>
        <v>603.9</v>
      </c>
      <c r="Q314" s="17" t="n">
        <v>15</v>
      </c>
      <c r="R314" s="44" t="n">
        <f aca="false">I314-Q314</f>
        <v>-9</v>
      </c>
      <c r="S314" s="43" t="n">
        <f aca="false">$AK314*R314</f>
        <v>-5435.1</v>
      </c>
      <c r="U314" s="26" t="s">
        <v>259</v>
      </c>
      <c r="V314" s="26" t="s">
        <v>260</v>
      </c>
      <c r="W314" s="26" t="s">
        <v>262</v>
      </c>
      <c r="X314" s="25" t="s">
        <v>228</v>
      </c>
      <c r="Y314" s="26" t="s">
        <v>282</v>
      </c>
      <c r="Z314" s="24" t="s">
        <v>54</v>
      </c>
      <c r="AA314" s="26" t="s">
        <v>3891</v>
      </c>
      <c r="AB314" s="26" t="s">
        <v>3892</v>
      </c>
      <c r="AC314" s="26" t="s">
        <v>2389</v>
      </c>
      <c r="AD314" s="26" t="s">
        <v>269</v>
      </c>
      <c r="AE314" s="26"/>
      <c r="AF314" s="26" t="s">
        <v>270</v>
      </c>
      <c r="AG314" s="26" t="s">
        <v>2390</v>
      </c>
      <c r="AH314" s="45" t="n">
        <v>11</v>
      </c>
      <c r="AI314" s="45" t="n">
        <f aca="false">Q314</f>
        <v>15</v>
      </c>
      <c r="AJ314" s="45" t="n">
        <f aca="false">$AH314-$AI314</f>
        <v>-4</v>
      </c>
      <c r="AK314" s="46" t="n">
        <v>603.9</v>
      </c>
      <c r="AL314" s="46" t="n">
        <f aca="false">$AJ314*$AK314</f>
        <v>-2415.6</v>
      </c>
      <c r="AM314" s="46" t="n">
        <f aca="false">$AI314*$AK314</f>
        <v>9058.5</v>
      </c>
      <c r="AN314" s="26"/>
      <c r="AO314" s="26" t="s">
        <v>3893</v>
      </c>
    </row>
    <row r="315" customFormat="false" ht="12" hidden="false" customHeight="false" outlineLevel="0" collapsed="false">
      <c r="A315" s="39" t="s">
        <v>2123</v>
      </c>
      <c r="B315" s="39" t="s">
        <v>2124</v>
      </c>
      <c r="C315" s="39" t="s">
        <v>4506</v>
      </c>
      <c r="D315" s="39" t="s">
        <v>4505</v>
      </c>
      <c r="E315" s="39" t="s">
        <v>261</v>
      </c>
      <c r="F315" s="39" t="s">
        <v>3464</v>
      </c>
      <c r="G315" s="39" t="s">
        <v>6096</v>
      </c>
      <c r="H315" s="39" t="s">
        <v>4502</v>
      </c>
      <c r="I315" s="40" t="n">
        <v>6</v>
      </c>
      <c r="J315" s="40" t="n">
        <v>0</v>
      </c>
      <c r="K315" s="39" t="s">
        <v>4503</v>
      </c>
      <c r="L315" s="41" t="n">
        <v>0</v>
      </c>
      <c r="M315" s="41" t="n">
        <v>5290.06</v>
      </c>
      <c r="O315" s="42" t="n">
        <f aca="false">M315/SUM($M$2:$M$485)</f>
        <v>8.62065200732794E-005</v>
      </c>
      <c r="P315" s="43" t="n">
        <f aca="false">IFERROR(M315/I315,0)</f>
        <v>881.676666666667</v>
      </c>
      <c r="Q315" s="17"/>
      <c r="R315" s="44" t="n">
        <f aca="false">I315-Q315</f>
        <v>6</v>
      </c>
      <c r="S315" s="43" t="n">
        <f aca="false">$AK315*R315</f>
        <v>5290.06125</v>
      </c>
      <c r="U315" s="26" t="s">
        <v>259</v>
      </c>
      <c r="V315" s="26" t="s">
        <v>260</v>
      </c>
      <c r="W315" s="26" t="s">
        <v>262</v>
      </c>
      <c r="X315" s="24" t="s">
        <v>226</v>
      </c>
      <c r="Y315" s="26" t="s">
        <v>267</v>
      </c>
      <c r="Z315" s="25" t="s">
        <v>51</v>
      </c>
      <c r="AA315" s="26" t="s">
        <v>3863</v>
      </c>
      <c r="AB315" s="26" t="s">
        <v>3864</v>
      </c>
      <c r="AC315" s="26" t="s">
        <v>3865</v>
      </c>
      <c r="AD315" s="26" t="s">
        <v>269</v>
      </c>
      <c r="AE315" s="26"/>
      <c r="AF315" s="26" t="s">
        <v>270</v>
      </c>
      <c r="AG315" s="26" t="s">
        <v>1644</v>
      </c>
      <c r="AH315" s="45"/>
      <c r="AI315" s="45"/>
      <c r="AJ315" s="45"/>
      <c r="AK315" s="46" t="n">
        <v>881.676875</v>
      </c>
      <c r="AL315" s="46"/>
      <c r="AM315" s="46"/>
      <c r="AN315" s="26"/>
      <c r="AO315" s="26" t="s">
        <v>6178</v>
      </c>
    </row>
    <row r="316" customFormat="false" ht="12" hidden="false" customHeight="false" outlineLevel="0" collapsed="false">
      <c r="A316" s="39" t="s">
        <v>1173</v>
      </c>
      <c r="B316" s="39" t="s">
        <v>1174</v>
      </c>
      <c r="C316" s="39"/>
      <c r="D316" s="39" t="s">
        <v>4505</v>
      </c>
      <c r="E316" s="39" t="s">
        <v>261</v>
      </c>
      <c r="F316" s="39" t="s">
        <v>3464</v>
      </c>
      <c r="G316" s="39" t="s">
        <v>6096</v>
      </c>
      <c r="H316" s="39" t="s">
        <v>4502</v>
      </c>
      <c r="I316" s="40" t="n">
        <v>6</v>
      </c>
      <c r="J316" s="40" t="n">
        <v>0</v>
      </c>
      <c r="K316" s="39" t="s">
        <v>4503</v>
      </c>
      <c r="L316" s="41" t="n">
        <v>0</v>
      </c>
      <c r="M316" s="41" t="n">
        <v>12961.09</v>
      </c>
      <c r="O316" s="42" t="n">
        <f aca="false">M316/SUM($M$2:$M$485)</f>
        <v>0.000211213193282606</v>
      </c>
      <c r="P316" s="43" t="n">
        <f aca="false">IFERROR(M316/I316,0)</f>
        <v>2160.18166666667</v>
      </c>
      <c r="Q316" s="17"/>
      <c r="R316" s="44" t="n">
        <f aca="false">I316-Q316</f>
        <v>6</v>
      </c>
      <c r="S316" s="43" t="n">
        <f aca="false">$AK316*R316</f>
        <v>12961.09</v>
      </c>
      <c r="U316" s="26" t="s">
        <v>259</v>
      </c>
      <c r="V316" s="26" t="s">
        <v>260</v>
      </c>
      <c r="W316" s="26" t="s">
        <v>262</v>
      </c>
      <c r="X316" s="26"/>
      <c r="Y316" s="26" t="s">
        <v>277</v>
      </c>
      <c r="Z316" s="27" t="s">
        <v>123</v>
      </c>
      <c r="AA316" s="26"/>
      <c r="AB316" s="26"/>
      <c r="AC316" s="26"/>
      <c r="AD316" s="26"/>
      <c r="AE316" s="26"/>
      <c r="AF316" s="26"/>
      <c r="AG316" s="26"/>
      <c r="AH316" s="45" t="n">
        <v>6</v>
      </c>
      <c r="AI316" s="45" t="n">
        <f aca="false">Q316</f>
        <v>0</v>
      </c>
      <c r="AJ316" s="45" t="n">
        <f aca="false">$AH316-$AI316</f>
        <v>6</v>
      </c>
      <c r="AK316" s="46" t="n">
        <v>2160.18166666667</v>
      </c>
      <c r="AL316" s="46" t="n">
        <f aca="false">$AJ316*$AK316</f>
        <v>12961.09</v>
      </c>
      <c r="AM316" s="46" t="n">
        <f aca="false">$AI316*$AK316</f>
        <v>0</v>
      </c>
      <c r="AN316" s="26"/>
      <c r="AO316" s="26"/>
    </row>
    <row r="317" customFormat="false" ht="12" hidden="false" customHeight="false" outlineLevel="0" collapsed="false">
      <c r="A317" s="39" t="s">
        <v>437</v>
      </c>
      <c r="B317" s="39" t="s">
        <v>438</v>
      </c>
      <c r="C317" s="39"/>
      <c r="D317" s="39" t="s">
        <v>4505</v>
      </c>
      <c r="E317" s="39" t="s">
        <v>274</v>
      </c>
      <c r="F317" s="39" t="s">
        <v>3464</v>
      </c>
      <c r="G317" s="39" t="s">
        <v>6096</v>
      </c>
      <c r="H317" s="39" t="s">
        <v>4502</v>
      </c>
      <c r="I317" s="40" t="n">
        <v>6</v>
      </c>
      <c r="J317" s="40" t="n">
        <v>0</v>
      </c>
      <c r="K317" s="39" t="s">
        <v>4503</v>
      </c>
      <c r="L317" s="41" t="n">
        <v>0</v>
      </c>
      <c r="M317" s="41" t="n">
        <v>602.98</v>
      </c>
      <c r="O317" s="42" t="n">
        <f aca="false">M317/SUM($M$2:$M$485)</f>
        <v>9.82612814860058E-006</v>
      </c>
      <c r="P317" s="43" t="n">
        <f aca="false">IFERROR(M317/I317,0)</f>
        <v>100.496666666667</v>
      </c>
      <c r="Q317" s="17"/>
      <c r="R317" s="44" t="n">
        <f aca="false">I317-Q317</f>
        <v>6</v>
      </c>
      <c r="S317" s="43" t="n">
        <f aca="false">$AK317*R317</f>
        <v>602.979486166008</v>
      </c>
      <c r="U317" s="26" t="s">
        <v>259</v>
      </c>
      <c r="V317" s="26" t="s">
        <v>273</v>
      </c>
      <c r="W317" s="26" t="s">
        <v>262</v>
      </c>
      <c r="X317" s="24" t="s">
        <v>226</v>
      </c>
      <c r="Y317" s="26" t="s">
        <v>267</v>
      </c>
      <c r="Z317" s="24" t="s">
        <v>54</v>
      </c>
      <c r="AA317" s="26" t="s">
        <v>3505</v>
      </c>
      <c r="AB317" s="26" t="s">
        <v>440</v>
      </c>
      <c r="AC317" s="26" t="s">
        <v>441</v>
      </c>
      <c r="AD317" s="26" t="s">
        <v>269</v>
      </c>
      <c r="AE317" s="26"/>
      <c r="AF317" s="26" t="s">
        <v>270</v>
      </c>
      <c r="AG317" s="26" t="s">
        <v>442</v>
      </c>
      <c r="AH317" s="45"/>
      <c r="AI317" s="45"/>
      <c r="AJ317" s="45"/>
      <c r="AK317" s="46" t="n">
        <v>100.496581027668</v>
      </c>
      <c r="AL317" s="46"/>
      <c r="AM317" s="46"/>
      <c r="AN317" s="26"/>
      <c r="AO317" s="26" t="s">
        <v>6179</v>
      </c>
    </row>
    <row r="318" customFormat="false" ht="12" hidden="false" customHeight="false" outlineLevel="0" collapsed="false">
      <c r="A318" s="39" t="s">
        <v>4008</v>
      </c>
      <c r="B318" s="39" t="s">
        <v>4009</v>
      </c>
      <c r="C318" s="39"/>
      <c r="D318" s="39" t="s">
        <v>4505</v>
      </c>
      <c r="E318" s="39" t="s">
        <v>274</v>
      </c>
      <c r="F318" s="39" t="s">
        <v>3464</v>
      </c>
      <c r="G318" s="39" t="s">
        <v>6097</v>
      </c>
      <c r="H318" s="39" t="s">
        <v>4502</v>
      </c>
      <c r="I318" s="40" t="n">
        <v>6</v>
      </c>
      <c r="J318" s="40" t="n">
        <v>0</v>
      </c>
      <c r="K318" s="39" t="s">
        <v>4503</v>
      </c>
      <c r="L318" s="41" t="n">
        <v>0</v>
      </c>
      <c r="M318" s="41" t="n">
        <v>8210.31</v>
      </c>
      <c r="O318" s="42" t="n">
        <f aca="false">M318/SUM($M$2:$M$485)</f>
        <v>0.000133794749742507</v>
      </c>
      <c r="P318" s="43" t="n">
        <f aca="false">IFERROR(M318/I318,0)</f>
        <v>1368.385</v>
      </c>
      <c r="Q318" s="17"/>
      <c r="R318" s="44" t="n">
        <f aca="false">I318-Q318</f>
        <v>6</v>
      </c>
      <c r="S318" s="43" t="n">
        <f aca="false">$AK318*R318</f>
        <v>8210.31</v>
      </c>
      <c r="U318" s="26" t="s">
        <v>259</v>
      </c>
      <c r="V318" s="26" t="s">
        <v>273</v>
      </c>
      <c r="W318" s="26" t="s">
        <v>262</v>
      </c>
      <c r="X318" s="26"/>
      <c r="Y318" s="26" t="s">
        <v>277</v>
      </c>
      <c r="Z318" s="27" t="s">
        <v>123</v>
      </c>
      <c r="AA318" s="26"/>
      <c r="AB318" s="26"/>
      <c r="AC318" s="26"/>
      <c r="AD318" s="26"/>
      <c r="AE318" s="26"/>
      <c r="AF318" s="26"/>
      <c r="AG318" s="26"/>
      <c r="AH318" s="45" t="n">
        <v>6</v>
      </c>
      <c r="AI318" s="45" t="n">
        <f aca="false">Q318</f>
        <v>0</v>
      </c>
      <c r="AJ318" s="45" t="n">
        <f aca="false">$AH318-$AI318</f>
        <v>6</v>
      </c>
      <c r="AK318" s="46" t="n">
        <v>1368.385</v>
      </c>
      <c r="AL318" s="46" t="n">
        <f aca="false">$AJ318*$AK318</f>
        <v>8210.31</v>
      </c>
      <c r="AM318" s="46" t="n">
        <f aca="false">$AI318*$AK318</f>
        <v>0</v>
      </c>
      <c r="AN318" s="26"/>
      <c r="AO318" s="26"/>
    </row>
    <row r="319" customFormat="false" ht="12" hidden="false" customHeight="false" outlineLevel="0" collapsed="false">
      <c r="A319" s="39" t="s">
        <v>2331</v>
      </c>
      <c r="B319" s="39" t="s">
        <v>2332</v>
      </c>
      <c r="C319" s="39"/>
      <c r="D319" s="39" t="s">
        <v>4505</v>
      </c>
      <c r="E319" s="39" t="s">
        <v>274</v>
      </c>
      <c r="F319" s="39" t="s">
        <v>3464</v>
      </c>
      <c r="G319" s="39" t="s">
        <v>6097</v>
      </c>
      <c r="H319" s="39" t="s">
        <v>4502</v>
      </c>
      <c r="I319" s="40" t="n">
        <v>6</v>
      </c>
      <c r="J319" s="40" t="n">
        <v>0</v>
      </c>
      <c r="K319" s="39" t="s">
        <v>4503</v>
      </c>
      <c r="L319" s="41" t="n">
        <v>0</v>
      </c>
      <c r="M319" s="41" t="n">
        <v>10176.6</v>
      </c>
      <c r="O319" s="42" t="n">
        <f aca="false">M319/SUM($M$2:$M$485)</f>
        <v>0.000165837300933777</v>
      </c>
      <c r="P319" s="43" t="n">
        <f aca="false">IFERROR(M319/I319,0)</f>
        <v>1696.1</v>
      </c>
      <c r="Q319" s="17" t="n">
        <v>15</v>
      </c>
      <c r="R319" s="44" t="n">
        <f aca="false">I319-Q319</f>
        <v>-9</v>
      </c>
      <c r="S319" s="43" t="n">
        <f aca="false">$AK319*R319</f>
        <v>-15264.9</v>
      </c>
      <c r="U319" s="26" t="s">
        <v>259</v>
      </c>
      <c r="V319" s="26" t="s">
        <v>273</v>
      </c>
      <c r="W319" s="26" t="s">
        <v>262</v>
      </c>
      <c r="X319" s="25" t="s">
        <v>228</v>
      </c>
      <c r="Y319" s="26" t="s">
        <v>282</v>
      </c>
      <c r="Z319" s="24" t="s">
        <v>54</v>
      </c>
      <c r="AA319" s="26" t="s">
        <v>4010</v>
      </c>
      <c r="AB319" s="26" t="s">
        <v>4011</v>
      </c>
      <c r="AC319" s="26" t="s">
        <v>2335</v>
      </c>
      <c r="AD319" s="26" t="s">
        <v>269</v>
      </c>
      <c r="AE319" s="26"/>
      <c r="AF319" s="26" t="s">
        <v>270</v>
      </c>
      <c r="AG319" s="26" t="s">
        <v>2337</v>
      </c>
      <c r="AH319" s="45" t="n">
        <v>6</v>
      </c>
      <c r="AI319" s="45" t="n">
        <f aca="false">Q319</f>
        <v>15</v>
      </c>
      <c r="AJ319" s="45" t="n">
        <f aca="false">$AH319-$AI319</f>
        <v>-9</v>
      </c>
      <c r="AK319" s="46" t="n">
        <v>1696.1</v>
      </c>
      <c r="AL319" s="46" t="n">
        <f aca="false">$AJ319*$AK319</f>
        <v>-15264.9</v>
      </c>
      <c r="AM319" s="46" t="n">
        <f aca="false">$AI319*$AK319</f>
        <v>25441.5</v>
      </c>
      <c r="AN319" s="26"/>
      <c r="AO319" s="26" t="s">
        <v>4012</v>
      </c>
    </row>
    <row r="320" customFormat="false" ht="12" hidden="false" customHeight="false" outlineLevel="0" collapsed="false">
      <c r="A320" s="39" t="s">
        <v>2157</v>
      </c>
      <c r="B320" s="39" t="s">
        <v>2158</v>
      </c>
      <c r="C320" s="39"/>
      <c r="D320" s="39" t="s">
        <v>4505</v>
      </c>
      <c r="E320" s="39" t="s">
        <v>274</v>
      </c>
      <c r="F320" s="39" t="s">
        <v>3464</v>
      </c>
      <c r="G320" s="39" t="s">
        <v>6096</v>
      </c>
      <c r="H320" s="39" t="s">
        <v>4502</v>
      </c>
      <c r="I320" s="40" t="n">
        <v>6</v>
      </c>
      <c r="J320" s="40" t="n">
        <v>0</v>
      </c>
      <c r="K320" s="39" t="s">
        <v>4503</v>
      </c>
      <c r="L320" s="41" t="n">
        <v>0</v>
      </c>
      <c r="M320" s="41" t="n">
        <v>2606.76</v>
      </c>
      <c r="O320" s="42" t="n">
        <f aca="false">M320/SUM($M$2:$M$485)</f>
        <v>4.24796142702014E-005</v>
      </c>
      <c r="P320" s="43" t="n">
        <f aca="false">IFERROR(M320/I320,0)</f>
        <v>434.46</v>
      </c>
      <c r="Q320" s="17"/>
      <c r="R320" s="44" t="n">
        <f aca="false">I320-Q320</f>
        <v>6</v>
      </c>
      <c r="S320" s="43" t="n">
        <f aca="false">$AK320*R320</f>
        <v>2606.76</v>
      </c>
      <c r="U320" s="26" t="s">
        <v>259</v>
      </c>
      <c r="V320" s="26" t="s">
        <v>273</v>
      </c>
      <c r="W320" s="26" t="s">
        <v>262</v>
      </c>
      <c r="X320" s="26"/>
      <c r="Y320" s="26" t="s">
        <v>277</v>
      </c>
      <c r="Z320" s="27" t="s">
        <v>123</v>
      </c>
      <c r="AA320" s="26"/>
      <c r="AB320" s="26"/>
      <c r="AC320" s="26"/>
      <c r="AD320" s="26"/>
      <c r="AE320" s="26"/>
      <c r="AF320" s="26"/>
      <c r="AG320" s="26"/>
      <c r="AH320" s="45" t="n">
        <v>6</v>
      </c>
      <c r="AI320" s="45" t="n">
        <f aca="false">Q320</f>
        <v>0</v>
      </c>
      <c r="AJ320" s="45" t="n">
        <f aca="false">$AH320-$AI320</f>
        <v>6</v>
      </c>
      <c r="AK320" s="46" t="n">
        <v>434.46</v>
      </c>
      <c r="AL320" s="46" t="n">
        <f aca="false">$AJ320*$AK320</f>
        <v>2606.76</v>
      </c>
      <c r="AM320" s="46" t="n">
        <f aca="false">$AI320*$AK320</f>
        <v>0</v>
      </c>
      <c r="AN320" s="26"/>
      <c r="AO320" s="26"/>
    </row>
    <row r="321" customFormat="false" ht="12" hidden="false" customHeight="false" outlineLevel="0" collapsed="false">
      <c r="A321" s="39" t="s">
        <v>1216</v>
      </c>
      <c r="B321" s="39" t="s">
        <v>1217</v>
      </c>
      <c r="C321" s="39"/>
      <c r="D321" s="39" t="s">
        <v>4505</v>
      </c>
      <c r="E321" s="39" t="s">
        <v>274</v>
      </c>
      <c r="F321" s="39" t="s">
        <v>3464</v>
      </c>
      <c r="G321" s="39" t="s">
        <v>6096</v>
      </c>
      <c r="H321" s="39" t="s">
        <v>4502</v>
      </c>
      <c r="I321" s="40" t="n">
        <v>6</v>
      </c>
      <c r="J321" s="40" t="n">
        <v>0</v>
      </c>
      <c r="K321" s="39" t="s">
        <v>4503</v>
      </c>
      <c r="L321" s="41" t="n">
        <v>0</v>
      </c>
      <c r="M321" s="41" t="n">
        <v>38696.34</v>
      </c>
      <c r="O321" s="42" t="n">
        <f aca="false">M321/SUM($M$2:$M$485)</f>
        <v>0.000630593379086899</v>
      </c>
      <c r="P321" s="43" t="n">
        <f aca="false">IFERROR(M321/I321,0)</f>
        <v>6449.39</v>
      </c>
      <c r="Q321" s="17" t="n">
        <v>14</v>
      </c>
      <c r="R321" s="44" t="n">
        <f aca="false">I321-Q321</f>
        <v>-8</v>
      </c>
      <c r="S321" s="43" t="n">
        <f aca="false">$AK321*R321</f>
        <v>-51595.12</v>
      </c>
      <c r="U321" s="26" t="s">
        <v>259</v>
      </c>
      <c r="V321" s="26" t="s">
        <v>273</v>
      </c>
      <c r="W321" s="26" t="s">
        <v>262</v>
      </c>
      <c r="X321" s="25" t="s">
        <v>228</v>
      </c>
      <c r="Y321" s="26" t="s">
        <v>282</v>
      </c>
      <c r="Z321" s="24" t="s">
        <v>54</v>
      </c>
      <c r="AA321" s="26" t="s">
        <v>4013</v>
      </c>
      <c r="AB321" s="26" t="s">
        <v>4014</v>
      </c>
      <c r="AC321" s="26" t="s">
        <v>2425</v>
      </c>
      <c r="AD321" s="26" t="s">
        <v>269</v>
      </c>
      <c r="AE321" s="26"/>
      <c r="AF321" s="26" t="s">
        <v>270</v>
      </c>
      <c r="AG321" s="26" t="s">
        <v>2427</v>
      </c>
      <c r="AH321" s="45" t="n">
        <v>6</v>
      </c>
      <c r="AI321" s="45" t="n">
        <f aca="false">Q321</f>
        <v>14</v>
      </c>
      <c r="AJ321" s="45" t="n">
        <f aca="false">$AH321-$AI321</f>
        <v>-8</v>
      </c>
      <c r="AK321" s="46" t="n">
        <v>6449.39</v>
      </c>
      <c r="AL321" s="46" t="n">
        <f aca="false">$AJ321*$AK321</f>
        <v>-51595.12</v>
      </c>
      <c r="AM321" s="46" t="n">
        <f aca="false">$AI321*$AK321</f>
        <v>90291.46</v>
      </c>
      <c r="AN321" s="26"/>
      <c r="AO321" s="26" t="s">
        <v>4015</v>
      </c>
    </row>
    <row r="322" customFormat="false" ht="12" hidden="false" customHeight="false" outlineLevel="0" collapsed="false">
      <c r="A322" s="39" t="s">
        <v>2485</v>
      </c>
      <c r="B322" s="39" t="s">
        <v>2486</v>
      </c>
      <c r="C322" s="39"/>
      <c r="D322" s="39" t="s">
        <v>4505</v>
      </c>
      <c r="E322" s="39" t="s">
        <v>274</v>
      </c>
      <c r="F322" s="39" t="s">
        <v>3464</v>
      </c>
      <c r="G322" s="39" t="s">
        <v>6097</v>
      </c>
      <c r="H322" s="39" t="s">
        <v>4502</v>
      </c>
      <c r="I322" s="40" t="n">
        <v>6</v>
      </c>
      <c r="J322" s="40" t="n">
        <v>0</v>
      </c>
      <c r="K322" s="39" t="s">
        <v>4503</v>
      </c>
      <c r="L322" s="41" t="n">
        <v>0</v>
      </c>
      <c r="M322" s="41" t="n">
        <v>362.47</v>
      </c>
      <c r="O322" s="42" t="n">
        <f aca="false">M322/SUM($M$2:$M$485)</f>
        <v>5.90679072278227E-006</v>
      </c>
      <c r="P322" s="43" t="n">
        <f aca="false">IFERROR(M322/I322,0)</f>
        <v>60.4116666666667</v>
      </c>
      <c r="Q322" s="17"/>
      <c r="R322" s="44" t="n">
        <f aca="false">I322-Q322</f>
        <v>6</v>
      </c>
      <c r="S322" s="43" t="n">
        <f aca="false">$AK322*R322</f>
        <v>362.47</v>
      </c>
      <c r="U322" s="26" t="s">
        <v>259</v>
      </c>
      <c r="V322" s="26" t="s">
        <v>273</v>
      </c>
      <c r="W322" s="26" t="s">
        <v>262</v>
      </c>
      <c r="X322" s="26"/>
      <c r="Y322" s="26" t="s">
        <v>277</v>
      </c>
      <c r="Z322" s="27" t="s">
        <v>123</v>
      </c>
      <c r="AA322" s="26"/>
      <c r="AB322" s="26"/>
      <c r="AC322" s="26"/>
      <c r="AD322" s="26"/>
      <c r="AE322" s="26"/>
      <c r="AF322" s="26"/>
      <c r="AG322" s="26"/>
      <c r="AH322" s="45" t="n">
        <v>6</v>
      </c>
      <c r="AI322" s="45" t="n">
        <f aca="false">Q322</f>
        <v>0</v>
      </c>
      <c r="AJ322" s="45" t="n">
        <f aca="false">$AH322-$AI322</f>
        <v>6</v>
      </c>
      <c r="AK322" s="46" t="n">
        <v>60.4116666666667</v>
      </c>
      <c r="AL322" s="46" t="n">
        <f aca="false">$AJ322*$AK322</f>
        <v>362.47</v>
      </c>
      <c r="AM322" s="46" t="n">
        <f aca="false">$AI322*$AK322</f>
        <v>0</v>
      </c>
      <c r="AN322" s="26"/>
      <c r="AO322" s="26"/>
    </row>
    <row r="323" customFormat="false" ht="12" hidden="false" customHeight="false" outlineLevel="0" collapsed="false">
      <c r="A323" s="39" t="s">
        <v>4016</v>
      </c>
      <c r="B323" s="39" t="s">
        <v>4017</v>
      </c>
      <c r="C323" s="39"/>
      <c r="D323" s="39" t="s">
        <v>4505</v>
      </c>
      <c r="E323" s="39" t="s">
        <v>274</v>
      </c>
      <c r="F323" s="39" t="s">
        <v>3464</v>
      </c>
      <c r="G323" s="39" t="s">
        <v>6096</v>
      </c>
      <c r="H323" s="39" t="s">
        <v>4502</v>
      </c>
      <c r="I323" s="40" t="n">
        <v>6</v>
      </c>
      <c r="J323" s="40" t="n">
        <v>0</v>
      </c>
      <c r="K323" s="39" t="s">
        <v>4503</v>
      </c>
      <c r="L323" s="41" t="n">
        <v>0</v>
      </c>
      <c r="M323" s="41" t="n">
        <v>1938.72</v>
      </c>
      <c r="O323" s="42" t="n">
        <f aca="false">M323/SUM($M$2:$M$485)</f>
        <v>3.15932720227121E-005</v>
      </c>
      <c r="P323" s="43" t="n">
        <f aca="false">IFERROR(M323/I323,0)</f>
        <v>323.12</v>
      </c>
      <c r="Q323" s="17"/>
      <c r="R323" s="44" t="n">
        <f aca="false">I323-Q323</f>
        <v>6</v>
      </c>
      <c r="S323" s="43" t="n">
        <f aca="false">$AK323*R323</f>
        <v>1938.72</v>
      </c>
      <c r="U323" s="26" t="s">
        <v>259</v>
      </c>
      <c r="V323" s="26" t="s">
        <v>273</v>
      </c>
      <c r="W323" s="26" t="s">
        <v>262</v>
      </c>
      <c r="X323" s="26"/>
      <c r="Y323" s="26" t="s">
        <v>277</v>
      </c>
      <c r="Z323" s="27" t="s">
        <v>123</v>
      </c>
      <c r="AA323" s="26"/>
      <c r="AB323" s="26"/>
      <c r="AC323" s="26"/>
      <c r="AD323" s="26"/>
      <c r="AE323" s="26"/>
      <c r="AF323" s="26"/>
      <c r="AG323" s="26"/>
      <c r="AH323" s="45" t="n">
        <v>6</v>
      </c>
      <c r="AI323" s="45" t="n">
        <f aca="false">Q323</f>
        <v>0</v>
      </c>
      <c r="AJ323" s="45" t="n">
        <f aca="false">$AH323-$AI323</f>
        <v>6</v>
      </c>
      <c r="AK323" s="46" t="n">
        <v>323.12</v>
      </c>
      <c r="AL323" s="46" t="n">
        <f aca="false">$AJ323*$AK323</f>
        <v>1938.72</v>
      </c>
      <c r="AM323" s="46" t="n">
        <f aca="false">$AI323*$AK323</f>
        <v>0</v>
      </c>
      <c r="AN323" s="26"/>
      <c r="AO323" s="26"/>
    </row>
    <row r="324" customFormat="false" ht="12" hidden="false" customHeight="false" outlineLevel="0" collapsed="false">
      <c r="A324" s="39" t="s">
        <v>2947</v>
      </c>
      <c r="B324" s="39" t="s">
        <v>2948</v>
      </c>
      <c r="C324" s="39"/>
      <c r="D324" s="39" t="s">
        <v>4505</v>
      </c>
      <c r="E324" s="39" t="s">
        <v>274</v>
      </c>
      <c r="F324" s="39" t="s">
        <v>3464</v>
      </c>
      <c r="G324" s="39" t="s">
        <v>6096</v>
      </c>
      <c r="H324" s="39" t="s">
        <v>4502</v>
      </c>
      <c r="I324" s="40" t="n">
        <v>6</v>
      </c>
      <c r="J324" s="40" t="n">
        <v>0</v>
      </c>
      <c r="K324" s="39" t="s">
        <v>4503</v>
      </c>
      <c r="L324" s="41" t="n">
        <v>0</v>
      </c>
      <c r="M324" s="41" t="n">
        <v>1892.89</v>
      </c>
      <c r="O324" s="42" t="n">
        <f aca="false">M324/SUM($M$2:$M$485)</f>
        <v>3.08464289216965E-005</v>
      </c>
      <c r="P324" s="43" t="n">
        <f aca="false">IFERROR(M324/I324,0)</f>
        <v>315.481666666667</v>
      </c>
      <c r="Q324" s="17"/>
      <c r="R324" s="44" t="n">
        <f aca="false">I324-Q324</f>
        <v>6</v>
      </c>
      <c r="S324" s="43" t="n">
        <f aca="false">$AK324*R324</f>
        <v>1892.8875</v>
      </c>
      <c r="U324" s="26" t="s">
        <v>259</v>
      </c>
      <c r="V324" s="26" t="s">
        <v>273</v>
      </c>
      <c r="W324" s="26" t="s">
        <v>262</v>
      </c>
      <c r="X324" s="26"/>
      <c r="Y324" s="26" t="s">
        <v>277</v>
      </c>
      <c r="Z324" s="27" t="s">
        <v>123</v>
      </c>
      <c r="AA324" s="26"/>
      <c r="AB324" s="26"/>
      <c r="AC324" s="26"/>
      <c r="AD324" s="26"/>
      <c r="AE324" s="26"/>
      <c r="AF324" s="26"/>
      <c r="AG324" s="26"/>
      <c r="AH324" s="45"/>
      <c r="AI324" s="45"/>
      <c r="AJ324" s="45"/>
      <c r="AK324" s="46" t="n">
        <v>315.48125</v>
      </c>
      <c r="AL324" s="46"/>
      <c r="AM324" s="46"/>
      <c r="AN324" s="26"/>
      <c r="AO324" s="26" t="s">
        <v>3489</v>
      </c>
    </row>
    <row r="325" customFormat="false" ht="12" hidden="false" customHeight="false" outlineLevel="0" collapsed="false">
      <c r="A325" s="39" t="s">
        <v>1327</v>
      </c>
      <c r="B325" s="39" t="s">
        <v>1328</v>
      </c>
      <c r="C325" s="39"/>
      <c r="D325" s="39" t="s">
        <v>4565</v>
      </c>
      <c r="E325" s="39" t="s">
        <v>611</v>
      </c>
      <c r="F325" s="39" t="s">
        <v>3464</v>
      </c>
      <c r="G325" s="39" t="s">
        <v>6135</v>
      </c>
      <c r="H325" s="39" t="s">
        <v>4502</v>
      </c>
      <c r="I325" s="40" t="n">
        <v>6</v>
      </c>
      <c r="J325" s="40" t="n">
        <v>0</v>
      </c>
      <c r="K325" s="39" t="s">
        <v>4503</v>
      </c>
      <c r="L325" s="41" t="n">
        <v>0</v>
      </c>
      <c r="M325" s="41" t="n">
        <v>445367.08</v>
      </c>
      <c r="O325" s="42" t="n">
        <f aca="false">M325/SUM($M$2:$M$485)</f>
        <v>0.00725767687360783</v>
      </c>
      <c r="P325" s="43" t="n">
        <f aca="false">IFERROR(M325/I325,0)</f>
        <v>74227.8466666667</v>
      </c>
      <c r="Q325" s="17"/>
      <c r="R325" s="44" t="n">
        <f aca="false">I325-Q325</f>
        <v>6</v>
      </c>
      <c r="S325" s="43" t="n">
        <f aca="false">$AK325*R325</f>
        <v>445367.076923077</v>
      </c>
      <c r="U325" s="26" t="s">
        <v>259</v>
      </c>
      <c r="V325" s="26" t="s">
        <v>610</v>
      </c>
      <c r="W325" s="26" t="s">
        <v>612</v>
      </c>
      <c r="X325" s="26"/>
      <c r="Y325" s="26" t="s">
        <v>615</v>
      </c>
      <c r="Z325" s="27" t="s">
        <v>126</v>
      </c>
      <c r="AA325" s="26"/>
      <c r="AB325" s="26"/>
      <c r="AC325" s="26"/>
      <c r="AD325" s="26"/>
      <c r="AE325" s="26"/>
      <c r="AF325" s="26"/>
      <c r="AG325" s="26"/>
      <c r="AH325" s="45"/>
      <c r="AI325" s="45"/>
      <c r="AJ325" s="45"/>
      <c r="AK325" s="46" t="n">
        <v>74227.8461538462</v>
      </c>
      <c r="AL325" s="46"/>
      <c r="AM325" s="46"/>
      <c r="AN325" s="26"/>
      <c r="AO325" s="26" t="s">
        <v>3489</v>
      </c>
    </row>
    <row r="326" customFormat="false" ht="12" hidden="false" customHeight="false" outlineLevel="0" collapsed="false">
      <c r="A326" s="39" t="s">
        <v>1329</v>
      </c>
      <c r="B326" s="39" t="s">
        <v>1330</v>
      </c>
      <c r="C326" s="39"/>
      <c r="D326" s="39" t="s">
        <v>4565</v>
      </c>
      <c r="E326" s="39" t="s">
        <v>611</v>
      </c>
      <c r="F326" s="39" t="s">
        <v>3464</v>
      </c>
      <c r="G326" s="39" t="s">
        <v>6133</v>
      </c>
      <c r="H326" s="39" t="s">
        <v>4502</v>
      </c>
      <c r="I326" s="40" t="n">
        <v>6</v>
      </c>
      <c r="J326" s="40" t="n">
        <v>0</v>
      </c>
      <c r="K326" s="39" t="s">
        <v>4503</v>
      </c>
      <c r="L326" s="41" t="n">
        <v>0</v>
      </c>
      <c r="M326" s="41" t="n">
        <v>458481</v>
      </c>
      <c r="O326" s="42" t="n">
        <f aca="false">M326/SUM($M$2:$M$485)</f>
        <v>0.00747138057597025</v>
      </c>
      <c r="P326" s="43" t="n">
        <f aca="false">IFERROR(M326/I326,0)</f>
        <v>76413.5</v>
      </c>
      <c r="Q326" s="17"/>
      <c r="R326" s="44" t="n">
        <f aca="false">I326-Q326</f>
        <v>6</v>
      </c>
      <c r="S326" s="43" t="n">
        <f aca="false">$AK326*R326</f>
        <v>458481</v>
      </c>
      <c r="U326" s="26" t="s">
        <v>259</v>
      </c>
      <c r="V326" s="26" t="s">
        <v>610</v>
      </c>
      <c r="W326" s="26" t="s">
        <v>612</v>
      </c>
      <c r="X326" s="26"/>
      <c r="Y326" s="26" t="s">
        <v>615</v>
      </c>
      <c r="Z326" s="27" t="s">
        <v>126</v>
      </c>
      <c r="AA326" s="26"/>
      <c r="AB326" s="26"/>
      <c r="AC326" s="26"/>
      <c r="AD326" s="26"/>
      <c r="AE326" s="26"/>
      <c r="AF326" s="26"/>
      <c r="AG326" s="26"/>
      <c r="AH326" s="45" t="n">
        <v>12</v>
      </c>
      <c r="AI326" s="45" t="n">
        <f aca="false">Q326</f>
        <v>0</v>
      </c>
      <c r="AJ326" s="45" t="n">
        <f aca="false">$AH326-$AI326</f>
        <v>12</v>
      </c>
      <c r="AK326" s="46" t="n">
        <v>76413.5</v>
      </c>
      <c r="AL326" s="46" t="n">
        <f aca="false">$AJ326*$AK326</f>
        <v>916962</v>
      </c>
      <c r="AM326" s="46" t="n">
        <f aca="false">$AI326*$AK326</f>
        <v>0</v>
      </c>
      <c r="AN326" s="26"/>
      <c r="AO326" s="26" t="s">
        <v>3489</v>
      </c>
    </row>
    <row r="327" customFormat="false" ht="12" hidden="false" customHeight="false" outlineLevel="0" collapsed="false">
      <c r="A327" s="39" t="s">
        <v>1329</v>
      </c>
      <c r="B327" s="39" t="s">
        <v>1330</v>
      </c>
      <c r="C327" s="39"/>
      <c r="D327" s="39" t="s">
        <v>4565</v>
      </c>
      <c r="E327" s="39" t="s">
        <v>611</v>
      </c>
      <c r="F327" s="39" t="s">
        <v>3464</v>
      </c>
      <c r="G327" s="39" t="s">
        <v>6135</v>
      </c>
      <c r="H327" s="39" t="s">
        <v>4502</v>
      </c>
      <c r="I327" s="40" t="n">
        <v>6</v>
      </c>
      <c r="J327" s="40" t="n">
        <v>0</v>
      </c>
      <c r="K327" s="39" t="s">
        <v>4503</v>
      </c>
      <c r="L327" s="41" t="n">
        <v>0</v>
      </c>
      <c r="M327" s="41" t="n">
        <v>458481</v>
      </c>
      <c r="O327" s="42" t="n">
        <f aca="false">M327/SUM($M$2:$M$485)</f>
        <v>0.00747138057597025</v>
      </c>
      <c r="P327" s="43" t="n">
        <f aca="false">IFERROR(M327/I327,0)</f>
        <v>76413.5</v>
      </c>
      <c r="Q327" s="17"/>
      <c r="R327" s="44" t="n">
        <f aca="false">I327-Q327</f>
        <v>6</v>
      </c>
      <c r="S327" s="43" t="n">
        <f aca="false">$AK327*R327</f>
        <v>458481</v>
      </c>
      <c r="U327" s="26" t="s">
        <v>259</v>
      </c>
      <c r="V327" s="26" t="s">
        <v>610</v>
      </c>
      <c r="W327" s="26" t="s">
        <v>612</v>
      </c>
      <c r="X327" s="26"/>
      <c r="Y327" s="26" t="s">
        <v>615</v>
      </c>
      <c r="Z327" s="27" t="s">
        <v>126</v>
      </c>
      <c r="AA327" s="26"/>
      <c r="AB327" s="26"/>
      <c r="AC327" s="26"/>
      <c r="AD327" s="26"/>
      <c r="AE327" s="26"/>
      <c r="AF327" s="26"/>
      <c r="AG327" s="26"/>
      <c r="AH327" s="45"/>
      <c r="AI327" s="45"/>
      <c r="AJ327" s="45"/>
      <c r="AK327" s="46" t="n">
        <v>76413.5</v>
      </c>
      <c r="AL327" s="46"/>
      <c r="AM327" s="46"/>
      <c r="AN327" s="26"/>
      <c r="AO327" s="26" t="s">
        <v>3489</v>
      </c>
    </row>
    <row r="328" customFormat="false" ht="12" hidden="false" customHeight="false" outlineLevel="0" collapsed="false">
      <c r="A328" s="39" t="s">
        <v>2903</v>
      </c>
      <c r="B328" s="39" t="s">
        <v>2904</v>
      </c>
      <c r="C328" s="39"/>
      <c r="D328" s="39" t="s">
        <v>4565</v>
      </c>
      <c r="E328" s="39" t="s">
        <v>611</v>
      </c>
      <c r="F328" s="39" t="s">
        <v>3464</v>
      </c>
      <c r="G328" s="39" t="s">
        <v>6135</v>
      </c>
      <c r="H328" s="39" t="s">
        <v>4502</v>
      </c>
      <c r="I328" s="40" t="n">
        <v>6</v>
      </c>
      <c r="J328" s="40" t="n">
        <v>0</v>
      </c>
      <c r="K328" s="39" t="s">
        <v>4503</v>
      </c>
      <c r="L328" s="41" t="n">
        <v>0</v>
      </c>
      <c r="M328" s="41" t="n">
        <v>150762.72</v>
      </c>
      <c r="O328" s="42" t="n">
        <f aca="false">M328/SUM($M$2:$M$485)</f>
        <v>0.00245682080127299</v>
      </c>
      <c r="P328" s="43" t="n">
        <f aca="false">IFERROR(M328/I328,0)</f>
        <v>25127.12</v>
      </c>
      <c r="Q328" s="17"/>
      <c r="R328" s="44" t="n">
        <f aca="false">I328-Q328</f>
        <v>6</v>
      </c>
      <c r="S328" s="43" t="n">
        <f aca="false">$AK328*R328</f>
        <v>150762.72</v>
      </c>
      <c r="U328" s="26" t="s">
        <v>259</v>
      </c>
      <c r="V328" s="26" t="s">
        <v>610</v>
      </c>
      <c r="W328" s="26" t="s">
        <v>612</v>
      </c>
      <c r="X328" s="26"/>
      <c r="Y328" s="26" t="s">
        <v>615</v>
      </c>
      <c r="Z328" s="27" t="s">
        <v>126</v>
      </c>
      <c r="AA328" s="26"/>
      <c r="AB328" s="26"/>
      <c r="AC328" s="26"/>
      <c r="AD328" s="26"/>
      <c r="AE328" s="26"/>
      <c r="AF328" s="26"/>
      <c r="AG328" s="26"/>
      <c r="AH328" s="45" t="n">
        <v>6</v>
      </c>
      <c r="AI328" s="45" t="n">
        <f aca="false">Q328</f>
        <v>0</v>
      </c>
      <c r="AJ328" s="45" t="n">
        <f aca="false">$AH328-$AI328</f>
        <v>6</v>
      </c>
      <c r="AK328" s="46" t="n">
        <v>25127.12</v>
      </c>
      <c r="AL328" s="46" t="n">
        <f aca="false">$AJ328*$AK328</f>
        <v>150762.72</v>
      </c>
      <c r="AM328" s="46" t="n">
        <f aca="false">$AI328*$AK328</f>
        <v>0</v>
      </c>
      <c r="AN328" s="26"/>
      <c r="AO328" s="26"/>
    </row>
    <row r="329" customFormat="false" ht="12" hidden="false" customHeight="false" outlineLevel="0" collapsed="false">
      <c r="A329" s="39" t="s">
        <v>1470</v>
      </c>
      <c r="B329" s="39" t="s">
        <v>1471</v>
      </c>
      <c r="C329" s="39"/>
      <c r="D329" s="39" t="s">
        <v>4565</v>
      </c>
      <c r="E329" s="39" t="s">
        <v>611</v>
      </c>
      <c r="F329" s="39" t="s">
        <v>3464</v>
      </c>
      <c r="G329" s="39" t="s">
        <v>6135</v>
      </c>
      <c r="H329" s="39" t="s">
        <v>4502</v>
      </c>
      <c r="I329" s="40" t="n">
        <v>6</v>
      </c>
      <c r="J329" s="40" t="n">
        <v>0</v>
      </c>
      <c r="K329" s="39" t="s">
        <v>4503</v>
      </c>
      <c r="L329" s="41" t="n">
        <v>0</v>
      </c>
      <c r="M329" s="41" t="n">
        <v>150762.72</v>
      </c>
      <c r="O329" s="42" t="n">
        <f aca="false">M329/SUM($M$2:$M$485)</f>
        <v>0.00245682080127299</v>
      </c>
      <c r="P329" s="43" t="n">
        <f aca="false">IFERROR(M329/I329,0)</f>
        <v>25127.12</v>
      </c>
      <c r="Q329" s="17"/>
      <c r="R329" s="44" t="n">
        <f aca="false">I329-Q329</f>
        <v>6</v>
      </c>
      <c r="S329" s="43" t="n">
        <f aca="false">$AK329*R329</f>
        <v>150762.72</v>
      </c>
      <c r="U329" s="26" t="s">
        <v>259</v>
      </c>
      <c r="V329" s="26" t="s">
        <v>610</v>
      </c>
      <c r="W329" s="26" t="s">
        <v>612</v>
      </c>
      <c r="X329" s="26"/>
      <c r="Y329" s="26" t="s">
        <v>615</v>
      </c>
      <c r="Z329" s="27" t="s">
        <v>126</v>
      </c>
      <c r="AA329" s="26"/>
      <c r="AB329" s="26"/>
      <c r="AC329" s="26"/>
      <c r="AD329" s="26"/>
      <c r="AE329" s="26"/>
      <c r="AF329" s="26"/>
      <c r="AG329" s="26"/>
      <c r="AH329" s="45" t="n">
        <v>6</v>
      </c>
      <c r="AI329" s="45" t="n">
        <f aca="false">Q329</f>
        <v>0</v>
      </c>
      <c r="AJ329" s="45" t="n">
        <f aca="false">$AH329-$AI329</f>
        <v>6</v>
      </c>
      <c r="AK329" s="46" t="n">
        <v>25127.12</v>
      </c>
      <c r="AL329" s="46" t="n">
        <f aca="false">$AJ329*$AK329</f>
        <v>150762.72</v>
      </c>
      <c r="AM329" s="46" t="n">
        <f aca="false">$AI329*$AK329</f>
        <v>0</v>
      </c>
      <c r="AN329" s="26"/>
      <c r="AO329" s="26"/>
    </row>
    <row r="330" customFormat="false" ht="12" hidden="false" customHeight="false" outlineLevel="0" collapsed="false">
      <c r="A330" s="39" t="s">
        <v>1167</v>
      </c>
      <c r="B330" s="39" t="s">
        <v>1168</v>
      </c>
      <c r="C330" s="39"/>
      <c r="D330" s="39" t="s">
        <v>4565</v>
      </c>
      <c r="E330" s="39" t="s">
        <v>611</v>
      </c>
      <c r="F330" s="39" t="s">
        <v>3464</v>
      </c>
      <c r="G330" s="39" t="s">
        <v>6135</v>
      </c>
      <c r="H330" s="39" t="s">
        <v>4502</v>
      </c>
      <c r="I330" s="40" t="n">
        <v>6</v>
      </c>
      <c r="J330" s="40" t="n">
        <v>0</v>
      </c>
      <c r="K330" s="39" t="s">
        <v>4503</v>
      </c>
      <c r="L330" s="41" t="n">
        <v>0</v>
      </c>
      <c r="M330" s="41" t="n">
        <v>445367.08</v>
      </c>
      <c r="O330" s="42" t="n">
        <f aca="false">M330/SUM($M$2:$M$485)</f>
        <v>0.00725767687360783</v>
      </c>
      <c r="P330" s="43" t="n">
        <f aca="false">IFERROR(M330/I330,0)</f>
        <v>74227.8466666667</v>
      </c>
      <c r="Q330" s="17"/>
      <c r="R330" s="44" t="n">
        <f aca="false">I330-Q330</f>
        <v>6</v>
      </c>
      <c r="S330" s="43" t="n">
        <f aca="false">$AK330*R330</f>
        <v>445367.076923077</v>
      </c>
      <c r="U330" s="26" t="s">
        <v>259</v>
      </c>
      <c r="V330" s="26" t="s">
        <v>610</v>
      </c>
      <c r="W330" s="26" t="s">
        <v>612</v>
      </c>
      <c r="X330" s="26"/>
      <c r="Y330" s="26" t="s">
        <v>615</v>
      </c>
      <c r="Z330" s="27" t="s">
        <v>126</v>
      </c>
      <c r="AA330" s="26"/>
      <c r="AB330" s="26"/>
      <c r="AC330" s="26"/>
      <c r="AD330" s="26"/>
      <c r="AE330" s="26"/>
      <c r="AF330" s="26"/>
      <c r="AG330" s="26"/>
      <c r="AH330" s="45"/>
      <c r="AI330" s="45"/>
      <c r="AJ330" s="45"/>
      <c r="AK330" s="46" t="n">
        <v>74227.8461538462</v>
      </c>
      <c r="AL330" s="46"/>
      <c r="AM330" s="46"/>
      <c r="AN330" s="26"/>
      <c r="AO330" s="26" t="s">
        <v>3489</v>
      </c>
    </row>
    <row r="331" customFormat="false" ht="12" hidden="false" customHeight="false" outlineLevel="0" collapsed="false">
      <c r="A331" s="39" t="s">
        <v>4018</v>
      </c>
      <c r="B331" s="39" t="s">
        <v>4019</v>
      </c>
      <c r="C331" s="39"/>
      <c r="D331" s="39" t="s">
        <v>4565</v>
      </c>
      <c r="E331" s="39" t="s">
        <v>611</v>
      </c>
      <c r="F331" s="39" t="s">
        <v>3464</v>
      </c>
      <c r="G331" s="39" t="s">
        <v>6133</v>
      </c>
      <c r="H331" s="39" t="s">
        <v>4502</v>
      </c>
      <c r="I331" s="40" t="n">
        <v>6</v>
      </c>
      <c r="J331" s="40" t="n">
        <v>0</v>
      </c>
      <c r="K331" s="39" t="s">
        <v>4503</v>
      </c>
      <c r="L331" s="41" t="n">
        <v>0</v>
      </c>
      <c r="M331" s="41" t="n">
        <v>127654.02</v>
      </c>
      <c r="O331" s="42" t="n">
        <f aca="false">M331/SUM($M$2:$M$485)</f>
        <v>0.00208024272646526</v>
      </c>
      <c r="P331" s="43" t="n">
        <f aca="false">IFERROR(M331/I331,0)</f>
        <v>21275.67</v>
      </c>
      <c r="Q331" s="17"/>
      <c r="R331" s="44" t="n">
        <f aca="false">I331-Q331</f>
        <v>6</v>
      </c>
      <c r="S331" s="43" t="n">
        <f aca="false">$AK331*R331</f>
        <v>127654.02</v>
      </c>
      <c r="U331" s="26" t="s">
        <v>259</v>
      </c>
      <c r="V331" s="26" t="s">
        <v>610</v>
      </c>
      <c r="W331" s="26" t="s">
        <v>612</v>
      </c>
      <c r="X331" s="26"/>
      <c r="Y331" s="26" t="s">
        <v>615</v>
      </c>
      <c r="Z331" s="27" t="s">
        <v>126</v>
      </c>
      <c r="AA331" s="26"/>
      <c r="AB331" s="26"/>
      <c r="AC331" s="26"/>
      <c r="AD331" s="26"/>
      <c r="AE331" s="26"/>
      <c r="AF331" s="26"/>
      <c r="AG331" s="26"/>
      <c r="AH331" s="45" t="n">
        <v>6</v>
      </c>
      <c r="AI331" s="45" t="n">
        <f aca="false">Q331</f>
        <v>0</v>
      </c>
      <c r="AJ331" s="45" t="n">
        <f aca="false">$AH331-$AI331</f>
        <v>6</v>
      </c>
      <c r="AK331" s="46" t="n">
        <v>21275.67</v>
      </c>
      <c r="AL331" s="46" t="n">
        <f aca="false">$AJ331*$AK331</f>
        <v>127654.02</v>
      </c>
      <c r="AM331" s="46" t="n">
        <f aca="false">$AI331*$AK331</f>
        <v>0</v>
      </c>
      <c r="AN331" s="26"/>
      <c r="AO331" s="26"/>
    </row>
    <row r="332" customFormat="false" ht="12" hidden="false" customHeight="false" outlineLevel="0" collapsed="false">
      <c r="A332" s="39" t="s">
        <v>4020</v>
      </c>
      <c r="B332" s="39" t="s">
        <v>4021</v>
      </c>
      <c r="C332" s="39"/>
      <c r="D332" s="39" t="s">
        <v>4565</v>
      </c>
      <c r="E332" s="39" t="s">
        <v>611</v>
      </c>
      <c r="F332" s="39" t="s">
        <v>3464</v>
      </c>
      <c r="G332" s="39" t="s">
        <v>6133</v>
      </c>
      <c r="H332" s="39" t="s">
        <v>4502</v>
      </c>
      <c r="I332" s="40" t="n">
        <v>6</v>
      </c>
      <c r="J332" s="40" t="n">
        <v>0</v>
      </c>
      <c r="K332" s="39" t="s">
        <v>4503</v>
      </c>
      <c r="L332" s="41" t="n">
        <v>0</v>
      </c>
      <c r="M332" s="41" t="n">
        <v>214448</v>
      </c>
      <c r="O332" s="42" t="n">
        <f aca="false">M332/SUM($M$2:$M$485)</f>
        <v>0.00349463254040117</v>
      </c>
      <c r="P332" s="43" t="n">
        <f aca="false">IFERROR(M332/I332,0)</f>
        <v>35741.3333333333</v>
      </c>
      <c r="Q332" s="17"/>
      <c r="R332" s="44" t="n">
        <f aca="false">I332-Q332</f>
        <v>6</v>
      </c>
      <c r="S332" s="43" t="n">
        <f aca="false">$AK332*R332</f>
        <v>214448</v>
      </c>
      <c r="U332" s="26" t="s">
        <v>259</v>
      </c>
      <c r="V332" s="26" t="s">
        <v>610</v>
      </c>
      <c r="W332" s="26" t="s">
        <v>612</v>
      </c>
      <c r="X332" s="26"/>
      <c r="Y332" s="26" t="s">
        <v>615</v>
      </c>
      <c r="Z332" s="27" t="s">
        <v>126</v>
      </c>
      <c r="AA332" s="26"/>
      <c r="AB332" s="26"/>
      <c r="AC332" s="26"/>
      <c r="AD332" s="26"/>
      <c r="AE332" s="26"/>
      <c r="AF332" s="26"/>
      <c r="AG332" s="26"/>
      <c r="AH332" s="45" t="n">
        <v>6</v>
      </c>
      <c r="AI332" s="45" t="n">
        <f aca="false">Q332</f>
        <v>0</v>
      </c>
      <c r="AJ332" s="45" t="n">
        <f aca="false">$AH332-$AI332</f>
        <v>6</v>
      </c>
      <c r="AK332" s="46" t="n">
        <v>35741.3333333333</v>
      </c>
      <c r="AL332" s="46" t="n">
        <f aca="false">$AJ332*$AK332</f>
        <v>214448</v>
      </c>
      <c r="AM332" s="46" t="n">
        <f aca="false">$AI332*$AK332</f>
        <v>0</v>
      </c>
      <c r="AN332" s="26"/>
      <c r="AO332" s="26"/>
    </row>
    <row r="333" customFormat="false" ht="12" hidden="false" customHeight="false" outlineLevel="0" collapsed="false">
      <c r="A333" s="39" t="s">
        <v>1149</v>
      </c>
      <c r="B333" s="39" t="s">
        <v>1150</v>
      </c>
      <c r="C333" s="39"/>
      <c r="D333" s="39" t="s">
        <v>4565</v>
      </c>
      <c r="E333" s="39" t="s">
        <v>611</v>
      </c>
      <c r="F333" s="39" t="s">
        <v>3464</v>
      </c>
      <c r="G333" s="39" t="s">
        <v>6135</v>
      </c>
      <c r="H333" s="39" t="s">
        <v>4502</v>
      </c>
      <c r="I333" s="40" t="n">
        <v>6</v>
      </c>
      <c r="J333" s="40" t="n">
        <v>0</v>
      </c>
      <c r="K333" s="39" t="s">
        <v>4503</v>
      </c>
      <c r="L333" s="41" t="n">
        <v>0</v>
      </c>
      <c r="M333" s="41" t="n">
        <v>62041.2</v>
      </c>
      <c r="O333" s="42" t="n">
        <f aca="false">M333/SUM($M$2:$M$485)</f>
        <v>0.00101101990396524</v>
      </c>
      <c r="P333" s="43" t="n">
        <f aca="false">IFERROR(M333/I333,0)</f>
        <v>10340.2</v>
      </c>
      <c r="Q333" s="17"/>
      <c r="R333" s="44" t="n">
        <f aca="false">I333-Q333</f>
        <v>6</v>
      </c>
      <c r="S333" s="43" t="n">
        <f aca="false">$AK333*R333</f>
        <v>62041.2</v>
      </c>
      <c r="U333" s="26" t="s">
        <v>259</v>
      </c>
      <c r="V333" s="26" t="s">
        <v>610</v>
      </c>
      <c r="W333" s="26" t="s">
        <v>612</v>
      </c>
      <c r="X333" s="26"/>
      <c r="Y333" s="26" t="s">
        <v>615</v>
      </c>
      <c r="Z333" s="27" t="s">
        <v>126</v>
      </c>
      <c r="AA333" s="26"/>
      <c r="AB333" s="26"/>
      <c r="AC333" s="26"/>
      <c r="AD333" s="26"/>
      <c r="AE333" s="26"/>
      <c r="AF333" s="26"/>
      <c r="AG333" s="26"/>
      <c r="AH333" s="45" t="n">
        <v>8</v>
      </c>
      <c r="AI333" s="45" t="n">
        <f aca="false">Q333</f>
        <v>0</v>
      </c>
      <c r="AJ333" s="45" t="n">
        <f aca="false">$AH333-$AI333</f>
        <v>8</v>
      </c>
      <c r="AK333" s="46" t="n">
        <v>10340.2</v>
      </c>
      <c r="AL333" s="46" t="n">
        <f aca="false">$AJ333*$AK333</f>
        <v>82721.6</v>
      </c>
      <c r="AM333" s="46" t="n">
        <f aca="false">$AI333*$AK333</f>
        <v>0</v>
      </c>
      <c r="AN333" s="26"/>
      <c r="AO333" s="26" t="s">
        <v>3489</v>
      </c>
    </row>
    <row r="334" customFormat="false" ht="12" hidden="false" customHeight="false" outlineLevel="0" collapsed="false">
      <c r="A334" s="39" t="s">
        <v>1163</v>
      </c>
      <c r="B334" s="39" t="s">
        <v>1164</v>
      </c>
      <c r="C334" s="39"/>
      <c r="D334" s="39" t="s">
        <v>4565</v>
      </c>
      <c r="E334" s="39" t="s">
        <v>611</v>
      </c>
      <c r="F334" s="39" t="s">
        <v>3464</v>
      </c>
      <c r="G334" s="39" t="s">
        <v>6135</v>
      </c>
      <c r="H334" s="39" t="s">
        <v>4502</v>
      </c>
      <c r="I334" s="40" t="n">
        <v>6</v>
      </c>
      <c r="J334" s="40" t="n">
        <v>0</v>
      </c>
      <c r="K334" s="39" t="s">
        <v>4503</v>
      </c>
      <c r="L334" s="41" t="n">
        <v>0</v>
      </c>
      <c r="M334" s="41" t="n">
        <v>86262</v>
      </c>
      <c r="O334" s="42" t="n">
        <f aca="false">M334/SUM($M$2:$M$485)</f>
        <v>0.00140572069779194</v>
      </c>
      <c r="P334" s="43" t="n">
        <f aca="false">IFERROR(M334/I334,0)</f>
        <v>14377</v>
      </c>
      <c r="Q334" s="17"/>
      <c r="R334" s="44" t="n">
        <f aca="false">I334-Q334</f>
        <v>6</v>
      </c>
      <c r="S334" s="43" t="n">
        <f aca="false">$AK334*R334</f>
        <v>86262</v>
      </c>
      <c r="U334" s="26" t="s">
        <v>259</v>
      </c>
      <c r="V334" s="26" t="s">
        <v>610</v>
      </c>
      <c r="W334" s="26" t="s">
        <v>612</v>
      </c>
      <c r="X334" s="26"/>
      <c r="Y334" s="26" t="s">
        <v>615</v>
      </c>
      <c r="Z334" s="27" t="s">
        <v>126</v>
      </c>
      <c r="AA334" s="26"/>
      <c r="AB334" s="26"/>
      <c r="AC334" s="26"/>
      <c r="AD334" s="26"/>
      <c r="AE334" s="26"/>
      <c r="AF334" s="26"/>
      <c r="AG334" s="26"/>
      <c r="AH334" s="45" t="n">
        <v>6</v>
      </c>
      <c r="AI334" s="45" t="n">
        <f aca="false">Q334</f>
        <v>0</v>
      </c>
      <c r="AJ334" s="45" t="n">
        <f aca="false">$AH334-$AI334</f>
        <v>6</v>
      </c>
      <c r="AK334" s="46" t="n">
        <v>14377</v>
      </c>
      <c r="AL334" s="46" t="n">
        <f aca="false">$AJ334*$AK334</f>
        <v>86262</v>
      </c>
      <c r="AM334" s="46" t="n">
        <f aca="false">$AI334*$AK334</f>
        <v>0</v>
      </c>
      <c r="AN334" s="26"/>
      <c r="AO334" s="26"/>
    </row>
    <row r="335" customFormat="false" ht="12" hidden="false" customHeight="false" outlineLevel="0" collapsed="false">
      <c r="A335" s="39" t="s">
        <v>4022</v>
      </c>
      <c r="B335" s="39" t="s">
        <v>4023</v>
      </c>
      <c r="C335" s="39"/>
      <c r="D335" s="39" t="s">
        <v>4565</v>
      </c>
      <c r="E335" s="39" t="s">
        <v>611</v>
      </c>
      <c r="F335" s="39" t="s">
        <v>3464</v>
      </c>
      <c r="G335" s="39" t="s">
        <v>6133</v>
      </c>
      <c r="H335" s="39" t="s">
        <v>4502</v>
      </c>
      <c r="I335" s="40" t="n">
        <v>6</v>
      </c>
      <c r="J335" s="40" t="n">
        <v>0</v>
      </c>
      <c r="K335" s="39" t="s">
        <v>4503</v>
      </c>
      <c r="L335" s="41" t="n">
        <v>0</v>
      </c>
      <c r="M335" s="41" t="n">
        <v>16363.62</v>
      </c>
      <c r="O335" s="42" t="n">
        <f aca="false">M335/SUM($M$2:$M$485)</f>
        <v>0.000266660630692566</v>
      </c>
      <c r="P335" s="43" t="n">
        <f aca="false">IFERROR(M335/I335,0)</f>
        <v>2727.27</v>
      </c>
      <c r="Q335" s="17"/>
      <c r="R335" s="44" t="n">
        <f aca="false">I335-Q335</f>
        <v>6</v>
      </c>
      <c r="S335" s="43" t="n">
        <f aca="false">$AK335*R335</f>
        <v>16363.62</v>
      </c>
      <c r="U335" s="26" t="s">
        <v>259</v>
      </c>
      <c r="V335" s="26" t="s">
        <v>610</v>
      </c>
      <c r="W335" s="26" t="s">
        <v>612</v>
      </c>
      <c r="X335" s="26"/>
      <c r="Y335" s="26" t="s">
        <v>615</v>
      </c>
      <c r="Z335" s="27" t="s">
        <v>126</v>
      </c>
      <c r="AA335" s="26"/>
      <c r="AB335" s="26"/>
      <c r="AC335" s="26"/>
      <c r="AD335" s="26"/>
      <c r="AE335" s="26"/>
      <c r="AF335" s="26"/>
      <c r="AG335" s="26"/>
      <c r="AH335" s="45" t="n">
        <v>6</v>
      </c>
      <c r="AI335" s="45" t="n">
        <f aca="false">Q335</f>
        <v>0</v>
      </c>
      <c r="AJ335" s="45" t="n">
        <f aca="false">$AH335-$AI335</f>
        <v>6</v>
      </c>
      <c r="AK335" s="46" t="n">
        <v>2727.27</v>
      </c>
      <c r="AL335" s="46" t="n">
        <f aca="false">$AJ335*$AK335</f>
        <v>16363.62</v>
      </c>
      <c r="AM335" s="46" t="n">
        <f aca="false">$AI335*$AK335</f>
        <v>0</v>
      </c>
      <c r="AN335" s="26"/>
      <c r="AO335" s="26"/>
    </row>
    <row r="336" customFormat="false" ht="12" hidden="false" customHeight="false" outlineLevel="0" collapsed="false">
      <c r="A336" s="39" t="s">
        <v>2243</v>
      </c>
      <c r="B336" s="39" t="s">
        <v>2244</v>
      </c>
      <c r="C336" s="39" t="s">
        <v>4506</v>
      </c>
      <c r="D336" s="39" t="s">
        <v>4505</v>
      </c>
      <c r="E336" s="39" t="s">
        <v>261</v>
      </c>
      <c r="F336" s="39" t="s">
        <v>3464</v>
      </c>
      <c r="G336" s="39" t="s">
        <v>6096</v>
      </c>
      <c r="H336" s="39" t="s">
        <v>4502</v>
      </c>
      <c r="I336" s="40" t="n">
        <v>5</v>
      </c>
      <c r="J336" s="40" t="n">
        <v>0</v>
      </c>
      <c r="K336" s="39" t="s">
        <v>4503</v>
      </c>
      <c r="L336" s="41" t="n">
        <v>0</v>
      </c>
      <c r="M336" s="41" t="n">
        <v>111340.5</v>
      </c>
      <c r="O336" s="42" t="n">
        <f aca="false">M336/SUM($M$2:$M$485)</f>
        <v>0.00181439852255342</v>
      </c>
      <c r="P336" s="43" t="n">
        <f aca="false">IFERROR(M336/I336,0)</f>
        <v>22268.1</v>
      </c>
      <c r="Q336" s="17"/>
      <c r="R336" s="44" t="n">
        <f aca="false">I336-Q336</f>
        <v>5</v>
      </c>
      <c r="S336" s="43" t="n">
        <f aca="false">$AK336*R336</f>
        <v>111340.503571429</v>
      </c>
      <c r="U336" s="26" t="s">
        <v>259</v>
      </c>
      <c r="V336" s="26" t="s">
        <v>260</v>
      </c>
      <c r="W336" s="26" t="s">
        <v>262</v>
      </c>
      <c r="X336" s="26"/>
      <c r="Y336" s="26" t="s">
        <v>277</v>
      </c>
      <c r="Z336" s="27" t="s">
        <v>123</v>
      </c>
      <c r="AA336" s="26"/>
      <c r="AB336" s="26"/>
      <c r="AC336" s="26"/>
      <c r="AD336" s="26"/>
      <c r="AE336" s="26"/>
      <c r="AF336" s="26"/>
      <c r="AG336" s="26"/>
      <c r="AH336" s="45"/>
      <c r="AI336" s="45"/>
      <c r="AJ336" s="45"/>
      <c r="AK336" s="46" t="n">
        <v>22268.1007142857</v>
      </c>
      <c r="AL336" s="46"/>
      <c r="AM336" s="46"/>
      <c r="AN336" s="26"/>
      <c r="AO336" s="26" t="s">
        <v>3489</v>
      </c>
    </row>
    <row r="337" customFormat="false" ht="12" hidden="false" customHeight="false" outlineLevel="0" collapsed="false">
      <c r="A337" s="39" t="s">
        <v>4026</v>
      </c>
      <c r="B337" s="39" t="s">
        <v>4027</v>
      </c>
      <c r="C337" s="39" t="s">
        <v>4506</v>
      </c>
      <c r="D337" s="39" t="s">
        <v>4505</v>
      </c>
      <c r="E337" s="39" t="s">
        <v>261</v>
      </c>
      <c r="F337" s="39" t="s">
        <v>3464</v>
      </c>
      <c r="G337" s="39" t="s">
        <v>6096</v>
      </c>
      <c r="H337" s="39" t="s">
        <v>4502</v>
      </c>
      <c r="I337" s="40" t="n">
        <v>5</v>
      </c>
      <c r="J337" s="40" t="n">
        <v>0</v>
      </c>
      <c r="K337" s="39" t="s">
        <v>4503</v>
      </c>
      <c r="L337" s="41" t="n">
        <v>0</v>
      </c>
      <c r="M337" s="41" t="n">
        <v>7448.75</v>
      </c>
      <c r="O337" s="42" t="n">
        <f aca="false">M337/SUM($M$2:$M$485)</f>
        <v>0.000121384410837654</v>
      </c>
      <c r="P337" s="43" t="n">
        <f aca="false">IFERROR(M337/I337,0)</f>
        <v>1489.75</v>
      </c>
      <c r="Q337" s="17"/>
      <c r="R337" s="44" t="n">
        <f aca="false">I337-Q337</f>
        <v>5</v>
      </c>
      <c r="S337" s="43" t="n">
        <f aca="false">$AK337*R337</f>
        <v>7448.75</v>
      </c>
      <c r="U337" s="26" t="s">
        <v>259</v>
      </c>
      <c r="V337" s="26" t="s">
        <v>260</v>
      </c>
      <c r="W337" s="26" t="s">
        <v>262</v>
      </c>
      <c r="X337" s="26"/>
      <c r="Y337" s="26" t="s">
        <v>277</v>
      </c>
      <c r="Z337" s="27" t="s">
        <v>123</v>
      </c>
      <c r="AA337" s="26"/>
      <c r="AB337" s="26"/>
      <c r="AC337" s="26"/>
      <c r="AD337" s="26"/>
      <c r="AE337" s="26"/>
      <c r="AF337" s="26"/>
      <c r="AG337" s="26"/>
      <c r="AH337" s="45" t="n">
        <v>5</v>
      </c>
      <c r="AI337" s="45" t="n">
        <f aca="false">Q337</f>
        <v>0</v>
      </c>
      <c r="AJ337" s="45" t="n">
        <f aca="false">$AH337-$AI337</f>
        <v>5</v>
      </c>
      <c r="AK337" s="46" t="n">
        <v>1489.75</v>
      </c>
      <c r="AL337" s="46" t="n">
        <f aca="false">$AJ337*$AK337</f>
        <v>7448.75</v>
      </c>
      <c r="AM337" s="46" t="n">
        <f aca="false">$AI337*$AK337</f>
        <v>0</v>
      </c>
      <c r="AN337" s="26"/>
      <c r="AO337" s="26"/>
    </row>
    <row r="338" customFormat="false" ht="12" hidden="false" customHeight="false" outlineLevel="0" collapsed="false">
      <c r="A338" s="39" t="s">
        <v>1010</v>
      </c>
      <c r="B338" s="39" t="s">
        <v>1011</v>
      </c>
      <c r="C338" s="39" t="s">
        <v>6180</v>
      </c>
      <c r="D338" s="39" t="s">
        <v>4505</v>
      </c>
      <c r="E338" s="39" t="s">
        <v>261</v>
      </c>
      <c r="F338" s="39" t="s">
        <v>3464</v>
      </c>
      <c r="G338" s="39" t="s">
        <v>6133</v>
      </c>
      <c r="H338" s="39" t="s">
        <v>4502</v>
      </c>
      <c r="I338" s="40" t="n">
        <v>5</v>
      </c>
      <c r="J338" s="40" t="n">
        <v>0</v>
      </c>
      <c r="K338" s="39" t="s">
        <v>4503</v>
      </c>
      <c r="L338" s="41" t="n">
        <v>0</v>
      </c>
      <c r="M338" s="41" t="n">
        <v>8414.01</v>
      </c>
      <c r="O338" s="42" t="n">
        <f aca="false">M338/SUM($M$2:$M$485)</f>
        <v>0.000137114233479729</v>
      </c>
      <c r="P338" s="43" t="n">
        <f aca="false">IFERROR(M338/I338,0)</f>
        <v>1682.802</v>
      </c>
      <c r="Q338" s="17"/>
      <c r="R338" s="44" t="n">
        <f aca="false">I338-Q338</f>
        <v>5</v>
      </c>
      <c r="S338" s="43" t="n">
        <f aca="false">$AK338*R338</f>
        <v>8414.01111111111</v>
      </c>
      <c r="U338" s="26" t="s">
        <v>259</v>
      </c>
      <c r="V338" s="26" t="s">
        <v>260</v>
      </c>
      <c r="W338" s="26" t="s">
        <v>262</v>
      </c>
      <c r="X338" s="24" t="s">
        <v>226</v>
      </c>
      <c r="Y338" s="26" t="s">
        <v>267</v>
      </c>
      <c r="Z338" s="25" t="s">
        <v>51</v>
      </c>
      <c r="AA338" s="26" t="s">
        <v>1840</v>
      </c>
      <c r="AB338" s="26" t="s">
        <v>3728</v>
      </c>
      <c r="AC338" s="26" t="s">
        <v>290</v>
      </c>
      <c r="AD338" s="26" t="s">
        <v>269</v>
      </c>
      <c r="AE338" s="26"/>
      <c r="AF338" s="26" t="s">
        <v>269</v>
      </c>
      <c r="AG338" s="26"/>
      <c r="AH338" s="45"/>
      <c r="AI338" s="45"/>
      <c r="AJ338" s="45"/>
      <c r="AK338" s="46" t="n">
        <v>1682.80222222222</v>
      </c>
      <c r="AL338" s="46"/>
      <c r="AM338" s="46"/>
      <c r="AN338" s="26"/>
      <c r="AO338" s="26" t="s">
        <v>6181</v>
      </c>
    </row>
    <row r="339" customFormat="false" ht="12" hidden="false" customHeight="false" outlineLevel="0" collapsed="false">
      <c r="A339" s="39" t="s">
        <v>1285</v>
      </c>
      <c r="B339" s="39" t="s">
        <v>1286</v>
      </c>
      <c r="C339" s="39" t="s">
        <v>4506</v>
      </c>
      <c r="D339" s="39" t="s">
        <v>4505</v>
      </c>
      <c r="E339" s="39" t="s">
        <v>261</v>
      </c>
      <c r="F339" s="39" t="s">
        <v>3464</v>
      </c>
      <c r="G339" s="39" t="s">
        <v>6096</v>
      </c>
      <c r="H339" s="39" t="s">
        <v>4502</v>
      </c>
      <c r="I339" s="40" t="n">
        <v>5</v>
      </c>
      <c r="J339" s="40" t="n">
        <v>0</v>
      </c>
      <c r="K339" s="39" t="s">
        <v>4503</v>
      </c>
      <c r="L339" s="41" t="n">
        <v>0</v>
      </c>
      <c r="M339" s="41" t="n">
        <v>42583.16</v>
      </c>
      <c r="O339" s="42" t="n">
        <f aca="false">M339/SUM($M$2:$M$485)</f>
        <v>0.000693932779084484</v>
      </c>
      <c r="P339" s="43" t="n">
        <f aca="false">IFERROR(M339/I339,0)</f>
        <v>8516.632</v>
      </c>
      <c r="Q339" s="17"/>
      <c r="R339" s="44" t="n">
        <f aca="false">I339-Q339</f>
        <v>5</v>
      </c>
      <c r="S339" s="43" t="n">
        <f aca="false">$AK339*R339</f>
        <v>42583.1566666667</v>
      </c>
      <c r="U339" s="26" t="s">
        <v>259</v>
      </c>
      <c r="V339" s="26" t="s">
        <v>260</v>
      </c>
      <c r="W339" s="26" t="s">
        <v>262</v>
      </c>
      <c r="X339" s="26"/>
      <c r="Y339" s="26" t="s">
        <v>277</v>
      </c>
      <c r="Z339" s="27" t="s">
        <v>123</v>
      </c>
      <c r="AA339" s="26"/>
      <c r="AB339" s="26"/>
      <c r="AC339" s="26"/>
      <c r="AD339" s="26"/>
      <c r="AE339" s="26"/>
      <c r="AF339" s="26"/>
      <c r="AG339" s="26"/>
      <c r="AH339" s="45"/>
      <c r="AI339" s="45"/>
      <c r="AJ339" s="45"/>
      <c r="AK339" s="46" t="n">
        <v>8516.63133333333</v>
      </c>
      <c r="AL339" s="46"/>
      <c r="AM339" s="46"/>
      <c r="AN339" s="26"/>
      <c r="AO339" s="26" t="s">
        <v>3489</v>
      </c>
    </row>
    <row r="340" customFormat="false" ht="12" hidden="false" customHeight="false" outlineLevel="0" collapsed="false">
      <c r="A340" s="39" t="s">
        <v>2909</v>
      </c>
      <c r="B340" s="39" t="s">
        <v>2910</v>
      </c>
      <c r="C340" s="39"/>
      <c r="D340" s="39" t="s">
        <v>4505</v>
      </c>
      <c r="E340" s="39" t="s">
        <v>261</v>
      </c>
      <c r="F340" s="39" t="s">
        <v>3464</v>
      </c>
      <c r="G340" s="39" t="s">
        <v>6096</v>
      </c>
      <c r="H340" s="39" t="s">
        <v>4502</v>
      </c>
      <c r="I340" s="40" t="n">
        <v>5</v>
      </c>
      <c r="J340" s="40" t="n">
        <v>0</v>
      </c>
      <c r="K340" s="39" t="s">
        <v>4503</v>
      </c>
      <c r="L340" s="41" t="n">
        <v>0</v>
      </c>
      <c r="M340" s="41" t="n">
        <v>355950.4</v>
      </c>
      <c r="O340" s="42" t="n">
        <f aca="false">M340/SUM($M$2:$M$485)</f>
        <v>0.0058005476880587</v>
      </c>
      <c r="P340" s="43" t="n">
        <f aca="false">IFERROR(M340/I340,0)</f>
        <v>71190.08</v>
      </c>
      <c r="Q340" s="17"/>
      <c r="R340" s="44" t="n">
        <f aca="false">I340-Q340</f>
        <v>5</v>
      </c>
      <c r="S340" s="43" t="n">
        <f aca="false">$AK340*R340</f>
        <v>355950.4</v>
      </c>
      <c r="U340" s="26" t="s">
        <v>259</v>
      </c>
      <c r="V340" s="26" t="s">
        <v>260</v>
      </c>
      <c r="W340" s="26" t="s">
        <v>262</v>
      </c>
      <c r="X340" s="26"/>
      <c r="Y340" s="26" t="s">
        <v>277</v>
      </c>
      <c r="Z340" s="27" t="s">
        <v>123</v>
      </c>
      <c r="AA340" s="26"/>
      <c r="AB340" s="26"/>
      <c r="AC340" s="26"/>
      <c r="AD340" s="26"/>
      <c r="AE340" s="26"/>
      <c r="AF340" s="26"/>
      <c r="AG340" s="26"/>
      <c r="AH340" s="45" t="n">
        <v>5</v>
      </c>
      <c r="AI340" s="45" t="n">
        <f aca="false">Q340</f>
        <v>0</v>
      </c>
      <c r="AJ340" s="45" t="n">
        <f aca="false">$AH340-$AI340</f>
        <v>5</v>
      </c>
      <c r="AK340" s="46" t="n">
        <v>71190.08</v>
      </c>
      <c r="AL340" s="46" t="n">
        <f aca="false">$AJ340*$AK340</f>
        <v>355950.4</v>
      </c>
      <c r="AM340" s="46" t="n">
        <f aca="false">$AI340*$AK340</f>
        <v>0</v>
      </c>
      <c r="AN340" s="26"/>
      <c r="AO340" s="26"/>
    </row>
    <row r="341" customFormat="false" ht="12" hidden="false" customHeight="false" outlineLevel="0" collapsed="false">
      <c r="A341" s="39" t="s">
        <v>2385</v>
      </c>
      <c r="B341" s="39" t="s">
        <v>2386</v>
      </c>
      <c r="C341" s="39" t="s">
        <v>4506</v>
      </c>
      <c r="D341" s="39" t="s">
        <v>4505</v>
      </c>
      <c r="E341" s="39" t="s">
        <v>261</v>
      </c>
      <c r="F341" s="39" t="s">
        <v>3464</v>
      </c>
      <c r="G341" s="39" t="s">
        <v>6096</v>
      </c>
      <c r="H341" s="39" t="s">
        <v>4502</v>
      </c>
      <c r="I341" s="40" t="n">
        <v>5</v>
      </c>
      <c r="J341" s="40" t="n">
        <v>0</v>
      </c>
      <c r="K341" s="39" t="s">
        <v>4503</v>
      </c>
      <c r="L341" s="41" t="n">
        <v>0</v>
      </c>
      <c r="M341" s="41" t="n">
        <v>3019.5</v>
      </c>
      <c r="O341" s="42" t="n">
        <f aca="false">M341/SUM($M$2:$M$485)</f>
        <v>4.92056020841478E-005</v>
      </c>
      <c r="P341" s="43" t="n">
        <f aca="false">IFERROR(M341/I341,0)</f>
        <v>603.9</v>
      </c>
      <c r="Q341" s="17"/>
      <c r="R341" s="44" t="n">
        <f aca="false">I341-Q341</f>
        <v>5</v>
      </c>
      <c r="S341" s="43" t="n">
        <f aca="false">$AK341*R341</f>
        <v>3019.5</v>
      </c>
      <c r="U341" s="26" t="s">
        <v>259</v>
      </c>
      <c r="V341" s="26" t="s">
        <v>260</v>
      </c>
      <c r="W341" s="26" t="s">
        <v>262</v>
      </c>
      <c r="X341" s="25" t="s">
        <v>228</v>
      </c>
      <c r="Y341" s="26" t="s">
        <v>282</v>
      </c>
      <c r="Z341" s="24" t="s">
        <v>54</v>
      </c>
      <c r="AA341" s="26" t="s">
        <v>3891</v>
      </c>
      <c r="AB341" s="26" t="s">
        <v>3892</v>
      </c>
      <c r="AC341" s="26" t="s">
        <v>2389</v>
      </c>
      <c r="AD341" s="26" t="s">
        <v>269</v>
      </c>
      <c r="AE341" s="26"/>
      <c r="AF341" s="26" t="s">
        <v>270</v>
      </c>
      <c r="AG341" s="26" t="s">
        <v>2390</v>
      </c>
      <c r="AH341" s="45"/>
      <c r="AI341" s="45"/>
      <c r="AJ341" s="45"/>
      <c r="AK341" s="46" t="n">
        <v>603.9</v>
      </c>
      <c r="AL341" s="46"/>
      <c r="AM341" s="46"/>
      <c r="AN341" s="26"/>
      <c r="AO341" s="26" t="s">
        <v>6182</v>
      </c>
    </row>
    <row r="342" customFormat="false" ht="12" hidden="false" customHeight="false" outlineLevel="0" collapsed="false">
      <c r="A342" s="39" t="s">
        <v>848</v>
      </c>
      <c r="B342" s="39" t="s">
        <v>849</v>
      </c>
      <c r="C342" s="39" t="s">
        <v>4506</v>
      </c>
      <c r="D342" s="39" t="s">
        <v>4505</v>
      </c>
      <c r="E342" s="39" t="s">
        <v>261</v>
      </c>
      <c r="F342" s="39" t="s">
        <v>3464</v>
      </c>
      <c r="G342" s="39" t="s">
        <v>6096</v>
      </c>
      <c r="H342" s="39" t="s">
        <v>4502</v>
      </c>
      <c r="I342" s="40" t="n">
        <v>5</v>
      </c>
      <c r="J342" s="40" t="n">
        <v>0</v>
      </c>
      <c r="K342" s="39" t="s">
        <v>4503</v>
      </c>
      <c r="L342" s="41" t="n">
        <v>0</v>
      </c>
      <c r="M342" s="41" t="n">
        <v>72001.05</v>
      </c>
      <c r="O342" s="42" t="n">
        <f aca="false">M342/SUM($M$2:$M$485)</f>
        <v>0.00117332505909615</v>
      </c>
      <c r="P342" s="43" t="n">
        <f aca="false">IFERROR(M342/I342,0)</f>
        <v>14400.21</v>
      </c>
      <c r="Q342" s="17"/>
      <c r="R342" s="44" t="n">
        <f aca="false">I342-Q342</f>
        <v>5</v>
      </c>
      <c r="S342" s="43" t="n">
        <f aca="false">$AK342*R342</f>
        <v>72001.05</v>
      </c>
      <c r="U342" s="26" t="s">
        <v>259</v>
      </c>
      <c r="V342" s="26" t="s">
        <v>260</v>
      </c>
      <c r="W342" s="26" t="s">
        <v>262</v>
      </c>
      <c r="X342" s="26"/>
      <c r="Y342" s="26" t="s">
        <v>277</v>
      </c>
      <c r="Z342" s="27" t="s">
        <v>123</v>
      </c>
      <c r="AA342" s="26"/>
      <c r="AB342" s="26"/>
      <c r="AC342" s="26"/>
      <c r="AD342" s="26"/>
      <c r="AE342" s="26"/>
      <c r="AF342" s="26"/>
      <c r="AG342" s="26"/>
      <c r="AH342" s="45" t="n">
        <v>5</v>
      </c>
      <c r="AI342" s="45" t="n">
        <f aca="false">Q342</f>
        <v>0</v>
      </c>
      <c r="AJ342" s="45" t="n">
        <f aca="false">$AH342-$AI342</f>
        <v>5</v>
      </c>
      <c r="AK342" s="46" t="n">
        <v>14400.21</v>
      </c>
      <c r="AL342" s="46" t="n">
        <f aca="false">$AJ342*$AK342</f>
        <v>72001.05</v>
      </c>
      <c r="AM342" s="46" t="n">
        <f aca="false">$AI342*$AK342</f>
        <v>0</v>
      </c>
      <c r="AN342" s="26"/>
      <c r="AO342" s="26"/>
    </row>
    <row r="343" customFormat="false" ht="12" hidden="false" customHeight="false" outlineLevel="0" collapsed="false">
      <c r="A343" s="39" t="s">
        <v>4028</v>
      </c>
      <c r="B343" s="39" t="s">
        <v>4029</v>
      </c>
      <c r="C343" s="39" t="s">
        <v>4506</v>
      </c>
      <c r="D343" s="39" t="s">
        <v>4515</v>
      </c>
      <c r="E343" s="39" t="s">
        <v>261</v>
      </c>
      <c r="F343" s="39" t="s">
        <v>3464</v>
      </c>
      <c r="G343" s="39" t="s">
        <v>6096</v>
      </c>
      <c r="H343" s="39" t="s">
        <v>4502</v>
      </c>
      <c r="I343" s="40" t="n">
        <v>5</v>
      </c>
      <c r="J343" s="40" t="n">
        <v>0</v>
      </c>
      <c r="K343" s="39" t="s">
        <v>4503</v>
      </c>
      <c r="L343" s="41" t="n">
        <v>0</v>
      </c>
      <c r="M343" s="41" t="n">
        <v>369344.45</v>
      </c>
      <c r="O343" s="42" t="n">
        <f aca="false">M343/SUM($M$2:$M$485)</f>
        <v>0.00601881637313742</v>
      </c>
      <c r="P343" s="43" t="n">
        <f aca="false">IFERROR(M343/I343,0)</f>
        <v>73868.89</v>
      </c>
      <c r="Q343" s="17" t="n">
        <v>34</v>
      </c>
      <c r="R343" s="44" t="n">
        <f aca="false">I343-Q343</f>
        <v>-29</v>
      </c>
      <c r="S343" s="43" t="n">
        <f aca="false">$AK343*R343</f>
        <v>-2142197.81</v>
      </c>
      <c r="U343" s="26" t="s">
        <v>259</v>
      </c>
      <c r="V343" s="26" t="s">
        <v>260</v>
      </c>
      <c r="W343" s="26" t="s">
        <v>262</v>
      </c>
      <c r="X343" s="25" t="s">
        <v>228</v>
      </c>
      <c r="Y343" s="26" t="s">
        <v>282</v>
      </c>
      <c r="Z343" s="24" t="s">
        <v>54</v>
      </c>
      <c r="AA343" s="26" t="s">
        <v>4030</v>
      </c>
      <c r="AB343" s="26" t="s">
        <v>4031</v>
      </c>
      <c r="AC343" s="26" t="s">
        <v>4032</v>
      </c>
      <c r="AD343" s="26" t="s">
        <v>269</v>
      </c>
      <c r="AE343" s="26"/>
      <c r="AF343" s="26" t="s">
        <v>270</v>
      </c>
      <c r="AG343" s="26" t="s">
        <v>2287</v>
      </c>
      <c r="AH343" s="45" t="n">
        <v>5</v>
      </c>
      <c r="AI343" s="45" t="n">
        <f aca="false">Q343</f>
        <v>34</v>
      </c>
      <c r="AJ343" s="45" t="n">
        <f aca="false">$AH343-$AI343</f>
        <v>-29</v>
      </c>
      <c r="AK343" s="46" t="n">
        <v>73868.89</v>
      </c>
      <c r="AL343" s="46" t="n">
        <f aca="false">$AJ343*$AK343</f>
        <v>-2142197.81</v>
      </c>
      <c r="AM343" s="46" t="n">
        <f aca="false">$AI343*$AK343</f>
        <v>2511542.26</v>
      </c>
      <c r="AN343" s="26"/>
      <c r="AO343" s="26" t="s">
        <v>4033</v>
      </c>
    </row>
    <row r="344" customFormat="false" ht="12" hidden="false" customHeight="false" outlineLevel="0" collapsed="false">
      <c r="A344" s="39" t="s">
        <v>4034</v>
      </c>
      <c r="B344" s="39" t="s">
        <v>1408</v>
      </c>
      <c r="C344" s="39" t="s">
        <v>4506</v>
      </c>
      <c r="D344" s="39" t="s">
        <v>4505</v>
      </c>
      <c r="E344" s="39" t="s">
        <v>261</v>
      </c>
      <c r="F344" s="39" t="s">
        <v>3464</v>
      </c>
      <c r="G344" s="39" t="s">
        <v>6096</v>
      </c>
      <c r="H344" s="39" t="s">
        <v>4502</v>
      </c>
      <c r="I344" s="40" t="n">
        <v>5</v>
      </c>
      <c r="J344" s="40" t="n">
        <v>0</v>
      </c>
      <c r="K344" s="39" t="s">
        <v>4503</v>
      </c>
      <c r="L344" s="41" t="n">
        <v>0</v>
      </c>
      <c r="M344" s="41" t="n">
        <v>79000</v>
      </c>
      <c r="O344" s="42" t="n">
        <f aca="false">M344/SUM($M$2:$M$485)</f>
        <v>0.00128737955444533</v>
      </c>
      <c r="P344" s="43" t="n">
        <f aca="false">IFERROR(M344/I344,0)</f>
        <v>15800</v>
      </c>
      <c r="Q344" s="17"/>
      <c r="R344" s="44" t="n">
        <f aca="false">I344-Q344</f>
        <v>5</v>
      </c>
      <c r="S344" s="43" t="n">
        <f aca="false">$AK344*R344</f>
        <v>79000</v>
      </c>
      <c r="U344" s="26" t="s">
        <v>259</v>
      </c>
      <c r="V344" s="26" t="s">
        <v>260</v>
      </c>
      <c r="W344" s="26" t="s">
        <v>262</v>
      </c>
      <c r="X344" s="26"/>
      <c r="Y344" s="26" t="s">
        <v>277</v>
      </c>
      <c r="Z344" s="27" t="s">
        <v>123</v>
      </c>
      <c r="AA344" s="26"/>
      <c r="AB344" s="26"/>
      <c r="AC344" s="26"/>
      <c r="AD344" s="26"/>
      <c r="AE344" s="26"/>
      <c r="AF344" s="26"/>
      <c r="AG344" s="26"/>
      <c r="AH344" s="45" t="n">
        <v>5</v>
      </c>
      <c r="AI344" s="45" t="n">
        <f aca="false">Q344</f>
        <v>0</v>
      </c>
      <c r="AJ344" s="45" t="n">
        <f aca="false">$AH344-$AI344</f>
        <v>5</v>
      </c>
      <c r="AK344" s="46" t="n">
        <v>15800</v>
      </c>
      <c r="AL344" s="46" t="n">
        <f aca="false">$AJ344*$AK344</f>
        <v>79000</v>
      </c>
      <c r="AM344" s="46" t="n">
        <f aca="false">$AI344*$AK344</f>
        <v>0</v>
      </c>
      <c r="AN344" s="26"/>
      <c r="AO344" s="26"/>
    </row>
    <row r="345" customFormat="false" ht="12" hidden="false" customHeight="false" outlineLevel="0" collapsed="false">
      <c r="A345" s="39" t="s">
        <v>4035</v>
      </c>
      <c r="B345" s="39" t="s">
        <v>4036</v>
      </c>
      <c r="C345" s="39" t="s">
        <v>4506</v>
      </c>
      <c r="D345" s="39" t="s">
        <v>4515</v>
      </c>
      <c r="E345" s="39" t="s">
        <v>261</v>
      </c>
      <c r="F345" s="39" t="s">
        <v>3464</v>
      </c>
      <c r="G345" s="39" t="s">
        <v>6096</v>
      </c>
      <c r="H345" s="39" t="s">
        <v>4502</v>
      </c>
      <c r="I345" s="40" t="n">
        <v>5</v>
      </c>
      <c r="J345" s="40" t="n">
        <v>0</v>
      </c>
      <c r="K345" s="39" t="s">
        <v>4503</v>
      </c>
      <c r="L345" s="41" t="n">
        <v>0</v>
      </c>
      <c r="M345" s="41" t="n">
        <v>84757.75</v>
      </c>
      <c r="O345" s="42" t="n">
        <f aca="false">M345/SUM($M$2:$M$485)</f>
        <v>0.00138120752444036</v>
      </c>
      <c r="P345" s="43" t="n">
        <f aca="false">IFERROR(M345/I345,0)</f>
        <v>16951.55</v>
      </c>
      <c r="Q345" s="17"/>
      <c r="R345" s="44" t="n">
        <f aca="false">I345-Q345</f>
        <v>5</v>
      </c>
      <c r="S345" s="43" t="n">
        <f aca="false">$AK345*R345</f>
        <v>84757.75</v>
      </c>
      <c r="U345" s="26" t="s">
        <v>259</v>
      </c>
      <c r="V345" s="26" t="s">
        <v>260</v>
      </c>
      <c r="W345" s="26" t="s">
        <v>262</v>
      </c>
      <c r="X345" s="26"/>
      <c r="Y345" s="26" t="s">
        <v>277</v>
      </c>
      <c r="Z345" s="27" t="s">
        <v>123</v>
      </c>
      <c r="AA345" s="26"/>
      <c r="AB345" s="26"/>
      <c r="AC345" s="26"/>
      <c r="AD345" s="26"/>
      <c r="AE345" s="26"/>
      <c r="AF345" s="26"/>
      <c r="AG345" s="26"/>
      <c r="AH345" s="45" t="n">
        <v>5</v>
      </c>
      <c r="AI345" s="45" t="n">
        <f aca="false">Q345</f>
        <v>0</v>
      </c>
      <c r="AJ345" s="45" t="n">
        <f aca="false">$AH345-$AI345</f>
        <v>5</v>
      </c>
      <c r="AK345" s="46" t="n">
        <v>16951.55</v>
      </c>
      <c r="AL345" s="46" t="n">
        <f aca="false">$AJ345*$AK345</f>
        <v>84757.75</v>
      </c>
      <c r="AM345" s="46" t="n">
        <f aca="false">$AI345*$AK345</f>
        <v>0</v>
      </c>
      <c r="AN345" s="26"/>
      <c r="AO345" s="26"/>
    </row>
    <row r="346" customFormat="false" ht="12" hidden="false" customHeight="false" outlineLevel="0" collapsed="false">
      <c r="A346" s="39" t="s">
        <v>1249</v>
      </c>
      <c r="B346" s="39" t="s">
        <v>1250</v>
      </c>
      <c r="C346" s="39" t="s">
        <v>4506</v>
      </c>
      <c r="D346" s="39" t="s">
        <v>4505</v>
      </c>
      <c r="E346" s="39" t="s">
        <v>261</v>
      </c>
      <c r="F346" s="39" t="s">
        <v>3464</v>
      </c>
      <c r="G346" s="39" t="s">
        <v>6096</v>
      </c>
      <c r="H346" s="39" t="s">
        <v>4502</v>
      </c>
      <c r="I346" s="40" t="n">
        <v>5</v>
      </c>
      <c r="J346" s="40" t="n">
        <v>0</v>
      </c>
      <c r="K346" s="39" t="s">
        <v>4503</v>
      </c>
      <c r="L346" s="41" t="n">
        <v>0</v>
      </c>
      <c r="M346" s="41" t="n">
        <v>23237.46</v>
      </c>
      <c r="O346" s="42" t="n">
        <f aca="false">M346/SUM($M$2:$M$485)</f>
        <v>0.000378676340522041</v>
      </c>
      <c r="P346" s="43" t="n">
        <f aca="false">IFERROR(M346/I346,0)</f>
        <v>4647.492</v>
      </c>
      <c r="Q346" s="17"/>
      <c r="R346" s="44" t="n">
        <f aca="false">I346-Q346</f>
        <v>5</v>
      </c>
      <c r="S346" s="43" t="n">
        <f aca="false">$AK346*R346</f>
        <v>23237.46</v>
      </c>
      <c r="U346" s="26" t="s">
        <v>259</v>
      </c>
      <c r="V346" s="26" t="s">
        <v>260</v>
      </c>
      <c r="W346" s="26" t="s">
        <v>262</v>
      </c>
      <c r="X346" s="26"/>
      <c r="Y346" s="26" t="s">
        <v>277</v>
      </c>
      <c r="Z346" s="27" t="s">
        <v>123</v>
      </c>
      <c r="AA346" s="26"/>
      <c r="AB346" s="26"/>
      <c r="AC346" s="26"/>
      <c r="AD346" s="26"/>
      <c r="AE346" s="26"/>
      <c r="AF346" s="26"/>
      <c r="AG346" s="26"/>
      <c r="AH346" s="45" t="n">
        <v>5</v>
      </c>
      <c r="AI346" s="45" t="n">
        <f aca="false">Q346</f>
        <v>0</v>
      </c>
      <c r="AJ346" s="45" t="n">
        <f aca="false">$AH346-$AI346</f>
        <v>5</v>
      </c>
      <c r="AK346" s="46" t="n">
        <v>4647.492</v>
      </c>
      <c r="AL346" s="46" t="n">
        <f aca="false">$AJ346*$AK346</f>
        <v>23237.46</v>
      </c>
      <c r="AM346" s="46" t="n">
        <f aca="false">$AI346*$AK346</f>
        <v>0</v>
      </c>
      <c r="AN346" s="26"/>
      <c r="AO346" s="26"/>
    </row>
    <row r="347" customFormat="false" ht="12" hidden="false" customHeight="false" outlineLevel="0" collapsed="false">
      <c r="A347" s="39" t="s">
        <v>4037</v>
      </c>
      <c r="B347" s="39" t="s">
        <v>4038</v>
      </c>
      <c r="C347" s="39" t="s">
        <v>4506</v>
      </c>
      <c r="D347" s="39" t="s">
        <v>4515</v>
      </c>
      <c r="E347" s="39" t="s">
        <v>261</v>
      </c>
      <c r="F347" s="39" t="s">
        <v>3464</v>
      </c>
      <c r="G347" s="39" t="s">
        <v>6096</v>
      </c>
      <c r="H347" s="39" t="s">
        <v>4502</v>
      </c>
      <c r="I347" s="40" t="n">
        <v>5</v>
      </c>
      <c r="J347" s="40" t="n">
        <v>0</v>
      </c>
      <c r="K347" s="39" t="s">
        <v>4503</v>
      </c>
      <c r="L347" s="41" t="n">
        <v>0</v>
      </c>
      <c r="M347" s="41" t="n">
        <v>23287.5</v>
      </c>
      <c r="O347" s="42" t="n">
        <f aca="false">M347/SUM($M$2:$M$485)</f>
        <v>0.000379491789546148</v>
      </c>
      <c r="P347" s="43" t="n">
        <f aca="false">IFERROR(M347/I347,0)</f>
        <v>4657.5</v>
      </c>
      <c r="Q347" s="17"/>
      <c r="R347" s="44" t="n">
        <f aca="false">I347-Q347</f>
        <v>5</v>
      </c>
      <c r="S347" s="43" t="n">
        <f aca="false">$AK347*R347</f>
        <v>23287.5</v>
      </c>
      <c r="U347" s="26" t="s">
        <v>259</v>
      </c>
      <c r="V347" s="26" t="s">
        <v>260</v>
      </c>
      <c r="W347" s="26" t="s">
        <v>262</v>
      </c>
      <c r="X347" s="26"/>
      <c r="Y347" s="26" t="s">
        <v>277</v>
      </c>
      <c r="Z347" s="27" t="s">
        <v>123</v>
      </c>
      <c r="AA347" s="26"/>
      <c r="AB347" s="26"/>
      <c r="AC347" s="26"/>
      <c r="AD347" s="26"/>
      <c r="AE347" s="26"/>
      <c r="AF347" s="26"/>
      <c r="AG347" s="26"/>
      <c r="AH347" s="45" t="n">
        <v>5</v>
      </c>
      <c r="AI347" s="45" t="n">
        <f aca="false">Q347</f>
        <v>0</v>
      </c>
      <c r="AJ347" s="45" t="n">
        <f aca="false">$AH347-$AI347</f>
        <v>5</v>
      </c>
      <c r="AK347" s="46" t="n">
        <v>4657.5</v>
      </c>
      <c r="AL347" s="46" t="n">
        <f aca="false">$AJ347*$AK347</f>
        <v>23287.5</v>
      </c>
      <c r="AM347" s="46" t="n">
        <f aca="false">$AI347*$AK347</f>
        <v>0</v>
      </c>
      <c r="AN347" s="26"/>
      <c r="AO347" s="26"/>
    </row>
    <row r="348" customFormat="false" ht="12" hidden="false" customHeight="false" outlineLevel="0" collapsed="false">
      <c r="A348" s="39" t="s">
        <v>784</v>
      </c>
      <c r="B348" s="39" t="s">
        <v>785</v>
      </c>
      <c r="C348" s="39" t="s">
        <v>4506</v>
      </c>
      <c r="D348" s="39" t="s">
        <v>4515</v>
      </c>
      <c r="E348" s="39" t="s">
        <v>261</v>
      </c>
      <c r="F348" s="39" t="s">
        <v>3464</v>
      </c>
      <c r="G348" s="39" t="s">
        <v>6096</v>
      </c>
      <c r="H348" s="39" t="s">
        <v>4502</v>
      </c>
      <c r="I348" s="40" t="n">
        <v>5</v>
      </c>
      <c r="J348" s="40" t="n">
        <v>0</v>
      </c>
      <c r="K348" s="39" t="s">
        <v>4503</v>
      </c>
      <c r="L348" s="41" t="n">
        <v>0</v>
      </c>
      <c r="M348" s="41" t="n">
        <v>83322.65</v>
      </c>
      <c r="O348" s="42" t="n">
        <f aca="false">M348/SUM($M$2:$M$485)</f>
        <v>0.00135782121559752</v>
      </c>
      <c r="P348" s="43" t="n">
        <f aca="false">IFERROR(M348/I348,0)</f>
        <v>16664.53</v>
      </c>
      <c r="Q348" s="17" t="n">
        <v>112</v>
      </c>
      <c r="R348" s="44" t="n">
        <f aca="false">I348-Q348</f>
        <v>-107</v>
      </c>
      <c r="S348" s="43" t="n">
        <f aca="false">$AK348*R348</f>
        <v>-1783104.71</v>
      </c>
      <c r="U348" s="26" t="s">
        <v>259</v>
      </c>
      <c r="V348" s="26" t="s">
        <v>260</v>
      </c>
      <c r="W348" s="26" t="s">
        <v>262</v>
      </c>
      <c r="X348" s="29" t="s">
        <v>227</v>
      </c>
      <c r="Y348" s="26" t="s">
        <v>297</v>
      </c>
      <c r="Z348" s="24" t="s">
        <v>54</v>
      </c>
      <c r="AA348" s="26" t="s">
        <v>4039</v>
      </c>
      <c r="AB348" s="26" t="s">
        <v>4040</v>
      </c>
      <c r="AC348" s="26" t="s">
        <v>788</v>
      </c>
      <c r="AD348" s="26" t="s">
        <v>269</v>
      </c>
      <c r="AE348" s="26"/>
      <c r="AF348" s="26" t="s">
        <v>270</v>
      </c>
      <c r="AG348" s="26" t="s">
        <v>789</v>
      </c>
      <c r="AH348" s="45" t="n">
        <v>5</v>
      </c>
      <c r="AI348" s="45" t="n">
        <f aca="false">Q348</f>
        <v>112</v>
      </c>
      <c r="AJ348" s="45" t="n">
        <f aca="false">$AH348-$AI348</f>
        <v>-107</v>
      </c>
      <c r="AK348" s="46" t="n">
        <v>16664.53</v>
      </c>
      <c r="AL348" s="46" t="n">
        <f aca="false">$AJ348*$AK348</f>
        <v>-1783104.71</v>
      </c>
      <c r="AM348" s="46" t="n">
        <f aca="false">$AI348*$AK348</f>
        <v>1866427.36</v>
      </c>
      <c r="AN348" s="26"/>
      <c r="AO348" s="26" t="s">
        <v>343</v>
      </c>
    </row>
    <row r="349" customFormat="false" ht="12" hidden="false" customHeight="false" outlineLevel="0" collapsed="false">
      <c r="A349" s="39" t="s">
        <v>4041</v>
      </c>
      <c r="B349" s="39" t="s">
        <v>4042</v>
      </c>
      <c r="C349" s="39" t="s">
        <v>4506</v>
      </c>
      <c r="D349" s="39" t="s">
        <v>4515</v>
      </c>
      <c r="E349" s="39" t="s">
        <v>261</v>
      </c>
      <c r="F349" s="39" t="s">
        <v>3464</v>
      </c>
      <c r="G349" s="39" t="s">
        <v>6096</v>
      </c>
      <c r="H349" s="39" t="s">
        <v>4502</v>
      </c>
      <c r="I349" s="40" t="n">
        <v>5</v>
      </c>
      <c r="J349" s="40" t="n">
        <v>0</v>
      </c>
      <c r="K349" s="39" t="s">
        <v>4503</v>
      </c>
      <c r="L349" s="41" t="n">
        <v>0</v>
      </c>
      <c r="M349" s="41" t="n">
        <v>55859.5</v>
      </c>
      <c r="O349" s="42" t="n">
        <f aca="false">M349/SUM($M$2:$M$485)</f>
        <v>0.000910283268627076</v>
      </c>
      <c r="P349" s="43" t="n">
        <f aca="false">IFERROR(M349/I349,0)</f>
        <v>11171.9</v>
      </c>
      <c r="Q349" s="17"/>
      <c r="R349" s="44" t="n">
        <f aca="false">I349-Q349</f>
        <v>5</v>
      </c>
      <c r="S349" s="43" t="n">
        <f aca="false">$AK349*R349</f>
        <v>55859.5</v>
      </c>
      <c r="U349" s="26" t="s">
        <v>259</v>
      </c>
      <c r="V349" s="26" t="s">
        <v>260</v>
      </c>
      <c r="W349" s="26" t="s">
        <v>262</v>
      </c>
      <c r="X349" s="26"/>
      <c r="Y349" s="26" t="s">
        <v>277</v>
      </c>
      <c r="Z349" s="27" t="s">
        <v>123</v>
      </c>
      <c r="AA349" s="26"/>
      <c r="AB349" s="26"/>
      <c r="AC349" s="26"/>
      <c r="AD349" s="26"/>
      <c r="AE349" s="26"/>
      <c r="AF349" s="26"/>
      <c r="AG349" s="26"/>
      <c r="AH349" s="45" t="n">
        <v>5</v>
      </c>
      <c r="AI349" s="45" t="n">
        <f aca="false">Q349</f>
        <v>0</v>
      </c>
      <c r="AJ349" s="45" t="n">
        <f aca="false">$AH349-$AI349</f>
        <v>5</v>
      </c>
      <c r="AK349" s="46" t="n">
        <v>11171.9</v>
      </c>
      <c r="AL349" s="46" t="n">
        <f aca="false">$AJ349*$AK349</f>
        <v>55859.5</v>
      </c>
      <c r="AM349" s="46" t="n">
        <f aca="false">$AI349*$AK349</f>
        <v>0</v>
      </c>
      <c r="AN349" s="26"/>
      <c r="AO349" s="26"/>
    </row>
    <row r="350" customFormat="false" ht="12" hidden="false" customHeight="false" outlineLevel="0" collapsed="false">
      <c r="A350" s="39" t="s">
        <v>362</v>
      </c>
      <c r="B350" s="39" t="s">
        <v>363</v>
      </c>
      <c r="C350" s="39"/>
      <c r="D350" s="39" t="s">
        <v>4505</v>
      </c>
      <c r="E350" s="39" t="s">
        <v>274</v>
      </c>
      <c r="F350" s="39" t="s">
        <v>3464</v>
      </c>
      <c r="G350" s="39" t="s">
        <v>6096</v>
      </c>
      <c r="H350" s="39" t="s">
        <v>4502</v>
      </c>
      <c r="I350" s="40" t="n">
        <v>5</v>
      </c>
      <c r="J350" s="40" t="n">
        <v>0</v>
      </c>
      <c r="K350" s="39" t="s">
        <v>4503</v>
      </c>
      <c r="L350" s="41" t="n">
        <v>0</v>
      </c>
      <c r="M350" s="41" t="n">
        <v>226.33</v>
      </c>
      <c r="O350" s="42" t="n">
        <f aca="false">M350/SUM($M$2:$M$485)</f>
        <v>3.68826094376724E-006</v>
      </c>
      <c r="P350" s="43" t="n">
        <f aca="false">IFERROR(M350/I350,0)</f>
        <v>45.266</v>
      </c>
      <c r="Q350" s="17"/>
      <c r="R350" s="44" t="n">
        <f aca="false">I350-Q350</f>
        <v>5</v>
      </c>
      <c r="S350" s="43" t="n">
        <f aca="false">$AK350*R350</f>
        <v>226.333179723502</v>
      </c>
      <c r="U350" s="26" t="s">
        <v>259</v>
      </c>
      <c r="V350" s="26" t="s">
        <v>273</v>
      </c>
      <c r="W350" s="26" t="s">
        <v>262</v>
      </c>
      <c r="X350" s="24" t="s">
        <v>226</v>
      </c>
      <c r="Y350" s="26" t="s">
        <v>267</v>
      </c>
      <c r="Z350" s="24" t="s">
        <v>54</v>
      </c>
      <c r="AA350" s="26" t="s">
        <v>1872</v>
      </c>
      <c r="AB350" s="26" t="s">
        <v>365</v>
      </c>
      <c r="AC350" s="26" t="s">
        <v>366</v>
      </c>
      <c r="AD350" s="26" t="s">
        <v>269</v>
      </c>
      <c r="AE350" s="26"/>
      <c r="AF350" s="26" t="s">
        <v>270</v>
      </c>
      <c r="AG350" s="26" t="s">
        <v>367</v>
      </c>
      <c r="AH350" s="45"/>
      <c r="AI350" s="45"/>
      <c r="AJ350" s="45"/>
      <c r="AK350" s="46" t="n">
        <v>45.2666359447005</v>
      </c>
      <c r="AL350" s="46"/>
      <c r="AM350" s="46"/>
      <c r="AN350" s="26"/>
      <c r="AO350" s="26" t="s">
        <v>6183</v>
      </c>
    </row>
    <row r="351" customFormat="false" ht="12" hidden="false" customHeight="false" outlineLevel="0" collapsed="false">
      <c r="A351" s="39" t="s">
        <v>384</v>
      </c>
      <c r="B351" s="39" t="s">
        <v>385</v>
      </c>
      <c r="C351" s="39"/>
      <c r="D351" s="39" t="s">
        <v>4505</v>
      </c>
      <c r="E351" s="39" t="s">
        <v>274</v>
      </c>
      <c r="F351" s="39" t="s">
        <v>3464</v>
      </c>
      <c r="G351" s="39" t="s">
        <v>6096</v>
      </c>
      <c r="H351" s="39" t="s">
        <v>4502</v>
      </c>
      <c r="I351" s="40" t="n">
        <v>5</v>
      </c>
      <c r="J351" s="40" t="n">
        <v>0</v>
      </c>
      <c r="K351" s="39" t="s">
        <v>4503</v>
      </c>
      <c r="L351" s="41" t="n">
        <v>0</v>
      </c>
      <c r="M351" s="41" t="n">
        <v>8669.45</v>
      </c>
      <c r="O351" s="42" t="n">
        <f aca="false">M351/SUM($M$2:$M$485)</f>
        <v>0.000141276869345393</v>
      </c>
      <c r="P351" s="43" t="n">
        <f aca="false">IFERROR(M351/I351,0)</f>
        <v>1733.89</v>
      </c>
      <c r="Q351" s="17" t="n">
        <v>907</v>
      </c>
      <c r="R351" s="44" t="n">
        <f aca="false">I351-Q351</f>
        <v>-902</v>
      </c>
      <c r="S351" s="43" t="n">
        <f aca="false">$AK351*R351</f>
        <v>-1563968.78</v>
      </c>
      <c r="U351" s="26" t="s">
        <v>259</v>
      </c>
      <c r="V351" s="26" t="s">
        <v>273</v>
      </c>
      <c r="W351" s="26" t="s">
        <v>262</v>
      </c>
      <c r="X351" s="24" t="s">
        <v>226</v>
      </c>
      <c r="Y351" s="26" t="s">
        <v>267</v>
      </c>
      <c r="Z351" s="24" t="s">
        <v>54</v>
      </c>
      <c r="AA351" s="26" t="s">
        <v>4043</v>
      </c>
      <c r="AB351" s="26" t="s">
        <v>387</v>
      </c>
      <c r="AC351" s="26" t="s">
        <v>388</v>
      </c>
      <c r="AD351" s="26" t="s">
        <v>269</v>
      </c>
      <c r="AE351" s="26"/>
      <c r="AF351" s="26" t="s">
        <v>270</v>
      </c>
      <c r="AG351" s="26" t="s">
        <v>389</v>
      </c>
      <c r="AH351" s="45" t="n">
        <v>5</v>
      </c>
      <c r="AI351" s="45" t="n">
        <f aca="false">Q351</f>
        <v>907</v>
      </c>
      <c r="AJ351" s="45" t="n">
        <f aca="false">$AH351-$AI351</f>
        <v>-902</v>
      </c>
      <c r="AK351" s="46" t="n">
        <v>1733.89</v>
      </c>
      <c r="AL351" s="46" t="n">
        <f aca="false">$AJ351*$AK351</f>
        <v>-1563968.78</v>
      </c>
      <c r="AM351" s="46" t="n">
        <f aca="false">$AI351*$AK351</f>
        <v>1572638.23</v>
      </c>
      <c r="AN351" s="28" t="s">
        <v>4044</v>
      </c>
      <c r="AO351" s="26" t="s">
        <v>368</v>
      </c>
    </row>
    <row r="352" customFormat="false" ht="12" hidden="false" customHeight="false" outlineLevel="0" collapsed="false">
      <c r="A352" s="39" t="s">
        <v>321</v>
      </c>
      <c r="B352" s="39" t="s">
        <v>322</v>
      </c>
      <c r="C352" s="39"/>
      <c r="D352" s="39" t="s">
        <v>4505</v>
      </c>
      <c r="E352" s="39" t="s">
        <v>274</v>
      </c>
      <c r="F352" s="39" t="s">
        <v>3464</v>
      </c>
      <c r="G352" s="39" t="s">
        <v>6096</v>
      </c>
      <c r="H352" s="39" t="s">
        <v>4502</v>
      </c>
      <c r="I352" s="40" t="n">
        <v>5</v>
      </c>
      <c r="J352" s="40" t="n">
        <v>0</v>
      </c>
      <c r="K352" s="39" t="s">
        <v>4503</v>
      </c>
      <c r="L352" s="41" t="n">
        <v>0</v>
      </c>
      <c r="M352" s="41" t="n">
        <v>940.42</v>
      </c>
      <c r="O352" s="42" t="n">
        <f aca="false">M352/SUM($M$2:$M$485)</f>
        <v>1.53250313998921E-005</v>
      </c>
      <c r="P352" s="43" t="n">
        <f aca="false">IFERROR(M352/I352,0)</f>
        <v>188.084</v>
      </c>
      <c r="Q352" s="17"/>
      <c r="R352" s="44" t="n">
        <f aca="false">I352-Q352</f>
        <v>5</v>
      </c>
      <c r="S352" s="43" t="n">
        <f aca="false">$AK352*R352</f>
        <v>940.418852459017</v>
      </c>
      <c r="U352" s="26" t="s">
        <v>259</v>
      </c>
      <c r="V352" s="26" t="s">
        <v>273</v>
      </c>
      <c r="W352" s="26" t="s">
        <v>262</v>
      </c>
      <c r="X352" s="24" t="s">
        <v>226</v>
      </c>
      <c r="Y352" s="26" t="s">
        <v>267</v>
      </c>
      <c r="Z352" s="24" t="s">
        <v>54</v>
      </c>
      <c r="AA352" s="26" t="s">
        <v>3526</v>
      </c>
      <c r="AB352" s="26" t="s">
        <v>324</v>
      </c>
      <c r="AC352" s="26" t="s">
        <v>325</v>
      </c>
      <c r="AD352" s="26" t="s">
        <v>269</v>
      </c>
      <c r="AE352" s="26"/>
      <c r="AF352" s="26" t="s">
        <v>270</v>
      </c>
      <c r="AG352" s="26" t="s">
        <v>326</v>
      </c>
      <c r="AH352" s="45"/>
      <c r="AI352" s="45"/>
      <c r="AJ352" s="45"/>
      <c r="AK352" s="46" t="n">
        <v>188.083770491803</v>
      </c>
      <c r="AL352" s="46"/>
      <c r="AM352" s="46"/>
      <c r="AN352" s="26"/>
      <c r="AO352" s="26" t="s">
        <v>6184</v>
      </c>
    </row>
    <row r="353" customFormat="false" ht="12" hidden="false" customHeight="false" outlineLevel="0" collapsed="false">
      <c r="A353" s="39" t="s">
        <v>1460</v>
      </c>
      <c r="B353" s="39" t="s">
        <v>1461</v>
      </c>
      <c r="C353" s="39"/>
      <c r="D353" s="39" t="s">
        <v>4505</v>
      </c>
      <c r="E353" s="39" t="s">
        <v>274</v>
      </c>
      <c r="F353" s="39" t="s">
        <v>3464</v>
      </c>
      <c r="G353" s="39" t="s">
        <v>6097</v>
      </c>
      <c r="H353" s="39" t="s">
        <v>4502</v>
      </c>
      <c r="I353" s="40" t="n">
        <v>5</v>
      </c>
      <c r="J353" s="40" t="n">
        <v>0</v>
      </c>
      <c r="K353" s="39" t="s">
        <v>4503</v>
      </c>
      <c r="L353" s="41" t="n">
        <v>0</v>
      </c>
      <c r="M353" s="41" t="n">
        <v>3447.53</v>
      </c>
      <c r="O353" s="42" t="n">
        <f aca="false">M353/SUM($M$2:$M$485)</f>
        <v>5.61807548776824E-005</v>
      </c>
      <c r="P353" s="43" t="n">
        <f aca="false">IFERROR(M353/I353,0)</f>
        <v>689.506</v>
      </c>
      <c r="Q353" s="17"/>
      <c r="R353" s="44" t="n">
        <f aca="false">I353-Q353</f>
        <v>5</v>
      </c>
      <c r="S353" s="43" t="n">
        <f aca="false">$AK353*R353</f>
        <v>3447.53333333333</v>
      </c>
      <c r="U353" s="26" t="s">
        <v>259</v>
      </c>
      <c r="V353" s="26" t="s">
        <v>273</v>
      </c>
      <c r="W353" s="26" t="s">
        <v>262</v>
      </c>
      <c r="X353" s="24" t="s">
        <v>226</v>
      </c>
      <c r="Y353" s="26" t="s">
        <v>267</v>
      </c>
      <c r="Z353" s="25" t="s">
        <v>51</v>
      </c>
      <c r="AA353" s="26" t="s">
        <v>3874</v>
      </c>
      <c r="AB353" s="26" t="s">
        <v>3875</v>
      </c>
      <c r="AC353" s="26" t="s">
        <v>2377</v>
      </c>
      <c r="AD353" s="26" t="s">
        <v>269</v>
      </c>
      <c r="AE353" s="26"/>
      <c r="AF353" s="26" t="s">
        <v>270</v>
      </c>
      <c r="AG353" s="26" t="s">
        <v>2378</v>
      </c>
      <c r="AH353" s="45"/>
      <c r="AI353" s="45"/>
      <c r="AJ353" s="45"/>
      <c r="AK353" s="46" t="n">
        <v>689.506666666667</v>
      </c>
      <c r="AL353" s="46"/>
      <c r="AM353" s="46"/>
      <c r="AN353" s="26"/>
      <c r="AO353" s="26" t="s">
        <v>6185</v>
      </c>
    </row>
    <row r="354" customFormat="false" ht="12" hidden="false" customHeight="false" outlineLevel="0" collapsed="false">
      <c r="A354" s="39" t="s">
        <v>1141</v>
      </c>
      <c r="B354" s="39" t="s">
        <v>1142</v>
      </c>
      <c r="C354" s="39"/>
      <c r="D354" s="39" t="s">
        <v>4505</v>
      </c>
      <c r="E354" s="39" t="s">
        <v>274</v>
      </c>
      <c r="F354" s="39" t="s">
        <v>3464</v>
      </c>
      <c r="G354" s="39" t="s">
        <v>6096</v>
      </c>
      <c r="H354" s="39" t="s">
        <v>4502</v>
      </c>
      <c r="I354" s="40" t="n">
        <v>5</v>
      </c>
      <c r="J354" s="40" t="n">
        <v>0</v>
      </c>
      <c r="K354" s="39" t="s">
        <v>4503</v>
      </c>
      <c r="L354" s="41" t="n">
        <v>0</v>
      </c>
      <c r="M354" s="41" t="n">
        <v>1765.2</v>
      </c>
      <c r="O354" s="42" t="n">
        <f aca="false">M354/SUM($M$2:$M$485)</f>
        <v>2.87655998671759E-005</v>
      </c>
      <c r="P354" s="43" t="n">
        <f aca="false">IFERROR(M354/I354,0)</f>
        <v>353.04</v>
      </c>
      <c r="Q354" s="17"/>
      <c r="R354" s="44" t="n">
        <f aca="false">I354-Q354</f>
        <v>5</v>
      </c>
      <c r="S354" s="43" t="n">
        <f aca="false">$AK354*R354</f>
        <v>1765.2</v>
      </c>
      <c r="U354" s="26" t="s">
        <v>259</v>
      </c>
      <c r="V354" s="26" t="s">
        <v>273</v>
      </c>
      <c r="W354" s="26" t="s">
        <v>262</v>
      </c>
      <c r="X354" s="26"/>
      <c r="Y354" s="26" t="s">
        <v>277</v>
      </c>
      <c r="Z354" s="27" t="s">
        <v>123</v>
      </c>
      <c r="AA354" s="26"/>
      <c r="AB354" s="26"/>
      <c r="AC354" s="26"/>
      <c r="AD354" s="26"/>
      <c r="AE354" s="26"/>
      <c r="AF354" s="26"/>
      <c r="AG354" s="26"/>
      <c r="AH354" s="45" t="n">
        <v>5</v>
      </c>
      <c r="AI354" s="45" t="n">
        <f aca="false">Q354</f>
        <v>0</v>
      </c>
      <c r="AJ354" s="45" t="n">
        <f aca="false">$AH354-$AI354</f>
        <v>5</v>
      </c>
      <c r="AK354" s="46" t="n">
        <v>353.04</v>
      </c>
      <c r="AL354" s="46" t="n">
        <f aca="false">$AJ354*$AK354</f>
        <v>1765.2</v>
      </c>
      <c r="AM354" s="46" t="n">
        <f aca="false">$AI354*$AK354</f>
        <v>0</v>
      </c>
      <c r="AN354" s="26"/>
      <c r="AO354" s="26"/>
    </row>
    <row r="355" customFormat="false" ht="12" hidden="false" customHeight="false" outlineLevel="0" collapsed="false">
      <c r="A355" s="39" t="s">
        <v>4045</v>
      </c>
      <c r="B355" s="39" t="s">
        <v>4046</v>
      </c>
      <c r="C355" s="39"/>
      <c r="D355" s="39" t="s">
        <v>4505</v>
      </c>
      <c r="E355" s="39" t="s">
        <v>274</v>
      </c>
      <c r="F355" s="39" t="s">
        <v>3464</v>
      </c>
      <c r="G355" s="39" t="s">
        <v>6096</v>
      </c>
      <c r="H355" s="39" t="s">
        <v>4502</v>
      </c>
      <c r="I355" s="40" t="n">
        <v>5</v>
      </c>
      <c r="J355" s="40" t="n">
        <v>0</v>
      </c>
      <c r="K355" s="39" t="s">
        <v>4503</v>
      </c>
      <c r="L355" s="41" t="n">
        <v>0</v>
      </c>
      <c r="M355" s="41" t="n">
        <v>1765.2</v>
      </c>
      <c r="O355" s="42" t="n">
        <f aca="false">M355/SUM($M$2:$M$485)</f>
        <v>2.87655998671759E-005</v>
      </c>
      <c r="P355" s="43" t="n">
        <f aca="false">IFERROR(M355/I355,0)</f>
        <v>353.04</v>
      </c>
      <c r="Q355" s="17" t="n">
        <v>19</v>
      </c>
      <c r="R355" s="44" t="n">
        <f aca="false">I355-Q355</f>
        <v>-14</v>
      </c>
      <c r="S355" s="43" t="n">
        <f aca="false">$AK355*R355</f>
        <v>-4942.56</v>
      </c>
      <c r="U355" s="26" t="s">
        <v>259</v>
      </c>
      <c r="V355" s="26" t="s">
        <v>273</v>
      </c>
      <c r="W355" s="26" t="s">
        <v>262</v>
      </c>
      <c r="X355" s="24" t="s">
        <v>226</v>
      </c>
      <c r="Y355" s="26" t="s">
        <v>267</v>
      </c>
      <c r="Z355" s="24" t="s">
        <v>54</v>
      </c>
      <c r="AA355" s="26" t="s">
        <v>4047</v>
      </c>
      <c r="AB355" s="26" t="s">
        <v>4048</v>
      </c>
      <c r="AC355" s="26" t="s">
        <v>290</v>
      </c>
      <c r="AD355" s="26" t="s">
        <v>269</v>
      </c>
      <c r="AE355" s="26"/>
      <c r="AF355" s="26" t="s">
        <v>269</v>
      </c>
      <c r="AG355" s="26"/>
      <c r="AH355" s="45" t="n">
        <v>5</v>
      </c>
      <c r="AI355" s="45" t="n">
        <f aca="false">Q355</f>
        <v>19</v>
      </c>
      <c r="AJ355" s="45" t="n">
        <f aca="false">$AH355-$AI355</f>
        <v>-14</v>
      </c>
      <c r="AK355" s="46" t="n">
        <v>353.04</v>
      </c>
      <c r="AL355" s="46" t="n">
        <f aca="false">$AJ355*$AK355</f>
        <v>-4942.56</v>
      </c>
      <c r="AM355" s="46" t="n">
        <f aca="false">$AI355*$AK355</f>
        <v>6707.76</v>
      </c>
      <c r="AN355" s="26"/>
      <c r="AO355" s="26" t="s">
        <v>4049</v>
      </c>
    </row>
    <row r="356" customFormat="false" ht="12" hidden="false" customHeight="false" outlineLevel="0" collapsed="false">
      <c r="A356" s="39" t="s">
        <v>2632</v>
      </c>
      <c r="B356" s="39" t="s">
        <v>2633</v>
      </c>
      <c r="C356" s="39"/>
      <c r="D356" s="39" t="s">
        <v>4565</v>
      </c>
      <c r="E356" s="39" t="s">
        <v>611</v>
      </c>
      <c r="F356" s="39" t="s">
        <v>3464</v>
      </c>
      <c r="G356" s="39" t="s">
        <v>6135</v>
      </c>
      <c r="H356" s="39" t="s">
        <v>4502</v>
      </c>
      <c r="I356" s="40" t="n">
        <v>5</v>
      </c>
      <c r="J356" s="40" t="n">
        <v>0</v>
      </c>
      <c r="K356" s="39" t="s">
        <v>4503</v>
      </c>
      <c r="L356" s="41" t="n">
        <v>0</v>
      </c>
      <c r="M356" s="41" t="n">
        <v>92500</v>
      </c>
      <c r="O356" s="42" t="n">
        <f aca="false">M356/SUM($M$2:$M$485)</f>
        <v>0.00150737479476194</v>
      </c>
      <c r="P356" s="43" t="n">
        <f aca="false">IFERROR(M356/I356,0)</f>
        <v>18500</v>
      </c>
      <c r="Q356" s="17"/>
      <c r="R356" s="44" t="n">
        <f aca="false">I356-Q356</f>
        <v>5</v>
      </c>
      <c r="S356" s="43" t="n">
        <f aca="false">$AK356*R356</f>
        <v>92500</v>
      </c>
      <c r="U356" s="26" t="s">
        <v>259</v>
      </c>
      <c r="V356" s="26" t="s">
        <v>610</v>
      </c>
      <c r="W356" s="26" t="s">
        <v>612</v>
      </c>
      <c r="X356" s="26"/>
      <c r="Y356" s="26" t="s">
        <v>615</v>
      </c>
      <c r="Z356" s="27" t="s">
        <v>126</v>
      </c>
      <c r="AA356" s="26"/>
      <c r="AB356" s="26"/>
      <c r="AC356" s="26"/>
      <c r="AD356" s="26"/>
      <c r="AE356" s="26"/>
      <c r="AF356" s="26"/>
      <c r="AG356" s="26"/>
      <c r="AH356" s="45" t="n">
        <v>5</v>
      </c>
      <c r="AI356" s="45" t="n">
        <f aca="false">Q356</f>
        <v>0</v>
      </c>
      <c r="AJ356" s="45" t="n">
        <f aca="false">$AH356-$AI356</f>
        <v>5</v>
      </c>
      <c r="AK356" s="46" t="n">
        <v>18500</v>
      </c>
      <c r="AL356" s="46" t="n">
        <f aca="false">$AJ356*$AK356</f>
        <v>92500</v>
      </c>
      <c r="AM356" s="46" t="n">
        <f aca="false">$AI356*$AK356</f>
        <v>0</v>
      </c>
      <c r="AN356" s="26"/>
      <c r="AO356" s="26"/>
    </row>
    <row r="357" customFormat="false" ht="12" hidden="false" customHeight="false" outlineLevel="0" collapsed="false">
      <c r="A357" s="39" t="s">
        <v>1468</v>
      </c>
      <c r="B357" s="39" t="s">
        <v>1469</v>
      </c>
      <c r="C357" s="39"/>
      <c r="D357" s="39" t="s">
        <v>4565</v>
      </c>
      <c r="E357" s="39" t="s">
        <v>611</v>
      </c>
      <c r="F357" s="39" t="s">
        <v>3464</v>
      </c>
      <c r="G357" s="39" t="s">
        <v>6135</v>
      </c>
      <c r="H357" s="39" t="s">
        <v>4502</v>
      </c>
      <c r="I357" s="40" t="n">
        <v>5</v>
      </c>
      <c r="J357" s="40" t="n">
        <v>0</v>
      </c>
      <c r="K357" s="39" t="s">
        <v>4503</v>
      </c>
      <c r="L357" s="41" t="n">
        <v>0</v>
      </c>
      <c r="M357" s="41" t="n">
        <v>125635.6</v>
      </c>
      <c r="O357" s="42" t="n">
        <f aca="false">M357/SUM($M$2:$M$485)</f>
        <v>0.00204735066772749</v>
      </c>
      <c r="P357" s="43" t="n">
        <f aca="false">IFERROR(M357/I357,0)</f>
        <v>25127.12</v>
      </c>
      <c r="Q357" s="17"/>
      <c r="R357" s="44" t="n">
        <f aca="false">I357-Q357</f>
        <v>5</v>
      </c>
      <c r="S357" s="43" t="n">
        <f aca="false">$AK357*R357</f>
        <v>125635.6</v>
      </c>
      <c r="U357" s="26" t="s">
        <v>259</v>
      </c>
      <c r="V357" s="26" t="s">
        <v>610</v>
      </c>
      <c r="W357" s="26" t="s">
        <v>612</v>
      </c>
      <c r="X357" s="26"/>
      <c r="Y357" s="26" t="s">
        <v>615</v>
      </c>
      <c r="Z357" s="27" t="s">
        <v>126</v>
      </c>
      <c r="AA357" s="26"/>
      <c r="AB357" s="26"/>
      <c r="AC357" s="26"/>
      <c r="AD357" s="26"/>
      <c r="AE357" s="26"/>
      <c r="AF357" s="26"/>
      <c r="AG357" s="26"/>
      <c r="AH357" s="45" t="n">
        <v>5</v>
      </c>
      <c r="AI357" s="45" t="n">
        <f aca="false">Q357</f>
        <v>0</v>
      </c>
      <c r="AJ357" s="45" t="n">
        <f aca="false">$AH357-$AI357</f>
        <v>5</v>
      </c>
      <c r="AK357" s="46" t="n">
        <v>25127.12</v>
      </c>
      <c r="AL357" s="46" t="n">
        <f aca="false">$AJ357*$AK357</f>
        <v>125635.6</v>
      </c>
      <c r="AM357" s="46" t="n">
        <f aca="false">$AI357*$AK357</f>
        <v>0</v>
      </c>
      <c r="AN357" s="26"/>
      <c r="AO357" s="26"/>
    </row>
    <row r="358" customFormat="false" ht="12" hidden="false" customHeight="false" outlineLevel="0" collapsed="false">
      <c r="A358" s="39" t="s">
        <v>1472</v>
      </c>
      <c r="B358" s="39" t="s">
        <v>1473</v>
      </c>
      <c r="C358" s="39"/>
      <c r="D358" s="39" t="s">
        <v>4565</v>
      </c>
      <c r="E358" s="39" t="s">
        <v>611</v>
      </c>
      <c r="F358" s="39" t="s">
        <v>3464</v>
      </c>
      <c r="G358" s="39" t="s">
        <v>6135</v>
      </c>
      <c r="H358" s="39" t="s">
        <v>4502</v>
      </c>
      <c r="I358" s="40" t="n">
        <v>5</v>
      </c>
      <c r="J358" s="40" t="n">
        <v>0</v>
      </c>
      <c r="K358" s="39" t="s">
        <v>4503</v>
      </c>
      <c r="L358" s="41" t="n">
        <v>0</v>
      </c>
      <c r="M358" s="41" t="n">
        <v>125635.6</v>
      </c>
      <c r="O358" s="42" t="n">
        <f aca="false">M358/SUM($M$2:$M$485)</f>
        <v>0.00204735066772749</v>
      </c>
      <c r="P358" s="43" t="n">
        <f aca="false">IFERROR(M358/I358,0)</f>
        <v>25127.12</v>
      </c>
      <c r="Q358" s="17"/>
      <c r="R358" s="44" t="n">
        <f aca="false">I358-Q358</f>
        <v>5</v>
      </c>
      <c r="S358" s="43" t="n">
        <f aca="false">$AK358*R358</f>
        <v>125635.6</v>
      </c>
      <c r="U358" s="26" t="s">
        <v>259</v>
      </c>
      <c r="V358" s="26" t="s">
        <v>610</v>
      </c>
      <c r="W358" s="26" t="s">
        <v>612</v>
      </c>
      <c r="X358" s="26"/>
      <c r="Y358" s="26" t="s">
        <v>615</v>
      </c>
      <c r="Z358" s="27" t="s">
        <v>126</v>
      </c>
      <c r="AA358" s="26"/>
      <c r="AB358" s="26"/>
      <c r="AC358" s="26"/>
      <c r="AD358" s="26"/>
      <c r="AE358" s="26"/>
      <c r="AF358" s="26"/>
      <c r="AG358" s="26"/>
      <c r="AH358" s="45" t="n">
        <v>5</v>
      </c>
      <c r="AI358" s="45" t="n">
        <f aca="false">Q358</f>
        <v>0</v>
      </c>
      <c r="AJ358" s="45" t="n">
        <f aca="false">$AH358-$AI358</f>
        <v>5</v>
      </c>
      <c r="AK358" s="46" t="n">
        <v>25127.12</v>
      </c>
      <c r="AL358" s="46" t="n">
        <f aca="false">$AJ358*$AK358</f>
        <v>125635.6</v>
      </c>
      <c r="AM358" s="46" t="n">
        <f aca="false">$AI358*$AK358</f>
        <v>0</v>
      </c>
      <c r="AN358" s="26"/>
      <c r="AO358" s="26"/>
    </row>
    <row r="359" customFormat="false" ht="12" hidden="false" customHeight="false" outlineLevel="0" collapsed="false">
      <c r="A359" s="39" t="s">
        <v>4050</v>
      </c>
      <c r="B359" s="39" t="s">
        <v>4051</v>
      </c>
      <c r="C359" s="39"/>
      <c r="D359" s="39" t="s">
        <v>4565</v>
      </c>
      <c r="E359" s="39" t="s">
        <v>611</v>
      </c>
      <c r="F359" s="39" t="s">
        <v>3464</v>
      </c>
      <c r="G359" s="39" t="s">
        <v>6133</v>
      </c>
      <c r="H359" s="39" t="s">
        <v>4502</v>
      </c>
      <c r="I359" s="40" t="n">
        <v>5</v>
      </c>
      <c r="J359" s="40" t="n">
        <v>0</v>
      </c>
      <c r="K359" s="39" t="s">
        <v>4503</v>
      </c>
      <c r="L359" s="41" t="n">
        <v>0</v>
      </c>
      <c r="M359" s="41" t="n">
        <v>39753.89</v>
      </c>
      <c r="O359" s="42" t="n">
        <f aca="false">M359/SUM($M$2:$M$485)</f>
        <v>0.000647827154375553</v>
      </c>
      <c r="P359" s="43" t="n">
        <f aca="false">IFERROR(M359/I359,0)</f>
        <v>7950.778</v>
      </c>
      <c r="Q359" s="17"/>
      <c r="R359" s="44" t="n">
        <f aca="false">I359-Q359</f>
        <v>5</v>
      </c>
      <c r="S359" s="43" t="n">
        <f aca="false">$AK359*R359</f>
        <v>39753.89</v>
      </c>
      <c r="U359" s="26" t="s">
        <v>259</v>
      </c>
      <c r="V359" s="26" t="s">
        <v>610</v>
      </c>
      <c r="W359" s="26" t="s">
        <v>612</v>
      </c>
      <c r="X359" s="26"/>
      <c r="Y359" s="26" t="s">
        <v>615</v>
      </c>
      <c r="Z359" s="27" t="s">
        <v>126</v>
      </c>
      <c r="AA359" s="26"/>
      <c r="AB359" s="26"/>
      <c r="AC359" s="26"/>
      <c r="AD359" s="26"/>
      <c r="AE359" s="26"/>
      <c r="AF359" s="26"/>
      <c r="AG359" s="26"/>
      <c r="AH359" s="45" t="n">
        <v>5</v>
      </c>
      <c r="AI359" s="45" t="n">
        <f aca="false">Q359</f>
        <v>0</v>
      </c>
      <c r="AJ359" s="45" t="n">
        <f aca="false">$AH359-$AI359</f>
        <v>5</v>
      </c>
      <c r="AK359" s="46" t="n">
        <v>7950.778</v>
      </c>
      <c r="AL359" s="46" t="n">
        <f aca="false">$AJ359*$AK359</f>
        <v>39753.89</v>
      </c>
      <c r="AM359" s="46" t="n">
        <f aca="false">$AI359*$AK359</f>
        <v>0</v>
      </c>
      <c r="AN359" s="26"/>
      <c r="AO359" s="26"/>
    </row>
    <row r="360" customFormat="false" ht="12" hidden="false" customHeight="false" outlineLevel="0" collapsed="false">
      <c r="A360" s="39" t="s">
        <v>1377</v>
      </c>
      <c r="B360" s="39" t="s">
        <v>1378</v>
      </c>
      <c r="C360" s="39"/>
      <c r="D360" s="39" t="s">
        <v>4565</v>
      </c>
      <c r="E360" s="39" t="s">
        <v>611</v>
      </c>
      <c r="F360" s="39" t="s">
        <v>3464</v>
      </c>
      <c r="G360" s="39" t="s">
        <v>6133</v>
      </c>
      <c r="H360" s="39" t="s">
        <v>4502</v>
      </c>
      <c r="I360" s="40" t="n">
        <v>5</v>
      </c>
      <c r="J360" s="40" t="n">
        <v>0</v>
      </c>
      <c r="K360" s="39" t="s">
        <v>4503</v>
      </c>
      <c r="L360" s="41" t="n">
        <v>0</v>
      </c>
      <c r="M360" s="41" t="n">
        <v>429423.33</v>
      </c>
      <c r="O360" s="42" t="n">
        <f aca="false">M360/SUM($M$2:$M$485)</f>
        <v>0.00699785842080798</v>
      </c>
      <c r="P360" s="43" t="n">
        <f aca="false">IFERROR(M360/I360,0)</f>
        <v>85884.666</v>
      </c>
      <c r="Q360" s="17"/>
      <c r="R360" s="44" t="n">
        <f aca="false">I360-Q360</f>
        <v>5</v>
      </c>
      <c r="S360" s="43" t="n">
        <f aca="false">$AK360*R360</f>
        <v>429423.333333333</v>
      </c>
      <c r="U360" s="26" t="s">
        <v>259</v>
      </c>
      <c r="V360" s="26" t="s">
        <v>610</v>
      </c>
      <c r="W360" s="26" t="s">
        <v>612</v>
      </c>
      <c r="X360" s="26"/>
      <c r="Y360" s="26" t="s">
        <v>615</v>
      </c>
      <c r="Z360" s="27" t="s">
        <v>126</v>
      </c>
      <c r="AA360" s="26"/>
      <c r="AB360" s="26"/>
      <c r="AC360" s="26"/>
      <c r="AD360" s="26"/>
      <c r="AE360" s="26"/>
      <c r="AF360" s="26"/>
      <c r="AG360" s="26"/>
      <c r="AH360" s="45"/>
      <c r="AI360" s="45"/>
      <c r="AJ360" s="45"/>
      <c r="AK360" s="46" t="n">
        <v>85884.6666666667</v>
      </c>
      <c r="AL360" s="46"/>
      <c r="AM360" s="46"/>
      <c r="AN360" s="26"/>
      <c r="AO360" s="26" t="s">
        <v>3489</v>
      </c>
    </row>
    <row r="361" customFormat="false" ht="12" hidden="false" customHeight="false" outlineLevel="0" collapsed="false">
      <c r="A361" s="39" t="s">
        <v>2727</v>
      </c>
      <c r="B361" s="39" t="s">
        <v>2728</v>
      </c>
      <c r="C361" s="39"/>
      <c r="D361" s="39" t="s">
        <v>4565</v>
      </c>
      <c r="E361" s="39" t="s">
        <v>611</v>
      </c>
      <c r="F361" s="39" t="s">
        <v>3464</v>
      </c>
      <c r="G361" s="39" t="s">
        <v>6135</v>
      </c>
      <c r="H361" s="39" t="s">
        <v>4502</v>
      </c>
      <c r="I361" s="40" t="n">
        <v>5</v>
      </c>
      <c r="J361" s="40" t="n">
        <v>0</v>
      </c>
      <c r="K361" s="39" t="s">
        <v>4503</v>
      </c>
      <c r="L361" s="41" t="n">
        <v>0</v>
      </c>
      <c r="M361" s="41" t="n">
        <v>476779.17</v>
      </c>
      <c r="O361" s="42" t="n">
        <f aca="false">M361/SUM($M$2:$M$485)</f>
        <v>0.00776956652460019</v>
      </c>
      <c r="P361" s="43" t="n">
        <f aca="false">IFERROR(M361/I361,0)</f>
        <v>95355.834</v>
      </c>
      <c r="Q361" s="17"/>
      <c r="R361" s="44" t="n">
        <f aca="false">I361-Q361</f>
        <v>5</v>
      </c>
      <c r="S361" s="43" t="n">
        <f aca="false">$AK361*R361</f>
        <v>476779.166666667</v>
      </c>
      <c r="U361" s="26" t="s">
        <v>259</v>
      </c>
      <c r="V361" s="26" t="s">
        <v>610</v>
      </c>
      <c r="W361" s="26" t="s">
        <v>612</v>
      </c>
      <c r="X361" s="26"/>
      <c r="Y361" s="26" t="s">
        <v>615</v>
      </c>
      <c r="Z361" s="27" t="s">
        <v>126</v>
      </c>
      <c r="AA361" s="26"/>
      <c r="AB361" s="26"/>
      <c r="AC361" s="26"/>
      <c r="AD361" s="26"/>
      <c r="AE361" s="26"/>
      <c r="AF361" s="26"/>
      <c r="AG361" s="26"/>
      <c r="AH361" s="45" t="n">
        <v>6</v>
      </c>
      <c r="AI361" s="45" t="n">
        <f aca="false">Q361</f>
        <v>0</v>
      </c>
      <c r="AJ361" s="45" t="n">
        <f aca="false">$AH361-$AI361</f>
        <v>6</v>
      </c>
      <c r="AK361" s="46" t="n">
        <v>95355.8333333333</v>
      </c>
      <c r="AL361" s="46" t="n">
        <f aca="false">$AJ361*$AK361</f>
        <v>572135</v>
      </c>
      <c r="AM361" s="46" t="n">
        <f aca="false">$AI361*$AK361</f>
        <v>0</v>
      </c>
      <c r="AN361" s="26"/>
      <c r="AO361" s="26" t="s">
        <v>3489</v>
      </c>
    </row>
    <row r="362" customFormat="false" ht="12" hidden="false" customHeight="false" outlineLevel="0" collapsed="false">
      <c r="A362" s="39" t="s">
        <v>4052</v>
      </c>
      <c r="B362" s="39" t="s">
        <v>4053</v>
      </c>
      <c r="C362" s="39"/>
      <c r="D362" s="39" t="s">
        <v>4565</v>
      </c>
      <c r="E362" s="39" t="s">
        <v>611</v>
      </c>
      <c r="F362" s="39" t="s">
        <v>3464</v>
      </c>
      <c r="G362" s="39" t="s">
        <v>6135</v>
      </c>
      <c r="H362" s="39" t="s">
        <v>4502</v>
      </c>
      <c r="I362" s="40" t="n">
        <v>5</v>
      </c>
      <c r="J362" s="40" t="n">
        <v>0</v>
      </c>
      <c r="K362" s="39" t="s">
        <v>4503</v>
      </c>
      <c r="L362" s="41" t="n">
        <v>0</v>
      </c>
      <c r="M362" s="41" t="n">
        <v>55419</v>
      </c>
      <c r="O362" s="42" t="n">
        <f aca="false">M362/SUM($M$2:$M$485)</f>
        <v>0.000903104905415263</v>
      </c>
      <c r="P362" s="43" t="n">
        <f aca="false">IFERROR(M362/I362,0)</f>
        <v>11083.8</v>
      </c>
      <c r="Q362" s="17"/>
      <c r="R362" s="44" t="n">
        <f aca="false">I362-Q362</f>
        <v>5</v>
      </c>
      <c r="S362" s="43" t="n">
        <f aca="false">$AK362*R362</f>
        <v>55419</v>
      </c>
      <c r="U362" s="26" t="s">
        <v>259</v>
      </c>
      <c r="V362" s="26" t="s">
        <v>610</v>
      </c>
      <c r="W362" s="26" t="s">
        <v>612</v>
      </c>
      <c r="X362" s="26"/>
      <c r="Y362" s="26" t="s">
        <v>615</v>
      </c>
      <c r="Z362" s="27" t="s">
        <v>126</v>
      </c>
      <c r="AA362" s="26"/>
      <c r="AB362" s="26"/>
      <c r="AC362" s="26"/>
      <c r="AD362" s="26"/>
      <c r="AE362" s="26"/>
      <c r="AF362" s="26"/>
      <c r="AG362" s="26"/>
      <c r="AH362" s="45" t="n">
        <v>5</v>
      </c>
      <c r="AI362" s="45" t="n">
        <f aca="false">Q362</f>
        <v>0</v>
      </c>
      <c r="AJ362" s="45" t="n">
        <f aca="false">$AH362-$AI362</f>
        <v>5</v>
      </c>
      <c r="AK362" s="46" t="n">
        <v>11083.8</v>
      </c>
      <c r="AL362" s="46" t="n">
        <f aca="false">$AJ362*$AK362</f>
        <v>55419</v>
      </c>
      <c r="AM362" s="46" t="n">
        <f aca="false">$AI362*$AK362</f>
        <v>0</v>
      </c>
      <c r="AN362" s="26"/>
      <c r="AO362" s="26"/>
    </row>
    <row r="363" customFormat="false" ht="12" hidden="false" customHeight="false" outlineLevel="0" collapsed="false">
      <c r="A363" s="39" t="s">
        <v>1153</v>
      </c>
      <c r="B363" s="39" t="s">
        <v>1154</v>
      </c>
      <c r="C363" s="39"/>
      <c r="D363" s="39" t="s">
        <v>4565</v>
      </c>
      <c r="E363" s="39" t="s">
        <v>611</v>
      </c>
      <c r="F363" s="39" t="s">
        <v>3464</v>
      </c>
      <c r="G363" s="39" t="s">
        <v>6171</v>
      </c>
      <c r="H363" s="39" t="s">
        <v>4502</v>
      </c>
      <c r="I363" s="40" t="n">
        <v>5</v>
      </c>
      <c r="J363" s="40" t="n">
        <v>0</v>
      </c>
      <c r="K363" s="39" t="s">
        <v>4503</v>
      </c>
      <c r="L363" s="41" t="n">
        <v>0</v>
      </c>
      <c r="M363" s="41" t="n">
        <v>338401.25</v>
      </c>
      <c r="O363" s="42" t="n">
        <f aca="false">M363/SUM($M$2:$M$485)</f>
        <v>0.00551456772719928</v>
      </c>
      <c r="P363" s="43" t="n">
        <f aca="false">IFERROR(M363/I363,0)</f>
        <v>67680.25</v>
      </c>
      <c r="Q363" s="17"/>
      <c r="R363" s="44" t="n">
        <f aca="false">I363-Q363</f>
        <v>5</v>
      </c>
      <c r="S363" s="43" t="n">
        <f aca="false">$AK363*R363</f>
        <v>338401.25</v>
      </c>
      <c r="U363" s="26" t="s">
        <v>259</v>
      </c>
      <c r="V363" s="26" t="s">
        <v>610</v>
      </c>
      <c r="W363" s="26" t="s">
        <v>612</v>
      </c>
      <c r="X363" s="26"/>
      <c r="Y363" s="26" t="s">
        <v>615</v>
      </c>
      <c r="Z363" s="27" t="s">
        <v>126</v>
      </c>
      <c r="AA363" s="26"/>
      <c r="AB363" s="26"/>
      <c r="AC363" s="26"/>
      <c r="AD363" s="26"/>
      <c r="AE363" s="26"/>
      <c r="AF363" s="26"/>
      <c r="AG363" s="26"/>
      <c r="AH363" s="45" t="n">
        <v>8</v>
      </c>
      <c r="AI363" s="45" t="n">
        <f aca="false">Q363</f>
        <v>0</v>
      </c>
      <c r="AJ363" s="45" t="n">
        <f aca="false">$AH363-$AI363</f>
        <v>8</v>
      </c>
      <c r="AK363" s="46" t="n">
        <v>67680.25</v>
      </c>
      <c r="AL363" s="46" t="n">
        <f aca="false">$AJ363*$AK363</f>
        <v>541442</v>
      </c>
      <c r="AM363" s="46" t="n">
        <f aca="false">$AI363*$AK363</f>
        <v>0</v>
      </c>
      <c r="AN363" s="26"/>
      <c r="AO363" s="26" t="s">
        <v>3489</v>
      </c>
    </row>
    <row r="364" customFormat="false" ht="12" hidden="false" customHeight="false" outlineLevel="0" collapsed="false">
      <c r="A364" s="39" t="s">
        <v>1227</v>
      </c>
      <c r="B364" s="39" t="s">
        <v>1228</v>
      </c>
      <c r="C364" s="39"/>
      <c r="D364" s="39" t="s">
        <v>4565</v>
      </c>
      <c r="E364" s="39" t="s">
        <v>611</v>
      </c>
      <c r="F364" s="39" t="s">
        <v>3464</v>
      </c>
      <c r="G364" s="39" t="s">
        <v>6135</v>
      </c>
      <c r="H364" s="39" t="s">
        <v>4502</v>
      </c>
      <c r="I364" s="40" t="n">
        <v>5</v>
      </c>
      <c r="J364" s="40" t="n">
        <v>0</v>
      </c>
      <c r="K364" s="39" t="s">
        <v>4503</v>
      </c>
      <c r="L364" s="41" t="n">
        <v>0</v>
      </c>
      <c r="M364" s="41" t="n">
        <v>117845</v>
      </c>
      <c r="O364" s="42" t="n">
        <f aca="false">M364/SUM($M$2:$M$485)</f>
        <v>0.00192039548852671</v>
      </c>
      <c r="P364" s="43" t="n">
        <f aca="false">IFERROR(M364/I364,0)</f>
        <v>23569</v>
      </c>
      <c r="Q364" s="17"/>
      <c r="R364" s="44" t="n">
        <f aca="false">I364-Q364</f>
        <v>5</v>
      </c>
      <c r="S364" s="43" t="n">
        <f aca="false">$AK364*R364</f>
        <v>117845</v>
      </c>
      <c r="U364" s="26" t="s">
        <v>259</v>
      </c>
      <c r="V364" s="26" t="s">
        <v>610</v>
      </c>
      <c r="W364" s="26" t="s">
        <v>612</v>
      </c>
      <c r="X364" s="26"/>
      <c r="Y364" s="26" t="s">
        <v>615</v>
      </c>
      <c r="Z364" s="27" t="s">
        <v>126</v>
      </c>
      <c r="AA364" s="26"/>
      <c r="AB364" s="26"/>
      <c r="AC364" s="26"/>
      <c r="AD364" s="26"/>
      <c r="AE364" s="26"/>
      <c r="AF364" s="26"/>
      <c r="AG364" s="26"/>
      <c r="AH364" s="45" t="n">
        <v>5</v>
      </c>
      <c r="AI364" s="45" t="n">
        <f aca="false">Q364</f>
        <v>0</v>
      </c>
      <c r="AJ364" s="45" t="n">
        <f aca="false">$AH364-$AI364</f>
        <v>5</v>
      </c>
      <c r="AK364" s="46" t="n">
        <v>23569</v>
      </c>
      <c r="AL364" s="46" t="n">
        <f aca="false">$AJ364*$AK364</f>
        <v>117845</v>
      </c>
      <c r="AM364" s="46" t="n">
        <f aca="false">$AI364*$AK364</f>
        <v>0</v>
      </c>
      <c r="AN364" s="26"/>
      <c r="AO364" s="26"/>
    </row>
    <row r="365" customFormat="false" ht="12" hidden="false" customHeight="false" outlineLevel="0" collapsed="false">
      <c r="A365" s="39" t="s">
        <v>1028</v>
      </c>
      <c r="B365" s="39" t="s">
        <v>1029</v>
      </c>
      <c r="C365" s="39"/>
      <c r="D365" s="39" t="s">
        <v>4565</v>
      </c>
      <c r="E365" s="39" t="s">
        <v>611</v>
      </c>
      <c r="F365" s="39" t="s">
        <v>3464</v>
      </c>
      <c r="G365" s="39" t="s">
        <v>6171</v>
      </c>
      <c r="H365" s="39" t="s">
        <v>4502</v>
      </c>
      <c r="I365" s="40" t="n">
        <v>5</v>
      </c>
      <c r="J365" s="40" t="n">
        <v>0</v>
      </c>
      <c r="K365" s="39" t="s">
        <v>4503</v>
      </c>
      <c r="L365" s="41" t="n">
        <v>0</v>
      </c>
      <c r="M365" s="41" t="n">
        <v>63586.65</v>
      </c>
      <c r="O365" s="42" t="n">
        <f aca="false">M365/SUM($M$2:$M$485)</f>
        <v>0.00103620447019837</v>
      </c>
      <c r="P365" s="43" t="n">
        <f aca="false">IFERROR(M365/I365,0)</f>
        <v>12717.33</v>
      </c>
      <c r="Q365" s="17"/>
      <c r="R365" s="44" t="n">
        <f aca="false">I365-Q365</f>
        <v>5</v>
      </c>
      <c r="S365" s="43" t="n">
        <f aca="false">$AK365*R365</f>
        <v>63586.65</v>
      </c>
      <c r="U365" s="26" t="s">
        <v>259</v>
      </c>
      <c r="V365" s="26" t="s">
        <v>610</v>
      </c>
      <c r="W365" s="26" t="s">
        <v>612</v>
      </c>
      <c r="X365" s="26"/>
      <c r="Y365" s="26" t="s">
        <v>615</v>
      </c>
      <c r="Z365" s="27" t="s">
        <v>126</v>
      </c>
      <c r="AA365" s="26"/>
      <c r="AB365" s="26"/>
      <c r="AC365" s="26"/>
      <c r="AD365" s="26"/>
      <c r="AE365" s="26"/>
      <c r="AF365" s="26"/>
      <c r="AG365" s="26"/>
      <c r="AH365" s="45" t="n">
        <v>5</v>
      </c>
      <c r="AI365" s="45" t="n">
        <f aca="false">Q365</f>
        <v>0</v>
      </c>
      <c r="AJ365" s="45" t="n">
        <f aca="false">$AH365-$AI365</f>
        <v>5</v>
      </c>
      <c r="AK365" s="46" t="n">
        <v>12717.33</v>
      </c>
      <c r="AL365" s="46" t="n">
        <f aca="false">$AJ365*$AK365</f>
        <v>63586.65</v>
      </c>
      <c r="AM365" s="46" t="n">
        <f aca="false">$AI365*$AK365</f>
        <v>0</v>
      </c>
      <c r="AN365" s="26"/>
      <c r="AO365" s="26"/>
    </row>
    <row r="366" customFormat="false" ht="12" hidden="false" customHeight="false" outlineLevel="0" collapsed="false">
      <c r="A366" s="39" t="s">
        <v>4054</v>
      </c>
      <c r="B366" s="39" t="s">
        <v>4055</v>
      </c>
      <c r="C366" s="39"/>
      <c r="D366" s="39" t="s">
        <v>4565</v>
      </c>
      <c r="E366" s="39" t="s">
        <v>611</v>
      </c>
      <c r="F366" s="39" t="s">
        <v>3464</v>
      </c>
      <c r="G366" s="39" t="s">
        <v>6171</v>
      </c>
      <c r="H366" s="39" t="s">
        <v>4502</v>
      </c>
      <c r="I366" s="40" t="n">
        <v>5</v>
      </c>
      <c r="J366" s="40" t="n">
        <v>0</v>
      </c>
      <c r="K366" s="39" t="s">
        <v>4503</v>
      </c>
      <c r="L366" s="41" t="n">
        <v>0</v>
      </c>
      <c r="M366" s="41" t="n">
        <v>549744.25</v>
      </c>
      <c r="O366" s="42" t="n">
        <f aca="false">M366/SUM($M$2:$M$485)</f>
        <v>0.00895860136232763</v>
      </c>
      <c r="P366" s="43" t="n">
        <f aca="false">IFERROR(M366/I366,0)</f>
        <v>109948.85</v>
      </c>
      <c r="Q366" s="17"/>
      <c r="R366" s="44" t="n">
        <f aca="false">I366-Q366</f>
        <v>5</v>
      </c>
      <c r="S366" s="43" t="n">
        <f aca="false">$AK366*R366</f>
        <v>549744.25</v>
      </c>
      <c r="U366" s="26" t="s">
        <v>259</v>
      </c>
      <c r="V366" s="26" t="s">
        <v>610</v>
      </c>
      <c r="W366" s="26" t="s">
        <v>612</v>
      </c>
      <c r="X366" s="26"/>
      <c r="Y366" s="26" t="s">
        <v>615</v>
      </c>
      <c r="Z366" s="27" t="s">
        <v>126</v>
      </c>
      <c r="AA366" s="26"/>
      <c r="AB366" s="26"/>
      <c r="AC366" s="26"/>
      <c r="AD366" s="26"/>
      <c r="AE366" s="26"/>
      <c r="AF366" s="26"/>
      <c r="AG366" s="26"/>
      <c r="AH366" s="45" t="n">
        <v>5</v>
      </c>
      <c r="AI366" s="45" t="n">
        <f aca="false">Q366</f>
        <v>0</v>
      </c>
      <c r="AJ366" s="45" t="n">
        <f aca="false">$AH366-$AI366</f>
        <v>5</v>
      </c>
      <c r="AK366" s="46" t="n">
        <v>109948.85</v>
      </c>
      <c r="AL366" s="46" t="n">
        <f aca="false">$AJ366*$AK366</f>
        <v>549744.25</v>
      </c>
      <c r="AM366" s="46" t="n">
        <f aca="false">$AI366*$AK366</f>
        <v>0</v>
      </c>
      <c r="AN366" s="26"/>
      <c r="AO366" s="26"/>
    </row>
    <row r="367" customFormat="false" ht="12" hidden="false" customHeight="false" outlineLevel="0" collapsed="false">
      <c r="A367" s="39" t="s">
        <v>4056</v>
      </c>
      <c r="B367" s="39" t="s">
        <v>4057</v>
      </c>
      <c r="C367" s="39" t="s">
        <v>4506</v>
      </c>
      <c r="D367" s="39" t="s">
        <v>4505</v>
      </c>
      <c r="E367" s="39" t="s">
        <v>261</v>
      </c>
      <c r="F367" s="39" t="s">
        <v>3464</v>
      </c>
      <c r="G367" s="39" t="s">
        <v>6096</v>
      </c>
      <c r="H367" s="39" t="s">
        <v>4502</v>
      </c>
      <c r="I367" s="40" t="n">
        <v>4</v>
      </c>
      <c r="J367" s="40" t="n">
        <v>0</v>
      </c>
      <c r="K367" s="39" t="s">
        <v>4503</v>
      </c>
      <c r="L367" s="41" t="n">
        <v>0</v>
      </c>
      <c r="M367" s="41" t="n">
        <v>43367.52</v>
      </c>
      <c r="O367" s="42" t="n">
        <f aca="false">M367/SUM($M$2:$M$485)</f>
        <v>0.000706714665506316</v>
      </c>
      <c r="P367" s="43" t="n">
        <f aca="false">IFERROR(M367/I367,0)</f>
        <v>10841.88</v>
      </c>
      <c r="Q367" s="17"/>
      <c r="R367" s="44" t="n">
        <f aca="false">I367-Q367</f>
        <v>4</v>
      </c>
      <c r="S367" s="43" t="n">
        <f aca="false">$AK367*R367</f>
        <v>43367.52</v>
      </c>
      <c r="U367" s="26" t="s">
        <v>259</v>
      </c>
      <c r="V367" s="26" t="s">
        <v>260</v>
      </c>
      <c r="W367" s="26" t="s">
        <v>262</v>
      </c>
      <c r="X367" s="26"/>
      <c r="Y367" s="26" t="s">
        <v>277</v>
      </c>
      <c r="Z367" s="27" t="s">
        <v>123</v>
      </c>
      <c r="AA367" s="26"/>
      <c r="AB367" s="26"/>
      <c r="AC367" s="26"/>
      <c r="AD367" s="26"/>
      <c r="AE367" s="26"/>
      <c r="AF367" s="26"/>
      <c r="AG367" s="26"/>
      <c r="AH367" s="45" t="n">
        <v>4</v>
      </c>
      <c r="AI367" s="45" t="n">
        <f aca="false">Q367</f>
        <v>0</v>
      </c>
      <c r="AJ367" s="45" t="n">
        <f aca="false">$AH367-$AI367</f>
        <v>4</v>
      </c>
      <c r="AK367" s="46" t="n">
        <v>10841.88</v>
      </c>
      <c r="AL367" s="46" t="n">
        <f aca="false">$AJ367*$AK367</f>
        <v>43367.52</v>
      </c>
      <c r="AM367" s="46" t="n">
        <f aca="false">$AI367*$AK367</f>
        <v>0</v>
      </c>
      <c r="AN367" s="26"/>
      <c r="AO367" s="26"/>
    </row>
    <row r="368" customFormat="false" ht="12" hidden="false" customHeight="false" outlineLevel="0" collapsed="false">
      <c r="A368" s="39" t="s">
        <v>4003</v>
      </c>
      <c r="B368" s="39" t="s">
        <v>4004</v>
      </c>
      <c r="C368" s="39" t="s">
        <v>4039</v>
      </c>
      <c r="D368" s="39" t="s">
        <v>4505</v>
      </c>
      <c r="E368" s="39" t="s">
        <v>261</v>
      </c>
      <c r="F368" s="39" t="s">
        <v>3464</v>
      </c>
      <c r="G368" s="39" t="s">
        <v>6096</v>
      </c>
      <c r="H368" s="39" t="s">
        <v>4502</v>
      </c>
      <c r="I368" s="40" t="n">
        <v>4</v>
      </c>
      <c r="J368" s="40" t="n">
        <v>0</v>
      </c>
      <c r="K368" s="39" t="s">
        <v>4503</v>
      </c>
      <c r="L368" s="41" t="n">
        <v>0</v>
      </c>
      <c r="M368" s="41" t="n">
        <v>35367.27</v>
      </c>
      <c r="O368" s="42" t="n">
        <f aca="false">M368/SUM($M$2:$M$485)</f>
        <v>0.000576343041703136</v>
      </c>
      <c r="P368" s="43" t="n">
        <f aca="false">IFERROR(M368/I368,0)</f>
        <v>8841.8175</v>
      </c>
      <c r="Q368" s="17" t="n">
        <v>120</v>
      </c>
      <c r="R368" s="44" t="n">
        <f aca="false">I368-Q368</f>
        <v>-116</v>
      </c>
      <c r="S368" s="43" t="n">
        <f aca="false">$AK368*R368</f>
        <v>-1025650.73333333</v>
      </c>
      <c r="U368" s="26" t="s">
        <v>259</v>
      </c>
      <c r="V368" s="26" t="s">
        <v>260</v>
      </c>
      <c r="W368" s="26" t="s">
        <v>262</v>
      </c>
      <c r="X368" s="29" t="s">
        <v>227</v>
      </c>
      <c r="Y368" s="26" t="s">
        <v>297</v>
      </c>
      <c r="Z368" s="24" t="s">
        <v>54</v>
      </c>
      <c r="AA368" s="26" t="s">
        <v>4005</v>
      </c>
      <c r="AB368" s="26" t="s">
        <v>4006</v>
      </c>
      <c r="AC368" s="26" t="s">
        <v>290</v>
      </c>
      <c r="AD368" s="26" t="s">
        <v>269</v>
      </c>
      <c r="AE368" s="26"/>
      <c r="AF368" s="26" t="s">
        <v>269</v>
      </c>
      <c r="AG368" s="26"/>
      <c r="AH368" s="45" t="n">
        <v>6</v>
      </c>
      <c r="AI368" s="45" t="n">
        <f aca="false">Q368</f>
        <v>120</v>
      </c>
      <c r="AJ368" s="45" t="n">
        <f aca="false">$AH368-$AI368</f>
        <v>-114</v>
      </c>
      <c r="AK368" s="46" t="n">
        <v>8841.81666666667</v>
      </c>
      <c r="AL368" s="46" t="n">
        <f aca="false">$AJ368*$AK368</f>
        <v>-1007967.1</v>
      </c>
      <c r="AM368" s="46" t="n">
        <f aca="false">$AI368*$AK368</f>
        <v>1061018</v>
      </c>
      <c r="AN368" s="26"/>
      <c r="AO368" s="26" t="s">
        <v>4007</v>
      </c>
    </row>
    <row r="369" customFormat="false" ht="12" hidden="false" customHeight="false" outlineLevel="0" collapsed="false">
      <c r="A369" s="39" t="s">
        <v>4062</v>
      </c>
      <c r="B369" s="39" t="s">
        <v>4063</v>
      </c>
      <c r="C369" s="39" t="s">
        <v>4506</v>
      </c>
      <c r="D369" s="39" t="s">
        <v>4505</v>
      </c>
      <c r="E369" s="39" t="s">
        <v>261</v>
      </c>
      <c r="F369" s="39" t="s">
        <v>3464</v>
      </c>
      <c r="G369" s="39" t="s">
        <v>6096</v>
      </c>
      <c r="H369" s="39" t="s">
        <v>4502</v>
      </c>
      <c r="I369" s="40" t="n">
        <v>4</v>
      </c>
      <c r="J369" s="40" t="n">
        <v>0</v>
      </c>
      <c r="K369" s="39" t="s">
        <v>4503</v>
      </c>
      <c r="L369" s="41" t="n">
        <v>0</v>
      </c>
      <c r="M369" s="41" t="n">
        <v>158883.64</v>
      </c>
      <c r="O369" s="42" t="n">
        <f aca="false">M369/SUM($M$2:$M$485)</f>
        <v>0.00258915885660573</v>
      </c>
      <c r="P369" s="43" t="n">
        <f aca="false">IFERROR(M369/I369,0)</f>
        <v>39720.91</v>
      </c>
      <c r="Q369" s="17"/>
      <c r="R369" s="44" t="n">
        <f aca="false">I369-Q369</f>
        <v>4</v>
      </c>
      <c r="S369" s="43" t="n">
        <f aca="false">$AK369*R369</f>
        <v>158883.64</v>
      </c>
      <c r="U369" s="26" t="s">
        <v>259</v>
      </c>
      <c r="V369" s="26" t="s">
        <v>260</v>
      </c>
      <c r="W369" s="26" t="s">
        <v>262</v>
      </c>
      <c r="X369" s="26"/>
      <c r="Y369" s="26" t="s">
        <v>277</v>
      </c>
      <c r="Z369" s="27" t="s">
        <v>123</v>
      </c>
      <c r="AA369" s="26"/>
      <c r="AB369" s="26"/>
      <c r="AC369" s="26"/>
      <c r="AD369" s="26"/>
      <c r="AE369" s="26"/>
      <c r="AF369" s="26"/>
      <c r="AG369" s="26"/>
      <c r="AH369" s="45" t="n">
        <v>4</v>
      </c>
      <c r="AI369" s="45" t="n">
        <f aca="false">Q369</f>
        <v>0</v>
      </c>
      <c r="AJ369" s="45" t="n">
        <f aca="false">$AH369-$AI369</f>
        <v>4</v>
      </c>
      <c r="AK369" s="46" t="n">
        <v>39720.91</v>
      </c>
      <c r="AL369" s="46" t="n">
        <f aca="false">$AJ369*$AK369</f>
        <v>158883.64</v>
      </c>
      <c r="AM369" s="46" t="n">
        <f aca="false">$AI369*$AK369</f>
        <v>0</v>
      </c>
      <c r="AN369" s="26"/>
      <c r="AO369" s="26"/>
    </row>
    <row r="370" customFormat="false" ht="12" hidden="false" customHeight="false" outlineLevel="0" collapsed="false">
      <c r="A370" s="39" t="s">
        <v>4064</v>
      </c>
      <c r="B370" s="39" t="s">
        <v>4065</v>
      </c>
      <c r="C370" s="39" t="s">
        <v>4506</v>
      </c>
      <c r="D370" s="39" t="s">
        <v>4505</v>
      </c>
      <c r="E370" s="39" t="s">
        <v>261</v>
      </c>
      <c r="F370" s="39" t="s">
        <v>3464</v>
      </c>
      <c r="G370" s="39" t="s">
        <v>6096</v>
      </c>
      <c r="H370" s="39" t="s">
        <v>4502</v>
      </c>
      <c r="I370" s="40" t="n">
        <v>4</v>
      </c>
      <c r="J370" s="40" t="n">
        <v>0</v>
      </c>
      <c r="K370" s="39" t="s">
        <v>4503</v>
      </c>
      <c r="L370" s="41" t="n">
        <v>0</v>
      </c>
      <c r="M370" s="41" t="n">
        <v>5040</v>
      </c>
      <c r="O370" s="42" t="n">
        <f aca="false">M370/SUM($M$2:$M$485)</f>
        <v>8.21315563848667E-005</v>
      </c>
      <c r="P370" s="43" t="n">
        <f aca="false">IFERROR(M370/I370,0)</f>
        <v>1260</v>
      </c>
      <c r="Q370" s="17" t="n">
        <v>54</v>
      </c>
      <c r="R370" s="44" t="n">
        <f aca="false">I370-Q370</f>
        <v>-50</v>
      </c>
      <c r="S370" s="43" t="n">
        <f aca="false">$AK370*R370</f>
        <v>-63000</v>
      </c>
      <c r="U370" s="26" t="s">
        <v>259</v>
      </c>
      <c r="V370" s="26" t="s">
        <v>260</v>
      </c>
      <c r="W370" s="26" t="s">
        <v>262</v>
      </c>
      <c r="X370" s="25" t="s">
        <v>228</v>
      </c>
      <c r="Y370" s="26" t="s">
        <v>282</v>
      </c>
      <c r="Z370" s="24" t="s">
        <v>54</v>
      </c>
      <c r="AA370" s="26" t="s">
        <v>4066</v>
      </c>
      <c r="AB370" s="26" t="s">
        <v>4067</v>
      </c>
      <c r="AC370" s="26" t="s">
        <v>290</v>
      </c>
      <c r="AD370" s="26" t="s">
        <v>269</v>
      </c>
      <c r="AE370" s="26"/>
      <c r="AF370" s="26" t="s">
        <v>269</v>
      </c>
      <c r="AG370" s="26"/>
      <c r="AH370" s="45" t="n">
        <v>4</v>
      </c>
      <c r="AI370" s="45" t="n">
        <f aca="false">Q370</f>
        <v>54</v>
      </c>
      <c r="AJ370" s="45" t="n">
        <f aca="false">$AH370-$AI370</f>
        <v>-50</v>
      </c>
      <c r="AK370" s="46" t="n">
        <v>1260</v>
      </c>
      <c r="AL370" s="46" t="n">
        <f aca="false">$AJ370*$AK370</f>
        <v>-63000</v>
      </c>
      <c r="AM370" s="46" t="n">
        <f aca="false">$AI370*$AK370</f>
        <v>68040</v>
      </c>
      <c r="AN370" s="26"/>
      <c r="AO370" s="26" t="s">
        <v>4068</v>
      </c>
    </row>
    <row r="371" customFormat="false" ht="12" hidden="false" customHeight="false" outlineLevel="0" collapsed="false">
      <c r="A371" s="39" t="s">
        <v>335</v>
      </c>
      <c r="B371" s="39" t="s">
        <v>336</v>
      </c>
      <c r="C371" s="39"/>
      <c r="D371" s="39" t="s">
        <v>4505</v>
      </c>
      <c r="E371" s="39" t="s">
        <v>274</v>
      </c>
      <c r="F371" s="39" t="s">
        <v>3464</v>
      </c>
      <c r="G371" s="39" t="s">
        <v>6096</v>
      </c>
      <c r="H371" s="39" t="s">
        <v>4502</v>
      </c>
      <c r="I371" s="40" t="n">
        <v>4</v>
      </c>
      <c r="J371" s="40" t="n">
        <v>0</v>
      </c>
      <c r="K371" s="39" t="s">
        <v>4503</v>
      </c>
      <c r="L371" s="41" t="n">
        <v>0</v>
      </c>
      <c r="M371" s="41" t="n">
        <v>118.72</v>
      </c>
      <c r="O371" s="42" t="n">
        <f aca="false">M371/SUM($M$2:$M$485)</f>
        <v>1.93465443928797E-006</v>
      </c>
      <c r="P371" s="43" t="n">
        <f aca="false">IFERROR(M371/I371,0)</f>
        <v>29.68</v>
      </c>
      <c r="Q371" s="17"/>
      <c r="R371" s="44" t="n">
        <f aca="false">I371-Q371</f>
        <v>4</v>
      </c>
      <c r="S371" s="43" t="n">
        <f aca="false">$AK371*R371</f>
        <v>118.716467661692</v>
      </c>
      <c r="U371" s="26" t="s">
        <v>259</v>
      </c>
      <c r="V371" s="26" t="s">
        <v>273</v>
      </c>
      <c r="W371" s="26" t="s">
        <v>262</v>
      </c>
      <c r="X371" s="26"/>
      <c r="Y371" s="26" t="s">
        <v>277</v>
      </c>
      <c r="Z371" s="27" t="s">
        <v>123</v>
      </c>
      <c r="AA371" s="26"/>
      <c r="AB371" s="26"/>
      <c r="AC371" s="26"/>
      <c r="AD371" s="26"/>
      <c r="AE371" s="26"/>
      <c r="AF371" s="26"/>
      <c r="AG371" s="26"/>
      <c r="AH371" s="45"/>
      <c r="AI371" s="45"/>
      <c r="AJ371" s="45"/>
      <c r="AK371" s="46" t="n">
        <v>29.6791169154229</v>
      </c>
      <c r="AL371" s="46"/>
      <c r="AM371" s="46"/>
      <c r="AN371" s="26"/>
      <c r="AO371" s="26" t="s">
        <v>3489</v>
      </c>
    </row>
    <row r="372" customFormat="false" ht="12" hidden="false" customHeight="false" outlineLevel="0" collapsed="false">
      <c r="A372" s="39" t="s">
        <v>2557</v>
      </c>
      <c r="B372" s="39" t="s">
        <v>2558</v>
      </c>
      <c r="C372" s="39"/>
      <c r="D372" s="39" t="s">
        <v>4505</v>
      </c>
      <c r="E372" s="39" t="s">
        <v>274</v>
      </c>
      <c r="F372" s="39" t="s">
        <v>3464</v>
      </c>
      <c r="G372" s="39" t="s">
        <v>6097</v>
      </c>
      <c r="H372" s="39" t="s">
        <v>4502</v>
      </c>
      <c r="I372" s="40" t="n">
        <v>4</v>
      </c>
      <c r="J372" s="40" t="n">
        <v>0</v>
      </c>
      <c r="K372" s="39" t="s">
        <v>4503</v>
      </c>
      <c r="L372" s="41" t="n">
        <v>0</v>
      </c>
      <c r="M372" s="41" t="n">
        <v>51555.2</v>
      </c>
      <c r="O372" s="42" t="n">
        <f aca="false">M372/SUM($M$2:$M$485)</f>
        <v>0.000840140638042278</v>
      </c>
      <c r="P372" s="43" t="n">
        <f aca="false">IFERROR(M372/I372,0)</f>
        <v>12888.8</v>
      </c>
      <c r="Q372" s="17" t="n">
        <v>4</v>
      </c>
      <c r="R372" s="44" t="n">
        <f aca="false">I372-Q372</f>
        <v>0</v>
      </c>
      <c r="S372" s="43" t="n">
        <f aca="false">$AK372*R372</f>
        <v>0</v>
      </c>
      <c r="U372" s="26" t="s">
        <v>259</v>
      </c>
      <c r="V372" s="26" t="s">
        <v>273</v>
      </c>
      <c r="W372" s="26" t="s">
        <v>262</v>
      </c>
      <c r="X372" s="29" t="s">
        <v>227</v>
      </c>
      <c r="Y372" s="26" t="s">
        <v>297</v>
      </c>
      <c r="Z372" s="30" t="s">
        <v>117</v>
      </c>
      <c r="AA372" s="26" t="s">
        <v>4069</v>
      </c>
      <c r="AB372" s="26" t="s">
        <v>4070</v>
      </c>
      <c r="AC372" s="26" t="s">
        <v>2561</v>
      </c>
      <c r="AD372" s="26" t="s">
        <v>269</v>
      </c>
      <c r="AE372" s="26"/>
      <c r="AF372" s="26" t="s">
        <v>270</v>
      </c>
      <c r="AG372" s="26" t="s">
        <v>2562</v>
      </c>
      <c r="AH372" s="45" t="n">
        <v>4</v>
      </c>
      <c r="AI372" s="45" t="n">
        <f aca="false">Q372</f>
        <v>4</v>
      </c>
      <c r="AJ372" s="45" t="n">
        <f aca="false">$AH372-$AI372</f>
        <v>0</v>
      </c>
      <c r="AK372" s="46" t="n">
        <v>12888.8</v>
      </c>
      <c r="AL372" s="46" t="n">
        <f aca="false">$AJ372*$AK372</f>
        <v>0</v>
      </c>
      <c r="AM372" s="46" t="n">
        <f aca="false">$AI372*$AK372</f>
        <v>51555.2</v>
      </c>
      <c r="AN372" s="26"/>
      <c r="AO372" s="26" t="s">
        <v>343</v>
      </c>
    </row>
    <row r="373" customFormat="false" ht="12" hidden="false" customHeight="false" outlineLevel="0" collapsed="false">
      <c r="A373" s="39" t="s">
        <v>1253</v>
      </c>
      <c r="B373" s="39" t="s">
        <v>1254</v>
      </c>
      <c r="C373" s="39"/>
      <c r="D373" s="39" t="s">
        <v>4505</v>
      </c>
      <c r="E373" s="39" t="s">
        <v>274</v>
      </c>
      <c r="F373" s="39" t="s">
        <v>3464</v>
      </c>
      <c r="G373" s="39" t="s">
        <v>6097</v>
      </c>
      <c r="H373" s="39" t="s">
        <v>4502</v>
      </c>
      <c r="I373" s="40" t="n">
        <v>4</v>
      </c>
      <c r="J373" s="40" t="n">
        <v>0</v>
      </c>
      <c r="K373" s="39" t="s">
        <v>4503</v>
      </c>
      <c r="L373" s="41" t="n">
        <v>0</v>
      </c>
      <c r="M373" s="41" t="n">
        <v>8868.74</v>
      </c>
      <c r="O373" s="42" t="n">
        <f aca="false">M373/SUM($M$2:$M$485)</f>
        <v>0.000144524487970778</v>
      </c>
      <c r="P373" s="43" t="n">
        <f aca="false">IFERROR(M373/I373,0)</f>
        <v>2217.185</v>
      </c>
      <c r="Q373" s="17" t="n">
        <v>6</v>
      </c>
      <c r="R373" s="44" t="n">
        <f aca="false">I373-Q373</f>
        <v>-2</v>
      </c>
      <c r="S373" s="43" t="n">
        <f aca="false">$AK373*R373</f>
        <v>-4434.37</v>
      </c>
      <c r="U373" s="26" t="s">
        <v>259</v>
      </c>
      <c r="V373" s="26" t="s">
        <v>273</v>
      </c>
      <c r="W373" s="26" t="s">
        <v>262</v>
      </c>
      <c r="X373" s="29" t="s">
        <v>227</v>
      </c>
      <c r="Y373" s="26" t="s">
        <v>297</v>
      </c>
      <c r="Z373" s="24" t="s">
        <v>54</v>
      </c>
      <c r="AA373" s="26" t="s">
        <v>2148</v>
      </c>
      <c r="AB373" s="26" t="s">
        <v>4071</v>
      </c>
      <c r="AC373" s="26" t="s">
        <v>2586</v>
      </c>
      <c r="AD373" s="26" t="s">
        <v>269</v>
      </c>
      <c r="AE373" s="26"/>
      <c r="AF373" s="26" t="s">
        <v>270</v>
      </c>
      <c r="AG373" s="26" t="s">
        <v>2587</v>
      </c>
      <c r="AH373" s="45" t="n">
        <v>4</v>
      </c>
      <c r="AI373" s="45" t="n">
        <f aca="false">Q373</f>
        <v>6</v>
      </c>
      <c r="AJ373" s="45" t="n">
        <f aca="false">$AH373-$AI373</f>
        <v>-2</v>
      </c>
      <c r="AK373" s="46" t="n">
        <v>2217.185</v>
      </c>
      <c r="AL373" s="46" t="n">
        <f aca="false">$AJ373*$AK373</f>
        <v>-4434.37</v>
      </c>
      <c r="AM373" s="46" t="n">
        <f aca="false">$AI373*$AK373</f>
        <v>13303.11</v>
      </c>
      <c r="AN373" s="26"/>
      <c r="AO373" s="26" t="s">
        <v>343</v>
      </c>
    </row>
    <row r="374" customFormat="false" ht="12" hidden="false" customHeight="false" outlineLevel="0" collapsed="false">
      <c r="A374" s="39" t="s">
        <v>2810</v>
      </c>
      <c r="B374" s="39" t="s">
        <v>2811</v>
      </c>
      <c r="C374" s="39"/>
      <c r="D374" s="39" t="s">
        <v>4505</v>
      </c>
      <c r="E374" s="39" t="s">
        <v>274</v>
      </c>
      <c r="F374" s="39" t="s">
        <v>3464</v>
      </c>
      <c r="G374" s="39" t="s">
        <v>6096</v>
      </c>
      <c r="H374" s="39" t="s">
        <v>4502</v>
      </c>
      <c r="I374" s="40" t="n">
        <v>4</v>
      </c>
      <c r="J374" s="40" t="n">
        <v>0</v>
      </c>
      <c r="K374" s="39" t="s">
        <v>4503</v>
      </c>
      <c r="L374" s="41" t="n">
        <v>0</v>
      </c>
      <c r="M374" s="41" t="n">
        <v>156033.04</v>
      </c>
      <c r="O374" s="42" t="n">
        <f aca="false">M374/SUM($M$2:$M$485)</f>
        <v>0.0025427056394171</v>
      </c>
      <c r="P374" s="43" t="n">
        <f aca="false">IFERROR(M374/I374,0)</f>
        <v>39008.26</v>
      </c>
      <c r="Q374" s="17"/>
      <c r="R374" s="44" t="n">
        <f aca="false">I374-Q374</f>
        <v>4</v>
      </c>
      <c r="S374" s="43" t="n">
        <f aca="false">$AK374*R374</f>
        <v>156033.04</v>
      </c>
      <c r="U374" s="26" t="s">
        <v>259</v>
      </c>
      <c r="V374" s="26" t="s">
        <v>273</v>
      </c>
      <c r="W374" s="26" t="s">
        <v>262</v>
      </c>
      <c r="X374" s="26"/>
      <c r="Y374" s="26" t="s">
        <v>277</v>
      </c>
      <c r="Z374" s="27" t="s">
        <v>123</v>
      </c>
      <c r="AA374" s="26"/>
      <c r="AB374" s="26"/>
      <c r="AC374" s="26"/>
      <c r="AD374" s="26"/>
      <c r="AE374" s="26"/>
      <c r="AF374" s="26"/>
      <c r="AG374" s="26"/>
      <c r="AH374" s="45" t="n">
        <v>4</v>
      </c>
      <c r="AI374" s="45" t="n">
        <f aca="false">Q374</f>
        <v>0</v>
      </c>
      <c r="AJ374" s="45" t="n">
        <f aca="false">$AH374-$AI374</f>
        <v>4</v>
      </c>
      <c r="AK374" s="46" t="n">
        <v>39008.26</v>
      </c>
      <c r="AL374" s="46" t="n">
        <f aca="false">$AJ374*$AK374</f>
        <v>156033.04</v>
      </c>
      <c r="AM374" s="46" t="n">
        <f aca="false">$AI374*$AK374</f>
        <v>0</v>
      </c>
      <c r="AN374" s="26"/>
      <c r="AO374" s="26"/>
    </row>
    <row r="375" customFormat="false" ht="12" hidden="false" customHeight="false" outlineLevel="0" collapsed="false">
      <c r="A375" s="39" t="s">
        <v>4072</v>
      </c>
      <c r="B375" s="39" t="s">
        <v>4073</v>
      </c>
      <c r="C375" s="39"/>
      <c r="D375" s="39" t="s">
        <v>4505</v>
      </c>
      <c r="E375" s="39" t="s">
        <v>274</v>
      </c>
      <c r="F375" s="39" t="s">
        <v>3464</v>
      </c>
      <c r="G375" s="39" t="s">
        <v>6096</v>
      </c>
      <c r="H375" s="39" t="s">
        <v>4502</v>
      </c>
      <c r="I375" s="40" t="n">
        <v>4</v>
      </c>
      <c r="J375" s="40" t="n">
        <v>0</v>
      </c>
      <c r="K375" s="39" t="s">
        <v>4503</v>
      </c>
      <c r="L375" s="41" t="n">
        <v>0</v>
      </c>
      <c r="M375" s="41" t="n">
        <v>94571.92</v>
      </c>
      <c r="O375" s="42" t="n">
        <f aca="false">M375/SUM($M$2:$M$485)</f>
        <v>0.00154113868648911</v>
      </c>
      <c r="P375" s="43" t="n">
        <f aca="false">IFERROR(M375/I375,0)</f>
        <v>23642.98</v>
      </c>
      <c r="Q375" s="17" t="n">
        <v>4</v>
      </c>
      <c r="R375" s="44" t="n">
        <f aca="false">I375-Q375</f>
        <v>0</v>
      </c>
      <c r="S375" s="43" t="n">
        <f aca="false">$AK375*R375</f>
        <v>0</v>
      </c>
      <c r="U375" s="26" t="s">
        <v>259</v>
      </c>
      <c r="V375" s="26" t="s">
        <v>273</v>
      </c>
      <c r="W375" s="26" t="s">
        <v>262</v>
      </c>
      <c r="X375" s="24" t="s">
        <v>226</v>
      </c>
      <c r="Y375" s="26" t="s">
        <v>267</v>
      </c>
      <c r="Z375" s="30" t="s">
        <v>117</v>
      </c>
      <c r="AA375" s="26" t="s">
        <v>4074</v>
      </c>
      <c r="AB375" s="26" t="s">
        <v>4075</v>
      </c>
      <c r="AC375" s="26" t="s">
        <v>290</v>
      </c>
      <c r="AD375" s="26" t="s">
        <v>269</v>
      </c>
      <c r="AE375" s="26"/>
      <c r="AF375" s="26" t="s">
        <v>269</v>
      </c>
      <c r="AG375" s="26"/>
      <c r="AH375" s="45" t="n">
        <v>4</v>
      </c>
      <c r="AI375" s="45" t="n">
        <f aca="false">Q375</f>
        <v>4</v>
      </c>
      <c r="AJ375" s="45" t="n">
        <f aca="false">$AH375-$AI375</f>
        <v>0</v>
      </c>
      <c r="AK375" s="46" t="n">
        <v>23642.98</v>
      </c>
      <c r="AL375" s="46" t="n">
        <f aca="false">$AJ375*$AK375</f>
        <v>0</v>
      </c>
      <c r="AM375" s="46" t="n">
        <f aca="false">$AI375*$AK375</f>
        <v>94571.92</v>
      </c>
      <c r="AN375" s="26"/>
      <c r="AO375" s="26" t="s">
        <v>4002</v>
      </c>
    </row>
    <row r="376" customFormat="false" ht="12" hidden="false" customHeight="false" outlineLevel="0" collapsed="false">
      <c r="A376" s="39" t="s">
        <v>2893</v>
      </c>
      <c r="B376" s="39" t="s">
        <v>2894</v>
      </c>
      <c r="C376" s="39"/>
      <c r="D376" s="39" t="s">
        <v>4565</v>
      </c>
      <c r="E376" s="39" t="s">
        <v>611</v>
      </c>
      <c r="F376" s="39" t="s">
        <v>3464</v>
      </c>
      <c r="G376" s="39" t="s">
        <v>6133</v>
      </c>
      <c r="H376" s="39" t="s">
        <v>4502</v>
      </c>
      <c r="I376" s="40" t="n">
        <v>4</v>
      </c>
      <c r="J376" s="40" t="n">
        <v>0</v>
      </c>
      <c r="K376" s="39" t="s">
        <v>4503</v>
      </c>
      <c r="L376" s="41" t="n">
        <v>0</v>
      </c>
      <c r="M376" s="41" t="n">
        <v>78561.78</v>
      </c>
      <c r="O376" s="42" t="n">
        <f aca="false">M376/SUM($M$2:$M$485)</f>
        <v>0.00128023834598522</v>
      </c>
      <c r="P376" s="43" t="n">
        <f aca="false">IFERROR(M376/I376,0)</f>
        <v>19640.445</v>
      </c>
      <c r="Q376" s="17"/>
      <c r="R376" s="44" t="n">
        <f aca="false">I376-Q376</f>
        <v>4</v>
      </c>
      <c r="S376" s="43" t="n">
        <f aca="false">$AK376*R376</f>
        <v>78561.78</v>
      </c>
      <c r="U376" s="26" t="s">
        <v>259</v>
      </c>
      <c r="V376" s="26" t="s">
        <v>610</v>
      </c>
      <c r="W376" s="26" t="s">
        <v>612</v>
      </c>
      <c r="X376" s="26"/>
      <c r="Y376" s="26" t="s">
        <v>615</v>
      </c>
      <c r="Z376" s="27" t="s">
        <v>126</v>
      </c>
      <c r="AA376" s="26"/>
      <c r="AB376" s="26"/>
      <c r="AC376" s="26"/>
      <c r="AD376" s="26"/>
      <c r="AE376" s="26"/>
      <c r="AF376" s="26"/>
      <c r="AG376" s="26"/>
      <c r="AH376" s="45" t="n">
        <v>8</v>
      </c>
      <c r="AI376" s="45" t="n">
        <f aca="false">Q376</f>
        <v>0</v>
      </c>
      <c r="AJ376" s="45" t="n">
        <f aca="false">$AH376-$AI376</f>
        <v>8</v>
      </c>
      <c r="AK376" s="46" t="n">
        <v>19640.445</v>
      </c>
      <c r="AL376" s="46" t="n">
        <f aca="false">$AJ376*$AK376</f>
        <v>157123.56</v>
      </c>
      <c r="AM376" s="46" t="n">
        <f aca="false">$AI376*$AK376</f>
        <v>0</v>
      </c>
      <c r="AN376" s="26"/>
      <c r="AO376" s="26" t="s">
        <v>3489</v>
      </c>
    </row>
    <row r="377" customFormat="false" ht="12" hidden="false" customHeight="false" outlineLevel="0" collapsed="false">
      <c r="A377" s="39" t="s">
        <v>2893</v>
      </c>
      <c r="B377" s="39" t="s">
        <v>2894</v>
      </c>
      <c r="C377" s="39"/>
      <c r="D377" s="39" t="s">
        <v>4565</v>
      </c>
      <c r="E377" s="39" t="s">
        <v>611</v>
      </c>
      <c r="F377" s="39" t="s">
        <v>3464</v>
      </c>
      <c r="G377" s="39" t="s">
        <v>6135</v>
      </c>
      <c r="H377" s="39" t="s">
        <v>4502</v>
      </c>
      <c r="I377" s="40" t="n">
        <v>4</v>
      </c>
      <c r="J377" s="40" t="n">
        <v>0</v>
      </c>
      <c r="K377" s="39" t="s">
        <v>4503</v>
      </c>
      <c r="L377" s="41" t="n">
        <v>0</v>
      </c>
      <c r="M377" s="41" t="n">
        <v>78561.78</v>
      </c>
      <c r="O377" s="42" t="n">
        <f aca="false">M377/SUM($M$2:$M$485)</f>
        <v>0.00128023834598522</v>
      </c>
      <c r="P377" s="43" t="n">
        <f aca="false">IFERROR(M377/I377,0)</f>
        <v>19640.445</v>
      </c>
      <c r="Q377" s="17"/>
      <c r="R377" s="44" t="n">
        <f aca="false">I377-Q377</f>
        <v>4</v>
      </c>
      <c r="S377" s="43" t="n">
        <f aca="false">$AK377*R377</f>
        <v>78561.78</v>
      </c>
      <c r="U377" s="26" t="s">
        <v>259</v>
      </c>
      <c r="V377" s="26" t="s">
        <v>610</v>
      </c>
      <c r="W377" s="26" t="s">
        <v>612</v>
      </c>
      <c r="X377" s="26"/>
      <c r="Y377" s="26" t="s">
        <v>615</v>
      </c>
      <c r="Z377" s="27" t="s">
        <v>126</v>
      </c>
      <c r="AA377" s="26"/>
      <c r="AB377" s="26"/>
      <c r="AC377" s="26"/>
      <c r="AD377" s="26"/>
      <c r="AE377" s="26"/>
      <c r="AF377" s="26"/>
      <c r="AG377" s="26"/>
      <c r="AH377" s="45"/>
      <c r="AI377" s="45"/>
      <c r="AJ377" s="45"/>
      <c r="AK377" s="46" t="n">
        <v>19640.445</v>
      </c>
      <c r="AL377" s="46"/>
      <c r="AM377" s="46"/>
      <c r="AN377" s="26"/>
      <c r="AO377" s="26" t="s">
        <v>3489</v>
      </c>
    </row>
    <row r="378" customFormat="false" ht="12" hidden="false" customHeight="false" outlineLevel="0" collapsed="false">
      <c r="A378" s="39" t="s">
        <v>2895</v>
      </c>
      <c r="B378" s="39" t="s">
        <v>2896</v>
      </c>
      <c r="C378" s="39"/>
      <c r="D378" s="39" t="s">
        <v>4565</v>
      </c>
      <c r="E378" s="39" t="s">
        <v>611</v>
      </c>
      <c r="F378" s="39" t="s">
        <v>3464</v>
      </c>
      <c r="G378" s="39" t="s">
        <v>6133</v>
      </c>
      <c r="H378" s="39" t="s">
        <v>4502</v>
      </c>
      <c r="I378" s="40" t="n">
        <v>4</v>
      </c>
      <c r="J378" s="40" t="n">
        <v>0</v>
      </c>
      <c r="K378" s="39" t="s">
        <v>4503</v>
      </c>
      <c r="L378" s="41" t="n">
        <v>0</v>
      </c>
      <c r="M378" s="41" t="n">
        <v>75710.67</v>
      </c>
      <c r="O378" s="42" t="n">
        <f aca="false">M378/SUM($M$2:$M$485)</f>
        <v>0.00123377681786528</v>
      </c>
      <c r="P378" s="43" t="n">
        <f aca="false">IFERROR(M378/I378,0)</f>
        <v>18927.6675</v>
      </c>
      <c r="Q378" s="17"/>
      <c r="R378" s="44" t="n">
        <f aca="false">I378-Q378</f>
        <v>4</v>
      </c>
      <c r="S378" s="43" t="n">
        <f aca="false">$AK378*R378</f>
        <v>75710.665882353</v>
      </c>
      <c r="U378" s="26" t="s">
        <v>259</v>
      </c>
      <c r="V378" s="26" t="s">
        <v>610</v>
      </c>
      <c r="W378" s="26" t="s">
        <v>612</v>
      </c>
      <c r="X378" s="26"/>
      <c r="Y378" s="26" t="s">
        <v>615</v>
      </c>
      <c r="Z378" s="27" t="s">
        <v>126</v>
      </c>
      <c r="AA378" s="26"/>
      <c r="AB378" s="26"/>
      <c r="AC378" s="26"/>
      <c r="AD378" s="26"/>
      <c r="AE378" s="26"/>
      <c r="AF378" s="26"/>
      <c r="AG378" s="26"/>
      <c r="AH378" s="45"/>
      <c r="AI378" s="45"/>
      <c r="AJ378" s="45"/>
      <c r="AK378" s="46" t="n">
        <v>18927.6664705882</v>
      </c>
      <c r="AL378" s="46"/>
      <c r="AM378" s="46"/>
      <c r="AN378" s="26"/>
      <c r="AO378" s="26" t="s">
        <v>3489</v>
      </c>
    </row>
    <row r="379" customFormat="false" ht="12" hidden="false" customHeight="false" outlineLevel="0" collapsed="false">
      <c r="A379" s="39" t="s">
        <v>2887</v>
      </c>
      <c r="B379" s="39" t="s">
        <v>2888</v>
      </c>
      <c r="C379" s="39"/>
      <c r="D379" s="39" t="s">
        <v>4565</v>
      </c>
      <c r="E379" s="39" t="s">
        <v>611</v>
      </c>
      <c r="F379" s="39" t="s">
        <v>3464</v>
      </c>
      <c r="G379" s="39" t="s">
        <v>6133</v>
      </c>
      <c r="H379" s="39" t="s">
        <v>4502</v>
      </c>
      <c r="I379" s="40" t="n">
        <v>4</v>
      </c>
      <c r="J379" s="40" t="n">
        <v>0</v>
      </c>
      <c r="K379" s="39" t="s">
        <v>4503</v>
      </c>
      <c r="L379" s="41" t="n">
        <v>0</v>
      </c>
      <c r="M379" s="41" t="n">
        <v>75710.67</v>
      </c>
      <c r="O379" s="42" t="n">
        <f aca="false">M379/SUM($M$2:$M$485)</f>
        <v>0.00123377681786528</v>
      </c>
      <c r="P379" s="43" t="n">
        <f aca="false">IFERROR(M379/I379,0)</f>
        <v>18927.6675</v>
      </c>
      <c r="Q379" s="17"/>
      <c r="R379" s="44" t="n">
        <f aca="false">I379-Q379</f>
        <v>4</v>
      </c>
      <c r="S379" s="43" t="n">
        <f aca="false">$AK379*R379</f>
        <v>75710.6654545455</v>
      </c>
      <c r="U379" s="26" t="s">
        <v>259</v>
      </c>
      <c r="V379" s="26" t="s">
        <v>610</v>
      </c>
      <c r="W379" s="26" t="s">
        <v>612</v>
      </c>
      <c r="X379" s="26"/>
      <c r="Y379" s="26" t="s">
        <v>615</v>
      </c>
      <c r="Z379" s="27" t="s">
        <v>126</v>
      </c>
      <c r="AA379" s="26"/>
      <c r="AB379" s="26"/>
      <c r="AC379" s="26"/>
      <c r="AD379" s="26"/>
      <c r="AE379" s="26"/>
      <c r="AF379" s="26"/>
      <c r="AG379" s="26"/>
      <c r="AH379" s="45"/>
      <c r="AI379" s="45"/>
      <c r="AJ379" s="45"/>
      <c r="AK379" s="46" t="n">
        <v>18927.6663636364</v>
      </c>
      <c r="AL379" s="46"/>
      <c r="AM379" s="46"/>
      <c r="AN379" s="26"/>
      <c r="AO379" s="26" t="s">
        <v>3489</v>
      </c>
    </row>
    <row r="380" customFormat="false" ht="12" hidden="false" customHeight="false" outlineLevel="0" collapsed="false">
      <c r="A380" s="39" t="s">
        <v>3222</v>
      </c>
      <c r="B380" s="39" t="s">
        <v>3223</v>
      </c>
      <c r="C380" s="39"/>
      <c r="D380" s="39" t="s">
        <v>4565</v>
      </c>
      <c r="E380" s="39" t="s">
        <v>611</v>
      </c>
      <c r="F380" s="39" t="s">
        <v>3464</v>
      </c>
      <c r="G380" s="39" t="s">
        <v>6133</v>
      </c>
      <c r="H380" s="39" t="s">
        <v>4502</v>
      </c>
      <c r="I380" s="40" t="n">
        <v>4</v>
      </c>
      <c r="J380" s="40" t="n">
        <v>0</v>
      </c>
      <c r="K380" s="39" t="s">
        <v>4503</v>
      </c>
      <c r="L380" s="41" t="n">
        <v>0</v>
      </c>
      <c r="M380" s="41" t="n">
        <v>76932.57</v>
      </c>
      <c r="O380" s="42" t="n">
        <f aca="false">M380/SUM($M$2:$M$485)</f>
        <v>0.0012536888315055</v>
      </c>
      <c r="P380" s="43" t="n">
        <f aca="false">IFERROR(M380/I380,0)</f>
        <v>19233.1425</v>
      </c>
      <c r="Q380" s="17"/>
      <c r="R380" s="44" t="n">
        <f aca="false">I380-Q380</f>
        <v>4</v>
      </c>
      <c r="S380" s="43" t="n">
        <f aca="false">$AK380*R380</f>
        <v>76932.57</v>
      </c>
      <c r="U380" s="26" t="s">
        <v>259</v>
      </c>
      <c r="V380" s="26" t="s">
        <v>610</v>
      </c>
      <c r="W380" s="26" t="s">
        <v>612</v>
      </c>
      <c r="X380" s="26"/>
      <c r="Y380" s="26" t="s">
        <v>615</v>
      </c>
      <c r="Z380" s="27" t="s">
        <v>126</v>
      </c>
      <c r="AA380" s="26"/>
      <c r="AB380" s="26"/>
      <c r="AC380" s="26"/>
      <c r="AD380" s="26"/>
      <c r="AE380" s="26"/>
      <c r="AF380" s="26"/>
      <c r="AG380" s="26"/>
      <c r="AH380" s="45" t="n">
        <v>4</v>
      </c>
      <c r="AI380" s="45" t="n">
        <f aca="false">Q380</f>
        <v>0</v>
      </c>
      <c r="AJ380" s="45" t="n">
        <f aca="false">$AH380-$AI380</f>
        <v>4</v>
      </c>
      <c r="AK380" s="46" t="n">
        <v>19233.1425</v>
      </c>
      <c r="AL380" s="46" t="n">
        <f aca="false">$AJ380*$AK380</f>
        <v>76932.57</v>
      </c>
      <c r="AM380" s="46" t="n">
        <f aca="false">$AI380*$AK380</f>
        <v>0</v>
      </c>
      <c r="AN380" s="26"/>
      <c r="AO380" s="26"/>
    </row>
    <row r="381" customFormat="false" ht="12" hidden="false" customHeight="false" outlineLevel="0" collapsed="false">
      <c r="A381" s="39" t="s">
        <v>2927</v>
      </c>
      <c r="B381" s="39" t="s">
        <v>2928</v>
      </c>
      <c r="C381" s="39"/>
      <c r="D381" s="39" t="s">
        <v>4565</v>
      </c>
      <c r="E381" s="39" t="s">
        <v>611</v>
      </c>
      <c r="F381" s="39" t="s">
        <v>3464</v>
      </c>
      <c r="G381" s="39" t="s">
        <v>6133</v>
      </c>
      <c r="H381" s="39" t="s">
        <v>4502</v>
      </c>
      <c r="I381" s="40" t="n">
        <v>4</v>
      </c>
      <c r="J381" s="40" t="n">
        <v>0</v>
      </c>
      <c r="K381" s="39" t="s">
        <v>4503</v>
      </c>
      <c r="L381" s="41" t="n">
        <v>0</v>
      </c>
      <c r="M381" s="41" t="n">
        <v>79132</v>
      </c>
      <c r="O381" s="42" t="n">
        <f aca="false">M381/SUM($M$2:$M$485)</f>
        <v>0.00128953061901732</v>
      </c>
      <c r="P381" s="43" t="n">
        <f aca="false">IFERROR(M381/I381,0)</f>
        <v>19783</v>
      </c>
      <c r="Q381" s="17"/>
      <c r="R381" s="44" t="n">
        <f aca="false">I381-Q381</f>
        <v>4</v>
      </c>
      <c r="S381" s="43" t="n">
        <f aca="false">$AK381*R381</f>
        <v>79132</v>
      </c>
      <c r="U381" s="26" t="s">
        <v>259</v>
      </c>
      <c r="V381" s="26" t="s">
        <v>610</v>
      </c>
      <c r="W381" s="26" t="s">
        <v>612</v>
      </c>
      <c r="X381" s="26"/>
      <c r="Y381" s="26" t="s">
        <v>615</v>
      </c>
      <c r="Z381" s="27" t="s">
        <v>126</v>
      </c>
      <c r="AA381" s="26"/>
      <c r="AB381" s="26"/>
      <c r="AC381" s="26"/>
      <c r="AD381" s="26"/>
      <c r="AE381" s="26"/>
      <c r="AF381" s="26"/>
      <c r="AG381" s="26"/>
      <c r="AH381" s="45" t="n">
        <v>5</v>
      </c>
      <c r="AI381" s="45" t="n">
        <f aca="false">Q381</f>
        <v>0</v>
      </c>
      <c r="AJ381" s="45" t="n">
        <f aca="false">$AH381-$AI381</f>
        <v>5</v>
      </c>
      <c r="AK381" s="46" t="n">
        <v>19783</v>
      </c>
      <c r="AL381" s="46" t="n">
        <f aca="false">$AJ381*$AK381</f>
        <v>98915</v>
      </c>
      <c r="AM381" s="46" t="n">
        <f aca="false">$AI381*$AK381</f>
        <v>0</v>
      </c>
      <c r="AN381" s="26"/>
      <c r="AO381" s="26" t="s">
        <v>3489</v>
      </c>
    </row>
    <row r="382" customFormat="false" ht="12" hidden="false" customHeight="false" outlineLevel="0" collapsed="false">
      <c r="A382" s="39" t="s">
        <v>1375</v>
      </c>
      <c r="B382" s="39" t="s">
        <v>1376</v>
      </c>
      <c r="C382" s="39"/>
      <c r="D382" s="39" t="s">
        <v>4565</v>
      </c>
      <c r="E382" s="39" t="s">
        <v>611</v>
      </c>
      <c r="F382" s="39" t="s">
        <v>3464</v>
      </c>
      <c r="G382" s="39" t="s">
        <v>6135</v>
      </c>
      <c r="H382" s="39" t="s">
        <v>4502</v>
      </c>
      <c r="I382" s="40" t="n">
        <v>4</v>
      </c>
      <c r="J382" s="40" t="n">
        <v>0</v>
      </c>
      <c r="K382" s="39" t="s">
        <v>4503</v>
      </c>
      <c r="L382" s="41" t="n">
        <v>0</v>
      </c>
      <c r="M382" s="41" t="n">
        <v>343538.67</v>
      </c>
      <c r="O382" s="42" t="n">
        <f aca="false">M382/SUM($M$2:$M$485)</f>
        <v>0.00559828683442205</v>
      </c>
      <c r="P382" s="43" t="n">
        <f aca="false">IFERROR(M382/I382,0)</f>
        <v>85884.6675</v>
      </c>
      <c r="Q382" s="17"/>
      <c r="R382" s="44" t="n">
        <f aca="false">I382-Q382</f>
        <v>4</v>
      </c>
      <c r="S382" s="43" t="n">
        <f aca="false">$AK382*R382</f>
        <v>343538.666666667</v>
      </c>
      <c r="U382" s="26" t="s">
        <v>259</v>
      </c>
      <c r="V382" s="26" t="s">
        <v>610</v>
      </c>
      <c r="W382" s="26" t="s">
        <v>612</v>
      </c>
      <c r="X382" s="26"/>
      <c r="Y382" s="26" t="s">
        <v>615</v>
      </c>
      <c r="Z382" s="27" t="s">
        <v>126</v>
      </c>
      <c r="AA382" s="26"/>
      <c r="AB382" s="26"/>
      <c r="AC382" s="26"/>
      <c r="AD382" s="26"/>
      <c r="AE382" s="26"/>
      <c r="AF382" s="26"/>
      <c r="AG382" s="26"/>
      <c r="AH382" s="45" t="n">
        <v>6</v>
      </c>
      <c r="AI382" s="45" t="n">
        <f aca="false">Q382</f>
        <v>0</v>
      </c>
      <c r="AJ382" s="45" t="n">
        <f aca="false">$AH382-$AI382</f>
        <v>6</v>
      </c>
      <c r="AK382" s="46" t="n">
        <v>85884.6666666667</v>
      </c>
      <c r="AL382" s="46" t="n">
        <f aca="false">$AJ382*$AK382</f>
        <v>515308</v>
      </c>
      <c r="AM382" s="46" t="n">
        <f aca="false">$AI382*$AK382</f>
        <v>0</v>
      </c>
      <c r="AN382" s="26"/>
      <c r="AO382" s="26" t="s">
        <v>3489</v>
      </c>
    </row>
    <row r="383" customFormat="false" ht="12" hidden="false" customHeight="false" outlineLevel="0" collapsed="false">
      <c r="A383" s="39" t="s">
        <v>1325</v>
      </c>
      <c r="B383" s="39" t="s">
        <v>1326</v>
      </c>
      <c r="C383" s="39"/>
      <c r="D383" s="39" t="s">
        <v>4565</v>
      </c>
      <c r="E383" s="39" t="s">
        <v>611</v>
      </c>
      <c r="F383" s="39" t="s">
        <v>3464</v>
      </c>
      <c r="G383" s="39" t="s">
        <v>6135</v>
      </c>
      <c r="H383" s="39" t="s">
        <v>4502</v>
      </c>
      <c r="I383" s="40" t="n">
        <v>4</v>
      </c>
      <c r="J383" s="40" t="n">
        <v>0</v>
      </c>
      <c r="K383" s="39" t="s">
        <v>4503</v>
      </c>
      <c r="L383" s="41" t="n">
        <v>0</v>
      </c>
      <c r="M383" s="41" t="n">
        <v>321890.29</v>
      </c>
      <c r="O383" s="42" t="n">
        <f aca="false">M383/SUM($M$2:$M$485)</f>
        <v>0.00524550605215796</v>
      </c>
      <c r="P383" s="43" t="n">
        <f aca="false">IFERROR(M383/I383,0)</f>
        <v>80472.5725</v>
      </c>
      <c r="Q383" s="17"/>
      <c r="R383" s="44" t="n">
        <f aca="false">I383-Q383</f>
        <v>4</v>
      </c>
      <c r="S383" s="43" t="n">
        <f aca="false">$AK383*R383</f>
        <v>321890.285714286</v>
      </c>
      <c r="U383" s="26" t="s">
        <v>259</v>
      </c>
      <c r="V383" s="26" t="s">
        <v>610</v>
      </c>
      <c r="W383" s="26" t="s">
        <v>612</v>
      </c>
      <c r="X383" s="26"/>
      <c r="Y383" s="26" t="s">
        <v>615</v>
      </c>
      <c r="Z383" s="27" t="s">
        <v>126</v>
      </c>
      <c r="AA383" s="26"/>
      <c r="AB383" s="26"/>
      <c r="AC383" s="26"/>
      <c r="AD383" s="26"/>
      <c r="AE383" s="26"/>
      <c r="AF383" s="26"/>
      <c r="AG383" s="26"/>
      <c r="AH383" s="45" t="n">
        <v>7</v>
      </c>
      <c r="AI383" s="45" t="n">
        <f aca="false">Q383</f>
        <v>0</v>
      </c>
      <c r="AJ383" s="45" t="n">
        <f aca="false">$AH383-$AI383</f>
        <v>7</v>
      </c>
      <c r="AK383" s="46" t="n">
        <v>80472.5714285714</v>
      </c>
      <c r="AL383" s="46" t="n">
        <f aca="false">$AJ383*$AK383</f>
        <v>563308</v>
      </c>
      <c r="AM383" s="46" t="n">
        <f aca="false">$AI383*$AK383</f>
        <v>0</v>
      </c>
      <c r="AN383" s="26"/>
      <c r="AO383" s="26" t="s">
        <v>3489</v>
      </c>
    </row>
    <row r="384" customFormat="false" ht="12" hidden="false" customHeight="false" outlineLevel="0" collapsed="false">
      <c r="A384" s="39" t="s">
        <v>1438</v>
      </c>
      <c r="B384" s="39" t="s">
        <v>1439</v>
      </c>
      <c r="C384" s="39"/>
      <c r="D384" s="39" t="s">
        <v>4565</v>
      </c>
      <c r="E384" s="39" t="s">
        <v>611</v>
      </c>
      <c r="F384" s="39" t="s">
        <v>3464</v>
      </c>
      <c r="G384" s="39" t="s">
        <v>6133</v>
      </c>
      <c r="H384" s="39" t="s">
        <v>4502</v>
      </c>
      <c r="I384" s="40" t="n">
        <v>4</v>
      </c>
      <c r="J384" s="40" t="n">
        <v>0</v>
      </c>
      <c r="K384" s="39" t="s">
        <v>4503</v>
      </c>
      <c r="L384" s="41" t="n">
        <v>0</v>
      </c>
      <c r="M384" s="41" t="n">
        <v>343538.67</v>
      </c>
      <c r="O384" s="42" t="n">
        <f aca="false">M384/SUM($M$2:$M$485)</f>
        <v>0.00559828683442205</v>
      </c>
      <c r="P384" s="43" t="n">
        <f aca="false">IFERROR(M384/I384,0)</f>
        <v>85884.6675</v>
      </c>
      <c r="Q384" s="17"/>
      <c r="R384" s="44" t="n">
        <f aca="false">I384-Q384</f>
        <v>4</v>
      </c>
      <c r="S384" s="43" t="n">
        <f aca="false">$AK384*R384</f>
        <v>343538.666666667</v>
      </c>
      <c r="U384" s="26" t="s">
        <v>259</v>
      </c>
      <c r="V384" s="26" t="s">
        <v>610</v>
      </c>
      <c r="W384" s="26" t="s">
        <v>612</v>
      </c>
      <c r="X384" s="26"/>
      <c r="Y384" s="26" t="s">
        <v>615</v>
      </c>
      <c r="Z384" s="27" t="s">
        <v>126</v>
      </c>
      <c r="AA384" s="26"/>
      <c r="AB384" s="26"/>
      <c r="AC384" s="26"/>
      <c r="AD384" s="26"/>
      <c r="AE384" s="26"/>
      <c r="AF384" s="26"/>
      <c r="AG384" s="26"/>
      <c r="AH384" s="45"/>
      <c r="AI384" s="45"/>
      <c r="AJ384" s="45"/>
      <c r="AK384" s="46" t="n">
        <v>85884.6666666667</v>
      </c>
      <c r="AL384" s="46"/>
      <c r="AM384" s="46"/>
      <c r="AN384" s="26"/>
      <c r="AO384" s="26" t="s">
        <v>3489</v>
      </c>
    </row>
    <row r="385" customFormat="false" ht="12" hidden="false" customHeight="false" outlineLevel="0" collapsed="false">
      <c r="A385" s="39" t="s">
        <v>4076</v>
      </c>
      <c r="B385" s="39" t="s">
        <v>4077</v>
      </c>
      <c r="C385" s="39"/>
      <c r="D385" s="39" t="s">
        <v>4565</v>
      </c>
      <c r="E385" s="39" t="s">
        <v>611</v>
      </c>
      <c r="F385" s="39" t="s">
        <v>3464</v>
      </c>
      <c r="G385" s="39" t="s">
        <v>6133</v>
      </c>
      <c r="H385" s="39" t="s">
        <v>4502</v>
      </c>
      <c r="I385" s="40" t="n">
        <v>4</v>
      </c>
      <c r="J385" s="40" t="n">
        <v>0</v>
      </c>
      <c r="K385" s="39" t="s">
        <v>4503</v>
      </c>
      <c r="L385" s="41" t="n">
        <v>0</v>
      </c>
      <c r="M385" s="41" t="n">
        <v>27995</v>
      </c>
      <c r="O385" s="42" t="n">
        <f aca="false">M385/SUM($M$2:$M$485)</f>
        <v>0.000456204944641735</v>
      </c>
      <c r="P385" s="43" t="n">
        <f aca="false">IFERROR(M385/I385,0)</f>
        <v>6998.75</v>
      </c>
      <c r="Q385" s="17"/>
      <c r="R385" s="44" t="n">
        <f aca="false">I385-Q385</f>
        <v>4</v>
      </c>
      <c r="S385" s="43" t="n">
        <f aca="false">$AK385*R385</f>
        <v>27995</v>
      </c>
      <c r="U385" s="26" t="s">
        <v>259</v>
      </c>
      <c r="V385" s="26" t="s">
        <v>610</v>
      </c>
      <c r="W385" s="26" t="s">
        <v>612</v>
      </c>
      <c r="X385" s="26"/>
      <c r="Y385" s="26" t="s">
        <v>615</v>
      </c>
      <c r="Z385" s="27" t="s">
        <v>126</v>
      </c>
      <c r="AA385" s="26"/>
      <c r="AB385" s="26"/>
      <c r="AC385" s="26"/>
      <c r="AD385" s="26"/>
      <c r="AE385" s="26"/>
      <c r="AF385" s="26"/>
      <c r="AG385" s="26"/>
      <c r="AH385" s="45" t="n">
        <v>4</v>
      </c>
      <c r="AI385" s="45" t="n">
        <f aca="false">Q385</f>
        <v>0</v>
      </c>
      <c r="AJ385" s="45" t="n">
        <f aca="false">$AH385-$AI385</f>
        <v>4</v>
      </c>
      <c r="AK385" s="46" t="n">
        <v>6998.75</v>
      </c>
      <c r="AL385" s="46" t="n">
        <f aca="false">$AJ385*$AK385</f>
        <v>27995</v>
      </c>
      <c r="AM385" s="46" t="n">
        <f aca="false">$AI385*$AK385</f>
        <v>0</v>
      </c>
      <c r="AN385" s="26"/>
      <c r="AO385" s="26"/>
    </row>
    <row r="386" customFormat="false" ht="12" hidden="false" customHeight="false" outlineLevel="0" collapsed="false">
      <c r="A386" s="39" t="s">
        <v>4078</v>
      </c>
      <c r="B386" s="39" t="s">
        <v>4079</v>
      </c>
      <c r="C386" s="39"/>
      <c r="D386" s="39" t="s">
        <v>4565</v>
      </c>
      <c r="E386" s="39" t="s">
        <v>611</v>
      </c>
      <c r="F386" s="39" t="s">
        <v>3464</v>
      </c>
      <c r="G386" s="39" t="s">
        <v>6133</v>
      </c>
      <c r="H386" s="39" t="s">
        <v>4502</v>
      </c>
      <c r="I386" s="40" t="n">
        <v>4</v>
      </c>
      <c r="J386" s="40" t="n">
        <v>0</v>
      </c>
      <c r="K386" s="39" t="s">
        <v>4503</v>
      </c>
      <c r="L386" s="41" t="n">
        <v>0</v>
      </c>
      <c r="M386" s="41" t="n">
        <v>27995</v>
      </c>
      <c r="O386" s="42" t="n">
        <f aca="false">M386/SUM($M$2:$M$485)</f>
        <v>0.000456204944641735</v>
      </c>
      <c r="P386" s="43" t="n">
        <f aca="false">IFERROR(M386/I386,0)</f>
        <v>6998.75</v>
      </c>
      <c r="Q386" s="17"/>
      <c r="R386" s="44" t="n">
        <f aca="false">I386-Q386</f>
        <v>4</v>
      </c>
      <c r="S386" s="43" t="n">
        <f aca="false">$AK386*R386</f>
        <v>27995</v>
      </c>
      <c r="U386" s="26" t="s">
        <v>259</v>
      </c>
      <c r="V386" s="26" t="s">
        <v>610</v>
      </c>
      <c r="W386" s="26" t="s">
        <v>612</v>
      </c>
      <c r="X386" s="26"/>
      <c r="Y386" s="26" t="s">
        <v>615</v>
      </c>
      <c r="Z386" s="27" t="s">
        <v>126</v>
      </c>
      <c r="AA386" s="26"/>
      <c r="AB386" s="26"/>
      <c r="AC386" s="26"/>
      <c r="AD386" s="26"/>
      <c r="AE386" s="26"/>
      <c r="AF386" s="26"/>
      <c r="AG386" s="26"/>
      <c r="AH386" s="45" t="n">
        <v>4</v>
      </c>
      <c r="AI386" s="45" t="n">
        <f aca="false">Q386</f>
        <v>0</v>
      </c>
      <c r="AJ386" s="45" t="n">
        <f aca="false">$AH386-$AI386</f>
        <v>4</v>
      </c>
      <c r="AK386" s="46" t="n">
        <v>6998.75</v>
      </c>
      <c r="AL386" s="46" t="n">
        <f aca="false">$AJ386*$AK386</f>
        <v>27995</v>
      </c>
      <c r="AM386" s="46" t="n">
        <f aca="false">$AI386*$AK386</f>
        <v>0</v>
      </c>
      <c r="AN386" s="26"/>
      <c r="AO386" s="26"/>
    </row>
    <row r="387" customFormat="false" ht="12" hidden="false" customHeight="false" outlineLevel="0" collapsed="false">
      <c r="A387" s="39" t="s">
        <v>4080</v>
      </c>
      <c r="B387" s="39" t="s">
        <v>4081</v>
      </c>
      <c r="C387" s="39"/>
      <c r="D387" s="39" t="s">
        <v>4565</v>
      </c>
      <c r="E387" s="39" t="s">
        <v>611</v>
      </c>
      <c r="F387" s="39" t="s">
        <v>3464</v>
      </c>
      <c r="G387" s="39" t="s">
        <v>6133</v>
      </c>
      <c r="H387" s="39" t="s">
        <v>4502</v>
      </c>
      <c r="I387" s="40" t="n">
        <v>4</v>
      </c>
      <c r="J387" s="40" t="n">
        <v>0</v>
      </c>
      <c r="K387" s="39" t="s">
        <v>4503</v>
      </c>
      <c r="L387" s="41" t="n">
        <v>0</v>
      </c>
      <c r="M387" s="41" t="n">
        <v>27995</v>
      </c>
      <c r="O387" s="42" t="n">
        <f aca="false">M387/SUM($M$2:$M$485)</f>
        <v>0.000456204944641735</v>
      </c>
      <c r="P387" s="43" t="n">
        <f aca="false">IFERROR(M387/I387,0)</f>
        <v>6998.75</v>
      </c>
      <c r="Q387" s="17"/>
      <c r="R387" s="44" t="n">
        <f aca="false">I387-Q387</f>
        <v>4</v>
      </c>
      <c r="S387" s="43" t="n">
        <f aca="false">$AK387*R387</f>
        <v>27995</v>
      </c>
      <c r="U387" s="26" t="s">
        <v>259</v>
      </c>
      <c r="V387" s="26" t="s">
        <v>610</v>
      </c>
      <c r="W387" s="26" t="s">
        <v>612</v>
      </c>
      <c r="X387" s="26"/>
      <c r="Y387" s="26" t="s">
        <v>615</v>
      </c>
      <c r="Z387" s="27" t="s">
        <v>126</v>
      </c>
      <c r="AA387" s="26"/>
      <c r="AB387" s="26"/>
      <c r="AC387" s="26"/>
      <c r="AD387" s="26"/>
      <c r="AE387" s="26"/>
      <c r="AF387" s="26"/>
      <c r="AG387" s="26"/>
      <c r="AH387" s="45" t="n">
        <v>4</v>
      </c>
      <c r="AI387" s="45" t="n">
        <f aca="false">Q387</f>
        <v>0</v>
      </c>
      <c r="AJ387" s="45" t="n">
        <f aca="false">$AH387-$AI387</f>
        <v>4</v>
      </c>
      <c r="AK387" s="46" t="n">
        <v>6998.75</v>
      </c>
      <c r="AL387" s="46" t="n">
        <f aca="false">$AJ387*$AK387</f>
        <v>27995</v>
      </c>
      <c r="AM387" s="46" t="n">
        <f aca="false">$AI387*$AK387</f>
        <v>0</v>
      </c>
      <c r="AN387" s="26"/>
      <c r="AO387" s="26"/>
    </row>
    <row r="388" customFormat="false" ht="12" hidden="false" customHeight="false" outlineLevel="0" collapsed="false">
      <c r="A388" s="39" t="s">
        <v>4082</v>
      </c>
      <c r="B388" s="39" t="s">
        <v>4083</v>
      </c>
      <c r="C388" s="39"/>
      <c r="D388" s="39" t="s">
        <v>4565</v>
      </c>
      <c r="E388" s="39" t="s">
        <v>611</v>
      </c>
      <c r="F388" s="39" t="s">
        <v>3464</v>
      </c>
      <c r="G388" s="39" t="s">
        <v>6133</v>
      </c>
      <c r="H388" s="39" t="s">
        <v>4502</v>
      </c>
      <c r="I388" s="40" t="n">
        <v>4</v>
      </c>
      <c r="J388" s="40" t="n">
        <v>0</v>
      </c>
      <c r="K388" s="39" t="s">
        <v>4503</v>
      </c>
      <c r="L388" s="41" t="n">
        <v>0</v>
      </c>
      <c r="M388" s="41" t="n">
        <v>89160</v>
      </c>
      <c r="O388" s="42" t="n">
        <f aca="false">M388/SUM($M$2:$M$485)</f>
        <v>0.00145294634271324</v>
      </c>
      <c r="P388" s="43" t="n">
        <f aca="false">IFERROR(M388/I388,0)</f>
        <v>22290</v>
      </c>
      <c r="Q388" s="17"/>
      <c r="R388" s="44" t="n">
        <f aca="false">I388-Q388</f>
        <v>4</v>
      </c>
      <c r="S388" s="43" t="n">
        <f aca="false">$AK388*R388</f>
        <v>89160</v>
      </c>
      <c r="U388" s="26" t="s">
        <v>259</v>
      </c>
      <c r="V388" s="26" t="s">
        <v>610</v>
      </c>
      <c r="W388" s="26" t="s">
        <v>612</v>
      </c>
      <c r="X388" s="26"/>
      <c r="Y388" s="26" t="s">
        <v>615</v>
      </c>
      <c r="Z388" s="27" t="s">
        <v>126</v>
      </c>
      <c r="AA388" s="26"/>
      <c r="AB388" s="26"/>
      <c r="AC388" s="26"/>
      <c r="AD388" s="26"/>
      <c r="AE388" s="26"/>
      <c r="AF388" s="26"/>
      <c r="AG388" s="26"/>
      <c r="AH388" s="45" t="n">
        <v>4</v>
      </c>
      <c r="AI388" s="45" t="n">
        <f aca="false">Q388</f>
        <v>0</v>
      </c>
      <c r="AJ388" s="45" t="n">
        <f aca="false">$AH388-$AI388</f>
        <v>4</v>
      </c>
      <c r="AK388" s="46" t="n">
        <v>22290</v>
      </c>
      <c r="AL388" s="46" t="n">
        <f aca="false">$AJ388*$AK388</f>
        <v>89160</v>
      </c>
      <c r="AM388" s="46" t="n">
        <f aca="false">$AI388*$AK388</f>
        <v>0</v>
      </c>
      <c r="AN388" s="26"/>
      <c r="AO388" s="26"/>
    </row>
    <row r="389" customFormat="false" ht="12" hidden="false" customHeight="false" outlineLevel="0" collapsed="false">
      <c r="A389" s="39" t="s">
        <v>4084</v>
      </c>
      <c r="B389" s="39" t="s">
        <v>4085</v>
      </c>
      <c r="C389" s="39"/>
      <c r="D389" s="39" t="s">
        <v>4565</v>
      </c>
      <c r="E389" s="39" t="s">
        <v>611</v>
      </c>
      <c r="F389" s="39" t="s">
        <v>3464</v>
      </c>
      <c r="G389" s="39" t="s">
        <v>6133</v>
      </c>
      <c r="H389" s="39" t="s">
        <v>4502</v>
      </c>
      <c r="I389" s="40" t="n">
        <v>4</v>
      </c>
      <c r="J389" s="40" t="n">
        <v>0</v>
      </c>
      <c r="K389" s="39" t="s">
        <v>4503</v>
      </c>
      <c r="L389" s="41" t="n">
        <v>0</v>
      </c>
      <c r="M389" s="41" t="n">
        <v>89160</v>
      </c>
      <c r="O389" s="42" t="n">
        <f aca="false">M389/SUM($M$2:$M$485)</f>
        <v>0.00145294634271324</v>
      </c>
      <c r="P389" s="43" t="n">
        <f aca="false">IFERROR(M389/I389,0)</f>
        <v>22290</v>
      </c>
      <c r="Q389" s="17"/>
      <c r="R389" s="44" t="n">
        <f aca="false">I389-Q389</f>
        <v>4</v>
      </c>
      <c r="S389" s="43" t="n">
        <f aca="false">$AK389*R389</f>
        <v>89160</v>
      </c>
      <c r="U389" s="26" t="s">
        <v>259</v>
      </c>
      <c r="V389" s="26" t="s">
        <v>610</v>
      </c>
      <c r="W389" s="26" t="s">
        <v>612</v>
      </c>
      <c r="X389" s="26"/>
      <c r="Y389" s="26" t="s">
        <v>615</v>
      </c>
      <c r="Z389" s="27" t="s">
        <v>126</v>
      </c>
      <c r="AA389" s="26"/>
      <c r="AB389" s="26"/>
      <c r="AC389" s="26"/>
      <c r="AD389" s="26"/>
      <c r="AE389" s="26"/>
      <c r="AF389" s="26"/>
      <c r="AG389" s="26"/>
      <c r="AH389" s="45" t="n">
        <v>4</v>
      </c>
      <c r="AI389" s="45" t="n">
        <f aca="false">Q389</f>
        <v>0</v>
      </c>
      <c r="AJ389" s="45" t="n">
        <f aca="false">$AH389-$AI389</f>
        <v>4</v>
      </c>
      <c r="AK389" s="46" t="n">
        <v>22290</v>
      </c>
      <c r="AL389" s="46" t="n">
        <f aca="false">$AJ389*$AK389</f>
        <v>89160</v>
      </c>
      <c r="AM389" s="46" t="n">
        <f aca="false">$AI389*$AK389</f>
        <v>0</v>
      </c>
      <c r="AN389" s="26"/>
      <c r="AO389" s="26"/>
    </row>
    <row r="390" customFormat="false" ht="12" hidden="false" customHeight="false" outlineLevel="0" collapsed="false">
      <c r="A390" s="39" t="s">
        <v>4086</v>
      </c>
      <c r="B390" s="39" t="s">
        <v>4087</v>
      </c>
      <c r="C390" s="39"/>
      <c r="D390" s="39" t="s">
        <v>4565</v>
      </c>
      <c r="E390" s="39" t="s">
        <v>611</v>
      </c>
      <c r="F390" s="39" t="s">
        <v>3464</v>
      </c>
      <c r="G390" s="39" t="s">
        <v>6133</v>
      </c>
      <c r="H390" s="39" t="s">
        <v>4502</v>
      </c>
      <c r="I390" s="40" t="n">
        <v>4</v>
      </c>
      <c r="J390" s="40" t="n">
        <v>0</v>
      </c>
      <c r="K390" s="39" t="s">
        <v>4503</v>
      </c>
      <c r="L390" s="41" t="n">
        <v>0</v>
      </c>
      <c r="M390" s="41" t="n">
        <v>89160</v>
      </c>
      <c r="O390" s="42" t="n">
        <f aca="false">M390/SUM($M$2:$M$485)</f>
        <v>0.00145294634271324</v>
      </c>
      <c r="P390" s="43" t="n">
        <f aca="false">IFERROR(M390/I390,0)</f>
        <v>22290</v>
      </c>
      <c r="Q390" s="17"/>
      <c r="R390" s="44" t="n">
        <f aca="false">I390-Q390</f>
        <v>4</v>
      </c>
      <c r="S390" s="43" t="n">
        <f aca="false">$AK390*R390</f>
        <v>89160</v>
      </c>
      <c r="U390" s="26" t="s">
        <v>259</v>
      </c>
      <c r="V390" s="26" t="s">
        <v>610</v>
      </c>
      <c r="W390" s="26" t="s">
        <v>612</v>
      </c>
      <c r="X390" s="26"/>
      <c r="Y390" s="26" t="s">
        <v>615</v>
      </c>
      <c r="Z390" s="27" t="s">
        <v>126</v>
      </c>
      <c r="AA390" s="26"/>
      <c r="AB390" s="26"/>
      <c r="AC390" s="26"/>
      <c r="AD390" s="26"/>
      <c r="AE390" s="26"/>
      <c r="AF390" s="26"/>
      <c r="AG390" s="26"/>
      <c r="AH390" s="45" t="n">
        <v>4</v>
      </c>
      <c r="AI390" s="45" t="n">
        <f aca="false">Q390</f>
        <v>0</v>
      </c>
      <c r="AJ390" s="45" t="n">
        <f aca="false">$AH390-$AI390</f>
        <v>4</v>
      </c>
      <c r="AK390" s="46" t="n">
        <v>22290</v>
      </c>
      <c r="AL390" s="46" t="n">
        <f aca="false">$AJ390*$AK390</f>
        <v>89160</v>
      </c>
      <c r="AM390" s="46" t="n">
        <f aca="false">$AI390*$AK390</f>
        <v>0</v>
      </c>
      <c r="AN390" s="26"/>
      <c r="AO390" s="26"/>
    </row>
    <row r="391" customFormat="false" ht="12" hidden="false" customHeight="false" outlineLevel="0" collapsed="false">
      <c r="A391" s="39" t="s">
        <v>4088</v>
      </c>
      <c r="B391" s="39" t="s">
        <v>4089</v>
      </c>
      <c r="C391" s="39"/>
      <c r="D391" s="39" t="s">
        <v>4565</v>
      </c>
      <c r="E391" s="39" t="s">
        <v>611</v>
      </c>
      <c r="F391" s="39" t="s">
        <v>3464</v>
      </c>
      <c r="G391" s="39" t="s">
        <v>6133</v>
      </c>
      <c r="H391" s="39" t="s">
        <v>4502</v>
      </c>
      <c r="I391" s="40" t="n">
        <v>4</v>
      </c>
      <c r="J391" s="40" t="n">
        <v>0</v>
      </c>
      <c r="K391" s="39" t="s">
        <v>4503</v>
      </c>
      <c r="L391" s="41" t="n">
        <v>0</v>
      </c>
      <c r="M391" s="41" t="n">
        <v>27995</v>
      </c>
      <c r="O391" s="42" t="n">
        <f aca="false">M391/SUM($M$2:$M$485)</f>
        <v>0.000456204944641735</v>
      </c>
      <c r="P391" s="43" t="n">
        <f aca="false">IFERROR(M391/I391,0)</f>
        <v>6998.75</v>
      </c>
      <c r="Q391" s="17"/>
      <c r="R391" s="44" t="n">
        <f aca="false">I391-Q391</f>
        <v>4</v>
      </c>
      <c r="S391" s="43" t="n">
        <f aca="false">$AK391*R391</f>
        <v>27995</v>
      </c>
      <c r="U391" s="26" t="s">
        <v>259</v>
      </c>
      <c r="V391" s="26" t="s">
        <v>610</v>
      </c>
      <c r="W391" s="26" t="s">
        <v>612</v>
      </c>
      <c r="X391" s="26"/>
      <c r="Y391" s="26" t="s">
        <v>615</v>
      </c>
      <c r="Z391" s="27" t="s">
        <v>126</v>
      </c>
      <c r="AA391" s="26"/>
      <c r="AB391" s="26"/>
      <c r="AC391" s="26"/>
      <c r="AD391" s="26"/>
      <c r="AE391" s="26"/>
      <c r="AF391" s="26"/>
      <c r="AG391" s="26"/>
      <c r="AH391" s="45" t="n">
        <v>4</v>
      </c>
      <c r="AI391" s="45" t="n">
        <f aca="false">Q391</f>
        <v>0</v>
      </c>
      <c r="AJ391" s="45" t="n">
        <f aca="false">$AH391-$AI391</f>
        <v>4</v>
      </c>
      <c r="AK391" s="46" t="n">
        <v>6998.75</v>
      </c>
      <c r="AL391" s="46" t="n">
        <f aca="false">$AJ391*$AK391</f>
        <v>27995</v>
      </c>
      <c r="AM391" s="46" t="n">
        <f aca="false">$AI391*$AK391</f>
        <v>0</v>
      </c>
      <c r="AN391" s="26"/>
      <c r="AO391" s="26"/>
    </row>
    <row r="392" customFormat="false" ht="12" hidden="false" customHeight="false" outlineLevel="0" collapsed="false">
      <c r="A392" s="39" t="s">
        <v>4090</v>
      </c>
      <c r="B392" s="39" t="s">
        <v>4091</v>
      </c>
      <c r="C392" s="39"/>
      <c r="D392" s="39" t="s">
        <v>4565</v>
      </c>
      <c r="E392" s="39" t="s">
        <v>611</v>
      </c>
      <c r="F392" s="39" t="s">
        <v>3464</v>
      </c>
      <c r="G392" s="39" t="s">
        <v>6133</v>
      </c>
      <c r="H392" s="39" t="s">
        <v>4502</v>
      </c>
      <c r="I392" s="40" t="n">
        <v>4</v>
      </c>
      <c r="J392" s="40" t="n">
        <v>0</v>
      </c>
      <c r="K392" s="39" t="s">
        <v>4503</v>
      </c>
      <c r="L392" s="41" t="n">
        <v>0</v>
      </c>
      <c r="M392" s="41" t="n">
        <v>27995</v>
      </c>
      <c r="O392" s="42" t="n">
        <f aca="false">M392/SUM($M$2:$M$485)</f>
        <v>0.000456204944641735</v>
      </c>
      <c r="P392" s="43" t="n">
        <f aca="false">IFERROR(M392/I392,0)</f>
        <v>6998.75</v>
      </c>
      <c r="Q392" s="17"/>
      <c r="R392" s="44" t="n">
        <f aca="false">I392-Q392</f>
        <v>4</v>
      </c>
      <c r="S392" s="43" t="n">
        <f aca="false">$AK392*R392</f>
        <v>27995</v>
      </c>
      <c r="U392" s="26" t="s">
        <v>259</v>
      </c>
      <c r="V392" s="26" t="s">
        <v>610</v>
      </c>
      <c r="W392" s="26" t="s">
        <v>612</v>
      </c>
      <c r="X392" s="26"/>
      <c r="Y392" s="26" t="s">
        <v>615</v>
      </c>
      <c r="Z392" s="27" t="s">
        <v>126</v>
      </c>
      <c r="AA392" s="26"/>
      <c r="AB392" s="26"/>
      <c r="AC392" s="26"/>
      <c r="AD392" s="26"/>
      <c r="AE392" s="26"/>
      <c r="AF392" s="26"/>
      <c r="AG392" s="26"/>
      <c r="AH392" s="45" t="n">
        <v>4</v>
      </c>
      <c r="AI392" s="45" t="n">
        <f aca="false">Q392</f>
        <v>0</v>
      </c>
      <c r="AJ392" s="45" t="n">
        <f aca="false">$AH392-$AI392</f>
        <v>4</v>
      </c>
      <c r="AK392" s="46" t="n">
        <v>6998.75</v>
      </c>
      <c r="AL392" s="46" t="n">
        <f aca="false">$AJ392*$AK392</f>
        <v>27995</v>
      </c>
      <c r="AM392" s="46" t="n">
        <f aca="false">$AI392*$AK392</f>
        <v>0</v>
      </c>
      <c r="AN392" s="26"/>
      <c r="AO392" s="26"/>
    </row>
    <row r="393" customFormat="false" ht="12" hidden="false" customHeight="false" outlineLevel="0" collapsed="false">
      <c r="A393" s="39" t="s">
        <v>4092</v>
      </c>
      <c r="B393" s="39" t="s">
        <v>4093</v>
      </c>
      <c r="C393" s="39"/>
      <c r="D393" s="39" t="s">
        <v>4565</v>
      </c>
      <c r="E393" s="39" t="s">
        <v>611</v>
      </c>
      <c r="F393" s="39" t="s">
        <v>3464</v>
      </c>
      <c r="G393" s="39" t="s">
        <v>6133</v>
      </c>
      <c r="H393" s="39" t="s">
        <v>4502</v>
      </c>
      <c r="I393" s="40" t="n">
        <v>4</v>
      </c>
      <c r="J393" s="40" t="n">
        <v>0</v>
      </c>
      <c r="K393" s="39" t="s">
        <v>4503</v>
      </c>
      <c r="L393" s="41" t="n">
        <v>0</v>
      </c>
      <c r="M393" s="41" t="n">
        <v>27995</v>
      </c>
      <c r="O393" s="42" t="n">
        <f aca="false">M393/SUM($M$2:$M$485)</f>
        <v>0.000456204944641735</v>
      </c>
      <c r="P393" s="43" t="n">
        <f aca="false">IFERROR(M393/I393,0)</f>
        <v>6998.75</v>
      </c>
      <c r="Q393" s="17"/>
      <c r="R393" s="44" t="n">
        <f aca="false">I393-Q393</f>
        <v>4</v>
      </c>
      <c r="S393" s="43" t="n">
        <f aca="false">$AK393*R393</f>
        <v>27995</v>
      </c>
      <c r="U393" s="26" t="s">
        <v>259</v>
      </c>
      <c r="V393" s="26" t="s">
        <v>610</v>
      </c>
      <c r="W393" s="26" t="s">
        <v>612</v>
      </c>
      <c r="X393" s="26"/>
      <c r="Y393" s="26" t="s">
        <v>615</v>
      </c>
      <c r="Z393" s="27" t="s">
        <v>126</v>
      </c>
      <c r="AA393" s="26"/>
      <c r="AB393" s="26"/>
      <c r="AC393" s="26"/>
      <c r="AD393" s="26"/>
      <c r="AE393" s="26"/>
      <c r="AF393" s="26"/>
      <c r="AG393" s="26"/>
      <c r="AH393" s="45" t="n">
        <v>4</v>
      </c>
      <c r="AI393" s="45" t="n">
        <f aca="false">Q393</f>
        <v>0</v>
      </c>
      <c r="AJ393" s="45" t="n">
        <f aca="false">$AH393-$AI393</f>
        <v>4</v>
      </c>
      <c r="AK393" s="46" t="n">
        <v>6998.75</v>
      </c>
      <c r="AL393" s="46" t="n">
        <f aca="false">$AJ393*$AK393</f>
        <v>27995</v>
      </c>
      <c r="AM393" s="46" t="n">
        <f aca="false">$AI393*$AK393</f>
        <v>0</v>
      </c>
      <c r="AN393" s="26"/>
      <c r="AO393" s="26"/>
    </row>
    <row r="394" customFormat="false" ht="12" hidden="false" customHeight="false" outlineLevel="0" collapsed="false">
      <c r="A394" s="39" t="s">
        <v>4094</v>
      </c>
      <c r="B394" s="39" t="s">
        <v>4095</v>
      </c>
      <c r="C394" s="39"/>
      <c r="D394" s="39" t="s">
        <v>4565</v>
      </c>
      <c r="E394" s="39" t="s">
        <v>611</v>
      </c>
      <c r="F394" s="39" t="s">
        <v>3464</v>
      </c>
      <c r="G394" s="39" t="s">
        <v>6133</v>
      </c>
      <c r="H394" s="39" t="s">
        <v>4502</v>
      </c>
      <c r="I394" s="40" t="n">
        <v>4</v>
      </c>
      <c r="J394" s="40" t="n">
        <v>0</v>
      </c>
      <c r="K394" s="39" t="s">
        <v>4503</v>
      </c>
      <c r="L394" s="41" t="n">
        <v>0</v>
      </c>
      <c r="M394" s="41" t="n">
        <v>27995</v>
      </c>
      <c r="O394" s="42" t="n">
        <f aca="false">M394/SUM($M$2:$M$485)</f>
        <v>0.000456204944641735</v>
      </c>
      <c r="P394" s="43" t="n">
        <f aca="false">IFERROR(M394/I394,0)</f>
        <v>6998.75</v>
      </c>
      <c r="Q394" s="17"/>
      <c r="R394" s="44" t="n">
        <f aca="false">I394-Q394</f>
        <v>4</v>
      </c>
      <c r="S394" s="43" t="n">
        <f aca="false">$AK394*R394</f>
        <v>27995</v>
      </c>
      <c r="U394" s="26" t="s">
        <v>259</v>
      </c>
      <c r="V394" s="26" t="s">
        <v>610</v>
      </c>
      <c r="W394" s="26" t="s">
        <v>612</v>
      </c>
      <c r="X394" s="26"/>
      <c r="Y394" s="26" t="s">
        <v>615</v>
      </c>
      <c r="Z394" s="27" t="s">
        <v>126</v>
      </c>
      <c r="AA394" s="26"/>
      <c r="AB394" s="26"/>
      <c r="AC394" s="26"/>
      <c r="AD394" s="26"/>
      <c r="AE394" s="26"/>
      <c r="AF394" s="26"/>
      <c r="AG394" s="26"/>
      <c r="AH394" s="45" t="n">
        <v>4</v>
      </c>
      <c r="AI394" s="45" t="n">
        <f aca="false">Q394</f>
        <v>0</v>
      </c>
      <c r="AJ394" s="45" t="n">
        <f aca="false">$AH394-$AI394</f>
        <v>4</v>
      </c>
      <c r="AK394" s="46" t="n">
        <v>6998.75</v>
      </c>
      <c r="AL394" s="46" t="n">
        <f aca="false">$AJ394*$AK394</f>
        <v>27995</v>
      </c>
      <c r="AM394" s="46" t="n">
        <f aca="false">$AI394*$AK394</f>
        <v>0</v>
      </c>
      <c r="AN394" s="26"/>
      <c r="AO394" s="26"/>
    </row>
    <row r="395" customFormat="false" ht="12" hidden="false" customHeight="false" outlineLevel="0" collapsed="false">
      <c r="A395" s="39" t="s">
        <v>4096</v>
      </c>
      <c r="B395" s="39" t="s">
        <v>4097</v>
      </c>
      <c r="C395" s="39"/>
      <c r="D395" s="39" t="s">
        <v>4565</v>
      </c>
      <c r="E395" s="39" t="s">
        <v>611</v>
      </c>
      <c r="F395" s="39" t="s">
        <v>3464</v>
      </c>
      <c r="G395" s="39" t="s">
        <v>6133</v>
      </c>
      <c r="H395" s="39" t="s">
        <v>4502</v>
      </c>
      <c r="I395" s="40" t="n">
        <v>4</v>
      </c>
      <c r="J395" s="40" t="n">
        <v>0</v>
      </c>
      <c r="K395" s="39" t="s">
        <v>4503</v>
      </c>
      <c r="L395" s="41" t="n">
        <v>0</v>
      </c>
      <c r="M395" s="41" t="n">
        <v>107596</v>
      </c>
      <c r="O395" s="42" t="n">
        <f aca="false">M395/SUM($M$2:$M$485)</f>
        <v>0.00175337836126709</v>
      </c>
      <c r="P395" s="43" t="n">
        <f aca="false">IFERROR(M395/I395,0)</f>
        <v>26899</v>
      </c>
      <c r="Q395" s="17"/>
      <c r="R395" s="44" t="n">
        <f aca="false">I395-Q395</f>
        <v>4</v>
      </c>
      <c r="S395" s="43" t="n">
        <f aca="false">$AK395*R395</f>
        <v>107596</v>
      </c>
      <c r="U395" s="26" t="s">
        <v>259</v>
      </c>
      <c r="V395" s="26" t="s">
        <v>610</v>
      </c>
      <c r="W395" s="26" t="s">
        <v>612</v>
      </c>
      <c r="X395" s="26"/>
      <c r="Y395" s="26" t="s">
        <v>615</v>
      </c>
      <c r="Z395" s="27" t="s">
        <v>126</v>
      </c>
      <c r="AA395" s="26"/>
      <c r="AB395" s="26"/>
      <c r="AC395" s="26"/>
      <c r="AD395" s="26"/>
      <c r="AE395" s="26"/>
      <c r="AF395" s="26"/>
      <c r="AG395" s="26"/>
      <c r="AH395" s="45" t="n">
        <v>4</v>
      </c>
      <c r="AI395" s="45" t="n">
        <f aca="false">Q395</f>
        <v>0</v>
      </c>
      <c r="AJ395" s="45" t="n">
        <f aca="false">$AH395-$AI395</f>
        <v>4</v>
      </c>
      <c r="AK395" s="46" t="n">
        <v>26899</v>
      </c>
      <c r="AL395" s="46" t="n">
        <f aca="false">$AJ395*$AK395</f>
        <v>107596</v>
      </c>
      <c r="AM395" s="46" t="n">
        <f aca="false">$AI395*$AK395</f>
        <v>0</v>
      </c>
      <c r="AN395" s="26"/>
      <c r="AO395" s="26"/>
    </row>
    <row r="396" customFormat="false" ht="12" hidden="false" customHeight="false" outlineLevel="0" collapsed="false">
      <c r="A396" s="39" t="s">
        <v>4098</v>
      </c>
      <c r="B396" s="39" t="s">
        <v>4099</v>
      </c>
      <c r="C396" s="39"/>
      <c r="D396" s="39" t="s">
        <v>4565</v>
      </c>
      <c r="E396" s="39" t="s">
        <v>611</v>
      </c>
      <c r="F396" s="39" t="s">
        <v>3464</v>
      </c>
      <c r="G396" s="39" t="s">
        <v>6133</v>
      </c>
      <c r="H396" s="39" t="s">
        <v>4502</v>
      </c>
      <c r="I396" s="40" t="n">
        <v>4</v>
      </c>
      <c r="J396" s="40" t="n">
        <v>0</v>
      </c>
      <c r="K396" s="39" t="s">
        <v>4503</v>
      </c>
      <c r="L396" s="41" t="n">
        <v>0</v>
      </c>
      <c r="M396" s="41" t="n">
        <v>107596</v>
      </c>
      <c r="O396" s="42" t="n">
        <f aca="false">M396/SUM($M$2:$M$485)</f>
        <v>0.00175337836126709</v>
      </c>
      <c r="P396" s="43" t="n">
        <f aca="false">IFERROR(M396/I396,0)</f>
        <v>26899</v>
      </c>
      <c r="Q396" s="17"/>
      <c r="R396" s="44" t="n">
        <f aca="false">I396-Q396</f>
        <v>4</v>
      </c>
      <c r="S396" s="43" t="n">
        <f aca="false">$AK396*R396</f>
        <v>107596</v>
      </c>
      <c r="U396" s="26" t="s">
        <v>259</v>
      </c>
      <c r="V396" s="26" t="s">
        <v>610</v>
      </c>
      <c r="W396" s="26" t="s">
        <v>612</v>
      </c>
      <c r="X396" s="26"/>
      <c r="Y396" s="26" t="s">
        <v>615</v>
      </c>
      <c r="Z396" s="27" t="s">
        <v>126</v>
      </c>
      <c r="AA396" s="26"/>
      <c r="AB396" s="26"/>
      <c r="AC396" s="26"/>
      <c r="AD396" s="26"/>
      <c r="AE396" s="26"/>
      <c r="AF396" s="26"/>
      <c r="AG396" s="26"/>
      <c r="AH396" s="45" t="n">
        <v>4</v>
      </c>
      <c r="AI396" s="45" t="n">
        <f aca="false">Q396</f>
        <v>0</v>
      </c>
      <c r="AJ396" s="45" t="n">
        <f aca="false">$AH396-$AI396</f>
        <v>4</v>
      </c>
      <c r="AK396" s="46" t="n">
        <v>26899</v>
      </c>
      <c r="AL396" s="46" t="n">
        <f aca="false">$AJ396*$AK396</f>
        <v>107596</v>
      </c>
      <c r="AM396" s="46" t="n">
        <f aca="false">$AI396*$AK396</f>
        <v>0</v>
      </c>
      <c r="AN396" s="26"/>
      <c r="AO396" s="26"/>
    </row>
    <row r="397" customFormat="false" ht="12" hidden="false" customHeight="false" outlineLevel="0" collapsed="false">
      <c r="A397" s="39" t="s">
        <v>4100</v>
      </c>
      <c r="B397" s="39" t="s">
        <v>4101</v>
      </c>
      <c r="C397" s="39"/>
      <c r="D397" s="39" t="s">
        <v>4565</v>
      </c>
      <c r="E397" s="39" t="s">
        <v>611</v>
      </c>
      <c r="F397" s="39" t="s">
        <v>3464</v>
      </c>
      <c r="G397" s="39" t="s">
        <v>6133</v>
      </c>
      <c r="H397" s="39" t="s">
        <v>4502</v>
      </c>
      <c r="I397" s="40" t="n">
        <v>4</v>
      </c>
      <c r="J397" s="40" t="n">
        <v>0</v>
      </c>
      <c r="K397" s="39" t="s">
        <v>4503</v>
      </c>
      <c r="L397" s="41" t="n">
        <v>0</v>
      </c>
      <c r="M397" s="41" t="n">
        <v>107596</v>
      </c>
      <c r="O397" s="42" t="n">
        <f aca="false">M397/SUM($M$2:$M$485)</f>
        <v>0.00175337836126709</v>
      </c>
      <c r="P397" s="43" t="n">
        <f aca="false">IFERROR(M397/I397,0)</f>
        <v>26899</v>
      </c>
      <c r="Q397" s="17"/>
      <c r="R397" s="44" t="n">
        <f aca="false">I397-Q397</f>
        <v>4</v>
      </c>
      <c r="S397" s="43" t="n">
        <f aca="false">$AK397*R397</f>
        <v>107596</v>
      </c>
      <c r="U397" s="26" t="s">
        <v>259</v>
      </c>
      <c r="V397" s="26" t="s">
        <v>610</v>
      </c>
      <c r="W397" s="26" t="s">
        <v>612</v>
      </c>
      <c r="X397" s="26"/>
      <c r="Y397" s="26" t="s">
        <v>615</v>
      </c>
      <c r="Z397" s="27" t="s">
        <v>126</v>
      </c>
      <c r="AA397" s="26"/>
      <c r="AB397" s="26"/>
      <c r="AC397" s="26"/>
      <c r="AD397" s="26"/>
      <c r="AE397" s="26"/>
      <c r="AF397" s="26"/>
      <c r="AG397" s="26"/>
      <c r="AH397" s="45" t="n">
        <v>4</v>
      </c>
      <c r="AI397" s="45" t="n">
        <f aca="false">Q397</f>
        <v>0</v>
      </c>
      <c r="AJ397" s="45" t="n">
        <f aca="false">$AH397-$AI397</f>
        <v>4</v>
      </c>
      <c r="AK397" s="46" t="n">
        <v>26899</v>
      </c>
      <c r="AL397" s="46" t="n">
        <f aca="false">$AJ397*$AK397</f>
        <v>107596</v>
      </c>
      <c r="AM397" s="46" t="n">
        <f aca="false">$AI397*$AK397</f>
        <v>0</v>
      </c>
      <c r="AN397" s="26"/>
      <c r="AO397" s="26"/>
    </row>
    <row r="398" customFormat="false" ht="12" hidden="false" customHeight="false" outlineLevel="0" collapsed="false">
      <c r="A398" s="39" t="s">
        <v>1267</v>
      </c>
      <c r="B398" s="39" t="s">
        <v>1268</v>
      </c>
      <c r="C398" s="39"/>
      <c r="D398" s="39" t="s">
        <v>4565</v>
      </c>
      <c r="E398" s="39" t="s">
        <v>611</v>
      </c>
      <c r="F398" s="39" t="s">
        <v>3464</v>
      </c>
      <c r="G398" s="39" t="s">
        <v>6133</v>
      </c>
      <c r="H398" s="39" t="s">
        <v>4502</v>
      </c>
      <c r="I398" s="40" t="n">
        <v>4</v>
      </c>
      <c r="J398" s="40" t="n">
        <v>0</v>
      </c>
      <c r="K398" s="39" t="s">
        <v>4503</v>
      </c>
      <c r="L398" s="41" t="n">
        <v>0</v>
      </c>
      <c r="M398" s="41" t="n">
        <v>107596</v>
      </c>
      <c r="O398" s="42" t="n">
        <f aca="false">M398/SUM($M$2:$M$485)</f>
        <v>0.00175337836126709</v>
      </c>
      <c r="P398" s="43" t="n">
        <f aca="false">IFERROR(M398/I398,0)</f>
        <v>26899</v>
      </c>
      <c r="Q398" s="17"/>
      <c r="R398" s="44" t="n">
        <f aca="false">I398-Q398</f>
        <v>4</v>
      </c>
      <c r="S398" s="43" t="n">
        <f aca="false">$AK398*R398</f>
        <v>107596</v>
      </c>
      <c r="U398" s="26" t="s">
        <v>259</v>
      </c>
      <c r="V398" s="26" t="s">
        <v>610</v>
      </c>
      <c r="W398" s="26" t="s">
        <v>612</v>
      </c>
      <c r="X398" s="26"/>
      <c r="Y398" s="26" t="s">
        <v>615</v>
      </c>
      <c r="Z398" s="27" t="s">
        <v>126</v>
      </c>
      <c r="AA398" s="26"/>
      <c r="AB398" s="26"/>
      <c r="AC398" s="26"/>
      <c r="AD398" s="26"/>
      <c r="AE398" s="26"/>
      <c r="AF398" s="26"/>
      <c r="AG398" s="26"/>
      <c r="AH398" s="45" t="n">
        <v>4</v>
      </c>
      <c r="AI398" s="45" t="n">
        <f aca="false">Q398</f>
        <v>0</v>
      </c>
      <c r="AJ398" s="45" t="n">
        <f aca="false">$AH398-$AI398</f>
        <v>4</v>
      </c>
      <c r="AK398" s="46" t="n">
        <v>26899</v>
      </c>
      <c r="AL398" s="46" t="n">
        <f aca="false">$AJ398*$AK398</f>
        <v>107596</v>
      </c>
      <c r="AM398" s="46" t="n">
        <f aca="false">$AI398*$AK398</f>
        <v>0</v>
      </c>
      <c r="AN398" s="26"/>
      <c r="AO398" s="26"/>
    </row>
    <row r="399" customFormat="false" ht="12" hidden="false" customHeight="false" outlineLevel="0" collapsed="false">
      <c r="A399" s="39" t="s">
        <v>4102</v>
      </c>
      <c r="B399" s="39" t="s">
        <v>4103</v>
      </c>
      <c r="C399" s="39"/>
      <c r="D399" s="39" t="s">
        <v>4565</v>
      </c>
      <c r="E399" s="39" t="s">
        <v>611</v>
      </c>
      <c r="F399" s="39" t="s">
        <v>3464</v>
      </c>
      <c r="G399" s="39" t="s">
        <v>6133</v>
      </c>
      <c r="H399" s="39" t="s">
        <v>4502</v>
      </c>
      <c r="I399" s="40" t="n">
        <v>4</v>
      </c>
      <c r="J399" s="40" t="n">
        <v>0</v>
      </c>
      <c r="K399" s="39" t="s">
        <v>4503</v>
      </c>
      <c r="L399" s="41" t="n">
        <v>0</v>
      </c>
      <c r="M399" s="41" t="n">
        <v>145664</v>
      </c>
      <c r="O399" s="42" t="n">
        <f aca="false">M399/SUM($M$2:$M$485)</f>
        <v>0.00237373234707247</v>
      </c>
      <c r="P399" s="43" t="n">
        <f aca="false">IFERROR(M399/I399,0)</f>
        <v>36416</v>
      </c>
      <c r="Q399" s="17"/>
      <c r="R399" s="44" t="n">
        <f aca="false">I399-Q399</f>
        <v>4</v>
      </c>
      <c r="S399" s="43" t="n">
        <f aca="false">$AK399*R399</f>
        <v>145664</v>
      </c>
      <c r="U399" s="26" t="s">
        <v>259</v>
      </c>
      <c r="V399" s="26" t="s">
        <v>610</v>
      </c>
      <c r="W399" s="26" t="s">
        <v>612</v>
      </c>
      <c r="X399" s="26"/>
      <c r="Y399" s="26" t="s">
        <v>615</v>
      </c>
      <c r="Z399" s="27" t="s">
        <v>126</v>
      </c>
      <c r="AA399" s="26"/>
      <c r="AB399" s="26"/>
      <c r="AC399" s="26"/>
      <c r="AD399" s="26"/>
      <c r="AE399" s="26"/>
      <c r="AF399" s="26"/>
      <c r="AG399" s="26"/>
      <c r="AH399" s="45" t="n">
        <v>4</v>
      </c>
      <c r="AI399" s="45" t="n">
        <f aca="false">Q399</f>
        <v>0</v>
      </c>
      <c r="AJ399" s="45" t="n">
        <f aca="false">$AH399-$AI399</f>
        <v>4</v>
      </c>
      <c r="AK399" s="46" t="n">
        <v>36416</v>
      </c>
      <c r="AL399" s="46" t="n">
        <f aca="false">$AJ399*$AK399</f>
        <v>145664</v>
      </c>
      <c r="AM399" s="46" t="n">
        <f aca="false">$AI399*$AK399</f>
        <v>0</v>
      </c>
      <c r="AN399" s="26"/>
      <c r="AO399" s="26"/>
    </row>
    <row r="400" customFormat="false" ht="12" hidden="false" customHeight="false" outlineLevel="0" collapsed="false">
      <c r="A400" s="39" t="s">
        <v>4104</v>
      </c>
      <c r="B400" s="39" t="s">
        <v>4105</v>
      </c>
      <c r="C400" s="39"/>
      <c r="D400" s="39" t="s">
        <v>4565</v>
      </c>
      <c r="E400" s="39" t="s">
        <v>611</v>
      </c>
      <c r="F400" s="39" t="s">
        <v>3464</v>
      </c>
      <c r="G400" s="39" t="s">
        <v>6133</v>
      </c>
      <c r="H400" s="39" t="s">
        <v>4502</v>
      </c>
      <c r="I400" s="40" t="n">
        <v>4</v>
      </c>
      <c r="J400" s="40" t="n">
        <v>0</v>
      </c>
      <c r="K400" s="39" t="s">
        <v>4503</v>
      </c>
      <c r="L400" s="41" t="n">
        <v>0</v>
      </c>
      <c r="M400" s="41" t="n">
        <v>145664</v>
      </c>
      <c r="O400" s="42" t="n">
        <f aca="false">M400/SUM($M$2:$M$485)</f>
        <v>0.00237373234707247</v>
      </c>
      <c r="P400" s="43" t="n">
        <f aca="false">IFERROR(M400/I400,0)</f>
        <v>36416</v>
      </c>
      <c r="Q400" s="17"/>
      <c r="R400" s="44" t="n">
        <f aca="false">I400-Q400</f>
        <v>4</v>
      </c>
      <c r="S400" s="43" t="n">
        <f aca="false">$AK400*R400</f>
        <v>145664</v>
      </c>
      <c r="U400" s="26" t="s">
        <v>259</v>
      </c>
      <c r="V400" s="26" t="s">
        <v>610</v>
      </c>
      <c r="W400" s="26" t="s">
        <v>612</v>
      </c>
      <c r="X400" s="26"/>
      <c r="Y400" s="26" t="s">
        <v>615</v>
      </c>
      <c r="Z400" s="27" t="s">
        <v>126</v>
      </c>
      <c r="AA400" s="26"/>
      <c r="AB400" s="26"/>
      <c r="AC400" s="26"/>
      <c r="AD400" s="26"/>
      <c r="AE400" s="26"/>
      <c r="AF400" s="26"/>
      <c r="AG400" s="26"/>
      <c r="AH400" s="45" t="n">
        <v>4</v>
      </c>
      <c r="AI400" s="45" t="n">
        <f aca="false">Q400</f>
        <v>0</v>
      </c>
      <c r="AJ400" s="45" t="n">
        <f aca="false">$AH400-$AI400</f>
        <v>4</v>
      </c>
      <c r="AK400" s="46" t="n">
        <v>36416</v>
      </c>
      <c r="AL400" s="46" t="n">
        <f aca="false">$AJ400*$AK400</f>
        <v>145664</v>
      </c>
      <c r="AM400" s="46" t="n">
        <f aca="false">$AI400*$AK400</f>
        <v>0</v>
      </c>
      <c r="AN400" s="26"/>
      <c r="AO400" s="26"/>
    </row>
    <row r="401" customFormat="false" ht="12" hidden="false" customHeight="false" outlineLevel="0" collapsed="false">
      <c r="A401" s="39" t="s">
        <v>4106</v>
      </c>
      <c r="B401" s="39" t="s">
        <v>4107</v>
      </c>
      <c r="C401" s="39"/>
      <c r="D401" s="39" t="s">
        <v>4565</v>
      </c>
      <c r="E401" s="39" t="s">
        <v>611</v>
      </c>
      <c r="F401" s="39" t="s">
        <v>3464</v>
      </c>
      <c r="G401" s="39" t="s">
        <v>6133</v>
      </c>
      <c r="H401" s="39" t="s">
        <v>4502</v>
      </c>
      <c r="I401" s="40" t="n">
        <v>4</v>
      </c>
      <c r="J401" s="40" t="n">
        <v>0</v>
      </c>
      <c r="K401" s="39" t="s">
        <v>4503</v>
      </c>
      <c r="L401" s="41" t="n">
        <v>0</v>
      </c>
      <c r="M401" s="41" t="n">
        <v>145664</v>
      </c>
      <c r="O401" s="42" t="n">
        <f aca="false">M401/SUM($M$2:$M$485)</f>
        <v>0.00237373234707247</v>
      </c>
      <c r="P401" s="43" t="n">
        <f aca="false">IFERROR(M401/I401,0)</f>
        <v>36416</v>
      </c>
      <c r="Q401" s="17"/>
      <c r="R401" s="44" t="n">
        <f aca="false">I401-Q401</f>
        <v>4</v>
      </c>
      <c r="S401" s="43" t="n">
        <f aca="false">$AK401*R401</f>
        <v>145664</v>
      </c>
      <c r="U401" s="26" t="s">
        <v>259</v>
      </c>
      <c r="V401" s="26" t="s">
        <v>610</v>
      </c>
      <c r="W401" s="26" t="s">
        <v>612</v>
      </c>
      <c r="X401" s="26"/>
      <c r="Y401" s="26" t="s">
        <v>615</v>
      </c>
      <c r="Z401" s="27" t="s">
        <v>126</v>
      </c>
      <c r="AA401" s="26"/>
      <c r="AB401" s="26"/>
      <c r="AC401" s="26"/>
      <c r="AD401" s="26"/>
      <c r="AE401" s="26"/>
      <c r="AF401" s="26"/>
      <c r="AG401" s="26"/>
      <c r="AH401" s="45" t="n">
        <v>4</v>
      </c>
      <c r="AI401" s="45" t="n">
        <f aca="false">Q401</f>
        <v>0</v>
      </c>
      <c r="AJ401" s="45" t="n">
        <f aca="false">$AH401-$AI401</f>
        <v>4</v>
      </c>
      <c r="AK401" s="46" t="n">
        <v>36416</v>
      </c>
      <c r="AL401" s="46" t="n">
        <f aca="false">$AJ401*$AK401</f>
        <v>145664</v>
      </c>
      <c r="AM401" s="46" t="n">
        <f aca="false">$AI401*$AK401</f>
        <v>0</v>
      </c>
      <c r="AN401" s="26"/>
      <c r="AO401" s="26"/>
    </row>
    <row r="402" customFormat="false" ht="12" hidden="false" customHeight="false" outlineLevel="0" collapsed="false">
      <c r="A402" s="39" t="s">
        <v>4108</v>
      </c>
      <c r="B402" s="39" t="s">
        <v>4109</v>
      </c>
      <c r="C402" s="39"/>
      <c r="D402" s="39" t="s">
        <v>4565</v>
      </c>
      <c r="E402" s="39" t="s">
        <v>611</v>
      </c>
      <c r="F402" s="39" t="s">
        <v>3464</v>
      </c>
      <c r="G402" s="39" t="s">
        <v>6133</v>
      </c>
      <c r="H402" s="39" t="s">
        <v>4502</v>
      </c>
      <c r="I402" s="40" t="n">
        <v>4</v>
      </c>
      <c r="J402" s="40" t="n">
        <v>0</v>
      </c>
      <c r="K402" s="39" t="s">
        <v>4503</v>
      </c>
      <c r="L402" s="41" t="n">
        <v>0</v>
      </c>
      <c r="M402" s="41" t="n">
        <v>145664</v>
      </c>
      <c r="O402" s="42" t="n">
        <f aca="false">M402/SUM($M$2:$M$485)</f>
        <v>0.00237373234707247</v>
      </c>
      <c r="P402" s="43" t="n">
        <f aca="false">IFERROR(M402/I402,0)</f>
        <v>36416</v>
      </c>
      <c r="Q402" s="17"/>
      <c r="R402" s="44" t="n">
        <f aca="false">I402-Q402</f>
        <v>4</v>
      </c>
      <c r="S402" s="43" t="n">
        <f aca="false">$AK402*R402</f>
        <v>145664</v>
      </c>
      <c r="U402" s="26" t="s">
        <v>259</v>
      </c>
      <c r="V402" s="26" t="s">
        <v>610</v>
      </c>
      <c r="W402" s="26" t="s">
        <v>612</v>
      </c>
      <c r="X402" s="26"/>
      <c r="Y402" s="26" t="s">
        <v>615</v>
      </c>
      <c r="Z402" s="27" t="s">
        <v>126</v>
      </c>
      <c r="AA402" s="26"/>
      <c r="AB402" s="26"/>
      <c r="AC402" s="26"/>
      <c r="AD402" s="26"/>
      <c r="AE402" s="26"/>
      <c r="AF402" s="26"/>
      <c r="AG402" s="26"/>
      <c r="AH402" s="45" t="n">
        <v>4</v>
      </c>
      <c r="AI402" s="45" t="n">
        <f aca="false">Q402</f>
        <v>0</v>
      </c>
      <c r="AJ402" s="45" t="n">
        <f aca="false">$AH402-$AI402</f>
        <v>4</v>
      </c>
      <c r="AK402" s="46" t="n">
        <v>36416</v>
      </c>
      <c r="AL402" s="46" t="n">
        <f aca="false">$AJ402*$AK402</f>
        <v>145664</v>
      </c>
      <c r="AM402" s="46" t="n">
        <f aca="false">$AI402*$AK402</f>
        <v>0</v>
      </c>
      <c r="AN402" s="26"/>
      <c r="AO402" s="26"/>
    </row>
    <row r="403" customFormat="false" ht="12" hidden="false" customHeight="false" outlineLevel="0" collapsed="false">
      <c r="A403" s="39" t="s">
        <v>1229</v>
      </c>
      <c r="B403" s="39" t="s">
        <v>1230</v>
      </c>
      <c r="C403" s="39"/>
      <c r="D403" s="39" t="s">
        <v>4565</v>
      </c>
      <c r="E403" s="39" t="s">
        <v>611</v>
      </c>
      <c r="F403" s="39" t="s">
        <v>3464</v>
      </c>
      <c r="G403" s="39" t="s">
        <v>6135</v>
      </c>
      <c r="H403" s="39" t="s">
        <v>4502</v>
      </c>
      <c r="I403" s="40" t="n">
        <v>4</v>
      </c>
      <c r="J403" s="40" t="n">
        <v>0</v>
      </c>
      <c r="K403" s="39" t="s">
        <v>4503</v>
      </c>
      <c r="L403" s="41" t="n">
        <v>0</v>
      </c>
      <c r="M403" s="41" t="n">
        <v>43547.73</v>
      </c>
      <c r="O403" s="42" t="n">
        <f aca="false">M403/SUM($M$2:$M$485)</f>
        <v>0.000709651357525387</v>
      </c>
      <c r="P403" s="43" t="n">
        <f aca="false">IFERROR(M403/I403,0)</f>
        <v>10886.9325</v>
      </c>
      <c r="Q403" s="17"/>
      <c r="R403" s="44" t="n">
        <f aca="false">I403-Q403</f>
        <v>4</v>
      </c>
      <c r="S403" s="43" t="n">
        <f aca="false">$AK403*R403</f>
        <v>43547.7333333333</v>
      </c>
      <c r="U403" s="26" t="s">
        <v>259</v>
      </c>
      <c r="V403" s="26" t="s">
        <v>610</v>
      </c>
      <c r="W403" s="26" t="s">
        <v>612</v>
      </c>
      <c r="X403" s="26"/>
      <c r="Y403" s="26" t="s">
        <v>615</v>
      </c>
      <c r="Z403" s="27" t="s">
        <v>126</v>
      </c>
      <c r="AA403" s="26"/>
      <c r="AB403" s="26"/>
      <c r="AC403" s="26"/>
      <c r="AD403" s="26"/>
      <c r="AE403" s="26"/>
      <c r="AF403" s="26"/>
      <c r="AG403" s="26"/>
      <c r="AH403" s="45" t="n">
        <v>6</v>
      </c>
      <c r="AI403" s="45" t="n">
        <f aca="false">Q403</f>
        <v>0</v>
      </c>
      <c r="AJ403" s="45" t="n">
        <f aca="false">$AH403-$AI403</f>
        <v>6</v>
      </c>
      <c r="AK403" s="46" t="n">
        <v>10886.9333333333</v>
      </c>
      <c r="AL403" s="46" t="n">
        <f aca="false">$AJ403*$AK403</f>
        <v>65321.6</v>
      </c>
      <c r="AM403" s="46" t="n">
        <f aca="false">$AI403*$AK403</f>
        <v>0</v>
      </c>
      <c r="AN403" s="26"/>
      <c r="AO403" s="26" t="s">
        <v>3489</v>
      </c>
    </row>
    <row r="404" customFormat="false" ht="12" hidden="false" customHeight="false" outlineLevel="0" collapsed="false">
      <c r="A404" s="39" t="s">
        <v>1339</v>
      </c>
      <c r="B404" s="39" t="s">
        <v>1340</v>
      </c>
      <c r="C404" s="39"/>
      <c r="D404" s="39" t="s">
        <v>4565</v>
      </c>
      <c r="E404" s="39" t="s">
        <v>611</v>
      </c>
      <c r="F404" s="39" t="s">
        <v>3464</v>
      </c>
      <c r="G404" s="39" t="s">
        <v>6135</v>
      </c>
      <c r="H404" s="39" t="s">
        <v>4502</v>
      </c>
      <c r="I404" s="40" t="n">
        <v>4</v>
      </c>
      <c r="J404" s="40" t="n">
        <v>0</v>
      </c>
      <c r="K404" s="39" t="s">
        <v>4503</v>
      </c>
      <c r="L404" s="41" t="n">
        <v>0</v>
      </c>
      <c r="M404" s="41" t="n">
        <v>57508</v>
      </c>
      <c r="O404" s="42" t="n">
        <f aca="false">M404/SUM($M$2:$M$485)</f>
        <v>0.000937147131861293</v>
      </c>
      <c r="P404" s="43" t="n">
        <f aca="false">IFERROR(M404/I404,0)</f>
        <v>14377</v>
      </c>
      <c r="Q404" s="17"/>
      <c r="R404" s="44" t="n">
        <f aca="false">I404-Q404</f>
        <v>4</v>
      </c>
      <c r="S404" s="43" t="n">
        <f aca="false">$AK404*R404</f>
        <v>57508</v>
      </c>
      <c r="U404" s="26" t="s">
        <v>259</v>
      </c>
      <c r="V404" s="26" t="s">
        <v>610</v>
      </c>
      <c r="W404" s="26" t="s">
        <v>612</v>
      </c>
      <c r="X404" s="26"/>
      <c r="Y404" s="26" t="s">
        <v>615</v>
      </c>
      <c r="Z404" s="27" t="s">
        <v>126</v>
      </c>
      <c r="AA404" s="26"/>
      <c r="AB404" s="26"/>
      <c r="AC404" s="26"/>
      <c r="AD404" s="26"/>
      <c r="AE404" s="26"/>
      <c r="AF404" s="26"/>
      <c r="AG404" s="26"/>
      <c r="AH404" s="45" t="n">
        <v>4</v>
      </c>
      <c r="AI404" s="45" t="n">
        <f aca="false">Q404</f>
        <v>0</v>
      </c>
      <c r="AJ404" s="45" t="n">
        <f aca="false">$AH404-$AI404</f>
        <v>4</v>
      </c>
      <c r="AK404" s="46" t="n">
        <v>14377</v>
      </c>
      <c r="AL404" s="46" t="n">
        <f aca="false">$AJ404*$AK404</f>
        <v>57508</v>
      </c>
      <c r="AM404" s="46" t="n">
        <f aca="false">$AI404*$AK404</f>
        <v>0</v>
      </c>
      <c r="AN404" s="26"/>
      <c r="AO404" s="26"/>
    </row>
    <row r="405" customFormat="false" ht="12" hidden="false" customHeight="false" outlineLevel="0" collapsed="false">
      <c r="A405" s="39" t="s">
        <v>1341</v>
      </c>
      <c r="B405" s="39" t="s">
        <v>1342</v>
      </c>
      <c r="C405" s="39"/>
      <c r="D405" s="39" t="s">
        <v>4565</v>
      </c>
      <c r="E405" s="39" t="s">
        <v>611</v>
      </c>
      <c r="F405" s="39" t="s">
        <v>3464</v>
      </c>
      <c r="G405" s="39" t="s">
        <v>6135</v>
      </c>
      <c r="H405" s="39" t="s">
        <v>4502</v>
      </c>
      <c r="I405" s="40" t="n">
        <v>4</v>
      </c>
      <c r="J405" s="40" t="n">
        <v>0</v>
      </c>
      <c r="K405" s="39" t="s">
        <v>4503</v>
      </c>
      <c r="L405" s="41" t="n">
        <v>0</v>
      </c>
      <c r="M405" s="41" t="n">
        <v>57508</v>
      </c>
      <c r="O405" s="42" t="n">
        <f aca="false">M405/SUM($M$2:$M$485)</f>
        <v>0.000937147131861293</v>
      </c>
      <c r="P405" s="43" t="n">
        <f aca="false">IFERROR(M405/I405,0)</f>
        <v>14377</v>
      </c>
      <c r="Q405" s="17"/>
      <c r="R405" s="44" t="n">
        <f aca="false">I405-Q405</f>
        <v>4</v>
      </c>
      <c r="S405" s="43" t="n">
        <f aca="false">$AK405*R405</f>
        <v>57508</v>
      </c>
      <c r="U405" s="26" t="s">
        <v>259</v>
      </c>
      <c r="V405" s="26" t="s">
        <v>610</v>
      </c>
      <c r="W405" s="26" t="s">
        <v>612</v>
      </c>
      <c r="X405" s="26"/>
      <c r="Y405" s="26" t="s">
        <v>615</v>
      </c>
      <c r="Z405" s="27" t="s">
        <v>126</v>
      </c>
      <c r="AA405" s="26"/>
      <c r="AB405" s="26"/>
      <c r="AC405" s="26"/>
      <c r="AD405" s="26"/>
      <c r="AE405" s="26"/>
      <c r="AF405" s="26"/>
      <c r="AG405" s="26"/>
      <c r="AH405" s="45" t="n">
        <v>4</v>
      </c>
      <c r="AI405" s="45" t="n">
        <f aca="false">Q405</f>
        <v>0</v>
      </c>
      <c r="AJ405" s="45" t="n">
        <f aca="false">$AH405-$AI405</f>
        <v>4</v>
      </c>
      <c r="AK405" s="46" t="n">
        <v>14377</v>
      </c>
      <c r="AL405" s="46" t="n">
        <f aca="false">$AJ405*$AK405</f>
        <v>57508</v>
      </c>
      <c r="AM405" s="46" t="n">
        <f aca="false">$AI405*$AK405</f>
        <v>0</v>
      </c>
      <c r="AN405" s="26"/>
      <c r="AO405" s="26"/>
    </row>
    <row r="406" customFormat="false" ht="12" hidden="false" customHeight="false" outlineLevel="0" collapsed="false">
      <c r="A406" s="39" t="s">
        <v>1486</v>
      </c>
      <c r="B406" s="39" t="s">
        <v>1487</v>
      </c>
      <c r="C406" s="39"/>
      <c r="D406" s="39" t="s">
        <v>4565</v>
      </c>
      <c r="E406" s="39" t="s">
        <v>611</v>
      </c>
      <c r="F406" s="39" t="s">
        <v>3464</v>
      </c>
      <c r="G406" s="39" t="s">
        <v>6135</v>
      </c>
      <c r="H406" s="39" t="s">
        <v>4502</v>
      </c>
      <c r="I406" s="40" t="n">
        <v>4</v>
      </c>
      <c r="J406" s="40" t="n">
        <v>0</v>
      </c>
      <c r="K406" s="39" t="s">
        <v>4503</v>
      </c>
      <c r="L406" s="41" t="n">
        <v>0</v>
      </c>
      <c r="M406" s="41" t="n">
        <v>63258.8</v>
      </c>
      <c r="O406" s="42" t="n">
        <f aca="false">M406/SUM($M$2:$M$485)</f>
        <v>0.00103086184504742</v>
      </c>
      <c r="P406" s="43" t="n">
        <f aca="false">IFERROR(M406/I406,0)</f>
        <v>15814.7</v>
      </c>
      <c r="Q406" s="17"/>
      <c r="R406" s="44" t="n">
        <f aca="false">I406-Q406</f>
        <v>4</v>
      </c>
      <c r="S406" s="43" t="n">
        <f aca="false">$AK406*R406</f>
        <v>63258.8</v>
      </c>
      <c r="U406" s="26" t="s">
        <v>259</v>
      </c>
      <c r="V406" s="26" t="s">
        <v>610</v>
      </c>
      <c r="W406" s="26" t="s">
        <v>612</v>
      </c>
      <c r="X406" s="26"/>
      <c r="Y406" s="26" t="s">
        <v>615</v>
      </c>
      <c r="Z406" s="27" t="s">
        <v>126</v>
      </c>
      <c r="AA406" s="26"/>
      <c r="AB406" s="26"/>
      <c r="AC406" s="26"/>
      <c r="AD406" s="26"/>
      <c r="AE406" s="26"/>
      <c r="AF406" s="26"/>
      <c r="AG406" s="26"/>
      <c r="AH406" s="45" t="n">
        <v>4</v>
      </c>
      <c r="AI406" s="45" t="n">
        <f aca="false">Q406</f>
        <v>0</v>
      </c>
      <c r="AJ406" s="45" t="n">
        <f aca="false">$AH406-$AI406</f>
        <v>4</v>
      </c>
      <c r="AK406" s="46" t="n">
        <v>15814.7</v>
      </c>
      <c r="AL406" s="46" t="n">
        <f aca="false">$AJ406*$AK406</f>
        <v>63258.8</v>
      </c>
      <c r="AM406" s="46" t="n">
        <f aca="false">$AI406*$AK406</f>
        <v>0</v>
      </c>
      <c r="AN406" s="26"/>
      <c r="AO406" s="26"/>
    </row>
    <row r="407" customFormat="false" ht="12" hidden="false" customHeight="false" outlineLevel="0" collapsed="false">
      <c r="A407" s="39" t="s">
        <v>4024</v>
      </c>
      <c r="B407" s="39" t="s">
        <v>4025</v>
      </c>
      <c r="C407" s="39"/>
      <c r="D407" s="39" t="s">
        <v>4565</v>
      </c>
      <c r="E407" s="39" t="s">
        <v>611</v>
      </c>
      <c r="F407" s="39" t="s">
        <v>3464</v>
      </c>
      <c r="G407" s="39" t="s">
        <v>6135</v>
      </c>
      <c r="H407" s="39" t="s">
        <v>4502</v>
      </c>
      <c r="I407" s="40" t="n">
        <v>4</v>
      </c>
      <c r="J407" s="40" t="n">
        <v>0</v>
      </c>
      <c r="K407" s="39" t="s">
        <v>4503</v>
      </c>
      <c r="L407" s="41" t="n">
        <v>0</v>
      </c>
      <c r="M407" s="41" t="n">
        <v>466228.23</v>
      </c>
      <c r="O407" s="42" t="n">
        <f aca="false">M407/SUM($M$2:$M$485)</f>
        <v>0.00759762900009159</v>
      </c>
      <c r="P407" s="43" t="n">
        <f aca="false">IFERROR(M407/I407,0)</f>
        <v>116557.0575</v>
      </c>
      <c r="Q407" s="17"/>
      <c r="R407" s="44" t="n">
        <f aca="false">I407-Q407</f>
        <v>4</v>
      </c>
      <c r="S407" s="43" t="n">
        <f aca="false">$AK407*R407</f>
        <v>466228.226666667</v>
      </c>
      <c r="U407" s="26" t="s">
        <v>259</v>
      </c>
      <c r="V407" s="26" t="s">
        <v>610</v>
      </c>
      <c r="W407" s="26" t="s">
        <v>612</v>
      </c>
      <c r="X407" s="26"/>
      <c r="Y407" s="26" t="s">
        <v>615</v>
      </c>
      <c r="Z407" s="27" t="s">
        <v>126</v>
      </c>
      <c r="AA407" s="26"/>
      <c r="AB407" s="26"/>
      <c r="AC407" s="26"/>
      <c r="AD407" s="26"/>
      <c r="AE407" s="26"/>
      <c r="AF407" s="26"/>
      <c r="AG407" s="26"/>
      <c r="AH407" s="45" t="n">
        <v>6</v>
      </c>
      <c r="AI407" s="45" t="n">
        <f aca="false">Q407</f>
        <v>0</v>
      </c>
      <c r="AJ407" s="45" t="n">
        <f aca="false">$AH407-$AI407</f>
        <v>6</v>
      </c>
      <c r="AK407" s="46" t="n">
        <v>116557.056666667</v>
      </c>
      <c r="AL407" s="46" t="n">
        <f aca="false">$AJ407*$AK407</f>
        <v>699342.34</v>
      </c>
      <c r="AM407" s="46" t="n">
        <f aca="false">$AI407*$AK407</f>
        <v>0</v>
      </c>
      <c r="AN407" s="26"/>
      <c r="AO407" s="26" t="s">
        <v>3489</v>
      </c>
    </row>
    <row r="408" customFormat="false" ht="12" hidden="false" customHeight="false" outlineLevel="0" collapsed="false">
      <c r="A408" s="39" t="s">
        <v>1401</v>
      </c>
      <c r="B408" s="39" t="s">
        <v>1402</v>
      </c>
      <c r="C408" s="39" t="s">
        <v>4794</v>
      </c>
      <c r="D408" s="39" t="s">
        <v>4505</v>
      </c>
      <c r="E408" s="39" t="s">
        <v>261</v>
      </c>
      <c r="F408" s="39" t="s">
        <v>3464</v>
      </c>
      <c r="G408" s="39" t="s">
        <v>6097</v>
      </c>
      <c r="H408" s="39" t="s">
        <v>4502</v>
      </c>
      <c r="I408" s="40" t="n">
        <v>3</v>
      </c>
      <c r="J408" s="40" t="n">
        <v>0</v>
      </c>
      <c r="K408" s="39" t="s">
        <v>4503</v>
      </c>
      <c r="L408" s="41" t="n">
        <v>0</v>
      </c>
      <c r="M408" s="41" t="n">
        <v>12783.88</v>
      </c>
      <c r="O408" s="42" t="n">
        <f aca="false">M408/SUM($M$2:$M$485)</f>
        <v>0.000208325389094716</v>
      </c>
      <c r="P408" s="43" t="n">
        <f aca="false">IFERROR(M408/I408,0)</f>
        <v>4261.29333333333</v>
      </c>
      <c r="Q408" s="17" t="n">
        <v>4</v>
      </c>
      <c r="R408" s="44" t="n">
        <f aca="false">I408-Q408</f>
        <v>-1</v>
      </c>
      <c r="S408" s="43" t="n">
        <f aca="false">$AK408*R408</f>
        <v>-4261.29333333333</v>
      </c>
      <c r="U408" s="26" t="s">
        <v>259</v>
      </c>
      <c r="V408" s="26" t="s">
        <v>260</v>
      </c>
      <c r="W408" s="26" t="s">
        <v>262</v>
      </c>
      <c r="X408" s="25" t="s">
        <v>228</v>
      </c>
      <c r="Y408" s="26" t="s">
        <v>282</v>
      </c>
      <c r="Z408" s="24" t="s">
        <v>54</v>
      </c>
      <c r="AA408" s="26" t="s">
        <v>4110</v>
      </c>
      <c r="AB408" s="26" t="s">
        <v>4111</v>
      </c>
      <c r="AC408" s="26" t="s">
        <v>4112</v>
      </c>
      <c r="AD408" s="26" t="s">
        <v>269</v>
      </c>
      <c r="AE408" s="26"/>
      <c r="AF408" s="26" t="s">
        <v>270</v>
      </c>
      <c r="AG408" s="26" t="s">
        <v>4113</v>
      </c>
      <c r="AH408" s="45" t="n">
        <v>3</v>
      </c>
      <c r="AI408" s="45" t="n">
        <f aca="false">Q408</f>
        <v>4</v>
      </c>
      <c r="AJ408" s="45" t="n">
        <f aca="false">$AH408-$AI408</f>
        <v>-1</v>
      </c>
      <c r="AK408" s="46" t="n">
        <v>4261.29333333333</v>
      </c>
      <c r="AL408" s="46" t="n">
        <f aca="false">$AJ408*$AK408</f>
        <v>-4261.29333333333</v>
      </c>
      <c r="AM408" s="46" t="n">
        <f aca="false">$AI408*$AK408</f>
        <v>17045.1733333333</v>
      </c>
      <c r="AN408" s="26"/>
      <c r="AO408" s="26" t="s">
        <v>4114</v>
      </c>
    </row>
    <row r="409" customFormat="false" ht="12" hidden="false" customHeight="false" outlineLevel="0" collapsed="false">
      <c r="A409" s="39" t="s">
        <v>1502</v>
      </c>
      <c r="B409" s="39" t="s">
        <v>1503</v>
      </c>
      <c r="C409" s="39" t="s">
        <v>4506</v>
      </c>
      <c r="D409" s="39" t="s">
        <v>4505</v>
      </c>
      <c r="E409" s="39" t="s">
        <v>261</v>
      </c>
      <c r="F409" s="39" t="s">
        <v>3464</v>
      </c>
      <c r="G409" s="39" t="s">
        <v>6096</v>
      </c>
      <c r="H409" s="39" t="s">
        <v>4502</v>
      </c>
      <c r="I409" s="40" t="n">
        <v>3</v>
      </c>
      <c r="J409" s="40" t="n">
        <v>0</v>
      </c>
      <c r="K409" s="39" t="s">
        <v>4503</v>
      </c>
      <c r="L409" s="41" t="n">
        <v>0</v>
      </c>
      <c r="M409" s="41" t="n">
        <v>77620.93</v>
      </c>
      <c r="O409" s="42" t="n">
        <f aca="false">M409/SUM($M$2:$M$485)</f>
        <v>0.00126490630732952</v>
      </c>
      <c r="P409" s="43" t="n">
        <f aca="false">IFERROR(M409/I409,0)</f>
        <v>25873.6433333333</v>
      </c>
      <c r="Q409" s="17" t="n">
        <v>30</v>
      </c>
      <c r="R409" s="44" t="n">
        <f aca="false">I409-Q409</f>
        <v>-27</v>
      </c>
      <c r="S409" s="43" t="n">
        <f aca="false">$AK409*R409</f>
        <v>-698588.3475</v>
      </c>
      <c r="U409" s="26" t="s">
        <v>259</v>
      </c>
      <c r="V409" s="26" t="s">
        <v>260</v>
      </c>
      <c r="W409" s="26" t="s">
        <v>262</v>
      </c>
      <c r="X409" s="29" t="s">
        <v>227</v>
      </c>
      <c r="Y409" s="26" t="s">
        <v>297</v>
      </c>
      <c r="Z409" s="24" t="s">
        <v>54</v>
      </c>
      <c r="AA409" s="26" t="s">
        <v>4058</v>
      </c>
      <c r="AB409" s="26" t="s">
        <v>4059</v>
      </c>
      <c r="AC409" s="26" t="s">
        <v>4060</v>
      </c>
      <c r="AD409" s="26" t="s">
        <v>269</v>
      </c>
      <c r="AE409" s="26"/>
      <c r="AF409" s="26" t="s">
        <v>270</v>
      </c>
      <c r="AG409" s="26" t="s">
        <v>4061</v>
      </c>
      <c r="AH409" s="45" t="n">
        <v>4</v>
      </c>
      <c r="AI409" s="45" t="n">
        <f aca="false">Q409</f>
        <v>30</v>
      </c>
      <c r="AJ409" s="45" t="n">
        <f aca="false">$AH409-$AI409</f>
        <v>-26</v>
      </c>
      <c r="AK409" s="46" t="n">
        <v>25873.6425</v>
      </c>
      <c r="AL409" s="46" t="n">
        <f aca="false">$AJ409*$AK409</f>
        <v>-672714.705</v>
      </c>
      <c r="AM409" s="46" t="n">
        <f aca="false">$AI409*$AK409</f>
        <v>776209.275</v>
      </c>
      <c r="AN409" s="26"/>
      <c r="AO409" s="26" t="s">
        <v>3769</v>
      </c>
    </row>
    <row r="410" customFormat="false" ht="12" hidden="false" customHeight="false" outlineLevel="0" collapsed="false">
      <c r="A410" s="39" t="s">
        <v>566</v>
      </c>
      <c r="B410" s="39" t="s">
        <v>567</v>
      </c>
      <c r="C410" s="39" t="s">
        <v>4506</v>
      </c>
      <c r="D410" s="39" t="s">
        <v>4505</v>
      </c>
      <c r="E410" s="39" t="s">
        <v>261</v>
      </c>
      <c r="F410" s="39" t="s">
        <v>3464</v>
      </c>
      <c r="G410" s="39" t="s">
        <v>6096</v>
      </c>
      <c r="H410" s="39" t="s">
        <v>4502</v>
      </c>
      <c r="I410" s="40" t="n">
        <v>3</v>
      </c>
      <c r="J410" s="40" t="n">
        <v>0</v>
      </c>
      <c r="K410" s="39" t="s">
        <v>4503</v>
      </c>
      <c r="L410" s="41" t="n">
        <v>0</v>
      </c>
      <c r="M410" s="41" t="n">
        <v>11527.5</v>
      </c>
      <c r="O410" s="42" t="n">
        <f aca="false">M410/SUM($M$2:$M$485)</f>
        <v>0.000187851491314792</v>
      </c>
      <c r="P410" s="43" t="n">
        <f aca="false">IFERROR(M410/I410,0)</f>
        <v>3842.5</v>
      </c>
      <c r="Q410" s="17" t="n">
        <v>30</v>
      </c>
      <c r="R410" s="44" t="n">
        <f aca="false">I410-Q410</f>
        <v>-27</v>
      </c>
      <c r="S410" s="43" t="n">
        <f aca="false">$AK410*R410</f>
        <v>-103747.5</v>
      </c>
      <c r="U410" s="26" t="s">
        <v>259</v>
      </c>
      <c r="V410" s="26" t="s">
        <v>260</v>
      </c>
      <c r="W410" s="26" t="s">
        <v>262</v>
      </c>
      <c r="X410" s="25" t="s">
        <v>228</v>
      </c>
      <c r="Y410" s="26" t="s">
        <v>282</v>
      </c>
      <c r="Z410" s="24" t="s">
        <v>54</v>
      </c>
      <c r="AA410" s="26" t="s">
        <v>101</v>
      </c>
      <c r="AB410" s="26" t="s">
        <v>4115</v>
      </c>
      <c r="AC410" s="26" t="s">
        <v>290</v>
      </c>
      <c r="AD410" s="26" t="s">
        <v>269</v>
      </c>
      <c r="AE410" s="26"/>
      <c r="AF410" s="26" t="s">
        <v>269</v>
      </c>
      <c r="AG410" s="26"/>
      <c r="AH410" s="45" t="n">
        <v>3</v>
      </c>
      <c r="AI410" s="45" t="n">
        <f aca="false">Q410</f>
        <v>30</v>
      </c>
      <c r="AJ410" s="45" t="n">
        <f aca="false">$AH410-$AI410</f>
        <v>-27</v>
      </c>
      <c r="AK410" s="46" t="n">
        <v>3842.5</v>
      </c>
      <c r="AL410" s="46" t="n">
        <f aca="false">$AJ410*$AK410</f>
        <v>-103747.5</v>
      </c>
      <c r="AM410" s="46" t="n">
        <f aca="false">$AI410*$AK410</f>
        <v>115275</v>
      </c>
      <c r="AN410" s="26"/>
      <c r="AO410" s="26" t="s">
        <v>4116</v>
      </c>
    </row>
    <row r="411" customFormat="false" ht="12" hidden="false" customHeight="false" outlineLevel="0" collapsed="false">
      <c r="A411" s="39" t="s">
        <v>4117</v>
      </c>
      <c r="B411" s="39" t="s">
        <v>4118</v>
      </c>
      <c r="C411" s="39" t="s">
        <v>4506</v>
      </c>
      <c r="D411" s="39" t="s">
        <v>4505</v>
      </c>
      <c r="E411" s="39" t="s">
        <v>261</v>
      </c>
      <c r="F411" s="39" t="s">
        <v>3464</v>
      </c>
      <c r="G411" s="39" t="s">
        <v>6096</v>
      </c>
      <c r="H411" s="39" t="s">
        <v>4502</v>
      </c>
      <c r="I411" s="40" t="n">
        <v>3</v>
      </c>
      <c r="J411" s="40" t="n">
        <v>0</v>
      </c>
      <c r="K411" s="39" t="s">
        <v>4503</v>
      </c>
      <c r="L411" s="41" t="n">
        <v>0</v>
      </c>
      <c r="M411" s="41" t="n">
        <v>85695.36</v>
      </c>
      <c r="O411" s="42" t="n">
        <f aca="false">M411/SUM($M$2:$M$485)</f>
        <v>0.00139648676423838</v>
      </c>
      <c r="P411" s="43" t="n">
        <f aca="false">IFERROR(M411/I411,0)</f>
        <v>28565.12</v>
      </c>
      <c r="Q411" s="17"/>
      <c r="R411" s="44" t="n">
        <f aca="false">I411-Q411</f>
        <v>3</v>
      </c>
      <c r="S411" s="43" t="n">
        <f aca="false">$AK411*R411</f>
        <v>85695.36</v>
      </c>
      <c r="U411" s="26" t="s">
        <v>259</v>
      </c>
      <c r="V411" s="26" t="s">
        <v>260</v>
      </c>
      <c r="W411" s="26" t="s">
        <v>262</v>
      </c>
      <c r="X411" s="26"/>
      <c r="Y411" s="26" t="s">
        <v>277</v>
      </c>
      <c r="Z411" s="27" t="s">
        <v>123</v>
      </c>
      <c r="AA411" s="26"/>
      <c r="AB411" s="26"/>
      <c r="AC411" s="26"/>
      <c r="AD411" s="26"/>
      <c r="AE411" s="26"/>
      <c r="AF411" s="26"/>
      <c r="AG411" s="26"/>
      <c r="AH411" s="45" t="n">
        <v>3</v>
      </c>
      <c r="AI411" s="45" t="n">
        <f aca="false">Q411</f>
        <v>0</v>
      </c>
      <c r="AJ411" s="45" t="n">
        <f aca="false">$AH411-$AI411</f>
        <v>3</v>
      </c>
      <c r="AK411" s="46" t="n">
        <v>28565.12</v>
      </c>
      <c r="AL411" s="46" t="n">
        <f aca="false">$AJ411*$AK411</f>
        <v>85695.36</v>
      </c>
      <c r="AM411" s="46" t="n">
        <f aca="false">$AI411*$AK411</f>
        <v>0</v>
      </c>
      <c r="AN411" s="26"/>
      <c r="AO411" s="26"/>
    </row>
    <row r="412" customFormat="false" ht="12" hidden="false" customHeight="false" outlineLevel="0" collapsed="false">
      <c r="A412" s="39" t="s">
        <v>1319</v>
      </c>
      <c r="B412" s="39" t="s">
        <v>1320</v>
      </c>
      <c r="C412" s="39"/>
      <c r="D412" s="39" t="s">
        <v>4505</v>
      </c>
      <c r="E412" s="39" t="s">
        <v>274</v>
      </c>
      <c r="F412" s="39" t="s">
        <v>3464</v>
      </c>
      <c r="G412" s="39" t="s">
        <v>6096</v>
      </c>
      <c r="H412" s="39" t="s">
        <v>4502</v>
      </c>
      <c r="I412" s="40" t="n">
        <v>3</v>
      </c>
      <c r="J412" s="40" t="n">
        <v>0</v>
      </c>
      <c r="K412" s="39" t="s">
        <v>4503</v>
      </c>
      <c r="L412" s="41" t="n">
        <v>0</v>
      </c>
      <c r="M412" s="41" t="n">
        <v>36925.53</v>
      </c>
      <c r="O412" s="42" t="n">
        <f aca="false">M412/SUM($M$2:$M$485)</f>
        <v>0.000601736358975414</v>
      </c>
      <c r="P412" s="43" t="n">
        <f aca="false">IFERROR(M412/I412,0)</f>
        <v>12308.51</v>
      </c>
      <c r="Q412" s="17"/>
      <c r="R412" s="44" t="n">
        <f aca="false">I412-Q412</f>
        <v>3</v>
      </c>
      <c r="S412" s="43" t="n">
        <f aca="false">$AK412*R412</f>
        <v>36925.53</v>
      </c>
      <c r="U412" s="26" t="s">
        <v>259</v>
      </c>
      <c r="V412" s="26" t="s">
        <v>273</v>
      </c>
      <c r="W412" s="26" t="s">
        <v>262</v>
      </c>
      <c r="X412" s="26"/>
      <c r="Y412" s="26" t="s">
        <v>277</v>
      </c>
      <c r="Z412" s="27" t="s">
        <v>123</v>
      </c>
      <c r="AA412" s="26"/>
      <c r="AB412" s="26"/>
      <c r="AC412" s="26"/>
      <c r="AD412" s="26"/>
      <c r="AE412" s="26"/>
      <c r="AF412" s="26"/>
      <c r="AG412" s="26"/>
      <c r="AH412" s="45" t="n">
        <v>3</v>
      </c>
      <c r="AI412" s="45" t="n">
        <f aca="false">Q412</f>
        <v>0</v>
      </c>
      <c r="AJ412" s="45" t="n">
        <f aca="false">$AH412-$AI412</f>
        <v>3</v>
      </c>
      <c r="AK412" s="46" t="n">
        <v>12308.51</v>
      </c>
      <c r="AL412" s="46" t="n">
        <f aca="false">$AJ412*$AK412</f>
        <v>36925.53</v>
      </c>
      <c r="AM412" s="46" t="n">
        <f aca="false">$AI412*$AK412</f>
        <v>0</v>
      </c>
      <c r="AN412" s="26"/>
      <c r="AO412" s="26"/>
    </row>
    <row r="413" customFormat="false" ht="12" hidden="false" customHeight="false" outlineLevel="0" collapsed="false">
      <c r="A413" s="39" t="s">
        <v>2925</v>
      </c>
      <c r="B413" s="39" t="s">
        <v>2926</v>
      </c>
      <c r="C413" s="39"/>
      <c r="D413" s="39" t="s">
        <v>4505</v>
      </c>
      <c r="E413" s="39" t="s">
        <v>274</v>
      </c>
      <c r="F413" s="39" t="s">
        <v>3464</v>
      </c>
      <c r="G413" s="39" t="s">
        <v>6097</v>
      </c>
      <c r="H413" s="39" t="s">
        <v>4502</v>
      </c>
      <c r="I413" s="40" t="n">
        <v>3</v>
      </c>
      <c r="J413" s="40" t="n">
        <v>0</v>
      </c>
      <c r="K413" s="39" t="s">
        <v>4503</v>
      </c>
      <c r="L413" s="41" t="n">
        <v>0</v>
      </c>
      <c r="M413" s="41" t="n">
        <v>20192.37</v>
      </c>
      <c r="O413" s="42" t="n">
        <f aca="false">M413/SUM($M$2:$M$485)</f>
        <v>0.000329053725237915</v>
      </c>
      <c r="P413" s="43" t="n">
        <f aca="false">IFERROR(M413/I413,0)</f>
        <v>6730.79</v>
      </c>
      <c r="Q413" s="17"/>
      <c r="R413" s="44" t="n">
        <f aca="false">I413-Q413</f>
        <v>3</v>
      </c>
      <c r="S413" s="43" t="n">
        <f aca="false">$AK413*R413</f>
        <v>20192.37</v>
      </c>
      <c r="U413" s="26" t="s">
        <v>259</v>
      </c>
      <c r="V413" s="26" t="s">
        <v>273</v>
      </c>
      <c r="W413" s="26" t="s">
        <v>262</v>
      </c>
      <c r="X413" s="26"/>
      <c r="Y413" s="26" t="s">
        <v>277</v>
      </c>
      <c r="Z413" s="27" t="s">
        <v>123</v>
      </c>
      <c r="AA413" s="26"/>
      <c r="AB413" s="26"/>
      <c r="AC413" s="26"/>
      <c r="AD413" s="26"/>
      <c r="AE413" s="26"/>
      <c r="AF413" s="26"/>
      <c r="AG413" s="26"/>
      <c r="AH413" s="45" t="n">
        <v>3</v>
      </c>
      <c r="AI413" s="45" t="n">
        <f aca="false">Q413</f>
        <v>0</v>
      </c>
      <c r="AJ413" s="45" t="n">
        <f aca="false">$AH413-$AI413</f>
        <v>3</v>
      </c>
      <c r="AK413" s="46" t="n">
        <v>6730.79</v>
      </c>
      <c r="AL413" s="46" t="n">
        <f aca="false">$AJ413*$AK413</f>
        <v>20192.37</v>
      </c>
      <c r="AM413" s="46" t="n">
        <f aca="false">$AI413*$AK413</f>
        <v>0</v>
      </c>
      <c r="AN413" s="26"/>
      <c r="AO413" s="26"/>
    </row>
    <row r="414" customFormat="false" ht="12" hidden="false" customHeight="false" outlineLevel="0" collapsed="false">
      <c r="A414" s="39" t="s">
        <v>1795</v>
      </c>
      <c r="B414" s="39" t="s">
        <v>1796</v>
      </c>
      <c r="C414" s="39"/>
      <c r="D414" s="39" t="s">
        <v>4505</v>
      </c>
      <c r="E414" s="39" t="s">
        <v>274</v>
      </c>
      <c r="F414" s="39" t="s">
        <v>3464</v>
      </c>
      <c r="G414" s="39" t="s">
        <v>6096</v>
      </c>
      <c r="H414" s="39" t="s">
        <v>4502</v>
      </c>
      <c r="I414" s="40" t="n">
        <v>3</v>
      </c>
      <c r="J414" s="40" t="n">
        <v>0</v>
      </c>
      <c r="K414" s="39" t="s">
        <v>4503</v>
      </c>
      <c r="L414" s="41" t="n">
        <v>0</v>
      </c>
      <c r="M414" s="41" t="n">
        <v>495867.78</v>
      </c>
      <c r="O414" s="42" t="n">
        <f aca="false">M414/SUM($M$2:$M$485)</f>
        <v>0.00808063343898982</v>
      </c>
      <c r="P414" s="43" t="n">
        <f aca="false">IFERROR(M414/I414,0)</f>
        <v>165289.26</v>
      </c>
      <c r="Q414" s="17"/>
      <c r="R414" s="44" t="n">
        <f aca="false">I414-Q414</f>
        <v>3</v>
      </c>
      <c r="S414" s="43" t="n">
        <f aca="false">$AK414*R414</f>
        <v>495867.78</v>
      </c>
      <c r="U414" s="26" t="s">
        <v>259</v>
      </c>
      <c r="V414" s="26" t="s">
        <v>273</v>
      </c>
      <c r="W414" s="26" t="s">
        <v>262</v>
      </c>
      <c r="X414" s="26"/>
      <c r="Y414" s="26" t="s">
        <v>277</v>
      </c>
      <c r="Z414" s="27" t="s">
        <v>123</v>
      </c>
      <c r="AA414" s="26"/>
      <c r="AB414" s="26"/>
      <c r="AC414" s="26"/>
      <c r="AD414" s="26"/>
      <c r="AE414" s="26"/>
      <c r="AF414" s="26"/>
      <c r="AG414" s="26"/>
      <c r="AH414" s="45" t="n">
        <v>3</v>
      </c>
      <c r="AI414" s="45" t="n">
        <f aca="false">Q414</f>
        <v>0</v>
      </c>
      <c r="AJ414" s="45" t="n">
        <f aca="false">$AH414-$AI414</f>
        <v>3</v>
      </c>
      <c r="AK414" s="46" t="n">
        <v>165289.26</v>
      </c>
      <c r="AL414" s="46" t="n">
        <f aca="false">$AJ414*$AK414</f>
        <v>495867.78</v>
      </c>
      <c r="AM414" s="46" t="n">
        <f aca="false">$AI414*$AK414</f>
        <v>0</v>
      </c>
      <c r="AN414" s="26"/>
      <c r="AO414" s="26"/>
    </row>
    <row r="415" customFormat="false" ht="12" hidden="false" customHeight="false" outlineLevel="0" collapsed="false">
      <c r="A415" s="39" t="s">
        <v>1462</v>
      </c>
      <c r="B415" s="39" t="s">
        <v>1463</v>
      </c>
      <c r="C415" s="39"/>
      <c r="D415" s="39" t="s">
        <v>4505</v>
      </c>
      <c r="E415" s="39" t="s">
        <v>274</v>
      </c>
      <c r="F415" s="39" t="s">
        <v>3464</v>
      </c>
      <c r="G415" s="39" t="s">
        <v>6097</v>
      </c>
      <c r="H415" s="39" t="s">
        <v>4502</v>
      </c>
      <c r="I415" s="40" t="n">
        <v>3</v>
      </c>
      <c r="J415" s="40" t="n">
        <v>0</v>
      </c>
      <c r="K415" s="39" t="s">
        <v>4503</v>
      </c>
      <c r="L415" s="41" t="n">
        <v>0</v>
      </c>
      <c r="M415" s="41" t="n">
        <v>96178.57</v>
      </c>
      <c r="O415" s="42" t="n">
        <f aca="false">M415/SUM($M$2:$M$485)</f>
        <v>0.00156732056447834</v>
      </c>
      <c r="P415" s="43" t="n">
        <f aca="false">IFERROR(M415/I415,0)</f>
        <v>32059.5233333333</v>
      </c>
      <c r="Q415" s="17"/>
      <c r="R415" s="44" t="n">
        <f aca="false">I415-Q415</f>
        <v>3</v>
      </c>
      <c r="S415" s="43" t="n">
        <f aca="false">$AK415*R415</f>
        <v>96178.572</v>
      </c>
      <c r="U415" s="26" t="s">
        <v>259</v>
      </c>
      <c r="V415" s="26" t="s">
        <v>273</v>
      </c>
      <c r="W415" s="26" t="s">
        <v>262</v>
      </c>
      <c r="X415" s="26"/>
      <c r="Y415" s="26" t="s">
        <v>277</v>
      </c>
      <c r="Z415" s="27" t="s">
        <v>123</v>
      </c>
      <c r="AA415" s="26"/>
      <c r="AB415" s="26"/>
      <c r="AC415" s="26"/>
      <c r="AD415" s="26"/>
      <c r="AE415" s="26"/>
      <c r="AF415" s="26"/>
      <c r="AG415" s="26"/>
      <c r="AH415" s="45" t="n">
        <v>5</v>
      </c>
      <c r="AI415" s="45" t="n">
        <f aca="false">Q415</f>
        <v>0</v>
      </c>
      <c r="AJ415" s="45" t="n">
        <f aca="false">$AH415-$AI415</f>
        <v>5</v>
      </c>
      <c r="AK415" s="46" t="n">
        <v>32059.524</v>
      </c>
      <c r="AL415" s="46" t="n">
        <f aca="false">$AJ415*$AK415</f>
        <v>160297.62</v>
      </c>
      <c r="AM415" s="46" t="n">
        <f aca="false">$AI415*$AK415</f>
        <v>0</v>
      </c>
      <c r="AN415" s="26"/>
      <c r="AO415" s="26" t="s">
        <v>3489</v>
      </c>
    </row>
    <row r="416" customFormat="false" ht="12" hidden="false" customHeight="false" outlineLevel="0" collapsed="false">
      <c r="A416" s="39" t="s">
        <v>1325</v>
      </c>
      <c r="B416" s="39" t="s">
        <v>1326</v>
      </c>
      <c r="C416" s="39"/>
      <c r="D416" s="39" t="s">
        <v>4565</v>
      </c>
      <c r="E416" s="39" t="s">
        <v>611</v>
      </c>
      <c r="F416" s="39" t="s">
        <v>3464</v>
      </c>
      <c r="G416" s="39" t="s">
        <v>6133</v>
      </c>
      <c r="H416" s="39" t="s">
        <v>4502</v>
      </c>
      <c r="I416" s="40" t="n">
        <v>3</v>
      </c>
      <c r="J416" s="40" t="n">
        <v>0</v>
      </c>
      <c r="K416" s="39" t="s">
        <v>4503</v>
      </c>
      <c r="L416" s="41" t="n">
        <v>0</v>
      </c>
      <c r="M416" s="41" t="n">
        <v>241417.71</v>
      </c>
      <c r="O416" s="42" t="n">
        <f aca="false">M416/SUM($M$2:$M$485)</f>
        <v>0.00393412941689889</v>
      </c>
      <c r="P416" s="43" t="n">
        <f aca="false">IFERROR(M416/I416,0)</f>
        <v>80472.57</v>
      </c>
      <c r="Q416" s="17"/>
      <c r="R416" s="44" t="n">
        <f aca="false">I416-Q416</f>
        <v>3</v>
      </c>
      <c r="S416" s="43" t="n">
        <f aca="false">$AK416*R416</f>
        <v>241417.714285714</v>
      </c>
      <c r="U416" s="26" t="s">
        <v>259</v>
      </c>
      <c r="V416" s="26" t="s">
        <v>610</v>
      </c>
      <c r="W416" s="26" t="s">
        <v>612</v>
      </c>
      <c r="X416" s="26"/>
      <c r="Y416" s="26" t="s">
        <v>615</v>
      </c>
      <c r="Z416" s="27" t="s">
        <v>126</v>
      </c>
      <c r="AA416" s="26"/>
      <c r="AB416" s="26"/>
      <c r="AC416" s="26"/>
      <c r="AD416" s="26"/>
      <c r="AE416" s="26"/>
      <c r="AF416" s="26"/>
      <c r="AG416" s="26"/>
      <c r="AH416" s="45"/>
      <c r="AI416" s="45"/>
      <c r="AJ416" s="45"/>
      <c r="AK416" s="46" t="n">
        <v>80472.5714285714</v>
      </c>
      <c r="AL416" s="46"/>
      <c r="AM416" s="46"/>
      <c r="AN416" s="26"/>
      <c r="AO416" s="26" t="s">
        <v>3489</v>
      </c>
    </row>
    <row r="417" customFormat="false" ht="12" hidden="false" customHeight="false" outlineLevel="0" collapsed="false">
      <c r="A417" s="39" t="s">
        <v>1466</v>
      </c>
      <c r="B417" s="39" t="s">
        <v>1467</v>
      </c>
      <c r="C417" s="39"/>
      <c r="D417" s="39" t="s">
        <v>4565</v>
      </c>
      <c r="E417" s="39" t="s">
        <v>611</v>
      </c>
      <c r="F417" s="39" t="s">
        <v>3464</v>
      </c>
      <c r="G417" s="39" t="s">
        <v>6135</v>
      </c>
      <c r="H417" s="39" t="s">
        <v>4502</v>
      </c>
      <c r="I417" s="40" t="n">
        <v>3</v>
      </c>
      <c r="J417" s="40" t="n">
        <v>0</v>
      </c>
      <c r="K417" s="39" t="s">
        <v>4503</v>
      </c>
      <c r="L417" s="41" t="n">
        <v>0</v>
      </c>
      <c r="M417" s="41" t="n">
        <v>33285</v>
      </c>
      <c r="O417" s="42" t="n">
        <f aca="false">M417/SUM($M$2:$M$485)</f>
        <v>0.000542410486958391</v>
      </c>
      <c r="P417" s="43" t="n">
        <f aca="false">IFERROR(M417/I417,0)</f>
        <v>11095</v>
      </c>
      <c r="Q417" s="17"/>
      <c r="R417" s="44" t="n">
        <f aca="false">I417-Q417</f>
        <v>3</v>
      </c>
      <c r="S417" s="43" t="n">
        <f aca="false">$AK417*R417</f>
        <v>33285</v>
      </c>
      <c r="U417" s="26" t="s">
        <v>259</v>
      </c>
      <c r="V417" s="26" t="s">
        <v>610</v>
      </c>
      <c r="W417" s="26" t="s">
        <v>612</v>
      </c>
      <c r="X417" s="26"/>
      <c r="Y417" s="26" t="s">
        <v>615</v>
      </c>
      <c r="Z417" s="27" t="s">
        <v>126</v>
      </c>
      <c r="AA417" s="26"/>
      <c r="AB417" s="26"/>
      <c r="AC417" s="26"/>
      <c r="AD417" s="26"/>
      <c r="AE417" s="26"/>
      <c r="AF417" s="26"/>
      <c r="AG417" s="26"/>
      <c r="AH417" s="45"/>
      <c r="AI417" s="45"/>
      <c r="AJ417" s="45"/>
      <c r="AK417" s="46" t="n">
        <v>11095</v>
      </c>
      <c r="AL417" s="46"/>
      <c r="AM417" s="46"/>
      <c r="AN417" s="26"/>
      <c r="AO417" s="26" t="s">
        <v>3489</v>
      </c>
    </row>
    <row r="418" customFormat="false" ht="12" hidden="false" customHeight="false" outlineLevel="0" collapsed="false">
      <c r="A418" s="39" t="s">
        <v>1474</v>
      </c>
      <c r="B418" s="39" t="s">
        <v>1475</v>
      </c>
      <c r="C418" s="39"/>
      <c r="D418" s="39" t="s">
        <v>4565</v>
      </c>
      <c r="E418" s="39" t="s">
        <v>611</v>
      </c>
      <c r="F418" s="39" t="s">
        <v>3464</v>
      </c>
      <c r="G418" s="39" t="s">
        <v>6135</v>
      </c>
      <c r="H418" s="39" t="s">
        <v>4502</v>
      </c>
      <c r="I418" s="40" t="n">
        <v>3</v>
      </c>
      <c r="J418" s="40" t="n">
        <v>0</v>
      </c>
      <c r="K418" s="39" t="s">
        <v>4503</v>
      </c>
      <c r="L418" s="41" t="n">
        <v>0</v>
      </c>
      <c r="M418" s="41" t="n">
        <v>75381.36</v>
      </c>
      <c r="O418" s="42" t="n">
        <f aca="false">M418/SUM($M$2:$M$485)</f>
        <v>0.0012284104006365</v>
      </c>
      <c r="P418" s="43" t="n">
        <f aca="false">IFERROR(M418/I418,0)</f>
        <v>25127.12</v>
      </c>
      <c r="Q418" s="17"/>
      <c r="R418" s="44" t="n">
        <f aca="false">I418-Q418</f>
        <v>3</v>
      </c>
      <c r="S418" s="43" t="n">
        <f aca="false">$AK418*R418</f>
        <v>75381.36</v>
      </c>
      <c r="U418" s="26" t="s">
        <v>259</v>
      </c>
      <c r="V418" s="26" t="s">
        <v>610</v>
      </c>
      <c r="W418" s="26" t="s">
        <v>612</v>
      </c>
      <c r="X418" s="26"/>
      <c r="Y418" s="26" t="s">
        <v>615</v>
      </c>
      <c r="Z418" s="27" t="s">
        <v>126</v>
      </c>
      <c r="AA418" s="26"/>
      <c r="AB418" s="26"/>
      <c r="AC418" s="26"/>
      <c r="AD418" s="26"/>
      <c r="AE418" s="26"/>
      <c r="AF418" s="26"/>
      <c r="AG418" s="26"/>
      <c r="AH418" s="45" t="n">
        <v>3</v>
      </c>
      <c r="AI418" s="45" t="n">
        <f aca="false">Q418</f>
        <v>0</v>
      </c>
      <c r="AJ418" s="45" t="n">
        <f aca="false">$AH418-$AI418</f>
        <v>3</v>
      </c>
      <c r="AK418" s="46" t="n">
        <v>25127.12</v>
      </c>
      <c r="AL418" s="46" t="n">
        <f aca="false">$AJ418*$AK418</f>
        <v>75381.36</v>
      </c>
      <c r="AM418" s="46" t="n">
        <f aca="false">$AI418*$AK418</f>
        <v>0</v>
      </c>
      <c r="AN418" s="26"/>
      <c r="AO418" s="26"/>
    </row>
    <row r="419" customFormat="false" ht="12" hidden="false" customHeight="false" outlineLevel="0" collapsed="false">
      <c r="A419" s="39" t="s">
        <v>1153</v>
      </c>
      <c r="B419" s="39" t="s">
        <v>1154</v>
      </c>
      <c r="C419" s="39"/>
      <c r="D419" s="39" t="s">
        <v>4565</v>
      </c>
      <c r="E419" s="39" t="s">
        <v>611</v>
      </c>
      <c r="F419" s="39" t="s">
        <v>3464</v>
      </c>
      <c r="G419" s="39" t="s">
        <v>6135</v>
      </c>
      <c r="H419" s="39" t="s">
        <v>4502</v>
      </c>
      <c r="I419" s="40" t="n">
        <v>3</v>
      </c>
      <c r="J419" s="40" t="n">
        <v>0</v>
      </c>
      <c r="K419" s="39" t="s">
        <v>4503</v>
      </c>
      <c r="L419" s="41" t="n">
        <v>0</v>
      </c>
      <c r="M419" s="41" t="n">
        <v>203040.75</v>
      </c>
      <c r="O419" s="42" t="n">
        <f aca="false">M419/SUM($M$2:$M$485)</f>
        <v>0.00330874063631957</v>
      </c>
      <c r="P419" s="43" t="n">
        <f aca="false">IFERROR(M419/I419,0)</f>
        <v>67680.25</v>
      </c>
      <c r="Q419" s="17"/>
      <c r="R419" s="44" t="n">
        <f aca="false">I419-Q419</f>
        <v>3</v>
      </c>
      <c r="S419" s="43" t="n">
        <f aca="false">$AK419*R419</f>
        <v>203040.75</v>
      </c>
      <c r="U419" s="26" t="s">
        <v>259</v>
      </c>
      <c r="V419" s="26" t="s">
        <v>610</v>
      </c>
      <c r="W419" s="26" t="s">
        <v>612</v>
      </c>
      <c r="X419" s="26"/>
      <c r="Y419" s="26" t="s">
        <v>615</v>
      </c>
      <c r="Z419" s="27" t="s">
        <v>126</v>
      </c>
      <c r="AA419" s="26"/>
      <c r="AB419" s="26"/>
      <c r="AC419" s="26"/>
      <c r="AD419" s="26"/>
      <c r="AE419" s="26"/>
      <c r="AF419" s="26"/>
      <c r="AG419" s="26"/>
      <c r="AH419" s="45"/>
      <c r="AI419" s="45"/>
      <c r="AJ419" s="45"/>
      <c r="AK419" s="46" t="n">
        <v>67680.25</v>
      </c>
      <c r="AL419" s="46"/>
      <c r="AM419" s="46"/>
      <c r="AN419" s="26"/>
      <c r="AO419" s="26" t="s">
        <v>3489</v>
      </c>
    </row>
    <row r="420" customFormat="false" ht="12" hidden="false" customHeight="false" outlineLevel="0" collapsed="false">
      <c r="A420" s="39" t="s">
        <v>1387</v>
      </c>
      <c r="B420" s="39" t="s">
        <v>1388</v>
      </c>
      <c r="C420" s="39"/>
      <c r="D420" s="39" t="s">
        <v>4565</v>
      </c>
      <c r="E420" s="39" t="s">
        <v>611</v>
      </c>
      <c r="F420" s="39" t="s">
        <v>3464</v>
      </c>
      <c r="G420" s="39" t="s">
        <v>6135</v>
      </c>
      <c r="H420" s="39" t="s">
        <v>4502</v>
      </c>
      <c r="I420" s="40" t="n">
        <v>3</v>
      </c>
      <c r="J420" s="40" t="n">
        <v>0</v>
      </c>
      <c r="K420" s="39" t="s">
        <v>4503</v>
      </c>
      <c r="L420" s="41" t="n">
        <v>0</v>
      </c>
      <c r="M420" s="41" t="n">
        <v>67961</v>
      </c>
      <c r="O420" s="42" t="n">
        <f aca="false">M420/SUM($M$2:$M$485)</f>
        <v>0.00110748863164126</v>
      </c>
      <c r="P420" s="43" t="n">
        <f aca="false">IFERROR(M420/I420,0)</f>
        <v>22653.6666666667</v>
      </c>
      <c r="Q420" s="17"/>
      <c r="R420" s="44" t="n">
        <f aca="false">I420-Q420</f>
        <v>3</v>
      </c>
      <c r="S420" s="43" t="n">
        <f aca="false">$AK420*R420</f>
        <v>67961</v>
      </c>
      <c r="U420" s="26" t="s">
        <v>259</v>
      </c>
      <c r="V420" s="26" t="s">
        <v>610</v>
      </c>
      <c r="W420" s="26" t="s">
        <v>612</v>
      </c>
      <c r="X420" s="26"/>
      <c r="Y420" s="26" t="s">
        <v>615</v>
      </c>
      <c r="Z420" s="27" t="s">
        <v>126</v>
      </c>
      <c r="AA420" s="26"/>
      <c r="AB420" s="26"/>
      <c r="AC420" s="26"/>
      <c r="AD420" s="26"/>
      <c r="AE420" s="26"/>
      <c r="AF420" s="26"/>
      <c r="AG420" s="26"/>
      <c r="AH420" s="45" t="n">
        <v>3</v>
      </c>
      <c r="AI420" s="45" t="n">
        <f aca="false">Q420</f>
        <v>0</v>
      </c>
      <c r="AJ420" s="45" t="n">
        <f aca="false">$AH420-$AI420</f>
        <v>3</v>
      </c>
      <c r="AK420" s="46" t="n">
        <v>22653.6666666667</v>
      </c>
      <c r="AL420" s="46" t="n">
        <f aca="false">$AJ420*$AK420</f>
        <v>67961</v>
      </c>
      <c r="AM420" s="46" t="n">
        <f aca="false">$AI420*$AK420</f>
        <v>0</v>
      </c>
      <c r="AN420" s="26"/>
      <c r="AO420" s="26"/>
    </row>
    <row r="421" customFormat="false" ht="12" hidden="false" customHeight="false" outlineLevel="0" collapsed="false">
      <c r="A421" s="39" t="s">
        <v>4119</v>
      </c>
      <c r="B421" s="39" t="s">
        <v>4120</v>
      </c>
      <c r="C421" s="39"/>
      <c r="D421" s="39" t="s">
        <v>4565</v>
      </c>
      <c r="E421" s="39" t="s">
        <v>611</v>
      </c>
      <c r="F421" s="39" t="s">
        <v>3464</v>
      </c>
      <c r="G421" s="39" t="s">
        <v>6135</v>
      </c>
      <c r="H421" s="39" t="s">
        <v>4502</v>
      </c>
      <c r="I421" s="40" t="n">
        <v>3</v>
      </c>
      <c r="J421" s="40" t="n">
        <v>0</v>
      </c>
      <c r="K421" s="39" t="s">
        <v>4503</v>
      </c>
      <c r="L421" s="41" t="n">
        <v>0</v>
      </c>
      <c r="M421" s="41" t="n">
        <v>108927</v>
      </c>
      <c r="O421" s="42" t="n">
        <f aca="false">M421/SUM($M$2:$M$485)</f>
        <v>0.00177506826236793</v>
      </c>
      <c r="P421" s="43" t="n">
        <f aca="false">IFERROR(M421/I421,0)</f>
        <v>36309</v>
      </c>
      <c r="Q421" s="17"/>
      <c r="R421" s="44" t="n">
        <f aca="false">I421-Q421</f>
        <v>3</v>
      </c>
      <c r="S421" s="43" t="n">
        <f aca="false">$AK421*R421</f>
        <v>108927</v>
      </c>
      <c r="U421" s="26" t="s">
        <v>259</v>
      </c>
      <c r="V421" s="26" t="s">
        <v>610</v>
      </c>
      <c r="W421" s="26" t="s">
        <v>612</v>
      </c>
      <c r="X421" s="26"/>
      <c r="Y421" s="26" t="s">
        <v>615</v>
      </c>
      <c r="Z421" s="27" t="s">
        <v>126</v>
      </c>
      <c r="AA421" s="26"/>
      <c r="AB421" s="26"/>
      <c r="AC421" s="26"/>
      <c r="AD421" s="26"/>
      <c r="AE421" s="26"/>
      <c r="AF421" s="26"/>
      <c r="AG421" s="26"/>
      <c r="AH421" s="45" t="n">
        <v>3</v>
      </c>
      <c r="AI421" s="45" t="n">
        <f aca="false">Q421</f>
        <v>0</v>
      </c>
      <c r="AJ421" s="45" t="n">
        <f aca="false">$AH421-$AI421</f>
        <v>3</v>
      </c>
      <c r="AK421" s="46" t="n">
        <v>36309</v>
      </c>
      <c r="AL421" s="46" t="n">
        <f aca="false">$AJ421*$AK421</f>
        <v>108927</v>
      </c>
      <c r="AM421" s="46" t="n">
        <f aca="false">$AI421*$AK421</f>
        <v>0</v>
      </c>
      <c r="AN421" s="26"/>
      <c r="AO421" s="26"/>
    </row>
    <row r="422" customFormat="false" ht="12" hidden="false" customHeight="false" outlineLevel="0" collapsed="false">
      <c r="A422" s="39" t="s">
        <v>3802</v>
      </c>
      <c r="B422" s="39" t="s">
        <v>3803</v>
      </c>
      <c r="C422" s="39"/>
      <c r="D422" s="39" t="s">
        <v>4565</v>
      </c>
      <c r="E422" s="39" t="s">
        <v>611</v>
      </c>
      <c r="F422" s="39" t="s">
        <v>3464</v>
      </c>
      <c r="G422" s="39" t="s">
        <v>6133</v>
      </c>
      <c r="H422" s="39" t="s">
        <v>4502</v>
      </c>
      <c r="I422" s="40" t="n">
        <v>3</v>
      </c>
      <c r="J422" s="40" t="n">
        <v>0</v>
      </c>
      <c r="K422" s="39" t="s">
        <v>4503</v>
      </c>
      <c r="L422" s="41" t="n">
        <v>0</v>
      </c>
      <c r="M422" s="41" t="n">
        <v>35497.69</v>
      </c>
      <c r="O422" s="42" t="n">
        <f aca="false">M422/SUM($M$2:$M$485)</f>
        <v>0.000578468358684032</v>
      </c>
      <c r="P422" s="43" t="n">
        <f aca="false">IFERROR(M422/I422,0)</f>
        <v>11832.5633333333</v>
      </c>
      <c r="Q422" s="17"/>
      <c r="R422" s="44" t="n">
        <f aca="false">I422-Q422</f>
        <v>3</v>
      </c>
      <c r="S422" s="43" t="n">
        <f aca="false">$AK422*R422</f>
        <v>35497.6865217391</v>
      </c>
      <c r="U422" s="26" t="s">
        <v>259</v>
      </c>
      <c r="V422" s="26" t="s">
        <v>610</v>
      </c>
      <c r="W422" s="26" t="s">
        <v>612</v>
      </c>
      <c r="X422" s="26"/>
      <c r="Y422" s="26" t="s">
        <v>615</v>
      </c>
      <c r="Z422" s="27" t="s">
        <v>126</v>
      </c>
      <c r="AA422" s="26"/>
      <c r="AB422" s="26"/>
      <c r="AC422" s="26"/>
      <c r="AD422" s="26"/>
      <c r="AE422" s="26"/>
      <c r="AF422" s="26"/>
      <c r="AG422" s="26"/>
      <c r="AH422" s="45"/>
      <c r="AI422" s="45"/>
      <c r="AJ422" s="45"/>
      <c r="AK422" s="46" t="n">
        <v>11832.562173913</v>
      </c>
      <c r="AL422" s="46"/>
      <c r="AM422" s="46"/>
      <c r="AN422" s="26"/>
      <c r="AO422" s="26" t="s">
        <v>3489</v>
      </c>
    </row>
    <row r="423" customFormat="false" ht="12" hidden="false" customHeight="false" outlineLevel="0" collapsed="false">
      <c r="A423" s="39" t="s">
        <v>4123</v>
      </c>
      <c r="B423" s="39" t="s">
        <v>4124</v>
      </c>
      <c r="C423" s="39" t="s">
        <v>4506</v>
      </c>
      <c r="D423" s="39" t="s">
        <v>4505</v>
      </c>
      <c r="E423" s="39" t="s">
        <v>261</v>
      </c>
      <c r="F423" s="39" t="s">
        <v>3464</v>
      </c>
      <c r="G423" s="39" t="s">
        <v>6096</v>
      </c>
      <c r="H423" s="39" t="s">
        <v>4502</v>
      </c>
      <c r="I423" s="40" t="n">
        <v>2</v>
      </c>
      <c r="J423" s="40" t="n">
        <v>0</v>
      </c>
      <c r="K423" s="39" t="s">
        <v>4503</v>
      </c>
      <c r="L423" s="41" t="n">
        <v>0</v>
      </c>
      <c r="M423" s="41" t="n">
        <v>44400</v>
      </c>
      <c r="O423" s="42" t="n">
        <f aca="false">M423/SUM($M$2:$M$485)</f>
        <v>0.000723539901485731</v>
      </c>
      <c r="P423" s="43" t="n">
        <f aca="false">IFERROR(M423/I423,0)</f>
        <v>22200</v>
      </c>
      <c r="Q423" s="17"/>
      <c r="R423" s="44" t="n">
        <f aca="false">I423-Q423</f>
        <v>2</v>
      </c>
      <c r="S423" s="43" t="n">
        <f aca="false">$AK423*R423</f>
        <v>44400</v>
      </c>
      <c r="U423" s="26" t="s">
        <v>259</v>
      </c>
      <c r="V423" s="26" t="s">
        <v>260</v>
      </c>
      <c r="W423" s="26" t="s">
        <v>262</v>
      </c>
      <c r="X423" s="26"/>
      <c r="Y423" s="26" t="s">
        <v>277</v>
      </c>
      <c r="Z423" s="27" t="s">
        <v>123</v>
      </c>
      <c r="AA423" s="26"/>
      <c r="AB423" s="26"/>
      <c r="AC423" s="26"/>
      <c r="AD423" s="26"/>
      <c r="AE423" s="26"/>
      <c r="AF423" s="26"/>
      <c r="AG423" s="26"/>
      <c r="AH423" s="45" t="n">
        <v>2</v>
      </c>
      <c r="AI423" s="45" t="n">
        <f aca="false">Q423</f>
        <v>0</v>
      </c>
      <c r="AJ423" s="45" t="n">
        <f aca="false">$AH423-$AI423</f>
        <v>2</v>
      </c>
      <c r="AK423" s="46" t="n">
        <v>22200</v>
      </c>
      <c r="AL423" s="46" t="n">
        <f aca="false">$AJ423*$AK423</f>
        <v>44400</v>
      </c>
      <c r="AM423" s="46" t="n">
        <f aca="false">$AI423*$AK423</f>
        <v>0</v>
      </c>
      <c r="AN423" s="26"/>
      <c r="AO423" s="26"/>
    </row>
    <row r="424" customFormat="false" ht="12" hidden="false" customHeight="false" outlineLevel="0" collapsed="false">
      <c r="A424" s="39" t="s">
        <v>4003</v>
      </c>
      <c r="B424" s="39" t="s">
        <v>4004</v>
      </c>
      <c r="C424" s="39" t="s">
        <v>4506</v>
      </c>
      <c r="D424" s="39" t="s">
        <v>4505</v>
      </c>
      <c r="E424" s="39" t="s">
        <v>261</v>
      </c>
      <c r="F424" s="39" t="s">
        <v>3464</v>
      </c>
      <c r="G424" s="39" t="s">
        <v>6096</v>
      </c>
      <c r="H424" s="39" t="s">
        <v>4502</v>
      </c>
      <c r="I424" s="40" t="n">
        <v>2</v>
      </c>
      <c r="J424" s="40" t="n">
        <v>0</v>
      </c>
      <c r="K424" s="39" t="s">
        <v>4503</v>
      </c>
      <c r="L424" s="41" t="n">
        <v>0</v>
      </c>
      <c r="M424" s="41" t="n">
        <v>17683.63</v>
      </c>
      <c r="O424" s="42" t="n">
        <f aca="false">M424/SUM($M$2:$M$485)</f>
        <v>0.000288171439371849</v>
      </c>
      <c r="P424" s="43" t="n">
        <f aca="false">IFERROR(M424/I424,0)</f>
        <v>8841.815</v>
      </c>
      <c r="Q424" s="17"/>
      <c r="R424" s="44" t="n">
        <f aca="false">I424-Q424</f>
        <v>2</v>
      </c>
      <c r="S424" s="43" t="n">
        <f aca="false">$AK424*R424</f>
        <v>17683.6333333333</v>
      </c>
      <c r="U424" s="26" t="s">
        <v>259</v>
      </c>
      <c r="V424" s="26" t="s">
        <v>260</v>
      </c>
      <c r="W424" s="26" t="s">
        <v>262</v>
      </c>
      <c r="X424" s="29" t="s">
        <v>227</v>
      </c>
      <c r="Y424" s="26" t="s">
        <v>297</v>
      </c>
      <c r="Z424" s="24" t="s">
        <v>54</v>
      </c>
      <c r="AA424" s="26" t="s">
        <v>4005</v>
      </c>
      <c r="AB424" s="26" t="s">
        <v>4006</v>
      </c>
      <c r="AC424" s="26" t="s">
        <v>290</v>
      </c>
      <c r="AD424" s="26" t="s">
        <v>269</v>
      </c>
      <c r="AE424" s="26"/>
      <c r="AF424" s="26" t="s">
        <v>269</v>
      </c>
      <c r="AG424" s="26"/>
      <c r="AH424" s="45"/>
      <c r="AI424" s="45"/>
      <c r="AJ424" s="45"/>
      <c r="AK424" s="46" t="n">
        <v>8841.81666666667</v>
      </c>
      <c r="AL424" s="46"/>
      <c r="AM424" s="46"/>
      <c r="AN424" s="26"/>
      <c r="AO424" s="26" t="s">
        <v>6186</v>
      </c>
    </row>
    <row r="425" customFormat="false" ht="12" hidden="false" customHeight="false" outlineLevel="0" collapsed="false">
      <c r="A425" s="39" t="s">
        <v>1413</v>
      </c>
      <c r="B425" s="39" t="s">
        <v>1414</v>
      </c>
      <c r="C425" s="39" t="s">
        <v>4506</v>
      </c>
      <c r="D425" s="39" t="s">
        <v>4515</v>
      </c>
      <c r="E425" s="39" t="s">
        <v>261</v>
      </c>
      <c r="F425" s="39" t="s">
        <v>3464</v>
      </c>
      <c r="G425" s="39" t="s">
        <v>6096</v>
      </c>
      <c r="H425" s="39" t="s">
        <v>4502</v>
      </c>
      <c r="I425" s="40" t="n">
        <v>2</v>
      </c>
      <c r="J425" s="40" t="n">
        <v>0</v>
      </c>
      <c r="K425" s="39" t="s">
        <v>4503</v>
      </c>
      <c r="L425" s="41" t="n">
        <v>0</v>
      </c>
      <c r="M425" s="41" t="n">
        <v>66768</v>
      </c>
      <c r="O425" s="42" t="n">
        <f aca="false">M425/SUM($M$2:$M$485)</f>
        <v>0.00108804757077476</v>
      </c>
      <c r="P425" s="43" t="n">
        <f aca="false">IFERROR(M425/I425,0)</f>
        <v>33384</v>
      </c>
      <c r="Q425" s="17" t="n">
        <v>150</v>
      </c>
      <c r="R425" s="44" t="n">
        <f aca="false">I425-Q425</f>
        <v>-148</v>
      </c>
      <c r="S425" s="43" t="n">
        <f aca="false">$AK425*R425</f>
        <v>-4940832</v>
      </c>
      <c r="U425" s="26" t="s">
        <v>259</v>
      </c>
      <c r="V425" s="26" t="s">
        <v>260</v>
      </c>
      <c r="W425" s="26" t="s">
        <v>262</v>
      </c>
      <c r="X425" s="24" t="s">
        <v>226</v>
      </c>
      <c r="Y425" s="26" t="s">
        <v>267</v>
      </c>
      <c r="Z425" s="24" t="s">
        <v>54</v>
      </c>
      <c r="AA425" s="26" t="s">
        <v>4125</v>
      </c>
      <c r="AB425" s="26" t="s">
        <v>4126</v>
      </c>
      <c r="AC425" s="26" t="s">
        <v>4127</v>
      </c>
      <c r="AD425" s="26" t="s">
        <v>269</v>
      </c>
      <c r="AE425" s="26"/>
      <c r="AF425" s="26" t="s">
        <v>270</v>
      </c>
      <c r="AG425" s="26" t="s">
        <v>4128</v>
      </c>
      <c r="AH425" s="45" t="n">
        <v>2</v>
      </c>
      <c r="AI425" s="45" t="n">
        <f aca="false">Q425</f>
        <v>150</v>
      </c>
      <c r="AJ425" s="45" t="n">
        <f aca="false">$AH425-$AI425</f>
        <v>-148</v>
      </c>
      <c r="AK425" s="46" t="n">
        <v>33384</v>
      </c>
      <c r="AL425" s="46" t="n">
        <f aca="false">$AJ425*$AK425</f>
        <v>-4940832</v>
      </c>
      <c r="AM425" s="46" t="n">
        <f aca="false">$AI425*$AK425</f>
        <v>5007600</v>
      </c>
      <c r="AN425" s="28" t="s">
        <v>2316</v>
      </c>
      <c r="AO425" s="26" t="s">
        <v>368</v>
      </c>
    </row>
    <row r="426" customFormat="false" ht="12" hidden="false" customHeight="false" outlineLevel="0" collapsed="false">
      <c r="A426" s="39" t="s">
        <v>4129</v>
      </c>
      <c r="B426" s="39" t="s">
        <v>4130</v>
      </c>
      <c r="C426" s="39" t="s">
        <v>4506</v>
      </c>
      <c r="D426" s="39" t="s">
        <v>4515</v>
      </c>
      <c r="E426" s="39" t="s">
        <v>261</v>
      </c>
      <c r="F426" s="39" t="s">
        <v>3464</v>
      </c>
      <c r="G426" s="39" t="s">
        <v>6096</v>
      </c>
      <c r="H426" s="39" t="s">
        <v>4502</v>
      </c>
      <c r="I426" s="40" t="n">
        <v>2</v>
      </c>
      <c r="J426" s="40" t="n">
        <v>0</v>
      </c>
      <c r="K426" s="39" t="s">
        <v>4503</v>
      </c>
      <c r="L426" s="41" t="n">
        <v>0</v>
      </c>
      <c r="M426" s="41" t="n">
        <v>139680</v>
      </c>
      <c r="O426" s="42" t="n">
        <f aca="false">M426/SUM($M$2:$M$485)</f>
        <v>0.00227621741980916</v>
      </c>
      <c r="P426" s="43" t="n">
        <f aca="false">IFERROR(M426/I426,0)</f>
        <v>69840</v>
      </c>
      <c r="Q426" s="17"/>
      <c r="R426" s="44" t="n">
        <f aca="false">I426-Q426</f>
        <v>2</v>
      </c>
      <c r="S426" s="43" t="n">
        <f aca="false">$AK426*R426</f>
        <v>139680</v>
      </c>
      <c r="U426" s="26" t="s">
        <v>259</v>
      </c>
      <c r="V426" s="26" t="s">
        <v>260</v>
      </c>
      <c r="W426" s="26" t="s">
        <v>262</v>
      </c>
      <c r="X426" s="26"/>
      <c r="Y426" s="26" t="s">
        <v>277</v>
      </c>
      <c r="Z426" s="27" t="s">
        <v>123</v>
      </c>
      <c r="AA426" s="26"/>
      <c r="AB426" s="26"/>
      <c r="AC426" s="26"/>
      <c r="AD426" s="26"/>
      <c r="AE426" s="26"/>
      <c r="AF426" s="26"/>
      <c r="AG426" s="26"/>
      <c r="AH426" s="45" t="n">
        <v>2</v>
      </c>
      <c r="AI426" s="45" t="n">
        <f aca="false">Q426</f>
        <v>0</v>
      </c>
      <c r="AJ426" s="45" t="n">
        <f aca="false">$AH426-$AI426</f>
        <v>2</v>
      </c>
      <c r="AK426" s="46" t="n">
        <v>69840</v>
      </c>
      <c r="AL426" s="46" t="n">
        <f aca="false">$AJ426*$AK426</f>
        <v>139680</v>
      </c>
      <c r="AM426" s="46" t="n">
        <f aca="false">$AI426*$AK426</f>
        <v>0</v>
      </c>
      <c r="AN426" s="26"/>
      <c r="AO426" s="26"/>
    </row>
    <row r="427" customFormat="false" ht="12" hidden="false" customHeight="false" outlineLevel="0" collapsed="false">
      <c r="A427" s="39" t="s">
        <v>4131</v>
      </c>
      <c r="B427" s="39" t="s">
        <v>4132</v>
      </c>
      <c r="C427" s="39" t="s">
        <v>4506</v>
      </c>
      <c r="D427" s="39" t="s">
        <v>4505</v>
      </c>
      <c r="E427" s="39" t="s">
        <v>261</v>
      </c>
      <c r="F427" s="39" t="s">
        <v>3464</v>
      </c>
      <c r="G427" s="39" t="s">
        <v>6096</v>
      </c>
      <c r="H427" s="39" t="s">
        <v>4502</v>
      </c>
      <c r="I427" s="40" t="n">
        <v>2</v>
      </c>
      <c r="J427" s="40" t="n">
        <v>0</v>
      </c>
      <c r="K427" s="39" t="s">
        <v>4503</v>
      </c>
      <c r="L427" s="41" t="n">
        <v>0</v>
      </c>
      <c r="M427" s="41" t="n">
        <v>38700</v>
      </c>
      <c r="O427" s="42" t="n">
        <f aca="false">M427/SUM($M$2:$M$485)</f>
        <v>0.000630653022240941</v>
      </c>
      <c r="P427" s="43" t="n">
        <f aca="false">IFERROR(M427/I427,0)</f>
        <v>19350</v>
      </c>
      <c r="Q427" s="17"/>
      <c r="R427" s="44" t="n">
        <f aca="false">I427-Q427</f>
        <v>2</v>
      </c>
      <c r="S427" s="43" t="n">
        <f aca="false">$AK427*R427</f>
        <v>38700</v>
      </c>
      <c r="U427" s="26" t="s">
        <v>259</v>
      </c>
      <c r="V427" s="26" t="s">
        <v>260</v>
      </c>
      <c r="W427" s="26" t="s">
        <v>262</v>
      </c>
      <c r="X427" s="26"/>
      <c r="Y427" s="26" t="s">
        <v>277</v>
      </c>
      <c r="Z427" s="27" t="s">
        <v>123</v>
      </c>
      <c r="AA427" s="26"/>
      <c r="AB427" s="26"/>
      <c r="AC427" s="26"/>
      <c r="AD427" s="26"/>
      <c r="AE427" s="26"/>
      <c r="AF427" s="26"/>
      <c r="AG427" s="26"/>
      <c r="AH427" s="45" t="n">
        <v>2</v>
      </c>
      <c r="AI427" s="45" t="n">
        <f aca="false">Q427</f>
        <v>0</v>
      </c>
      <c r="AJ427" s="45" t="n">
        <f aca="false">$AH427-$AI427</f>
        <v>2</v>
      </c>
      <c r="AK427" s="46" t="n">
        <v>19350</v>
      </c>
      <c r="AL427" s="46" t="n">
        <f aca="false">$AJ427*$AK427</f>
        <v>38700</v>
      </c>
      <c r="AM427" s="46" t="n">
        <f aca="false">$AI427*$AK427</f>
        <v>0</v>
      </c>
      <c r="AN427" s="26"/>
      <c r="AO427" s="26"/>
    </row>
    <row r="428" customFormat="false" ht="12" hidden="false" customHeight="false" outlineLevel="0" collapsed="false">
      <c r="A428" s="39" t="s">
        <v>4133</v>
      </c>
      <c r="B428" s="39" t="s">
        <v>4134</v>
      </c>
      <c r="C428" s="39" t="s">
        <v>4506</v>
      </c>
      <c r="D428" s="39" t="s">
        <v>4505</v>
      </c>
      <c r="E428" s="39" t="s">
        <v>261</v>
      </c>
      <c r="F428" s="39" t="s">
        <v>3464</v>
      </c>
      <c r="G428" s="39" t="s">
        <v>6096</v>
      </c>
      <c r="H428" s="39" t="s">
        <v>4502</v>
      </c>
      <c r="I428" s="40" t="n">
        <v>2</v>
      </c>
      <c r="J428" s="40" t="n">
        <v>0</v>
      </c>
      <c r="K428" s="39" t="s">
        <v>4503</v>
      </c>
      <c r="L428" s="41" t="n">
        <v>0</v>
      </c>
      <c r="M428" s="41" t="n">
        <v>102200</v>
      </c>
      <c r="O428" s="42" t="n">
        <f aca="false">M428/SUM($M$2:$M$485)</f>
        <v>0.00166544544891535</v>
      </c>
      <c r="P428" s="43" t="n">
        <f aca="false">IFERROR(M428/I428,0)</f>
        <v>51100</v>
      </c>
      <c r="Q428" s="17"/>
      <c r="R428" s="44" t="n">
        <f aca="false">I428-Q428</f>
        <v>2</v>
      </c>
      <c r="S428" s="43" t="n">
        <f aca="false">$AK428*R428</f>
        <v>102200</v>
      </c>
      <c r="U428" s="26" t="s">
        <v>259</v>
      </c>
      <c r="V428" s="26" t="s">
        <v>260</v>
      </c>
      <c r="W428" s="26" t="s">
        <v>262</v>
      </c>
      <c r="X428" s="26"/>
      <c r="Y428" s="26" t="s">
        <v>277</v>
      </c>
      <c r="Z428" s="27" t="s">
        <v>123</v>
      </c>
      <c r="AA428" s="26"/>
      <c r="AB428" s="26"/>
      <c r="AC428" s="26"/>
      <c r="AD428" s="26"/>
      <c r="AE428" s="26"/>
      <c r="AF428" s="26"/>
      <c r="AG428" s="26"/>
      <c r="AH428" s="45" t="n">
        <v>2</v>
      </c>
      <c r="AI428" s="45" t="n">
        <f aca="false">Q428</f>
        <v>0</v>
      </c>
      <c r="AJ428" s="45" t="n">
        <f aca="false">$AH428-$AI428</f>
        <v>2</v>
      </c>
      <c r="AK428" s="46" t="n">
        <v>51100</v>
      </c>
      <c r="AL428" s="46" t="n">
        <f aca="false">$AJ428*$AK428</f>
        <v>102200</v>
      </c>
      <c r="AM428" s="46" t="n">
        <f aca="false">$AI428*$AK428</f>
        <v>0</v>
      </c>
      <c r="AN428" s="26"/>
      <c r="AO428" s="26"/>
    </row>
    <row r="429" customFormat="false" ht="12" hidden="false" customHeight="false" outlineLevel="0" collapsed="false">
      <c r="A429" s="39" t="s">
        <v>4135</v>
      </c>
      <c r="B429" s="39" t="s">
        <v>4136</v>
      </c>
      <c r="C429" s="39"/>
      <c r="D429" s="39" t="s">
        <v>4505</v>
      </c>
      <c r="E429" s="39" t="s">
        <v>274</v>
      </c>
      <c r="F429" s="39" t="s">
        <v>3464</v>
      </c>
      <c r="G429" s="39" t="s">
        <v>6096</v>
      </c>
      <c r="H429" s="39" t="s">
        <v>4502</v>
      </c>
      <c r="I429" s="40" t="n">
        <v>2</v>
      </c>
      <c r="J429" s="40" t="n">
        <v>0</v>
      </c>
      <c r="K429" s="39" t="s">
        <v>4503</v>
      </c>
      <c r="L429" s="41" t="n">
        <v>0</v>
      </c>
      <c r="M429" s="41" t="n">
        <v>10109.4</v>
      </c>
      <c r="O429" s="42" t="n">
        <f aca="false">M429/SUM($M$2:$M$485)</f>
        <v>0.000164742213515312</v>
      </c>
      <c r="P429" s="43" t="n">
        <f aca="false">IFERROR(M429/I429,0)</f>
        <v>5054.7</v>
      </c>
      <c r="Q429" s="17" t="n">
        <v>18</v>
      </c>
      <c r="R429" s="44" t="n">
        <f aca="false">I429-Q429</f>
        <v>-16</v>
      </c>
      <c r="S429" s="43" t="n">
        <f aca="false">$AK429*R429</f>
        <v>-80875.2</v>
      </c>
      <c r="U429" s="26" t="s">
        <v>259</v>
      </c>
      <c r="V429" s="26" t="s">
        <v>273</v>
      </c>
      <c r="W429" s="26" t="s">
        <v>262</v>
      </c>
      <c r="X429" s="29" t="s">
        <v>227</v>
      </c>
      <c r="Y429" s="26" t="s">
        <v>297</v>
      </c>
      <c r="Z429" s="24" t="s">
        <v>54</v>
      </c>
      <c r="AA429" s="26" t="s">
        <v>4137</v>
      </c>
      <c r="AB429" s="26" t="s">
        <v>4138</v>
      </c>
      <c r="AC429" s="26" t="s">
        <v>4139</v>
      </c>
      <c r="AD429" s="26" t="s">
        <v>269</v>
      </c>
      <c r="AE429" s="26"/>
      <c r="AF429" s="26" t="s">
        <v>270</v>
      </c>
      <c r="AG429" s="26" t="s">
        <v>4140</v>
      </c>
      <c r="AH429" s="45" t="n">
        <v>2</v>
      </c>
      <c r="AI429" s="45" t="n">
        <f aca="false">Q429</f>
        <v>18</v>
      </c>
      <c r="AJ429" s="45" t="n">
        <f aca="false">$AH429-$AI429</f>
        <v>-16</v>
      </c>
      <c r="AK429" s="46" t="n">
        <v>5054.7</v>
      </c>
      <c r="AL429" s="46" t="n">
        <f aca="false">$AJ429*$AK429</f>
        <v>-80875.2</v>
      </c>
      <c r="AM429" s="46" t="n">
        <f aca="false">$AI429*$AK429</f>
        <v>90984.6</v>
      </c>
      <c r="AN429" s="26"/>
      <c r="AO429" s="26" t="s">
        <v>2391</v>
      </c>
    </row>
    <row r="430" customFormat="false" ht="12" hidden="false" customHeight="false" outlineLevel="0" collapsed="false">
      <c r="A430" s="39" t="s">
        <v>1462</v>
      </c>
      <c r="B430" s="39" t="s">
        <v>1463</v>
      </c>
      <c r="C430" s="39"/>
      <c r="D430" s="39" t="s">
        <v>4505</v>
      </c>
      <c r="E430" s="39" t="s">
        <v>274</v>
      </c>
      <c r="F430" s="39" t="s">
        <v>3464</v>
      </c>
      <c r="G430" s="39" t="s">
        <v>6096</v>
      </c>
      <c r="H430" s="39" t="s">
        <v>4502</v>
      </c>
      <c r="I430" s="40" t="n">
        <v>2</v>
      </c>
      <c r="J430" s="40" t="n">
        <v>0</v>
      </c>
      <c r="K430" s="39" t="s">
        <v>4503</v>
      </c>
      <c r="L430" s="41" t="n">
        <v>0</v>
      </c>
      <c r="M430" s="41" t="n">
        <v>64119.05</v>
      </c>
      <c r="O430" s="42" t="n">
        <f aca="false">M430/SUM($M$2:$M$485)</f>
        <v>0.00104488043063871</v>
      </c>
      <c r="P430" s="43" t="n">
        <f aca="false">IFERROR(M430/I430,0)</f>
        <v>32059.525</v>
      </c>
      <c r="Q430" s="17"/>
      <c r="R430" s="44" t="n">
        <f aca="false">I430-Q430</f>
        <v>2</v>
      </c>
      <c r="S430" s="43" t="n">
        <f aca="false">$AK430*R430</f>
        <v>64119.048</v>
      </c>
      <c r="U430" s="26" t="s">
        <v>259</v>
      </c>
      <c r="V430" s="26" t="s">
        <v>273</v>
      </c>
      <c r="W430" s="26" t="s">
        <v>262</v>
      </c>
      <c r="X430" s="26"/>
      <c r="Y430" s="26" t="s">
        <v>277</v>
      </c>
      <c r="Z430" s="27" t="s">
        <v>123</v>
      </c>
      <c r="AA430" s="26"/>
      <c r="AB430" s="26"/>
      <c r="AC430" s="26"/>
      <c r="AD430" s="26"/>
      <c r="AE430" s="26"/>
      <c r="AF430" s="26"/>
      <c r="AG430" s="26"/>
      <c r="AH430" s="45"/>
      <c r="AI430" s="45"/>
      <c r="AJ430" s="45"/>
      <c r="AK430" s="46" t="n">
        <v>32059.524</v>
      </c>
      <c r="AL430" s="46"/>
      <c r="AM430" s="46"/>
      <c r="AN430" s="26"/>
      <c r="AO430" s="26" t="s">
        <v>3489</v>
      </c>
    </row>
    <row r="431" customFormat="false" ht="12" hidden="false" customHeight="false" outlineLevel="0" collapsed="false">
      <c r="A431" s="39" t="s">
        <v>2624</v>
      </c>
      <c r="B431" s="39" t="s">
        <v>2625</v>
      </c>
      <c r="C431" s="39"/>
      <c r="D431" s="39" t="s">
        <v>4505</v>
      </c>
      <c r="E431" s="39" t="s">
        <v>274</v>
      </c>
      <c r="F431" s="39" t="s">
        <v>3464</v>
      </c>
      <c r="G431" s="39" t="s">
        <v>6097</v>
      </c>
      <c r="H431" s="39" t="s">
        <v>4502</v>
      </c>
      <c r="I431" s="40" t="n">
        <v>2</v>
      </c>
      <c r="J431" s="40" t="n">
        <v>0</v>
      </c>
      <c r="K431" s="39" t="s">
        <v>4503</v>
      </c>
      <c r="L431" s="41" t="n">
        <v>0</v>
      </c>
      <c r="M431" s="41" t="n">
        <v>92000</v>
      </c>
      <c r="O431" s="42" t="n">
        <f aca="false">M431/SUM($M$2:$M$485)</f>
        <v>0.00149922682289836</v>
      </c>
      <c r="P431" s="43" t="n">
        <f aca="false">IFERROR(M431/I431,0)</f>
        <v>46000</v>
      </c>
      <c r="Q431" s="17" t="n">
        <v>1</v>
      </c>
      <c r="R431" s="44" t="n">
        <f aca="false">I431-Q431</f>
        <v>1</v>
      </c>
      <c r="S431" s="43" t="n">
        <f aca="false">$AK431*R431</f>
        <v>46000</v>
      </c>
      <c r="U431" s="26" t="s">
        <v>259</v>
      </c>
      <c r="V431" s="26" t="s">
        <v>273</v>
      </c>
      <c r="W431" s="26" t="s">
        <v>262</v>
      </c>
      <c r="X431" s="24" t="s">
        <v>226</v>
      </c>
      <c r="Y431" s="26" t="s">
        <v>267</v>
      </c>
      <c r="Z431" s="25" t="s">
        <v>51</v>
      </c>
      <c r="AA431" s="26" t="s">
        <v>2016</v>
      </c>
      <c r="AB431" s="26" t="s">
        <v>4141</v>
      </c>
      <c r="AC431" s="26" t="s">
        <v>4142</v>
      </c>
      <c r="AD431" s="26" t="s">
        <v>269</v>
      </c>
      <c r="AE431" s="26"/>
      <c r="AF431" s="26" t="s">
        <v>270</v>
      </c>
      <c r="AG431" s="26" t="s">
        <v>1651</v>
      </c>
      <c r="AH431" s="45" t="n">
        <v>2</v>
      </c>
      <c r="AI431" s="45" t="n">
        <f aca="false">Q431</f>
        <v>1</v>
      </c>
      <c r="AJ431" s="45" t="n">
        <f aca="false">$AH431-$AI431</f>
        <v>1</v>
      </c>
      <c r="AK431" s="46" t="n">
        <v>46000</v>
      </c>
      <c r="AL431" s="46" t="n">
        <f aca="false">$AJ431*$AK431</f>
        <v>46000</v>
      </c>
      <c r="AM431" s="46" t="n">
        <f aca="false">$AI431*$AK431</f>
        <v>46000</v>
      </c>
      <c r="AN431" s="26"/>
      <c r="AO431" s="26" t="s">
        <v>368</v>
      </c>
    </row>
    <row r="432" customFormat="false" ht="12" hidden="false" customHeight="false" outlineLevel="0" collapsed="false">
      <c r="A432" s="39" t="s">
        <v>2983</v>
      </c>
      <c r="B432" s="39" t="s">
        <v>2984</v>
      </c>
      <c r="C432" s="39"/>
      <c r="D432" s="39" t="s">
        <v>4505</v>
      </c>
      <c r="E432" s="39" t="s">
        <v>274</v>
      </c>
      <c r="F432" s="39" t="s">
        <v>3464</v>
      </c>
      <c r="G432" s="39" t="s">
        <v>6133</v>
      </c>
      <c r="H432" s="39" t="s">
        <v>4502</v>
      </c>
      <c r="I432" s="40" t="n">
        <v>2</v>
      </c>
      <c r="J432" s="40" t="n">
        <v>0</v>
      </c>
      <c r="K432" s="39" t="s">
        <v>4503</v>
      </c>
      <c r="L432" s="41" t="n">
        <v>0</v>
      </c>
      <c r="M432" s="41" t="n">
        <v>21074</v>
      </c>
      <c r="O432" s="42" t="n">
        <f aca="false">M432/SUM($M$2:$M$485)</f>
        <v>0.000343420718106088</v>
      </c>
      <c r="P432" s="43" t="n">
        <f aca="false">IFERROR(M432/I432,0)</f>
        <v>10537</v>
      </c>
      <c r="Q432" s="17"/>
      <c r="R432" s="44" t="n">
        <f aca="false">I432-Q432</f>
        <v>2</v>
      </c>
      <c r="S432" s="43" t="n">
        <f aca="false">$AK432*R432</f>
        <v>21074</v>
      </c>
      <c r="U432" s="26" t="s">
        <v>259</v>
      </c>
      <c r="V432" s="26" t="s">
        <v>273</v>
      </c>
      <c r="W432" s="26" t="s">
        <v>262</v>
      </c>
      <c r="X432" s="26"/>
      <c r="Y432" s="26" t="s">
        <v>277</v>
      </c>
      <c r="Z432" s="27" t="s">
        <v>123</v>
      </c>
      <c r="AA432" s="26"/>
      <c r="AB432" s="26"/>
      <c r="AC432" s="26"/>
      <c r="AD432" s="26"/>
      <c r="AE432" s="26"/>
      <c r="AF432" s="26"/>
      <c r="AG432" s="26"/>
      <c r="AH432" s="45" t="n">
        <v>2</v>
      </c>
      <c r="AI432" s="45" t="n">
        <f aca="false">Q432</f>
        <v>0</v>
      </c>
      <c r="AJ432" s="45" t="n">
        <f aca="false">$AH432-$AI432</f>
        <v>2</v>
      </c>
      <c r="AK432" s="46" t="n">
        <v>10537</v>
      </c>
      <c r="AL432" s="46" t="n">
        <f aca="false">$AJ432*$AK432</f>
        <v>21074</v>
      </c>
      <c r="AM432" s="46" t="n">
        <f aca="false">$AI432*$AK432</f>
        <v>0</v>
      </c>
      <c r="AN432" s="26"/>
      <c r="AO432" s="26"/>
    </row>
    <row r="433" customFormat="false" ht="12" hidden="false" customHeight="false" outlineLevel="0" collapsed="false">
      <c r="A433" s="39" t="s">
        <v>2986</v>
      </c>
      <c r="B433" s="39" t="s">
        <v>2987</v>
      </c>
      <c r="C433" s="39"/>
      <c r="D433" s="39" t="s">
        <v>4505</v>
      </c>
      <c r="E433" s="39" t="s">
        <v>274</v>
      </c>
      <c r="F433" s="39" t="s">
        <v>3464</v>
      </c>
      <c r="G433" s="39" t="s">
        <v>6133</v>
      </c>
      <c r="H433" s="39" t="s">
        <v>4502</v>
      </c>
      <c r="I433" s="40" t="n">
        <v>2</v>
      </c>
      <c r="J433" s="40" t="n">
        <v>0</v>
      </c>
      <c r="K433" s="39" t="s">
        <v>4503</v>
      </c>
      <c r="L433" s="41" t="n">
        <v>0</v>
      </c>
      <c r="M433" s="41" t="n">
        <v>21072</v>
      </c>
      <c r="O433" s="42" t="n">
        <f aca="false">M433/SUM($M$2:$M$485)</f>
        <v>0.000343388126218633</v>
      </c>
      <c r="P433" s="43" t="n">
        <f aca="false">IFERROR(M433/I433,0)</f>
        <v>10536</v>
      </c>
      <c r="Q433" s="17"/>
      <c r="R433" s="44" t="n">
        <f aca="false">I433-Q433</f>
        <v>2</v>
      </c>
      <c r="S433" s="43" t="n">
        <f aca="false">$AK433*R433</f>
        <v>21072</v>
      </c>
      <c r="U433" s="26" t="s">
        <v>259</v>
      </c>
      <c r="V433" s="26" t="s">
        <v>273</v>
      </c>
      <c r="W433" s="26" t="s">
        <v>262</v>
      </c>
      <c r="X433" s="26"/>
      <c r="Y433" s="26" t="s">
        <v>277</v>
      </c>
      <c r="Z433" s="27" t="s">
        <v>123</v>
      </c>
      <c r="AA433" s="26"/>
      <c r="AB433" s="26"/>
      <c r="AC433" s="26"/>
      <c r="AD433" s="26"/>
      <c r="AE433" s="26"/>
      <c r="AF433" s="26"/>
      <c r="AG433" s="26"/>
      <c r="AH433" s="45" t="n">
        <v>2</v>
      </c>
      <c r="AI433" s="45" t="n">
        <f aca="false">Q433</f>
        <v>0</v>
      </c>
      <c r="AJ433" s="45" t="n">
        <f aca="false">$AH433-$AI433</f>
        <v>2</v>
      </c>
      <c r="AK433" s="46" t="n">
        <v>10536</v>
      </c>
      <c r="AL433" s="46" t="n">
        <f aca="false">$AJ433*$AK433</f>
        <v>21072</v>
      </c>
      <c r="AM433" s="46" t="n">
        <f aca="false">$AI433*$AK433</f>
        <v>0</v>
      </c>
      <c r="AN433" s="26"/>
      <c r="AO433" s="26"/>
    </row>
    <row r="434" customFormat="false" ht="12" hidden="false" customHeight="false" outlineLevel="0" collapsed="false">
      <c r="A434" s="39" t="s">
        <v>2656</v>
      </c>
      <c r="B434" s="39" t="s">
        <v>2657</v>
      </c>
      <c r="C434" s="39"/>
      <c r="D434" s="39" t="s">
        <v>4505</v>
      </c>
      <c r="E434" s="39" t="s">
        <v>274</v>
      </c>
      <c r="F434" s="39" t="s">
        <v>3464</v>
      </c>
      <c r="G434" s="39" t="s">
        <v>6133</v>
      </c>
      <c r="H434" s="39" t="s">
        <v>4502</v>
      </c>
      <c r="I434" s="40" t="n">
        <v>2</v>
      </c>
      <c r="J434" s="40" t="n">
        <v>0</v>
      </c>
      <c r="K434" s="39" t="s">
        <v>4503</v>
      </c>
      <c r="L434" s="41" t="n">
        <v>0</v>
      </c>
      <c r="M434" s="41" t="n">
        <v>31200</v>
      </c>
      <c r="O434" s="42" t="n">
        <f aca="false">M434/SUM($M$2:$M$485)</f>
        <v>0.00050843344428727</v>
      </c>
      <c r="P434" s="43" t="n">
        <f aca="false">IFERROR(M434/I434,0)</f>
        <v>15600</v>
      </c>
      <c r="Q434" s="17"/>
      <c r="R434" s="44" t="n">
        <f aca="false">I434-Q434</f>
        <v>2</v>
      </c>
      <c r="S434" s="43" t="n">
        <f aca="false">$AK434*R434</f>
        <v>31200</v>
      </c>
      <c r="U434" s="26" t="s">
        <v>259</v>
      </c>
      <c r="V434" s="26" t="s">
        <v>273</v>
      </c>
      <c r="W434" s="26" t="s">
        <v>262</v>
      </c>
      <c r="X434" s="26"/>
      <c r="Y434" s="26" t="s">
        <v>277</v>
      </c>
      <c r="Z434" s="27" t="s">
        <v>123</v>
      </c>
      <c r="AA434" s="26"/>
      <c r="AB434" s="26"/>
      <c r="AC434" s="26"/>
      <c r="AD434" s="26"/>
      <c r="AE434" s="26"/>
      <c r="AF434" s="26"/>
      <c r="AG434" s="26"/>
      <c r="AH434" s="45" t="n">
        <v>2</v>
      </c>
      <c r="AI434" s="45" t="n">
        <f aca="false">Q434</f>
        <v>0</v>
      </c>
      <c r="AJ434" s="45" t="n">
        <f aca="false">$AH434-$AI434</f>
        <v>2</v>
      </c>
      <c r="AK434" s="46" t="n">
        <v>15600</v>
      </c>
      <c r="AL434" s="46" t="n">
        <f aca="false">$AJ434*$AK434</f>
        <v>31200</v>
      </c>
      <c r="AM434" s="46" t="n">
        <f aca="false">$AI434*$AK434</f>
        <v>0</v>
      </c>
      <c r="AN434" s="26"/>
      <c r="AO434" s="26"/>
    </row>
    <row r="435" customFormat="false" ht="12" hidden="false" customHeight="false" outlineLevel="0" collapsed="false">
      <c r="A435" s="39" t="s">
        <v>4143</v>
      </c>
      <c r="B435" s="39" t="s">
        <v>2580</v>
      </c>
      <c r="C435" s="39"/>
      <c r="D435" s="39" t="s">
        <v>4500</v>
      </c>
      <c r="E435" s="39" t="s">
        <v>274</v>
      </c>
      <c r="F435" s="39" t="s">
        <v>3464</v>
      </c>
      <c r="G435" s="39" t="s">
        <v>6133</v>
      </c>
      <c r="H435" s="39" t="s">
        <v>4502</v>
      </c>
      <c r="I435" s="40" t="n">
        <v>2</v>
      </c>
      <c r="J435" s="40" t="n">
        <v>0</v>
      </c>
      <c r="K435" s="39" t="s">
        <v>4503</v>
      </c>
      <c r="L435" s="41" t="n">
        <v>0</v>
      </c>
      <c r="M435" s="41" t="n">
        <v>59554</v>
      </c>
      <c r="O435" s="42" t="n">
        <f aca="false">M435/SUM($M$2:$M$485)</f>
        <v>0.000970488632727054</v>
      </c>
      <c r="P435" s="43" t="n">
        <f aca="false">IFERROR(M435/I435,0)</f>
        <v>29777</v>
      </c>
      <c r="Q435" s="17" t="n">
        <v>2</v>
      </c>
      <c r="R435" s="44" t="n">
        <f aca="false">I435-Q435</f>
        <v>0</v>
      </c>
      <c r="S435" s="43" t="n">
        <f aca="false">$AK435*R435</f>
        <v>0</v>
      </c>
      <c r="U435" s="26" t="s">
        <v>259</v>
      </c>
      <c r="V435" s="26" t="s">
        <v>273</v>
      </c>
      <c r="W435" s="26" t="s">
        <v>262</v>
      </c>
      <c r="X435" s="24" t="s">
        <v>226</v>
      </c>
      <c r="Y435" s="26" t="s">
        <v>267</v>
      </c>
      <c r="Z435" s="30" t="s">
        <v>117</v>
      </c>
      <c r="AA435" s="26" t="s">
        <v>3386</v>
      </c>
      <c r="AB435" s="26" t="s">
        <v>4144</v>
      </c>
      <c r="AC435" s="26" t="s">
        <v>290</v>
      </c>
      <c r="AD435" s="26" t="s">
        <v>269</v>
      </c>
      <c r="AE435" s="26"/>
      <c r="AF435" s="26" t="s">
        <v>270</v>
      </c>
      <c r="AG435" s="26" t="s">
        <v>2582</v>
      </c>
      <c r="AH435" s="45" t="n">
        <v>2</v>
      </c>
      <c r="AI435" s="45" t="n">
        <f aca="false">Q435</f>
        <v>2</v>
      </c>
      <c r="AJ435" s="45" t="n">
        <f aca="false">$AH435-$AI435</f>
        <v>0</v>
      </c>
      <c r="AK435" s="46" t="n">
        <v>29777</v>
      </c>
      <c r="AL435" s="46" t="n">
        <f aca="false">$AJ435*$AK435</f>
        <v>0</v>
      </c>
      <c r="AM435" s="46" t="n">
        <f aca="false">$AI435*$AK435</f>
        <v>59554</v>
      </c>
      <c r="AN435" s="26"/>
      <c r="AO435" s="26" t="s">
        <v>4145</v>
      </c>
    </row>
    <row r="436" customFormat="false" ht="12" hidden="false" customHeight="false" outlineLevel="0" collapsed="false">
      <c r="A436" s="39" t="s">
        <v>1436</v>
      </c>
      <c r="B436" s="39" t="s">
        <v>1437</v>
      </c>
      <c r="C436" s="39"/>
      <c r="D436" s="39" t="s">
        <v>4565</v>
      </c>
      <c r="E436" s="39" t="s">
        <v>611</v>
      </c>
      <c r="F436" s="39" t="s">
        <v>3464</v>
      </c>
      <c r="G436" s="39" t="s">
        <v>6133</v>
      </c>
      <c r="H436" s="39" t="s">
        <v>4502</v>
      </c>
      <c r="I436" s="40" t="n">
        <v>2</v>
      </c>
      <c r="J436" s="40" t="n">
        <v>0</v>
      </c>
      <c r="K436" s="39" t="s">
        <v>4503</v>
      </c>
      <c r="L436" s="41" t="n">
        <v>0</v>
      </c>
      <c r="M436" s="41" t="n">
        <v>96000</v>
      </c>
      <c r="O436" s="42" t="n">
        <f aca="false">M436/SUM($M$2:$M$485)</f>
        <v>0.00156441059780699</v>
      </c>
      <c r="P436" s="43" t="n">
        <f aca="false">IFERROR(M436/I436,0)</f>
        <v>48000</v>
      </c>
      <c r="Q436" s="17"/>
      <c r="R436" s="44" t="n">
        <f aca="false">I436-Q436</f>
        <v>2</v>
      </c>
      <c r="S436" s="43" t="n">
        <f aca="false">$AK436*R436</f>
        <v>96000</v>
      </c>
      <c r="U436" s="26" t="s">
        <v>259</v>
      </c>
      <c r="V436" s="26" t="s">
        <v>610</v>
      </c>
      <c r="W436" s="26" t="s">
        <v>612</v>
      </c>
      <c r="X436" s="26"/>
      <c r="Y436" s="26" t="s">
        <v>615</v>
      </c>
      <c r="Z436" s="27" t="s">
        <v>126</v>
      </c>
      <c r="AA436" s="26"/>
      <c r="AB436" s="26"/>
      <c r="AC436" s="26"/>
      <c r="AD436" s="26"/>
      <c r="AE436" s="26"/>
      <c r="AF436" s="26"/>
      <c r="AG436" s="26"/>
      <c r="AH436" s="45" t="n">
        <v>2</v>
      </c>
      <c r="AI436" s="45" t="n">
        <f aca="false">Q436</f>
        <v>0</v>
      </c>
      <c r="AJ436" s="45" t="n">
        <f aca="false">$AH436-$AI436</f>
        <v>2</v>
      </c>
      <c r="AK436" s="46" t="n">
        <v>48000</v>
      </c>
      <c r="AL436" s="46" t="n">
        <f aca="false">$AJ436*$AK436</f>
        <v>96000</v>
      </c>
      <c r="AM436" s="46" t="n">
        <f aca="false">$AI436*$AK436</f>
        <v>0</v>
      </c>
      <c r="AN436" s="26"/>
      <c r="AO436" s="26"/>
    </row>
    <row r="437" customFormat="false" ht="12" hidden="false" customHeight="false" outlineLevel="0" collapsed="false">
      <c r="A437" s="39" t="s">
        <v>1375</v>
      </c>
      <c r="B437" s="39" t="s">
        <v>1376</v>
      </c>
      <c r="C437" s="39"/>
      <c r="D437" s="39" t="s">
        <v>4565</v>
      </c>
      <c r="E437" s="39" t="s">
        <v>611</v>
      </c>
      <c r="F437" s="39" t="s">
        <v>3464</v>
      </c>
      <c r="G437" s="39" t="s">
        <v>6133</v>
      </c>
      <c r="H437" s="39" t="s">
        <v>4502</v>
      </c>
      <c r="I437" s="40" t="n">
        <v>2</v>
      </c>
      <c r="J437" s="40" t="n">
        <v>0</v>
      </c>
      <c r="K437" s="39" t="s">
        <v>4503</v>
      </c>
      <c r="L437" s="41" t="n">
        <v>0</v>
      </c>
      <c r="M437" s="41" t="n">
        <v>171769.33</v>
      </c>
      <c r="O437" s="42" t="n">
        <f aca="false">M437/SUM($M$2:$M$485)</f>
        <v>0.0027991433357313</v>
      </c>
      <c r="P437" s="43" t="n">
        <f aca="false">IFERROR(M437/I437,0)</f>
        <v>85884.665</v>
      </c>
      <c r="Q437" s="17"/>
      <c r="R437" s="44" t="n">
        <f aca="false">I437-Q437</f>
        <v>2</v>
      </c>
      <c r="S437" s="43" t="n">
        <f aca="false">$AK437*R437</f>
        <v>171769.333333333</v>
      </c>
      <c r="U437" s="26" t="s">
        <v>259</v>
      </c>
      <c r="V437" s="26" t="s">
        <v>610</v>
      </c>
      <c r="W437" s="26" t="s">
        <v>612</v>
      </c>
      <c r="X437" s="26"/>
      <c r="Y437" s="26" t="s">
        <v>615</v>
      </c>
      <c r="Z437" s="27" t="s">
        <v>126</v>
      </c>
      <c r="AA437" s="26"/>
      <c r="AB437" s="26"/>
      <c r="AC437" s="26"/>
      <c r="AD437" s="26"/>
      <c r="AE437" s="26"/>
      <c r="AF437" s="26"/>
      <c r="AG437" s="26"/>
      <c r="AH437" s="45"/>
      <c r="AI437" s="45"/>
      <c r="AJ437" s="45"/>
      <c r="AK437" s="46" t="n">
        <v>85884.6666666667</v>
      </c>
      <c r="AL437" s="46"/>
      <c r="AM437" s="46"/>
      <c r="AN437" s="26"/>
      <c r="AO437" s="26" t="s">
        <v>3489</v>
      </c>
    </row>
    <row r="438" customFormat="false" ht="12" hidden="false" customHeight="false" outlineLevel="0" collapsed="false">
      <c r="A438" s="39" t="s">
        <v>2618</v>
      </c>
      <c r="B438" s="39" t="s">
        <v>2619</v>
      </c>
      <c r="C438" s="39"/>
      <c r="D438" s="39" t="s">
        <v>4565</v>
      </c>
      <c r="E438" s="39" t="s">
        <v>611</v>
      </c>
      <c r="F438" s="39" t="s">
        <v>3464</v>
      </c>
      <c r="G438" s="39" t="s">
        <v>6133</v>
      </c>
      <c r="H438" s="39" t="s">
        <v>4502</v>
      </c>
      <c r="I438" s="40" t="n">
        <v>2</v>
      </c>
      <c r="J438" s="40" t="n">
        <v>0</v>
      </c>
      <c r="K438" s="39" t="s">
        <v>4503</v>
      </c>
      <c r="L438" s="41" t="n">
        <v>0</v>
      </c>
      <c r="M438" s="41" t="n">
        <v>184397.56</v>
      </c>
      <c r="O438" s="42" t="n">
        <f aca="false">M438/SUM($M$2:$M$485)</f>
        <v>0.00300493226118489</v>
      </c>
      <c r="P438" s="43" t="n">
        <f aca="false">IFERROR(M438/I438,0)</f>
        <v>92198.78</v>
      </c>
      <c r="Q438" s="17"/>
      <c r="R438" s="44" t="n">
        <f aca="false">I438-Q438</f>
        <v>2</v>
      </c>
      <c r="S438" s="43" t="n">
        <f aca="false">$AK438*R438</f>
        <v>184397.555555556</v>
      </c>
      <c r="U438" s="26" t="s">
        <v>259</v>
      </c>
      <c r="V438" s="26" t="s">
        <v>610</v>
      </c>
      <c r="W438" s="26" t="s">
        <v>612</v>
      </c>
      <c r="X438" s="26"/>
      <c r="Y438" s="26" t="s">
        <v>615</v>
      </c>
      <c r="Z438" s="27" t="s">
        <v>126</v>
      </c>
      <c r="AA438" s="26"/>
      <c r="AB438" s="26"/>
      <c r="AC438" s="26"/>
      <c r="AD438" s="26"/>
      <c r="AE438" s="26"/>
      <c r="AF438" s="26"/>
      <c r="AG438" s="26"/>
      <c r="AH438" s="45"/>
      <c r="AI438" s="45"/>
      <c r="AJ438" s="45"/>
      <c r="AK438" s="46" t="n">
        <v>92198.7777777778</v>
      </c>
      <c r="AL438" s="46"/>
      <c r="AM438" s="46"/>
      <c r="AN438" s="26"/>
      <c r="AO438" s="26" t="s">
        <v>3489</v>
      </c>
    </row>
    <row r="439" customFormat="false" ht="12" hidden="false" customHeight="false" outlineLevel="0" collapsed="false">
      <c r="A439" s="39" t="s">
        <v>2806</v>
      </c>
      <c r="B439" s="39" t="s">
        <v>2807</v>
      </c>
      <c r="C439" s="39"/>
      <c r="D439" s="39" t="s">
        <v>4565</v>
      </c>
      <c r="E439" s="39" t="s">
        <v>611</v>
      </c>
      <c r="F439" s="39" t="s">
        <v>3464</v>
      </c>
      <c r="G439" s="39" t="s">
        <v>6135</v>
      </c>
      <c r="H439" s="39" t="s">
        <v>4502</v>
      </c>
      <c r="I439" s="40" t="n">
        <v>2</v>
      </c>
      <c r="J439" s="40" t="n">
        <v>0</v>
      </c>
      <c r="K439" s="39" t="s">
        <v>4503</v>
      </c>
      <c r="L439" s="41" t="n">
        <v>0</v>
      </c>
      <c r="M439" s="41" t="n">
        <v>171769.33</v>
      </c>
      <c r="O439" s="42" t="n">
        <f aca="false">M439/SUM($M$2:$M$485)</f>
        <v>0.0027991433357313</v>
      </c>
      <c r="P439" s="43" t="n">
        <f aca="false">IFERROR(M439/I439,0)</f>
        <v>85884.665</v>
      </c>
      <c r="Q439" s="17"/>
      <c r="R439" s="44" t="n">
        <f aca="false">I439-Q439</f>
        <v>2</v>
      </c>
      <c r="S439" s="43" t="n">
        <f aca="false">$AK439*R439</f>
        <v>171769.333333333</v>
      </c>
      <c r="U439" s="26" t="s">
        <v>259</v>
      </c>
      <c r="V439" s="26" t="s">
        <v>610</v>
      </c>
      <c r="W439" s="26" t="s">
        <v>612</v>
      </c>
      <c r="X439" s="26"/>
      <c r="Y439" s="26" t="s">
        <v>615</v>
      </c>
      <c r="Z439" s="27" t="s">
        <v>126</v>
      </c>
      <c r="AA439" s="26"/>
      <c r="AB439" s="26"/>
      <c r="AC439" s="26"/>
      <c r="AD439" s="26"/>
      <c r="AE439" s="26"/>
      <c r="AF439" s="26"/>
      <c r="AG439" s="26"/>
      <c r="AH439" s="45" t="n">
        <v>3</v>
      </c>
      <c r="AI439" s="45" t="n">
        <f aca="false">Q439</f>
        <v>0</v>
      </c>
      <c r="AJ439" s="45" t="n">
        <f aca="false">$AH439-$AI439</f>
        <v>3</v>
      </c>
      <c r="AK439" s="46" t="n">
        <v>85884.6666666667</v>
      </c>
      <c r="AL439" s="46" t="n">
        <f aca="false">$AJ439*$AK439</f>
        <v>257654</v>
      </c>
      <c r="AM439" s="46" t="n">
        <f aca="false">$AI439*$AK439</f>
        <v>0</v>
      </c>
      <c r="AN439" s="26"/>
      <c r="AO439" s="26" t="s">
        <v>3489</v>
      </c>
    </row>
    <row r="440" customFormat="false" ht="12" hidden="false" customHeight="false" outlineLevel="0" collapsed="false">
      <c r="A440" s="39" t="s">
        <v>4146</v>
      </c>
      <c r="B440" s="39" t="s">
        <v>4147</v>
      </c>
      <c r="C440" s="39"/>
      <c r="D440" s="39" t="s">
        <v>4565</v>
      </c>
      <c r="E440" s="39" t="s">
        <v>611</v>
      </c>
      <c r="F440" s="39" t="s">
        <v>3464</v>
      </c>
      <c r="G440" s="39" t="s">
        <v>6133</v>
      </c>
      <c r="H440" s="39" t="s">
        <v>4502</v>
      </c>
      <c r="I440" s="40" t="n">
        <v>2</v>
      </c>
      <c r="J440" s="40" t="n">
        <v>0</v>
      </c>
      <c r="K440" s="39" t="s">
        <v>4503</v>
      </c>
      <c r="L440" s="41" t="n">
        <v>0</v>
      </c>
      <c r="M440" s="41" t="n">
        <v>14000</v>
      </c>
      <c r="O440" s="42" t="n">
        <f aca="false">M440/SUM($M$2:$M$485)</f>
        <v>0.000228143212180185</v>
      </c>
      <c r="P440" s="43" t="n">
        <f aca="false">IFERROR(M440/I440,0)</f>
        <v>7000</v>
      </c>
      <c r="Q440" s="17"/>
      <c r="R440" s="44" t="n">
        <f aca="false">I440-Q440</f>
        <v>2</v>
      </c>
      <c r="S440" s="43" t="n">
        <f aca="false">$AK440*R440</f>
        <v>14000</v>
      </c>
      <c r="U440" s="26" t="s">
        <v>259</v>
      </c>
      <c r="V440" s="26" t="s">
        <v>610</v>
      </c>
      <c r="W440" s="26" t="s">
        <v>612</v>
      </c>
      <c r="X440" s="26"/>
      <c r="Y440" s="26" t="s">
        <v>615</v>
      </c>
      <c r="Z440" s="27" t="s">
        <v>126</v>
      </c>
      <c r="AA440" s="26"/>
      <c r="AB440" s="26"/>
      <c r="AC440" s="26"/>
      <c r="AD440" s="26"/>
      <c r="AE440" s="26"/>
      <c r="AF440" s="26"/>
      <c r="AG440" s="26"/>
      <c r="AH440" s="45" t="n">
        <v>2</v>
      </c>
      <c r="AI440" s="45" t="n">
        <f aca="false">Q440</f>
        <v>0</v>
      </c>
      <c r="AJ440" s="45" t="n">
        <f aca="false">$AH440-$AI440</f>
        <v>2</v>
      </c>
      <c r="AK440" s="46" t="n">
        <v>7000</v>
      </c>
      <c r="AL440" s="46" t="n">
        <f aca="false">$AJ440*$AK440</f>
        <v>14000</v>
      </c>
      <c r="AM440" s="46" t="n">
        <f aca="false">$AI440*$AK440</f>
        <v>0</v>
      </c>
      <c r="AN440" s="26"/>
      <c r="AO440" s="26"/>
    </row>
    <row r="441" customFormat="false" ht="12" hidden="false" customHeight="false" outlineLevel="0" collapsed="false">
      <c r="A441" s="39" t="s">
        <v>4148</v>
      </c>
      <c r="B441" s="39" t="s">
        <v>4149</v>
      </c>
      <c r="C441" s="39"/>
      <c r="D441" s="39" t="s">
        <v>4565</v>
      </c>
      <c r="E441" s="39" t="s">
        <v>611</v>
      </c>
      <c r="F441" s="39" t="s">
        <v>3464</v>
      </c>
      <c r="G441" s="39" t="s">
        <v>6135</v>
      </c>
      <c r="H441" s="39" t="s">
        <v>4502</v>
      </c>
      <c r="I441" s="40" t="n">
        <v>2</v>
      </c>
      <c r="J441" s="40" t="n">
        <v>0</v>
      </c>
      <c r="K441" s="39" t="s">
        <v>4503</v>
      </c>
      <c r="L441" s="41" t="n">
        <v>0</v>
      </c>
      <c r="M441" s="41" t="n">
        <v>22167.6</v>
      </c>
      <c r="O441" s="42" t="n">
        <f aca="false">M441/SUM($M$2:$M$485)</f>
        <v>0.000361241962166105</v>
      </c>
      <c r="P441" s="43" t="n">
        <f aca="false">IFERROR(M441/I441,0)</f>
        <v>11083.8</v>
      </c>
      <c r="Q441" s="17"/>
      <c r="R441" s="44" t="n">
        <f aca="false">I441-Q441</f>
        <v>2</v>
      </c>
      <c r="S441" s="43" t="n">
        <f aca="false">$AK441*R441</f>
        <v>22167.6</v>
      </c>
      <c r="U441" s="26" t="s">
        <v>259</v>
      </c>
      <c r="V441" s="26" t="s">
        <v>610</v>
      </c>
      <c r="W441" s="26" t="s">
        <v>612</v>
      </c>
      <c r="X441" s="26"/>
      <c r="Y441" s="26" t="s">
        <v>615</v>
      </c>
      <c r="Z441" s="27" t="s">
        <v>126</v>
      </c>
      <c r="AA441" s="26"/>
      <c r="AB441" s="26"/>
      <c r="AC441" s="26"/>
      <c r="AD441" s="26"/>
      <c r="AE441" s="26"/>
      <c r="AF441" s="26"/>
      <c r="AG441" s="26"/>
      <c r="AH441" s="45" t="n">
        <v>2</v>
      </c>
      <c r="AI441" s="45" t="n">
        <f aca="false">Q441</f>
        <v>0</v>
      </c>
      <c r="AJ441" s="45" t="n">
        <f aca="false">$AH441-$AI441</f>
        <v>2</v>
      </c>
      <c r="AK441" s="46" t="n">
        <v>11083.8</v>
      </c>
      <c r="AL441" s="46" t="n">
        <f aca="false">$AJ441*$AK441</f>
        <v>22167.6</v>
      </c>
      <c r="AM441" s="46" t="n">
        <f aca="false">$AI441*$AK441</f>
        <v>0</v>
      </c>
      <c r="AN441" s="26"/>
      <c r="AO441" s="26"/>
    </row>
    <row r="442" customFormat="false" ht="12" hidden="false" customHeight="false" outlineLevel="0" collapsed="false">
      <c r="A442" s="39" t="s">
        <v>4150</v>
      </c>
      <c r="B442" s="39" t="s">
        <v>4151</v>
      </c>
      <c r="C442" s="39"/>
      <c r="D442" s="39" t="s">
        <v>4565</v>
      </c>
      <c r="E442" s="39" t="s">
        <v>611</v>
      </c>
      <c r="F442" s="39" t="s">
        <v>3464</v>
      </c>
      <c r="G442" s="39" t="s">
        <v>6135</v>
      </c>
      <c r="H442" s="39" t="s">
        <v>4502</v>
      </c>
      <c r="I442" s="40" t="n">
        <v>2</v>
      </c>
      <c r="J442" s="40" t="n">
        <v>0</v>
      </c>
      <c r="K442" s="39" t="s">
        <v>4503</v>
      </c>
      <c r="L442" s="41" t="n">
        <v>0</v>
      </c>
      <c r="M442" s="41" t="n">
        <v>22167.6</v>
      </c>
      <c r="O442" s="42" t="n">
        <f aca="false">M442/SUM($M$2:$M$485)</f>
        <v>0.000361241962166105</v>
      </c>
      <c r="P442" s="43" t="n">
        <f aca="false">IFERROR(M442/I442,0)</f>
        <v>11083.8</v>
      </c>
      <c r="Q442" s="17"/>
      <c r="R442" s="44" t="n">
        <f aca="false">I442-Q442</f>
        <v>2</v>
      </c>
      <c r="S442" s="43" t="n">
        <f aca="false">$AK442*R442</f>
        <v>22167.6</v>
      </c>
      <c r="U442" s="26" t="s">
        <v>259</v>
      </c>
      <c r="V442" s="26" t="s">
        <v>610</v>
      </c>
      <c r="W442" s="26" t="s">
        <v>612</v>
      </c>
      <c r="X442" s="26"/>
      <c r="Y442" s="26" t="s">
        <v>615</v>
      </c>
      <c r="Z442" s="27" t="s">
        <v>126</v>
      </c>
      <c r="AA442" s="26"/>
      <c r="AB442" s="26"/>
      <c r="AC442" s="26"/>
      <c r="AD442" s="26"/>
      <c r="AE442" s="26"/>
      <c r="AF442" s="26"/>
      <c r="AG442" s="26"/>
      <c r="AH442" s="45" t="n">
        <v>2</v>
      </c>
      <c r="AI442" s="45" t="n">
        <f aca="false">Q442</f>
        <v>0</v>
      </c>
      <c r="AJ442" s="45" t="n">
        <f aca="false">$AH442-$AI442</f>
        <v>2</v>
      </c>
      <c r="AK442" s="46" t="n">
        <v>11083.8</v>
      </c>
      <c r="AL442" s="46" t="n">
        <f aca="false">$AJ442*$AK442</f>
        <v>22167.6</v>
      </c>
      <c r="AM442" s="46" t="n">
        <f aca="false">$AI442*$AK442</f>
        <v>0</v>
      </c>
      <c r="AN442" s="26"/>
      <c r="AO442" s="26"/>
    </row>
    <row r="443" customFormat="false" ht="12" hidden="false" customHeight="false" outlineLevel="0" collapsed="false">
      <c r="A443" s="39" t="s">
        <v>1263</v>
      </c>
      <c r="B443" s="39" t="s">
        <v>1264</v>
      </c>
      <c r="C443" s="39"/>
      <c r="D443" s="39" t="s">
        <v>4565</v>
      </c>
      <c r="E443" s="39" t="s">
        <v>611</v>
      </c>
      <c r="F443" s="39" t="s">
        <v>3464</v>
      </c>
      <c r="G443" s="39" t="s">
        <v>6133</v>
      </c>
      <c r="H443" s="39" t="s">
        <v>4502</v>
      </c>
      <c r="I443" s="40" t="n">
        <v>2</v>
      </c>
      <c r="J443" s="40" t="n">
        <v>0</v>
      </c>
      <c r="K443" s="39" t="s">
        <v>4503</v>
      </c>
      <c r="L443" s="41" t="n">
        <v>0</v>
      </c>
      <c r="M443" s="41" t="n">
        <v>11900.82</v>
      </c>
      <c r="O443" s="42" t="n">
        <f aca="false">M443/SUM($M$2:$M$485)</f>
        <v>0.000193935093027014</v>
      </c>
      <c r="P443" s="43" t="n">
        <f aca="false">IFERROR(M443/I443,0)</f>
        <v>5950.41</v>
      </c>
      <c r="Q443" s="17"/>
      <c r="R443" s="44" t="n">
        <f aca="false">I443-Q443</f>
        <v>2</v>
      </c>
      <c r="S443" s="43" t="n">
        <f aca="false">$AK443*R443</f>
        <v>11900.82</v>
      </c>
      <c r="U443" s="26" t="s">
        <v>259</v>
      </c>
      <c r="V443" s="26" t="s">
        <v>610</v>
      </c>
      <c r="W443" s="26" t="s">
        <v>612</v>
      </c>
      <c r="X443" s="26"/>
      <c r="Y443" s="26" t="s">
        <v>615</v>
      </c>
      <c r="Z443" s="27" t="s">
        <v>126</v>
      </c>
      <c r="AA443" s="26"/>
      <c r="AB443" s="26"/>
      <c r="AC443" s="26"/>
      <c r="AD443" s="26"/>
      <c r="AE443" s="26"/>
      <c r="AF443" s="26"/>
      <c r="AG443" s="26"/>
      <c r="AH443" s="45" t="n">
        <v>2</v>
      </c>
      <c r="AI443" s="45" t="n">
        <f aca="false">Q443</f>
        <v>0</v>
      </c>
      <c r="AJ443" s="45" t="n">
        <f aca="false">$AH443-$AI443</f>
        <v>2</v>
      </c>
      <c r="AK443" s="46" t="n">
        <v>5950.41</v>
      </c>
      <c r="AL443" s="46" t="n">
        <f aca="false">$AJ443*$AK443</f>
        <v>11900.82</v>
      </c>
      <c r="AM443" s="46" t="n">
        <f aca="false">$AI443*$AK443</f>
        <v>0</v>
      </c>
      <c r="AN443" s="26"/>
      <c r="AO443" s="26"/>
    </row>
    <row r="444" customFormat="false" ht="12" hidden="false" customHeight="false" outlineLevel="0" collapsed="false">
      <c r="A444" s="39" t="s">
        <v>4152</v>
      </c>
      <c r="B444" s="39" t="s">
        <v>4153</v>
      </c>
      <c r="C444" s="39"/>
      <c r="D444" s="39" t="s">
        <v>4565</v>
      </c>
      <c r="E444" s="39" t="s">
        <v>611</v>
      </c>
      <c r="F444" s="39" t="s">
        <v>3464</v>
      </c>
      <c r="G444" s="39" t="s">
        <v>6171</v>
      </c>
      <c r="H444" s="39" t="s">
        <v>4502</v>
      </c>
      <c r="I444" s="40" t="n">
        <v>2</v>
      </c>
      <c r="J444" s="40" t="n">
        <v>0</v>
      </c>
      <c r="K444" s="39" t="s">
        <v>4503</v>
      </c>
      <c r="L444" s="41" t="n">
        <v>0</v>
      </c>
      <c r="M444" s="41" t="n">
        <v>138924.8</v>
      </c>
      <c r="O444" s="42" t="n">
        <f aca="false">M444/SUM($M$2:$M$485)</f>
        <v>0.00226391072310641</v>
      </c>
      <c r="P444" s="43" t="n">
        <f aca="false">IFERROR(M444/I444,0)</f>
        <v>69462.4</v>
      </c>
      <c r="Q444" s="17"/>
      <c r="R444" s="44" t="n">
        <f aca="false">I444-Q444</f>
        <v>2</v>
      </c>
      <c r="S444" s="43" t="n">
        <f aca="false">$AK444*R444</f>
        <v>138924.8</v>
      </c>
      <c r="U444" s="26" t="s">
        <v>259</v>
      </c>
      <c r="V444" s="26" t="s">
        <v>610</v>
      </c>
      <c r="W444" s="26" t="s">
        <v>612</v>
      </c>
      <c r="X444" s="26"/>
      <c r="Y444" s="26" t="s">
        <v>615</v>
      </c>
      <c r="Z444" s="27" t="s">
        <v>126</v>
      </c>
      <c r="AA444" s="26"/>
      <c r="AB444" s="26"/>
      <c r="AC444" s="26"/>
      <c r="AD444" s="26"/>
      <c r="AE444" s="26"/>
      <c r="AF444" s="26"/>
      <c r="AG444" s="26"/>
      <c r="AH444" s="45" t="n">
        <v>2</v>
      </c>
      <c r="AI444" s="45" t="n">
        <f aca="false">Q444</f>
        <v>0</v>
      </c>
      <c r="AJ444" s="45" t="n">
        <f aca="false">$AH444-$AI444</f>
        <v>2</v>
      </c>
      <c r="AK444" s="46" t="n">
        <v>69462.4</v>
      </c>
      <c r="AL444" s="46" t="n">
        <f aca="false">$AJ444*$AK444</f>
        <v>138924.8</v>
      </c>
      <c r="AM444" s="46" t="n">
        <f aca="false">$AI444*$AK444</f>
        <v>0</v>
      </c>
      <c r="AN444" s="26"/>
      <c r="AO444" s="26"/>
    </row>
    <row r="445" customFormat="false" ht="12" hidden="false" customHeight="false" outlineLevel="0" collapsed="false">
      <c r="A445" s="39" t="s">
        <v>1484</v>
      </c>
      <c r="B445" s="39" t="s">
        <v>1485</v>
      </c>
      <c r="C445" s="39"/>
      <c r="D445" s="39" t="s">
        <v>4565</v>
      </c>
      <c r="E445" s="39" t="s">
        <v>611</v>
      </c>
      <c r="F445" s="39" t="s">
        <v>3464</v>
      </c>
      <c r="G445" s="39" t="s">
        <v>6171</v>
      </c>
      <c r="H445" s="39" t="s">
        <v>4502</v>
      </c>
      <c r="I445" s="40" t="n">
        <v>2</v>
      </c>
      <c r="J445" s="40" t="n">
        <v>0</v>
      </c>
      <c r="K445" s="39" t="s">
        <v>4503</v>
      </c>
      <c r="L445" s="41" t="n">
        <v>0</v>
      </c>
      <c r="M445" s="41" t="n">
        <v>151365.68</v>
      </c>
      <c r="O445" s="42" t="n">
        <f aca="false">M445/SUM($M$2:$M$485)</f>
        <v>0.00246664660350272</v>
      </c>
      <c r="P445" s="43" t="n">
        <f aca="false">IFERROR(M445/I445,0)</f>
        <v>75682.84</v>
      </c>
      <c r="Q445" s="17"/>
      <c r="R445" s="44" t="n">
        <f aca="false">I445-Q445</f>
        <v>2</v>
      </c>
      <c r="S445" s="43" t="n">
        <f aca="false">$AK445*R445</f>
        <v>151365.68</v>
      </c>
      <c r="U445" s="26" t="s">
        <v>259</v>
      </c>
      <c r="V445" s="26" t="s">
        <v>610</v>
      </c>
      <c r="W445" s="26" t="s">
        <v>612</v>
      </c>
      <c r="X445" s="26"/>
      <c r="Y445" s="26" t="s">
        <v>615</v>
      </c>
      <c r="Z445" s="27" t="s">
        <v>126</v>
      </c>
      <c r="AA445" s="26"/>
      <c r="AB445" s="26"/>
      <c r="AC445" s="26"/>
      <c r="AD445" s="26"/>
      <c r="AE445" s="26"/>
      <c r="AF445" s="26"/>
      <c r="AG445" s="26"/>
      <c r="AH445" s="45" t="n">
        <v>3</v>
      </c>
      <c r="AI445" s="45" t="n">
        <f aca="false">Q445</f>
        <v>0</v>
      </c>
      <c r="AJ445" s="45" t="n">
        <f aca="false">$AH445-$AI445</f>
        <v>3</v>
      </c>
      <c r="AK445" s="46" t="n">
        <v>75682.84</v>
      </c>
      <c r="AL445" s="46" t="n">
        <f aca="false">$AJ445*$AK445</f>
        <v>227048.52</v>
      </c>
      <c r="AM445" s="46" t="n">
        <f aca="false">$AI445*$AK445</f>
        <v>0</v>
      </c>
      <c r="AN445" s="26"/>
      <c r="AO445" s="26" t="s">
        <v>3489</v>
      </c>
    </row>
    <row r="446" customFormat="false" ht="12" hidden="false" customHeight="false" outlineLevel="0" collapsed="false">
      <c r="A446" s="39" t="s">
        <v>1381</v>
      </c>
      <c r="B446" s="39" t="s">
        <v>1382</v>
      </c>
      <c r="C446" s="39"/>
      <c r="D446" s="39" t="s">
        <v>4565</v>
      </c>
      <c r="E446" s="39" t="s">
        <v>611</v>
      </c>
      <c r="F446" s="39" t="s">
        <v>3464</v>
      </c>
      <c r="G446" s="39" t="s">
        <v>6171</v>
      </c>
      <c r="H446" s="39" t="s">
        <v>4502</v>
      </c>
      <c r="I446" s="40" t="n">
        <v>2</v>
      </c>
      <c r="J446" s="40" t="n">
        <v>0</v>
      </c>
      <c r="K446" s="39" t="s">
        <v>4503</v>
      </c>
      <c r="L446" s="41" t="n">
        <v>0</v>
      </c>
      <c r="M446" s="41" t="n">
        <v>159763.52</v>
      </c>
      <c r="O446" s="42" t="n">
        <f aca="false">M446/SUM($M$2:$M$485)</f>
        <v>0.00260349733157238</v>
      </c>
      <c r="P446" s="43" t="n">
        <f aca="false">IFERROR(M446/I446,0)</f>
        <v>79881.76</v>
      </c>
      <c r="Q446" s="17"/>
      <c r="R446" s="44" t="n">
        <f aca="false">I446-Q446</f>
        <v>2</v>
      </c>
      <c r="S446" s="43" t="n">
        <f aca="false">$AK446*R446</f>
        <v>159763.52</v>
      </c>
      <c r="U446" s="26" t="s">
        <v>259</v>
      </c>
      <c r="V446" s="26" t="s">
        <v>610</v>
      </c>
      <c r="W446" s="26" t="s">
        <v>612</v>
      </c>
      <c r="X446" s="26"/>
      <c r="Y446" s="26" t="s">
        <v>615</v>
      </c>
      <c r="Z446" s="27" t="s">
        <v>126</v>
      </c>
      <c r="AA446" s="26"/>
      <c r="AB446" s="26"/>
      <c r="AC446" s="26"/>
      <c r="AD446" s="26"/>
      <c r="AE446" s="26"/>
      <c r="AF446" s="26"/>
      <c r="AG446" s="26"/>
      <c r="AH446" s="45" t="n">
        <v>2</v>
      </c>
      <c r="AI446" s="45" t="n">
        <f aca="false">Q446</f>
        <v>0</v>
      </c>
      <c r="AJ446" s="45" t="n">
        <f aca="false">$AH446-$AI446</f>
        <v>2</v>
      </c>
      <c r="AK446" s="46" t="n">
        <v>79881.76</v>
      </c>
      <c r="AL446" s="46" t="n">
        <f aca="false">$AJ446*$AK446</f>
        <v>159763.52</v>
      </c>
      <c r="AM446" s="46" t="n">
        <f aca="false">$AI446*$AK446</f>
        <v>0</v>
      </c>
      <c r="AN446" s="26"/>
      <c r="AO446" s="26"/>
    </row>
    <row r="447" customFormat="false" ht="12" hidden="false" customHeight="false" outlineLevel="0" collapsed="false">
      <c r="A447" s="39" t="s">
        <v>4154</v>
      </c>
      <c r="B447" s="39" t="s">
        <v>4155</v>
      </c>
      <c r="C447" s="39"/>
      <c r="D447" s="39" t="s">
        <v>4565</v>
      </c>
      <c r="E447" s="39" t="s">
        <v>611</v>
      </c>
      <c r="F447" s="39" t="s">
        <v>3464</v>
      </c>
      <c r="G447" s="39" t="s">
        <v>6133</v>
      </c>
      <c r="H447" s="39" t="s">
        <v>4502</v>
      </c>
      <c r="I447" s="40" t="n">
        <v>2</v>
      </c>
      <c r="J447" s="40" t="n">
        <v>0</v>
      </c>
      <c r="K447" s="39" t="s">
        <v>4503</v>
      </c>
      <c r="L447" s="41" t="n">
        <v>0</v>
      </c>
      <c r="M447" s="41" t="n">
        <v>81620</v>
      </c>
      <c r="O447" s="42" t="n">
        <f aca="false">M447/SUM($M$2:$M$485)</f>
        <v>0.00133007492701048</v>
      </c>
      <c r="P447" s="43" t="n">
        <f aca="false">IFERROR(M447/I447,0)</f>
        <v>40810</v>
      </c>
      <c r="Q447" s="17"/>
      <c r="R447" s="44" t="n">
        <f aca="false">I447-Q447</f>
        <v>2</v>
      </c>
      <c r="S447" s="43" t="n">
        <f aca="false">$AK447*R447</f>
        <v>81620</v>
      </c>
      <c r="U447" s="26" t="s">
        <v>259</v>
      </c>
      <c r="V447" s="26" t="s">
        <v>610</v>
      </c>
      <c r="W447" s="26" t="s">
        <v>612</v>
      </c>
      <c r="X447" s="26"/>
      <c r="Y447" s="26" t="s">
        <v>615</v>
      </c>
      <c r="Z447" s="27" t="s">
        <v>126</v>
      </c>
      <c r="AA447" s="26"/>
      <c r="AB447" s="26"/>
      <c r="AC447" s="26"/>
      <c r="AD447" s="26"/>
      <c r="AE447" s="26"/>
      <c r="AF447" s="26"/>
      <c r="AG447" s="26"/>
      <c r="AH447" s="45" t="n">
        <v>2</v>
      </c>
      <c r="AI447" s="45" t="n">
        <f aca="false">Q447</f>
        <v>0</v>
      </c>
      <c r="AJ447" s="45" t="n">
        <f aca="false">$AH447-$AI447</f>
        <v>2</v>
      </c>
      <c r="AK447" s="46" t="n">
        <v>40810</v>
      </c>
      <c r="AL447" s="46" t="n">
        <f aca="false">$AJ447*$AK447</f>
        <v>81620</v>
      </c>
      <c r="AM447" s="46" t="n">
        <f aca="false">$AI447*$AK447</f>
        <v>0</v>
      </c>
      <c r="AN447" s="26"/>
      <c r="AO447" s="26"/>
    </row>
    <row r="448" customFormat="false" ht="12" hidden="false" customHeight="false" outlineLevel="0" collapsed="false">
      <c r="A448" s="39" t="s">
        <v>4156</v>
      </c>
      <c r="B448" s="39" t="s">
        <v>4157</v>
      </c>
      <c r="C448" s="39"/>
      <c r="D448" s="39" t="s">
        <v>4565</v>
      </c>
      <c r="E448" s="39" t="s">
        <v>611</v>
      </c>
      <c r="F448" s="39" t="s">
        <v>3464</v>
      </c>
      <c r="G448" s="39" t="s">
        <v>6133</v>
      </c>
      <c r="H448" s="39" t="s">
        <v>4502</v>
      </c>
      <c r="I448" s="40" t="n">
        <v>2</v>
      </c>
      <c r="J448" s="40" t="n">
        <v>0</v>
      </c>
      <c r="K448" s="39" t="s">
        <v>4503</v>
      </c>
      <c r="L448" s="41" t="n">
        <v>0</v>
      </c>
      <c r="M448" s="41" t="n">
        <v>81620</v>
      </c>
      <c r="O448" s="42" t="n">
        <f aca="false">M448/SUM($M$2:$M$485)</f>
        <v>0.00133007492701048</v>
      </c>
      <c r="P448" s="43" t="n">
        <f aca="false">IFERROR(M448/I448,0)</f>
        <v>40810</v>
      </c>
      <c r="Q448" s="17"/>
      <c r="R448" s="44" t="n">
        <f aca="false">I448-Q448</f>
        <v>2</v>
      </c>
      <c r="S448" s="43" t="n">
        <f aca="false">$AK448*R448</f>
        <v>81620</v>
      </c>
      <c r="U448" s="26" t="s">
        <v>259</v>
      </c>
      <c r="V448" s="26" t="s">
        <v>610</v>
      </c>
      <c r="W448" s="26" t="s">
        <v>612</v>
      </c>
      <c r="X448" s="26"/>
      <c r="Y448" s="26" t="s">
        <v>615</v>
      </c>
      <c r="Z448" s="27" t="s">
        <v>126</v>
      </c>
      <c r="AA448" s="26"/>
      <c r="AB448" s="26"/>
      <c r="AC448" s="26"/>
      <c r="AD448" s="26"/>
      <c r="AE448" s="26"/>
      <c r="AF448" s="26"/>
      <c r="AG448" s="26"/>
      <c r="AH448" s="45" t="n">
        <v>2</v>
      </c>
      <c r="AI448" s="45" t="n">
        <f aca="false">Q448</f>
        <v>0</v>
      </c>
      <c r="AJ448" s="45" t="n">
        <f aca="false">$AH448-$AI448</f>
        <v>2</v>
      </c>
      <c r="AK448" s="46" t="n">
        <v>40810</v>
      </c>
      <c r="AL448" s="46" t="n">
        <f aca="false">$AJ448*$AK448</f>
        <v>81620</v>
      </c>
      <c r="AM448" s="46" t="n">
        <f aca="false">$AI448*$AK448</f>
        <v>0</v>
      </c>
      <c r="AN448" s="26"/>
      <c r="AO448" s="26"/>
    </row>
    <row r="449" customFormat="false" ht="12" hidden="false" customHeight="false" outlineLevel="0" collapsed="false">
      <c r="A449" s="39" t="s">
        <v>4158</v>
      </c>
      <c r="B449" s="39" t="s">
        <v>4159</v>
      </c>
      <c r="C449" s="39"/>
      <c r="D449" s="39" t="s">
        <v>4565</v>
      </c>
      <c r="E449" s="39" t="s">
        <v>611</v>
      </c>
      <c r="F449" s="39" t="s">
        <v>3464</v>
      </c>
      <c r="G449" s="39" t="s">
        <v>6133</v>
      </c>
      <c r="H449" s="39" t="s">
        <v>4502</v>
      </c>
      <c r="I449" s="40" t="n">
        <v>2</v>
      </c>
      <c r="J449" s="40" t="n">
        <v>0</v>
      </c>
      <c r="K449" s="39" t="s">
        <v>4503</v>
      </c>
      <c r="L449" s="41" t="n">
        <v>0</v>
      </c>
      <c r="M449" s="41" t="n">
        <v>81620</v>
      </c>
      <c r="O449" s="42" t="n">
        <f aca="false">M449/SUM($M$2:$M$485)</f>
        <v>0.00133007492701048</v>
      </c>
      <c r="P449" s="43" t="n">
        <f aca="false">IFERROR(M449/I449,0)</f>
        <v>40810</v>
      </c>
      <c r="Q449" s="17"/>
      <c r="R449" s="44" t="n">
        <f aca="false">I449-Q449</f>
        <v>2</v>
      </c>
      <c r="S449" s="43" t="n">
        <f aca="false">$AK449*R449</f>
        <v>81620</v>
      </c>
      <c r="U449" s="26" t="s">
        <v>259</v>
      </c>
      <c r="V449" s="26" t="s">
        <v>610</v>
      </c>
      <c r="W449" s="26" t="s">
        <v>612</v>
      </c>
      <c r="X449" s="26"/>
      <c r="Y449" s="26" t="s">
        <v>615</v>
      </c>
      <c r="Z449" s="27" t="s">
        <v>126</v>
      </c>
      <c r="AA449" s="26"/>
      <c r="AB449" s="26"/>
      <c r="AC449" s="26"/>
      <c r="AD449" s="26"/>
      <c r="AE449" s="26"/>
      <c r="AF449" s="26"/>
      <c r="AG449" s="26"/>
      <c r="AH449" s="45" t="n">
        <v>2</v>
      </c>
      <c r="AI449" s="45" t="n">
        <f aca="false">Q449</f>
        <v>0</v>
      </c>
      <c r="AJ449" s="45" t="n">
        <f aca="false">$AH449-$AI449</f>
        <v>2</v>
      </c>
      <c r="AK449" s="46" t="n">
        <v>40810</v>
      </c>
      <c r="AL449" s="46" t="n">
        <f aca="false">$AJ449*$AK449</f>
        <v>81620</v>
      </c>
      <c r="AM449" s="46" t="n">
        <f aca="false">$AI449*$AK449</f>
        <v>0</v>
      </c>
      <c r="AN449" s="26"/>
      <c r="AO449" s="26"/>
    </row>
    <row r="450" customFormat="false" ht="12" hidden="false" customHeight="false" outlineLevel="0" collapsed="false">
      <c r="A450" s="39" t="s">
        <v>4160</v>
      </c>
      <c r="B450" s="39" t="s">
        <v>4161</v>
      </c>
      <c r="C450" s="39"/>
      <c r="D450" s="39" t="s">
        <v>4565</v>
      </c>
      <c r="E450" s="39" t="s">
        <v>611</v>
      </c>
      <c r="F450" s="39" t="s">
        <v>3464</v>
      </c>
      <c r="G450" s="39" t="s">
        <v>6133</v>
      </c>
      <c r="H450" s="39" t="s">
        <v>4502</v>
      </c>
      <c r="I450" s="40" t="n">
        <v>2</v>
      </c>
      <c r="J450" s="40" t="n">
        <v>0</v>
      </c>
      <c r="K450" s="39" t="s">
        <v>4503</v>
      </c>
      <c r="L450" s="41" t="n">
        <v>0</v>
      </c>
      <c r="M450" s="41" t="n">
        <v>81620</v>
      </c>
      <c r="O450" s="42" t="n">
        <f aca="false">M450/SUM($M$2:$M$485)</f>
        <v>0.00133007492701048</v>
      </c>
      <c r="P450" s="43" t="n">
        <f aca="false">IFERROR(M450/I450,0)</f>
        <v>40810</v>
      </c>
      <c r="Q450" s="17"/>
      <c r="R450" s="44" t="n">
        <f aca="false">I450-Q450</f>
        <v>2</v>
      </c>
      <c r="S450" s="43" t="n">
        <f aca="false">$AK450*R450</f>
        <v>81620</v>
      </c>
      <c r="U450" s="26" t="s">
        <v>259</v>
      </c>
      <c r="V450" s="26" t="s">
        <v>610</v>
      </c>
      <c r="W450" s="26" t="s">
        <v>612</v>
      </c>
      <c r="X450" s="26"/>
      <c r="Y450" s="26" t="s">
        <v>615</v>
      </c>
      <c r="Z450" s="27" t="s">
        <v>126</v>
      </c>
      <c r="AA450" s="26"/>
      <c r="AB450" s="26"/>
      <c r="AC450" s="26"/>
      <c r="AD450" s="26"/>
      <c r="AE450" s="26"/>
      <c r="AF450" s="26"/>
      <c r="AG450" s="26"/>
      <c r="AH450" s="45" t="n">
        <v>2</v>
      </c>
      <c r="AI450" s="45" t="n">
        <f aca="false">Q450</f>
        <v>0</v>
      </c>
      <c r="AJ450" s="45" t="n">
        <f aca="false">$AH450-$AI450</f>
        <v>2</v>
      </c>
      <c r="AK450" s="46" t="n">
        <v>40810</v>
      </c>
      <c r="AL450" s="46" t="n">
        <f aca="false">$AJ450*$AK450</f>
        <v>81620</v>
      </c>
      <c r="AM450" s="46" t="n">
        <f aca="false">$AI450*$AK450</f>
        <v>0</v>
      </c>
      <c r="AN450" s="26"/>
      <c r="AO450" s="26"/>
    </row>
    <row r="451" customFormat="false" ht="12" hidden="false" customHeight="false" outlineLevel="0" collapsed="false">
      <c r="A451" s="39" t="s">
        <v>1337</v>
      </c>
      <c r="B451" s="39" t="s">
        <v>1338</v>
      </c>
      <c r="C451" s="39"/>
      <c r="D451" s="39" t="s">
        <v>4565</v>
      </c>
      <c r="E451" s="39" t="s">
        <v>611</v>
      </c>
      <c r="F451" s="39" t="s">
        <v>3464</v>
      </c>
      <c r="G451" s="39" t="s">
        <v>6135</v>
      </c>
      <c r="H451" s="39" t="s">
        <v>4502</v>
      </c>
      <c r="I451" s="40" t="n">
        <v>2</v>
      </c>
      <c r="J451" s="40" t="n">
        <v>0</v>
      </c>
      <c r="K451" s="39" t="s">
        <v>4503</v>
      </c>
      <c r="L451" s="41" t="n">
        <v>0</v>
      </c>
      <c r="M451" s="41" t="n">
        <v>24095.55</v>
      </c>
      <c r="O451" s="42" t="n">
        <f aca="false">M451/SUM($M$2:$M$485)</f>
        <v>0.000392659726874876</v>
      </c>
      <c r="P451" s="43" t="n">
        <f aca="false">IFERROR(M451/I451,0)</f>
        <v>12047.775</v>
      </c>
      <c r="Q451" s="17"/>
      <c r="R451" s="44" t="n">
        <f aca="false">I451-Q451</f>
        <v>2</v>
      </c>
      <c r="S451" s="43" t="n">
        <f aca="false">$AK451*R451</f>
        <v>24095.55</v>
      </c>
      <c r="U451" s="26" t="s">
        <v>259</v>
      </c>
      <c r="V451" s="26" t="s">
        <v>610</v>
      </c>
      <c r="W451" s="26" t="s">
        <v>612</v>
      </c>
      <c r="X451" s="26"/>
      <c r="Y451" s="26" t="s">
        <v>615</v>
      </c>
      <c r="Z451" s="27" t="s">
        <v>126</v>
      </c>
      <c r="AA451" s="26"/>
      <c r="AB451" s="26"/>
      <c r="AC451" s="26"/>
      <c r="AD451" s="26"/>
      <c r="AE451" s="26"/>
      <c r="AF451" s="26"/>
      <c r="AG451" s="26"/>
      <c r="AH451" s="45"/>
      <c r="AI451" s="45"/>
      <c r="AJ451" s="45"/>
      <c r="AK451" s="46" t="n">
        <v>12047.775</v>
      </c>
      <c r="AL451" s="46"/>
      <c r="AM451" s="46"/>
      <c r="AN451" s="26"/>
      <c r="AO451" s="26" t="s">
        <v>3489</v>
      </c>
    </row>
    <row r="452" customFormat="false" ht="12" hidden="false" customHeight="false" outlineLevel="0" collapsed="false">
      <c r="A452" s="39" t="s">
        <v>1149</v>
      </c>
      <c r="B452" s="39" t="s">
        <v>1150</v>
      </c>
      <c r="C452" s="39"/>
      <c r="D452" s="39" t="s">
        <v>4565</v>
      </c>
      <c r="E452" s="39" t="s">
        <v>611</v>
      </c>
      <c r="F452" s="39" t="s">
        <v>3464</v>
      </c>
      <c r="G452" s="39" t="s">
        <v>6171</v>
      </c>
      <c r="H452" s="39" t="s">
        <v>4502</v>
      </c>
      <c r="I452" s="40" t="n">
        <v>2</v>
      </c>
      <c r="J452" s="40" t="n">
        <v>0</v>
      </c>
      <c r="K452" s="39" t="s">
        <v>4503</v>
      </c>
      <c r="L452" s="41" t="n">
        <v>0</v>
      </c>
      <c r="M452" s="41" t="n">
        <v>20680.4</v>
      </c>
      <c r="O452" s="42" t="n">
        <f aca="false">M452/SUM($M$2:$M$485)</f>
        <v>0.000337006634655079</v>
      </c>
      <c r="P452" s="43" t="n">
        <f aca="false">IFERROR(M452/I452,0)</f>
        <v>10340.2</v>
      </c>
      <c r="Q452" s="17"/>
      <c r="R452" s="44" t="n">
        <f aca="false">I452-Q452</f>
        <v>2</v>
      </c>
      <c r="S452" s="43" t="n">
        <f aca="false">$AK452*R452</f>
        <v>20680.4</v>
      </c>
      <c r="U452" s="26" t="s">
        <v>259</v>
      </c>
      <c r="V452" s="26" t="s">
        <v>610</v>
      </c>
      <c r="W452" s="26" t="s">
        <v>612</v>
      </c>
      <c r="X452" s="26"/>
      <c r="Y452" s="26" t="s">
        <v>615</v>
      </c>
      <c r="Z452" s="27" t="s">
        <v>126</v>
      </c>
      <c r="AA452" s="26"/>
      <c r="AB452" s="26"/>
      <c r="AC452" s="26"/>
      <c r="AD452" s="26"/>
      <c r="AE452" s="26"/>
      <c r="AF452" s="26"/>
      <c r="AG452" s="26"/>
      <c r="AH452" s="45"/>
      <c r="AI452" s="45"/>
      <c r="AJ452" s="45"/>
      <c r="AK452" s="46" t="n">
        <v>10340.2</v>
      </c>
      <c r="AL452" s="46"/>
      <c r="AM452" s="46"/>
      <c r="AN452" s="26"/>
      <c r="AO452" s="26" t="s">
        <v>3489</v>
      </c>
    </row>
    <row r="453" customFormat="false" ht="12" hidden="false" customHeight="false" outlineLevel="0" collapsed="false">
      <c r="A453" s="39" t="s">
        <v>1229</v>
      </c>
      <c r="B453" s="39" t="s">
        <v>1230</v>
      </c>
      <c r="C453" s="39"/>
      <c r="D453" s="39" t="s">
        <v>4565</v>
      </c>
      <c r="E453" s="39" t="s">
        <v>611</v>
      </c>
      <c r="F453" s="39" t="s">
        <v>3464</v>
      </c>
      <c r="G453" s="39" t="s">
        <v>6171</v>
      </c>
      <c r="H453" s="39" t="s">
        <v>4502</v>
      </c>
      <c r="I453" s="40" t="n">
        <v>2</v>
      </c>
      <c r="J453" s="40" t="n">
        <v>0</v>
      </c>
      <c r="K453" s="39" t="s">
        <v>4503</v>
      </c>
      <c r="L453" s="41" t="n">
        <v>0</v>
      </c>
      <c r="M453" s="41" t="n">
        <v>21773.87</v>
      </c>
      <c r="O453" s="42" t="n">
        <f aca="false">M453/SUM($M$2:$M$485)</f>
        <v>0.000354825760242412</v>
      </c>
      <c r="P453" s="43" t="n">
        <f aca="false">IFERROR(M453/I453,0)</f>
        <v>10886.935</v>
      </c>
      <c r="Q453" s="17"/>
      <c r="R453" s="44" t="n">
        <f aca="false">I453-Q453</f>
        <v>2</v>
      </c>
      <c r="S453" s="43" t="n">
        <f aca="false">$AK453*R453</f>
        <v>21773.8666666667</v>
      </c>
      <c r="U453" s="26" t="s">
        <v>259</v>
      </c>
      <c r="V453" s="26" t="s">
        <v>610</v>
      </c>
      <c r="W453" s="26" t="s">
        <v>612</v>
      </c>
      <c r="X453" s="26"/>
      <c r="Y453" s="26" t="s">
        <v>615</v>
      </c>
      <c r="Z453" s="27" t="s">
        <v>126</v>
      </c>
      <c r="AA453" s="26"/>
      <c r="AB453" s="26"/>
      <c r="AC453" s="26"/>
      <c r="AD453" s="26"/>
      <c r="AE453" s="26"/>
      <c r="AF453" s="26"/>
      <c r="AG453" s="26"/>
      <c r="AH453" s="45"/>
      <c r="AI453" s="45"/>
      <c r="AJ453" s="45"/>
      <c r="AK453" s="46" t="n">
        <v>10886.9333333333</v>
      </c>
      <c r="AL453" s="46"/>
      <c r="AM453" s="46"/>
      <c r="AN453" s="26"/>
      <c r="AO453" s="26" t="s">
        <v>3489</v>
      </c>
    </row>
    <row r="454" customFormat="false" ht="12" hidden="false" customHeight="false" outlineLevel="0" collapsed="false">
      <c r="A454" s="39" t="s">
        <v>1383</v>
      </c>
      <c r="B454" s="39" t="s">
        <v>1384</v>
      </c>
      <c r="C454" s="39"/>
      <c r="D454" s="39" t="s">
        <v>4565</v>
      </c>
      <c r="E454" s="39" t="s">
        <v>611</v>
      </c>
      <c r="F454" s="39" t="s">
        <v>3464</v>
      </c>
      <c r="G454" s="39" t="s">
        <v>6135</v>
      </c>
      <c r="H454" s="39" t="s">
        <v>4502</v>
      </c>
      <c r="I454" s="40" t="n">
        <v>2</v>
      </c>
      <c r="J454" s="40" t="n">
        <v>0</v>
      </c>
      <c r="K454" s="39" t="s">
        <v>4503</v>
      </c>
      <c r="L454" s="41" t="n">
        <v>0</v>
      </c>
      <c r="M454" s="41" t="n">
        <v>31629.4</v>
      </c>
      <c r="O454" s="42" t="n">
        <f aca="false">M454/SUM($M$2:$M$485)</f>
        <v>0.000515430922523711</v>
      </c>
      <c r="P454" s="43" t="n">
        <f aca="false">IFERROR(M454/I454,0)</f>
        <v>15814.7</v>
      </c>
      <c r="Q454" s="17"/>
      <c r="R454" s="44" t="n">
        <f aca="false">I454-Q454</f>
        <v>2</v>
      </c>
      <c r="S454" s="43" t="n">
        <f aca="false">$AK454*R454</f>
        <v>31629.4</v>
      </c>
      <c r="U454" s="26" t="s">
        <v>259</v>
      </c>
      <c r="V454" s="26" t="s">
        <v>610</v>
      </c>
      <c r="W454" s="26" t="s">
        <v>612</v>
      </c>
      <c r="X454" s="26"/>
      <c r="Y454" s="26" t="s">
        <v>615</v>
      </c>
      <c r="Z454" s="27" t="s">
        <v>126</v>
      </c>
      <c r="AA454" s="26"/>
      <c r="AB454" s="26"/>
      <c r="AC454" s="26"/>
      <c r="AD454" s="26"/>
      <c r="AE454" s="26"/>
      <c r="AF454" s="26"/>
      <c r="AG454" s="26"/>
      <c r="AH454" s="45" t="n">
        <v>2</v>
      </c>
      <c r="AI454" s="45" t="n">
        <f aca="false">Q454</f>
        <v>0</v>
      </c>
      <c r="AJ454" s="45" t="n">
        <f aca="false">$AH454-$AI454</f>
        <v>2</v>
      </c>
      <c r="AK454" s="46" t="n">
        <v>15814.7</v>
      </c>
      <c r="AL454" s="46" t="n">
        <f aca="false">$AJ454*$AK454</f>
        <v>31629.4</v>
      </c>
      <c r="AM454" s="46" t="n">
        <f aca="false">$AI454*$AK454</f>
        <v>0</v>
      </c>
      <c r="AN454" s="26"/>
      <c r="AO454" s="26"/>
    </row>
    <row r="455" customFormat="false" ht="12" hidden="false" customHeight="false" outlineLevel="0" collapsed="false">
      <c r="A455" s="39" t="s">
        <v>1231</v>
      </c>
      <c r="B455" s="39" t="s">
        <v>1232</v>
      </c>
      <c r="C455" s="39"/>
      <c r="D455" s="39" t="s">
        <v>4565</v>
      </c>
      <c r="E455" s="39" t="s">
        <v>611</v>
      </c>
      <c r="F455" s="39" t="s">
        <v>3464</v>
      </c>
      <c r="G455" s="39" t="s">
        <v>6135</v>
      </c>
      <c r="H455" s="39" t="s">
        <v>4502</v>
      </c>
      <c r="I455" s="40" t="n">
        <v>2</v>
      </c>
      <c r="J455" s="40" t="n">
        <v>0</v>
      </c>
      <c r="K455" s="39" t="s">
        <v>4503</v>
      </c>
      <c r="L455" s="41" t="n">
        <v>0</v>
      </c>
      <c r="M455" s="41" t="n">
        <v>47138</v>
      </c>
      <c r="O455" s="42" t="n">
        <f aca="false">M455/SUM($M$2:$M$485)</f>
        <v>0.000768158195410684</v>
      </c>
      <c r="P455" s="43" t="n">
        <f aca="false">IFERROR(M455/I455,0)</f>
        <v>23569</v>
      </c>
      <c r="Q455" s="17"/>
      <c r="R455" s="44" t="n">
        <f aca="false">I455-Q455</f>
        <v>2</v>
      </c>
      <c r="S455" s="43" t="n">
        <f aca="false">$AK455*R455</f>
        <v>47138</v>
      </c>
      <c r="U455" s="26" t="s">
        <v>259</v>
      </c>
      <c r="V455" s="26" t="s">
        <v>610</v>
      </c>
      <c r="W455" s="26" t="s">
        <v>612</v>
      </c>
      <c r="X455" s="26"/>
      <c r="Y455" s="26" t="s">
        <v>615</v>
      </c>
      <c r="Z455" s="27" t="s">
        <v>126</v>
      </c>
      <c r="AA455" s="26"/>
      <c r="AB455" s="26"/>
      <c r="AC455" s="26"/>
      <c r="AD455" s="26"/>
      <c r="AE455" s="26"/>
      <c r="AF455" s="26"/>
      <c r="AG455" s="26"/>
      <c r="AH455" s="45" t="n">
        <v>2</v>
      </c>
      <c r="AI455" s="45" t="n">
        <f aca="false">Q455</f>
        <v>0</v>
      </c>
      <c r="AJ455" s="45" t="n">
        <f aca="false">$AH455-$AI455</f>
        <v>2</v>
      </c>
      <c r="AK455" s="46" t="n">
        <v>23569</v>
      </c>
      <c r="AL455" s="46" t="n">
        <f aca="false">$AJ455*$AK455</f>
        <v>47138</v>
      </c>
      <c r="AM455" s="46" t="n">
        <f aca="false">$AI455*$AK455</f>
        <v>0</v>
      </c>
      <c r="AN455" s="26"/>
      <c r="AO455" s="26"/>
    </row>
    <row r="456" customFormat="false" ht="12" hidden="false" customHeight="false" outlineLevel="0" collapsed="false">
      <c r="A456" s="39" t="s">
        <v>4162</v>
      </c>
      <c r="B456" s="39" t="s">
        <v>4163</v>
      </c>
      <c r="C456" s="39"/>
      <c r="D456" s="39" t="s">
        <v>4565</v>
      </c>
      <c r="E456" s="39" t="s">
        <v>611</v>
      </c>
      <c r="F456" s="39" t="s">
        <v>3464</v>
      </c>
      <c r="G456" s="39" t="s">
        <v>6171</v>
      </c>
      <c r="H456" s="39" t="s">
        <v>4502</v>
      </c>
      <c r="I456" s="40" t="n">
        <v>2</v>
      </c>
      <c r="J456" s="40" t="n">
        <v>0</v>
      </c>
      <c r="K456" s="39" t="s">
        <v>4503</v>
      </c>
      <c r="L456" s="41" t="n">
        <v>0</v>
      </c>
      <c r="M456" s="41" t="n">
        <v>219897.7</v>
      </c>
      <c r="O456" s="42" t="n">
        <f aca="false">M456/SUM($M$2:$M$485)</f>
        <v>0.00358344054493105</v>
      </c>
      <c r="P456" s="43" t="n">
        <f aca="false">IFERROR(M456/I456,0)</f>
        <v>109948.85</v>
      </c>
      <c r="Q456" s="17"/>
      <c r="R456" s="44" t="n">
        <f aca="false">I456-Q456</f>
        <v>2</v>
      </c>
      <c r="S456" s="43" t="n">
        <f aca="false">$AK456*R456</f>
        <v>219897.7</v>
      </c>
      <c r="U456" s="26" t="s">
        <v>259</v>
      </c>
      <c r="V456" s="26" t="s">
        <v>610</v>
      </c>
      <c r="W456" s="26" t="s">
        <v>612</v>
      </c>
      <c r="X456" s="26"/>
      <c r="Y456" s="26" t="s">
        <v>615</v>
      </c>
      <c r="Z456" s="27" t="s">
        <v>126</v>
      </c>
      <c r="AA456" s="26"/>
      <c r="AB456" s="26"/>
      <c r="AC456" s="26"/>
      <c r="AD456" s="26"/>
      <c r="AE456" s="26"/>
      <c r="AF456" s="26"/>
      <c r="AG456" s="26"/>
      <c r="AH456" s="45" t="n">
        <v>2</v>
      </c>
      <c r="AI456" s="45" t="n">
        <f aca="false">Q456</f>
        <v>0</v>
      </c>
      <c r="AJ456" s="45" t="n">
        <f aca="false">$AH456-$AI456</f>
        <v>2</v>
      </c>
      <c r="AK456" s="46" t="n">
        <v>109948.85</v>
      </c>
      <c r="AL456" s="46" t="n">
        <f aca="false">$AJ456*$AK456</f>
        <v>219897.7</v>
      </c>
      <c r="AM456" s="46" t="n">
        <f aca="false">$AI456*$AK456</f>
        <v>0</v>
      </c>
      <c r="AN456" s="26"/>
      <c r="AO456" s="26"/>
    </row>
    <row r="457" customFormat="false" ht="12" hidden="false" customHeight="false" outlineLevel="0" collapsed="false">
      <c r="A457" s="39" t="s">
        <v>4024</v>
      </c>
      <c r="B457" s="39" t="s">
        <v>4025</v>
      </c>
      <c r="C457" s="39"/>
      <c r="D457" s="39" t="s">
        <v>4565</v>
      </c>
      <c r="E457" s="39" t="s">
        <v>611</v>
      </c>
      <c r="F457" s="39" t="s">
        <v>3464</v>
      </c>
      <c r="G457" s="39" t="s">
        <v>6171</v>
      </c>
      <c r="H457" s="39" t="s">
        <v>4502</v>
      </c>
      <c r="I457" s="40" t="n">
        <v>2</v>
      </c>
      <c r="J457" s="40" t="n">
        <v>0</v>
      </c>
      <c r="K457" s="39" t="s">
        <v>4503</v>
      </c>
      <c r="L457" s="41" t="n">
        <v>0</v>
      </c>
      <c r="M457" s="41" t="n">
        <v>233114.11</v>
      </c>
      <c r="O457" s="42" t="n">
        <f aca="false">M457/SUM($M$2:$M$485)</f>
        <v>0.00379881441856607</v>
      </c>
      <c r="P457" s="43" t="n">
        <f aca="false">IFERROR(M457/I457,0)</f>
        <v>116557.055</v>
      </c>
      <c r="Q457" s="17"/>
      <c r="R457" s="44" t="n">
        <f aca="false">I457-Q457</f>
        <v>2</v>
      </c>
      <c r="S457" s="43" t="n">
        <f aca="false">$AK457*R457</f>
        <v>233114.113333333</v>
      </c>
      <c r="U457" s="26" t="s">
        <v>259</v>
      </c>
      <c r="V457" s="26" t="s">
        <v>610</v>
      </c>
      <c r="W457" s="26" t="s">
        <v>612</v>
      </c>
      <c r="X457" s="26"/>
      <c r="Y457" s="26" t="s">
        <v>615</v>
      </c>
      <c r="Z457" s="27" t="s">
        <v>126</v>
      </c>
      <c r="AA457" s="26"/>
      <c r="AB457" s="26"/>
      <c r="AC457" s="26"/>
      <c r="AD457" s="26"/>
      <c r="AE457" s="26"/>
      <c r="AF457" s="26"/>
      <c r="AG457" s="26"/>
      <c r="AH457" s="45"/>
      <c r="AI457" s="45"/>
      <c r="AJ457" s="45"/>
      <c r="AK457" s="46" t="n">
        <v>116557.056666667</v>
      </c>
      <c r="AL457" s="46"/>
      <c r="AM457" s="46"/>
      <c r="AN457" s="26"/>
      <c r="AO457" s="26" t="s">
        <v>3489</v>
      </c>
    </row>
    <row r="458" customFormat="false" ht="12" hidden="false" customHeight="false" outlineLevel="0" collapsed="false">
      <c r="A458" s="39" t="s">
        <v>4121</v>
      </c>
      <c r="B458" s="39" t="s">
        <v>4122</v>
      </c>
      <c r="C458" s="39"/>
      <c r="D458" s="39" t="s">
        <v>4565</v>
      </c>
      <c r="E458" s="39" t="s">
        <v>611</v>
      </c>
      <c r="F458" s="39" t="s">
        <v>3464</v>
      </c>
      <c r="G458" s="39" t="s">
        <v>6171</v>
      </c>
      <c r="H458" s="39" t="s">
        <v>4502</v>
      </c>
      <c r="I458" s="40" t="n">
        <v>2</v>
      </c>
      <c r="J458" s="40" t="n">
        <v>0</v>
      </c>
      <c r="K458" s="39" t="s">
        <v>4503</v>
      </c>
      <c r="L458" s="41" t="n">
        <v>0</v>
      </c>
      <c r="M458" s="41" t="n">
        <v>242998.23</v>
      </c>
      <c r="O458" s="42" t="n">
        <f aca="false">M458/SUM($M$2:$M$485)</f>
        <v>0.00395988548187853</v>
      </c>
      <c r="P458" s="43" t="n">
        <f aca="false">IFERROR(M458/I458,0)</f>
        <v>121499.115</v>
      </c>
      <c r="Q458" s="17"/>
      <c r="R458" s="44" t="n">
        <f aca="false">I458-Q458</f>
        <v>2</v>
      </c>
      <c r="S458" s="43" t="n">
        <f aca="false">$AK458*R458</f>
        <v>242998.226666667</v>
      </c>
      <c r="U458" s="26" t="s">
        <v>259</v>
      </c>
      <c r="V458" s="26" t="s">
        <v>610</v>
      </c>
      <c r="W458" s="26" t="s">
        <v>612</v>
      </c>
      <c r="X458" s="26"/>
      <c r="Y458" s="26" t="s">
        <v>615</v>
      </c>
      <c r="Z458" s="27" t="s">
        <v>126</v>
      </c>
      <c r="AA458" s="26"/>
      <c r="AB458" s="26"/>
      <c r="AC458" s="26"/>
      <c r="AD458" s="26"/>
      <c r="AE458" s="26"/>
      <c r="AF458" s="26"/>
      <c r="AG458" s="26"/>
      <c r="AH458" s="45" t="n">
        <v>3</v>
      </c>
      <c r="AI458" s="45" t="n">
        <f aca="false">Q458</f>
        <v>0</v>
      </c>
      <c r="AJ458" s="45" t="n">
        <f aca="false">$AH458-$AI458</f>
        <v>3</v>
      </c>
      <c r="AK458" s="46" t="n">
        <v>121499.113333333</v>
      </c>
      <c r="AL458" s="46" t="n">
        <f aca="false">$AJ458*$AK458</f>
        <v>364497.34</v>
      </c>
      <c r="AM458" s="46" t="n">
        <f aca="false">$AI458*$AK458</f>
        <v>0</v>
      </c>
      <c r="AN458" s="26"/>
      <c r="AO458" s="26" t="s">
        <v>3489</v>
      </c>
    </row>
    <row r="459" customFormat="false" ht="12" hidden="false" customHeight="false" outlineLevel="0" collapsed="false">
      <c r="A459" s="39" t="s">
        <v>4164</v>
      </c>
      <c r="B459" s="39" t="s">
        <v>4165</v>
      </c>
      <c r="C459" s="39"/>
      <c r="D459" s="39" t="s">
        <v>4505</v>
      </c>
      <c r="E459" s="39" t="s">
        <v>611</v>
      </c>
      <c r="F459" s="39" t="s">
        <v>3464</v>
      </c>
      <c r="G459" s="39" t="s">
        <v>6135</v>
      </c>
      <c r="H459" s="39" t="s">
        <v>4502</v>
      </c>
      <c r="I459" s="40" t="n">
        <v>2</v>
      </c>
      <c r="J459" s="40" t="n">
        <v>0</v>
      </c>
      <c r="K459" s="39" t="s">
        <v>4503</v>
      </c>
      <c r="L459" s="41" t="n">
        <v>0</v>
      </c>
      <c r="M459" s="41" t="n">
        <v>47138</v>
      </c>
      <c r="O459" s="42" t="n">
        <f aca="false">M459/SUM($M$2:$M$485)</f>
        <v>0.000768158195410684</v>
      </c>
      <c r="P459" s="43" t="n">
        <f aca="false">IFERROR(M459/I459,0)</f>
        <v>23569</v>
      </c>
      <c r="Q459" s="17"/>
      <c r="R459" s="44" t="n">
        <f aca="false">I459-Q459</f>
        <v>2</v>
      </c>
      <c r="S459" s="43" t="n">
        <f aca="false">$AK459*R459</f>
        <v>47138</v>
      </c>
      <c r="U459" s="26" t="s">
        <v>259</v>
      </c>
      <c r="V459" s="26" t="s">
        <v>610</v>
      </c>
      <c r="W459" s="26" t="s">
        <v>612</v>
      </c>
      <c r="X459" s="26"/>
      <c r="Y459" s="26" t="s">
        <v>615</v>
      </c>
      <c r="Z459" s="27" t="s">
        <v>126</v>
      </c>
      <c r="AA459" s="26"/>
      <c r="AB459" s="26"/>
      <c r="AC459" s="26"/>
      <c r="AD459" s="26"/>
      <c r="AE459" s="26"/>
      <c r="AF459" s="26"/>
      <c r="AG459" s="26"/>
      <c r="AH459" s="45" t="n">
        <v>2</v>
      </c>
      <c r="AI459" s="45" t="n">
        <f aca="false">Q459</f>
        <v>0</v>
      </c>
      <c r="AJ459" s="45" t="n">
        <f aca="false">$AH459-$AI459</f>
        <v>2</v>
      </c>
      <c r="AK459" s="46" t="n">
        <v>23569</v>
      </c>
      <c r="AL459" s="46" t="n">
        <f aca="false">$AJ459*$AK459</f>
        <v>47138</v>
      </c>
      <c r="AM459" s="46" t="n">
        <f aca="false">$AI459*$AK459</f>
        <v>0</v>
      </c>
      <c r="AN459" s="26"/>
      <c r="AO459" s="26"/>
    </row>
    <row r="460" customFormat="false" ht="12" hidden="false" customHeight="false" outlineLevel="0" collapsed="false">
      <c r="A460" s="39" t="s">
        <v>1502</v>
      </c>
      <c r="B460" s="39" t="s">
        <v>1503</v>
      </c>
      <c r="C460" s="39" t="s">
        <v>5675</v>
      </c>
      <c r="D460" s="39" t="s">
        <v>4505</v>
      </c>
      <c r="E460" s="39" t="s">
        <v>261</v>
      </c>
      <c r="F460" s="39" t="s">
        <v>3464</v>
      </c>
      <c r="G460" s="39" t="s">
        <v>6096</v>
      </c>
      <c r="H460" s="39" t="s">
        <v>4502</v>
      </c>
      <c r="I460" s="40" t="n">
        <v>1</v>
      </c>
      <c r="J460" s="40" t="n">
        <v>0</v>
      </c>
      <c r="K460" s="39" t="s">
        <v>4503</v>
      </c>
      <c r="L460" s="41" t="n">
        <v>0</v>
      </c>
      <c r="M460" s="41" t="n">
        <v>25873.64</v>
      </c>
      <c r="O460" s="42" t="n">
        <f aca="false">M460/SUM($M$2:$M$485)</f>
        <v>0.000421635381456695</v>
      </c>
      <c r="P460" s="43" t="n">
        <f aca="false">IFERROR(M460/I460,0)</f>
        <v>25873.64</v>
      </c>
      <c r="Q460" s="17"/>
      <c r="R460" s="44" t="n">
        <f aca="false">I460-Q460</f>
        <v>1</v>
      </c>
      <c r="S460" s="43" t="n">
        <f aca="false">$AK460*R460</f>
        <v>25873.6425</v>
      </c>
      <c r="U460" s="26" t="s">
        <v>259</v>
      </c>
      <c r="V460" s="26" t="s">
        <v>260</v>
      </c>
      <c r="W460" s="26" t="s">
        <v>262</v>
      </c>
      <c r="X460" s="29" t="s">
        <v>227</v>
      </c>
      <c r="Y460" s="26" t="s">
        <v>297</v>
      </c>
      <c r="Z460" s="24" t="s">
        <v>54</v>
      </c>
      <c r="AA460" s="26" t="s">
        <v>4058</v>
      </c>
      <c r="AB460" s="26" t="s">
        <v>4059</v>
      </c>
      <c r="AC460" s="26" t="s">
        <v>4060</v>
      </c>
      <c r="AD460" s="26" t="s">
        <v>269</v>
      </c>
      <c r="AE460" s="26"/>
      <c r="AF460" s="26" t="s">
        <v>270</v>
      </c>
      <c r="AG460" s="26" t="s">
        <v>4061</v>
      </c>
      <c r="AH460" s="45"/>
      <c r="AI460" s="45"/>
      <c r="AJ460" s="45"/>
      <c r="AK460" s="46" t="n">
        <v>25873.6425</v>
      </c>
      <c r="AL460" s="46"/>
      <c r="AM460" s="46"/>
      <c r="AN460" s="26"/>
      <c r="AO460" s="26" t="s">
        <v>6187</v>
      </c>
    </row>
    <row r="461" customFormat="false" ht="12" hidden="false" customHeight="false" outlineLevel="0" collapsed="false">
      <c r="A461" s="39" t="s">
        <v>1506</v>
      </c>
      <c r="B461" s="39" t="s">
        <v>1507</v>
      </c>
      <c r="C461" s="39" t="s">
        <v>4506</v>
      </c>
      <c r="D461" s="39" t="s">
        <v>4505</v>
      </c>
      <c r="E461" s="39" t="s">
        <v>261</v>
      </c>
      <c r="F461" s="39" t="s">
        <v>3464</v>
      </c>
      <c r="G461" s="39" t="s">
        <v>6096</v>
      </c>
      <c r="H461" s="39" t="s">
        <v>4502</v>
      </c>
      <c r="I461" s="40" t="n">
        <v>1</v>
      </c>
      <c r="J461" s="40" t="n">
        <v>0</v>
      </c>
      <c r="K461" s="39" t="s">
        <v>4503</v>
      </c>
      <c r="L461" s="41" t="n">
        <v>0</v>
      </c>
      <c r="M461" s="41" t="n">
        <v>14536</v>
      </c>
      <c r="O461" s="42" t="n">
        <f aca="false">M461/SUM($M$2:$M$485)</f>
        <v>0.000236877838017941</v>
      </c>
      <c r="P461" s="43" t="n">
        <f aca="false">IFERROR(M461/I461,0)</f>
        <v>14536</v>
      </c>
      <c r="Q461" s="17"/>
      <c r="R461" s="44" t="n">
        <f aca="false">I461-Q461</f>
        <v>1</v>
      </c>
      <c r="S461" s="43" t="n">
        <f aca="false">$AK461*R461</f>
        <v>14536</v>
      </c>
      <c r="U461" s="26" t="s">
        <v>259</v>
      </c>
      <c r="V461" s="26" t="s">
        <v>260</v>
      </c>
      <c r="W461" s="26" t="s">
        <v>262</v>
      </c>
      <c r="X461" s="26"/>
      <c r="Y461" s="26" t="s">
        <v>277</v>
      </c>
      <c r="Z461" s="27" t="s">
        <v>123</v>
      </c>
      <c r="AA461" s="26"/>
      <c r="AB461" s="26"/>
      <c r="AC461" s="26"/>
      <c r="AD461" s="26"/>
      <c r="AE461" s="26"/>
      <c r="AF461" s="26"/>
      <c r="AG461" s="26"/>
      <c r="AH461" s="45" t="n">
        <v>1</v>
      </c>
      <c r="AI461" s="45" t="n">
        <f aca="false">Q461</f>
        <v>0</v>
      </c>
      <c r="AJ461" s="45" t="n">
        <f aca="false">$AH461-$AI461</f>
        <v>1</v>
      </c>
      <c r="AK461" s="46" t="n">
        <v>14536</v>
      </c>
      <c r="AL461" s="46" t="n">
        <f aca="false">$AJ461*$AK461</f>
        <v>14536</v>
      </c>
      <c r="AM461" s="46" t="n">
        <f aca="false">$AI461*$AK461</f>
        <v>0</v>
      </c>
      <c r="AN461" s="26"/>
      <c r="AO461" s="26"/>
    </row>
    <row r="462" customFormat="false" ht="12" hidden="false" customHeight="false" outlineLevel="0" collapsed="false">
      <c r="A462" s="39" t="s">
        <v>1063</v>
      </c>
      <c r="B462" s="39" t="s">
        <v>1064</v>
      </c>
      <c r="C462" s="39" t="s">
        <v>4506</v>
      </c>
      <c r="D462" s="39" t="s">
        <v>4505</v>
      </c>
      <c r="E462" s="39" t="s">
        <v>261</v>
      </c>
      <c r="F462" s="39" t="s">
        <v>3464</v>
      </c>
      <c r="G462" s="39" t="s">
        <v>6096</v>
      </c>
      <c r="H462" s="39" t="s">
        <v>4502</v>
      </c>
      <c r="I462" s="40" t="n">
        <v>1</v>
      </c>
      <c r="J462" s="40" t="n">
        <v>0</v>
      </c>
      <c r="K462" s="39" t="s">
        <v>4503</v>
      </c>
      <c r="L462" s="41" t="n">
        <v>0</v>
      </c>
      <c r="M462" s="41" t="n">
        <v>2185</v>
      </c>
      <c r="O462" s="42" t="n">
        <f aca="false">M462/SUM($M$2:$M$485)</f>
        <v>3.56066370438361E-005</v>
      </c>
      <c r="P462" s="43" t="n">
        <f aca="false">IFERROR(M462/I462,0)</f>
        <v>2185</v>
      </c>
      <c r="Q462" s="17" t="n">
        <v>428</v>
      </c>
      <c r="R462" s="44" t="n">
        <f aca="false">I462-Q462</f>
        <v>-427</v>
      </c>
      <c r="S462" s="43" t="n">
        <f aca="false">$AK462*R462</f>
        <v>-932995</v>
      </c>
      <c r="U462" s="26" t="s">
        <v>259</v>
      </c>
      <c r="V462" s="26" t="s">
        <v>260</v>
      </c>
      <c r="W462" s="26" t="s">
        <v>262</v>
      </c>
      <c r="X462" s="25" t="s">
        <v>228</v>
      </c>
      <c r="Y462" s="26" t="s">
        <v>282</v>
      </c>
      <c r="Z462" s="24" t="s">
        <v>54</v>
      </c>
      <c r="AA462" s="26" t="s">
        <v>4166</v>
      </c>
      <c r="AB462" s="26" t="s">
        <v>4167</v>
      </c>
      <c r="AC462" s="26" t="s">
        <v>1067</v>
      </c>
      <c r="AD462" s="26" t="s">
        <v>270</v>
      </c>
      <c r="AE462" s="26" t="s">
        <v>1068</v>
      </c>
      <c r="AF462" s="26" t="s">
        <v>270</v>
      </c>
      <c r="AG462" s="26" t="s">
        <v>1069</v>
      </c>
      <c r="AH462" s="45" t="n">
        <v>1</v>
      </c>
      <c r="AI462" s="45" t="n">
        <f aca="false">Q462</f>
        <v>428</v>
      </c>
      <c r="AJ462" s="45" t="n">
        <f aca="false">$AH462-$AI462</f>
        <v>-427</v>
      </c>
      <c r="AK462" s="46" t="n">
        <v>2185</v>
      </c>
      <c r="AL462" s="46" t="n">
        <f aca="false">$AJ462*$AK462</f>
        <v>-932995</v>
      </c>
      <c r="AM462" s="46" t="n">
        <f aca="false">$AI462*$AK462</f>
        <v>935180</v>
      </c>
      <c r="AN462" s="28" t="s">
        <v>4168</v>
      </c>
      <c r="AO462" s="26" t="s">
        <v>4169</v>
      </c>
    </row>
    <row r="463" customFormat="false" ht="12" hidden="false" customHeight="false" outlineLevel="0" collapsed="false">
      <c r="A463" s="39" t="s">
        <v>1535</v>
      </c>
      <c r="B463" s="39" t="s">
        <v>1536</v>
      </c>
      <c r="C463" s="39" t="s">
        <v>4506</v>
      </c>
      <c r="D463" s="39" t="s">
        <v>4505</v>
      </c>
      <c r="E463" s="39" t="s">
        <v>261</v>
      </c>
      <c r="F463" s="39" t="s">
        <v>3464</v>
      </c>
      <c r="G463" s="39" t="s">
        <v>6096</v>
      </c>
      <c r="H463" s="39" t="s">
        <v>4502</v>
      </c>
      <c r="I463" s="40" t="n">
        <v>1</v>
      </c>
      <c r="J463" s="40" t="n">
        <v>0</v>
      </c>
      <c r="K463" s="39" t="s">
        <v>4503</v>
      </c>
      <c r="L463" s="41" t="n">
        <v>0</v>
      </c>
      <c r="M463" s="41" t="n">
        <v>22869.5</v>
      </c>
      <c r="O463" s="42" t="n">
        <f aca="false">M463/SUM($M$2:$M$485)</f>
        <v>0.000372680085068196</v>
      </c>
      <c r="P463" s="43" t="n">
        <f aca="false">IFERROR(M463/I463,0)</f>
        <v>22869.5</v>
      </c>
      <c r="Q463" s="17" t="n">
        <v>30</v>
      </c>
      <c r="R463" s="44" t="n">
        <f aca="false">I463-Q463</f>
        <v>-29</v>
      </c>
      <c r="S463" s="43" t="n">
        <f aca="false">$AK463*R463</f>
        <v>-663215.5</v>
      </c>
      <c r="U463" s="26" t="s">
        <v>259</v>
      </c>
      <c r="V463" s="26" t="s">
        <v>260</v>
      </c>
      <c r="W463" s="26" t="s">
        <v>262</v>
      </c>
      <c r="X463" s="24" t="s">
        <v>226</v>
      </c>
      <c r="Y463" s="26" t="s">
        <v>267</v>
      </c>
      <c r="Z463" s="24" t="s">
        <v>54</v>
      </c>
      <c r="AA463" s="26" t="s">
        <v>2162</v>
      </c>
      <c r="AB463" s="26" t="s">
        <v>4170</v>
      </c>
      <c r="AC463" s="26" t="s">
        <v>290</v>
      </c>
      <c r="AD463" s="26" t="s">
        <v>269</v>
      </c>
      <c r="AE463" s="26"/>
      <c r="AF463" s="26" t="s">
        <v>269</v>
      </c>
      <c r="AG463" s="26"/>
      <c r="AH463" s="45" t="n">
        <v>1</v>
      </c>
      <c r="AI463" s="45" t="n">
        <f aca="false">Q463</f>
        <v>30</v>
      </c>
      <c r="AJ463" s="45" t="n">
        <f aca="false">$AH463-$AI463</f>
        <v>-29</v>
      </c>
      <c r="AK463" s="46" t="n">
        <v>22869.5</v>
      </c>
      <c r="AL463" s="46" t="n">
        <f aca="false">$AJ463*$AK463</f>
        <v>-663215.5</v>
      </c>
      <c r="AM463" s="46" t="n">
        <f aca="false">$AI463*$AK463</f>
        <v>686085</v>
      </c>
      <c r="AN463" s="26"/>
      <c r="AO463" s="26" t="s">
        <v>3566</v>
      </c>
    </row>
    <row r="464" customFormat="false" ht="12" hidden="false" customHeight="false" outlineLevel="0" collapsed="false">
      <c r="A464" s="39" t="s">
        <v>4171</v>
      </c>
      <c r="B464" s="39" t="s">
        <v>4172</v>
      </c>
      <c r="C464" s="39" t="s">
        <v>4506</v>
      </c>
      <c r="D464" s="39" t="s">
        <v>4505</v>
      </c>
      <c r="E464" s="39" t="s">
        <v>261</v>
      </c>
      <c r="F464" s="39" t="s">
        <v>3464</v>
      </c>
      <c r="G464" s="39" t="s">
        <v>6096</v>
      </c>
      <c r="H464" s="39" t="s">
        <v>4502</v>
      </c>
      <c r="I464" s="40" t="n">
        <v>1</v>
      </c>
      <c r="J464" s="40" t="n">
        <v>0</v>
      </c>
      <c r="K464" s="39" t="s">
        <v>4503</v>
      </c>
      <c r="L464" s="41" t="n">
        <v>0</v>
      </c>
      <c r="M464" s="41" t="n">
        <v>6525.2</v>
      </c>
      <c r="O464" s="42" t="n">
        <f aca="false">M464/SUM($M$2:$M$485)</f>
        <v>0.000106334292008439</v>
      </c>
      <c r="P464" s="43" t="n">
        <f aca="false">IFERROR(M464/I464,0)</f>
        <v>6525.2</v>
      </c>
      <c r="Q464" s="17"/>
      <c r="R464" s="44" t="n">
        <f aca="false">I464-Q464</f>
        <v>1</v>
      </c>
      <c r="S464" s="43" t="n">
        <f aca="false">$AK464*R464</f>
        <v>6525.2</v>
      </c>
      <c r="U464" s="26" t="s">
        <v>259</v>
      </c>
      <c r="V464" s="26" t="s">
        <v>260</v>
      </c>
      <c r="W464" s="26" t="s">
        <v>262</v>
      </c>
      <c r="X464" s="26"/>
      <c r="Y464" s="26" t="s">
        <v>277</v>
      </c>
      <c r="Z464" s="27" t="s">
        <v>123</v>
      </c>
      <c r="AA464" s="26"/>
      <c r="AB464" s="26"/>
      <c r="AC464" s="26"/>
      <c r="AD464" s="26"/>
      <c r="AE464" s="26"/>
      <c r="AF464" s="26"/>
      <c r="AG464" s="26"/>
      <c r="AH464" s="45" t="n">
        <v>1</v>
      </c>
      <c r="AI464" s="45" t="n">
        <f aca="false">Q464</f>
        <v>0</v>
      </c>
      <c r="AJ464" s="45" t="n">
        <f aca="false">$AH464-$AI464</f>
        <v>1</v>
      </c>
      <c r="AK464" s="46" t="n">
        <v>6525.2</v>
      </c>
      <c r="AL464" s="46" t="n">
        <f aca="false">$AJ464*$AK464</f>
        <v>6525.2</v>
      </c>
      <c r="AM464" s="46" t="n">
        <f aca="false">$AI464*$AK464</f>
        <v>0</v>
      </c>
      <c r="AN464" s="26"/>
      <c r="AO464" s="26"/>
    </row>
    <row r="465" customFormat="false" ht="12" hidden="false" customHeight="false" outlineLevel="0" collapsed="false">
      <c r="A465" s="39" t="s">
        <v>4173</v>
      </c>
      <c r="B465" s="39" t="s">
        <v>4174</v>
      </c>
      <c r="C465" s="39" t="s">
        <v>4506</v>
      </c>
      <c r="D465" s="39" t="s">
        <v>4505</v>
      </c>
      <c r="E465" s="39" t="s">
        <v>261</v>
      </c>
      <c r="F465" s="39" t="s">
        <v>3464</v>
      </c>
      <c r="G465" s="39" t="s">
        <v>6096</v>
      </c>
      <c r="H465" s="39" t="s">
        <v>4502</v>
      </c>
      <c r="I465" s="40" t="n">
        <v>1</v>
      </c>
      <c r="J465" s="40" t="n">
        <v>0</v>
      </c>
      <c r="K465" s="39" t="s">
        <v>4503</v>
      </c>
      <c r="L465" s="41" t="n">
        <v>0</v>
      </c>
      <c r="M465" s="41" t="n">
        <v>9787.8</v>
      </c>
      <c r="O465" s="42" t="n">
        <f aca="false">M465/SUM($M$2:$M$485)</f>
        <v>0.000159501438012658</v>
      </c>
      <c r="P465" s="43" t="n">
        <f aca="false">IFERROR(M465/I465,0)</f>
        <v>9787.8</v>
      </c>
      <c r="Q465" s="17"/>
      <c r="R465" s="44" t="n">
        <f aca="false">I465-Q465</f>
        <v>1</v>
      </c>
      <c r="S465" s="43" t="n">
        <f aca="false">$AK465*R465</f>
        <v>9787.8</v>
      </c>
      <c r="U465" s="26" t="s">
        <v>259</v>
      </c>
      <c r="V465" s="26" t="s">
        <v>260</v>
      </c>
      <c r="W465" s="26" t="s">
        <v>262</v>
      </c>
      <c r="X465" s="26"/>
      <c r="Y465" s="26" t="s">
        <v>277</v>
      </c>
      <c r="Z465" s="27" t="s">
        <v>123</v>
      </c>
      <c r="AA465" s="26"/>
      <c r="AB465" s="26"/>
      <c r="AC465" s="26"/>
      <c r="AD465" s="26"/>
      <c r="AE465" s="26"/>
      <c r="AF465" s="26"/>
      <c r="AG465" s="26"/>
      <c r="AH465" s="45" t="n">
        <v>1</v>
      </c>
      <c r="AI465" s="45" t="n">
        <f aca="false">Q465</f>
        <v>0</v>
      </c>
      <c r="AJ465" s="45" t="n">
        <f aca="false">$AH465-$AI465</f>
        <v>1</v>
      </c>
      <c r="AK465" s="46" t="n">
        <v>9787.8</v>
      </c>
      <c r="AL465" s="46" t="n">
        <f aca="false">$AJ465*$AK465</f>
        <v>9787.8</v>
      </c>
      <c r="AM465" s="46" t="n">
        <f aca="false">$AI465*$AK465</f>
        <v>0</v>
      </c>
      <c r="AN465" s="26"/>
      <c r="AO465" s="26"/>
    </row>
    <row r="466" customFormat="false" ht="12" hidden="false" customHeight="false" outlineLevel="0" collapsed="false">
      <c r="A466" s="39" t="s">
        <v>4175</v>
      </c>
      <c r="B466" s="39" t="s">
        <v>4176</v>
      </c>
      <c r="C466" s="39" t="s">
        <v>4506</v>
      </c>
      <c r="D466" s="39" t="s">
        <v>4515</v>
      </c>
      <c r="E466" s="39" t="s">
        <v>261</v>
      </c>
      <c r="F466" s="39" t="s">
        <v>3464</v>
      </c>
      <c r="G466" s="39" t="s">
        <v>6096</v>
      </c>
      <c r="H466" s="39" t="s">
        <v>4502</v>
      </c>
      <c r="I466" s="40" t="n">
        <v>1</v>
      </c>
      <c r="J466" s="40" t="n">
        <v>0</v>
      </c>
      <c r="K466" s="39" t="s">
        <v>4503</v>
      </c>
      <c r="L466" s="41" t="n">
        <v>0</v>
      </c>
      <c r="M466" s="41" t="n">
        <v>46560</v>
      </c>
      <c r="O466" s="42" t="n">
        <f aca="false">M466/SUM($M$2:$M$485)</f>
        <v>0.000758739139936388</v>
      </c>
      <c r="P466" s="43" t="n">
        <f aca="false">IFERROR(M466/I466,0)</f>
        <v>46560</v>
      </c>
      <c r="Q466" s="17"/>
      <c r="R466" s="44" t="n">
        <f aca="false">I466-Q466</f>
        <v>1</v>
      </c>
      <c r="S466" s="43" t="n">
        <f aca="false">$AK466*R466</f>
        <v>46560</v>
      </c>
      <c r="U466" s="26" t="s">
        <v>259</v>
      </c>
      <c r="V466" s="26" t="s">
        <v>260</v>
      </c>
      <c r="W466" s="26" t="s">
        <v>262</v>
      </c>
      <c r="X466" s="26"/>
      <c r="Y466" s="26" t="s">
        <v>277</v>
      </c>
      <c r="Z466" s="27" t="s">
        <v>123</v>
      </c>
      <c r="AA466" s="26"/>
      <c r="AB466" s="26"/>
      <c r="AC466" s="26"/>
      <c r="AD466" s="26"/>
      <c r="AE466" s="26"/>
      <c r="AF466" s="26"/>
      <c r="AG466" s="26"/>
      <c r="AH466" s="45" t="n">
        <v>1</v>
      </c>
      <c r="AI466" s="45" t="n">
        <f aca="false">Q466</f>
        <v>0</v>
      </c>
      <c r="AJ466" s="45" t="n">
        <f aca="false">$AH466-$AI466</f>
        <v>1</v>
      </c>
      <c r="AK466" s="46" t="n">
        <v>46560</v>
      </c>
      <c r="AL466" s="46" t="n">
        <f aca="false">$AJ466*$AK466</f>
        <v>46560</v>
      </c>
      <c r="AM466" s="46" t="n">
        <f aca="false">$AI466*$AK466</f>
        <v>0</v>
      </c>
      <c r="AN466" s="26"/>
      <c r="AO466" s="26"/>
    </row>
    <row r="467" customFormat="false" ht="12" hidden="false" customHeight="false" outlineLevel="0" collapsed="false">
      <c r="A467" s="39" t="s">
        <v>4177</v>
      </c>
      <c r="B467" s="39" t="s">
        <v>4178</v>
      </c>
      <c r="C467" s="39" t="s">
        <v>4506</v>
      </c>
      <c r="D467" s="39" t="s">
        <v>4515</v>
      </c>
      <c r="E467" s="39" t="s">
        <v>261</v>
      </c>
      <c r="F467" s="39" t="s">
        <v>3464</v>
      </c>
      <c r="G467" s="39" t="s">
        <v>6096</v>
      </c>
      <c r="H467" s="39" t="s">
        <v>4502</v>
      </c>
      <c r="I467" s="40" t="n">
        <v>1</v>
      </c>
      <c r="J467" s="40" t="n">
        <v>0</v>
      </c>
      <c r="K467" s="39" t="s">
        <v>4503</v>
      </c>
      <c r="L467" s="41" t="n">
        <v>0</v>
      </c>
      <c r="M467" s="41" t="n">
        <v>21232</v>
      </c>
      <c r="O467" s="42" t="n">
        <f aca="false">M467/SUM($M$2:$M$485)</f>
        <v>0.000345995477214978</v>
      </c>
      <c r="P467" s="43" t="n">
        <f aca="false">IFERROR(M467/I467,0)</f>
        <v>21232</v>
      </c>
      <c r="Q467" s="17"/>
      <c r="R467" s="44" t="n">
        <f aca="false">I467-Q467</f>
        <v>1</v>
      </c>
      <c r="S467" s="43" t="n">
        <f aca="false">$AK467*R467</f>
        <v>21232</v>
      </c>
      <c r="U467" s="26" t="s">
        <v>259</v>
      </c>
      <c r="V467" s="26" t="s">
        <v>260</v>
      </c>
      <c r="W467" s="26" t="s">
        <v>262</v>
      </c>
      <c r="X467" s="26"/>
      <c r="Y467" s="26" t="s">
        <v>277</v>
      </c>
      <c r="Z467" s="27" t="s">
        <v>123</v>
      </c>
      <c r="AA467" s="26"/>
      <c r="AB467" s="26"/>
      <c r="AC467" s="26"/>
      <c r="AD467" s="26"/>
      <c r="AE467" s="26"/>
      <c r="AF467" s="26"/>
      <c r="AG467" s="26"/>
      <c r="AH467" s="45" t="n">
        <v>1</v>
      </c>
      <c r="AI467" s="45" t="n">
        <f aca="false">Q467</f>
        <v>0</v>
      </c>
      <c r="AJ467" s="45" t="n">
        <f aca="false">$AH467-$AI467</f>
        <v>1</v>
      </c>
      <c r="AK467" s="46" t="n">
        <v>21232</v>
      </c>
      <c r="AL467" s="46" t="n">
        <f aca="false">$AJ467*$AK467</f>
        <v>21232</v>
      </c>
      <c r="AM467" s="46" t="n">
        <f aca="false">$AI467*$AK467</f>
        <v>0</v>
      </c>
      <c r="AN467" s="26"/>
      <c r="AO467" s="26"/>
    </row>
    <row r="468" customFormat="false" ht="12" hidden="false" customHeight="false" outlineLevel="0" collapsed="false">
      <c r="A468" s="39" t="s">
        <v>4179</v>
      </c>
      <c r="B468" s="39" t="s">
        <v>4180</v>
      </c>
      <c r="C468" s="39" t="s">
        <v>4506</v>
      </c>
      <c r="D468" s="39" t="s">
        <v>4505</v>
      </c>
      <c r="E468" s="39" t="s">
        <v>261</v>
      </c>
      <c r="F468" s="39" t="s">
        <v>3464</v>
      </c>
      <c r="G468" s="39" t="s">
        <v>6096</v>
      </c>
      <c r="H468" s="39" t="s">
        <v>4502</v>
      </c>
      <c r="I468" s="40" t="n">
        <v>1</v>
      </c>
      <c r="J468" s="40" t="n">
        <v>0</v>
      </c>
      <c r="K468" s="39" t="s">
        <v>4503</v>
      </c>
      <c r="L468" s="41" t="n">
        <v>0</v>
      </c>
      <c r="M468" s="41" t="n">
        <v>32048.4</v>
      </c>
      <c r="O468" s="42" t="n">
        <f aca="false">M468/SUM($M$2:$M$485)</f>
        <v>0.000522258922945389</v>
      </c>
      <c r="P468" s="43" t="n">
        <f aca="false">IFERROR(M468/I468,0)</f>
        <v>32048.4</v>
      </c>
      <c r="Q468" s="17"/>
      <c r="R468" s="44" t="n">
        <f aca="false">I468-Q468</f>
        <v>1</v>
      </c>
      <c r="S468" s="43" t="n">
        <f aca="false">$AK468*R468</f>
        <v>32048.4</v>
      </c>
      <c r="U468" s="26" t="s">
        <v>259</v>
      </c>
      <c r="V468" s="26" t="s">
        <v>260</v>
      </c>
      <c r="W468" s="26" t="s">
        <v>262</v>
      </c>
      <c r="X468" s="26"/>
      <c r="Y468" s="26" t="s">
        <v>277</v>
      </c>
      <c r="Z468" s="27" t="s">
        <v>123</v>
      </c>
      <c r="AA468" s="26"/>
      <c r="AB468" s="26"/>
      <c r="AC468" s="26"/>
      <c r="AD468" s="26"/>
      <c r="AE468" s="26"/>
      <c r="AF468" s="26"/>
      <c r="AG468" s="26"/>
      <c r="AH468" s="45" t="n">
        <v>1</v>
      </c>
      <c r="AI468" s="45" t="n">
        <f aca="false">Q468</f>
        <v>0</v>
      </c>
      <c r="AJ468" s="45" t="n">
        <f aca="false">$AH468-$AI468</f>
        <v>1</v>
      </c>
      <c r="AK468" s="46" t="n">
        <v>32048.4</v>
      </c>
      <c r="AL468" s="46" t="n">
        <f aca="false">$AJ468*$AK468</f>
        <v>32048.4</v>
      </c>
      <c r="AM468" s="46" t="n">
        <f aca="false">$AI468*$AK468</f>
        <v>0</v>
      </c>
      <c r="AN468" s="26"/>
      <c r="AO468" s="26"/>
    </row>
    <row r="469" customFormat="false" ht="12" hidden="false" customHeight="false" outlineLevel="0" collapsed="false">
      <c r="A469" s="39" t="s">
        <v>4181</v>
      </c>
      <c r="B469" s="39" t="s">
        <v>4182</v>
      </c>
      <c r="C469" s="39" t="s">
        <v>4506</v>
      </c>
      <c r="D469" s="39" t="s">
        <v>4505</v>
      </c>
      <c r="E469" s="39" t="s">
        <v>261</v>
      </c>
      <c r="F469" s="39" t="s">
        <v>3464</v>
      </c>
      <c r="G469" s="39" t="s">
        <v>6096</v>
      </c>
      <c r="H469" s="39" t="s">
        <v>4502</v>
      </c>
      <c r="I469" s="40" t="n">
        <v>1</v>
      </c>
      <c r="J469" s="40" t="n">
        <v>0</v>
      </c>
      <c r="K469" s="39" t="s">
        <v>4503</v>
      </c>
      <c r="L469" s="41" t="n">
        <v>0</v>
      </c>
      <c r="M469" s="41" t="n">
        <v>19008.5</v>
      </c>
      <c r="O469" s="42" t="n">
        <f aca="false">M469/SUM($M$2:$M$485)</f>
        <v>0.000309761446337647</v>
      </c>
      <c r="P469" s="43" t="n">
        <f aca="false">IFERROR(M469/I469,0)</f>
        <v>19008.5</v>
      </c>
      <c r="Q469" s="17" t="n">
        <v>30</v>
      </c>
      <c r="R469" s="44" t="n">
        <f aca="false">I469-Q469</f>
        <v>-29</v>
      </c>
      <c r="S469" s="43" t="n">
        <f aca="false">$AK469*R469</f>
        <v>-551246.5</v>
      </c>
      <c r="U469" s="26" t="s">
        <v>259</v>
      </c>
      <c r="V469" s="26" t="s">
        <v>260</v>
      </c>
      <c r="W469" s="26" t="s">
        <v>262</v>
      </c>
      <c r="X469" s="29" t="s">
        <v>227</v>
      </c>
      <c r="Y469" s="26" t="s">
        <v>297</v>
      </c>
      <c r="Z469" s="24" t="s">
        <v>54</v>
      </c>
      <c r="AA469" s="26" t="s">
        <v>4183</v>
      </c>
      <c r="AB469" s="26" t="s">
        <v>4184</v>
      </c>
      <c r="AC469" s="26" t="s">
        <v>290</v>
      </c>
      <c r="AD469" s="26" t="s">
        <v>270</v>
      </c>
      <c r="AE469" s="26" t="s">
        <v>4185</v>
      </c>
      <c r="AF469" s="26" t="s">
        <v>270</v>
      </c>
      <c r="AG469" s="26" t="s">
        <v>4186</v>
      </c>
      <c r="AH469" s="45" t="n">
        <v>1</v>
      </c>
      <c r="AI469" s="45" t="n">
        <f aca="false">Q469</f>
        <v>30</v>
      </c>
      <c r="AJ469" s="45" t="n">
        <f aca="false">$AH469-$AI469</f>
        <v>-29</v>
      </c>
      <c r="AK469" s="46" t="n">
        <v>19008.5</v>
      </c>
      <c r="AL469" s="46" t="n">
        <f aca="false">$AJ469*$AK469</f>
        <v>-551246.5</v>
      </c>
      <c r="AM469" s="46" t="n">
        <f aca="false">$AI469*$AK469</f>
        <v>570255</v>
      </c>
      <c r="AN469" s="26"/>
      <c r="AO469" s="26" t="s">
        <v>4187</v>
      </c>
    </row>
    <row r="470" customFormat="false" ht="12" hidden="false" customHeight="false" outlineLevel="0" collapsed="false">
      <c r="A470" s="39" t="s">
        <v>4188</v>
      </c>
      <c r="B470" s="39" t="s">
        <v>4189</v>
      </c>
      <c r="C470" s="39" t="s">
        <v>4506</v>
      </c>
      <c r="D470" s="39" t="s">
        <v>4505</v>
      </c>
      <c r="E470" s="39" t="s">
        <v>261</v>
      </c>
      <c r="F470" s="39" t="s">
        <v>3464</v>
      </c>
      <c r="G470" s="39" t="s">
        <v>6096</v>
      </c>
      <c r="H470" s="39" t="s">
        <v>4502</v>
      </c>
      <c r="I470" s="40" t="n">
        <v>1</v>
      </c>
      <c r="J470" s="40" t="n">
        <v>0</v>
      </c>
      <c r="K470" s="39" t="s">
        <v>4503</v>
      </c>
      <c r="L470" s="41" t="n">
        <v>0</v>
      </c>
      <c r="M470" s="41" t="n">
        <v>22966.16</v>
      </c>
      <c r="O470" s="42" t="n">
        <f aca="false">M470/SUM($M$2:$M$485)</f>
        <v>0.000374255250988863</v>
      </c>
      <c r="P470" s="43" t="n">
        <f aca="false">IFERROR(M470/I470,0)</f>
        <v>22966.16</v>
      </c>
      <c r="Q470" s="17"/>
      <c r="R470" s="44" t="n">
        <f aca="false">I470-Q470</f>
        <v>1</v>
      </c>
      <c r="S470" s="43" t="n">
        <f aca="false">$AK470*R470</f>
        <v>22966.16</v>
      </c>
      <c r="U470" s="26" t="s">
        <v>259</v>
      </c>
      <c r="V470" s="26" t="s">
        <v>260</v>
      </c>
      <c r="W470" s="26" t="s">
        <v>262</v>
      </c>
      <c r="X470" s="26"/>
      <c r="Y470" s="26" t="s">
        <v>277</v>
      </c>
      <c r="Z470" s="27" t="s">
        <v>123</v>
      </c>
      <c r="AA470" s="26"/>
      <c r="AB470" s="26"/>
      <c r="AC470" s="26"/>
      <c r="AD470" s="26"/>
      <c r="AE470" s="26"/>
      <c r="AF470" s="26"/>
      <c r="AG470" s="26"/>
      <c r="AH470" s="45" t="n">
        <v>1</v>
      </c>
      <c r="AI470" s="45" t="n">
        <f aca="false">Q470</f>
        <v>0</v>
      </c>
      <c r="AJ470" s="45" t="n">
        <f aca="false">$AH470-$AI470</f>
        <v>1</v>
      </c>
      <c r="AK470" s="46" t="n">
        <v>22966.16</v>
      </c>
      <c r="AL470" s="46" t="n">
        <f aca="false">$AJ470*$AK470</f>
        <v>22966.16</v>
      </c>
      <c r="AM470" s="46" t="n">
        <f aca="false">$AI470*$AK470</f>
        <v>0</v>
      </c>
      <c r="AN470" s="26"/>
      <c r="AO470" s="26"/>
    </row>
    <row r="471" customFormat="false" ht="12" hidden="false" customHeight="false" outlineLevel="0" collapsed="false">
      <c r="A471" s="39" t="s">
        <v>286</v>
      </c>
      <c r="B471" s="39" t="s">
        <v>287</v>
      </c>
      <c r="C471" s="39"/>
      <c r="D471" s="39" t="s">
        <v>4505</v>
      </c>
      <c r="E471" s="39" t="s">
        <v>274</v>
      </c>
      <c r="F471" s="39" t="s">
        <v>3464</v>
      </c>
      <c r="G471" s="39" t="s">
        <v>6096</v>
      </c>
      <c r="H471" s="39" t="s">
        <v>4502</v>
      </c>
      <c r="I471" s="40" t="n">
        <v>1</v>
      </c>
      <c r="J471" s="40" t="n">
        <v>0</v>
      </c>
      <c r="K471" s="39" t="s">
        <v>4503</v>
      </c>
      <c r="L471" s="41" t="n">
        <v>0</v>
      </c>
      <c r="M471" s="41" t="n">
        <v>5400</v>
      </c>
      <c r="O471" s="42" t="n">
        <f aca="false">M471/SUM($M$2:$M$485)</f>
        <v>8.79980961266429E-005</v>
      </c>
      <c r="P471" s="43" t="n">
        <f aca="false">IFERROR(M471/I471,0)</f>
        <v>5400</v>
      </c>
      <c r="Q471" s="17"/>
      <c r="R471" s="44" t="n">
        <f aca="false">I471-Q471</f>
        <v>1</v>
      </c>
      <c r="S471" s="43" t="n">
        <f aca="false">$AK471*R471</f>
        <v>5400</v>
      </c>
      <c r="U471" s="26" t="s">
        <v>259</v>
      </c>
      <c r="V471" s="26" t="s">
        <v>273</v>
      </c>
      <c r="W471" s="26" t="s">
        <v>262</v>
      </c>
      <c r="X471" s="26"/>
      <c r="Y471" s="26" t="s">
        <v>277</v>
      </c>
      <c r="Z471" s="27" t="s">
        <v>123</v>
      </c>
      <c r="AA471" s="26"/>
      <c r="AB471" s="26"/>
      <c r="AC471" s="26"/>
      <c r="AD471" s="26"/>
      <c r="AE471" s="26"/>
      <c r="AF471" s="26"/>
      <c r="AG471" s="26"/>
      <c r="AH471" s="45" t="n">
        <v>1</v>
      </c>
      <c r="AI471" s="45" t="n">
        <f aca="false">Q471</f>
        <v>0</v>
      </c>
      <c r="AJ471" s="45" t="n">
        <f aca="false">$AH471-$AI471</f>
        <v>1</v>
      </c>
      <c r="AK471" s="46" t="n">
        <v>5400</v>
      </c>
      <c r="AL471" s="46" t="n">
        <f aca="false">$AJ471*$AK471</f>
        <v>5400</v>
      </c>
      <c r="AM471" s="46" t="n">
        <f aca="false">$AI471*$AK471</f>
        <v>0</v>
      </c>
      <c r="AN471" s="26"/>
      <c r="AO471" s="26"/>
    </row>
    <row r="472" customFormat="false" ht="12" hidden="false" customHeight="false" outlineLevel="0" collapsed="false">
      <c r="A472" s="39" t="s">
        <v>4190</v>
      </c>
      <c r="B472" s="39" t="s">
        <v>4191</v>
      </c>
      <c r="C472" s="39"/>
      <c r="D472" s="39" t="s">
        <v>4505</v>
      </c>
      <c r="E472" s="39" t="s">
        <v>274</v>
      </c>
      <c r="F472" s="39" t="s">
        <v>3464</v>
      </c>
      <c r="G472" s="39" t="s">
        <v>6133</v>
      </c>
      <c r="H472" s="39" t="s">
        <v>4502</v>
      </c>
      <c r="I472" s="40" t="n">
        <v>1</v>
      </c>
      <c r="J472" s="40" t="n">
        <v>0</v>
      </c>
      <c r="K472" s="39" t="s">
        <v>4503</v>
      </c>
      <c r="L472" s="41" t="n">
        <v>0</v>
      </c>
      <c r="M472" s="41" t="n">
        <v>56156</v>
      </c>
      <c r="O472" s="42" t="n">
        <f aca="false">M472/SUM($M$2:$M$485)</f>
        <v>0.000915115015942178</v>
      </c>
      <c r="P472" s="43" t="n">
        <f aca="false">IFERROR(M472/I472,0)</f>
        <v>56156</v>
      </c>
      <c r="Q472" s="17"/>
      <c r="R472" s="44" t="n">
        <f aca="false">I472-Q472</f>
        <v>1</v>
      </c>
      <c r="S472" s="43" t="n">
        <f aca="false">$AK472*R472</f>
        <v>56156</v>
      </c>
      <c r="U472" s="26" t="s">
        <v>259</v>
      </c>
      <c r="V472" s="26" t="s">
        <v>273</v>
      </c>
      <c r="W472" s="26" t="s">
        <v>262</v>
      </c>
      <c r="X472" s="26"/>
      <c r="Y472" s="26" t="s">
        <v>277</v>
      </c>
      <c r="Z472" s="27" t="s">
        <v>123</v>
      </c>
      <c r="AA472" s="26"/>
      <c r="AB472" s="26"/>
      <c r="AC472" s="26"/>
      <c r="AD472" s="26"/>
      <c r="AE472" s="26"/>
      <c r="AF472" s="26"/>
      <c r="AG472" s="26"/>
      <c r="AH472" s="45" t="n">
        <v>1</v>
      </c>
      <c r="AI472" s="45" t="n">
        <f aca="false">Q472</f>
        <v>0</v>
      </c>
      <c r="AJ472" s="45" t="n">
        <f aca="false">$AH472-$AI472</f>
        <v>1</v>
      </c>
      <c r="AK472" s="46" t="n">
        <v>56156</v>
      </c>
      <c r="AL472" s="46" t="n">
        <f aca="false">$AJ472*$AK472</f>
        <v>56156</v>
      </c>
      <c r="AM472" s="46" t="n">
        <f aca="false">$AI472*$AK472</f>
        <v>0</v>
      </c>
      <c r="AN472" s="26"/>
      <c r="AO472" s="26"/>
    </row>
    <row r="473" customFormat="false" ht="12" hidden="false" customHeight="false" outlineLevel="0" collapsed="false">
      <c r="A473" s="39" t="s">
        <v>1545</v>
      </c>
      <c r="B473" s="39" t="s">
        <v>1546</v>
      </c>
      <c r="C473" s="39"/>
      <c r="D473" s="39" t="s">
        <v>4505</v>
      </c>
      <c r="E473" s="39" t="s">
        <v>274</v>
      </c>
      <c r="F473" s="39" t="s">
        <v>3464</v>
      </c>
      <c r="G473" s="39" t="s">
        <v>6133</v>
      </c>
      <c r="H473" s="39" t="s">
        <v>4502</v>
      </c>
      <c r="I473" s="40" t="n">
        <v>1</v>
      </c>
      <c r="J473" s="40" t="n">
        <v>0</v>
      </c>
      <c r="K473" s="39" t="s">
        <v>4503</v>
      </c>
      <c r="L473" s="41" t="n">
        <v>0</v>
      </c>
      <c r="M473" s="41" t="n">
        <v>19634</v>
      </c>
      <c r="O473" s="42" t="n">
        <f aca="false">M473/SUM($M$2:$M$485)</f>
        <v>0.000319954559138983</v>
      </c>
      <c r="P473" s="43" t="n">
        <f aca="false">IFERROR(M473/I473,0)</f>
        <v>19634</v>
      </c>
      <c r="Q473" s="17"/>
      <c r="R473" s="44" t="n">
        <f aca="false">I473-Q473</f>
        <v>1</v>
      </c>
      <c r="S473" s="43" t="n">
        <f aca="false">$AK473*R473</f>
        <v>19634</v>
      </c>
      <c r="U473" s="26" t="s">
        <v>259</v>
      </c>
      <c r="V473" s="26" t="s">
        <v>273</v>
      </c>
      <c r="W473" s="26" t="s">
        <v>262</v>
      </c>
      <c r="X473" s="26"/>
      <c r="Y473" s="26" t="s">
        <v>277</v>
      </c>
      <c r="Z473" s="27" t="s">
        <v>123</v>
      </c>
      <c r="AA473" s="26"/>
      <c r="AB473" s="26"/>
      <c r="AC473" s="26"/>
      <c r="AD473" s="26"/>
      <c r="AE473" s="26"/>
      <c r="AF473" s="26"/>
      <c r="AG473" s="26"/>
      <c r="AH473" s="45" t="n">
        <v>1</v>
      </c>
      <c r="AI473" s="45" t="n">
        <f aca="false">Q473</f>
        <v>0</v>
      </c>
      <c r="AJ473" s="45" t="n">
        <f aca="false">$AH473-$AI473</f>
        <v>1</v>
      </c>
      <c r="AK473" s="46" t="n">
        <v>19634</v>
      </c>
      <c r="AL473" s="46" t="n">
        <f aca="false">$AJ473*$AK473</f>
        <v>19634</v>
      </c>
      <c r="AM473" s="46" t="n">
        <f aca="false">$AI473*$AK473</f>
        <v>0</v>
      </c>
      <c r="AN473" s="26"/>
      <c r="AO473" s="26"/>
    </row>
    <row r="474" customFormat="false" ht="12" hidden="false" customHeight="false" outlineLevel="0" collapsed="false">
      <c r="A474" s="39" t="s">
        <v>4192</v>
      </c>
      <c r="B474" s="39" t="s">
        <v>4193</v>
      </c>
      <c r="C474" s="39"/>
      <c r="D474" s="39" t="s">
        <v>4505</v>
      </c>
      <c r="E474" s="39" t="s">
        <v>274</v>
      </c>
      <c r="F474" s="39" t="s">
        <v>3464</v>
      </c>
      <c r="G474" s="39" t="s">
        <v>6096</v>
      </c>
      <c r="H474" s="39" t="s">
        <v>4502</v>
      </c>
      <c r="I474" s="40" t="n">
        <v>1</v>
      </c>
      <c r="J474" s="40" t="n">
        <v>0</v>
      </c>
      <c r="K474" s="39" t="s">
        <v>4503</v>
      </c>
      <c r="L474" s="41" t="n">
        <v>0</v>
      </c>
      <c r="M474" s="41" t="n">
        <v>4780.84</v>
      </c>
      <c r="O474" s="42" t="n">
        <f aca="false">M474/SUM($M$2:$M$485)</f>
        <v>7.79082996085369E-005</v>
      </c>
      <c r="P474" s="43" t="n">
        <f aca="false">IFERROR(M474/I474,0)</f>
        <v>4780.84</v>
      </c>
      <c r="Q474" s="17"/>
      <c r="R474" s="44" t="n">
        <f aca="false">I474-Q474</f>
        <v>1</v>
      </c>
      <c r="S474" s="43" t="n">
        <f aca="false">$AK474*R474</f>
        <v>4780.84</v>
      </c>
      <c r="U474" s="26" t="s">
        <v>259</v>
      </c>
      <c r="V474" s="26" t="s">
        <v>273</v>
      </c>
      <c r="W474" s="26" t="s">
        <v>262</v>
      </c>
      <c r="X474" s="26"/>
      <c r="Y474" s="26" t="s">
        <v>277</v>
      </c>
      <c r="Z474" s="27" t="s">
        <v>123</v>
      </c>
      <c r="AA474" s="26"/>
      <c r="AB474" s="26"/>
      <c r="AC474" s="26"/>
      <c r="AD474" s="26"/>
      <c r="AE474" s="26"/>
      <c r="AF474" s="26"/>
      <c r="AG474" s="26"/>
      <c r="AH474" s="45" t="n">
        <v>1</v>
      </c>
      <c r="AI474" s="45" t="n">
        <f aca="false">Q474</f>
        <v>0</v>
      </c>
      <c r="AJ474" s="45" t="n">
        <f aca="false">$AH474-$AI474</f>
        <v>1</v>
      </c>
      <c r="AK474" s="46" t="n">
        <v>4780.84</v>
      </c>
      <c r="AL474" s="46" t="n">
        <f aca="false">$AJ474*$AK474</f>
        <v>4780.84</v>
      </c>
      <c r="AM474" s="46" t="n">
        <f aca="false">$AI474*$AK474</f>
        <v>0</v>
      </c>
      <c r="AN474" s="26"/>
      <c r="AO474" s="26"/>
    </row>
    <row r="475" customFormat="false" ht="12" hidden="false" customHeight="false" outlineLevel="0" collapsed="false">
      <c r="A475" s="39" t="s">
        <v>4194</v>
      </c>
      <c r="B475" s="39" t="s">
        <v>4195</v>
      </c>
      <c r="C475" s="39"/>
      <c r="D475" s="39" t="s">
        <v>4500</v>
      </c>
      <c r="E475" s="39" t="s">
        <v>274</v>
      </c>
      <c r="F475" s="39" t="s">
        <v>3464</v>
      </c>
      <c r="G475" s="39" t="s">
        <v>6133</v>
      </c>
      <c r="H475" s="39" t="s">
        <v>4502</v>
      </c>
      <c r="I475" s="40" t="n">
        <v>1</v>
      </c>
      <c r="J475" s="40" t="n">
        <v>0</v>
      </c>
      <c r="K475" s="39" t="s">
        <v>4503</v>
      </c>
      <c r="L475" s="41" t="n">
        <v>0</v>
      </c>
      <c r="M475" s="41" t="n">
        <v>36756</v>
      </c>
      <c r="O475" s="42" t="n">
        <f aca="false">M475/SUM($M$2:$M$485)</f>
        <v>0.000598973707635349</v>
      </c>
      <c r="P475" s="43" t="n">
        <f aca="false">IFERROR(M475/I475,0)</f>
        <v>36756</v>
      </c>
      <c r="Q475" s="17"/>
      <c r="R475" s="44" t="n">
        <f aca="false">I475-Q475</f>
        <v>1</v>
      </c>
      <c r="S475" s="43" t="n">
        <f aca="false">$AK475*R475</f>
        <v>36756</v>
      </c>
      <c r="U475" s="26" t="s">
        <v>259</v>
      </c>
      <c r="V475" s="26" t="s">
        <v>273</v>
      </c>
      <c r="W475" s="26" t="s">
        <v>262</v>
      </c>
      <c r="X475" s="26"/>
      <c r="Y475" s="26" t="s">
        <v>277</v>
      </c>
      <c r="Z475" s="27" t="s">
        <v>123</v>
      </c>
      <c r="AA475" s="26"/>
      <c r="AB475" s="26"/>
      <c r="AC475" s="26"/>
      <c r="AD475" s="26"/>
      <c r="AE475" s="26"/>
      <c r="AF475" s="26"/>
      <c r="AG475" s="26"/>
      <c r="AH475" s="45" t="n">
        <v>1</v>
      </c>
      <c r="AI475" s="45" t="n">
        <f aca="false">Q475</f>
        <v>0</v>
      </c>
      <c r="AJ475" s="45" t="n">
        <f aca="false">$AH475-$AI475</f>
        <v>1</v>
      </c>
      <c r="AK475" s="46" t="n">
        <v>36756</v>
      </c>
      <c r="AL475" s="46" t="n">
        <f aca="false">$AJ475*$AK475</f>
        <v>36756</v>
      </c>
      <c r="AM475" s="46" t="n">
        <f aca="false">$AI475*$AK475</f>
        <v>0</v>
      </c>
      <c r="AN475" s="26"/>
      <c r="AO475" s="26"/>
    </row>
    <row r="476" customFormat="false" ht="12" hidden="false" customHeight="false" outlineLevel="0" collapsed="false">
      <c r="A476" s="39" t="s">
        <v>1432</v>
      </c>
      <c r="B476" s="39" t="s">
        <v>1433</v>
      </c>
      <c r="C476" s="39" t="s">
        <v>4506</v>
      </c>
      <c r="D476" s="39" t="s">
        <v>4505</v>
      </c>
      <c r="E476" s="39" t="s">
        <v>261</v>
      </c>
      <c r="F476" s="39" t="s">
        <v>3464</v>
      </c>
      <c r="G476" s="39" t="s">
        <v>6096</v>
      </c>
      <c r="H476" s="39" t="s">
        <v>4502</v>
      </c>
      <c r="I476" s="40" t="n">
        <v>1</v>
      </c>
      <c r="J476" s="40" t="n">
        <v>0</v>
      </c>
      <c r="K476" s="39" t="s">
        <v>4503</v>
      </c>
      <c r="L476" s="41" t="n">
        <v>0</v>
      </c>
      <c r="M476" s="41" t="n">
        <v>11502.14</v>
      </c>
      <c r="O476" s="42" t="n">
        <f aca="false">M476/SUM($M$2:$M$485)</f>
        <v>0.000187438226181871</v>
      </c>
      <c r="P476" s="43" t="n">
        <f aca="false">IFERROR(M476/I476,0)</f>
        <v>11502.14</v>
      </c>
      <c r="Q476" s="17"/>
      <c r="R476" s="44" t="n">
        <f aca="false">I476-Q476</f>
        <v>1</v>
      </c>
      <c r="S476" s="43" t="n">
        <f aca="false">$AK476*R476</f>
        <v>11502.1428571429</v>
      </c>
      <c r="U476" s="26" t="s">
        <v>259</v>
      </c>
      <c r="V476" s="26" t="s">
        <v>260</v>
      </c>
      <c r="W476" s="26" t="s">
        <v>262</v>
      </c>
      <c r="X476" s="29" t="s">
        <v>227</v>
      </c>
      <c r="Y476" s="26" t="s">
        <v>297</v>
      </c>
      <c r="Z476" s="25" t="s">
        <v>51</v>
      </c>
      <c r="AA476" s="26" t="s">
        <v>3808</v>
      </c>
      <c r="AB476" s="26" t="s">
        <v>3809</v>
      </c>
      <c r="AC476" s="26" t="s">
        <v>3810</v>
      </c>
      <c r="AD476" s="26" t="s">
        <v>269</v>
      </c>
      <c r="AE476" s="26"/>
      <c r="AF476" s="26" t="s">
        <v>270</v>
      </c>
      <c r="AG476" s="26" t="s">
        <v>2967</v>
      </c>
      <c r="AH476" s="45"/>
      <c r="AI476" s="45"/>
      <c r="AJ476" s="45"/>
      <c r="AK476" s="46" t="n">
        <v>11502.1428571429</v>
      </c>
      <c r="AL476" s="46"/>
      <c r="AM476" s="46"/>
      <c r="AN476" s="26"/>
      <c r="AO476" s="26" t="s">
        <v>6188</v>
      </c>
    </row>
    <row r="477" customFormat="false" ht="12" hidden="false" customHeight="false" outlineLevel="0" collapsed="false">
      <c r="A477" s="39" t="s">
        <v>2927</v>
      </c>
      <c r="B477" s="39" t="s">
        <v>2928</v>
      </c>
      <c r="C477" s="39"/>
      <c r="D477" s="39" t="s">
        <v>4565</v>
      </c>
      <c r="E477" s="39" t="s">
        <v>611</v>
      </c>
      <c r="F477" s="39" t="s">
        <v>3464</v>
      </c>
      <c r="G477" s="39" t="s">
        <v>6135</v>
      </c>
      <c r="H477" s="39" t="s">
        <v>4502</v>
      </c>
      <c r="I477" s="40" t="n">
        <v>1</v>
      </c>
      <c r="J477" s="40" t="n">
        <v>0</v>
      </c>
      <c r="K477" s="39" t="s">
        <v>4503</v>
      </c>
      <c r="L477" s="41" t="n">
        <v>0</v>
      </c>
      <c r="M477" s="41" t="n">
        <v>19783</v>
      </c>
      <c r="O477" s="42" t="n">
        <f aca="false">M477/SUM($M$2:$M$485)</f>
        <v>0.000322382654754329</v>
      </c>
      <c r="P477" s="43" t="n">
        <f aca="false">IFERROR(M477/I477,0)</f>
        <v>19783</v>
      </c>
      <c r="Q477" s="17"/>
      <c r="R477" s="44" t="n">
        <f aca="false">I477-Q477</f>
        <v>1</v>
      </c>
      <c r="S477" s="43" t="n">
        <f aca="false">$AK477*R477</f>
        <v>19783</v>
      </c>
      <c r="U477" s="26" t="s">
        <v>259</v>
      </c>
      <c r="V477" s="26" t="s">
        <v>610</v>
      </c>
      <c r="W477" s="26" t="s">
        <v>612</v>
      </c>
      <c r="X477" s="26"/>
      <c r="Y477" s="26" t="s">
        <v>615</v>
      </c>
      <c r="Z477" s="27" t="s">
        <v>126</v>
      </c>
      <c r="AA477" s="26"/>
      <c r="AB477" s="26"/>
      <c r="AC477" s="26"/>
      <c r="AD477" s="26"/>
      <c r="AE477" s="26"/>
      <c r="AF477" s="26"/>
      <c r="AG477" s="26"/>
      <c r="AH477" s="45"/>
      <c r="AI477" s="45"/>
      <c r="AJ477" s="45"/>
      <c r="AK477" s="46" t="n">
        <v>19783</v>
      </c>
      <c r="AL477" s="46"/>
      <c r="AM477" s="46"/>
      <c r="AN477" s="26"/>
      <c r="AO477" s="26" t="s">
        <v>3489</v>
      </c>
    </row>
    <row r="478" customFormat="false" ht="12" hidden="false" customHeight="false" outlineLevel="0" collapsed="false">
      <c r="A478" s="39" t="s">
        <v>2727</v>
      </c>
      <c r="B478" s="39" t="s">
        <v>2728</v>
      </c>
      <c r="C478" s="39"/>
      <c r="D478" s="39" t="s">
        <v>4565</v>
      </c>
      <c r="E478" s="39" t="s">
        <v>611</v>
      </c>
      <c r="F478" s="39" t="s">
        <v>3464</v>
      </c>
      <c r="G478" s="39" t="s">
        <v>6133</v>
      </c>
      <c r="H478" s="39" t="s">
        <v>4502</v>
      </c>
      <c r="I478" s="40" t="n">
        <v>1</v>
      </c>
      <c r="J478" s="40" t="n">
        <v>0</v>
      </c>
      <c r="K478" s="39" t="s">
        <v>4503</v>
      </c>
      <c r="L478" s="41" t="n">
        <v>0</v>
      </c>
      <c r="M478" s="41" t="n">
        <v>95355.83</v>
      </c>
      <c r="O478" s="42" t="n">
        <f aca="false">M478/SUM($M$2:$M$485)</f>
        <v>0.00155391323973626</v>
      </c>
      <c r="P478" s="43" t="n">
        <f aca="false">IFERROR(M478/I478,0)</f>
        <v>95355.83</v>
      </c>
      <c r="Q478" s="17"/>
      <c r="R478" s="44" t="n">
        <f aca="false">I478-Q478</f>
        <v>1</v>
      </c>
      <c r="S478" s="43" t="n">
        <f aca="false">$AK478*R478</f>
        <v>95355.8333333333</v>
      </c>
      <c r="U478" s="26" t="s">
        <v>259</v>
      </c>
      <c r="V478" s="26" t="s">
        <v>610</v>
      </c>
      <c r="W478" s="26" t="s">
        <v>612</v>
      </c>
      <c r="X478" s="26"/>
      <c r="Y478" s="26" t="s">
        <v>615</v>
      </c>
      <c r="Z478" s="27" t="s">
        <v>126</v>
      </c>
      <c r="AA478" s="26"/>
      <c r="AB478" s="26"/>
      <c r="AC478" s="26"/>
      <c r="AD478" s="26"/>
      <c r="AE478" s="26"/>
      <c r="AF478" s="26"/>
      <c r="AG478" s="26"/>
      <c r="AH478" s="45"/>
      <c r="AI478" s="45"/>
      <c r="AJ478" s="45"/>
      <c r="AK478" s="46" t="n">
        <v>95355.8333333333</v>
      </c>
      <c r="AL478" s="46"/>
      <c r="AM478" s="46"/>
      <c r="AN478" s="26"/>
      <c r="AO478" s="26" t="s">
        <v>3489</v>
      </c>
    </row>
    <row r="479" customFormat="false" ht="12" hidden="false" customHeight="false" outlineLevel="0" collapsed="false">
      <c r="A479" s="39" t="s">
        <v>2806</v>
      </c>
      <c r="B479" s="39" t="s">
        <v>2807</v>
      </c>
      <c r="C479" s="39"/>
      <c r="D479" s="39" t="s">
        <v>4565</v>
      </c>
      <c r="E479" s="39" t="s">
        <v>611</v>
      </c>
      <c r="F479" s="39" t="s">
        <v>3464</v>
      </c>
      <c r="G479" s="39" t="s">
        <v>6133</v>
      </c>
      <c r="H479" s="39" t="s">
        <v>4502</v>
      </c>
      <c r="I479" s="40" t="n">
        <v>1</v>
      </c>
      <c r="J479" s="40" t="n">
        <v>0</v>
      </c>
      <c r="K479" s="39" t="s">
        <v>4503</v>
      </c>
      <c r="L479" s="41" t="n">
        <v>0</v>
      </c>
      <c r="M479" s="41" t="n">
        <v>85884.67</v>
      </c>
      <c r="O479" s="42" t="n">
        <f aca="false">M479/SUM($M$2:$M$485)</f>
        <v>0.00139957174934537</v>
      </c>
      <c r="P479" s="43" t="n">
        <f aca="false">IFERROR(M479/I479,0)</f>
        <v>85884.67</v>
      </c>
      <c r="Q479" s="17"/>
      <c r="R479" s="44" t="n">
        <f aca="false">I479-Q479</f>
        <v>1</v>
      </c>
      <c r="S479" s="43" t="n">
        <f aca="false">$AK479*R479</f>
        <v>85884.6666666667</v>
      </c>
      <c r="U479" s="26" t="s">
        <v>259</v>
      </c>
      <c r="V479" s="26" t="s">
        <v>610</v>
      </c>
      <c r="W479" s="26" t="s">
        <v>612</v>
      </c>
      <c r="X479" s="26"/>
      <c r="Y479" s="26" t="s">
        <v>615</v>
      </c>
      <c r="Z479" s="27" t="s">
        <v>126</v>
      </c>
      <c r="AA479" s="26"/>
      <c r="AB479" s="26"/>
      <c r="AC479" s="26"/>
      <c r="AD479" s="26"/>
      <c r="AE479" s="26"/>
      <c r="AF479" s="26"/>
      <c r="AG479" s="26"/>
      <c r="AH479" s="45"/>
      <c r="AI479" s="45"/>
      <c r="AJ479" s="45"/>
      <c r="AK479" s="46" t="n">
        <v>85884.6666666667</v>
      </c>
      <c r="AL479" s="46"/>
      <c r="AM479" s="46"/>
      <c r="AN479" s="26"/>
      <c r="AO479" s="26" t="s">
        <v>3489</v>
      </c>
    </row>
    <row r="480" customFormat="false" ht="12" hidden="false" customHeight="false" outlineLevel="0" collapsed="false">
      <c r="A480" s="39" t="s">
        <v>3957</v>
      </c>
      <c r="B480" s="39" t="s">
        <v>3958</v>
      </c>
      <c r="C480" s="39"/>
      <c r="D480" s="39" t="s">
        <v>4565</v>
      </c>
      <c r="E480" s="39" t="s">
        <v>611</v>
      </c>
      <c r="F480" s="39" t="s">
        <v>3464</v>
      </c>
      <c r="G480" s="39" t="s">
        <v>6133</v>
      </c>
      <c r="H480" s="39" t="s">
        <v>4502</v>
      </c>
      <c r="I480" s="40" t="n">
        <v>1</v>
      </c>
      <c r="J480" s="40" t="n">
        <v>0</v>
      </c>
      <c r="K480" s="39" t="s">
        <v>4503</v>
      </c>
      <c r="L480" s="41" t="n">
        <v>0</v>
      </c>
      <c r="M480" s="41" t="n">
        <v>68001.91</v>
      </c>
      <c r="O480" s="42" t="n">
        <f aca="false">M480/SUM($M$2:$M$485)</f>
        <v>0.00110815529869913</v>
      </c>
      <c r="P480" s="43" t="n">
        <f aca="false">IFERROR(M480/I480,0)</f>
        <v>68001.91</v>
      </c>
      <c r="Q480" s="17"/>
      <c r="R480" s="44" t="n">
        <f aca="false">I480-Q480</f>
        <v>1</v>
      </c>
      <c r="S480" s="43" t="n">
        <f aca="false">$AK480*R480</f>
        <v>68001.91</v>
      </c>
      <c r="U480" s="26" t="s">
        <v>259</v>
      </c>
      <c r="V480" s="26" t="s">
        <v>610</v>
      </c>
      <c r="W480" s="26" t="s">
        <v>612</v>
      </c>
      <c r="X480" s="26"/>
      <c r="Y480" s="26" t="s">
        <v>615</v>
      </c>
      <c r="Z480" s="27" t="s">
        <v>126</v>
      </c>
      <c r="AA480" s="26"/>
      <c r="AB480" s="26"/>
      <c r="AC480" s="26"/>
      <c r="AD480" s="26"/>
      <c r="AE480" s="26"/>
      <c r="AF480" s="26"/>
      <c r="AG480" s="26"/>
      <c r="AH480" s="45"/>
      <c r="AI480" s="45"/>
      <c r="AJ480" s="45"/>
      <c r="AK480" s="46" t="n">
        <v>68001.91</v>
      </c>
      <c r="AL480" s="46"/>
      <c r="AM480" s="46"/>
      <c r="AN480" s="26"/>
      <c r="AO480" s="26" t="s">
        <v>3489</v>
      </c>
    </row>
    <row r="481" customFormat="false" ht="12" hidden="false" customHeight="false" outlineLevel="0" collapsed="false">
      <c r="A481" s="39" t="s">
        <v>1484</v>
      </c>
      <c r="B481" s="39" t="s">
        <v>1485</v>
      </c>
      <c r="C481" s="39"/>
      <c r="D481" s="39" t="s">
        <v>4565</v>
      </c>
      <c r="E481" s="39" t="s">
        <v>611</v>
      </c>
      <c r="F481" s="39" t="s">
        <v>3464</v>
      </c>
      <c r="G481" s="39" t="s">
        <v>6135</v>
      </c>
      <c r="H481" s="39" t="s">
        <v>4502</v>
      </c>
      <c r="I481" s="40" t="n">
        <v>1</v>
      </c>
      <c r="J481" s="40" t="n">
        <v>0</v>
      </c>
      <c r="K481" s="39" t="s">
        <v>4503</v>
      </c>
      <c r="L481" s="41" t="n">
        <v>0</v>
      </c>
      <c r="M481" s="41" t="n">
        <v>75682.84</v>
      </c>
      <c r="O481" s="42" t="n">
        <f aca="false">M481/SUM($M$2:$M$485)</f>
        <v>0.00123332330175136</v>
      </c>
      <c r="P481" s="43" t="n">
        <f aca="false">IFERROR(M481/I481,0)</f>
        <v>75682.84</v>
      </c>
      <c r="Q481" s="17"/>
      <c r="R481" s="44" t="n">
        <f aca="false">I481-Q481</f>
        <v>1</v>
      </c>
      <c r="S481" s="43" t="n">
        <f aca="false">$AK481*R481</f>
        <v>75682.84</v>
      </c>
      <c r="U481" s="26" t="s">
        <v>259</v>
      </c>
      <c r="V481" s="26" t="s">
        <v>610</v>
      </c>
      <c r="W481" s="26" t="s">
        <v>612</v>
      </c>
      <c r="X481" s="26"/>
      <c r="Y481" s="26" t="s">
        <v>615</v>
      </c>
      <c r="Z481" s="27" t="s">
        <v>126</v>
      </c>
      <c r="AA481" s="26"/>
      <c r="AB481" s="26"/>
      <c r="AC481" s="26"/>
      <c r="AD481" s="26"/>
      <c r="AE481" s="26"/>
      <c r="AF481" s="26"/>
      <c r="AG481" s="26"/>
      <c r="AH481" s="45"/>
      <c r="AI481" s="45"/>
      <c r="AJ481" s="45"/>
      <c r="AK481" s="46" t="n">
        <v>75682.84</v>
      </c>
      <c r="AL481" s="46"/>
      <c r="AM481" s="46"/>
      <c r="AN481" s="26"/>
      <c r="AO481" s="26" t="s">
        <v>3489</v>
      </c>
    </row>
    <row r="482" customFormat="false" ht="12" hidden="false" customHeight="false" outlineLevel="0" collapsed="false">
      <c r="A482" s="39" t="s">
        <v>4196</v>
      </c>
      <c r="B482" s="39" t="s">
        <v>4197</v>
      </c>
      <c r="C482" s="39"/>
      <c r="D482" s="39" t="s">
        <v>4565</v>
      </c>
      <c r="E482" s="39" t="s">
        <v>611</v>
      </c>
      <c r="F482" s="39" t="s">
        <v>3464</v>
      </c>
      <c r="G482" s="39" t="s">
        <v>6133</v>
      </c>
      <c r="H482" s="39" t="s">
        <v>4502</v>
      </c>
      <c r="I482" s="40" t="n">
        <v>1</v>
      </c>
      <c r="J482" s="40" t="n">
        <v>0</v>
      </c>
      <c r="K482" s="39" t="s">
        <v>4503</v>
      </c>
      <c r="L482" s="41" t="n">
        <v>0</v>
      </c>
      <c r="M482" s="41" t="n">
        <v>40810</v>
      </c>
      <c r="O482" s="42" t="n">
        <f aca="false">M482/SUM($M$2:$M$485)</f>
        <v>0.00066503746350524</v>
      </c>
      <c r="P482" s="43" t="n">
        <f aca="false">IFERROR(M482/I482,0)</f>
        <v>40810</v>
      </c>
      <c r="Q482" s="17"/>
      <c r="R482" s="44" t="n">
        <f aca="false">I482-Q482</f>
        <v>1</v>
      </c>
      <c r="S482" s="43" t="n">
        <f aca="false">$AK482*R482</f>
        <v>40810</v>
      </c>
      <c r="U482" s="26" t="s">
        <v>259</v>
      </c>
      <c r="V482" s="26" t="s">
        <v>610</v>
      </c>
      <c r="W482" s="26" t="s">
        <v>612</v>
      </c>
      <c r="X482" s="26"/>
      <c r="Y482" s="26" t="s">
        <v>615</v>
      </c>
      <c r="Z482" s="27" t="s">
        <v>126</v>
      </c>
      <c r="AA482" s="26"/>
      <c r="AB482" s="26"/>
      <c r="AC482" s="26"/>
      <c r="AD482" s="26"/>
      <c r="AE482" s="26"/>
      <c r="AF482" s="26"/>
      <c r="AG482" s="26"/>
      <c r="AH482" s="45" t="n">
        <v>1</v>
      </c>
      <c r="AI482" s="45" t="n">
        <f aca="false">Q482</f>
        <v>0</v>
      </c>
      <c r="AJ482" s="45" t="n">
        <f aca="false">$AH482-$AI482</f>
        <v>1</v>
      </c>
      <c r="AK482" s="46" t="n">
        <v>40810</v>
      </c>
      <c r="AL482" s="46" t="n">
        <f aca="false">$AJ482*$AK482</f>
        <v>40810</v>
      </c>
      <c r="AM482" s="46" t="n">
        <f aca="false">$AI482*$AK482</f>
        <v>0</v>
      </c>
      <c r="AN482" s="26"/>
      <c r="AO482" s="26"/>
    </row>
    <row r="483" customFormat="false" ht="12" hidden="false" customHeight="false" outlineLevel="0" collapsed="false">
      <c r="A483" s="39" t="s">
        <v>1385</v>
      </c>
      <c r="B483" s="39" t="s">
        <v>1386</v>
      </c>
      <c r="C483" s="39"/>
      <c r="D483" s="39" t="s">
        <v>4565</v>
      </c>
      <c r="E483" s="39" t="s">
        <v>611</v>
      </c>
      <c r="F483" s="39" t="s">
        <v>3464</v>
      </c>
      <c r="G483" s="39" t="s">
        <v>6133</v>
      </c>
      <c r="H483" s="39" t="s">
        <v>4502</v>
      </c>
      <c r="I483" s="40" t="n">
        <v>1</v>
      </c>
      <c r="J483" s="40" t="n">
        <v>0</v>
      </c>
      <c r="K483" s="39" t="s">
        <v>4503</v>
      </c>
      <c r="L483" s="41" t="n">
        <v>0</v>
      </c>
      <c r="M483" s="41" t="n">
        <v>23393.92</v>
      </c>
      <c r="O483" s="42" t="n">
        <f aca="false">M483/SUM($M$2:$M$485)</f>
        <v>0.000381226003877591</v>
      </c>
      <c r="P483" s="43" t="n">
        <f aca="false">IFERROR(M483/I483,0)</f>
        <v>23393.92</v>
      </c>
      <c r="Q483" s="17"/>
      <c r="R483" s="44" t="n">
        <f aca="false">I483-Q483</f>
        <v>1</v>
      </c>
      <c r="S483" s="43" t="n">
        <f aca="false">$AK483*R483</f>
        <v>23393.918</v>
      </c>
      <c r="U483" s="26" t="s">
        <v>259</v>
      </c>
      <c r="V483" s="26" t="s">
        <v>610</v>
      </c>
      <c r="W483" s="26" t="s">
        <v>612</v>
      </c>
      <c r="X483" s="26"/>
      <c r="Y483" s="26" t="s">
        <v>615</v>
      </c>
      <c r="Z483" s="27" t="s">
        <v>126</v>
      </c>
      <c r="AA483" s="26"/>
      <c r="AB483" s="26"/>
      <c r="AC483" s="26"/>
      <c r="AD483" s="26"/>
      <c r="AE483" s="26"/>
      <c r="AF483" s="26"/>
      <c r="AG483" s="26"/>
      <c r="AH483" s="45"/>
      <c r="AI483" s="45"/>
      <c r="AJ483" s="45"/>
      <c r="AK483" s="46" t="n">
        <v>23393.918</v>
      </c>
      <c r="AL483" s="46"/>
      <c r="AM483" s="46"/>
      <c r="AN483" s="26"/>
      <c r="AO483" s="26" t="s">
        <v>3489</v>
      </c>
    </row>
    <row r="484" customFormat="false" ht="12" hidden="false" customHeight="false" outlineLevel="0" collapsed="false">
      <c r="A484" s="39" t="s">
        <v>3959</v>
      </c>
      <c r="B484" s="39" t="s">
        <v>3960</v>
      </c>
      <c r="C484" s="39"/>
      <c r="D484" s="39" t="s">
        <v>4565</v>
      </c>
      <c r="E484" s="39" t="s">
        <v>611</v>
      </c>
      <c r="F484" s="39" t="s">
        <v>3464</v>
      </c>
      <c r="G484" s="39" t="s">
        <v>6135</v>
      </c>
      <c r="H484" s="39" t="s">
        <v>4502</v>
      </c>
      <c r="I484" s="40" t="n">
        <v>1</v>
      </c>
      <c r="J484" s="40" t="n">
        <v>0</v>
      </c>
      <c r="K484" s="39" t="s">
        <v>4503</v>
      </c>
      <c r="L484" s="41" t="n">
        <v>0</v>
      </c>
      <c r="M484" s="41" t="n">
        <v>109140.16</v>
      </c>
      <c r="O484" s="42" t="n">
        <f aca="false">M484/SUM($M$2:$M$485)</f>
        <v>0.00177854190573281</v>
      </c>
      <c r="P484" s="43" t="n">
        <f aca="false">IFERROR(M484/I484,0)</f>
        <v>109140.16</v>
      </c>
      <c r="Q484" s="17"/>
      <c r="R484" s="44" t="n">
        <f aca="false">I484-Q484</f>
        <v>1</v>
      </c>
      <c r="S484" s="43" t="n">
        <f aca="false">$AK484*R484</f>
        <v>109140.164</v>
      </c>
      <c r="U484" s="26" t="s">
        <v>259</v>
      </c>
      <c r="V484" s="26" t="s">
        <v>610</v>
      </c>
      <c r="W484" s="26" t="s">
        <v>612</v>
      </c>
      <c r="X484" s="26"/>
      <c r="Y484" s="26" t="s">
        <v>615</v>
      </c>
      <c r="Z484" s="27" t="s">
        <v>126</v>
      </c>
      <c r="AA484" s="26"/>
      <c r="AB484" s="26"/>
      <c r="AC484" s="26"/>
      <c r="AD484" s="26"/>
      <c r="AE484" s="26"/>
      <c r="AF484" s="26"/>
      <c r="AG484" s="26"/>
      <c r="AH484" s="45"/>
      <c r="AI484" s="45"/>
      <c r="AJ484" s="45"/>
      <c r="AK484" s="46" t="n">
        <v>109140.164</v>
      </c>
      <c r="AL484" s="46"/>
      <c r="AM484" s="46"/>
      <c r="AN484" s="26"/>
      <c r="AO484" s="26" t="s">
        <v>3489</v>
      </c>
    </row>
    <row r="485" customFormat="false" ht="12" hidden="false" customHeight="false" outlineLevel="0" collapsed="false">
      <c r="A485" s="39" t="s">
        <v>4121</v>
      </c>
      <c r="B485" s="39" t="s">
        <v>4122</v>
      </c>
      <c r="C485" s="39"/>
      <c r="D485" s="39" t="s">
        <v>4565</v>
      </c>
      <c r="E485" s="39" t="s">
        <v>611</v>
      </c>
      <c r="F485" s="39" t="s">
        <v>3464</v>
      </c>
      <c r="G485" s="39" t="s">
        <v>6135</v>
      </c>
      <c r="H485" s="39" t="s">
        <v>4502</v>
      </c>
      <c r="I485" s="40" t="n">
        <v>1</v>
      </c>
      <c r="J485" s="40" t="n">
        <v>0</v>
      </c>
      <c r="K485" s="39" t="s">
        <v>4503</v>
      </c>
      <c r="L485" s="41" t="n">
        <v>0</v>
      </c>
      <c r="M485" s="41" t="n">
        <v>121499.11</v>
      </c>
      <c r="O485" s="42" t="n">
        <f aca="false">M485/SUM($M$2:$M$485)</f>
        <v>0.00197994265945955</v>
      </c>
      <c r="P485" s="43" t="n">
        <f aca="false">IFERROR(M485/I485,0)</f>
        <v>121499.11</v>
      </c>
      <c r="Q485" s="17"/>
      <c r="R485" s="44" t="n">
        <f aca="false">I485-Q485</f>
        <v>1</v>
      </c>
      <c r="S485" s="43" t="n">
        <f aca="false">$AK485*R485</f>
        <v>121499.113333333</v>
      </c>
      <c r="U485" s="26" t="s">
        <v>259</v>
      </c>
      <c r="V485" s="26" t="s">
        <v>610</v>
      </c>
      <c r="W485" s="26" t="s">
        <v>612</v>
      </c>
      <c r="X485" s="26"/>
      <c r="Y485" s="26" t="s">
        <v>615</v>
      </c>
      <c r="Z485" s="27" t="s">
        <v>126</v>
      </c>
      <c r="AA485" s="26"/>
      <c r="AB485" s="26"/>
      <c r="AC485" s="26"/>
      <c r="AD485" s="26"/>
      <c r="AE485" s="26"/>
      <c r="AF485" s="26"/>
      <c r="AG485" s="26"/>
      <c r="AH485" s="45"/>
      <c r="AI485" s="45"/>
      <c r="AJ485" s="45"/>
      <c r="AK485" s="46" t="n">
        <v>121499.113333333</v>
      </c>
      <c r="AL485" s="46"/>
      <c r="AM485" s="46"/>
      <c r="AN485" s="26"/>
      <c r="AO485" s="26" t="s">
        <v>3489</v>
      </c>
    </row>
    <row r="486" customFormat="false" ht="12" hidden="false" customHeight="false" outlineLevel="0" collapsed="false">
      <c r="B486" s="1" t="s">
        <v>4199</v>
      </c>
      <c r="F486" s="1" t="s">
        <v>3464</v>
      </c>
      <c r="H486" s="1" t="s">
        <v>4502</v>
      </c>
      <c r="I486" s="44" t="n">
        <v>0</v>
      </c>
      <c r="M486" s="44" t="n">
        <f aca="false">SUM(M2:M485)</f>
        <v>61364963.99</v>
      </c>
      <c r="Q486" s="17" t="n">
        <v>6</v>
      </c>
      <c r="R486" s="17" t="n">
        <f aca="false">I486-Q486</f>
        <v>-6</v>
      </c>
      <c r="T486" s="1" t="s">
        <v>4850</v>
      </c>
      <c r="U486" s="31" t="s">
        <v>1567</v>
      </c>
      <c r="V486" s="31" t="s">
        <v>1568</v>
      </c>
      <c r="W486" s="31" t="s">
        <v>262</v>
      </c>
      <c r="X486" s="32" t="s">
        <v>1571</v>
      </c>
      <c r="Y486" s="31" t="s">
        <v>1576</v>
      </c>
      <c r="Z486" s="32" t="s">
        <v>120</v>
      </c>
      <c r="AA486" s="31" t="s">
        <v>4198</v>
      </c>
      <c r="AB486" s="31" t="s">
        <v>4199</v>
      </c>
      <c r="AC486" s="31" t="s">
        <v>1571</v>
      </c>
      <c r="AD486" s="31" t="s">
        <v>269</v>
      </c>
      <c r="AE486" s="31"/>
      <c r="AF486" s="31" t="s">
        <v>270</v>
      </c>
      <c r="AG486" s="31" t="s">
        <v>1238</v>
      </c>
      <c r="AH486" s="47" t="n">
        <v>0</v>
      </c>
      <c r="AI486" s="47" t="n">
        <v>6</v>
      </c>
      <c r="AJ486" s="47" t="n">
        <v>-6</v>
      </c>
      <c r="AK486" s="31"/>
      <c r="AL486" s="31"/>
      <c r="AM486" s="31"/>
      <c r="AN486" s="31"/>
      <c r="AO486" s="31" t="s">
        <v>4200</v>
      </c>
    </row>
    <row r="487" customFormat="false" ht="12" hidden="false" customHeight="false" outlineLevel="0" collapsed="false">
      <c r="B487" s="1" t="s">
        <v>4202</v>
      </c>
      <c r="F487" s="1" t="s">
        <v>3464</v>
      </c>
      <c r="H487" s="1" t="s">
        <v>4502</v>
      </c>
      <c r="I487" s="17" t="n">
        <v>0</v>
      </c>
      <c r="Q487" s="17" t="n">
        <v>70</v>
      </c>
      <c r="R487" s="17" t="n">
        <f aca="false">I487-Q487</f>
        <v>-70</v>
      </c>
      <c r="T487" s="1" t="s">
        <v>4850</v>
      </c>
      <c r="U487" s="31" t="s">
        <v>1567</v>
      </c>
      <c r="V487" s="31" t="s">
        <v>1568</v>
      </c>
      <c r="W487" s="31" t="s">
        <v>262</v>
      </c>
      <c r="X487" s="32" t="s">
        <v>1571</v>
      </c>
      <c r="Y487" s="31" t="s">
        <v>1572</v>
      </c>
      <c r="Z487" s="32" t="s">
        <v>120</v>
      </c>
      <c r="AA487" s="31" t="s">
        <v>4201</v>
      </c>
      <c r="AB487" s="31" t="s">
        <v>4202</v>
      </c>
      <c r="AC487" s="31" t="s">
        <v>1571</v>
      </c>
      <c r="AD487" s="31" t="s">
        <v>269</v>
      </c>
      <c r="AE487" s="31"/>
      <c r="AF487" s="31" t="s">
        <v>269</v>
      </c>
      <c r="AG487" s="31"/>
      <c r="AH487" s="47" t="n">
        <v>0</v>
      </c>
      <c r="AI487" s="47" t="n">
        <v>70</v>
      </c>
      <c r="AJ487" s="47" t="n">
        <v>-70</v>
      </c>
      <c r="AK487" s="31"/>
      <c r="AL487" s="31"/>
      <c r="AM487" s="31"/>
      <c r="AN487" s="31"/>
      <c r="AO487" s="31" t="s">
        <v>4203</v>
      </c>
    </row>
    <row r="488" customFormat="false" ht="12" hidden="false" customHeight="false" outlineLevel="0" collapsed="false">
      <c r="B488" s="1" t="s">
        <v>4204</v>
      </c>
      <c r="F488" s="1" t="s">
        <v>3464</v>
      </c>
      <c r="H488" s="1" t="s">
        <v>4502</v>
      </c>
      <c r="I488" s="17" t="n">
        <v>0</v>
      </c>
      <c r="Q488" s="17" t="n">
        <v>13</v>
      </c>
      <c r="R488" s="17" t="n">
        <f aca="false">I488-Q488</f>
        <v>-13</v>
      </c>
      <c r="T488" s="1" t="s">
        <v>4850</v>
      </c>
      <c r="U488" s="31" t="s">
        <v>1567</v>
      </c>
      <c r="V488" s="31" t="s">
        <v>1568</v>
      </c>
      <c r="W488" s="31" t="s">
        <v>262</v>
      </c>
      <c r="X488" s="32" t="s">
        <v>1571</v>
      </c>
      <c r="Y488" s="31" t="s">
        <v>1576</v>
      </c>
      <c r="Z488" s="32" t="s">
        <v>120</v>
      </c>
      <c r="AA488" s="31" t="s">
        <v>1765</v>
      </c>
      <c r="AB488" s="31" t="s">
        <v>4204</v>
      </c>
      <c r="AC488" s="31" t="s">
        <v>1571</v>
      </c>
      <c r="AD488" s="31" t="s">
        <v>269</v>
      </c>
      <c r="AE488" s="31"/>
      <c r="AF488" s="31" t="s">
        <v>270</v>
      </c>
      <c r="AG488" s="31" t="s">
        <v>4205</v>
      </c>
      <c r="AH488" s="47" t="n">
        <v>0</v>
      </c>
      <c r="AI488" s="47" t="n">
        <v>13</v>
      </c>
      <c r="AJ488" s="47" t="n">
        <v>-13</v>
      </c>
      <c r="AK488" s="31"/>
      <c r="AL488" s="31"/>
      <c r="AM488" s="31"/>
      <c r="AN488" s="31"/>
      <c r="AO488" s="31" t="s">
        <v>4206</v>
      </c>
    </row>
    <row r="489" customFormat="false" ht="12" hidden="false" customHeight="false" outlineLevel="0" collapsed="false">
      <c r="B489" s="1" t="s">
        <v>4207</v>
      </c>
      <c r="F489" s="1" t="s">
        <v>3464</v>
      </c>
      <c r="H489" s="1" t="s">
        <v>4502</v>
      </c>
      <c r="I489" s="17" t="n">
        <v>0</v>
      </c>
      <c r="Q489" s="17" t="n">
        <v>1</v>
      </c>
      <c r="R489" s="17" t="n">
        <f aca="false">I489-Q489</f>
        <v>-1</v>
      </c>
      <c r="T489" s="1" t="s">
        <v>4850</v>
      </c>
      <c r="U489" s="31" t="s">
        <v>1567</v>
      </c>
      <c r="V489" s="31" t="s">
        <v>1568</v>
      </c>
      <c r="W489" s="31" t="s">
        <v>262</v>
      </c>
      <c r="X489" s="32" t="s">
        <v>1571</v>
      </c>
      <c r="Y489" s="31" t="s">
        <v>1572</v>
      </c>
      <c r="Z489" s="32" t="s">
        <v>120</v>
      </c>
      <c r="AA489" s="31" t="s">
        <v>2009</v>
      </c>
      <c r="AB489" s="31" t="s">
        <v>4207</v>
      </c>
      <c r="AC489" s="31" t="s">
        <v>1571</v>
      </c>
      <c r="AD489" s="31" t="s">
        <v>269</v>
      </c>
      <c r="AE489" s="31"/>
      <c r="AF489" s="31" t="s">
        <v>269</v>
      </c>
      <c r="AG489" s="31"/>
      <c r="AH489" s="47" t="n">
        <v>0</v>
      </c>
      <c r="AI489" s="47" t="n">
        <v>1</v>
      </c>
      <c r="AJ489" s="47" t="n">
        <v>-1</v>
      </c>
      <c r="AK489" s="31"/>
      <c r="AL489" s="31"/>
      <c r="AM489" s="31"/>
      <c r="AN489" s="31"/>
      <c r="AO489" s="31" t="s">
        <v>4208</v>
      </c>
    </row>
    <row r="490" customFormat="false" ht="12" hidden="false" customHeight="false" outlineLevel="0" collapsed="false">
      <c r="B490" s="1" t="s">
        <v>4210</v>
      </c>
      <c r="F490" s="1" t="s">
        <v>3464</v>
      </c>
      <c r="H490" s="1" t="s">
        <v>4502</v>
      </c>
      <c r="I490" s="17" t="n">
        <v>0</v>
      </c>
      <c r="Q490" s="17" t="n">
        <v>15</v>
      </c>
      <c r="R490" s="17" t="n">
        <f aca="false">I490-Q490</f>
        <v>-15</v>
      </c>
      <c r="T490" s="1" t="s">
        <v>4850</v>
      </c>
      <c r="U490" s="31" t="s">
        <v>1567</v>
      </c>
      <c r="V490" s="31" t="s">
        <v>1568</v>
      </c>
      <c r="W490" s="31" t="s">
        <v>262</v>
      </c>
      <c r="X490" s="32" t="s">
        <v>1571</v>
      </c>
      <c r="Y490" s="31" t="s">
        <v>1572</v>
      </c>
      <c r="Z490" s="32" t="s">
        <v>120</v>
      </c>
      <c r="AA490" s="31" t="s">
        <v>4209</v>
      </c>
      <c r="AB490" s="31" t="s">
        <v>4210</v>
      </c>
      <c r="AC490" s="31" t="s">
        <v>1571</v>
      </c>
      <c r="AD490" s="31" t="s">
        <v>269</v>
      </c>
      <c r="AE490" s="31"/>
      <c r="AF490" s="31" t="s">
        <v>269</v>
      </c>
      <c r="AG490" s="31"/>
      <c r="AH490" s="47" t="n">
        <v>0</v>
      </c>
      <c r="AI490" s="47" t="n">
        <v>15</v>
      </c>
      <c r="AJ490" s="47" t="n">
        <v>-15</v>
      </c>
      <c r="AK490" s="31"/>
      <c r="AL490" s="31"/>
      <c r="AM490" s="31"/>
      <c r="AN490" s="31"/>
      <c r="AO490" s="31" t="s">
        <v>4211</v>
      </c>
    </row>
    <row r="491" customFormat="false" ht="12" hidden="false" customHeight="false" outlineLevel="0" collapsed="false">
      <c r="B491" s="1" t="s">
        <v>4213</v>
      </c>
      <c r="F491" s="1" t="s">
        <v>3464</v>
      </c>
      <c r="H491" s="1" t="s">
        <v>4502</v>
      </c>
      <c r="I491" s="17" t="n">
        <v>0</v>
      </c>
      <c r="Q491" s="17" t="n">
        <v>14</v>
      </c>
      <c r="R491" s="17" t="n">
        <f aca="false">I491-Q491</f>
        <v>-14</v>
      </c>
      <c r="T491" s="1" t="s">
        <v>4850</v>
      </c>
      <c r="U491" s="31" t="s">
        <v>1567</v>
      </c>
      <c r="V491" s="31" t="s">
        <v>1568</v>
      </c>
      <c r="W491" s="31" t="s">
        <v>262</v>
      </c>
      <c r="X491" s="32" t="s">
        <v>1571</v>
      </c>
      <c r="Y491" s="31" t="s">
        <v>1572</v>
      </c>
      <c r="Z491" s="32" t="s">
        <v>120</v>
      </c>
      <c r="AA491" s="31" t="s">
        <v>4212</v>
      </c>
      <c r="AB491" s="31" t="s">
        <v>4213</v>
      </c>
      <c r="AC491" s="31" t="s">
        <v>1571</v>
      </c>
      <c r="AD491" s="31" t="s">
        <v>269</v>
      </c>
      <c r="AE491" s="31"/>
      <c r="AF491" s="31" t="s">
        <v>269</v>
      </c>
      <c r="AG491" s="31"/>
      <c r="AH491" s="47" t="n">
        <v>0</v>
      </c>
      <c r="AI491" s="47" t="n">
        <v>14</v>
      </c>
      <c r="AJ491" s="47" t="n">
        <v>-14</v>
      </c>
      <c r="AK491" s="31"/>
      <c r="AL491" s="31"/>
      <c r="AM491" s="31"/>
      <c r="AN491" s="31"/>
      <c r="AO491" s="31" t="s">
        <v>4214</v>
      </c>
    </row>
    <row r="492" customFormat="false" ht="12" hidden="false" customHeight="false" outlineLevel="0" collapsed="false">
      <c r="B492" s="1" t="s">
        <v>4216</v>
      </c>
      <c r="F492" s="1" t="s">
        <v>3464</v>
      </c>
      <c r="H492" s="1" t="s">
        <v>4502</v>
      </c>
      <c r="I492" s="17" t="n">
        <v>0</v>
      </c>
      <c r="Q492" s="17" t="n">
        <v>3</v>
      </c>
      <c r="R492" s="17" t="n">
        <f aca="false">I492-Q492</f>
        <v>-3</v>
      </c>
      <c r="T492" s="1" t="s">
        <v>4850</v>
      </c>
      <c r="U492" s="31" t="s">
        <v>1567</v>
      </c>
      <c r="V492" s="31" t="s">
        <v>1568</v>
      </c>
      <c r="W492" s="31" t="s">
        <v>262</v>
      </c>
      <c r="X492" s="32" t="s">
        <v>1571</v>
      </c>
      <c r="Y492" s="31" t="s">
        <v>1572</v>
      </c>
      <c r="Z492" s="32" t="s">
        <v>120</v>
      </c>
      <c r="AA492" s="31" t="s">
        <v>4215</v>
      </c>
      <c r="AB492" s="31" t="s">
        <v>4216</v>
      </c>
      <c r="AC492" s="31" t="s">
        <v>1571</v>
      </c>
      <c r="AD492" s="31" t="s">
        <v>269</v>
      </c>
      <c r="AE492" s="31"/>
      <c r="AF492" s="31" t="s">
        <v>269</v>
      </c>
      <c r="AG492" s="31"/>
      <c r="AH492" s="47" t="n">
        <v>0</v>
      </c>
      <c r="AI492" s="47" t="n">
        <v>3</v>
      </c>
      <c r="AJ492" s="47" t="n">
        <v>-3</v>
      </c>
      <c r="AK492" s="31"/>
      <c r="AL492" s="31"/>
      <c r="AM492" s="31"/>
      <c r="AN492" s="31"/>
      <c r="AO492" s="31" t="s">
        <v>4217</v>
      </c>
    </row>
    <row r="493" customFormat="false" ht="12" hidden="false" customHeight="false" outlineLevel="0" collapsed="false">
      <c r="B493" s="1" t="s">
        <v>4218</v>
      </c>
      <c r="F493" s="1" t="s">
        <v>3464</v>
      </c>
      <c r="H493" s="1" t="s">
        <v>4502</v>
      </c>
      <c r="I493" s="17" t="n">
        <v>0</v>
      </c>
      <c r="Q493" s="17" t="n">
        <v>2</v>
      </c>
      <c r="R493" s="17" t="n">
        <f aca="false">I493-Q493</f>
        <v>-2</v>
      </c>
      <c r="T493" s="1" t="s">
        <v>4850</v>
      </c>
      <c r="U493" s="31" t="s">
        <v>1567</v>
      </c>
      <c r="V493" s="31" t="s">
        <v>1568</v>
      </c>
      <c r="W493" s="31" t="s">
        <v>262</v>
      </c>
      <c r="X493" s="32" t="s">
        <v>1571</v>
      </c>
      <c r="Y493" s="31" t="s">
        <v>1576</v>
      </c>
      <c r="Z493" s="32" t="s">
        <v>120</v>
      </c>
      <c r="AA493" s="31" t="s">
        <v>1776</v>
      </c>
      <c r="AB493" s="31" t="s">
        <v>4218</v>
      </c>
      <c r="AC493" s="31" t="s">
        <v>1571</v>
      </c>
      <c r="AD493" s="31" t="s">
        <v>269</v>
      </c>
      <c r="AE493" s="31"/>
      <c r="AF493" s="31" t="s">
        <v>270</v>
      </c>
      <c r="AG493" s="31" t="s">
        <v>4219</v>
      </c>
      <c r="AH493" s="47" t="n">
        <v>0</v>
      </c>
      <c r="AI493" s="47" t="n">
        <v>2</v>
      </c>
      <c r="AJ493" s="47" t="n">
        <v>-2</v>
      </c>
      <c r="AK493" s="31"/>
      <c r="AL493" s="31"/>
      <c r="AM493" s="31"/>
      <c r="AN493" s="31"/>
      <c r="AO493" s="31" t="s">
        <v>4220</v>
      </c>
    </row>
    <row r="494" customFormat="false" ht="12" hidden="false" customHeight="false" outlineLevel="0" collapsed="false">
      <c r="B494" s="1" t="s">
        <v>4222</v>
      </c>
      <c r="F494" s="1" t="s">
        <v>3464</v>
      </c>
      <c r="H494" s="1" t="s">
        <v>4502</v>
      </c>
      <c r="I494" s="17" t="n">
        <v>0</v>
      </c>
      <c r="Q494" s="17" t="n">
        <v>14</v>
      </c>
      <c r="R494" s="17" t="n">
        <f aca="false">I494-Q494</f>
        <v>-14</v>
      </c>
      <c r="T494" s="1" t="s">
        <v>4850</v>
      </c>
      <c r="U494" s="31" t="s">
        <v>1567</v>
      </c>
      <c r="V494" s="31" t="s">
        <v>1568</v>
      </c>
      <c r="W494" s="31" t="s">
        <v>262</v>
      </c>
      <c r="X494" s="32" t="s">
        <v>1571</v>
      </c>
      <c r="Y494" s="31" t="s">
        <v>1576</v>
      </c>
      <c r="Z494" s="32" t="s">
        <v>120</v>
      </c>
      <c r="AA494" s="31" t="s">
        <v>4221</v>
      </c>
      <c r="AB494" s="31" t="s">
        <v>4222</v>
      </c>
      <c r="AC494" s="31" t="s">
        <v>1571</v>
      </c>
      <c r="AD494" s="31" t="s">
        <v>269</v>
      </c>
      <c r="AE494" s="31"/>
      <c r="AF494" s="31" t="s">
        <v>270</v>
      </c>
      <c r="AG494" s="31" t="s">
        <v>711</v>
      </c>
      <c r="AH494" s="47" t="n">
        <v>0</v>
      </c>
      <c r="AI494" s="47" t="n">
        <v>14</v>
      </c>
      <c r="AJ494" s="47" t="n">
        <v>-14</v>
      </c>
      <c r="AK494" s="31"/>
      <c r="AL494" s="31"/>
      <c r="AM494" s="31"/>
      <c r="AN494" s="31"/>
      <c r="AO494" s="31" t="s">
        <v>4223</v>
      </c>
    </row>
    <row r="495" customFormat="false" ht="12" hidden="false" customHeight="false" outlineLevel="0" collapsed="false">
      <c r="B495" s="1" t="s">
        <v>4225</v>
      </c>
      <c r="F495" s="1" t="s">
        <v>3464</v>
      </c>
      <c r="H495" s="1" t="s">
        <v>4502</v>
      </c>
      <c r="I495" s="17" t="n">
        <v>0</v>
      </c>
      <c r="Q495" s="17" t="n">
        <v>156</v>
      </c>
      <c r="R495" s="17" t="n">
        <f aca="false">I495-Q495</f>
        <v>-156</v>
      </c>
      <c r="T495" s="1" t="s">
        <v>4850</v>
      </c>
      <c r="U495" s="31" t="s">
        <v>1567</v>
      </c>
      <c r="V495" s="31" t="s">
        <v>1568</v>
      </c>
      <c r="W495" s="31" t="s">
        <v>262</v>
      </c>
      <c r="X495" s="32" t="s">
        <v>1571</v>
      </c>
      <c r="Y495" s="31" t="s">
        <v>1576</v>
      </c>
      <c r="Z495" s="32" t="s">
        <v>120</v>
      </c>
      <c r="AA495" s="31" t="s">
        <v>4224</v>
      </c>
      <c r="AB495" s="31" t="s">
        <v>4225</v>
      </c>
      <c r="AC495" s="31" t="s">
        <v>1571</v>
      </c>
      <c r="AD495" s="31" t="s">
        <v>269</v>
      </c>
      <c r="AE495" s="31"/>
      <c r="AF495" s="31" t="s">
        <v>270</v>
      </c>
      <c r="AG495" s="31" t="s">
        <v>4226</v>
      </c>
      <c r="AH495" s="47" t="n">
        <v>0</v>
      </c>
      <c r="AI495" s="47" t="n">
        <v>156</v>
      </c>
      <c r="AJ495" s="47" t="n">
        <v>-156</v>
      </c>
      <c r="AK495" s="31"/>
      <c r="AL495" s="31"/>
      <c r="AM495" s="31"/>
      <c r="AN495" s="31"/>
      <c r="AO495" s="31" t="s">
        <v>4227</v>
      </c>
    </row>
    <row r="496" customFormat="false" ht="12" hidden="false" customHeight="false" outlineLevel="0" collapsed="false">
      <c r="B496" s="1" t="s">
        <v>4229</v>
      </c>
      <c r="F496" s="1" t="s">
        <v>3464</v>
      </c>
      <c r="H496" s="1" t="s">
        <v>4502</v>
      </c>
      <c r="I496" s="17" t="n">
        <v>0</v>
      </c>
      <c r="Q496" s="17" t="n">
        <v>30</v>
      </c>
      <c r="R496" s="17" t="n">
        <f aca="false">I496-Q496</f>
        <v>-30</v>
      </c>
      <c r="T496" s="1" t="s">
        <v>4850</v>
      </c>
      <c r="U496" s="31" t="s">
        <v>1567</v>
      </c>
      <c r="V496" s="31" t="s">
        <v>1568</v>
      </c>
      <c r="W496" s="31" t="s">
        <v>262</v>
      </c>
      <c r="X496" s="32" t="s">
        <v>1571</v>
      </c>
      <c r="Y496" s="31" t="s">
        <v>1576</v>
      </c>
      <c r="Z496" s="32" t="s">
        <v>120</v>
      </c>
      <c r="AA496" s="31" t="s">
        <v>4228</v>
      </c>
      <c r="AB496" s="31" t="s">
        <v>4229</v>
      </c>
      <c r="AC496" s="31" t="s">
        <v>1571</v>
      </c>
      <c r="AD496" s="31" t="s">
        <v>269</v>
      </c>
      <c r="AE496" s="31"/>
      <c r="AF496" s="31" t="s">
        <v>270</v>
      </c>
      <c r="AG496" s="31" t="s">
        <v>1577</v>
      </c>
      <c r="AH496" s="47" t="n">
        <v>0</v>
      </c>
      <c r="AI496" s="47" t="n">
        <v>30</v>
      </c>
      <c r="AJ496" s="47" t="n">
        <v>-30</v>
      </c>
      <c r="AK496" s="31"/>
      <c r="AL496" s="31"/>
      <c r="AM496" s="31"/>
      <c r="AN496" s="31"/>
      <c r="AO496" s="31" t="s">
        <v>4230</v>
      </c>
    </row>
    <row r="497" customFormat="false" ht="12" hidden="false" customHeight="false" outlineLevel="0" collapsed="false">
      <c r="B497" s="1" t="s">
        <v>4232</v>
      </c>
      <c r="F497" s="1" t="s">
        <v>3464</v>
      </c>
      <c r="H497" s="1" t="s">
        <v>4502</v>
      </c>
      <c r="I497" s="17" t="n">
        <v>0</v>
      </c>
      <c r="Q497" s="17" t="n">
        <v>17</v>
      </c>
      <c r="R497" s="17" t="n">
        <f aca="false">I497-Q497</f>
        <v>-17</v>
      </c>
      <c r="T497" s="1" t="s">
        <v>4850</v>
      </c>
      <c r="U497" s="31" t="s">
        <v>1567</v>
      </c>
      <c r="V497" s="31" t="s">
        <v>1568</v>
      </c>
      <c r="W497" s="31" t="s">
        <v>262</v>
      </c>
      <c r="X497" s="32" t="s">
        <v>1571</v>
      </c>
      <c r="Y497" s="31" t="s">
        <v>1576</v>
      </c>
      <c r="Z497" s="32" t="s">
        <v>120</v>
      </c>
      <c r="AA497" s="31" t="s">
        <v>4231</v>
      </c>
      <c r="AB497" s="31" t="s">
        <v>4232</v>
      </c>
      <c r="AC497" s="31" t="s">
        <v>1571</v>
      </c>
      <c r="AD497" s="31" t="s">
        <v>269</v>
      </c>
      <c r="AE497" s="31"/>
      <c r="AF497" s="31" t="s">
        <v>270</v>
      </c>
      <c r="AG497" s="31" t="s">
        <v>1581</v>
      </c>
      <c r="AH497" s="47" t="n">
        <v>0</v>
      </c>
      <c r="AI497" s="47" t="n">
        <v>17</v>
      </c>
      <c r="AJ497" s="47" t="n">
        <v>-17</v>
      </c>
      <c r="AK497" s="31"/>
      <c r="AL497" s="31"/>
      <c r="AM497" s="31"/>
      <c r="AN497" s="31"/>
      <c r="AO497" s="31" t="s">
        <v>4233</v>
      </c>
    </row>
    <row r="498" customFormat="false" ht="12" hidden="false" customHeight="false" outlineLevel="0" collapsed="false">
      <c r="B498" s="1" t="s">
        <v>4235</v>
      </c>
      <c r="F498" s="1" t="s">
        <v>3464</v>
      </c>
      <c r="H498" s="1" t="s">
        <v>4502</v>
      </c>
      <c r="I498" s="17" t="n">
        <v>0</v>
      </c>
      <c r="Q498" s="17" t="n">
        <v>342</v>
      </c>
      <c r="R498" s="17" t="n">
        <f aca="false">I498-Q498</f>
        <v>-342</v>
      </c>
      <c r="T498" s="1" t="s">
        <v>4850</v>
      </c>
      <c r="U498" s="31" t="s">
        <v>1567</v>
      </c>
      <c r="V498" s="31" t="s">
        <v>1568</v>
      </c>
      <c r="W498" s="31" t="s">
        <v>262</v>
      </c>
      <c r="X498" s="32" t="s">
        <v>1571</v>
      </c>
      <c r="Y498" s="31" t="s">
        <v>1576</v>
      </c>
      <c r="Z498" s="32" t="s">
        <v>120</v>
      </c>
      <c r="AA498" s="31" t="s">
        <v>4234</v>
      </c>
      <c r="AB498" s="31" t="s">
        <v>4235</v>
      </c>
      <c r="AC498" s="31" t="s">
        <v>1571</v>
      </c>
      <c r="AD498" s="31" t="s">
        <v>269</v>
      </c>
      <c r="AE498" s="31"/>
      <c r="AF498" s="31" t="s">
        <v>270</v>
      </c>
      <c r="AG498" s="31" t="s">
        <v>4236</v>
      </c>
      <c r="AH498" s="47" t="n">
        <v>0</v>
      </c>
      <c r="AI498" s="47" t="n">
        <v>342</v>
      </c>
      <c r="AJ498" s="47" t="n">
        <v>-342</v>
      </c>
      <c r="AK498" s="31"/>
      <c r="AL498" s="31"/>
      <c r="AM498" s="31"/>
      <c r="AN498" s="31"/>
      <c r="AO498" s="31" t="s">
        <v>4237</v>
      </c>
    </row>
    <row r="499" customFormat="false" ht="12" hidden="false" customHeight="false" outlineLevel="0" collapsed="false">
      <c r="B499" s="1" t="s">
        <v>4238</v>
      </c>
      <c r="F499" s="1" t="s">
        <v>3464</v>
      </c>
      <c r="H499" s="1" t="s">
        <v>4502</v>
      </c>
      <c r="I499" s="17" t="n">
        <v>0</v>
      </c>
      <c r="Q499" s="17" t="n">
        <v>13</v>
      </c>
      <c r="R499" s="17" t="n">
        <f aca="false">I499-Q499</f>
        <v>-13</v>
      </c>
      <c r="T499" s="1" t="s">
        <v>4850</v>
      </c>
      <c r="U499" s="31" t="s">
        <v>1567</v>
      </c>
      <c r="V499" s="31" t="s">
        <v>1568</v>
      </c>
      <c r="W499" s="31" t="s">
        <v>262</v>
      </c>
      <c r="X499" s="32" t="s">
        <v>1571</v>
      </c>
      <c r="Y499" s="31" t="s">
        <v>1572</v>
      </c>
      <c r="Z499" s="32" t="s">
        <v>120</v>
      </c>
      <c r="AA499" s="31" t="s">
        <v>2579</v>
      </c>
      <c r="AB499" s="31" t="s">
        <v>4238</v>
      </c>
      <c r="AC499" s="31" t="s">
        <v>1571</v>
      </c>
      <c r="AD499" s="31" t="s">
        <v>269</v>
      </c>
      <c r="AE499" s="31"/>
      <c r="AF499" s="31" t="s">
        <v>269</v>
      </c>
      <c r="AG499" s="31"/>
      <c r="AH499" s="47" t="n">
        <v>0</v>
      </c>
      <c r="AI499" s="47" t="n">
        <v>13</v>
      </c>
      <c r="AJ499" s="47" t="n">
        <v>-13</v>
      </c>
      <c r="AK499" s="31"/>
      <c r="AL499" s="31"/>
      <c r="AM499" s="31"/>
      <c r="AN499" s="31"/>
      <c r="AO499" s="31" t="s">
        <v>4239</v>
      </c>
    </row>
    <row r="500" customFormat="false" ht="12" hidden="false" customHeight="false" outlineLevel="0" collapsed="false">
      <c r="B500" s="1" t="s">
        <v>4241</v>
      </c>
      <c r="F500" s="1" t="s">
        <v>3464</v>
      </c>
      <c r="H500" s="1" t="s">
        <v>4502</v>
      </c>
      <c r="I500" s="17" t="n">
        <v>0</v>
      </c>
      <c r="Q500" s="17" t="n">
        <v>57</v>
      </c>
      <c r="R500" s="17" t="n">
        <f aca="false">I500-Q500</f>
        <v>-57</v>
      </c>
      <c r="T500" s="1" t="s">
        <v>4850</v>
      </c>
      <c r="U500" s="31" t="s">
        <v>1567</v>
      </c>
      <c r="V500" s="31" t="s">
        <v>1568</v>
      </c>
      <c r="W500" s="31" t="s">
        <v>262</v>
      </c>
      <c r="X500" s="32" t="s">
        <v>1571</v>
      </c>
      <c r="Y500" s="31" t="s">
        <v>1576</v>
      </c>
      <c r="Z500" s="32" t="s">
        <v>120</v>
      </c>
      <c r="AA500" s="31" t="s">
        <v>4240</v>
      </c>
      <c r="AB500" s="31" t="s">
        <v>4241</v>
      </c>
      <c r="AC500" s="31" t="s">
        <v>1571</v>
      </c>
      <c r="AD500" s="31" t="s">
        <v>269</v>
      </c>
      <c r="AE500" s="31"/>
      <c r="AF500" s="31" t="s">
        <v>270</v>
      </c>
      <c r="AG500" s="31" t="s">
        <v>532</v>
      </c>
      <c r="AH500" s="47" t="n">
        <v>0</v>
      </c>
      <c r="AI500" s="47" t="n">
        <v>57</v>
      </c>
      <c r="AJ500" s="47" t="n">
        <v>-57</v>
      </c>
      <c r="AK500" s="31"/>
      <c r="AL500" s="31"/>
      <c r="AM500" s="31"/>
      <c r="AN500" s="31"/>
      <c r="AO500" s="31" t="s">
        <v>4242</v>
      </c>
    </row>
    <row r="501" customFormat="false" ht="12" hidden="false" customHeight="false" outlineLevel="0" collapsed="false">
      <c r="B501" s="1" t="s">
        <v>4244</v>
      </c>
      <c r="F501" s="1" t="s">
        <v>3464</v>
      </c>
      <c r="H501" s="1" t="s">
        <v>4502</v>
      </c>
      <c r="I501" s="17" t="n">
        <v>0</v>
      </c>
      <c r="Q501" s="17" t="n">
        <v>1</v>
      </c>
      <c r="R501" s="17" t="n">
        <f aca="false">I501-Q501</f>
        <v>-1</v>
      </c>
      <c r="T501" s="1" t="s">
        <v>4850</v>
      </c>
      <c r="U501" s="31" t="s">
        <v>1567</v>
      </c>
      <c r="V501" s="31" t="s">
        <v>1568</v>
      </c>
      <c r="W501" s="31" t="s">
        <v>262</v>
      </c>
      <c r="X501" s="32" t="s">
        <v>1571</v>
      </c>
      <c r="Y501" s="31" t="s">
        <v>1572</v>
      </c>
      <c r="Z501" s="32" t="s">
        <v>120</v>
      </c>
      <c r="AA501" s="31" t="s">
        <v>4243</v>
      </c>
      <c r="AB501" s="31" t="s">
        <v>4244</v>
      </c>
      <c r="AC501" s="31" t="s">
        <v>1571</v>
      </c>
      <c r="AD501" s="31" t="s">
        <v>269</v>
      </c>
      <c r="AE501" s="31"/>
      <c r="AF501" s="31" t="s">
        <v>269</v>
      </c>
      <c r="AG501" s="31"/>
      <c r="AH501" s="47" t="n">
        <v>0</v>
      </c>
      <c r="AI501" s="47" t="n">
        <v>1</v>
      </c>
      <c r="AJ501" s="47" t="n">
        <v>-1</v>
      </c>
      <c r="AK501" s="31"/>
      <c r="AL501" s="31"/>
      <c r="AM501" s="31"/>
      <c r="AN501" s="31"/>
      <c r="AO501" s="31" t="s">
        <v>4245</v>
      </c>
    </row>
    <row r="502" customFormat="false" ht="12" hidden="false" customHeight="false" outlineLevel="0" collapsed="false">
      <c r="B502" s="1" t="s">
        <v>4247</v>
      </c>
      <c r="F502" s="1" t="s">
        <v>3464</v>
      </c>
      <c r="H502" s="1" t="s">
        <v>4502</v>
      </c>
      <c r="I502" s="17" t="n">
        <v>0</v>
      </c>
      <c r="Q502" s="17" t="n">
        <v>1</v>
      </c>
      <c r="R502" s="17" t="n">
        <f aca="false">I502-Q502</f>
        <v>-1</v>
      </c>
      <c r="T502" s="1" t="s">
        <v>4850</v>
      </c>
      <c r="U502" s="31" t="s">
        <v>1567</v>
      </c>
      <c r="V502" s="31" t="s">
        <v>1568</v>
      </c>
      <c r="W502" s="31" t="s">
        <v>262</v>
      </c>
      <c r="X502" s="32" t="s">
        <v>1571</v>
      </c>
      <c r="Y502" s="31" t="s">
        <v>1572</v>
      </c>
      <c r="Z502" s="32" t="s">
        <v>120</v>
      </c>
      <c r="AA502" s="31" t="s">
        <v>4246</v>
      </c>
      <c r="AB502" s="31" t="s">
        <v>4247</v>
      </c>
      <c r="AC502" s="31" t="s">
        <v>1571</v>
      </c>
      <c r="AD502" s="31" t="s">
        <v>269</v>
      </c>
      <c r="AE502" s="31"/>
      <c r="AF502" s="31" t="s">
        <v>269</v>
      </c>
      <c r="AG502" s="31"/>
      <c r="AH502" s="47" t="n">
        <v>0</v>
      </c>
      <c r="AI502" s="47" t="n">
        <v>1</v>
      </c>
      <c r="AJ502" s="47" t="n">
        <v>-1</v>
      </c>
      <c r="AK502" s="31"/>
      <c r="AL502" s="31"/>
      <c r="AM502" s="31"/>
      <c r="AN502" s="31"/>
      <c r="AO502" s="31" t="s">
        <v>4248</v>
      </c>
    </row>
    <row r="503" customFormat="false" ht="12" hidden="false" customHeight="false" outlineLevel="0" collapsed="false">
      <c r="B503" s="1" t="s">
        <v>4250</v>
      </c>
      <c r="F503" s="1" t="s">
        <v>3464</v>
      </c>
      <c r="H503" s="1" t="s">
        <v>4502</v>
      </c>
      <c r="I503" s="17" t="n">
        <v>0</v>
      </c>
      <c r="Q503" s="17" t="n">
        <v>1</v>
      </c>
      <c r="R503" s="17" t="n">
        <f aca="false">I503-Q503</f>
        <v>-1</v>
      </c>
      <c r="T503" s="1" t="s">
        <v>4850</v>
      </c>
      <c r="U503" s="31" t="s">
        <v>1567</v>
      </c>
      <c r="V503" s="31" t="s">
        <v>1568</v>
      </c>
      <c r="W503" s="31" t="s">
        <v>262</v>
      </c>
      <c r="X503" s="32" t="s">
        <v>1571</v>
      </c>
      <c r="Y503" s="31" t="s">
        <v>1572</v>
      </c>
      <c r="Z503" s="32" t="s">
        <v>120</v>
      </c>
      <c r="AA503" s="31" t="s">
        <v>4249</v>
      </c>
      <c r="AB503" s="31" t="s">
        <v>4250</v>
      </c>
      <c r="AC503" s="31" t="s">
        <v>1571</v>
      </c>
      <c r="AD503" s="31" t="s">
        <v>269</v>
      </c>
      <c r="AE503" s="31"/>
      <c r="AF503" s="31" t="s">
        <v>269</v>
      </c>
      <c r="AG503" s="31"/>
      <c r="AH503" s="47" t="n">
        <v>0</v>
      </c>
      <c r="AI503" s="47" t="n">
        <v>1</v>
      </c>
      <c r="AJ503" s="47" t="n">
        <v>-1</v>
      </c>
      <c r="AK503" s="31"/>
      <c r="AL503" s="31"/>
      <c r="AM503" s="31"/>
      <c r="AN503" s="31"/>
      <c r="AO503" s="31" t="s">
        <v>4248</v>
      </c>
    </row>
    <row r="504" customFormat="false" ht="12" hidden="false" customHeight="false" outlineLevel="0" collapsed="false">
      <c r="B504" s="1" t="s">
        <v>4251</v>
      </c>
      <c r="F504" s="1" t="s">
        <v>3464</v>
      </c>
      <c r="H504" s="1" t="s">
        <v>4502</v>
      </c>
      <c r="I504" s="17" t="n">
        <v>0</v>
      </c>
      <c r="Q504" s="17" t="n">
        <v>1</v>
      </c>
      <c r="R504" s="17" t="n">
        <f aca="false">I504-Q504</f>
        <v>-1</v>
      </c>
      <c r="T504" s="1" t="s">
        <v>4850</v>
      </c>
      <c r="U504" s="31" t="s">
        <v>1567</v>
      </c>
      <c r="V504" s="31" t="s">
        <v>1568</v>
      </c>
      <c r="W504" s="31" t="s">
        <v>262</v>
      </c>
      <c r="X504" s="32" t="s">
        <v>1571</v>
      </c>
      <c r="Y504" s="31" t="s">
        <v>1572</v>
      </c>
      <c r="Z504" s="32" t="s">
        <v>120</v>
      </c>
      <c r="AA504" s="31" t="s">
        <v>2818</v>
      </c>
      <c r="AB504" s="31" t="s">
        <v>4251</v>
      </c>
      <c r="AC504" s="31" t="s">
        <v>1571</v>
      </c>
      <c r="AD504" s="31" t="s">
        <v>269</v>
      </c>
      <c r="AE504" s="31"/>
      <c r="AF504" s="31" t="s">
        <v>269</v>
      </c>
      <c r="AG504" s="31"/>
      <c r="AH504" s="47" t="n">
        <v>0</v>
      </c>
      <c r="AI504" s="47" t="n">
        <v>1</v>
      </c>
      <c r="AJ504" s="47" t="n">
        <v>-1</v>
      </c>
      <c r="AK504" s="31"/>
      <c r="AL504" s="31"/>
      <c r="AM504" s="31"/>
      <c r="AN504" s="31"/>
      <c r="AO504" s="31" t="s">
        <v>4252</v>
      </c>
    </row>
    <row r="505" customFormat="false" ht="12" hidden="false" customHeight="false" outlineLevel="0" collapsed="false">
      <c r="B505" s="1" t="s">
        <v>4254</v>
      </c>
      <c r="F505" s="1" t="s">
        <v>3464</v>
      </c>
      <c r="H505" s="1" t="s">
        <v>4502</v>
      </c>
      <c r="I505" s="17" t="n">
        <v>0</v>
      </c>
      <c r="Q505" s="17" t="n">
        <v>4</v>
      </c>
      <c r="R505" s="17" t="n">
        <f aca="false">I505-Q505</f>
        <v>-4</v>
      </c>
      <c r="T505" s="1" t="s">
        <v>4850</v>
      </c>
      <c r="U505" s="31" t="s">
        <v>1567</v>
      </c>
      <c r="V505" s="31" t="s">
        <v>1568</v>
      </c>
      <c r="W505" s="31" t="s">
        <v>262</v>
      </c>
      <c r="X505" s="32" t="s">
        <v>1571</v>
      </c>
      <c r="Y505" s="31" t="s">
        <v>1572</v>
      </c>
      <c r="Z505" s="32" t="s">
        <v>120</v>
      </c>
      <c r="AA505" s="31" t="s">
        <v>4253</v>
      </c>
      <c r="AB505" s="31" t="s">
        <v>4254</v>
      </c>
      <c r="AC505" s="31" t="s">
        <v>1571</v>
      </c>
      <c r="AD505" s="31" t="s">
        <v>269</v>
      </c>
      <c r="AE505" s="31"/>
      <c r="AF505" s="31" t="s">
        <v>269</v>
      </c>
      <c r="AG505" s="31"/>
      <c r="AH505" s="47" t="n">
        <v>0</v>
      </c>
      <c r="AI505" s="47" t="n">
        <v>4</v>
      </c>
      <c r="AJ505" s="47" t="n">
        <v>-4</v>
      </c>
      <c r="AK505" s="31"/>
      <c r="AL505" s="31"/>
      <c r="AM505" s="31"/>
      <c r="AN505" s="31"/>
      <c r="AO505" s="31" t="s">
        <v>4255</v>
      </c>
    </row>
    <row r="506" customFormat="false" ht="12" hidden="false" customHeight="false" outlineLevel="0" collapsed="false">
      <c r="B506" s="1" t="s">
        <v>4257</v>
      </c>
      <c r="F506" s="1" t="s">
        <v>3464</v>
      </c>
      <c r="H506" s="1" t="s">
        <v>4502</v>
      </c>
      <c r="I506" s="17" t="n">
        <v>0</v>
      </c>
      <c r="Q506" s="17" t="n">
        <v>100</v>
      </c>
      <c r="R506" s="17" t="n">
        <f aca="false">I506-Q506</f>
        <v>-100</v>
      </c>
      <c r="T506" s="1" t="s">
        <v>4850</v>
      </c>
      <c r="U506" s="31" t="s">
        <v>1567</v>
      </c>
      <c r="V506" s="31" t="s">
        <v>1568</v>
      </c>
      <c r="W506" s="31" t="s">
        <v>262</v>
      </c>
      <c r="X506" s="32" t="s">
        <v>1571</v>
      </c>
      <c r="Y506" s="31" t="s">
        <v>1572</v>
      </c>
      <c r="Z506" s="32" t="s">
        <v>120</v>
      </c>
      <c r="AA506" s="31" t="s">
        <v>4256</v>
      </c>
      <c r="AB506" s="31" t="s">
        <v>4257</v>
      </c>
      <c r="AC506" s="31" t="s">
        <v>1571</v>
      </c>
      <c r="AD506" s="31" t="s">
        <v>269</v>
      </c>
      <c r="AE506" s="31"/>
      <c r="AF506" s="31" t="s">
        <v>269</v>
      </c>
      <c r="AG506" s="31"/>
      <c r="AH506" s="47" t="n">
        <v>0</v>
      </c>
      <c r="AI506" s="47" t="n">
        <v>100</v>
      </c>
      <c r="AJ506" s="47" t="n">
        <v>-100</v>
      </c>
      <c r="AK506" s="31"/>
      <c r="AL506" s="31"/>
      <c r="AM506" s="31"/>
      <c r="AN506" s="31"/>
      <c r="AO506" s="31" t="s">
        <v>4258</v>
      </c>
    </row>
    <row r="507" customFormat="false" ht="12" hidden="false" customHeight="false" outlineLevel="0" collapsed="false">
      <c r="B507" s="1" t="s">
        <v>4260</v>
      </c>
      <c r="F507" s="1" t="s">
        <v>3464</v>
      </c>
      <c r="H507" s="1" t="s">
        <v>4502</v>
      </c>
      <c r="I507" s="17" t="n">
        <v>0</v>
      </c>
      <c r="Q507" s="17" t="n">
        <v>35</v>
      </c>
      <c r="R507" s="17" t="n">
        <f aca="false">I507-Q507</f>
        <v>-35</v>
      </c>
      <c r="T507" s="1" t="s">
        <v>4850</v>
      </c>
      <c r="U507" s="31" t="s">
        <v>1567</v>
      </c>
      <c r="V507" s="31" t="s">
        <v>1568</v>
      </c>
      <c r="W507" s="31" t="s">
        <v>262</v>
      </c>
      <c r="X507" s="32" t="s">
        <v>1571</v>
      </c>
      <c r="Y507" s="31" t="s">
        <v>1572</v>
      </c>
      <c r="Z507" s="32" t="s">
        <v>120</v>
      </c>
      <c r="AA507" s="31" t="s">
        <v>4259</v>
      </c>
      <c r="AB507" s="31" t="s">
        <v>4260</v>
      </c>
      <c r="AC507" s="31" t="s">
        <v>1571</v>
      </c>
      <c r="AD507" s="31" t="s">
        <v>269</v>
      </c>
      <c r="AE507" s="31"/>
      <c r="AF507" s="31" t="s">
        <v>269</v>
      </c>
      <c r="AG507" s="31"/>
      <c r="AH507" s="47" t="n">
        <v>0</v>
      </c>
      <c r="AI507" s="47" t="n">
        <v>35</v>
      </c>
      <c r="AJ507" s="47" t="n">
        <v>-35</v>
      </c>
      <c r="AK507" s="31"/>
      <c r="AL507" s="31"/>
      <c r="AM507" s="31"/>
      <c r="AN507" s="31"/>
      <c r="AO507" s="31" t="s">
        <v>4261</v>
      </c>
    </row>
    <row r="508" customFormat="false" ht="12" hidden="false" customHeight="false" outlineLevel="0" collapsed="false">
      <c r="B508" s="1" t="s">
        <v>4263</v>
      </c>
      <c r="F508" s="1" t="s">
        <v>3464</v>
      </c>
      <c r="H508" s="1" t="s">
        <v>4502</v>
      </c>
      <c r="I508" s="17" t="n">
        <v>0</v>
      </c>
      <c r="Q508" s="17" t="n">
        <v>10</v>
      </c>
      <c r="R508" s="17" t="n">
        <f aca="false">I508-Q508</f>
        <v>-10</v>
      </c>
      <c r="T508" s="1" t="s">
        <v>4850</v>
      </c>
      <c r="U508" s="31" t="s">
        <v>1567</v>
      </c>
      <c r="V508" s="31" t="s">
        <v>1568</v>
      </c>
      <c r="W508" s="31" t="s">
        <v>262</v>
      </c>
      <c r="X508" s="32" t="s">
        <v>1571</v>
      </c>
      <c r="Y508" s="31" t="s">
        <v>1572</v>
      </c>
      <c r="Z508" s="32" t="s">
        <v>120</v>
      </c>
      <c r="AA508" s="31" t="s">
        <v>4262</v>
      </c>
      <c r="AB508" s="31" t="s">
        <v>4263</v>
      </c>
      <c r="AC508" s="31" t="s">
        <v>1571</v>
      </c>
      <c r="AD508" s="31" t="s">
        <v>269</v>
      </c>
      <c r="AE508" s="31"/>
      <c r="AF508" s="31" t="s">
        <v>269</v>
      </c>
      <c r="AG508" s="31"/>
      <c r="AH508" s="47" t="n">
        <v>0</v>
      </c>
      <c r="AI508" s="47" t="n">
        <v>10</v>
      </c>
      <c r="AJ508" s="47" t="n">
        <v>-10</v>
      </c>
      <c r="AK508" s="31"/>
      <c r="AL508" s="31"/>
      <c r="AM508" s="31"/>
      <c r="AN508" s="31"/>
      <c r="AO508" s="31" t="s">
        <v>4264</v>
      </c>
    </row>
    <row r="509" customFormat="false" ht="12" hidden="false" customHeight="false" outlineLevel="0" collapsed="false">
      <c r="B509" s="1" t="s">
        <v>4266</v>
      </c>
      <c r="F509" s="1" t="s">
        <v>3464</v>
      </c>
      <c r="H509" s="1" t="s">
        <v>4502</v>
      </c>
      <c r="I509" s="17" t="n">
        <v>0</v>
      </c>
      <c r="Q509" s="17" t="n">
        <v>9</v>
      </c>
      <c r="R509" s="17" t="n">
        <f aca="false">I509-Q509</f>
        <v>-9</v>
      </c>
      <c r="T509" s="1" t="s">
        <v>4850</v>
      </c>
      <c r="U509" s="31" t="s">
        <v>1567</v>
      </c>
      <c r="V509" s="31" t="s">
        <v>1568</v>
      </c>
      <c r="W509" s="31" t="s">
        <v>262</v>
      </c>
      <c r="X509" s="32" t="s">
        <v>1571</v>
      </c>
      <c r="Y509" s="31" t="s">
        <v>1572</v>
      </c>
      <c r="Z509" s="32" t="s">
        <v>120</v>
      </c>
      <c r="AA509" s="31" t="s">
        <v>4265</v>
      </c>
      <c r="AB509" s="31" t="s">
        <v>4266</v>
      </c>
      <c r="AC509" s="31" t="s">
        <v>1571</v>
      </c>
      <c r="AD509" s="31" t="s">
        <v>269</v>
      </c>
      <c r="AE509" s="31"/>
      <c r="AF509" s="31" t="s">
        <v>269</v>
      </c>
      <c r="AG509" s="31"/>
      <c r="AH509" s="47" t="n">
        <v>0</v>
      </c>
      <c r="AI509" s="47" t="n">
        <v>9</v>
      </c>
      <c r="AJ509" s="47" t="n">
        <v>-9</v>
      </c>
      <c r="AK509" s="31"/>
      <c r="AL509" s="31"/>
      <c r="AM509" s="31"/>
      <c r="AN509" s="31"/>
      <c r="AO509" s="31" t="s">
        <v>4267</v>
      </c>
    </row>
    <row r="510" customFormat="false" ht="12" hidden="false" customHeight="false" outlineLevel="0" collapsed="false">
      <c r="B510" s="1" t="s">
        <v>4269</v>
      </c>
      <c r="F510" s="1" t="s">
        <v>3464</v>
      </c>
      <c r="H510" s="1" t="s">
        <v>4502</v>
      </c>
      <c r="I510" s="17" t="n">
        <v>0</v>
      </c>
      <c r="Q510" s="17" t="n">
        <v>87</v>
      </c>
      <c r="R510" s="17" t="n">
        <f aca="false">I510-Q510</f>
        <v>-87</v>
      </c>
      <c r="T510" s="1" t="s">
        <v>4850</v>
      </c>
      <c r="U510" s="31" t="s">
        <v>1567</v>
      </c>
      <c r="V510" s="31" t="s">
        <v>1568</v>
      </c>
      <c r="W510" s="31" t="s">
        <v>262</v>
      </c>
      <c r="X510" s="32" t="s">
        <v>1571</v>
      </c>
      <c r="Y510" s="31" t="s">
        <v>1572</v>
      </c>
      <c r="Z510" s="32" t="s">
        <v>120</v>
      </c>
      <c r="AA510" s="31" t="s">
        <v>4268</v>
      </c>
      <c r="AB510" s="31" t="s">
        <v>4269</v>
      </c>
      <c r="AC510" s="31" t="s">
        <v>1571</v>
      </c>
      <c r="AD510" s="31" t="s">
        <v>269</v>
      </c>
      <c r="AE510" s="31"/>
      <c r="AF510" s="31" t="s">
        <v>269</v>
      </c>
      <c r="AG510" s="31"/>
      <c r="AH510" s="47" t="n">
        <v>0</v>
      </c>
      <c r="AI510" s="47" t="n">
        <v>87</v>
      </c>
      <c r="AJ510" s="47" t="n">
        <v>-87</v>
      </c>
      <c r="AK510" s="31"/>
      <c r="AL510" s="31"/>
      <c r="AM510" s="31"/>
      <c r="AN510" s="31"/>
      <c r="AO510" s="31" t="s">
        <v>4270</v>
      </c>
    </row>
    <row r="511" customFormat="false" ht="12" hidden="false" customHeight="false" outlineLevel="0" collapsed="false">
      <c r="B511" s="1" t="s">
        <v>4271</v>
      </c>
      <c r="F511" s="1" t="s">
        <v>3464</v>
      </c>
      <c r="H511" s="1" t="s">
        <v>4502</v>
      </c>
      <c r="I511" s="17" t="n">
        <v>0</v>
      </c>
      <c r="Q511" s="17" t="n">
        <v>10</v>
      </c>
      <c r="R511" s="17" t="n">
        <f aca="false">I511-Q511</f>
        <v>-10</v>
      </c>
      <c r="T511" s="1" t="s">
        <v>4850</v>
      </c>
      <c r="U511" s="31" t="s">
        <v>1567</v>
      </c>
      <c r="V511" s="31" t="s">
        <v>1568</v>
      </c>
      <c r="W511" s="31" t="s">
        <v>262</v>
      </c>
      <c r="X511" s="32" t="s">
        <v>1571</v>
      </c>
      <c r="Y511" s="31" t="s">
        <v>1572</v>
      </c>
      <c r="Z511" s="32" t="s">
        <v>120</v>
      </c>
      <c r="AA511" s="31" t="s">
        <v>3409</v>
      </c>
      <c r="AB511" s="31" t="s">
        <v>4271</v>
      </c>
      <c r="AC511" s="31" t="s">
        <v>1571</v>
      </c>
      <c r="AD511" s="31" t="s">
        <v>269</v>
      </c>
      <c r="AE511" s="31"/>
      <c r="AF511" s="31" t="s">
        <v>269</v>
      </c>
      <c r="AG511" s="31"/>
      <c r="AH511" s="47" t="n">
        <v>0</v>
      </c>
      <c r="AI511" s="47" t="n">
        <v>10</v>
      </c>
      <c r="AJ511" s="47" t="n">
        <v>-10</v>
      </c>
      <c r="AK511" s="31"/>
      <c r="AL511" s="31"/>
      <c r="AM511" s="31"/>
      <c r="AN511" s="31"/>
      <c r="AO511" s="31" t="s">
        <v>4272</v>
      </c>
    </row>
    <row r="512" customFormat="false" ht="12" hidden="false" customHeight="false" outlineLevel="0" collapsed="false">
      <c r="B512" s="1" t="s">
        <v>4273</v>
      </c>
      <c r="F512" s="1" t="s">
        <v>3464</v>
      </c>
      <c r="H512" s="1" t="s">
        <v>4502</v>
      </c>
      <c r="I512" s="17" t="n">
        <v>0</v>
      </c>
      <c r="Q512" s="17" t="n">
        <v>16</v>
      </c>
      <c r="R512" s="17" t="n">
        <f aca="false">I512-Q512</f>
        <v>-16</v>
      </c>
      <c r="T512" s="1" t="s">
        <v>4850</v>
      </c>
      <c r="U512" s="31" t="s">
        <v>1567</v>
      </c>
      <c r="V512" s="31" t="s">
        <v>1568</v>
      </c>
      <c r="W512" s="31" t="s">
        <v>262</v>
      </c>
      <c r="X512" s="32" t="s">
        <v>1571</v>
      </c>
      <c r="Y512" s="31" t="s">
        <v>1572</v>
      </c>
      <c r="Z512" s="32" t="s">
        <v>120</v>
      </c>
      <c r="AA512" s="31" t="s">
        <v>2849</v>
      </c>
      <c r="AB512" s="31" t="s">
        <v>4273</v>
      </c>
      <c r="AC512" s="31" t="s">
        <v>1571</v>
      </c>
      <c r="AD512" s="31" t="s">
        <v>269</v>
      </c>
      <c r="AE512" s="31"/>
      <c r="AF512" s="31" t="s">
        <v>269</v>
      </c>
      <c r="AG512" s="31"/>
      <c r="AH512" s="47" t="n">
        <v>0</v>
      </c>
      <c r="AI512" s="47" t="n">
        <v>16</v>
      </c>
      <c r="AJ512" s="47" t="n">
        <v>-16</v>
      </c>
      <c r="AK512" s="31"/>
      <c r="AL512" s="31"/>
      <c r="AM512" s="31"/>
      <c r="AN512" s="31"/>
      <c r="AO512" s="31" t="s">
        <v>4274</v>
      </c>
    </row>
    <row r="513" customFormat="false" ht="12" hidden="false" customHeight="false" outlineLevel="0" collapsed="false">
      <c r="B513" s="1" t="s">
        <v>4276</v>
      </c>
      <c r="F513" s="1" t="s">
        <v>3464</v>
      </c>
      <c r="H513" s="1" t="s">
        <v>4502</v>
      </c>
      <c r="I513" s="17" t="n">
        <v>0</v>
      </c>
      <c r="Q513" s="17" t="n">
        <v>11</v>
      </c>
      <c r="R513" s="17" t="n">
        <f aca="false">I513-Q513</f>
        <v>-11</v>
      </c>
      <c r="T513" s="1" t="s">
        <v>4850</v>
      </c>
      <c r="U513" s="31" t="s">
        <v>1567</v>
      </c>
      <c r="V513" s="31" t="s">
        <v>1568</v>
      </c>
      <c r="W513" s="31" t="s">
        <v>262</v>
      </c>
      <c r="X513" s="32" t="s">
        <v>1571</v>
      </c>
      <c r="Y513" s="31" t="s">
        <v>1576</v>
      </c>
      <c r="Z513" s="32" t="s">
        <v>120</v>
      </c>
      <c r="AA513" s="31" t="s">
        <v>4275</v>
      </c>
      <c r="AB513" s="31" t="s">
        <v>4276</v>
      </c>
      <c r="AC513" s="31" t="s">
        <v>1571</v>
      </c>
      <c r="AD513" s="31" t="s">
        <v>269</v>
      </c>
      <c r="AE513" s="31"/>
      <c r="AF513" s="31" t="s">
        <v>270</v>
      </c>
      <c r="AG513" s="31" t="s">
        <v>4277</v>
      </c>
      <c r="AH513" s="47" t="n">
        <v>0</v>
      </c>
      <c r="AI513" s="47" t="n">
        <v>11</v>
      </c>
      <c r="AJ513" s="47" t="n">
        <v>-11</v>
      </c>
      <c r="AK513" s="31"/>
      <c r="AL513" s="31"/>
      <c r="AM513" s="31"/>
      <c r="AN513" s="31"/>
      <c r="AO513" s="31" t="s">
        <v>4278</v>
      </c>
    </row>
    <row r="514" customFormat="false" ht="12" hidden="false" customHeight="false" outlineLevel="0" collapsed="false">
      <c r="B514" s="1" t="s">
        <v>4280</v>
      </c>
      <c r="F514" s="1" t="s">
        <v>3464</v>
      </c>
      <c r="H514" s="1" t="s">
        <v>4502</v>
      </c>
      <c r="I514" s="17" t="n">
        <v>0</v>
      </c>
      <c r="Q514" s="17" t="n">
        <v>34</v>
      </c>
      <c r="R514" s="17" t="n">
        <f aca="false">I514-Q514</f>
        <v>-34</v>
      </c>
      <c r="T514" s="1" t="s">
        <v>4850</v>
      </c>
      <c r="U514" s="31" t="s">
        <v>1567</v>
      </c>
      <c r="V514" s="31" t="s">
        <v>1568</v>
      </c>
      <c r="W514" s="31" t="s">
        <v>262</v>
      </c>
      <c r="X514" s="32" t="s">
        <v>1571</v>
      </c>
      <c r="Y514" s="31" t="s">
        <v>1572</v>
      </c>
      <c r="Z514" s="32" t="s">
        <v>120</v>
      </c>
      <c r="AA514" s="31" t="s">
        <v>4279</v>
      </c>
      <c r="AB514" s="31" t="s">
        <v>4280</v>
      </c>
      <c r="AC514" s="31" t="s">
        <v>1571</v>
      </c>
      <c r="AD514" s="31" t="s">
        <v>269</v>
      </c>
      <c r="AE514" s="31"/>
      <c r="AF514" s="31" t="s">
        <v>269</v>
      </c>
      <c r="AG514" s="31"/>
      <c r="AH514" s="47" t="n">
        <v>0</v>
      </c>
      <c r="AI514" s="47" t="n">
        <v>34</v>
      </c>
      <c r="AJ514" s="47" t="n">
        <v>-34</v>
      </c>
      <c r="AK514" s="31"/>
      <c r="AL514" s="31"/>
      <c r="AM514" s="31"/>
      <c r="AN514" s="31"/>
      <c r="AO514" s="31" t="s">
        <v>4281</v>
      </c>
    </row>
    <row r="515" customFormat="false" ht="12" hidden="false" customHeight="false" outlineLevel="0" collapsed="false">
      <c r="B515" s="1" t="s">
        <v>4282</v>
      </c>
      <c r="F515" s="1" t="s">
        <v>3464</v>
      </c>
      <c r="H515" s="1" t="s">
        <v>4502</v>
      </c>
      <c r="I515" s="17" t="n">
        <v>0</v>
      </c>
      <c r="Q515" s="17" t="n">
        <v>20</v>
      </c>
      <c r="R515" s="17" t="n">
        <f aca="false">I515-Q515</f>
        <v>-20</v>
      </c>
      <c r="T515" s="1" t="s">
        <v>4850</v>
      </c>
      <c r="U515" s="31" t="s">
        <v>1567</v>
      </c>
      <c r="V515" s="31" t="s">
        <v>1568</v>
      </c>
      <c r="W515" s="31" t="s">
        <v>262</v>
      </c>
      <c r="X515" s="32" t="s">
        <v>1571</v>
      </c>
      <c r="Y515" s="31" t="s">
        <v>1576</v>
      </c>
      <c r="Z515" s="32" t="s">
        <v>120</v>
      </c>
      <c r="AA515" s="31" t="s">
        <v>3337</v>
      </c>
      <c r="AB515" s="31" t="s">
        <v>4282</v>
      </c>
      <c r="AC515" s="31" t="s">
        <v>1571</v>
      </c>
      <c r="AD515" s="31" t="s">
        <v>269</v>
      </c>
      <c r="AE515" s="31"/>
      <c r="AF515" s="31" t="s">
        <v>270</v>
      </c>
      <c r="AG515" s="31" t="s">
        <v>4283</v>
      </c>
      <c r="AH515" s="47" t="n">
        <v>0</v>
      </c>
      <c r="AI515" s="47" t="n">
        <v>20</v>
      </c>
      <c r="AJ515" s="47" t="n">
        <v>-20</v>
      </c>
      <c r="AK515" s="31"/>
      <c r="AL515" s="31"/>
      <c r="AM515" s="31"/>
      <c r="AN515" s="31"/>
      <c r="AO515" s="31" t="s">
        <v>4284</v>
      </c>
    </row>
    <row r="516" customFormat="false" ht="12" hidden="false" customHeight="false" outlineLevel="0" collapsed="false">
      <c r="B516" s="1" t="s">
        <v>4286</v>
      </c>
      <c r="F516" s="1" t="s">
        <v>3464</v>
      </c>
      <c r="H516" s="1" t="s">
        <v>4502</v>
      </c>
      <c r="I516" s="17" t="n">
        <v>0</v>
      </c>
      <c r="Q516" s="17" t="n">
        <v>1</v>
      </c>
      <c r="R516" s="17" t="n">
        <f aca="false">I516-Q516</f>
        <v>-1</v>
      </c>
      <c r="T516" s="1" t="s">
        <v>4850</v>
      </c>
      <c r="U516" s="31" t="s">
        <v>1567</v>
      </c>
      <c r="V516" s="31" t="s">
        <v>1568</v>
      </c>
      <c r="W516" s="31" t="s">
        <v>262</v>
      </c>
      <c r="X516" s="32" t="s">
        <v>1571</v>
      </c>
      <c r="Y516" s="31" t="s">
        <v>1572</v>
      </c>
      <c r="Z516" s="32" t="s">
        <v>120</v>
      </c>
      <c r="AA516" s="31" t="s">
        <v>4285</v>
      </c>
      <c r="AB516" s="31" t="s">
        <v>4286</v>
      </c>
      <c r="AC516" s="31" t="s">
        <v>1571</v>
      </c>
      <c r="AD516" s="31" t="s">
        <v>269</v>
      </c>
      <c r="AE516" s="31"/>
      <c r="AF516" s="31" t="s">
        <v>269</v>
      </c>
      <c r="AG516" s="31"/>
      <c r="AH516" s="47" t="n">
        <v>0</v>
      </c>
      <c r="AI516" s="47" t="n">
        <v>1</v>
      </c>
      <c r="AJ516" s="47" t="n">
        <v>-1</v>
      </c>
      <c r="AK516" s="31"/>
      <c r="AL516" s="31"/>
      <c r="AM516" s="31"/>
      <c r="AN516" s="31"/>
      <c r="AO516" s="31" t="s">
        <v>4287</v>
      </c>
    </row>
    <row r="517" customFormat="false" ht="12" hidden="false" customHeight="false" outlineLevel="0" collapsed="false">
      <c r="B517" s="1" t="s">
        <v>4288</v>
      </c>
      <c r="F517" s="1" t="s">
        <v>3464</v>
      </c>
      <c r="H517" s="1" t="s">
        <v>4502</v>
      </c>
      <c r="I517" s="17" t="n">
        <v>0</v>
      </c>
      <c r="Q517" s="17" t="n">
        <v>4</v>
      </c>
      <c r="R517" s="17" t="n">
        <f aca="false">I517-Q517</f>
        <v>-4</v>
      </c>
      <c r="T517" s="1" t="s">
        <v>4850</v>
      </c>
      <c r="U517" s="31" t="s">
        <v>1567</v>
      </c>
      <c r="V517" s="31" t="s">
        <v>1568</v>
      </c>
      <c r="W517" s="31" t="s">
        <v>262</v>
      </c>
      <c r="X517" s="32" t="s">
        <v>1571</v>
      </c>
      <c r="Y517" s="31" t="s">
        <v>1576</v>
      </c>
      <c r="Z517" s="32" t="s">
        <v>120</v>
      </c>
      <c r="AA517" s="31" t="s">
        <v>1864</v>
      </c>
      <c r="AB517" s="31" t="s">
        <v>4288</v>
      </c>
      <c r="AC517" s="31" t="s">
        <v>1571</v>
      </c>
      <c r="AD517" s="31" t="s">
        <v>269</v>
      </c>
      <c r="AE517" s="31"/>
      <c r="AF517" s="31" t="s">
        <v>270</v>
      </c>
      <c r="AG517" s="31" t="s">
        <v>3348</v>
      </c>
      <c r="AH517" s="47" t="n">
        <v>0</v>
      </c>
      <c r="AI517" s="47" t="n">
        <v>4</v>
      </c>
      <c r="AJ517" s="47" t="n">
        <v>-4</v>
      </c>
      <c r="AK517" s="31"/>
      <c r="AL517" s="31"/>
      <c r="AM517" s="31"/>
      <c r="AN517" s="31"/>
      <c r="AO517" s="31" t="s">
        <v>4289</v>
      </c>
    </row>
    <row r="518" customFormat="false" ht="12" hidden="false" customHeight="false" outlineLevel="0" collapsed="false">
      <c r="B518" s="1" t="s">
        <v>4291</v>
      </c>
      <c r="F518" s="1" t="s">
        <v>3464</v>
      </c>
      <c r="H518" s="1" t="s">
        <v>4502</v>
      </c>
      <c r="I518" s="17" t="n">
        <v>0</v>
      </c>
      <c r="Q518" s="17" t="n">
        <v>16</v>
      </c>
      <c r="R518" s="17" t="n">
        <f aca="false">I518-Q518</f>
        <v>-16</v>
      </c>
      <c r="T518" s="1" t="s">
        <v>4850</v>
      </c>
      <c r="U518" s="31" t="s">
        <v>1567</v>
      </c>
      <c r="V518" s="31" t="s">
        <v>1568</v>
      </c>
      <c r="W518" s="31" t="s">
        <v>262</v>
      </c>
      <c r="X518" s="32" t="s">
        <v>1571</v>
      </c>
      <c r="Y518" s="31" t="s">
        <v>1572</v>
      </c>
      <c r="Z518" s="32" t="s">
        <v>120</v>
      </c>
      <c r="AA518" s="31" t="s">
        <v>4290</v>
      </c>
      <c r="AB518" s="31" t="s">
        <v>4291</v>
      </c>
      <c r="AC518" s="31" t="s">
        <v>1571</v>
      </c>
      <c r="AD518" s="31" t="s">
        <v>269</v>
      </c>
      <c r="AE518" s="31"/>
      <c r="AF518" s="31" t="s">
        <v>269</v>
      </c>
      <c r="AG518" s="31"/>
      <c r="AH518" s="47" t="n">
        <v>0</v>
      </c>
      <c r="AI518" s="47" t="n">
        <v>16</v>
      </c>
      <c r="AJ518" s="47" t="n">
        <v>-16</v>
      </c>
      <c r="AK518" s="31"/>
      <c r="AL518" s="31"/>
      <c r="AM518" s="31"/>
      <c r="AN518" s="31"/>
      <c r="AO518" s="31" t="s">
        <v>4292</v>
      </c>
    </row>
    <row r="519" customFormat="false" ht="12" hidden="false" customHeight="false" outlineLevel="0" collapsed="false">
      <c r="B519" s="1" t="s">
        <v>4294</v>
      </c>
      <c r="F519" s="1" t="s">
        <v>3464</v>
      </c>
      <c r="H519" s="1" t="s">
        <v>4502</v>
      </c>
      <c r="I519" s="17" t="n">
        <v>0</v>
      </c>
      <c r="Q519" s="17" t="n">
        <v>6</v>
      </c>
      <c r="R519" s="17" t="n">
        <f aca="false">I519-Q519</f>
        <v>-6</v>
      </c>
      <c r="T519" s="1" t="s">
        <v>4850</v>
      </c>
      <c r="U519" s="31" t="s">
        <v>1567</v>
      </c>
      <c r="V519" s="31" t="s">
        <v>1568</v>
      </c>
      <c r="W519" s="31" t="s">
        <v>262</v>
      </c>
      <c r="X519" s="32" t="s">
        <v>1571</v>
      </c>
      <c r="Y519" s="31" t="s">
        <v>1572</v>
      </c>
      <c r="Z519" s="32" t="s">
        <v>120</v>
      </c>
      <c r="AA519" s="31" t="s">
        <v>4293</v>
      </c>
      <c r="AB519" s="31" t="s">
        <v>4294</v>
      </c>
      <c r="AC519" s="31" t="s">
        <v>1571</v>
      </c>
      <c r="AD519" s="31" t="s">
        <v>269</v>
      </c>
      <c r="AE519" s="31"/>
      <c r="AF519" s="31" t="s">
        <v>269</v>
      </c>
      <c r="AG519" s="31"/>
      <c r="AH519" s="47" t="n">
        <v>0</v>
      </c>
      <c r="AI519" s="47" t="n">
        <v>6</v>
      </c>
      <c r="AJ519" s="47" t="n">
        <v>-6</v>
      </c>
      <c r="AK519" s="31"/>
      <c r="AL519" s="31"/>
      <c r="AM519" s="31"/>
      <c r="AN519" s="31"/>
      <c r="AO519" s="31" t="s">
        <v>4295</v>
      </c>
    </row>
    <row r="520" customFormat="false" ht="12" hidden="false" customHeight="false" outlineLevel="0" collapsed="false">
      <c r="B520" s="1" t="s">
        <v>4296</v>
      </c>
      <c r="F520" s="1" t="s">
        <v>3464</v>
      </c>
      <c r="H520" s="1" t="s">
        <v>4502</v>
      </c>
      <c r="I520" s="17" t="n">
        <v>0</v>
      </c>
      <c r="Q520" s="17" t="n">
        <v>8</v>
      </c>
      <c r="R520" s="17" t="n">
        <f aca="false">I520-Q520</f>
        <v>-8</v>
      </c>
      <c r="T520" s="1" t="s">
        <v>4850</v>
      </c>
      <c r="U520" s="31" t="s">
        <v>1567</v>
      </c>
      <c r="V520" s="31" t="s">
        <v>1568</v>
      </c>
      <c r="W520" s="31" t="s">
        <v>262</v>
      </c>
      <c r="X520" s="32" t="s">
        <v>1571</v>
      </c>
      <c r="Y520" s="31" t="s">
        <v>1572</v>
      </c>
      <c r="Z520" s="32" t="s">
        <v>120</v>
      </c>
      <c r="AA520" s="31" t="s">
        <v>1788</v>
      </c>
      <c r="AB520" s="31" t="s">
        <v>4296</v>
      </c>
      <c r="AC520" s="31" t="s">
        <v>1571</v>
      </c>
      <c r="AD520" s="31" t="s">
        <v>269</v>
      </c>
      <c r="AE520" s="31"/>
      <c r="AF520" s="31" t="s">
        <v>269</v>
      </c>
      <c r="AG520" s="31"/>
      <c r="AH520" s="47" t="n">
        <v>0</v>
      </c>
      <c r="AI520" s="47" t="n">
        <v>8</v>
      </c>
      <c r="AJ520" s="47" t="n">
        <v>-8</v>
      </c>
      <c r="AK520" s="31"/>
      <c r="AL520" s="31"/>
      <c r="AM520" s="31"/>
      <c r="AN520" s="31"/>
      <c r="AO520" s="31" t="s">
        <v>4297</v>
      </c>
    </row>
    <row r="521" customFormat="false" ht="12" hidden="false" customHeight="false" outlineLevel="0" collapsed="false">
      <c r="B521" s="1" t="s">
        <v>4299</v>
      </c>
      <c r="F521" s="1" t="s">
        <v>3464</v>
      </c>
      <c r="H521" s="1" t="s">
        <v>4502</v>
      </c>
      <c r="I521" s="17" t="n">
        <v>0</v>
      </c>
      <c r="Q521" s="17" t="n">
        <v>60</v>
      </c>
      <c r="R521" s="17" t="n">
        <f aca="false">I521-Q521</f>
        <v>-60</v>
      </c>
      <c r="T521" s="1" t="s">
        <v>4850</v>
      </c>
      <c r="U521" s="31" t="s">
        <v>1567</v>
      </c>
      <c r="V521" s="31" t="s">
        <v>1568</v>
      </c>
      <c r="W521" s="31" t="s">
        <v>262</v>
      </c>
      <c r="X521" s="32" t="s">
        <v>1571</v>
      </c>
      <c r="Y521" s="31" t="s">
        <v>1572</v>
      </c>
      <c r="Z521" s="32" t="s">
        <v>120</v>
      </c>
      <c r="AA521" s="31" t="s">
        <v>4298</v>
      </c>
      <c r="AB521" s="31" t="s">
        <v>4299</v>
      </c>
      <c r="AC521" s="31" t="s">
        <v>1571</v>
      </c>
      <c r="AD521" s="31" t="s">
        <v>269</v>
      </c>
      <c r="AE521" s="31"/>
      <c r="AF521" s="31" t="s">
        <v>269</v>
      </c>
      <c r="AG521" s="31"/>
      <c r="AH521" s="47" t="n">
        <v>0</v>
      </c>
      <c r="AI521" s="47" t="n">
        <v>60</v>
      </c>
      <c r="AJ521" s="47" t="n">
        <v>-60</v>
      </c>
      <c r="AK521" s="31"/>
      <c r="AL521" s="31"/>
      <c r="AM521" s="31"/>
      <c r="AN521" s="31"/>
      <c r="AO521" s="31" t="s">
        <v>4300</v>
      </c>
    </row>
    <row r="522" customFormat="false" ht="12" hidden="false" customHeight="false" outlineLevel="0" collapsed="false">
      <c r="B522" s="1" t="s">
        <v>4302</v>
      </c>
      <c r="F522" s="1" t="s">
        <v>3464</v>
      </c>
      <c r="H522" s="1" t="s">
        <v>4502</v>
      </c>
      <c r="I522" s="17" t="n">
        <v>0</v>
      </c>
      <c r="Q522" s="17" t="n">
        <v>6</v>
      </c>
      <c r="R522" s="17" t="n">
        <f aca="false">I522-Q522</f>
        <v>-6</v>
      </c>
      <c r="T522" s="1" t="s">
        <v>4850</v>
      </c>
      <c r="U522" s="31" t="s">
        <v>1567</v>
      </c>
      <c r="V522" s="31" t="s">
        <v>1568</v>
      </c>
      <c r="W522" s="31" t="s">
        <v>262</v>
      </c>
      <c r="X522" s="32" t="s">
        <v>1571</v>
      </c>
      <c r="Y522" s="31" t="s">
        <v>1572</v>
      </c>
      <c r="Z522" s="32" t="s">
        <v>120</v>
      </c>
      <c r="AA522" s="31" t="s">
        <v>4301</v>
      </c>
      <c r="AB522" s="31" t="s">
        <v>4302</v>
      </c>
      <c r="AC522" s="31" t="s">
        <v>1571</v>
      </c>
      <c r="AD522" s="31" t="s">
        <v>269</v>
      </c>
      <c r="AE522" s="31"/>
      <c r="AF522" s="31" t="s">
        <v>269</v>
      </c>
      <c r="AG522" s="31"/>
      <c r="AH522" s="47" t="n">
        <v>0</v>
      </c>
      <c r="AI522" s="47" t="n">
        <v>6</v>
      </c>
      <c r="AJ522" s="47" t="n">
        <v>-6</v>
      </c>
      <c r="AK522" s="31"/>
      <c r="AL522" s="31"/>
      <c r="AM522" s="31"/>
      <c r="AN522" s="31"/>
      <c r="AO522" s="31" t="s">
        <v>4303</v>
      </c>
    </row>
    <row r="523" customFormat="false" ht="12" hidden="false" customHeight="false" outlineLevel="0" collapsed="false">
      <c r="B523" s="1" t="s">
        <v>4305</v>
      </c>
      <c r="F523" s="1" t="s">
        <v>3464</v>
      </c>
      <c r="H523" s="1" t="s">
        <v>4502</v>
      </c>
      <c r="I523" s="17" t="n">
        <v>0</v>
      </c>
      <c r="Q523" s="17" t="n">
        <v>8</v>
      </c>
      <c r="R523" s="17" t="n">
        <f aca="false">I523-Q523</f>
        <v>-8</v>
      </c>
      <c r="T523" s="1" t="s">
        <v>4850</v>
      </c>
      <c r="U523" s="31" t="s">
        <v>1567</v>
      </c>
      <c r="V523" s="31" t="s">
        <v>1568</v>
      </c>
      <c r="W523" s="31" t="s">
        <v>262</v>
      </c>
      <c r="X523" s="32" t="s">
        <v>1571</v>
      </c>
      <c r="Y523" s="31" t="s">
        <v>1576</v>
      </c>
      <c r="Z523" s="32" t="s">
        <v>120</v>
      </c>
      <c r="AA523" s="31" t="s">
        <v>4304</v>
      </c>
      <c r="AB523" s="31" t="s">
        <v>4305</v>
      </c>
      <c r="AC523" s="31" t="s">
        <v>1571</v>
      </c>
      <c r="AD523" s="31" t="s">
        <v>269</v>
      </c>
      <c r="AE523" s="31"/>
      <c r="AF523" s="31" t="s">
        <v>270</v>
      </c>
      <c r="AG523" s="31" t="s">
        <v>4306</v>
      </c>
      <c r="AH523" s="47" t="n">
        <v>0</v>
      </c>
      <c r="AI523" s="47" t="n">
        <v>8</v>
      </c>
      <c r="AJ523" s="47" t="n">
        <v>-8</v>
      </c>
      <c r="AK523" s="31"/>
      <c r="AL523" s="31"/>
      <c r="AM523" s="31"/>
      <c r="AN523" s="31"/>
      <c r="AO523" s="31" t="s">
        <v>4307</v>
      </c>
    </row>
    <row r="524" customFormat="false" ht="12" hidden="false" customHeight="false" outlineLevel="0" collapsed="false">
      <c r="B524" s="1" t="s">
        <v>4309</v>
      </c>
      <c r="F524" s="1" t="s">
        <v>3464</v>
      </c>
      <c r="H524" s="1" t="s">
        <v>4502</v>
      </c>
      <c r="I524" s="17" t="n">
        <v>0</v>
      </c>
      <c r="Q524" s="17" t="n">
        <v>19</v>
      </c>
      <c r="R524" s="17" t="n">
        <f aca="false">I524-Q524</f>
        <v>-19</v>
      </c>
      <c r="T524" s="1" t="s">
        <v>4850</v>
      </c>
      <c r="U524" s="31" t="s">
        <v>1567</v>
      </c>
      <c r="V524" s="31" t="s">
        <v>1568</v>
      </c>
      <c r="W524" s="31" t="s">
        <v>262</v>
      </c>
      <c r="X524" s="32" t="s">
        <v>1571</v>
      </c>
      <c r="Y524" s="31" t="s">
        <v>1572</v>
      </c>
      <c r="Z524" s="32" t="s">
        <v>120</v>
      </c>
      <c r="AA524" s="31" t="s">
        <v>4308</v>
      </c>
      <c r="AB524" s="31" t="s">
        <v>4309</v>
      </c>
      <c r="AC524" s="31" t="s">
        <v>1571</v>
      </c>
      <c r="AD524" s="31" t="s">
        <v>269</v>
      </c>
      <c r="AE524" s="31"/>
      <c r="AF524" s="31" t="s">
        <v>269</v>
      </c>
      <c r="AG524" s="31"/>
      <c r="AH524" s="47" t="n">
        <v>0</v>
      </c>
      <c r="AI524" s="47" t="n">
        <v>19</v>
      </c>
      <c r="AJ524" s="47" t="n">
        <v>-19</v>
      </c>
      <c r="AK524" s="31"/>
      <c r="AL524" s="31"/>
      <c r="AM524" s="31"/>
      <c r="AN524" s="31"/>
      <c r="AO524" s="31" t="s">
        <v>4310</v>
      </c>
    </row>
    <row r="525" customFormat="false" ht="12" hidden="false" customHeight="false" outlineLevel="0" collapsed="false">
      <c r="B525" s="1" t="s">
        <v>4312</v>
      </c>
      <c r="F525" s="1" t="s">
        <v>3464</v>
      </c>
      <c r="H525" s="1" t="s">
        <v>4502</v>
      </c>
      <c r="I525" s="17" t="n">
        <v>0</v>
      </c>
      <c r="Q525" s="17" t="n">
        <v>46</v>
      </c>
      <c r="R525" s="17" t="n">
        <f aca="false">I525-Q525</f>
        <v>-46</v>
      </c>
      <c r="T525" s="1" t="s">
        <v>4850</v>
      </c>
      <c r="U525" s="31" t="s">
        <v>1567</v>
      </c>
      <c r="V525" s="31" t="s">
        <v>1568</v>
      </c>
      <c r="W525" s="31" t="s">
        <v>262</v>
      </c>
      <c r="X525" s="32" t="s">
        <v>1571</v>
      </c>
      <c r="Y525" s="31" t="s">
        <v>1572</v>
      </c>
      <c r="Z525" s="32" t="s">
        <v>120</v>
      </c>
      <c r="AA525" s="31" t="s">
        <v>4311</v>
      </c>
      <c r="AB525" s="31" t="s">
        <v>4312</v>
      </c>
      <c r="AC525" s="31" t="s">
        <v>1571</v>
      </c>
      <c r="AD525" s="31" t="s">
        <v>269</v>
      </c>
      <c r="AE525" s="31"/>
      <c r="AF525" s="31" t="s">
        <v>269</v>
      </c>
      <c r="AG525" s="31"/>
      <c r="AH525" s="47" t="n">
        <v>0</v>
      </c>
      <c r="AI525" s="47" t="n">
        <v>46</v>
      </c>
      <c r="AJ525" s="47" t="n">
        <v>-46</v>
      </c>
      <c r="AK525" s="31"/>
      <c r="AL525" s="31"/>
      <c r="AM525" s="31"/>
      <c r="AN525" s="31"/>
      <c r="AO525" s="31" t="s">
        <v>4313</v>
      </c>
    </row>
    <row r="526" customFormat="false" ht="12" hidden="false" customHeight="false" outlineLevel="0" collapsed="false">
      <c r="B526" s="1" t="s">
        <v>4315</v>
      </c>
      <c r="F526" s="1" t="s">
        <v>3464</v>
      </c>
      <c r="H526" s="1" t="s">
        <v>4502</v>
      </c>
      <c r="I526" s="17" t="n">
        <v>0</v>
      </c>
      <c r="Q526" s="17" t="n">
        <v>7</v>
      </c>
      <c r="R526" s="17" t="n">
        <f aca="false">I526-Q526</f>
        <v>-7</v>
      </c>
      <c r="T526" s="1" t="s">
        <v>4850</v>
      </c>
      <c r="U526" s="31" t="s">
        <v>1567</v>
      </c>
      <c r="V526" s="31" t="s">
        <v>1568</v>
      </c>
      <c r="W526" s="31" t="s">
        <v>262</v>
      </c>
      <c r="X526" s="32" t="s">
        <v>1571</v>
      </c>
      <c r="Y526" s="31" t="s">
        <v>1572</v>
      </c>
      <c r="Z526" s="32" t="s">
        <v>120</v>
      </c>
      <c r="AA526" s="31" t="s">
        <v>4314</v>
      </c>
      <c r="AB526" s="31" t="s">
        <v>4315</v>
      </c>
      <c r="AC526" s="31" t="s">
        <v>1571</v>
      </c>
      <c r="AD526" s="31" t="s">
        <v>269</v>
      </c>
      <c r="AE526" s="31"/>
      <c r="AF526" s="31" t="s">
        <v>269</v>
      </c>
      <c r="AG526" s="31"/>
      <c r="AH526" s="47" t="n">
        <v>0</v>
      </c>
      <c r="AI526" s="47" t="n">
        <v>7</v>
      </c>
      <c r="AJ526" s="47" t="n">
        <v>-7</v>
      </c>
      <c r="AK526" s="31"/>
      <c r="AL526" s="31"/>
      <c r="AM526" s="31"/>
      <c r="AN526" s="31"/>
      <c r="AO526" s="31" t="s">
        <v>4316</v>
      </c>
    </row>
    <row r="527" customFormat="false" ht="12" hidden="false" customHeight="false" outlineLevel="0" collapsed="false">
      <c r="B527" s="1" t="s">
        <v>4318</v>
      </c>
      <c r="F527" s="1" t="s">
        <v>3464</v>
      </c>
      <c r="H527" s="1" t="s">
        <v>4502</v>
      </c>
      <c r="I527" s="17" t="n">
        <v>0</v>
      </c>
      <c r="Q527" s="17" t="n">
        <v>135</v>
      </c>
      <c r="R527" s="17" t="n">
        <f aca="false">I527-Q527</f>
        <v>-135</v>
      </c>
      <c r="T527" s="1" t="s">
        <v>4850</v>
      </c>
      <c r="U527" s="31" t="s">
        <v>1567</v>
      </c>
      <c r="V527" s="31" t="s">
        <v>1568</v>
      </c>
      <c r="W527" s="31" t="s">
        <v>262</v>
      </c>
      <c r="X527" s="32" t="s">
        <v>1571</v>
      </c>
      <c r="Y527" s="31" t="s">
        <v>1572</v>
      </c>
      <c r="Z527" s="32" t="s">
        <v>120</v>
      </c>
      <c r="AA527" s="31" t="s">
        <v>4317</v>
      </c>
      <c r="AB527" s="31" t="s">
        <v>4318</v>
      </c>
      <c r="AC527" s="31" t="s">
        <v>1571</v>
      </c>
      <c r="AD527" s="31" t="s">
        <v>269</v>
      </c>
      <c r="AE527" s="31"/>
      <c r="AF527" s="31" t="s">
        <v>269</v>
      </c>
      <c r="AG527" s="31"/>
      <c r="AH527" s="47" t="n">
        <v>0</v>
      </c>
      <c r="AI527" s="47" t="n">
        <v>135</v>
      </c>
      <c r="AJ527" s="47" t="n">
        <v>-135</v>
      </c>
      <c r="AK527" s="31"/>
      <c r="AL527" s="31"/>
      <c r="AM527" s="31"/>
      <c r="AN527" s="31"/>
      <c r="AO527" s="31" t="s">
        <v>4319</v>
      </c>
    </row>
    <row r="528" customFormat="false" ht="12" hidden="false" customHeight="false" outlineLevel="0" collapsed="false">
      <c r="B528" s="1" t="s">
        <v>4321</v>
      </c>
      <c r="F528" s="1" t="s">
        <v>3464</v>
      </c>
      <c r="H528" s="1" t="s">
        <v>4502</v>
      </c>
      <c r="I528" s="17" t="n">
        <v>0</v>
      </c>
      <c r="Q528" s="17" t="n">
        <v>30</v>
      </c>
      <c r="R528" s="17" t="n">
        <f aca="false">I528-Q528</f>
        <v>-30</v>
      </c>
      <c r="T528" s="1" t="s">
        <v>4850</v>
      </c>
      <c r="U528" s="31" t="s">
        <v>1567</v>
      </c>
      <c r="V528" s="31" t="s">
        <v>1568</v>
      </c>
      <c r="W528" s="31" t="s">
        <v>262</v>
      </c>
      <c r="X528" s="32" t="s">
        <v>1571</v>
      </c>
      <c r="Y528" s="31" t="s">
        <v>1572</v>
      </c>
      <c r="Z528" s="32" t="s">
        <v>120</v>
      </c>
      <c r="AA528" s="31" t="s">
        <v>4320</v>
      </c>
      <c r="AB528" s="31" t="s">
        <v>4321</v>
      </c>
      <c r="AC528" s="31" t="s">
        <v>1571</v>
      </c>
      <c r="AD528" s="31" t="s">
        <v>269</v>
      </c>
      <c r="AE528" s="31"/>
      <c r="AF528" s="31" t="s">
        <v>269</v>
      </c>
      <c r="AG528" s="31"/>
      <c r="AH528" s="47" t="n">
        <v>0</v>
      </c>
      <c r="AI528" s="47" t="n">
        <v>30</v>
      </c>
      <c r="AJ528" s="47" t="n">
        <v>-30</v>
      </c>
      <c r="AK528" s="31"/>
      <c r="AL528" s="31"/>
      <c r="AM528" s="31"/>
      <c r="AN528" s="31"/>
      <c r="AO528" s="31" t="s">
        <v>4322</v>
      </c>
    </row>
    <row r="529" customFormat="false" ht="12" hidden="false" customHeight="false" outlineLevel="0" collapsed="false">
      <c r="B529" s="1" t="s">
        <v>4324</v>
      </c>
      <c r="F529" s="1" t="s">
        <v>3464</v>
      </c>
      <c r="H529" s="1" t="s">
        <v>4502</v>
      </c>
      <c r="I529" s="17" t="n">
        <v>0</v>
      </c>
      <c r="Q529" s="17" t="n">
        <v>48</v>
      </c>
      <c r="R529" s="17" t="n">
        <f aca="false">I529-Q529</f>
        <v>-48</v>
      </c>
      <c r="T529" s="1" t="s">
        <v>4850</v>
      </c>
      <c r="U529" s="31" t="s">
        <v>1567</v>
      </c>
      <c r="V529" s="31" t="s">
        <v>1568</v>
      </c>
      <c r="W529" s="31" t="s">
        <v>262</v>
      </c>
      <c r="X529" s="32" t="s">
        <v>1571</v>
      </c>
      <c r="Y529" s="31" t="s">
        <v>1576</v>
      </c>
      <c r="Z529" s="32" t="s">
        <v>120</v>
      </c>
      <c r="AA529" s="31" t="s">
        <v>4323</v>
      </c>
      <c r="AB529" s="31" t="s">
        <v>4324</v>
      </c>
      <c r="AC529" s="31" t="s">
        <v>1571</v>
      </c>
      <c r="AD529" s="31" t="s">
        <v>269</v>
      </c>
      <c r="AE529" s="31"/>
      <c r="AF529" s="31" t="s">
        <v>270</v>
      </c>
      <c r="AG529" s="31" t="s">
        <v>4325</v>
      </c>
      <c r="AH529" s="47" t="n">
        <v>0</v>
      </c>
      <c r="AI529" s="47" t="n">
        <v>48</v>
      </c>
      <c r="AJ529" s="47" t="n">
        <v>-48</v>
      </c>
      <c r="AK529" s="31"/>
      <c r="AL529" s="31"/>
      <c r="AM529" s="31"/>
      <c r="AN529" s="31"/>
      <c r="AO529" s="31" t="s">
        <v>4326</v>
      </c>
    </row>
    <row r="530" customFormat="false" ht="12" hidden="false" customHeight="false" outlineLevel="0" collapsed="false">
      <c r="B530" s="1" t="s">
        <v>739</v>
      </c>
      <c r="F530" s="1" t="s">
        <v>3464</v>
      </c>
      <c r="H530" s="1" t="s">
        <v>4502</v>
      </c>
      <c r="I530" s="17" t="n">
        <v>0</v>
      </c>
      <c r="Q530" s="17" t="n">
        <v>63</v>
      </c>
      <c r="R530" s="17" t="n">
        <f aca="false">I530-Q530</f>
        <v>-63</v>
      </c>
      <c r="T530" s="1" t="s">
        <v>4850</v>
      </c>
      <c r="U530" s="31" t="s">
        <v>1567</v>
      </c>
      <c r="V530" s="31" t="s">
        <v>1568</v>
      </c>
      <c r="W530" s="31" t="s">
        <v>262</v>
      </c>
      <c r="X530" s="32" t="s">
        <v>1571</v>
      </c>
      <c r="Y530" s="31" t="s">
        <v>1576</v>
      </c>
      <c r="Z530" s="32" t="s">
        <v>120</v>
      </c>
      <c r="AA530" s="31" t="s">
        <v>4327</v>
      </c>
      <c r="AB530" s="31" t="s">
        <v>739</v>
      </c>
      <c r="AC530" s="31" t="s">
        <v>1571</v>
      </c>
      <c r="AD530" s="31" t="s">
        <v>269</v>
      </c>
      <c r="AE530" s="31"/>
      <c r="AF530" s="31" t="s">
        <v>270</v>
      </c>
      <c r="AG530" s="31" t="s">
        <v>741</v>
      </c>
      <c r="AH530" s="47" t="n">
        <v>0</v>
      </c>
      <c r="AI530" s="47" t="n">
        <v>63</v>
      </c>
      <c r="AJ530" s="47" t="n">
        <v>-63</v>
      </c>
      <c r="AK530" s="31"/>
      <c r="AL530" s="31"/>
      <c r="AM530" s="31"/>
      <c r="AN530" s="31"/>
      <c r="AO530" s="31" t="s">
        <v>4328</v>
      </c>
    </row>
    <row r="531" customFormat="false" ht="12" hidden="false" customHeight="false" outlineLevel="0" collapsed="false">
      <c r="B531" s="1" t="s">
        <v>4330</v>
      </c>
      <c r="F531" s="1" t="s">
        <v>3464</v>
      </c>
      <c r="H531" s="1" t="s">
        <v>4502</v>
      </c>
      <c r="I531" s="17" t="n">
        <v>0</v>
      </c>
      <c r="Q531" s="17" t="n">
        <v>3</v>
      </c>
      <c r="R531" s="17" t="n">
        <f aca="false">I531-Q531</f>
        <v>-3</v>
      </c>
      <c r="T531" s="1" t="s">
        <v>4850</v>
      </c>
      <c r="U531" s="31" t="s">
        <v>1567</v>
      </c>
      <c r="V531" s="31" t="s">
        <v>1568</v>
      </c>
      <c r="W531" s="31" t="s">
        <v>262</v>
      </c>
      <c r="X531" s="32" t="s">
        <v>1571</v>
      </c>
      <c r="Y531" s="31" t="s">
        <v>1572</v>
      </c>
      <c r="Z531" s="32" t="s">
        <v>120</v>
      </c>
      <c r="AA531" s="31" t="s">
        <v>4329</v>
      </c>
      <c r="AB531" s="31" t="s">
        <v>4330</v>
      </c>
      <c r="AC531" s="31" t="s">
        <v>1571</v>
      </c>
      <c r="AD531" s="31" t="s">
        <v>269</v>
      </c>
      <c r="AE531" s="31"/>
      <c r="AF531" s="31" t="s">
        <v>269</v>
      </c>
      <c r="AG531" s="31"/>
      <c r="AH531" s="47" t="n">
        <v>0</v>
      </c>
      <c r="AI531" s="47" t="n">
        <v>3</v>
      </c>
      <c r="AJ531" s="47" t="n">
        <v>-3</v>
      </c>
      <c r="AK531" s="31"/>
      <c r="AL531" s="31"/>
      <c r="AM531" s="31"/>
      <c r="AN531" s="31"/>
      <c r="AO531" s="31" t="s">
        <v>4331</v>
      </c>
    </row>
    <row r="532" customFormat="false" ht="12" hidden="false" customHeight="false" outlineLevel="0" collapsed="false">
      <c r="B532" s="1" t="s">
        <v>4333</v>
      </c>
      <c r="F532" s="1" t="s">
        <v>3464</v>
      </c>
      <c r="H532" s="1" t="s">
        <v>4502</v>
      </c>
      <c r="I532" s="17" t="n">
        <v>0</v>
      </c>
      <c r="Q532" s="17" t="n">
        <v>90</v>
      </c>
      <c r="R532" s="17" t="n">
        <f aca="false">I532-Q532</f>
        <v>-90</v>
      </c>
      <c r="T532" s="1" t="s">
        <v>4850</v>
      </c>
      <c r="U532" s="31" t="s">
        <v>1567</v>
      </c>
      <c r="V532" s="31" t="s">
        <v>1568</v>
      </c>
      <c r="W532" s="31" t="s">
        <v>262</v>
      </c>
      <c r="X532" s="32" t="s">
        <v>1571</v>
      </c>
      <c r="Y532" s="31" t="s">
        <v>1572</v>
      </c>
      <c r="Z532" s="32" t="s">
        <v>120</v>
      </c>
      <c r="AA532" s="31" t="s">
        <v>4332</v>
      </c>
      <c r="AB532" s="31" t="s">
        <v>4333</v>
      </c>
      <c r="AC532" s="31" t="s">
        <v>1571</v>
      </c>
      <c r="AD532" s="31" t="s">
        <v>269</v>
      </c>
      <c r="AE532" s="31"/>
      <c r="AF532" s="31" t="s">
        <v>269</v>
      </c>
      <c r="AG532" s="31"/>
      <c r="AH532" s="47" t="n">
        <v>0</v>
      </c>
      <c r="AI532" s="47" t="n">
        <v>90</v>
      </c>
      <c r="AJ532" s="47" t="n">
        <v>-90</v>
      </c>
      <c r="AK532" s="31"/>
      <c r="AL532" s="31"/>
      <c r="AM532" s="31"/>
      <c r="AN532" s="31"/>
      <c r="AO532" s="31" t="s">
        <v>4334</v>
      </c>
    </row>
    <row r="533" customFormat="false" ht="12" hidden="false" customHeight="false" outlineLevel="0" collapsed="false">
      <c r="B533" s="1" t="s">
        <v>4335</v>
      </c>
      <c r="F533" s="1" t="s">
        <v>3464</v>
      </c>
      <c r="H533" s="1" t="s">
        <v>4502</v>
      </c>
      <c r="I533" s="17" t="n">
        <v>0</v>
      </c>
      <c r="Q533" s="17" t="n">
        <v>140</v>
      </c>
      <c r="R533" s="17" t="n">
        <f aca="false">I533-Q533</f>
        <v>-140</v>
      </c>
      <c r="T533" s="1" t="s">
        <v>4850</v>
      </c>
      <c r="U533" s="31" t="s">
        <v>1567</v>
      </c>
      <c r="V533" s="31" t="s">
        <v>1568</v>
      </c>
      <c r="W533" s="31" t="s">
        <v>262</v>
      </c>
      <c r="X533" s="32" t="s">
        <v>1571</v>
      </c>
      <c r="Y533" s="31" t="s">
        <v>1572</v>
      </c>
      <c r="Z533" s="32" t="s">
        <v>120</v>
      </c>
      <c r="AA533" s="31" t="s">
        <v>1891</v>
      </c>
      <c r="AB533" s="31" t="s">
        <v>4335</v>
      </c>
      <c r="AC533" s="31" t="s">
        <v>1571</v>
      </c>
      <c r="AD533" s="31" t="s">
        <v>269</v>
      </c>
      <c r="AE533" s="31"/>
      <c r="AF533" s="31" t="s">
        <v>269</v>
      </c>
      <c r="AG533" s="31"/>
      <c r="AH533" s="47" t="n">
        <v>0</v>
      </c>
      <c r="AI533" s="47" t="n">
        <v>140</v>
      </c>
      <c r="AJ533" s="47" t="n">
        <v>-140</v>
      </c>
      <c r="AK533" s="31"/>
      <c r="AL533" s="31"/>
      <c r="AM533" s="31"/>
      <c r="AN533" s="31"/>
      <c r="AO533" s="31" t="s">
        <v>4336</v>
      </c>
    </row>
    <row r="534" customFormat="false" ht="12" hidden="false" customHeight="false" outlineLevel="0" collapsed="false">
      <c r="B534" s="1" t="s">
        <v>4337</v>
      </c>
      <c r="F534" s="1" t="s">
        <v>3464</v>
      </c>
      <c r="H534" s="1" t="s">
        <v>4502</v>
      </c>
      <c r="I534" s="17" t="n">
        <v>0</v>
      </c>
      <c r="Q534" s="17" t="n">
        <v>21</v>
      </c>
      <c r="R534" s="17" t="n">
        <f aca="false">I534-Q534</f>
        <v>-21</v>
      </c>
      <c r="T534" s="1" t="s">
        <v>4850</v>
      </c>
      <c r="U534" s="31" t="s">
        <v>1567</v>
      </c>
      <c r="V534" s="31" t="s">
        <v>1568</v>
      </c>
      <c r="W534" s="31" t="s">
        <v>262</v>
      </c>
      <c r="X534" s="32" t="s">
        <v>1571</v>
      </c>
      <c r="Y534" s="31" t="s">
        <v>1572</v>
      </c>
      <c r="Z534" s="32" t="s">
        <v>120</v>
      </c>
      <c r="AA534" s="31" t="s">
        <v>3378</v>
      </c>
      <c r="AB534" s="31" t="s">
        <v>4337</v>
      </c>
      <c r="AC534" s="31" t="s">
        <v>1571</v>
      </c>
      <c r="AD534" s="31" t="s">
        <v>269</v>
      </c>
      <c r="AE534" s="31"/>
      <c r="AF534" s="31" t="s">
        <v>269</v>
      </c>
      <c r="AG534" s="31"/>
      <c r="AH534" s="47" t="n">
        <v>0</v>
      </c>
      <c r="AI534" s="47" t="n">
        <v>21</v>
      </c>
      <c r="AJ534" s="47" t="n">
        <v>-21</v>
      </c>
      <c r="AK534" s="31"/>
      <c r="AL534" s="31"/>
      <c r="AM534" s="31"/>
      <c r="AN534" s="31"/>
      <c r="AO534" s="31" t="s">
        <v>4338</v>
      </c>
    </row>
    <row r="535" customFormat="false" ht="12" hidden="false" customHeight="false" outlineLevel="0" collapsed="false">
      <c r="B535" s="1" t="s">
        <v>4340</v>
      </c>
      <c r="F535" s="1" t="s">
        <v>3464</v>
      </c>
      <c r="H535" s="1" t="s">
        <v>4502</v>
      </c>
      <c r="I535" s="17" t="n">
        <v>0</v>
      </c>
      <c r="Q535" s="17" t="n">
        <v>21</v>
      </c>
      <c r="R535" s="17" t="n">
        <f aca="false">I535-Q535</f>
        <v>-21</v>
      </c>
      <c r="T535" s="1" t="s">
        <v>4850</v>
      </c>
      <c r="U535" s="31" t="s">
        <v>1567</v>
      </c>
      <c r="V535" s="31" t="s">
        <v>1568</v>
      </c>
      <c r="W535" s="31" t="s">
        <v>262</v>
      </c>
      <c r="X535" s="32" t="s">
        <v>1571</v>
      </c>
      <c r="Y535" s="31" t="s">
        <v>1572</v>
      </c>
      <c r="Z535" s="32" t="s">
        <v>120</v>
      </c>
      <c r="AA535" s="31" t="s">
        <v>4339</v>
      </c>
      <c r="AB535" s="31" t="s">
        <v>4340</v>
      </c>
      <c r="AC535" s="31" t="s">
        <v>1571</v>
      </c>
      <c r="AD535" s="31" t="s">
        <v>269</v>
      </c>
      <c r="AE535" s="31"/>
      <c r="AF535" s="31" t="s">
        <v>269</v>
      </c>
      <c r="AG535" s="31"/>
      <c r="AH535" s="47" t="n">
        <v>0</v>
      </c>
      <c r="AI535" s="47" t="n">
        <v>21</v>
      </c>
      <c r="AJ535" s="47" t="n">
        <v>-21</v>
      </c>
      <c r="AK535" s="31"/>
      <c r="AL535" s="31"/>
      <c r="AM535" s="31"/>
      <c r="AN535" s="31"/>
      <c r="AO535" s="31" t="s">
        <v>4341</v>
      </c>
    </row>
    <row r="536" customFormat="false" ht="12" hidden="false" customHeight="false" outlineLevel="0" collapsed="false">
      <c r="B536" s="1" t="s">
        <v>4342</v>
      </c>
      <c r="F536" s="1" t="s">
        <v>3464</v>
      </c>
      <c r="H536" s="1" t="s">
        <v>4502</v>
      </c>
      <c r="I536" s="17" t="n">
        <v>0</v>
      </c>
      <c r="Q536" s="17" t="n">
        <v>2</v>
      </c>
      <c r="R536" s="17" t="n">
        <f aca="false">I536-Q536</f>
        <v>-2</v>
      </c>
      <c r="T536" s="1" t="s">
        <v>4850</v>
      </c>
      <c r="U536" s="31" t="s">
        <v>1567</v>
      </c>
      <c r="V536" s="31" t="s">
        <v>1568</v>
      </c>
      <c r="W536" s="31" t="s">
        <v>262</v>
      </c>
      <c r="X536" s="32" t="s">
        <v>1571</v>
      </c>
      <c r="Y536" s="31" t="s">
        <v>1572</v>
      </c>
      <c r="Z536" s="32" t="s">
        <v>120</v>
      </c>
      <c r="AA536" s="31" t="s">
        <v>1770</v>
      </c>
      <c r="AB536" s="31" t="s">
        <v>4342</v>
      </c>
      <c r="AC536" s="31" t="s">
        <v>1571</v>
      </c>
      <c r="AD536" s="31" t="s">
        <v>269</v>
      </c>
      <c r="AE536" s="31"/>
      <c r="AF536" s="31" t="s">
        <v>269</v>
      </c>
      <c r="AG536" s="31"/>
      <c r="AH536" s="47" t="n">
        <v>0</v>
      </c>
      <c r="AI536" s="47" t="n">
        <v>2</v>
      </c>
      <c r="AJ536" s="47" t="n">
        <v>-2</v>
      </c>
      <c r="AK536" s="31"/>
      <c r="AL536" s="31"/>
      <c r="AM536" s="31"/>
      <c r="AN536" s="31"/>
      <c r="AO536" s="31" t="s">
        <v>4343</v>
      </c>
    </row>
    <row r="537" customFormat="false" ht="12" hidden="false" customHeight="false" outlineLevel="0" collapsed="false">
      <c r="B537" s="1" t="s">
        <v>4344</v>
      </c>
      <c r="F537" s="1" t="s">
        <v>3464</v>
      </c>
      <c r="H537" s="1" t="s">
        <v>4502</v>
      </c>
      <c r="I537" s="17" t="n">
        <v>0</v>
      </c>
      <c r="Q537" s="17" t="n">
        <v>1</v>
      </c>
      <c r="R537" s="17" t="n">
        <f aca="false">I537-Q537</f>
        <v>-1</v>
      </c>
      <c r="T537" s="1" t="s">
        <v>4850</v>
      </c>
      <c r="U537" s="31" t="s">
        <v>1567</v>
      </c>
      <c r="V537" s="31" t="s">
        <v>1568</v>
      </c>
      <c r="W537" s="31" t="s">
        <v>262</v>
      </c>
      <c r="X537" s="32" t="s">
        <v>1571</v>
      </c>
      <c r="Y537" s="31" t="s">
        <v>1572</v>
      </c>
      <c r="Z537" s="32" t="s">
        <v>120</v>
      </c>
      <c r="AA537" s="31" t="s">
        <v>2418</v>
      </c>
      <c r="AB537" s="31" t="s">
        <v>4344</v>
      </c>
      <c r="AC537" s="31" t="s">
        <v>1571</v>
      </c>
      <c r="AD537" s="31" t="s">
        <v>269</v>
      </c>
      <c r="AE537" s="31"/>
      <c r="AF537" s="31" t="s">
        <v>269</v>
      </c>
      <c r="AG537" s="31"/>
      <c r="AH537" s="47" t="n">
        <v>0</v>
      </c>
      <c r="AI537" s="47" t="n">
        <v>1</v>
      </c>
      <c r="AJ537" s="47" t="n">
        <v>-1</v>
      </c>
      <c r="AK537" s="31"/>
      <c r="AL537" s="31"/>
      <c r="AM537" s="31"/>
      <c r="AN537" s="31"/>
      <c r="AO537" s="31" t="s">
        <v>4345</v>
      </c>
    </row>
    <row r="538" customFormat="false" ht="12" hidden="false" customHeight="false" outlineLevel="0" collapsed="false">
      <c r="B538" s="1" t="s">
        <v>4346</v>
      </c>
      <c r="F538" s="1" t="s">
        <v>3464</v>
      </c>
      <c r="H538" s="1" t="s">
        <v>4502</v>
      </c>
      <c r="I538" s="17" t="n">
        <v>0</v>
      </c>
      <c r="Q538" s="17" t="n">
        <v>1</v>
      </c>
      <c r="R538" s="17" t="n">
        <f aca="false">I538-Q538</f>
        <v>-1</v>
      </c>
      <c r="T538" s="1" t="s">
        <v>4850</v>
      </c>
      <c r="U538" s="31" t="s">
        <v>1567</v>
      </c>
      <c r="V538" s="31" t="s">
        <v>1568</v>
      </c>
      <c r="W538" s="31" t="s">
        <v>262</v>
      </c>
      <c r="X538" s="32" t="s">
        <v>1571</v>
      </c>
      <c r="Y538" s="31" t="s">
        <v>1576</v>
      </c>
      <c r="Z538" s="32" t="s">
        <v>120</v>
      </c>
      <c r="AA538" s="31" t="s">
        <v>2090</v>
      </c>
      <c r="AB538" s="31" t="s">
        <v>4346</v>
      </c>
      <c r="AC538" s="31" t="s">
        <v>1571</v>
      </c>
      <c r="AD538" s="31" t="s">
        <v>269</v>
      </c>
      <c r="AE538" s="31"/>
      <c r="AF538" s="31" t="s">
        <v>270</v>
      </c>
      <c r="AG538" s="31" t="s">
        <v>4347</v>
      </c>
      <c r="AH538" s="47" t="n">
        <v>0</v>
      </c>
      <c r="AI538" s="47" t="n">
        <v>1</v>
      </c>
      <c r="AJ538" s="47" t="n">
        <v>-1</v>
      </c>
      <c r="AK538" s="31"/>
      <c r="AL538" s="31"/>
      <c r="AM538" s="31"/>
      <c r="AN538" s="31"/>
      <c r="AO538" s="31" t="s">
        <v>4348</v>
      </c>
    </row>
    <row r="539" customFormat="false" ht="12" hidden="false" customHeight="false" outlineLevel="0" collapsed="false">
      <c r="B539" s="1" t="s">
        <v>4349</v>
      </c>
      <c r="F539" s="1" t="s">
        <v>3464</v>
      </c>
      <c r="H539" s="1" t="s">
        <v>4502</v>
      </c>
      <c r="I539" s="17" t="n">
        <v>0</v>
      </c>
      <c r="Q539" s="17" t="n">
        <v>14</v>
      </c>
      <c r="R539" s="17" t="n">
        <f aca="false">I539-Q539</f>
        <v>-14</v>
      </c>
      <c r="T539" s="1" t="s">
        <v>4850</v>
      </c>
      <c r="U539" s="31" t="s">
        <v>1567</v>
      </c>
      <c r="V539" s="31" t="s">
        <v>1568</v>
      </c>
      <c r="W539" s="31" t="s">
        <v>262</v>
      </c>
      <c r="X539" s="32" t="s">
        <v>1571</v>
      </c>
      <c r="Y539" s="31" t="s">
        <v>1572</v>
      </c>
      <c r="Z539" s="32" t="s">
        <v>120</v>
      </c>
      <c r="AA539" s="31" t="s">
        <v>2247</v>
      </c>
      <c r="AB539" s="31" t="s">
        <v>4349</v>
      </c>
      <c r="AC539" s="31" t="s">
        <v>1571</v>
      </c>
      <c r="AD539" s="31" t="s">
        <v>269</v>
      </c>
      <c r="AE539" s="31"/>
      <c r="AF539" s="31" t="s">
        <v>269</v>
      </c>
      <c r="AG539" s="31"/>
      <c r="AH539" s="47" t="n">
        <v>0</v>
      </c>
      <c r="AI539" s="47" t="n">
        <v>14</v>
      </c>
      <c r="AJ539" s="47" t="n">
        <v>-14</v>
      </c>
      <c r="AK539" s="31"/>
      <c r="AL539" s="31"/>
      <c r="AM539" s="31"/>
      <c r="AN539" s="31"/>
      <c r="AO539" s="31" t="s">
        <v>4350</v>
      </c>
    </row>
    <row r="540" customFormat="false" ht="12" hidden="false" customHeight="false" outlineLevel="0" collapsed="false">
      <c r="B540" s="1" t="s">
        <v>4352</v>
      </c>
      <c r="F540" s="1" t="s">
        <v>3464</v>
      </c>
      <c r="H540" s="1" t="s">
        <v>4502</v>
      </c>
      <c r="I540" s="17" t="n">
        <v>0</v>
      </c>
      <c r="Q540" s="17" t="n">
        <v>60</v>
      </c>
      <c r="R540" s="17" t="n">
        <f aca="false">I540-Q540</f>
        <v>-60</v>
      </c>
      <c r="T540" s="1" t="s">
        <v>4850</v>
      </c>
      <c r="U540" s="31" t="s">
        <v>1567</v>
      </c>
      <c r="V540" s="31" t="s">
        <v>1568</v>
      </c>
      <c r="W540" s="31" t="s">
        <v>262</v>
      </c>
      <c r="X540" s="32" t="s">
        <v>1571</v>
      </c>
      <c r="Y540" s="31" t="s">
        <v>1572</v>
      </c>
      <c r="Z540" s="32" t="s">
        <v>120</v>
      </c>
      <c r="AA540" s="31" t="s">
        <v>4351</v>
      </c>
      <c r="AB540" s="31" t="s">
        <v>4352</v>
      </c>
      <c r="AC540" s="31" t="s">
        <v>1571</v>
      </c>
      <c r="AD540" s="31" t="s">
        <v>269</v>
      </c>
      <c r="AE540" s="31"/>
      <c r="AF540" s="31" t="s">
        <v>269</v>
      </c>
      <c r="AG540" s="31"/>
      <c r="AH540" s="47" t="n">
        <v>0</v>
      </c>
      <c r="AI540" s="47" t="n">
        <v>60</v>
      </c>
      <c r="AJ540" s="47" t="n">
        <v>-60</v>
      </c>
      <c r="AK540" s="31"/>
      <c r="AL540" s="31"/>
      <c r="AM540" s="31"/>
      <c r="AN540" s="31"/>
      <c r="AO540" s="31" t="s">
        <v>4353</v>
      </c>
    </row>
    <row r="541" customFormat="false" ht="12" hidden="false" customHeight="false" outlineLevel="0" collapsed="false">
      <c r="B541" s="1" t="s">
        <v>4355</v>
      </c>
      <c r="F541" s="1" t="s">
        <v>3464</v>
      </c>
      <c r="H541" s="1" t="s">
        <v>4502</v>
      </c>
      <c r="I541" s="17" t="n">
        <v>0</v>
      </c>
      <c r="Q541" s="17" t="n">
        <v>12</v>
      </c>
      <c r="R541" s="17" t="n">
        <f aca="false">I541-Q541</f>
        <v>-12</v>
      </c>
      <c r="T541" s="1" t="s">
        <v>4850</v>
      </c>
      <c r="U541" s="31" t="s">
        <v>1567</v>
      </c>
      <c r="V541" s="31" t="s">
        <v>1568</v>
      </c>
      <c r="W541" s="31" t="s">
        <v>262</v>
      </c>
      <c r="X541" s="32" t="s">
        <v>1571</v>
      </c>
      <c r="Y541" s="31" t="s">
        <v>1576</v>
      </c>
      <c r="Z541" s="32" t="s">
        <v>120</v>
      </c>
      <c r="AA541" s="31" t="s">
        <v>4354</v>
      </c>
      <c r="AB541" s="31" t="s">
        <v>4355</v>
      </c>
      <c r="AC541" s="31" t="s">
        <v>1571</v>
      </c>
      <c r="AD541" s="31" t="s">
        <v>269</v>
      </c>
      <c r="AE541" s="31"/>
      <c r="AF541" s="31" t="s">
        <v>270</v>
      </c>
      <c r="AG541" s="31" t="s">
        <v>4356</v>
      </c>
      <c r="AH541" s="47" t="n">
        <v>0</v>
      </c>
      <c r="AI541" s="47" t="n">
        <v>12</v>
      </c>
      <c r="AJ541" s="47" t="n">
        <v>-12</v>
      </c>
      <c r="AK541" s="31"/>
      <c r="AL541" s="31"/>
      <c r="AM541" s="31"/>
      <c r="AN541" s="31"/>
      <c r="AO541" s="31" t="s">
        <v>4357</v>
      </c>
    </row>
    <row r="542" customFormat="false" ht="12" hidden="false" customHeight="false" outlineLevel="0" collapsed="false">
      <c r="B542" s="1" t="s">
        <v>4359</v>
      </c>
      <c r="F542" s="1" t="s">
        <v>3464</v>
      </c>
      <c r="H542" s="1" t="s">
        <v>4502</v>
      </c>
      <c r="I542" s="17" t="n">
        <v>0</v>
      </c>
      <c r="Q542" s="17" t="n">
        <v>77</v>
      </c>
      <c r="R542" s="17" t="n">
        <f aca="false">I542-Q542</f>
        <v>-77</v>
      </c>
      <c r="T542" s="1" t="s">
        <v>4850</v>
      </c>
      <c r="U542" s="31" t="s">
        <v>1567</v>
      </c>
      <c r="V542" s="31" t="s">
        <v>1568</v>
      </c>
      <c r="W542" s="31" t="s">
        <v>262</v>
      </c>
      <c r="X542" s="32" t="s">
        <v>1571</v>
      </c>
      <c r="Y542" s="31" t="s">
        <v>1572</v>
      </c>
      <c r="Z542" s="32" t="s">
        <v>120</v>
      </c>
      <c r="AA542" s="31" t="s">
        <v>4358</v>
      </c>
      <c r="AB542" s="31" t="s">
        <v>4359</v>
      </c>
      <c r="AC542" s="31" t="s">
        <v>1571</v>
      </c>
      <c r="AD542" s="31" t="s">
        <v>269</v>
      </c>
      <c r="AE542" s="31"/>
      <c r="AF542" s="31" t="s">
        <v>269</v>
      </c>
      <c r="AG542" s="31"/>
      <c r="AH542" s="47" t="n">
        <v>0</v>
      </c>
      <c r="AI542" s="47" t="n">
        <v>77</v>
      </c>
      <c r="AJ542" s="47" t="n">
        <v>-77</v>
      </c>
      <c r="AK542" s="31"/>
      <c r="AL542" s="31"/>
      <c r="AM542" s="31"/>
      <c r="AN542" s="31"/>
      <c r="AO542" s="31" t="s">
        <v>4360</v>
      </c>
    </row>
    <row r="543" customFormat="false" ht="12" hidden="false" customHeight="false" outlineLevel="0" collapsed="false">
      <c r="B543" s="1" t="s">
        <v>4362</v>
      </c>
      <c r="F543" s="1" t="s">
        <v>3464</v>
      </c>
      <c r="H543" s="1" t="s">
        <v>4502</v>
      </c>
      <c r="I543" s="17" t="n">
        <v>0</v>
      </c>
      <c r="Q543" s="17" t="n">
        <v>17</v>
      </c>
      <c r="R543" s="17" t="n">
        <f aca="false">I543-Q543</f>
        <v>-17</v>
      </c>
      <c r="T543" s="1" t="s">
        <v>4850</v>
      </c>
      <c r="U543" s="31" t="s">
        <v>1567</v>
      </c>
      <c r="V543" s="31" t="s">
        <v>1568</v>
      </c>
      <c r="W543" s="31" t="s">
        <v>262</v>
      </c>
      <c r="X543" s="32" t="s">
        <v>1571</v>
      </c>
      <c r="Y543" s="31" t="s">
        <v>1572</v>
      </c>
      <c r="Z543" s="32" t="s">
        <v>120</v>
      </c>
      <c r="AA543" s="31" t="s">
        <v>4361</v>
      </c>
      <c r="AB543" s="31" t="s">
        <v>4362</v>
      </c>
      <c r="AC543" s="31" t="s">
        <v>1571</v>
      </c>
      <c r="AD543" s="31" t="s">
        <v>269</v>
      </c>
      <c r="AE543" s="31"/>
      <c r="AF543" s="31" t="s">
        <v>269</v>
      </c>
      <c r="AG543" s="31"/>
      <c r="AH543" s="47" t="n">
        <v>0</v>
      </c>
      <c r="AI543" s="47" t="n">
        <v>17</v>
      </c>
      <c r="AJ543" s="47" t="n">
        <v>-17</v>
      </c>
      <c r="AK543" s="31"/>
      <c r="AL543" s="31"/>
      <c r="AM543" s="31"/>
      <c r="AN543" s="31"/>
      <c r="AO543" s="31" t="s">
        <v>4363</v>
      </c>
    </row>
    <row r="544" customFormat="false" ht="12" hidden="false" customHeight="false" outlineLevel="0" collapsed="false">
      <c r="B544" s="1" t="s">
        <v>4365</v>
      </c>
      <c r="F544" s="1" t="s">
        <v>3464</v>
      </c>
      <c r="H544" s="1" t="s">
        <v>4502</v>
      </c>
      <c r="I544" s="17" t="n">
        <v>0</v>
      </c>
      <c r="Q544" s="17" t="n">
        <v>3</v>
      </c>
      <c r="R544" s="17" t="n">
        <f aca="false">I544-Q544</f>
        <v>-3</v>
      </c>
      <c r="T544" s="1" t="s">
        <v>4850</v>
      </c>
      <c r="U544" s="31" t="s">
        <v>1567</v>
      </c>
      <c r="V544" s="31" t="s">
        <v>1568</v>
      </c>
      <c r="W544" s="31" t="s">
        <v>262</v>
      </c>
      <c r="X544" s="32" t="s">
        <v>1571</v>
      </c>
      <c r="Y544" s="31" t="s">
        <v>1572</v>
      </c>
      <c r="Z544" s="32" t="s">
        <v>120</v>
      </c>
      <c r="AA544" s="31" t="s">
        <v>4364</v>
      </c>
      <c r="AB544" s="31" t="s">
        <v>4365</v>
      </c>
      <c r="AC544" s="31" t="s">
        <v>1571</v>
      </c>
      <c r="AD544" s="31" t="s">
        <v>269</v>
      </c>
      <c r="AE544" s="31"/>
      <c r="AF544" s="31" t="s">
        <v>269</v>
      </c>
      <c r="AG544" s="31"/>
      <c r="AH544" s="47" t="n">
        <v>0</v>
      </c>
      <c r="AI544" s="47" t="n">
        <v>3</v>
      </c>
      <c r="AJ544" s="47" t="n">
        <v>-3</v>
      </c>
      <c r="AK544" s="31"/>
      <c r="AL544" s="31"/>
      <c r="AM544" s="31"/>
      <c r="AN544" s="31"/>
      <c r="AO544" s="31" t="s">
        <v>4366</v>
      </c>
    </row>
    <row r="545" customFormat="false" ht="12" hidden="false" customHeight="false" outlineLevel="0" collapsed="false">
      <c r="B545" s="1" t="s">
        <v>4368</v>
      </c>
      <c r="F545" s="1" t="s">
        <v>3464</v>
      </c>
      <c r="H545" s="1" t="s">
        <v>4502</v>
      </c>
      <c r="I545" s="17" t="n">
        <v>0</v>
      </c>
      <c r="Q545" s="17" t="n">
        <v>80</v>
      </c>
      <c r="R545" s="17" t="n">
        <f aca="false">I545-Q545</f>
        <v>-80</v>
      </c>
      <c r="T545" s="1" t="s">
        <v>4850</v>
      </c>
      <c r="U545" s="31" t="s">
        <v>1567</v>
      </c>
      <c r="V545" s="31" t="s">
        <v>1568</v>
      </c>
      <c r="W545" s="31" t="s">
        <v>262</v>
      </c>
      <c r="X545" s="32" t="s">
        <v>1571</v>
      </c>
      <c r="Y545" s="31" t="s">
        <v>1576</v>
      </c>
      <c r="Z545" s="32" t="s">
        <v>120</v>
      </c>
      <c r="AA545" s="31" t="s">
        <v>4367</v>
      </c>
      <c r="AB545" s="31" t="s">
        <v>4368</v>
      </c>
      <c r="AC545" s="31" t="s">
        <v>1571</v>
      </c>
      <c r="AD545" s="31" t="s">
        <v>269</v>
      </c>
      <c r="AE545" s="31"/>
      <c r="AF545" s="31" t="s">
        <v>270</v>
      </c>
      <c r="AG545" s="31" t="s">
        <v>724</v>
      </c>
      <c r="AH545" s="47" t="n">
        <v>0</v>
      </c>
      <c r="AI545" s="47" t="n">
        <v>80</v>
      </c>
      <c r="AJ545" s="47" t="n">
        <v>-80</v>
      </c>
      <c r="AK545" s="31"/>
      <c r="AL545" s="31"/>
      <c r="AM545" s="31"/>
      <c r="AN545" s="31"/>
      <c r="AO545" s="31" t="s">
        <v>4369</v>
      </c>
    </row>
    <row r="546" customFormat="false" ht="12" hidden="false" customHeight="false" outlineLevel="0" collapsed="false">
      <c r="B546" s="1" t="s">
        <v>4371</v>
      </c>
      <c r="F546" s="1" t="s">
        <v>3464</v>
      </c>
      <c r="H546" s="1" t="s">
        <v>4502</v>
      </c>
      <c r="I546" s="17" t="n">
        <v>0</v>
      </c>
      <c r="Q546" s="17" t="n">
        <v>6</v>
      </c>
      <c r="R546" s="17" t="n">
        <f aca="false">I546-Q546</f>
        <v>-6</v>
      </c>
      <c r="T546" s="1" t="s">
        <v>4850</v>
      </c>
      <c r="U546" s="31" t="s">
        <v>1567</v>
      </c>
      <c r="V546" s="31" t="s">
        <v>1568</v>
      </c>
      <c r="W546" s="31" t="s">
        <v>262</v>
      </c>
      <c r="X546" s="32" t="s">
        <v>1571</v>
      </c>
      <c r="Y546" s="31" t="s">
        <v>1572</v>
      </c>
      <c r="Z546" s="32" t="s">
        <v>120</v>
      </c>
      <c r="AA546" s="31" t="s">
        <v>4370</v>
      </c>
      <c r="AB546" s="31" t="s">
        <v>4371</v>
      </c>
      <c r="AC546" s="31" t="s">
        <v>1571</v>
      </c>
      <c r="AD546" s="31" t="s">
        <v>269</v>
      </c>
      <c r="AE546" s="31"/>
      <c r="AF546" s="31" t="s">
        <v>269</v>
      </c>
      <c r="AG546" s="31"/>
      <c r="AH546" s="47" t="n">
        <v>0</v>
      </c>
      <c r="AI546" s="47" t="n">
        <v>6</v>
      </c>
      <c r="AJ546" s="47" t="n">
        <v>-6</v>
      </c>
      <c r="AK546" s="31"/>
      <c r="AL546" s="31"/>
      <c r="AM546" s="31"/>
      <c r="AN546" s="31"/>
      <c r="AO546" s="31" t="s">
        <v>4372</v>
      </c>
    </row>
    <row r="547" customFormat="false" ht="12" hidden="false" customHeight="false" outlineLevel="0" collapsed="false">
      <c r="B547" s="1" t="s">
        <v>4374</v>
      </c>
      <c r="F547" s="1" t="s">
        <v>3464</v>
      </c>
      <c r="H547" s="1" t="s">
        <v>4502</v>
      </c>
      <c r="I547" s="17" t="n">
        <v>0</v>
      </c>
      <c r="Q547" s="17" t="n">
        <v>5</v>
      </c>
      <c r="R547" s="17" t="n">
        <f aca="false">I547-Q547</f>
        <v>-5</v>
      </c>
      <c r="T547" s="1" t="s">
        <v>4850</v>
      </c>
      <c r="U547" s="31" t="s">
        <v>1567</v>
      </c>
      <c r="V547" s="31" t="s">
        <v>1568</v>
      </c>
      <c r="W547" s="31" t="s">
        <v>262</v>
      </c>
      <c r="X547" s="32" t="s">
        <v>1571</v>
      </c>
      <c r="Y547" s="31" t="s">
        <v>1572</v>
      </c>
      <c r="Z547" s="32" t="s">
        <v>120</v>
      </c>
      <c r="AA547" s="31" t="s">
        <v>4373</v>
      </c>
      <c r="AB547" s="31" t="s">
        <v>4374</v>
      </c>
      <c r="AC547" s="31" t="s">
        <v>1571</v>
      </c>
      <c r="AD547" s="31" t="s">
        <v>269</v>
      </c>
      <c r="AE547" s="31"/>
      <c r="AF547" s="31" t="s">
        <v>269</v>
      </c>
      <c r="AG547" s="31"/>
      <c r="AH547" s="47" t="n">
        <v>0</v>
      </c>
      <c r="AI547" s="47" t="n">
        <v>5</v>
      </c>
      <c r="AJ547" s="47" t="n">
        <v>-5</v>
      </c>
      <c r="AK547" s="31"/>
      <c r="AL547" s="31"/>
      <c r="AM547" s="31"/>
      <c r="AN547" s="31"/>
      <c r="AO547" s="31" t="s">
        <v>4375</v>
      </c>
    </row>
    <row r="548" customFormat="false" ht="12" hidden="false" customHeight="false" outlineLevel="0" collapsed="false">
      <c r="B548" s="1" t="s">
        <v>4376</v>
      </c>
      <c r="F548" s="1" t="s">
        <v>3464</v>
      </c>
      <c r="H548" s="1" t="s">
        <v>4502</v>
      </c>
      <c r="I548" s="17" t="n">
        <v>0</v>
      </c>
      <c r="Q548" s="17" t="n">
        <v>7</v>
      </c>
      <c r="R548" s="17" t="n">
        <f aca="false">I548-Q548</f>
        <v>-7</v>
      </c>
      <c r="T548" s="1" t="s">
        <v>4850</v>
      </c>
      <c r="U548" s="31" t="s">
        <v>1567</v>
      </c>
      <c r="V548" s="31" t="s">
        <v>1568</v>
      </c>
      <c r="W548" s="31" t="s">
        <v>262</v>
      </c>
      <c r="X548" s="32" t="s">
        <v>1571</v>
      </c>
      <c r="Y548" s="31" t="s">
        <v>1572</v>
      </c>
      <c r="Z548" s="32" t="s">
        <v>120</v>
      </c>
      <c r="AA548" s="31" t="s">
        <v>2038</v>
      </c>
      <c r="AB548" s="31" t="s">
        <v>4376</v>
      </c>
      <c r="AC548" s="31" t="s">
        <v>1571</v>
      </c>
      <c r="AD548" s="31" t="s">
        <v>269</v>
      </c>
      <c r="AE548" s="31"/>
      <c r="AF548" s="31" t="s">
        <v>269</v>
      </c>
      <c r="AG548" s="31"/>
      <c r="AH548" s="47" t="n">
        <v>0</v>
      </c>
      <c r="AI548" s="47" t="n">
        <v>7</v>
      </c>
      <c r="AJ548" s="47" t="n">
        <v>-7</v>
      </c>
      <c r="AK548" s="31"/>
      <c r="AL548" s="31"/>
      <c r="AM548" s="31"/>
      <c r="AN548" s="31"/>
      <c r="AO548" s="31" t="s">
        <v>4377</v>
      </c>
    </row>
    <row r="549" customFormat="false" ht="12" hidden="false" customHeight="false" outlineLevel="0" collapsed="false">
      <c r="B549" s="1" t="s">
        <v>4378</v>
      </c>
      <c r="F549" s="1" t="s">
        <v>3464</v>
      </c>
      <c r="H549" s="1" t="s">
        <v>4502</v>
      </c>
      <c r="I549" s="17" t="n">
        <v>0</v>
      </c>
      <c r="Q549" s="17" t="n">
        <v>42</v>
      </c>
      <c r="R549" s="17" t="n">
        <f aca="false">I549-Q549</f>
        <v>-42</v>
      </c>
      <c r="T549" s="1" t="s">
        <v>4850</v>
      </c>
      <c r="U549" s="31" t="s">
        <v>1567</v>
      </c>
      <c r="V549" s="31" t="s">
        <v>1568</v>
      </c>
      <c r="W549" s="31" t="s">
        <v>262</v>
      </c>
      <c r="X549" s="32" t="s">
        <v>1571</v>
      </c>
      <c r="Y549" s="31" t="s">
        <v>1576</v>
      </c>
      <c r="Z549" s="32" t="s">
        <v>120</v>
      </c>
      <c r="AA549" s="31" t="s">
        <v>2284</v>
      </c>
      <c r="AB549" s="31" t="s">
        <v>4378</v>
      </c>
      <c r="AC549" s="31" t="s">
        <v>1571</v>
      </c>
      <c r="AD549" s="31" t="s">
        <v>269</v>
      </c>
      <c r="AE549" s="31"/>
      <c r="AF549" s="31" t="s">
        <v>270</v>
      </c>
      <c r="AG549" s="31" t="s">
        <v>703</v>
      </c>
      <c r="AH549" s="47" t="n">
        <v>0</v>
      </c>
      <c r="AI549" s="47" t="n">
        <v>42</v>
      </c>
      <c r="AJ549" s="47" t="n">
        <v>-42</v>
      </c>
      <c r="AK549" s="31"/>
      <c r="AL549" s="31"/>
      <c r="AM549" s="31"/>
      <c r="AN549" s="31"/>
      <c r="AO549" s="31" t="s">
        <v>4379</v>
      </c>
    </row>
    <row r="550" customFormat="false" ht="12" hidden="false" customHeight="false" outlineLevel="0" collapsed="false">
      <c r="B550" s="1" t="s">
        <v>4381</v>
      </c>
      <c r="F550" s="1" t="s">
        <v>3464</v>
      </c>
      <c r="H550" s="1" t="s">
        <v>4502</v>
      </c>
      <c r="I550" s="17" t="n">
        <v>0</v>
      </c>
      <c r="Q550" s="17" t="n">
        <v>30</v>
      </c>
      <c r="R550" s="17" t="n">
        <f aca="false">I550-Q550</f>
        <v>-30</v>
      </c>
      <c r="T550" s="1" t="s">
        <v>4850</v>
      </c>
      <c r="U550" s="31" t="s">
        <v>1567</v>
      </c>
      <c r="V550" s="31" t="s">
        <v>1568</v>
      </c>
      <c r="W550" s="31" t="s">
        <v>262</v>
      </c>
      <c r="X550" s="32" t="s">
        <v>1571</v>
      </c>
      <c r="Y550" s="31" t="s">
        <v>1572</v>
      </c>
      <c r="Z550" s="32" t="s">
        <v>120</v>
      </c>
      <c r="AA550" s="31" t="s">
        <v>4380</v>
      </c>
      <c r="AB550" s="31" t="s">
        <v>4381</v>
      </c>
      <c r="AC550" s="31" t="s">
        <v>1571</v>
      </c>
      <c r="AD550" s="31" t="s">
        <v>269</v>
      </c>
      <c r="AE550" s="31"/>
      <c r="AF550" s="31" t="s">
        <v>269</v>
      </c>
      <c r="AG550" s="31"/>
      <c r="AH550" s="47" t="n">
        <v>0</v>
      </c>
      <c r="AI550" s="47" t="n">
        <v>30</v>
      </c>
      <c r="AJ550" s="47" t="n">
        <v>-30</v>
      </c>
      <c r="AK550" s="31"/>
      <c r="AL550" s="31"/>
      <c r="AM550" s="31"/>
      <c r="AN550" s="31"/>
      <c r="AO550" s="31" t="s">
        <v>4382</v>
      </c>
    </row>
    <row r="551" customFormat="false" ht="12" hidden="false" customHeight="false" outlineLevel="0" collapsed="false">
      <c r="B551" s="1" t="s">
        <v>4383</v>
      </c>
      <c r="F551" s="1" t="s">
        <v>3464</v>
      </c>
      <c r="H551" s="1" t="s">
        <v>4502</v>
      </c>
      <c r="I551" s="17" t="n">
        <v>0</v>
      </c>
      <c r="Q551" s="17" t="n">
        <v>80</v>
      </c>
      <c r="R551" s="17" t="n">
        <f aca="false">I551-Q551</f>
        <v>-80</v>
      </c>
      <c r="T551" s="1" t="s">
        <v>4850</v>
      </c>
      <c r="U551" s="31" t="s">
        <v>1567</v>
      </c>
      <c r="V551" s="31" t="s">
        <v>1568</v>
      </c>
      <c r="W551" s="31" t="s">
        <v>262</v>
      </c>
      <c r="X551" s="32" t="s">
        <v>1571</v>
      </c>
      <c r="Y551" s="31" t="s">
        <v>1572</v>
      </c>
      <c r="Z551" s="32" t="s">
        <v>120</v>
      </c>
      <c r="AA551" s="31" t="s">
        <v>2209</v>
      </c>
      <c r="AB551" s="31" t="s">
        <v>4383</v>
      </c>
      <c r="AC551" s="31" t="s">
        <v>1571</v>
      </c>
      <c r="AD551" s="31" t="s">
        <v>269</v>
      </c>
      <c r="AE551" s="31"/>
      <c r="AF551" s="31" t="s">
        <v>269</v>
      </c>
      <c r="AG551" s="31"/>
      <c r="AH551" s="47" t="n">
        <v>0</v>
      </c>
      <c r="AI551" s="47" t="n">
        <v>80</v>
      </c>
      <c r="AJ551" s="47" t="n">
        <v>-80</v>
      </c>
      <c r="AK551" s="31"/>
      <c r="AL551" s="31"/>
      <c r="AM551" s="31"/>
      <c r="AN551" s="31"/>
      <c r="AO551" s="31" t="s">
        <v>4384</v>
      </c>
    </row>
    <row r="552" customFormat="false" ht="12" hidden="false" customHeight="false" outlineLevel="0" collapsed="false">
      <c r="B552" s="1" t="s">
        <v>4386</v>
      </c>
      <c r="F552" s="1" t="s">
        <v>3464</v>
      </c>
      <c r="H552" s="1" t="s">
        <v>4502</v>
      </c>
      <c r="I552" s="17" t="n">
        <v>0</v>
      </c>
      <c r="Q552" s="17" t="n">
        <v>16</v>
      </c>
      <c r="R552" s="17" t="n">
        <f aca="false">I552-Q552</f>
        <v>-16</v>
      </c>
      <c r="T552" s="1" t="s">
        <v>4850</v>
      </c>
      <c r="U552" s="31" t="s">
        <v>1567</v>
      </c>
      <c r="V552" s="31" t="s">
        <v>1568</v>
      </c>
      <c r="W552" s="31" t="s">
        <v>262</v>
      </c>
      <c r="X552" s="32" t="s">
        <v>1571</v>
      </c>
      <c r="Y552" s="31" t="s">
        <v>1576</v>
      </c>
      <c r="Z552" s="32" t="s">
        <v>120</v>
      </c>
      <c r="AA552" s="31" t="s">
        <v>4385</v>
      </c>
      <c r="AB552" s="31" t="s">
        <v>4386</v>
      </c>
      <c r="AC552" s="31" t="s">
        <v>1571</v>
      </c>
      <c r="AD552" s="31" t="s">
        <v>269</v>
      </c>
      <c r="AE552" s="31"/>
      <c r="AF552" s="31" t="s">
        <v>270</v>
      </c>
      <c r="AG552" s="31" t="s">
        <v>564</v>
      </c>
      <c r="AH552" s="47" t="n">
        <v>0</v>
      </c>
      <c r="AI552" s="47" t="n">
        <v>16</v>
      </c>
      <c r="AJ552" s="47" t="n">
        <v>-16</v>
      </c>
      <c r="AK552" s="31"/>
      <c r="AL552" s="31"/>
      <c r="AM552" s="31"/>
      <c r="AN552" s="31"/>
      <c r="AO552" s="31" t="s">
        <v>4387</v>
      </c>
    </row>
    <row r="553" customFormat="false" ht="12" hidden="false" customHeight="false" outlineLevel="0" collapsed="false">
      <c r="B553" s="1" t="s">
        <v>4389</v>
      </c>
      <c r="F553" s="1" t="s">
        <v>3464</v>
      </c>
      <c r="H553" s="1" t="s">
        <v>4502</v>
      </c>
      <c r="I553" s="17" t="n">
        <v>0</v>
      </c>
      <c r="Q553" s="17" t="n">
        <v>4</v>
      </c>
      <c r="R553" s="17" t="n">
        <f aca="false">I553-Q553</f>
        <v>-4</v>
      </c>
      <c r="T553" s="1" t="s">
        <v>4850</v>
      </c>
      <c r="U553" s="31" t="s">
        <v>1567</v>
      </c>
      <c r="V553" s="31" t="s">
        <v>1568</v>
      </c>
      <c r="W553" s="31" t="s">
        <v>262</v>
      </c>
      <c r="X553" s="32" t="s">
        <v>1571</v>
      </c>
      <c r="Y553" s="31" t="s">
        <v>1572</v>
      </c>
      <c r="Z553" s="32" t="s">
        <v>120</v>
      </c>
      <c r="AA553" s="31" t="s">
        <v>4388</v>
      </c>
      <c r="AB553" s="31" t="s">
        <v>4389</v>
      </c>
      <c r="AC553" s="31" t="s">
        <v>1571</v>
      </c>
      <c r="AD553" s="31" t="s">
        <v>269</v>
      </c>
      <c r="AE553" s="31"/>
      <c r="AF553" s="31" t="s">
        <v>269</v>
      </c>
      <c r="AG553" s="31"/>
      <c r="AH553" s="47" t="n">
        <v>0</v>
      </c>
      <c r="AI553" s="47" t="n">
        <v>4</v>
      </c>
      <c r="AJ553" s="47" t="n">
        <v>-4</v>
      </c>
      <c r="AK553" s="31"/>
      <c r="AL553" s="31"/>
      <c r="AM553" s="31"/>
      <c r="AN553" s="31"/>
      <c r="AO553" s="31" t="s">
        <v>4390</v>
      </c>
    </row>
    <row r="554" customFormat="false" ht="12" hidden="false" customHeight="false" outlineLevel="0" collapsed="false">
      <c r="B554" s="1" t="s">
        <v>4392</v>
      </c>
      <c r="F554" s="1" t="s">
        <v>3464</v>
      </c>
      <c r="H554" s="1" t="s">
        <v>4502</v>
      </c>
      <c r="I554" s="17" t="n">
        <v>0</v>
      </c>
      <c r="Q554" s="17" t="n">
        <v>1</v>
      </c>
      <c r="R554" s="17" t="n">
        <f aca="false">I554-Q554</f>
        <v>-1</v>
      </c>
      <c r="T554" s="1" t="s">
        <v>4850</v>
      </c>
      <c r="U554" s="31" t="s">
        <v>1567</v>
      </c>
      <c r="V554" s="31" t="s">
        <v>1568</v>
      </c>
      <c r="W554" s="31" t="s">
        <v>262</v>
      </c>
      <c r="X554" s="32" t="s">
        <v>1571</v>
      </c>
      <c r="Y554" s="31" t="s">
        <v>1576</v>
      </c>
      <c r="Z554" s="32" t="s">
        <v>120</v>
      </c>
      <c r="AA554" s="31" t="s">
        <v>4391</v>
      </c>
      <c r="AB554" s="31" t="s">
        <v>4392</v>
      </c>
      <c r="AC554" s="31" t="s">
        <v>1571</v>
      </c>
      <c r="AD554" s="31" t="s">
        <v>269</v>
      </c>
      <c r="AE554" s="31"/>
      <c r="AF554" s="31" t="s">
        <v>270</v>
      </c>
      <c r="AG554" s="31" t="s">
        <v>1223</v>
      </c>
      <c r="AH554" s="47" t="n">
        <v>0</v>
      </c>
      <c r="AI554" s="47" t="n">
        <v>1</v>
      </c>
      <c r="AJ554" s="47" t="n">
        <v>-1</v>
      </c>
      <c r="AK554" s="31"/>
      <c r="AL554" s="31"/>
      <c r="AM554" s="31"/>
      <c r="AN554" s="31"/>
      <c r="AO554" s="31" t="s">
        <v>4393</v>
      </c>
    </row>
    <row r="555" customFormat="false" ht="12" hidden="false" customHeight="false" outlineLevel="0" collapsed="false">
      <c r="B555" s="1" t="s">
        <v>4394</v>
      </c>
      <c r="F555" s="1" t="s">
        <v>3464</v>
      </c>
      <c r="H555" s="1" t="s">
        <v>4502</v>
      </c>
      <c r="I555" s="17" t="n">
        <v>0</v>
      </c>
      <c r="Q555" s="17" t="n">
        <v>16</v>
      </c>
      <c r="R555" s="17" t="n">
        <f aca="false">I555-Q555</f>
        <v>-16</v>
      </c>
      <c r="T555" s="1" t="s">
        <v>4850</v>
      </c>
      <c r="U555" s="31" t="s">
        <v>1567</v>
      </c>
      <c r="V555" s="31" t="s">
        <v>1568</v>
      </c>
      <c r="W555" s="31" t="s">
        <v>262</v>
      </c>
      <c r="X555" s="32" t="s">
        <v>1571</v>
      </c>
      <c r="Y555" s="31" t="s">
        <v>1576</v>
      </c>
      <c r="Z555" s="32" t="s">
        <v>120</v>
      </c>
      <c r="AA555" s="31" t="s">
        <v>1980</v>
      </c>
      <c r="AB555" s="31" t="s">
        <v>4394</v>
      </c>
      <c r="AC555" s="31" t="s">
        <v>1571</v>
      </c>
      <c r="AD555" s="31" t="s">
        <v>269</v>
      </c>
      <c r="AE555" s="31"/>
      <c r="AF555" s="31" t="s">
        <v>270</v>
      </c>
      <c r="AG555" s="31" t="s">
        <v>1667</v>
      </c>
      <c r="AH555" s="47" t="n">
        <v>0</v>
      </c>
      <c r="AI555" s="47" t="n">
        <v>16</v>
      </c>
      <c r="AJ555" s="47" t="n">
        <v>-16</v>
      </c>
      <c r="AK555" s="31"/>
      <c r="AL555" s="31"/>
      <c r="AM555" s="31"/>
      <c r="AN555" s="31"/>
      <c r="AO555" s="31" t="s">
        <v>4395</v>
      </c>
    </row>
    <row r="556" customFormat="false" ht="12" hidden="false" customHeight="false" outlineLevel="0" collapsed="false">
      <c r="B556" s="1" t="s">
        <v>4397</v>
      </c>
      <c r="F556" s="1" t="s">
        <v>3464</v>
      </c>
      <c r="H556" s="1" t="s">
        <v>4502</v>
      </c>
      <c r="I556" s="17" t="n">
        <v>0</v>
      </c>
      <c r="Q556" s="17" t="n">
        <v>54</v>
      </c>
      <c r="R556" s="17" t="n">
        <f aca="false">I556-Q556</f>
        <v>-54</v>
      </c>
      <c r="T556" s="1" t="s">
        <v>4850</v>
      </c>
      <c r="U556" s="31" t="s">
        <v>1567</v>
      </c>
      <c r="V556" s="31" t="s">
        <v>1568</v>
      </c>
      <c r="W556" s="31" t="s">
        <v>262</v>
      </c>
      <c r="X556" s="32" t="s">
        <v>1571</v>
      </c>
      <c r="Y556" s="31" t="s">
        <v>1572</v>
      </c>
      <c r="Z556" s="32" t="s">
        <v>120</v>
      </c>
      <c r="AA556" s="31" t="s">
        <v>4396</v>
      </c>
      <c r="AB556" s="31" t="s">
        <v>4397</v>
      </c>
      <c r="AC556" s="31" t="s">
        <v>1571</v>
      </c>
      <c r="AD556" s="31" t="s">
        <v>269</v>
      </c>
      <c r="AE556" s="31"/>
      <c r="AF556" s="31" t="s">
        <v>269</v>
      </c>
      <c r="AG556" s="31"/>
      <c r="AH556" s="47" t="n">
        <v>0</v>
      </c>
      <c r="AI556" s="47" t="n">
        <v>54</v>
      </c>
      <c r="AJ556" s="47" t="n">
        <v>-54</v>
      </c>
      <c r="AK556" s="31"/>
      <c r="AL556" s="31"/>
      <c r="AM556" s="31"/>
      <c r="AN556" s="31"/>
      <c r="AO556" s="31" t="s">
        <v>4398</v>
      </c>
    </row>
    <row r="557" customFormat="false" ht="12" hidden="false" customHeight="false" outlineLevel="0" collapsed="false">
      <c r="B557" s="1" t="s">
        <v>4400</v>
      </c>
      <c r="F557" s="1" t="s">
        <v>3464</v>
      </c>
      <c r="H557" s="1" t="s">
        <v>4502</v>
      </c>
      <c r="I557" s="17" t="n">
        <v>0</v>
      </c>
      <c r="Q557" s="17" t="n">
        <v>5</v>
      </c>
      <c r="R557" s="17" t="n">
        <f aca="false">I557-Q557</f>
        <v>-5</v>
      </c>
      <c r="T557" s="1" t="s">
        <v>4850</v>
      </c>
      <c r="U557" s="31" t="s">
        <v>1567</v>
      </c>
      <c r="V557" s="31" t="s">
        <v>1568</v>
      </c>
      <c r="W557" s="31" t="s">
        <v>262</v>
      </c>
      <c r="X557" s="32" t="s">
        <v>1571</v>
      </c>
      <c r="Y557" s="31" t="s">
        <v>1572</v>
      </c>
      <c r="Z557" s="32" t="s">
        <v>120</v>
      </c>
      <c r="AA557" s="31" t="s">
        <v>4399</v>
      </c>
      <c r="AB557" s="31" t="s">
        <v>4400</v>
      </c>
      <c r="AC557" s="31" t="s">
        <v>1571</v>
      </c>
      <c r="AD557" s="31" t="s">
        <v>269</v>
      </c>
      <c r="AE557" s="31"/>
      <c r="AF557" s="31" t="s">
        <v>269</v>
      </c>
      <c r="AG557" s="31"/>
      <c r="AH557" s="47" t="n">
        <v>0</v>
      </c>
      <c r="AI557" s="47" t="n">
        <v>5</v>
      </c>
      <c r="AJ557" s="47" t="n">
        <v>-5</v>
      </c>
      <c r="AK557" s="31"/>
      <c r="AL557" s="31"/>
      <c r="AM557" s="31"/>
      <c r="AN557" s="31"/>
      <c r="AO557" s="31" t="s">
        <v>4401</v>
      </c>
    </row>
    <row r="558" customFormat="false" ht="12" hidden="false" customHeight="false" outlineLevel="0" collapsed="false">
      <c r="B558" s="1" t="s">
        <v>4403</v>
      </c>
      <c r="F558" s="1" t="s">
        <v>3464</v>
      </c>
      <c r="H558" s="1" t="s">
        <v>4502</v>
      </c>
      <c r="I558" s="17" t="n">
        <v>0</v>
      </c>
      <c r="Q558" s="17" t="n">
        <v>36</v>
      </c>
      <c r="R558" s="17" t="n">
        <f aca="false">I558-Q558</f>
        <v>-36</v>
      </c>
      <c r="T558" s="1" t="s">
        <v>4850</v>
      </c>
      <c r="U558" s="31" t="s">
        <v>1567</v>
      </c>
      <c r="V558" s="31" t="s">
        <v>1568</v>
      </c>
      <c r="W558" s="31" t="s">
        <v>262</v>
      </c>
      <c r="X558" s="32" t="s">
        <v>1571</v>
      </c>
      <c r="Y558" s="31" t="s">
        <v>1572</v>
      </c>
      <c r="Z558" s="32" t="s">
        <v>120</v>
      </c>
      <c r="AA558" s="31" t="s">
        <v>4402</v>
      </c>
      <c r="AB558" s="31" t="s">
        <v>4403</v>
      </c>
      <c r="AC558" s="31" t="s">
        <v>1571</v>
      </c>
      <c r="AD558" s="31" t="s">
        <v>269</v>
      </c>
      <c r="AE558" s="31"/>
      <c r="AF558" s="31" t="s">
        <v>269</v>
      </c>
      <c r="AG558" s="31"/>
      <c r="AH558" s="47" t="n">
        <v>0</v>
      </c>
      <c r="AI558" s="47" t="n">
        <v>36</v>
      </c>
      <c r="AJ558" s="47" t="n">
        <v>-36</v>
      </c>
      <c r="AK558" s="31"/>
      <c r="AL558" s="31"/>
      <c r="AM558" s="31"/>
      <c r="AN558" s="31"/>
      <c r="AO558" s="31" t="s">
        <v>4404</v>
      </c>
    </row>
    <row r="559" customFormat="false" ht="12" hidden="false" customHeight="false" outlineLevel="0" collapsed="false">
      <c r="B559" s="1" t="s">
        <v>4406</v>
      </c>
      <c r="F559" s="1" t="s">
        <v>3464</v>
      </c>
      <c r="H559" s="1" t="s">
        <v>4502</v>
      </c>
      <c r="I559" s="17" t="n">
        <v>0</v>
      </c>
      <c r="Q559" s="17" t="n">
        <v>10</v>
      </c>
      <c r="R559" s="17" t="n">
        <f aca="false">I559-Q559</f>
        <v>-10</v>
      </c>
      <c r="T559" s="1" t="s">
        <v>4850</v>
      </c>
      <c r="U559" s="31" t="s">
        <v>1567</v>
      </c>
      <c r="V559" s="31" t="s">
        <v>1568</v>
      </c>
      <c r="W559" s="31" t="s">
        <v>262</v>
      </c>
      <c r="X559" s="32" t="s">
        <v>1571</v>
      </c>
      <c r="Y559" s="31" t="s">
        <v>1572</v>
      </c>
      <c r="Z559" s="32" t="s">
        <v>120</v>
      </c>
      <c r="AA559" s="31" t="s">
        <v>4405</v>
      </c>
      <c r="AB559" s="31" t="s">
        <v>4406</v>
      </c>
      <c r="AC559" s="31" t="s">
        <v>1571</v>
      </c>
      <c r="AD559" s="31" t="s">
        <v>269</v>
      </c>
      <c r="AE559" s="31"/>
      <c r="AF559" s="31" t="s">
        <v>269</v>
      </c>
      <c r="AG559" s="31"/>
      <c r="AH559" s="47" t="n">
        <v>0</v>
      </c>
      <c r="AI559" s="47" t="n">
        <v>10</v>
      </c>
      <c r="AJ559" s="47" t="n">
        <v>-10</v>
      </c>
      <c r="AK559" s="31"/>
      <c r="AL559" s="31"/>
      <c r="AM559" s="31"/>
      <c r="AN559" s="31"/>
      <c r="AO559" s="31" t="s">
        <v>4407</v>
      </c>
    </row>
    <row r="560" customFormat="false" ht="12" hidden="false" customHeight="false" outlineLevel="0" collapsed="false">
      <c r="B560" s="1" t="s">
        <v>4408</v>
      </c>
      <c r="F560" s="1" t="s">
        <v>3464</v>
      </c>
      <c r="H560" s="1" t="s">
        <v>4502</v>
      </c>
      <c r="I560" s="17" t="n">
        <v>0</v>
      </c>
      <c r="Q560" s="17" t="n">
        <v>890</v>
      </c>
      <c r="R560" s="17" t="n">
        <f aca="false">I560-Q560</f>
        <v>-890</v>
      </c>
      <c r="T560" s="1" t="s">
        <v>4850</v>
      </c>
      <c r="U560" s="31" t="s">
        <v>1567</v>
      </c>
      <c r="V560" s="31" t="s">
        <v>1568</v>
      </c>
      <c r="W560" s="31" t="s">
        <v>262</v>
      </c>
      <c r="X560" s="32" t="s">
        <v>1571</v>
      </c>
      <c r="Y560" s="31" t="s">
        <v>1572</v>
      </c>
      <c r="Z560" s="32" t="s">
        <v>120</v>
      </c>
      <c r="AA560" s="31" t="s">
        <v>2593</v>
      </c>
      <c r="AB560" s="31" t="s">
        <v>4408</v>
      </c>
      <c r="AC560" s="31" t="s">
        <v>1571</v>
      </c>
      <c r="AD560" s="31" t="s">
        <v>269</v>
      </c>
      <c r="AE560" s="31"/>
      <c r="AF560" s="31" t="s">
        <v>269</v>
      </c>
      <c r="AG560" s="31"/>
      <c r="AH560" s="47" t="n">
        <v>0</v>
      </c>
      <c r="AI560" s="47" t="n">
        <v>890</v>
      </c>
      <c r="AJ560" s="47" t="n">
        <v>-890</v>
      </c>
      <c r="AK560" s="31"/>
      <c r="AL560" s="31"/>
      <c r="AM560" s="31"/>
      <c r="AN560" s="31"/>
      <c r="AO560" s="31" t="s">
        <v>4409</v>
      </c>
    </row>
    <row r="561" customFormat="false" ht="12" hidden="false" customHeight="false" outlineLevel="0" collapsed="false">
      <c r="B561" s="1" t="s">
        <v>4411</v>
      </c>
      <c r="F561" s="1" t="s">
        <v>3464</v>
      </c>
      <c r="H561" s="1" t="s">
        <v>4502</v>
      </c>
      <c r="I561" s="17" t="n">
        <v>0</v>
      </c>
      <c r="Q561" s="17" t="n">
        <v>5</v>
      </c>
      <c r="R561" s="17" t="n">
        <f aca="false">I561-Q561</f>
        <v>-5</v>
      </c>
      <c r="T561" s="1" t="s">
        <v>4850</v>
      </c>
      <c r="U561" s="31" t="s">
        <v>1567</v>
      </c>
      <c r="V561" s="31" t="s">
        <v>1568</v>
      </c>
      <c r="W561" s="31" t="s">
        <v>262</v>
      </c>
      <c r="X561" s="32" t="s">
        <v>1571</v>
      </c>
      <c r="Y561" s="31" t="s">
        <v>1572</v>
      </c>
      <c r="Z561" s="32" t="s">
        <v>120</v>
      </c>
      <c r="AA561" s="31" t="s">
        <v>4410</v>
      </c>
      <c r="AB561" s="31" t="s">
        <v>4411</v>
      </c>
      <c r="AC561" s="31" t="s">
        <v>1571</v>
      </c>
      <c r="AD561" s="31" t="s">
        <v>269</v>
      </c>
      <c r="AE561" s="31"/>
      <c r="AF561" s="31" t="s">
        <v>269</v>
      </c>
      <c r="AG561" s="31"/>
      <c r="AH561" s="47" t="n">
        <v>0</v>
      </c>
      <c r="AI561" s="47" t="n">
        <v>5</v>
      </c>
      <c r="AJ561" s="47" t="n">
        <v>-5</v>
      </c>
      <c r="AK561" s="31"/>
      <c r="AL561" s="31"/>
      <c r="AM561" s="31"/>
      <c r="AN561" s="31"/>
      <c r="AO561" s="31" t="s">
        <v>4412</v>
      </c>
    </row>
    <row r="562" customFormat="false" ht="12" hidden="false" customHeight="false" outlineLevel="0" collapsed="false">
      <c r="B562" s="1" t="s">
        <v>1663</v>
      </c>
      <c r="F562" s="1" t="s">
        <v>3464</v>
      </c>
      <c r="H562" s="1" t="s">
        <v>4502</v>
      </c>
      <c r="I562" s="17" t="n">
        <v>0</v>
      </c>
      <c r="Q562" s="17" t="n">
        <v>1</v>
      </c>
      <c r="R562" s="17" t="n">
        <f aca="false">I562-Q562</f>
        <v>-1</v>
      </c>
      <c r="T562" s="1" t="s">
        <v>4850</v>
      </c>
      <c r="U562" s="31" t="s">
        <v>1567</v>
      </c>
      <c r="V562" s="31" t="s">
        <v>1568</v>
      </c>
      <c r="W562" s="31" t="s">
        <v>262</v>
      </c>
      <c r="X562" s="32" t="s">
        <v>1571</v>
      </c>
      <c r="Y562" s="31" t="s">
        <v>1572</v>
      </c>
      <c r="Z562" s="32" t="s">
        <v>120</v>
      </c>
      <c r="AA562" s="31" t="s">
        <v>4413</v>
      </c>
      <c r="AB562" s="31" t="s">
        <v>1663</v>
      </c>
      <c r="AC562" s="31" t="s">
        <v>1571</v>
      </c>
      <c r="AD562" s="31" t="s">
        <v>269</v>
      </c>
      <c r="AE562" s="31"/>
      <c r="AF562" s="31" t="s">
        <v>269</v>
      </c>
      <c r="AG562" s="31"/>
      <c r="AH562" s="47" t="n">
        <v>0</v>
      </c>
      <c r="AI562" s="47" t="n">
        <v>1</v>
      </c>
      <c r="AJ562" s="47" t="n">
        <v>-1</v>
      </c>
      <c r="AK562" s="31"/>
      <c r="AL562" s="31"/>
      <c r="AM562" s="31"/>
      <c r="AN562" s="31"/>
      <c r="AO562" s="31" t="s">
        <v>4414</v>
      </c>
    </row>
    <row r="563" customFormat="false" ht="12" hidden="false" customHeight="false" outlineLevel="0" collapsed="false">
      <c r="B563" s="1" t="s">
        <v>4416</v>
      </c>
      <c r="F563" s="1" t="s">
        <v>3464</v>
      </c>
      <c r="H563" s="1" t="s">
        <v>4502</v>
      </c>
      <c r="I563" s="17" t="n">
        <v>0</v>
      </c>
      <c r="Q563" s="17" t="n">
        <v>10</v>
      </c>
      <c r="R563" s="17" t="n">
        <f aca="false">I563-Q563</f>
        <v>-10</v>
      </c>
      <c r="T563" s="1" t="s">
        <v>4850</v>
      </c>
      <c r="U563" s="31" t="s">
        <v>1567</v>
      </c>
      <c r="V563" s="31" t="s">
        <v>1568</v>
      </c>
      <c r="W563" s="31" t="s">
        <v>262</v>
      </c>
      <c r="X563" s="32" t="s">
        <v>1571</v>
      </c>
      <c r="Y563" s="31" t="s">
        <v>1572</v>
      </c>
      <c r="Z563" s="32" t="s">
        <v>120</v>
      </c>
      <c r="AA563" s="31" t="s">
        <v>4415</v>
      </c>
      <c r="AB563" s="31" t="s">
        <v>4416</v>
      </c>
      <c r="AC563" s="31" t="s">
        <v>1571</v>
      </c>
      <c r="AD563" s="31" t="s">
        <v>269</v>
      </c>
      <c r="AE563" s="31"/>
      <c r="AF563" s="31" t="s">
        <v>269</v>
      </c>
      <c r="AG563" s="31"/>
      <c r="AH563" s="47" t="n">
        <v>0</v>
      </c>
      <c r="AI563" s="47" t="n">
        <v>10</v>
      </c>
      <c r="AJ563" s="47" t="n">
        <v>-10</v>
      </c>
      <c r="AK563" s="31"/>
      <c r="AL563" s="31"/>
      <c r="AM563" s="31"/>
      <c r="AN563" s="31"/>
      <c r="AO563" s="31" t="s">
        <v>4417</v>
      </c>
    </row>
    <row r="564" customFormat="false" ht="12" hidden="false" customHeight="false" outlineLevel="0" collapsed="false">
      <c r="B564" s="1" t="s">
        <v>4419</v>
      </c>
      <c r="F564" s="1" t="s">
        <v>3464</v>
      </c>
      <c r="H564" s="1" t="s">
        <v>4502</v>
      </c>
      <c r="I564" s="17" t="n">
        <v>0</v>
      </c>
      <c r="Q564" s="17" t="n">
        <v>5</v>
      </c>
      <c r="R564" s="17" t="n">
        <f aca="false">I564-Q564</f>
        <v>-5</v>
      </c>
      <c r="T564" s="1" t="s">
        <v>4850</v>
      </c>
      <c r="U564" s="31" t="s">
        <v>1567</v>
      </c>
      <c r="V564" s="31" t="s">
        <v>1568</v>
      </c>
      <c r="W564" s="31" t="s">
        <v>262</v>
      </c>
      <c r="X564" s="32" t="s">
        <v>1571</v>
      </c>
      <c r="Y564" s="31" t="s">
        <v>1576</v>
      </c>
      <c r="Z564" s="32" t="s">
        <v>120</v>
      </c>
      <c r="AA564" s="31" t="s">
        <v>4418</v>
      </c>
      <c r="AB564" s="31" t="s">
        <v>4419</v>
      </c>
      <c r="AC564" s="31" t="s">
        <v>1571</v>
      </c>
      <c r="AD564" s="31" t="s">
        <v>269</v>
      </c>
      <c r="AE564" s="31"/>
      <c r="AF564" s="31" t="s">
        <v>270</v>
      </c>
      <c r="AG564" s="31" t="s">
        <v>979</v>
      </c>
      <c r="AH564" s="47" t="n">
        <v>0</v>
      </c>
      <c r="AI564" s="47" t="n">
        <v>5</v>
      </c>
      <c r="AJ564" s="47" t="n">
        <v>-5</v>
      </c>
      <c r="AK564" s="31"/>
      <c r="AL564" s="31"/>
      <c r="AM564" s="31"/>
      <c r="AN564" s="31"/>
      <c r="AO564" s="31" t="s">
        <v>4420</v>
      </c>
    </row>
    <row r="565" customFormat="false" ht="12" hidden="false" customHeight="false" outlineLevel="0" collapsed="false">
      <c r="B565" s="1" t="s">
        <v>4422</v>
      </c>
      <c r="F565" s="1" t="s">
        <v>3464</v>
      </c>
      <c r="H565" s="1" t="s">
        <v>4502</v>
      </c>
      <c r="I565" s="17" t="n">
        <v>0</v>
      </c>
      <c r="Q565" s="17" t="n">
        <v>9</v>
      </c>
      <c r="R565" s="17" t="n">
        <f aca="false">I565-Q565</f>
        <v>-9</v>
      </c>
      <c r="T565" s="1" t="s">
        <v>4850</v>
      </c>
      <c r="U565" s="31" t="s">
        <v>1567</v>
      </c>
      <c r="V565" s="31" t="s">
        <v>1568</v>
      </c>
      <c r="W565" s="31" t="s">
        <v>262</v>
      </c>
      <c r="X565" s="32" t="s">
        <v>1571</v>
      </c>
      <c r="Y565" s="31" t="s">
        <v>1572</v>
      </c>
      <c r="Z565" s="32" t="s">
        <v>120</v>
      </c>
      <c r="AA565" s="31" t="s">
        <v>4421</v>
      </c>
      <c r="AB565" s="31" t="s">
        <v>4422</v>
      </c>
      <c r="AC565" s="31" t="s">
        <v>1571</v>
      </c>
      <c r="AD565" s="31" t="s">
        <v>269</v>
      </c>
      <c r="AE565" s="31"/>
      <c r="AF565" s="31" t="s">
        <v>269</v>
      </c>
      <c r="AG565" s="31"/>
      <c r="AH565" s="47" t="n">
        <v>0</v>
      </c>
      <c r="AI565" s="47" t="n">
        <v>9</v>
      </c>
      <c r="AJ565" s="47" t="n">
        <v>-9</v>
      </c>
      <c r="AK565" s="31"/>
      <c r="AL565" s="31"/>
      <c r="AM565" s="31"/>
      <c r="AN565" s="31"/>
      <c r="AO565" s="31" t="s">
        <v>4423</v>
      </c>
    </row>
    <row r="566" customFormat="false" ht="12" hidden="false" customHeight="false" outlineLevel="0" collapsed="false">
      <c r="B566" s="1" t="s">
        <v>4425</v>
      </c>
      <c r="F566" s="1" t="s">
        <v>3464</v>
      </c>
      <c r="H566" s="1" t="s">
        <v>4502</v>
      </c>
      <c r="I566" s="17" t="n">
        <v>0</v>
      </c>
      <c r="Q566" s="17" t="n">
        <v>85</v>
      </c>
      <c r="R566" s="17" t="n">
        <f aca="false">I566-Q566</f>
        <v>-85</v>
      </c>
      <c r="T566" s="1" t="s">
        <v>4850</v>
      </c>
      <c r="U566" s="31" t="s">
        <v>1567</v>
      </c>
      <c r="V566" s="31" t="s">
        <v>1568</v>
      </c>
      <c r="W566" s="31" t="s">
        <v>262</v>
      </c>
      <c r="X566" s="32" t="s">
        <v>1571</v>
      </c>
      <c r="Y566" s="31" t="s">
        <v>1572</v>
      </c>
      <c r="Z566" s="32" t="s">
        <v>120</v>
      </c>
      <c r="AA566" s="31" t="s">
        <v>4424</v>
      </c>
      <c r="AB566" s="31" t="s">
        <v>4425</v>
      </c>
      <c r="AC566" s="31" t="s">
        <v>1571</v>
      </c>
      <c r="AD566" s="31" t="s">
        <v>269</v>
      </c>
      <c r="AE566" s="31"/>
      <c r="AF566" s="31" t="s">
        <v>269</v>
      </c>
      <c r="AG566" s="31"/>
      <c r="AH566" s="47" t="n">
        <v>0</v>
      </c>
      <c r="AI566" s="47" t="n">
        <v>85</v>
      </c>
      <c r="AJ566" s="47" t="n">
        <v>-85</v>
      </c>
      <c r="AK566" s="31"/>
      <c r="AL566" s="31"/>
      <c r="AM566" s="31"/>
      <c r="AN566" s="31"/>
      <c r="AO566" s="31" t="s">
        <v>4426</v>
      </c>
    </row>
    <row r="567" customFormat="false" ht="12" hidden="false" customHeight="false" outlineLevel="0" collapsed="false">
      <c r="B567" s="1" t="s">
        <v>4428</v>
      </c>
      <c r="F567" s="1" t="s">
        <v>3464</v>
      </c>
      <c r="H567" s="1" t="s">
        <v>4502</v>
      </c>
      <c r="I567" s="17" t="n">
        <v>0</v>
      </c>
      <c r="Q567" s="17" t="n">
        <v>6</v>
      </c>
      <c r="R567" s="17" t="n">
        <f aca="false">I567-Q567</f>
        <v>-6</v>
      </c>
      <c r="T567" s="1" t="s">
        <v>4850</v>
      </c>
      <c r="U567" s="31" t="s">
        <v>1567</v>
      </c>
      <c r="V567" s="31" t="s">
        <v>1568</v>
      </c>
      <c r="W567" s="31" t="s">
        <v>262</v>
      </c>
      <c r="X567" s="32" t="s">
        <v>1571</v>
      </c>
      <c r="Y567" s="31" t="s">
        <v>1572</v>
      </c>
      <c r="Z567" s="32" t="s">
        <v>120</v>
      </c>
      <c r="AA567" s="31" t="s">
        <v>4427</v>
      </c>
      <c r="AB567" s="31" t="s">
        <v>4428</v>
      </c>
      <c r="AC567" s="31" t="s">
        <v>1571</v>
      </c>
      <c r="AD567" s="31" t="s">
        <v>269</v>
      </c>
      <c r="AE567" s="31"/>
      <c r="AF567" s="31" t="s">
        <v>269</v>
      </c>
      <c r="AG567" s="31"/>
      <c r="AH567" s="47" t="n">
        <v>0</v>
      </c>
      <c r="AI567" s="47" t="n">
        <v>6</v>
      </c>
      <c r="AJ567" s="47" t="n">
        <v>-6</v>
      </c>
      <c r="AK567" s="31"/>
      <c r="AL567" s="31"/>
      <c r="AM567" s="31"/>
      <c r="AN567" s="31"/>
      <c r="AO567" s="31" t="s">
        <v>4429</v>
      </c>
    </row>
    <row r="568" customFormat="false" ht="12" hidden="false" customHeight="false" outlineLevel="0" collapsed="false">
      <c r="B568" s="1" t="s">
        <v>4431</v>
      </c>
      <c r="F568" s="1" t="s">
        <v>3464</v>
      </c>
      <c r="H568" s="1" t="s">
        <v>4502</v>
      </c>
      <c r="I568" s="17" t="n">
        <v>0</v>
      </c>
      <c r="Q568" s="17" t="n">
        <v>9</v>
      </c>
      <c r="R568" s="17" t="n">
        <f aca="false">I568-Q568</f>
        <v>-9</v>
      </c>
      <c r="T568" s="1" t="s">
        <v>4850</v>
      </c>
      <c r="U568" s="31" t="s">
        <v>1567</v>
      </c>
      <c r="V568" s="31" t="s">
        <v>1568</v>
      </c>
      <c r="W568" s="31" t="s">
        <v>262</v>
      </c>
      <c r="X568" s="32" t="s">
        <v>1571</v>
      </c>
      <c r="Y568" s="31" t="s">
        <v>1572</v>
      </c>
      <c r="Z568" s="32" t="s">
        <v>120</v>
      </c>
      <c r="AA568" s="31" t="s">
        <v>4430</v>
      </c>
      <c r="AB568" s="31" t="s">
        <v>4431</v>
      </c>
      <c r="AC568" s="31" t="s">
        <v>1571</v>
      </c>
      <c r="AD568" s="31" t="s">
        <v>269</v>
      </c>
      <c r="AE568" s="31"/>
      <c r="AF568" s="31" t="s">
        <v>269</v>
      </c>
      <c r="AG568" s="31"/>
      <c r="AH568" s="47" t="n">
        <v>0</v>
      </c>
      <c r="AI568" s="47" t="n">
        <v>9</v>
      </c>
      <c r="AJ568" s="47" t="n">
        <v>-9</v>
      </c>
      <c r="AK568" s="31"/>
      <c r="AL568" s="31"/>
      <c r="AM568" s="31"/>
      <c r="AN568" s="31"/>
      <c r="AO568" s="31" t="s">
        <v>4432</v>
      </c>
    </row>
    <row r="569" customFormat="false" ht="12" hidden="false" customHeight="false" outlineLevel="0" collapsed="false">
      <c r="B569" s="1" t="s">
        <v>4434</v>
      </c>
      <c r="F569" s="1" t="s">
        <v>3464</v>
      </c>
      <c r="H569" s="1" t="s">
        <v>4502</v>
      </c>
      <c r="I569" s="17" t="n">
        <v>0</v>
      </c>
      <c r="Q569" s="17" t="n">
        <v>5</v>
      </c>
      <c r="R569" s="17" t="n">
        <f aca="false">I569-Q569</f>
        <v>-5</v>
      </c>
      <c r="T569" s="1" t="s">
        <v>4850</v>
      </c>
      <c r="U569" s="31" t="s">
        <v>1567</v>
      </c>
      <c r="V569" s="31" t="s">
        <v>1568</v>
      </c>
      <c r="W569" s="31" t="s">
        <v>262</v>
      </c>
      <c r="X569" s="32" t="s">
        <v>1571</v>
      </c>
      <c r="Y569" s="31" t="s">
        <v>1576</v>
      </c>
      <c r="Z569" s="32" t="s">
        <v>120</v>
      </c>
      <c r="AA569" s="31" t="s">
        <v>4433</v>
      </c>
      <c r="AB569" s="31" t="s">
        <v>4434</v>
      </c>
      <c r="AC569" s="31" t="s">
        <v>1571</v>
      </c>
      <c r="AD569" s="31" t="s">
        <v>269</v>
      </c>
      <c r="AE569" s="31"/>
      <c r="AF569" s="31" t="s">
        <v>270</v>
      </c>
      <c r="AG569" s="31" t="s">
        <v>1688</v>
      </c>
      <c r="AH569" s="47" t="n">
        <v>0</v>
      </c>
      <c r="AI569" s="47" t="n">
        <v>5</v>
      </c>
      <c r="AJ569" s="47" t="n">
        <v>-5</v>
      </c>
      <c r="AK569" s="31"/>
      <c r="AL569" s="31"/>
      <c r="AM569" s="31"/>
      <c r="AN569" s="31"/>
      <c r="AO569" s="31" t="s">
        <v>4435</v>
      </c>
    </row>
    <row r="570" customFormat="false" ht="12" hidden="false" customHeight="false" outlineLevel="0" collapsed="false">
      <c r="B570" s="1" t="s">
        <v>4436</v>
      </c>
      <c r="F570" s="1" t="s">
        <v>3464</v>
      </c>
      <c r="H570" s="1" t="s">
        <v>4502</v>
      </c>
      <c r="I570" s="17" t="n">
        <v>0</v>
      </c>
      <c r="Q570" s="17" t="n">
        <v>3</v>
      </c>
      <c r="R570" s="17" t="n">
        <f aca="false">I570-Q570</f>
        <v>-3</v>
      </c>
      <c r="T570" s="1" t="s">
        <v>4850</v>
      </c>
      <c r="U570" s="31" t="s">
        <v>1567</v>
      </c>
      <c r="V570" s="31" t="s">
        <v>1568</v>
      </c>
      <c r="W570" s="31" t="s">
        <v>262</v>
      </c>
      <c r="X570" s="32" t="s">
        <v>1571</v>
      </c>
      <c r="Y570" s="31" t="s">
        <v>1572</v>
      </c>
      <c r="Z570" s="32" t="s">
        <v>120</v>
      </c>
      <c r="AA570" s="31" t="s">
        <v>2057</v>
      </c>
      <c r="AB570" s="31" t="s">
        <v>4436</v>
      </c>
      <c r="AC570" s="31" t="s">
        <v>1571</v>
      </c>
      <c r="AD570" s="31" t="s">
        <v>269</v>
      </c>
      <c r="AE570" s="31"/>
      <c r="AF570" s="31" t="s">
        <v>269</v>
      </c>
      <c r="AG570" s="31"/>
      <c r="AH570" s="47" t="n">
        <v>0</v>
      </c>
      <c r="AI570" s="47" t="n">
        <v>3</v>
      </c>
      <c r="AJ570" s="47" t="n">
        <v>-3</v>
      </c>
      <c r="AK570" s="31"/>
      <c r="AL570" s="31"/>
      <c r="AM570" s="31"/>
      <c r="AN570" s="31"/>
      <c r="AO570" s="31" t="s">
        <v>4437</v>
      </c>
    </row>
    <row r="571" customFormat="false" ht="12" hidden="false" customHeight="false" outlineLevel="0" collapsed="false">
      <c r="B571" s="1" t="s">
        <v>4439</v>
      </c>
      <c r="F571" s="1" t="s">
        <v>3464</v>
      </c>
      <c r="H571" s="1" t="s">
        <v>4502</v>
      </c>
      <c r="I571" s="17" t="n">
        <v>0</v>
      </c>
      <c r="Q571" s="17" t="n">
        <v>9</v>
      </c>
      <c r="R571" s="17" t="n">
        <f aca="false">I571-Q571</f>
        <v>-9</v>
      </c>
      <c r="T571" s="1" t="s">
        <v>4850</v>
      </c>
      <c r="U571" s="31" t="s">
        <v>1567</v>
      </c>
      <c r="V571" s="31" t="s">
        <v>1568</v>
      </c>
      <c r="W571" s="31" t="s">
        <v>262</v>
      </c>
      <c r="X571" s="32" t="s">
        <v>1571</v>
      </c>
      <c r="Y571" s="31" t="s">
        <v>1576</v>
      </c>
      <c r="Z571" s="32" t="s">
        <v>120</v>
      </c>
      <c r="AA571" s="31" t="s">
        <v>4438</v>
      </c>
      <c r="AB571" s="31" t="s">
        <v>4439</v>
      </c>
      <c r="AC571" s="31" t="s">
        <v>1571</v>
      </c>
      <c r="AD571" s="31" t="s">
        <v>269</v>
      </c>
      <c r="AE571" s="31"/>
      <c r="AF571" s="31" t="s">
        <v>270</v>
      </c>
      <c r="AG571" s="31" t="s">
        <v>4440</v>
      </c>
      <c r="AH571" s="47" t="n">
        <v>0</v>
      </c>
      <c r="AI571" s="47" t="n">
        <v>9</v>
      </c>
      <c r="AJ571" s="47" t="n">
        <v>-9</v>
      </c>
      <c r="AK571" s="31"/>
      <c r="AL571" s="31"/>
      <c r="AM571" s="31"/>
      <c r="AN571" s="31"/>
      <c r="AO571" s="31" t="s">
        <v>4441</v>
      </c>
    </row>
    <row r="572" customFormat="false" ht="12" hidden="false" customHeight="false" outlineLevel="0" collapsed="false">
      <c r="B572" s="1" t="s">
        <v>4442</v>
      </c>
      <c r="F572" s="1" t="s">
        <v>3464</v>
      </c>
      <c r="H572" s="1" t="s">
        <v>4502</v>
      </c>
      <c r="I572" s="17" t="n">
        <v>0</v>
      </c>
      <c r="Q572" s="17" t="n">
        <v>3</v>
      </c>
      <c r="R572" s="17" t="n">
        <f aca="false">I572-Q572</f>
        <v>-3</v>
      </c>
      <c r="T572" s="1" t="s">
        <v>4850</v>
      </c>
      <c r="U572" s="31" t="s">
        <v>1567</v>
      </c>
      <c r="V572" s="31" t="s">
        <v>1568</v>
      </c>
      <c r="W572" s="31" t="s">
        <v>262</v>
      </c>
      <c r="X572" s="32" t="s">
        <v>1571</v>
      </c>
      <c r="Y572" s="31" t="s">
        <v>1572</v>
      </c>
      <c r="Z572" s="32" t="s">
        <v>120</v>
      </c>
      <c r="AA572" s="31" t="s">
        <v>3427</v>
      </c>
      <c r="AB572" s="31" t="s">
        <v>4442</v>
      </c>
      <c r="AC572" s="31" t="s">
        <v>1571</v>
      </c>
      <c r="AD572" s="31" t="s">
        <v>269</v>
      </c>
      <c r="AE572" s="31"/>
      <c r="AF572" s="31" t="s">
        <v>269</v>
      </c>
      <c r="AG572" s="31"/>
      <c r="AH572" s="47" t="n">
        <v>0</v>
      </c>
      <c r="AI572" s="47" t="n">
        <v>3</v>
      </c>
      <c r="AJ572" s="47" t="n">
        <v>-3</v>
      </c>
      <c r="AK572" s="31"/>
      <c r="AL572" s="31"/>
      <c r="AM572" s="31"/>
      <c r="AN572" s="31"/>
      <c r="AO572" s="31" t="s">
        <v>4443</v>
      </c>
    </row>
    <row r="573" customFormat="false" ht="12" hidden="false" customHeight="false" outlineLevel="0" collapsed="false">
      <c r="B573" s="1" t="s">
        <v>4445</v>
      </c>
      <c r="F573" s="1" t="s">
        <v>3464</v>
      </c>
      <c r="H573" s="1" t="s">
        <v>4502</v>
      </c>
      <c r="I573" s="17" t="n">
        <v>0</v>
      </c>
      <c r="Q573" s="17" t="n">
        <v>160</v>
      </c>
      <c r="R573" s="17" t="n">
        <f aca="false">I573-Q573</f>
        <v>-160</v>
      </c>
      <c r="T573" s="1" t="s">
        <v>4850</v>
      </c>
      <c r="U573" s="31" t="s">
        <v>1567</v>
      </c>
      <c r="V573" s="31" t="s">
        <v>1568</v>
      </c>
      <c r="W573" s="31" t="s">
        <v>262</v>
      </c>
      <c r="X573" s="32" t="s">
        <v>1571</v>
      </c>
      <c r="Y573" s="31" t="s">
        <v>1576</v>
      </c>
      <c r="Z573" s="32" t="s">
        <v>120</v>
      </c>
      <c r="AA573" s="31" t="s">
        <v>4444</v>
      </c>
      <c r="AB573" s="31" t="s">
        <v>4445</v>
      </c>
      <c r="AC573" s="31" t="s">
        <v>1571</v>
      </c>
      <c r="AD573" s="31" t="s">
        <v>269</v>
      </c>
      <c r="AE573" s="31"/>
      <c r="AF573" s="31" t="s">
        <v>270</v>
      </c>
      <c r="AG573" s="31" t="s">
        <v>4446</v>
      </c>
      <c r="AH573" s="47" t="n">
        <v>0</v>
      </c>
      <c r="AI573" s="47" t="n">
        <v>160</v>
      </c>
      <c r="AJ573" s="47" t="n">
        <v>-160</v>
      </c>
      <c r="AK573" s="31"/>
      <c r="AL573" s="31"/>
      <c r="AM573" s="31"/>
      <c r="AN573" s="31"/>
      <c r="AO573" s="31" t="s">
        <v>4447</v>
      </c>
    </row>
    <row r="574" customFormat="false" ht="12" hidden="false" customHeight="false" outlineLevel="0" collapsed="false">
      <c r="B574" s="1" t="s">
        <v>4449</v>
      </c>
      <c r="F574" s="1" t="s">
        <v>3464</v>
      </c>
      <c r="H574" s="1" t="s">
        <v>4502</v>
      </c>
      <c r="I574" s="17" t="n">
        <v>0</v>
      </c>
      <c r="Q574" s="17" t="n">
        <v>1</v>
      </c>
      <c r="R574" s="17" t="n">
        <f aca="false">I574-Q574</f>
        <v>-1</v>
      </c>
      <c r="T574" s="1" t="s">
        <v>4850</v>
      </c>
      <c r="U574" s="31" t="s">
        <v>1567</v>
      </c>
      <c r="V574" s="31" t="s">
        <v>1568</v>
      </c>
      <c r="W574" s="31" t="s">
        <v>262</v>
      </c>
      <c r="X574" s="32" t="s">
        <v>1571</v>
      </c>
      <c r="Y574" s="31" t="s">
        <v>1572</v>
      </c>
      <c r="Z574" s="32" t="s">
        <v>120</v>
      </c>
      <c r="AA574" s="31" t="s">
        <v>4448</v>
      </c>
      <c r="AB574" s="31" t="s">
        <v>4449</v>
      </c>
      <c r="AC574" s="31" t="s">
        <v>1571</v>
      </c>
      <c r="AD574" s="31" t="s">
        <v>269</v>
      </c>
      <c r="AE574" s="31"/>
      <c r="AF574" s="31" t="s">
        <v>269</v>
      </c>
      <c r="AG574" s="31"/>
      <c r="AH574" s="47" t="n">
        <v>0</v>
      </c>
      <c r="AI574" s="47" t="n">
        <v>1</v>
      </c>
      <c r="AJ574" s="47" t="n">
        <v>-1</v>
      </c>
      <c r="AK574" s="31"/>
      <c r="AL574" s="31"/>
      <c r="AM574" s="31"/>
      <c r="AN574" s="31"/>
      <c r="AO574" s="31" t="s">
        <v>4450</v>
      </c>
    </row>
    <row r="575" customFormat="false" ht="12" hidden="false" customHeight="false" outlineLevel="0" collapsed="false">
      <c r="B575" s="1" t="s">
        <v>4452</v>
      </c>
      <c r="F575" s="1" t="s">
        <v>3464</v>
      </c>
      <c r="H575" s="1" t="s">
        <v>4502</v>
      </c>
      <c r="I575" s="17" t="n">
        <v>0</v>
      </c>
      <c r="Q575" s="17" t="n">
        <v>3</v>
      </c>
      <c r="R575" s="17" t="n">
        <f aca="false">I575-Q575</f>
        <v>-3</v>
      </c>
      <c r="T575" s="1" t="s">
        <v>4850</v>
      </c>
      <c r="U575" s="31" t="s">
        <v>1567</v>
      </c>
      <c r="V575" s="31" t="s">
        <v>1568</v>
      </c>
      <c r="W575" s="31" t="s">
        <v>262</v>
      </c>
      <c r="X575" s="32" t="s">
        <v>1571</v>
      </c>
      <c r="Y575" s="31" t="s">
        <v>1572</v>
      </c>
      <c r="Z575" s="32" t="s">
        <v>120</v>
      </c>
      <c r="AA575" s="31" t="s">
        <v>4451</v>
      </c>
      <c r="AB575" s="31" t="s">
        <v>4452</v>
      </c>
      <c r="AC575" s="31" t="s">
        <v>1571</v>
      </c>
      <c r="AD575" s="31" t="s">
        <v>269</v>
      </c>
      <c r="AE575" s="31"/>
      <c r="AF575" s="31" t="s">
        <v>269</v>
      </c>
      <c r="AG575" s="31"/>
      <c r="AH575" s="47" t="n">
        <v>0</v>
      </c>
      <c r="AI575" s="47" t="n">
        <v>3</v>
      </c>
      <c r="AJ575" s="47" t="n">
        <v>-3</v>
      </c>
      <c r="AK575" s="31"/>
      <c r="AL575" s="31"/>
      <c r="AM575" s="31"/>
      <c r="AN575" s="31"/>
      <c r="AO575" s="31" t="s">
        <v>4453</v>
      </c>
    </row>
    <row r="576" customFormat="false" ht="12" hidden="false" customHeight="false" outlineLevel="0" collapsed="false">
      <c r="B576" s="1" t="s">
        <v>4455</v>
      </c>
      <c r="F576" s="1" t="s">
        <v>3464</v>
      </c>
      <c r="H576" s="1" t="s">
        <v>4502</v>
      </c>
      <c r="I576" s="17" t="n">
        <v>0</v>
      </c>
      <c r="Q576" s="17" t="n">
        <v>1</v>
      </c>
      <c r="R576" s="17" t="n">
        <f aca="false">I576-Q576</f>
        <v>-1</v>
      </c>
      <c r="T576" s="1" t="s">
        <v>4850</v>
      </c>
      <c r="U576" s="31" t="s">
        <v>1567</v>
      </c>
      <c r="V576" s="31" t="s">
        <v>1568</v>
      </c>
      <c r="W576" s="31" t="s">
        <v>262</v>
      </c>
      <c r="X576" s="32" t="s">
        <v>1571</v>
      </c>
      <c r="Y576" s="31" t="s">
        <v>1572</v>
      </c>
      <c r="Z576" s="32" t="s">
        <v>120</v>
      </c>
      <c r="AA576" s="31" t="s">
        <v>4454</v>
      </c>
      <c r="AB576" s="31" t="s">
        <v>4455</v>
      </c>
      <c r="AC576" s="31" t="s">
        <v>1571</v>
      </c>
      <c r="AD576" s="31" t="s">
        <v>269</v>
      </c>
      <c r="AE576" s="31"/>
      <c r="AF576" s="31" t="s">
        <v>269</v>
      </c>
      <c r="AG576" s="31"/>
      <c r="AH576" s="47" t="n">
        <v>0</v>
      </c>
      <c r="AI576" s="47" t="n">
        <v>1</v>
      </c>
      <c r="AJ576" s="47" t="n">
        <v>-1</v>
      </c>
      <c r="AK576" s="31"/>
      <c r="AL576" s="31"/>
      <c r="AM576" s="31"/>
      <c r="AN576" s="31"/>
      <c r="AO576" s="31" t="s">
        <v>4456</v>
      </c>
    </row>
    <row r="577" customFormat="false" ht="12" hidden="false" customHeight="false" outlineLevel="0" collapsed="false">
      <c r="B577" s="1" t="s">
        <v>4458</v>
      </c>
      <c r="F577" s="1" t="s">
        <v>3464</v>
      </c>
      <c r="H577" s="1" t="s">
        <v>4502</v>
      </c>
      <c r="I577" s="17" t="n">
        <v>0</v>
      </c>
      <c r="Q577" s="17" t="n">
        <v>6</v>
      </c>
      <c r="R577" s="17" t="n">
        <f aca="false">I577-Q577</f>
        <v>-6</v>
      </c>
      <c r="T577" s="1" t="s">
        <v>4850</v>
      </c>
      <c r="U577" s="31" t="s">
        <v>1567</v>
      </c>
      <c r="V577" s="31" t="s">
        <v>1568</v>
      </c>
      <c r="W577" s="31" t="s">
        <v>262</v>
      </c>
      <c r="X577" s="32" t="s">
        <v>1571</v>
      </c>
      <c r="Y577" s="31" t="s">
        <v>1572</v>
      </c>
      <c r="Z577" s="32" t="s">
        <v>120</v>
      </c>
      <c r="AA577" s="31" t="s">
        <v>4457</v>
      </c>
      <c r="AB577" s="31" t="s">
        <v>4458</v>
      </c>
      <c r="AC577" s="31" t="s">
        <v>1571</v>
      </c>
      <c r="AD577" s="31" t="s">
        <v>269</v>
      </c>
      <c r="AE577" s="31"/>
      <c r="AF577" s="31" t="s">
        <v>269</v>
      </c>
      <c r="AG577" s="31"/>
      <c r="AH577" s="47" t="n">
        <v>0</v>
      </c>
      <c r="AI577" s="47" t="n">
        <v>6</v>
      </c>
      <c r="AJ577" s="47" t="n">
        <v>-6</v>
      </c>
      <c r="AK577" s="31"/>
      <c r="AL577" s="31"/>
      <c r="AM577" s="31"/>
      <c r="AN577" s="31"/>
      <c r="AO577" s="31" t="s">
        <v>4459</v>
      </c>
    </row>
    <row r="578" customFormat="false" ht="12" hidden="false" customHeight="false" outlineLevel="0" collapsed="false">
      <c r="B578" s="1" t="s">
        <v>4461</v>
      </c>
      <c r="F578" s="1" t="s">
        <v>3464</v>
      </c>
      <c r="H578" s="1" t="s">
        <v>4502</v>
      </c>
      <c r="I578" s="17" t="n">
        <v>0</v>
      </c>
      <c r="Q578" s="17" t="n">
        <v>10</v>
      </c>
      <c r="R578" s="17" t="n">
        <f aca="false">I578-Q578</f>
        <v>-10</v>
      </c>
      <c r="T578" s="1" t="s">
        <v>4850</v>
      </c>
      <c r="U578" s="31" t="s">
        <v>1567</v>
      </c>
      <c r="V578" s="31" t="s">
        <v>1568</v>
      </c>
      <c r="W578" s="31" t="s">
        <v>262</v>
      </c>
      <c r="X578" s="32" t="s">
        <v>1571</v>
      </c>
      <c r="Y578" s="31" t="s">
        <v>1576</v>
      </c>
      <c r="Z578" s="32" t="s">
        <v>120</v>
      </c>
      <c r="AA578" s="31" t="s">
        <v>4460</v>
      </c>
      <c r="AB578" s="31" t="s">
        <v>4461</v>
      </c>
      <c r="AC578" s="31" t="s">
        <v>1571</v>
      </c>
      <c r="AD578" s="31" t="s">
        <v>269</v>
      </c>
      <c r="AE578" s="31"/>
      <c r="AF578" s="31" t="s">
        <v>270</v>
      </c>
      <c r="AG578" s="31" t="s">
        <v>4462</v>
      </c>
      <c r="AH578" s="47" t="n">
        <v>0</v>
      </c>
      <c r="AI578" s="47" t="n">
        <v>10</v>
      </c>
      <c r="AJ578" s="47" t="n">
        <v>-10</v>
      </c>
      <c r="AK578" s="31"/>
      <c r="AL578" s="31"/>
      <c r="AM578" s="31"/>
      <c r="AN578" s="31"/>
      <c r="AO578" s="31" t="s">
        <v>4463</v>
      </c>
    </row>
    <row r="579" customFormat="false" ht="12" hidden="false" customHeight="false" outlineLevel="0" collapsed="false">
      <c r="A579" s="19"/>
      <c r="B579" s="19" t="s">
        <v>4851</v>
      </c>
      <c r="C579" s="19"/>
      <c r="D579" s="19"/>
      <c r="E579" s="19"/>
      <c r="F579" s="19"/>
      <c r="G579" s="19"/>
      <c r="H579" s="19"/>
      <c r="I579" s="20" t="n">
        <f aca="false">SUM(I2:I578)</f>
        <v>37614</v>
      </c>
      <c r="J579" s="19"/>
      <c r="K579" s="19"/>
      <c r="L579" s="19"/>
      <c r="M579" s="21" t="n">
        <f aca="false">SUM(M2:M485)</f>
        <v>61364963.99</v>
      </c>
      <c r="N579" s="19"/>
      <c r="O579" s="19"/>
      <c r="P579" s="19"/>
      <c r="Q579" s="20" t="n">
        <f aca="false">SUM(Q2:Q578)</f>
        <v>32524</v>
      </c>
      <c r="R579" s="20" t="n">
        <f aca="false">I579-Q579</f>
        <v>5090</v>
      </c>
      <c r="S579" s="21" t="n">
        <f aca="false">SUM(S2:S578)</f>
        <v>28834110.7202554</v>
      </c>
      <c r="T579" s="19"/>
      <c r="U579" s="19" t="s">
        <v>209</v>
      </c>
      <c r="V579" s="19"/>
      <c r="W579" s="19"/>
      <c r="X579" s="19"/>
      <c r="Y579" s="19"/>
      <c r="Z579" s="19"/>
      <c r="AA579" s="19"/>
      <c r="AB579" s="19"/>
      <c r="AC579" s="19"/>
      <c r="AD579" s="19"/>
      <c r="AE579" s="19"/>
      <c r="AF579" s="19"/>
      <c r="AG579" s="19"/>
      <c r="AH579" s="19"/>
      <c r="AI579" s="19"/>
      <c r="AJ579" s="19"/>
      <c r="AK579" s="19"/>
      <c r="AL579" s="21" t="n">
        <f aca="false">SUM(AL2:AL578)</f>
        <v>28834110.7202554</v>
      </c>
      <c r="AM579" s="19"/>
      <c r="AN579" s="19"/>
      <c r="AO579" s="19"/>
    </row>
  </sheetData>
  <autoFilter ref="A1:AO5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46"/>
    <col collapsed="false" customWidth="true" hidden="false" outlineLevel="0" max="5" min="4" style="1" width="17"/>
    <col collapsed="false" customWidth="true" hidden="false" outlineLevel="0" max="6" min="6" style="1" width="13"/>
    <col collapsed="false" customWidth="true" hidden="false" outlineLevel="0" max="7" min="7" style="1" width="14"/>
    <col collapsed="false" customWidth="true" hidden="false" outlineLevel="0" max="8" min="8" style="1" width="95"/>
  </cols>
  <sheetData>
    <row r="2" customFormat="false" ht="16.15" hidden="false" customHeight="false" outlineLevel="0" collapsed="false">
      <c r="A2" s="14" t="s">
        <v>6189</v>
      </c>
    </row>
    <row r="3" customFormat="false" ht="15" hidden="false" customHeight="false" outlineLevel="0" collapsed="false">
      <c r="A3" s="15" t="s">
        <v>6190</v>
      </c>
    </row>
    <row r="5" customFormat="false" ht="45.75" hidden="false" customHeight="true" outlineLevel="0" collapsed="false">
      <c r="A5" s="16" t="s">
        <v>6191</v>
      </c>
      <c r="B5" s="16" t="s">
        <v>224</v>
      </c>
      <c r="C5" s="16" t="s">
        <v>6192</v>
      </c>
      <c r="D5" s="16" t="s">
        <v>6193</v>
      </c>
      <c r="E5" s="16" t="s">
        <v>6194</v>
      </c>
      <c r="F5" s="16" t="s">
        <v>6195</v>
      </c>
      <c r="G5" s="16" t="s">
        <v>6196</v>
      </c>
      <c r="H5" s="16" t="s">
        <v>6197</v>
      </c>
    </row>
    <row r="6" customFormat="false" ht="15" hidden="false" customHeight="false" outlineLevel="0" collapsed="false">
      <c r="A6" s="1" t="s">
        <v>6198</v>
      </c>
      <c r="B6" s="1" t="s">
        <v>206</v>
      </c>
      <c r="C6" s="1" t="s">
        <v>6199</v>
      </c>
      <c r="D6" s="17" t="n">
        <v>678</v>
      </c>
      <c r="E6" s="17" t="n">
        <f aca="false">COUNTA('1120 SJ'!$A$2:$A$679)</f>
        <v>678</v>
      </c>
      <c r="F6" s="17" t="n">
        <f aca="false">D6-E6</f>
        <v>0</v>
      </c>
      <c r="G6" s="48" t="str">
        <f aca="false">IF(ABS(F6)&lt;0.005,"Coincide","A REVISAR")</f>
        <v>Coincide</v>
      </c>
      <c r="H6" s="1" t="s">
        <v>6200</v>
      </c>
    </row>
    <row r="7" customFormat="false" ht="15" hidden="false" customHeight="false" outlineLevel="0" collapsed="false">
      <c r="A7" s="1" t="s">
        <v>6201</v>
      </c>
      <c r="B7" s="1" t="s">
        <v>207</v>
      </c>
      <c r="C7" s="1" t="s">
        <v>6199</v>
      </c>
      <c r="D7" s="17" t="n">
        <v>2022</v>
      </c>
      <c r="E7" s="17" t="n">
        <f aca="false">COUNTA('1060 NQN'!$A$2:$A$2023)</f>
        <v>2022</v>
      </c>
      <c r="F7" s="17" t="n">
        <f aca="false">D7-E7</f>
        <v>0</v>
      </c>
      <c r="G7" s="48" t="str">
        <f aca="false">IF(ABS(F7)&lt;0.005,"Coincide","A REVISAR")</f>
        <v>Coincide</v>
      </c>
      <c r="H7" s="1" t="s">
        <v>6200</v>
      </c>
    </row>
    <row r="8" customFormat="false" ht="15" hidden="false" customHeight="false" outlineLevel="0" collapsed="false">
      <c r="A8" s="1" t="s">
        <v>6202</v>
      </c>
      <c r="B8" s="1" t="s">
        <v>208</v>
      </c>
      <c r="C8" s="1" t="s">
        <v>6199</v>
      </c>
      <c r="D8" s="17" t="n">
        <v>484</v>
      </c>
      <c r="E8" s="17" t="n">
        <f aca="false">COUNTA('1130 Salta'!$A$2:$A$485)</f>
        <v>484</v>
      </c>
      <c r="F8" s="17" t="n">
        <f aca="false">D8-E8</f>
        <v>0</v>
      </c>
      <c r="G8" s="48" t="str">
        <f aca="false">IF(ABS(F8)&lt;0.005,"Coincide","A REVISAR")</f>
        <v>Coincide</v>
      </c>
      <c r="H8" s="1" t="s">
        <v>6200</v>
      </c>
    </row>
    <row r="9" customFormat="false" ht="15" hidden="false" customHeight="false" outlineLevel="0" collapsed="false">
      <c r="A9" s="1" t="s">
        <v>6198</v>
      </c>
      <c r="B9" s="1" t="s">
        <v>206</v>
      </c>
      <c r="C9" s="1" t="s">
        <v>6203</v>
      </c>
      <c r="D9" s="17" t="n">
        <v>87123</v>
      </c>
      <c r="E9" s="17" t="n">
        <f aca="false">SUM('1120 SJ'!$I$2:$I$679)</f>
        <v>87123</v>
      </c>
      <c r="F9" s="17" t="n">
        <f aca="false">D9-E9</f>
        <v>0</v>
      </c>
      <c r="G9" s="48" t="str">
        <f aca="false">IF(ABS(F9)&lt;0.005,"Coincide","A REVISAR")</f>
        <v>Coincide</v>
      </c>
      <c r="H9" s="1" t="s">
        <v>6204</v>
      </c>
    </row>
    <row r="10" customFormat="false" ht="15" hidden="false" customHeight="false" outlineLevel="0" collapsed="false">
      <c r="A10" s="1" t="s">
        <v>6201</v>
      </c>
      <c r="B10" s="1" t="s">
        <v>207</v>
      </c>
      <c r="C10" s="1" t="s">
        <v>6203</v>
      </c>
      <c r="D10" s="17" t="n">
        <v>671967</v>
      </c>
      <c r="E10" s="17" t="n">
        <f aca="false">SUM('1060 NQN'!$I$2:$I$2023)</f>
        <v>671967</v>
      </c>
      <c r="F10" s="17" t="n">
        <f aca="false">D10-E10</f>
        <v>0</v>
      </c>
      <c r="G10" s="48" t="str">
        <f aca="false">IF(ABS(F10)&lt;0.005,"Coincide","A REVISAR")</f>
        <v>Coincide</v>
      </c>
      <c r="H10" s="1" t="s">
        <v>6205</v>
      </c>
    </row>
    <row r="11" customFormat="false" ht="15" hidden="false" customHeight="false" outlineLevel="0" collapsed="false">
      <c r="A11" s="1" t="s">
        <v>6202</v>
      </c>
      <c r="B11" s="1" t="s">
        <v>208</v>
      </c>
      <c r="C11" s="1" t="s">
        <v>6203</v>
      </c>
      <c r="D11" s="17" t="n">
        <v>37614</v>
      </c>
      <c r="E11" s="17" t="n">
        <f aca="false">SUM('1130 Salta'!$I$2:$I$485)</f>
        <v>37614</v>
      </c>
      <c r="F11" s="17" t="n">
        <f aca="false">D11-E11</f>
        <v>0</v>
      </c>
      <c r="G11" s="48" t="str">
        <f aca="false">IF(ABS(F11)&lt;0.005,"Coincide","A REVISAR")</f>
        <v>Coincide</v>
      </c>
      <c r="H11" s="1" t="s">
        <v>6206</v>
      </c>
    </row>
    <row r="12" customFormat="false" ht="15" hidden="false" customHeight="false" outlineLevel="0" collapsed="false">
      <c r="A12" s="1" t="s">
        <v>6198</v>
      </c>
      <c r="B12" s="1" t="s">
        <v>206</v>
      </c>
      <c r="C12" s="1" t="s">
        <v>6207</v>
      </c>
      <c r="D12" s="18" t="n">
        <v>131712647.62</v>
      </c>
      <c r="E12" s="18" t="n">
        <f aca="false">SUM('1120 SJ'!$M$2:$M$679)</f>
        <v>131712647.62</v>
      </c>
      <c r="F12" s="18" t="n">
        <f aca="false">D12-E12</f>
        <v>0</v>
      </c>
      <c r="G12" s="48" t="str">
        <f aca="false">IF(ABS(F12)&lt;0.005,"Coincide","A REVISAR")</f>
        <v>Coincide</v>
      </c>
      <c r="H12" s="1" t="s">
        <v>6208</v>
      </c>
    </row>
    <row r="13" customFormat="false" ht="15" hidden="false" customHeight="false" outlineLevel="0" collapsed="false">
      <c r="A13" s="1" t="s">
        <v>6201</v>
      </c>
      <c r="B13" s="1" t="s">
        <v>207</v>
      </c>
      <c r="C13" s="1" t="s">
        <v>6207</v>
      </c>
      <c r="D13" s="18" t="n">
        <v>361972723.99</v>
      </c>
      <c r="E13" s="18" t="n">
        <f aca="false">SUM('1060 NQN'!$M$2:$M$2023)</f>
        <v>361972723.99</v>
      </c>
      <c r="F13" s="18" t="n">
        <f aca="false">D13-E13</f>
        <v>0</v>
      </c>
      <c r="G13" s="48" t="str">
        <f aca="false">IF(ABS(F13)&lt;0.005,"Coincide","A REVISAR")</f>
        <v>Coincide</v>
      </c>
      <c r="H13" s="1" t="s">
        <v>6208</v>
      </c>
    </row>
    <row r="14" customFormat="false" ht="15" hidden="false" customHeight="false" outlineLevel="0" collapsed="false">
      <c r="A14" s="1" t="s">
        <v>6202</v>
      </c>
      <c r="B14" s="1" t="s">
        <v>208</v>
      </c>
      <c r="C14" s="1" t="s">
        <v>6207</v>
      </c>
      <c r="D14" s="18" t="n">
        <v>61364963.99</v>
      </c>
      <c r="E14" s="18" t="n">
        <f aca="false">SUM('1130 Salta'!$M$2:$M$485)</f>
        <v>61364963.99</v>
      </c>
      <c r="F14" s="18" t="n">
        <f aca="false">D14-E14</f>
        <v>0</v>
      </c>
      <c r="G14" s="48" t="str">
        <f aca="false">IF(ABS(F14)&lt;0.005,"Coincide","A REVISAR")</f>
        <v>Coincide</v>
      </c>
      <c r="H14" s="1" t="s">
        <v>6208</v>
      </c>
    </row>
    <row r="15" customFormat="false" ht="15" hidden="false" customHeight="false" outlineLevel="0" collapsed="false">
      <c r="A15" s="1" t="s">
        <v>6209</v>
      </c>
      <c r="B15" s="1" t="s">
        <v>206</v>
      </c>
      <c r="C15" s="1" t="s">
        <v>6210</v>
      </c>
      <c r="D15" s="17" t="n">
        <v>21732</v>
      </c>
      <c r="E15" s="17" t="n">
        <f aca="false">SUM('1120 SJ'!$Q$2:$Q$731)</f>
        <v>21732</v>
      </c>
      <c r="F15" s="17" t="n">
        <f aca="false">D15-E15</f>
        <v>0</v>
      </c>
      <c r="G15" s="48" t="str">
        <f aca="false">IF(ABS(F15)&lt;0.005,"Coincide","A REVISAR")</f>
        <v>Coincide</v>
      </c>
      <c r="H15" s="1" t="s">
        <v>6211</v>
      </c>
    </row>
    <row r="16" customFormat="false" ht="15" hidden="false" customHeight="false" outlineLevel="0" collapsed="false">
      <c r="A16" s="1" t="s">
        <v>6212</v>
      </c>
      <c r="B16" s="1" t="s">
        <v>207</v>
      </c>
      <c r="C16" s="1" t="s">
        <v>6210</v>
      </c>
      <c r="D16" s="17" t="n">
        <v>33107</v>
      </c>
      <c r="E16" s="17" t="n">
        <f aca="false">SUM('1060 NQN'!$Q$2:$Q$2074)</f>
        <v>33107</v>
      </c>
      <c r="F16" s="17" t="n">
        <f aca="false">D16-E16</f>
        <v>0</v>
      </c>
      <c r="G16" s="48" t="str">
        <f aca="false">IF(ABS(F16)&lt;0.005,"Coincide","A REVISAR")</f>
        <v>Coincide</v>
      </c>
      <c r="H16" s="1" t="s">
        <v>6213</v>
      </c>
    </row>
    <row r="17" customFormat="false" ht="15" hidden="false" customHeight="false" outlineLevel="0" collapsed="false">
      <c r="A17" s="1" t="s">
        <v>6214</v>
      </c>
      <c r="B17" s="1" t="s">
        <v>208</v>
      </c>
      <c r="C17" s="1" t="s">
        <v>6210</v>
      </c>
      <c r="D17" s="17" t="n">
        <v>32524</v>
      </c>
      <c r="E17" s="17" t="n">
        <f aca="false">SUM('1130 Salta'!$Q$2:$Q$578)</f>
        <v>32524</v>
      </c>
      <c r="F17" s="17" t="n">
        <f aca="false">D17-E17</f>
        <v>0</v>
      </c>
      <c r="G17" s="48" t="str">
        <f aca="false">IF(ABS(F17)&lt;0.005,"Coincide","A REVISAR")</f>
        <v>Coincide</v>
      </c>
      <c r="H17" s="1" t="s">
        <v>6215</v>
      </c>
    </row>
    <row r="18" customFormat="false" ht="15" hidden="false" customHeight="false" outlineLevel="0" collapsed="false">
      <c r="A18" s="1" t="s">
        <v>6212</v>
      </c>
      <c r="B18" s="1" t="s">
        <v>207</v>
      </c>
      <c r="C18" s="1" t="s">
        <v>6216</v>
      </c>
      <c r="D18" s="17" t="n">
        <v>33072</v>
      </c>
      <c r="E18" s="17" t="n">
        <f aca="false">SUM('1060 NQN'!$Q$2:$Q$2074)</f>
        <v>33107</v>
      </c>
      <c r="F18" s="17" t="n">
        <f aca="false">D18-E18</f>
        <v>-35</v>
      </c>
      <c r="G18" s="48" t="str">
        <f aca="false">IF(ABS(F18)&lt;0.005,"Coincide","A REVISAR")</f>
        <v>A REVISAR</v>
      </c>
      <c r="H18" s="1" t="s">
        <v>6217</v>
      </c>
    </row>
    <row r="19" customFormat="false" ht="15" hidden="false" customHeight="false" outlineLevel="0" collapsed="false">
      <c r="A19" s="49"/>
      <c r="B19" s="49"/>
      <c r="C19" s="49"/>
      <c r="D19" s="49"/>
      <c r="E19" s="49"/>
      <c r="F19" s="49"/>
      <c r="G19" s="49"/>
      <c r="H19" s="49"/>
    </row>
  </sheetData>
  <autoFilter ref="A5:H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5"/>
    <col collapsed="false" customWidth="true" hidden="false" outlineLevel="0" max="3" min="3" style="1" width="12"/>
    <col collapsed="false" customWidth="true" hidden="false" outlineLevel="0" max="4" min="4" style="1" width="42"/>
    <col collapsed="false" customWidth="true" hidden="false" outlineLevel="0" max="5" min="5" style="1" width="13"/>
    <col collapsed="false" customWidth="true" hidden="false" outlineLevel="0" max="6" min="6" style="1" width="42"/>
    <col collapsed="false" customWidth="true" hidden="false" outlineLevel="0" max="9" min="7" style="1" width="12"/>
    <col collapsed="false" customWidth="true" hidden="false" outlineLevel="0" max="10" min="10" style="1" width="22"/>
    <col collapsed="false" customWidth="true" hidden="false" outlineLevel="0" max="11" min="11" style="1" width="14"/>
    <col collapsed="false" customWidth="true" hidden="false" outlineLevel="0" max="12" min="12" style="1" width="44"/>
    <col collapsed="false" customWidth="true" hidden="false" outlineLevel="0" max="13" min="13" style="1" width="100"/>
  </cols>
  <sheetData>
    <row r="2" customFormat="false" ht="16.15" hidden="false" customHeight="false" outlineLevel="0" collapsed="false">
      <c r="A2" s="14" t="s">
        <v>6218</v>
      </c>
    </row>
    <row r="3" customFormat="false" ht="15" hidden="false" customHeight="false" outlineLevel="0" collapsed="false">
      <c r="A3" s="15" t="s">
        <v>6219</v>
      </c>
    </row>
    <row r="5" customFormat="false" ht="45.75" hidden="false" customHeight="true" outlineLevel="0" collapsed="false">
      <c r="A5" s="16" t="s">
        <v>224</v>
      </c>
      <c r="B5" s="16" t="s">
        <v>187</v>
      </c>
      <c r="C5" s="16" t="s">
        <v>6220</v>
      </c>
      <c r="D5" s="16" t="s">
        <v>241</v>
      </c>
      <c r="E5" s="16" t="s">
        <v>242</v>
      </c>
      <c r="F5" s="16" t="s">
        <v>243</v>
      </c>
      <c r="G5" s="16" t="s">
        <v>6221</v>
      </c>
      <c r="H5" s="16" t="s">
        <v>6222</v>
      </c>
      <c r="I5" s="16" t="s">
        <v>6195</v>
      </c>
      <c r="J5" s="16" t="s">
        <v>254</v>
      </c>
      <c r="K5" s="16" t="s">
        <v>6223</v>
      </c>
      <c r="L5" s="16" t="s">
        <v>250</v>
      </c>
      <c r="M5" s="16" t="s">
        <v>257</v>
      </c>
    </row>
    <row r="6" customFormat="false" ht="15" hidden="false" customHeight="false" outlineLevel="0" collapsed="false">
      <c r="A6" s="1" t="s">
        <v>207</v>
      </c>
      <c r="B6" s="1" t="s">
        <v>273</v>
      </c>
      <c r="C6" s="1" t="s">
        <v>313</v>
      </c>
      <c r="D6" s="1" t="s">
        <v>314</v>
      </c>
      <c r="E6" s="1" t="s">
        <v>1770</v>
      </c>
      <c r="F6" s="1" t="s">
        <v>1771</v>
      </c>
      <c r="G6" s="17" t="n">
        <v>15007</v>
      </c>
      <c r="H6" s="17" t="n">
        <v>59</v>
      </c>
      <c r="I6" s="17" t="n">
        <v>14948</v>
      </c>
      <c r="J6" s="1" t="s">
        <v>318</v>
      </c>
      <c r="K6" s="25" t="s">
        <v>228</v>
      </c>
      <c r="L6" s="1" t="s">
        <v>282</v>
      </c>
      <c r="M6" s="1" t="s">
        <v>1775</v>
      </c>
    </row>
    <row r="7" customFormat="false" ht="15" hidden="false" customHeight="false" outlineLevel="0" collapsed="false">
      <c r="A7" s="1" t="s">
        <v>207</v>
      </c>
      <c r="B7" s="1" t="s">
        <v>260</v>
      </c>
      <c r="C7" s="1" t="s">
        <v>1797</v>
      </c>
      <c r="D7" s="1" t="s">
        <v>1798</v>
      </c>
      <c r="E7" s="1" t="s">
        <v>1799</v>
      </c>
      <c r="F7" s="1" t="s">
        <v>1800</v>
      </c>
      <c r="G7" s="17" t="n">
        <v>8770</v>
      </c>
      <c r="H7" s="17" t="n">
        <v>580</v>
      </c>
      <c r="I7" s="17" t="n">
        <v>8190</v>
      </c>
      <c r="J7" s="1" t="s">
        <v>1801</v>
      </c>
      <c r="K7" s="29" t="s">
        <v>227</v>
      </c>
      <c r="L7" s="1" t="s">
        <v>297</v>
      </c>
      <c r="M7" s="1" t="s">
        <v>1802</v>
      </c>
    </row>
    <row r="8" customFormat="false" ht="15" hidden="false" customHeight="false" outlineLevel="0" collapsed="false">
      <c r="A8" s="1" t="s">
        <v>207</v>
      </c>
      <c r="B8" s="1" t="s">
        <v>260</v>
      </c>
      <c r="C8" s="1" t="s">
        <v>483</v>
      </c>
      <c r="D8" s="1" t="s">
        <v>484</v>
      </c>
      <c r="E8" s="1" t="s">
        <v>1810</v>
      </c>
      <c r="F8" s="1" t="s">
        <v>1811</v>
      </c>
      <c r="G8" s="17" t="n">
        <v>6527</v>
      </c>
      <c r="H8" s="17" t="n">
        <v>193</v>
      </c>
      <c r="I8" s="17" t="n">
        <v>6334</v>
      </c>
      <c r="J8" s="1" t="s">
        <v>1812</v>
      </c>
      <c r="K8" s="29" t="s">
        <v>227</v>
      </c>
      <c r="L8" s="1" t="s">
        <v>297</v>
      </c>
      <c r="M8" s="1" t="s">
        <v>1813</v>
      </c>
    </row>
    <row r="9" customFormat="false" ht="15" hidden="false" customHeight="false" outlineLevel="0" collapsed="false">
      <c r="A9" s="1" t="s">
        <v>207</v>
      </c>
      <c r="B9" s="1" t="s">
        <v>260</v>
      </c>
      <c r="C9" s="1" t="s">
        <v>1405</v>
      </c>
      <c r="D9" s="1" t="s">
        <v>1406</v>
      </c>
      <c r="E9" s="1" t="s">
        <v>1831</v>
      </c>
      <c r="F9" s="1" t="s">
        <v>1832</v>
      </c>
      <c r="G9" s="17" t="n">
        <v>5398</v>
      </c>
      <c r="H9" s="17" t="n">
        <v>0</v>
      </c>
      <c r="I9" s="17" t="n">
        <v>5398</v>
      </c>
      <c r="J9" s="1" t="s">
        <v>1833</v>
      </c>
      <c r="K9" s="29" t="s">
        <v>227</v>
      </c>
      <c r="L9" s="1" t="s">
        <v>297</v>
      </c>
      <c r="M9" s="1" t="s">
        <v>1834</v>
      </c>
    </row>
    <row r="10" customFormat="false" ht="15" hidden="false" customHeight="false" outlineLevel="0" collapsed="false">
      <c r="A10" s="1" t="s">
        <v>207</v>
      </c>
      <c r="B10" s="1" t="s">
        <v>273</v>
      </c>
      <c r="C10" s="1" t="s">
        <v>751</v>
      </c>
      <c r="D10" s="1" t="s">
        <v>752</v>
      </c>
      <c r="E10" s="1" t="s">
        <v>1849</v>
      </c>
      <c r="F10" s="1" t="s">
        <v>1850</v>
      </c>
      <c r="G10" s="17" t="n">
        <v>4300</v>
      </c>
      <c r="H10" s="17" t="n">
        <v>220</v>
      </c>
      <c r="I10" s="17" t="n">
        <v>4080</v>
      </c>
      <c r="J10" s="1" t="s">
        <v>1852</v>
      </c>
      <c r="K10" s="29" t="s">
        <v>227</v>
      </c>
      <c r="L10" s="1" t="s">
        <v>297</v>
      </c>
      <c r="M10" s="1" t="s">
        <v>1854</v>
      </c>
    </row>
    <row r="11" customFormat="false" ht="15" hidden="false" customHeight="false" outlineLevel="0" collapsed="false">
      <c r="A11" s="1" t="s">
        <v>207</v>
      </c>
      <c r="B11" s="1" t="s">
        <v>273</v>
      </c>
      <c r="C11" s="1" t="s">
        <v>591</v>
      </c>
      <c r="D11" s="1" t="s">
        <v>592</v>
      </c>
      <c r="E11" s="1" t="s">
        <v>1872</v>
      </c>
      <c r="F11" s="1" t="s">
        <v>1873</v>
      </c>
      <c r="G11" s="17" t="n">
        <v>3560</v>
      </c>
      <c r="H11" s="17" t="n">
        <v>293</v>
      </c>
      <c r="I11" s="17" t="n">
        <v>3267</v>
      </c>
      <c r="J11" s="1" t="s">
        <v>1874</v>
      </c>
      <c r="K11" s="29" t="s">
        <v>227</v>
      </c>
      <c r="L11" s="1" t="s">
        <v>297</v>
      </c>
      <c r="M11" s="1" t="s">
        <v>1875</v>
      </c>
    </row>
    <row r="12" customFormat="false" ht="15" hidden="false" customHeight="false" outlineLevel="0" collapsed="false">
      <c r="A12" s="1" t="s">
        <v>207</v>
      </c>
      <c r="B12" s="1" t="s">
        <v>273</v>
      </c>
      <c r="C12" s="1" t="s">
        <v>725</v>
      </c>
      <c r="D12" s="1" t="s">
        <v>726</v>
      </c>
      <c r="E12" s="1" t="s">
        <v>1900</v>
      </c>
      <c r="F12" s="1" t="s">
        <v>1901</v>
      </c>
      <c r="G12" s="17" t="n">
        <v>2856</v>
      </c>
      <c r="H12" s="17" t="n">
        <v>74</v>
      </c>
      <c r="I12" s="17" t="n">
        <v>2782</v>
      </c>
      <c r="J12" s="1" t="s">
        <v>1903</v>
      </c>
      <c r="K12" s="25" t="s">
        <v>228</v>
      </c>
      <c r="L12" s="1" t="s">
        <v>282</v>
      </c>
      <c r="M12" s="1" t="s">
        <v>1905</v>
      </c>
    </row>
    <row r="13" customFormat="false" ht="15" hidden="false" customHeight="false" outlineLevel="0" collapsed="false">
      <c r="A13" s="1" t="s">
        <v>207</v>
      </c>
      <c r="B13" s="1" t="s">
        <v>273</v>
      </c>
      <c r="C13" s="1" t="s">
        <v>890</v>
      </c>
      <c r="D13" s="1" t="s">
        <v>891</v>
      </c>
      <c r="E13" s="1" t="s">
        <v>1947</v>
      </c>
      <c r="F13" s="1" t="s">
        <v>1948</v>
      </c>
      <c r="G13" s="17" t="n">
        <v>2200</v>
      </c>
      <c r="H13" s="17" t="n">
        <v>523</v>
      </c>
      <c r="I13" s="17" t="n">
        <v>1677</v>
      </c>
      <c r="J13" s="1" t="s">
        <v>1949</v>
      </c>
      <c r="K13" s="29" t="s">
        <v>227</v>
      </c>
      <c r="L13" s="1" t="s">
        <v>297</v>
      </c>
      <c r="M13" s="1" t="s">
        <v>1950</v>
      </c>
    </row>
    <row r="14" customFormat="false" ht="15" hidden="false" customHeight="false" outlineLevel="0" collapsed="false">
      <c r="A14" s="1" t="s">
        <v>207</v>
      </c>
      <c r="B14" s="1" t="s">
        <v>260</v>
      </c>
      <c r="C14" s="1" t="s">
        <v>2036</v>
      </c>
      <c r="D14" s="1" t="s">
        <v>2037</v>
      </c>
      <c r="E14" s="1" t="s">
        <v>2038</v>
      </c>
      <c r="F14" s="1" t="s">
        <v>2039</v>
      </c>
      <c r="G14" s="17" t="n">
        <v>1100</v>
      </c>
      <c r="H14" s="17" t="n">
        <v>94</v>
      </c>
      <c r="I14" s="17" t="n">
        <v>1006</v>
      </c>
      <c r="J14" s="1" t="s">
        <v>2040</v>
      </c>
      <c r="K14" s="25" t="s">
        <v>228</v>
      </c>
      <c r="L14" s="1" t="s">
        <v>282</v>
      </c>
      <c r="M14" s="1" t="s">
        <v>2041</v>
      </c>
    </row>
    <row r="15" customFormat="false" ht="15" hidden="false" customHeight="false" outlineLevel="0" collapsed="false">
      <c r="A15" s="1" t="s">
        <v>207</v>
      </c>
      <c r="B15" s="1" t="s">
        <v>260</v>
      </c>
      <c r="C15" s="1" t="s">
        <v>604</v>
      </c>
      <c r="D15" s="1" t="s">
        <v>605</v>
      </c>
      <c r="E15" s="1" t="s">
        <v>2049</v>
      </c>
      <c r="F15" s="1" t="s">
        <v>2050</v>
      </c>
      <c r="G15" s="17" t="n">
        <v>1040</v>
      </c>
      <c r="H15" s="17" t="n">
        <v>211</v>
      </c>
      <c r="I15" s="17" t="n">
        <v>829</v>
      </c>
      <c r="J15" s="1" t="s">
        <v>2051</v>
      </c>
      <c r="K15" s="29" t="s">
        <v>227</v>
      </c>
      <c r="L15" s="1" t="s">
        <v>297</v>
      </c>
      <c r="M15" s="1" t="s">
        <v>2052</v>
      </c>
    </row>
    <row r="16" customFormat="false" ht="15" hidden="false" customHeight="false" outlineLevel="0" collapsed="false">
      <c r="A16" s="1" t="s">
        <v>207</v>
      </c>
      <c r="B16" s="1" t="s">
        <v>273</v>
      </c>
      <c r="C16" s="1" t="s">
        <v>2194</v>
      </c>
      <c r="D16" s="1" t="s">
        <v>2195</v>
      </c>
      <c r="E16" s="1" t="s">
        <v>2196</v>
      </c>
      <c r="F16" s="1" t="s">
        <v>2197</v>
      </c>
      <c r="G16" s="17" t="n">
        <v>530</v>
      </c>
      <c r="H16" s="17" t="n">
        <v>40</v>
      </c>
      <c r="I16" s="17" t="n">
        <v>490</v>
      </c>
      <c r="J16" s="1" t="s">
        <v>2199</v>
      </c>
      <c r="K16" s="29" t="s">
        <v>227</v>
      </c>
      <c r="L16" s="1" t="s">
        <v>297</v>
      </c>
      <c r="M16" s="1" t="s">
        <v>2200</v>
      </c>
    </row>
    <row r="17" customFormat="false" ht="15" hidden="false" customHeight="false" outlineLevel="0" collapsed="false">
      <c r="A17" s="1" t="s">
        <v>207</v>
      </c>
      <c r="B17" s="1" t="s">
        <v>273</v>
      </c>
      <c r="C17" s="1" t="s">
        <v>1365</v>
      </c>
      <c r="D17" s="1" t="s">
        <v>1366</v>
      </c>
      <c r="E17" s="1" t="s">
        <v>2223</v>
      </c>
      <c r="F17" s="1" t="s">
        <v>2224</v>
      </c>
      <c r="G17" s="17" t="n">
        <v>475</v>
      </c>
      <c r="H17" s="17" t="n">
        <v>42</v>
      </c>
      <c r="I17" s="17" t="n">
        <v>433</v>
      </c>
      <c r="J17" s="1" t="s">
        <v>2225</v>
      </c>
      <c r="K17" s="25" t="s">
        <v>228</v>
      </c>
      <c r="L17" s="1" t="s">
        <v>282</v>
      </c>
      <c r="M17" s="1" t="s">
        <v>2226</v>
      </c>
    </row>
    <row r="18" customFormat="false" ht="15" hidden="false" customHeight="false" outlineLevel="0" collapsed="false">
      <c r="A18" s="1" t="s">
        <v>207</v>
      </c>
      <c r="B18" s="1" t="s">
        <v>260</v>
      </c>
      <c r="C18" s="1" t="s">
        <v>2282</v>
      </c>
      <c r="D18" s="1" t="s">
        <v>2283</v>
      </c>
      <c r="E18" s="1" t="s">
        <v>2284</v>
      </c>
      <c r="F18" s="1" t="s">
        <v>2285</v>
      </c>
      <c r="G18" s="17" t="n">
        <v>338</v>
      </c>
      <c r="H18" s="17" t="n">
        <v>11</v>
      </c>
      <c r="I18" s="17" t="n">
        <v>327</v>
      </c>
      <c r="J18" s="1" t="s">
        <v>2286</v>
      </c>
      <c r="K18" s="29" t="s">
        <v>227</v>
      </c>
      <c r="L18" s="1" t="s">
        <v>297</v>
      </c>
      <c r="M18" s="1" t="s">
        <v>2288</v>
      </c>
    </row>
    <row r="19" customFormat="false" ht="15" hidden="false" customHeight="false" outlineLevel="0" collapsed="false">
      <c r="A19" s="1" t="s">
        <v>207</v>
      </c>
      <c r="B19" s="1" t="s">
        <v>273</v>
      </c>
      <c r="C19" s="1" t="s">
        <v>2312</v>
      </c>
      <c r="D19" s="1" t="s">
        <v>2313</v>
      </c>
      <c r="E19" s="1" t="s">
        <v>2314</v>
      </c>
      <c r="F19" s="1" t="s">
        <v>2315</v>
      </c>
      <c r="G19" s="17" t="n">
        <v>300</v>
      </c>
      <c r="H19" s="17" t="n">
        <v>4</v>
      </c>
      <c r="I19" s="17" t="n">
        <v>296</v>
      </c>
      <c r="J19" s="1" t="s">
        <v>2318</v>
      </c>
      <c r="K19" s="29" t="s">
        <v>227</v>
      </c>
      <c r="L19" s="1" t="s">
        <v>297</v>
      </c>
      <c r="M19" s="1" t="s">
        <v>2320</v>
      </c>
    </row>
    <row r="20" customFormat="false" ht="15" hidden="false" customHeight="false" outlineLevel="0" collapsed="false">
      <c r="A20" s="1" t="s">
        <v>207</v>
      </c>
      <c r="B20" s="1" t="s">
        <v>273</v>
      </c>
      <c r="C20" s="1" t="s">
        <v>952</v>
      </c>
      <c r="D20" s="1" t="s">
        <v>953</v>
      </c>
      <c r="E20" s="1" t="s">
        <v>2303</v>
      </c>
      <c r="F20" s="1" t="s">
        <v>2304</v>
      </c>
      <c r="G20" s="17" t="n">
        <v>315</v>
      </c>
      <c r="H20" s="17" t="n">
        <v>29</v>
      </c>
      <c r="I20" s="17" t="n">
        <v>286</v>
      </c>
      <c r="J20" s="1" t="s">
        <v>2305</v>
      </c>
      <c r="K20" s="29" t="s">
        <v>227</v>
      </c>
      <c r="L20" s="1" t="s">
        <v>297</v>
      </c>
      <c r="M20" s="1" t="s">
        <v>2306</v>
      </c>
    </row>
    <row r="21" customFormat="false" ht="15" hidden="false" customHeight="false" outlineLevel="0" collapsed="false">
      <c r="A21" s="1" t="s">
        <v>207</v>
      </c>
      <c r="B21" s="1" t="s">
        <v>273</v>
      </c>
      <c r="C21" s="1" t="s">
        <v>475</v>
      </c>
      <c r="D21" s="1" t="s">
        <v>476</v>
      </c>
      <c r="E21" s="1" t="s">
        <v>2250</v>
      </c>
      <c r="F21" s="1" t="s">
        <v>2251</v>
      </c>
      <c r="G21" s="17" t="n">
        <v>400</v>
      </c>
      <c r="H21" s="17" t="n">
        <v>140</v>
      </c>
      <c r="I21" s="17" t="n">
        <v>260</v>
      </c>
      <c r="J21" s="1" t="s">
        <v>2253</v>
      </c>
      <c r="K21" s="25" t="s">
        <v>228</v>
      </c>
      <c r="L21" s="1" t="s">
        <v>282</v>
      </c>
      <c r="M21" s="1" t="s">
        <v>2255</v>
      </c>
    </row>
    <row r="22" customFormat="false" ht="15" hidden="false" customHeight="false" outlineLevel="0" collapsed="false">
      <c r="A22" s="1" t="s">
        <v>207</v>
      </c>
      <c r="B22" s="1" t="s">
        <v>273</v>
      </c>
      <c r="C22" s="1" t="s">
        <v>1426</v>
      </c>
      <c r="D22" s="1" t="s">
        <v>1427</v>
      </c>
      <c r="E22" s="1" t="s">
        <v>2423</v>
      </c>
      <c r="F22" s="1" t="s">
        <v>2424</v>
      </c>
      <c r="G22" s="17" t="n">
        <v>167</v>
      </c>
      <c r="H22" s="17" t="n">
        <v>0</v>
      </c>
      <c r="I22" s="17" t="n">
        <v>167</v>
      </c>
      <c r="J22" s="1" t="s">
        <v>2426</v>
      </c>
      <c r="K22" s="25" t="s">
        <v>228</v>
      </c>
      <c r="L22" s="1" t="s">
        <v>282</v>
      </c>
      <c r="M22" s="1" t="s">
        <v>2428</v>
      </c>
    </row>
    <row r="23" customFormat="false" ht="15" hidden="false" customHeight="false" outlineLevel="0" collapsed="false">
      <c r="A23" s="1" t="s">
        <v>207</v>
      </c>
      <c r="B23" s="1" t="s">
        <v>273</v>
      </c>
      <c r="C23" s="1" t="s">
        <v>1424</v>
      </c>
      <c r="D23" s="1" t="s">
        <v>1425</v>
      </c>
      <c r="E23" s="1" t="s">
        <v>2429</v>
      </c>
      <c r="F23" s="1" t="s">
        <v>2430</v>
      </c>
      <c r="G23" s="17" t="n">
        <v>155</v>
      </c>
      <c r="H23" s="17" t="n">
        <v>1</v>
      </c>
      <c r="I23" s="17" t="n">
        <v>154</v>
      </c>
      <c r="J23" s="1" t="s">
        <v>2432</v>
      </c>
      <c r="K23" s="24" t="s">
        <v>226</v>
      </c>
      <c r="L23" s="1" t="s">
        <v>267</v>
      </c>
      <c r="M23" s="1" t="s">
        <v>2433</v>
      </c>
    </row>
    <row r="24" customFormat="false" ht="15" hidden="false" customHeight="false" outlineLevel="0" collapsed="false">
      <c r="A24" s="1" t="s">
        <v>207</v>
      </c>
      <c r="B24" s="1" t="s">
        <v>273</v>
      </c>
      <c r="C24" s="1" t="s">
        <v>2331</v>
      </c>
      <c r="D24" s="1" t="s">
        <v>2332</v>
      </c>
      <c r="E24" s="1" t="s">
        <v>2333</v>
      </c>
      <c r="F24" s="1" t="s">
        <v>2334</v>
      </c>
      <c r="G24" s="17" t="n">
        <v>280</v>
      </c>
      <c r="H24" s="17" t="n">
        <v>141</v>
      </c>
      <c r="I24" s="17" t="n">
        <v>139</v>
      </c>
      <c r="J24" s="1" t="s">
        <v>2336</v>
      </c>
      <c r="K24" s="29" t="s">
        <v>227</v>
      </c>
      <c r="L24" s="1" t="s">
        <v>297</v>
      </c>
      <c r="M24" s="1" t="s">
        <v>2338</v>
      </c>
    </row>
    <row r="25" customFormat="false" ht="15" hidden="false" customHeight="false" outlineLevel="0" collapsed="false">
      <c r="A25" s="1" t="s">
        <v>207</v>
      </c>
      <c r="B25" s="1" t="s">
        <v>273</v>
      </c>
      <c r="C25" s="1" t="s">
        <v>3065</v>
      </c>
      <c r="D25" s="1" t="s">
        <v>3066</v>
      </c>
      <c r="E25" s="1" t="s">
        <v>3067</v>
      </c>
      <c r="F25" s="1" t="s">
        <v>3068</v>
      </c>
      <c r="G25" s="17" t="n">
        <v>5</v>
      </c>
      <c r="H25" s="17" t="n">
        <v>124</v>
      </c>
      <c r="I25" s="17" t="n">
        <v>-119</v>
      </c>
      <c r="J25" s="1" t="s">
        <v>3069</v>
      </c>
      <c r="K25" s="25" t="s">
        <v>228</v>
      </c>
      <c r="L25" s="1" t="s">
        <v>282</v>
      </c>
      <c r="M25" s="1" t="s">
        <v>3070</v>
      </c>
    </row>
    <row r="26" customFormat="false" ht="15" hidden="false" customHeight="false" outlineLevel="0" collapsed="false">
      <c r="A26" s="1" t="s">
        <v>207</v>
      </c>
      <c r="B26" s="1" t="s">
        <v>273</v>
      </c>
      <c r="C26" s="1" t="s">
        <v>888</v>
      </c>
      <c r="D26" s="1" t="s">
        <v>889</v>
      </c>
      <c r="E26" s="1" t="s">
        <v>2530</v>
      </c>
      <c r="F26" s="1" t="s">
        <v>2531</v>
      </c>
      <c r="G26" s="17" t="n">
        <v>100</v>
      </c>
      <c r="H26" s="17" t="n">
        <v>181</v>
      </c>
      <c r="I26" s="17" t="n">
        <v>-81</v>
      </c>
      <c r="J26" s="1" t="s">
        <v>2532</v>
      </c>
      <c r="K26" s="29" t="s">
        <v>227</v>
      </c>
      <c r="L26" s="1" t="s">
        <v>297</v>
      </c>
      <c r="M26" s="1" t="s">
        <v>2533</v>
      </c>
    </row>
    <row r="27" customFormat="false" ht="15" hidden="false" customHeight="false" outlineLevel="0" collapsed="false">
      <c r="A27" s="1" t="s">
        <v>207</v>
      </c>
      <c r="B27" s="1" t="s">
        <v>273</v>
      </c>
      <c r="C27" s="1" t="s">
        <v>1151</v>
      </c>
      <c r="D27" s="1" t="s">
        <v>1152</v>
      </c>
      <c r="E27" s="1" t="s">
        <v>2505</v>
      </c>
      <c r="F27" s="1" t="s">
        <v>2506</v>
      </c>
      <c r="G27" s="17" t="n">
        <v>107</v>
      </c>
      <c r="H27" s="17" t="n">
        <v>38</v>
      </c>
      <c r="I27" s="17" t="n">
        <v>69</v>
      </c>
      <c r="J27" s="1" t="s">
        <v>2507</v>
      </c>
      <c r="K27" s="29" t="s">
        <v>227</v>
      </c>
      <c r="L27" s="1" t="s">
        <v>297</v>
      </c>
      <c r="M27" s="1" t="s">
        <v>2508</v>
      </c>
    </row>
    <row r="28" customFormat="false" ht="15" hidden="false" customHeight="false" outlineLevel="0" collapsed="false">
      <c r="A28" s="1" t="s">
        <v>207</v>
      </c>
      <c r="B28" s="1" t="s">
        <v>260</v>
      </c>
      <c r="C28" s="1" t="s">
        <v>356</v>
      </c>
      <c r="D28" s="1" t="s">
        <v>357</v>
      </c>
      <c r="E28" s="1" t="s">
        <v>3262</v>
      </c>
      <c r="F28" s="1" t="s">
        <v>3263</v>
      </c>
      <c r="G28" s="17" t="n">
        <v>0</v>
      </c>
      <c r="H28" s="17" t="n">
        <v>61</v>
      </c>
      <c r="I28" s="17" t="n">
        <v>-61</v>
      </c>
      <c r="J28" s="1" t="s">
        <v>3265</v>
      </c>
      <c r="K28" s="25" t="s">
        <v>228</v>
      </c>
      <c r="L28" s="1" t="s">
        <v>282</v>
      </c>
      <c r="M28" s="1" t="s">
        <v>3266</v>
      </c>
    </row>
    <row r="29" customFormat="false" ht="15" hidden="false" customHeight="false" outlineLevel="0" collapsed="false">
      <c r="A29" s="1" t="s">
        <v>207</v>
      </c>
      <c r="B29" s="1" t="s">
        <v>273</v>
      </c>
      <c r="C29" s="1" t="s">
        <v>2493</v>
      </c>
      <c r="D29" s="1" t="s">
        <v>2494</v>
      </c>
      <c r="E29" s="1" t="s">
        <v>2495</v>
      </c>
      <c r="F29" s="1" t="s">
        <v>2496</v>
      </c>
      <c r="G29" s="17" t="n">
        <v>110</v>
      </c>
      <c r="H29" s="17" t="n">
        <v>61</v>
      </c>
      <c r="I29" s="17" t="n">
        <v>49</v>
      </c>
      <c r="J29" s="1" t="s">
        <v>2498</v>
      </c>
      <c r="K29" s="25" t="s">
        <v>228</v>
      </c>
      <c r="L29" s="1" t="s">
        <v>282</v>
      </c>
      <c r="M29" s="1" t="s">
        <v>2500</v>
      </c>
    </row>
    <row r="30" customFormat="false" ht="15" hidden="false" customHeight="false" outlineLevel="0" collapsed="false">
      <c r="A30" s="1" t="s">
        <v>207</v>
      </c>
      <c r="B30" s="1" t="s">
        <v>273</v>
      </c>
      <c r="C30" s="1" t="s">
        <v>3285</v>
      </c>
      <c r="D30" s="1" t="s">
        <v>3286</v>
      </c>
      <c r="E30" s="1" t="s">
        <v>3287</v>
      </c>
      <c r="F30" s="1" t="s">
        <v>3288</v>
      </c>
      <c r="G30" s="17" t="n">
        <v>0</v>
      </c>
      <c r="H30" s="17" t="n">
        <v>2</v>
      </c>
      <c r="I30" s="17" t="n">
        <v>-2</v>
      </c>
      <c r="J30" s="1" t="s">
        <v>3289</v>
      </c>
      <c r="K30" s="25" t="s">
        <v>228</v>
      </c>
      <c r="L30" s="1" t="s">
        <v>282</v>
      </c>
      <c r="M30" s="1" t="s">
        <v>3290</v>
      </c>
    </row>
    <row r="31" customFormat="false" ht="15" hidden="false" customHeight="false" outlineLevel="0" collapsed="false">
      <c r="A31" s="1" t="s">
        <v>208</v>
      </c>
      <c r="B31" s="1" t="s">
        <v>260</v>
      </c>
      <c r="C31" s="1" t="s">
        <v>1063</v>
      </c>
      <c r="D31" s="1" t="s">
        <v>1064</v>
      </c>
      <c r="E31" s="1" t="s">
        <v>4166</v>
      </c>
      <c r="F31" s="1" t="s">
        <v>4167</v>
      </c>
      <c r="G31" s="17" t="n">
        <v>1</v>
      </c>
      <c r="H31" s="17" t="n">
        <v>428</v>
      </c>
      <c r="I31" s="17" t="n">
        <v>-427</v>
      </c>
      <c r="J31" s="1" t="s">
        <v>1068</v>
      </c>
      <c r="K31" s="25" t="s">
        <v>228</v>
      </c>
      <c r="L31" s="1" t="s">
        <v>282</v>
      </c>
      <c r="M31" s="1" t="s">
        <v>4169</v>
      </c>
    </row>
    <row r="32" customFormat="false" ht="15" hidden="false" customHeight="false" outlineLevel="0" collapsed="false">
      <c r="A32" s="1" t="s">
        <v>208</v>
      </c>
      <c r="B32" s="1" t="s">
        <v>260</v>
      </c>
      <c r="C32" s="1" t="s">
        <v>1405</v>
      </c>
      <c r="D32" s="1" t="s">
        <v>1406</v>
      </c>
      <c r="E32" s="1" t="s">
        <v>3735</v>
      </c>
      <c r="F32" s="1" t="s">
        <v>3736</v>
      </c>
      <c r="G32" s="17" t="n">
        <v>40</v>
      </c>
      <c r="H32" s="17" t="n">
        <v>312</v>
      </c>
      <c r="I32" s="17" t="n">
        <v>-272</v>
      </c>
      <c r="J32" s="1" t="s">
        <v>3738</v>
      </c>
      <c r="K32" s="25" t="s">
        <v>228</v>
      </c>
      <c r="L32" s="1" t="s">
        <v>282</v>
      </c>
      <c r="M32" s="1" t="s">
        <v>3740</v>
      </c>
    </row>
    <row r="33" customFormat="false" ht="15" hidden="false" customHeight="false" outlineLevel="0" collapsed="false">
      <c r="A33" s="1" t="s">
        <v>208</v>
      </c>
      <c r="B33" s="1" t="s">
        <v>273</v>
      </c>
      <c r="C33" s="1" t="s">
        <v>725</v>
      </c>
      <c r="D33" s="1" t="s">
        <v>726</v>
      </c>
      <c r="E33" s="1" t="s">
        <v>3646</v>
      </c>
      <c r="F33" s="1" t="s">
        <v>3647</v>
      </c>
      <c r="G33" s="17" t="n">
        <v>90</v>
      </c>
      <c r="H33" s="17" t="n">
        <v>361</v>
      </c>
      <c r="I33" s="17" t="n">
        <v>-271</v>
      </c>
      <c r="J33" s="1" t="s">
        <v>3648</v>
      </c>
      <c r="K33" s="25" t="s">
        <v>228</v>
      </c>
      <c r="L33" s="1" t="s">
        <v>282</v>
      </c>
      <c r="M33" s="1" t="s">
        <v>3650</v>
      </c>
    </row>
    <row r="34" customFormat="false" ht="15" hidden="false" customHeight="false" outlineLevel="0" collapsed="false">
      <c r="A34" s="1" t="s">
        <v>208</v>
      </c>
      <c r="B34" s="1" t="s">
        <v>260</v>
      </c>
      <c r="C34" s="1" t="s">
        <v>377</v>
      </c>
      <c r="D34" s="1" t="s">
        <v>378</v>
      </c>
      <c r="E34" s="1" t="s">
        <v>3554</v>
      </c>
      <c r="F34" s="1" t="s">
        <v>3555</v>
      </c>
      <c r="G34" s="17" t="n">
        <v>238</v>
      </c>
      <c r="H34" s="17" t="n">
        <v>54</v>
      </c>
      <c r="I34" s="17" t="n">
        <v>184</v>
      </c>
      <c r="J34" s="1" t="s">
        <v>3557</v>
      </c>
      <c r="K34" s="25" t="s">
        <v>228</v>
      </c>
      <c r="L34" s="1" t="s">
        <v>282</v>
      </c>
      <c r="M34" s="1" t="s">
        <v>3559</v>
      </c>
    </row>
    <row r="35" customFormat="false" ht="15" hidden="false" customHeight="false" outlineLevel="0" collapsed="false">
      <c r="A35" s="1" t="s">
        <v>208</v>
      </c>
      <c r="B35" s="1" t="s">
        <v>260</v>
      </c>
      <c r="C35" s="1" t="s">
        <v>983</v>
      </c>
      <c r="D35" s="1" t="s">
        <v>984</v>
      </c>
      <c r="E35" s="1" t="s">
        <v>2298</v>
      </c>
      <c r="F35" s="1" t="s">
        <v>3585</v>
      </c>
      <c r="G35" s="17" t="n">
        <v>150</v>
      </c>
      <c r="H35" s="17" t="n">
        <v>83</v>
      </c>
      <c r="I35" s="17" t="n">
        <v>67</v>
      </c>
      <c r="J35" s="1" t="s">
        <v>3586</v>
      </c>
      <c r="K35" s="24" t="s">
        <v>226</v>
      </c>
      <c r="L35" s="1" t="s">
        <v>267</v>
      </c>
      <c r="M35" s="1" t="s">
        <v>3587</v>
      </c>
    </row>
    <row r="36" customFormat="false" ht="15" hidden="false" customHeight="false" outlineLevel="0" collapsed="false">
      <c r="A36" s="1" t="s">
        <v>208</v>
      </c>
      <c r="B36" s="1" t="s">
        <v>273</v>
      </c>
      <c r="C36" s="1" t="s">
        <v>313</v>
      </c>
      <c r="D36" s="1" t="s">
        <v>314</v>
      </c>
      <c r="E36" s="1" t="s">
        <v>3839</v>
      </c>
      <c r="F36" s="1" t="s">
        <v>3840</v>
      </c>
      <c r="G36" s="17" t="n">
        <v>20</v>
      </c>
      <c r="H36" s="17" t="n">
        <v>85</v>
      </c>
      <c r="I36" s="17" t="n">
        <v>-65</v>
      </c>
      <c r="J36" s="1" t="s">
        <v>3842</v>
      </c>
      <c r="K36" s="25" t="s">
        <v>228</v>
      </c>
      <c r="L36" s="1" t="s">
        <v>282</v>
      </c>
      <c r="M36" s="1" t="s">
        <v>3844</v>
      </c>
    </row>
    <row r="37" customFormat="false" ht="15" hidden="false" customHeight="false" outlineLevel="0" collapsed="false">
      <c r="A37" s="1" t="s">
        <v>208</v>
      </c>
      <c r="B37" s="1" t="s">
        <v>273</v>
      </c>
      <c r="C37" s="1" t="s">
        <v>2296</v>
      </c>
      <c r="D37" s="1" t="s">
        <v>2297</v>
      </c>
      <c r="E37" s="1" t="s">
        <v>3918</v>
      </c>
      <c r="F37" s="1" t="s">
        <v>3919</v>
      </c>
      <c r="G37" s="17" t="n">
        <v>10</v>
      </c>
      <c r="H37" s="17" t="n">
        <v>47</v>
      </c>
      <c r="I37" s="17" t="n">
        <v>-37</v>
      </c>
      <c r="J37" s="1" t="s">
        <v>3921</v>
      </c>
      <c r="K37" s="25" t="s">
        <v>228</v>
      </c>
      <c r="L37" s="1" t="s">
        <v>282</v>
      </c>
      <c r="M37" s="1" t="s">
        <v>3923</v>
      </c>
    </row>
    <row r="38" customFormat="false" ht="15" hidden="false" customHeight="false" outlineLevel="0" collapsed="false">
      <c r="A38" s="1" t="s">
        <v>208</v>
      </c>
      <c r="B38" s="1" t="s">
        <v>260</v>
      </c>
      <c r="C38" s="1" t="s">
        <v>651</v>
      </c>
      <c r="D38" s="1" t="s">
        <v>652</v>
      </c>
      <c r="E38" s="1" t="s">
        <v>3823</v>
      </c>
      <c r="F38" s="1" t="s">
        <v>3824</v>
      </c>
      <c r="G38" s="17" t="n">
        <v>20</v>
      </c>
      <c r="H38" s="17" t="n">
        <v>49</v>
      </c>
      <c r="I38" s="17" t="n">
        <v>-29</v>
      </c>
      <c r="J38" s="1" t="s">
        <v>3825</v>
      </c>
      <c r="K38" s="25" t="s">
        <v>228</v>
      </c>
      <c r="L38" s="1" t="s">
        <v>282</v>
      </c>
      <c r="M38" s="1" t="s">
        <v>3826</v>
      </c>
    </row>
    <row r="39" customFormat="false" ht="15" hidden="false" customHeight="false" outlineLevel="0" collapsed="false">
      <c r="A39" s="1" t="s">
        <v>208</v>
      </c>
      <c r="B39" s="1" t="s">
        <v>260</v>
      </c>
      <c r="C39" s="1" t="s">
        <v>4181</v>
      </c>
      <c r="D39" s="1" t="s">
        <v>4182</v>
      </c>
      <c r="E39" s="1" t="s">
        <v>4183</v>
      </c>
      <c r="F39" s="1" t="s">
        <v>4184</v>
      </c>
      <c r="G39" s="17" t="n">
        <v>1</v>
      </c>
      <c r="H39" s="17" t="n">
        <v>30</v>
      </c>
      <c r="I39" s="17" t="n">
        <v>-29</v>
      </c>
      <c r="J39" s="1" t="s">
        <v>4185</v>
      </c>
      <c r="K39" s="29" t="s">
        <v>227</v>
      </c>
      <c r="L39" s="1" t="s">
        <v>297</v>
      </c>
      <c r="M39" s="1" t="s">
        <v>4187</v>
      </c>
    </row>
    <row r="40" customFormat="false" ht="15" hidden="false" customHeight="false" outlineLevel="0" collapsed="false">
      <c r="A40" s="1" t="s">
        <v>208</v>
      </c>
      <c r="B40" s="1" t="s">
        <v>273</v>
      </c>
      <c r="C40" s="1" t="s">
        <v>2493</v>
      </c>
      <c r="D40" s="1" t="s">
        <v>2494</v>
      </c>
      <c r="E40" s="1" t="s">
        <v>3926</v>
      </c>
      <c r="F40" s="1" t="s">
        <v>3927</v>
      </c>
      <c r="G40" s="17" t="n">
        <v>10</v>
      </c>
      <c r="H40" s="17" t="n">
        <v>37</v>
      </c>
      <c r="I40" s="17" t="n">
        <v>-27</v>
      </c>
      <c r="J40" s="1" t="s">
        <v>2498</v>
      </c>
      <c r="K40" s="25" t="s">
        <v>228</v>
      </c>
      <c r="L40" s="1" t="s">
        <v>282</v>
      </c>
      <c r="M40" s="1" t="s">
        <v>3928</v>
      </c>
    </row>
    <row r="41" customFormat="false" ht="15" hidden="false" customHeight="false" outlineLevel="0" collapsed="false">
      <c r="A41" s="1" t="s">
        <v>208</v>
      </c>
      <c r="B41" s="1" t="s">
        <v>273</v>
      </c>
      <c r="C41" s="1" t="s">
        <v>292</v>
      </c>
      <c r="D41" s="1" t="s">
        <v>293</v>
      </c>
      <c r="E41" s="1" t="s">
        <v>3572</v>
      </c>
      <c r="F41" s="1" t="s">
        <v>3573</v>
      </c>
      <c r="G41" s="17" t="n">
        <v>200</v>
      </c>
      <c r="H41" s="17" t="n">
        <v>210</v>
      </c>
      <c r="I41" s="17" t="n">
        <v>-10</v>
      </c>
      <c r="J41" s="1" t="s">
        <v>3574</v>
      </c>
      <c r="K41" s="29" t="s">
        <v>227</v>
      </c>
      <c r="L41" s="1" t="s">
        <v>297</v>
      </c>
      <c r="M41" s="1" t="s">
        <v>3575</v>
      </c>
    </row>
    <row r="42" customFormat="false" ht="15" hidden="false" customHeight="false" outlineLevel="0" collapsed="false">
      <c r="A42" s="1" t="s">
        <v>208</v>
      </c>
      <c r="B42" s="1" t="s">
        <v>260</v>
      </c>
      <c r="C42" s="1" t="s">
        <v>864</v>
      </c>
      <c r="D42" s="1" t="s">
        <v>865</v>
      </c>
      <c r="E42" s="1" t="s">
        <v>3870</v>
      </c>
      <c r="F42" s="1" t="s">
        <v>3871</v>
      </c>
      <c r="G42" s="17" t="n">
        <v>15</v>
      </c>
      <c r="H42" s="17" t="n">
        <v>8</v>
      </c>
      <c r="I42" s="17" t="n">
        <v>7</v>
      </c>
      <c r="J42" s="1" t="s">
        <v>3872</v>
      </c>
      <c r="K42" s="25" t="s">
        <v>228</v>
      </c>
      <c r="L42" s="1" t="s">
        <v>282</v>
      </c>
      <c r="M42" s="1" t="s">
        <v>3873</v>
      </c>
    </row>
    <row r="43" customFormat="false" ht="15" hidden="false" customHeight="false" outlineLevel="0" collapsed="false">
      <c r="A43" s="1" t="s">
        <v>208</v>
      </c>
      <c r="B43" s="1" t="s">
        <v>273</v>
      </c>
      <c r="C43" s="1" t="s">
        <v>3602</v>
      </c>
      <c r="D43" s="1" t="s">
        <v>3603</v>
      </c>
      <c r="E43" s="1" t="s">
        <v>3604</v>
      </c>
      <c r="F43" s="1" t="s">
        <v>3605</v>
      </c>
      <c r="G43" s="17" t="n">
        <v>110</v>
      </c>
      <c r="H43" s="17" t="n">
        <v>107</v>
      </c>
      <c r="I43" s="17" t="n">
        <v>3</v>
      </c>
      <c r="J43" s="1" t="s">
        <v>3607</v>
      </c>
      <c r="K43" s="29" t="s">
        <v>227</v>
      </c>
      <c r="L43" s="1" t="s">
        <v>297</v>
      </c>
      <c r="M43" s="1" t="s">
        <v>3609</v>
      </c>
    </row>
    <row r="44" customFormat="false" ht="15" hidden="false" customHeight="false" outlineLevel="0" collapsed="false">
      <c r="A44" s="1" t="s">
        <v>206</v>
      </c>
      <c r="B44" s="1" t="s">
        <v>260</v>
      </c>
      <c r="C44" s="1" t="s">
        <v>1508</v>
      </c>
      <c r="D44" s="1" t="s">
        <v>1509</v>
      </c>
      <c r="E44" s="1" t="s">
        <v>1510</v>
      </c>
      <c r="F44" s="1" t="s">
        <v>1511</v>
      </c>
      <c r="G44" s="17" t="n">
        <v>1</v>
      </c>
      <c r="H44" s="17" t="n">
        <v>371</v>
      </c>
      <c r="I44" s="17" t="n">
        <v>-370</v>
      </c>
      <c r="J44" s="1" t="s">
        <v>1514</v>
      </c>
      <c r="K44" s="25" t="s">
        <v>228</v>
      </c>
      <c r="L44" s="1" t="s">
        <v>282</v>
      </c>
      <c r="M44" s="1" t="s">
        <v>1516</v>
      </c>
    </row>
    <row r="45" customFormat="false" ht="15" hidden="false" customHeight="false" outlineLevel="0" collapsed="false">
      <c r="A45" s="1" t="s">
        <v>206</v>
      </c>
      <c r="B45" s="1" t="s">
        <v>273</v>
      </c>
      <c r="C45" s="1" t="s">
        <v>313</v>
      </c>
      <c r="D45" s="1" t="s">
        <v>314</v>
      </c>
      <c r="E45" s="1" t="s">
        <v>315</v>
      </c>
      <c r="F45" s="1" t="s">
        <v>316</v>
      </c>
      <c r="G45" s="17" t="n">
        <v>2547</v>
      </c>
      <c r="H45" s="17" t="n">
        <v>2810</v>
      </c>
      <c r="I45" s="17" t="n">
        <v>-263</v>
      </c>
      <c r="J45" s="1" t="s">
        <v>318</v>
      </c>
      <c r="K45" s="29" t="s">
        <v>227</v>
      </c>
      <c r="L45" s="1" t="s">
        <v>297</v>
      </c>
      <c r="M45" s="1" t="s">
        <v>320</v>
      </c>
    </row>
    <row r="46" customFormat="false" ht="15" hidden="false" customHeight="false" outlineLevel="0" collapsed="false">
      <c r="A46" s="1" t="s">
        <v>206</v>
      </c>
      <c r="B46" s="1" t="s">
        <v>273</v>
      </c>
      <c r="C46" s="1" t="s">
        <v>836</v>
      </c>
      <c r="D46" s="1" t="s">
        <v>837</v>
      </c>
      <c r="E46" s="1" t="s">
        <v>838</v>
      </c>
      <c r="F46" s="1" t="s">
        <v>839</v>
      </c>
      <c r="G46" s="17" t="n">
        <v>60</v>
      </c>
      <c r="H46" s="17" t="n">
        <v>202</v>
      </c>
      <c r="I46" s="17" t="n">
        <v>-142</v>
      </c>
      <c r="J46" s="1" t="s">
        <v>841</v>
      </c>
      <c r="K46" s="24" t="s">
        <v>226</v>
      </c>
      <c r="L46" s="1" t="s">
        <v>267</v>
      </c>
      <c r="M46" s="1" t="s">
        <v>843</v>
      </c>
    </row>
    <row r="47" customFormat="false" ht="15" hidden="false" customHeight="false" outlineLevel="0" collapsed="false">
      <c r="A47" s="1" t="s">
        <v>206</v>
      </c>
      <c r="B47" s="1" t="s">
        <v>260</v>
      </c>
      <c r="C47" s="1" t="s">
        <v>667</v>
      </c>
      <c r="D47" s="1" t="s">
        <v>668</v>
      </c>
      <c r="E47" s="1" t="s">
        <v>669</v>
      </c>
      <c r="F47" s="1" t="s">
        <v>670</v>
      </c>
      <c r="G47" s="17" t="n">
        <v>120</v>
      </c>
      <c r="H47" s="17" t="n">
        <v>34</v>
      </c>
      <c r="I47" s="17" t="n">
        <v>86</v>
      </c>
      <c r="J47" s="1" t="s">
        <v>671</v>
      </c>
      <c r="K47" s="25" t="s">
        <v>228</v>
      </c>
      <c r="L47" s="1" t="s">
        <v>282</v>
      </c>
      <c r="M47" s="1" t="s">
        <v>672</v>
      </c>
    </row>
    <row r="48" customFormat="false" ht="15" hidden="false" customHeight="false" outlineLevel="0" collapsed="false">
      <c r="A48" s="1" t="s">
        <v>206</v>
      </c>
      <c r="B48" s="1" t="s">
        <v>260</v>
      </c>
      <c r="C48" s="1" t="s">
        <v>1063</v>
      </c>
      <c r="D48" s="1" t="s">
        <v>1064</v>
      </c>
      <c r="E48" s="1" t="s">
        <v>1065</v>
      </c>
      <c r="F48" s="1" t="s">
        <v>1066</v>
      </c>
      <c r="G48" s="17" t="n">
        <v>20</v>
      </c>
      <c r="H48" s="17" t="n">
        <v>100</v>
      </c>
      <c r="I48" s="17" t="n">
        <v>-80</v>
      </c>
      <c r="J48" s="1" t="s">
        <v>1068</v>
      </c>
      <c r="K48" s="24" t="s">
        <v>226</v>
      </c>
      <c r="L48" s="1" t="s">
        <v>267</v>
      </c>
      <c r="M48" s="1" t="s">
        <v>1070</v>
      </c>
    </row>
    <row r="49" customFormat="false" ht="15" hidden="false" customHeight="false" outlineLevel="0" collapsed="false">
      <c r="A49" s="1" t="s">
        <v>206</v>
      </c>
      <c r="B49" s="1" t="s">
        <v>260</v>
      </c>
      <c r="C49" s="1" t="s">
        <v>705</v>
      </c>
      <c r="D49" s="1" t="s">
        <v>706</v>
      </c>
      <c r="E49" s="1" t="s">
        <v>707</v>
      </c>
      <c r="F49" s="1" t="s">
        <v>708</v>
      </c>
      <c r="G49" s="17" t="n">
        <v>100</v>
      </c>
      <c r="H49" s="17" t="n">
        <v>25</v>
      </c>
      <c r="I49" s="17" t="n">
        <v>75</v>
      </c>
      <c r="J49" s="1" t="s">
        <v>710</v>
      </c>
      <c r="K49" s="24" t="s">
        <v>226</v>
      </c>
      <c r="L49" s="1" t="s">
        <v>267</v>
      </c>
      <c r="M49" s="1" t="s">
        <v>712</v>
      </c>
    </row>
    <row r="50" customFormat="false" ht="15" hidden="false" customHeight="false" outlineLevel="0" collapsed="false">
      <c r="A50" s="1" t="s">
        <v>206</v>
      </c>
      <c r="B50" s="1" t="s">
        <v>273</v>
      </c>
      <c r="C50" s="1" t="s">
        <v>899</v>
      </c>
      <c r="D50" s="1" t="s">
        <v>900</v>
      </c>
      <c r="E50" s="1" t="s">
        <v>901</v>
      </c>
      <c r="F50" s="1" t="s">
        <v>902</v>
      </c>
      <c r="G50" s="17" t="n">
        <v>50</v>
      </c>
      <c r="H50" s="17" t="n">
        <v>116</v>
      </c>
      <c r="I50" s="17" t="n">
        <v>-66</v>
      </c>
      <c r="J50" s="1" t="s">
        <v>903</v>
      </c>
      <c r="K50" s="25" t="s">
        <v>228</v>
      </c>
      <c r="L50" s="1" t="s">
        <v>282</v>
      </c>
      <c r="M50" s="1" t="s">
        <v>904</v>
      </c>
    </row>
    <row r="51" customFormat="false" ht="15" hidden="false" customHeight="false" outlineLevel="0" collapsed="false">
      <c r="A51" s="1" t="s">
        <v>206</v>
      </c>
      <c r="B51" s="1" t="s">
        <v>260</v>
      </c>
      <c r="C51" s="1" t="s">
        <v>1010</v>
      </c>
      <c r="D51" s="1" t="s">
        <v>1011</v>
      </c>
      <c r="E51" s="1" t="s">
        <v>1012</v>
      </c>
      <c r="F51" s="1" t="s">
        <v>1013</v>
      </c>
      <c r="G51" s="17" t="n">
        <v>24</v>
      </c>
      <c r="H51" s="17" t="n">
        <v>2</v>
      </c>
      <c r="I51" s="17" t="n">
        <v>22</v>
      </c>
      <c r="J51" s="1" t="s">
        <v>1014</v>
      </c>
      <c r="K51" s="25" t="s">
        <v>228</v>
      </c>
      <c r="L51" s="1" t="s">
        <v>282</v>
      </c>
      <c r="M51" s="1" t="s">
        <v>1015</v>
      </c>
    </row>
    <row r="52" customFormat="false" ht="15" hidden="false" customHeight="false" outlineLevel="0" collapsed="false">
      <c r="A52" s="1" t="s">
        <v>206</v>
      </c>
      <c r="B52" s="1" t="s">
        <v>260</v>
      </c>
      <c r="C52" s="1" t="s">
        <v>1018</v>
      </c>
      <c r="D52" s="1" t="s">
        <v>1019</v>
      </c>
      <c r="E52" s="1" t="s">
        <v>1020</v>
      </c>
      <c r="F52" s="1" t="s">
        <v>1021</v>
      </c>
      <c r="G52" s="17" t="n">
        <v>24</v>
      </c>
      <c r="H52" s="17" t="n">
        <v>20</v>
      </c>
      <c r="I52" s="17" t="n">
        <v>4</v>
      </c>
      <c r="J52" s="1" t="s">
        <v>1022</v>
      </c>
      <c r="K52" s="29" t="s">
        <v>227</v>
      </c>
      <c r="L52" s="1" t="s">
        <v>297</v>
      </c>
      <c r="M52" s="1" t="s">
        <v>1023</v>
      </c>
    </row>
    <row r="53" customFormat="false" ht="15" hidden="false" customHeight="false" outlineLevel="0" collapsed="false">
      <c r="A53" s="1" t="s">
        <v>206</v>
      </c>
      <c r="B53" s="1" t="s">
        <v>273</v>
      </c>
      <c r="C53" s="1" t="s">
        <v>1311</v>
      </c>
      <c r="D53" s="1" t="s">
        <v>1312</v>
      </c>
      <c r="E53" s="1" t="s">
        <v>1313</v>
      </c>
      <c r="F53" s="1" t="s">
        <v>1314</v>
      </c>
      <c r="G53" s="17" t="n">
        <v>5</v>
      </c>
      <c r="H53" s="17" t="n">
        <v>3</v>
      </c>
      <c r="I53" s="17" t="n">
        <v>2</v>
      </c>
      <c r="J53" s="1" t="s">
        <v>1316</v>
      </c>
      <c r="K53" s="25" t="s">
        <v>228</v>
      </c>
      <c r="L53" s="1" t="s">
        <v>282</v>
      </c>
      <c r="M53" s="1" t="s">
        <v>1318</v>
      </c>
    </row>
    <row r="54" customFormat="false" ht="15" hidden="false" customHeight="false" outlineLevel="0" collapsed="false">
      <c r="A54" s="1" t="s">
        <v>206</v>
      </c>
      <c r="B54" s="1" t="s">
        <v>273</v>
      </c>
      <c r="C54" s="1" t="s">
        <v>1365</v>
      </c>
      <c r="D54" s="1" t="s">
        <v>1366</v>
      </c>
      <c r="E54" s="1" t="s">
        <v>1367</v>
      </c>
      <c r="F54" s="1" t="s">
        <v>1368</v>
      </c>
      <c r="G54" s="17" t="n">
        <v>4</v>
      </c>
      <c r="H54" s="17" t="n">
        <v>3</v>
      </c>
      <c r="I54" s="17" t="n">
        <v>1</v>
      </c>
      <c r="J54" s="1" t="s">
        <v>1370</v>
      </c>
      <c r="K54" s="25" t="s">
        <v>228</v>
      </c>
      <c r="L54" s="1" t="s">
        <v>282</v>
      </c>
      <c r="M54" s="1" t="s">
        <v>1372</v>
      </c>
    </row>
    <row r="55" customFormat="false" ht="15" hidden="false" customHeight="false" outlineLevel="0" collapsed="false">
      <c r="A55" s="1" t="s">
        <v>206</v>
      </c>
      <c r="B55" s="1" t="s">
        <v>260</v>
      </c>
      <c r="C55" s="1" t="s">
        <v>873</v>
      </c>
      <c r="D55" s="1" t="s">
        <v>874</v>
      </c>
      <c r="E55" s="1" t="s">
        <v>875</v>
      </c>
      <c r="F55" s="1" t="s">
        <v>876</v>
      </c>
      <c r="G55" s="17" t="n">
        <v>50</v>
      </c>
      <c r="H55" s="17" t="n">
        <v>50</v>
      </c>
      <c r="I55" s="17" t="n">
        <v>0</v>
      </c>
      <c r="J55" s="1" t="s">
        <v>877</v>
      </c>
      <c r="K55" s="25" t="s">
        <v>228</v>
      </c>
      <c r="L55" s="1" t="s">
        <v>282</v>
      </c>
      <c r="M55" s="1" t="s">
        <v>879</v>
      </c>
    </row>
  </sheetData>
  <autoFilter ref="A5:M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5"/>
    <col collapsed="false" customWidth="true" hidden="false" outlineLevel="0" max="3" min="3" style="1" width="12"/>
    <col collapsed="false" customWidth="true" hidden="false" outlineLevel="0" max="4" min="4" style="1" width="42"/>
    <col collapsed="false" customWidth="true" hidden="false" outlineLevel="0" max="5" min="5" style="1" width="13"/>
    <col collapsed="false" customWidth="true" hidden="false" outlineLevel="0" max="6" min="6" style="1" width="42"/>
    <col collapsed="false" customWidth="true" hidden="false" outlineLevel="0" max="9" min="7" style="1" width="12"/>
    <col collapsed="false" customWidth="true" hidden="false" outlineLevel="0" max="10" min="10" style="1" width="22"/>
    <col collapsed="false" customWidth="true" hidden="false" outlineLevel="0" max="11" min="11" style="1" width="14"/>
    <col collapsed="false" customWidth="true" hidden="false" outlineLevel="0" max="12" min="12" style="1" width="44"/>
    <col collapsed="false" customWidth="true" hidden="false" outlineLevel="0" max="13" min="13" style="1" width="100"/>
  </cols>
  <sheetData>
    <row r="2" customFormat="false" ht="16.15" hidden="false" customHeight="false" outlineLevel="0" collapsed="false">
      <c r="A2" s="14" t="s">
        <v>6224</v>
      </c>
    </row>
    <row r="3" customFormat="false" ht="15" hidden="false" customHeight="false" outlineLevel="0" collapsed="false">
      <c r="A3" s="15" t="s">
        <v>6225</v>
      </c>
    </row>
    <row r="5" customFormat="false" ht="45.75" hidden="false" customHeight="true" outlineLevel="0" collapsed="false">
      <c r="A5" s="16" t="s">
        <v>224</v>
      </c>
      <c r="B5" s="16" t="s">
        <v>187</v>
      </c>
      <c r="C5" s="16" t="s">
        <v>6220</v>
      </c>
      <c r="D5" s="16" t="s">
        <v>241</v>
      </c>
      <c r="E5" s="16" t="s">
        <v>242</v>
      </c>
      <c r="F5" s="16" t="s">
        <v>243</v>
      </c>
      <c r="G5" s="16" t="s">
        <v>6221</v>
      </c>
      <c r="H5" s="16" t="s">
        <v>6222</v>
      </c>
      <c r="I5" s="16" t="s">
        <v>6195</v>
      </c>
      <c r="J5" s="16" t="s">
        <v>254</v>
      </c>
      <c r="K5" s="16" t="s">
        <v>6223</v>
      </c>
      <c r="L5" s="16" t="s">
        <v>250</v>
      </c>
      <c r="M5" s="16" t="s">
        <v>257</v>
      </c>
    </row>
    <row r="6" customFormat="false" ht="15" hidden="false" customHeight="false" outlineLevel="0" collapsed="false">
      <c r="A6" s="1" t="s">
        <v>207</v>
      </c>
      <c r="B6" s="1" t="s">
        <v>273</v>
      </c>
      <c r="C6" s="1" t="s">
        <v>308</v>
      </c>
      <c r="D6" s="1" t="s">
        <v>309</v>
      </c>
      <c r="E6" s="1" t="s">
        <v>1785</v>
      </c>
      <c r="F6" s="1" t="s">
        <v>1786</v>
      </c>
      <c r="G6" s="17" t="n">
        <v>11160</v>
      </c>
      <c r="H6" s="17" t="n">
        <v>1700</v>
      </c>
      <c r="I6" s="17" t="n">
        <v>9460</v>
      </c>
      <c r="K6" s="25" t="s">
        <v>228</v>
      </c>
      <c r="L6" s="1" t="s">
        <v>282</v>
      </c>
      <c r="M6" s="1" t="s">
        <v>1787</v>
      </c>
    </row>
    <row r="7" customFormat="false" ht="15" hidden="false" customHeight="false" outlineLevel="0" collapsed="false">
      <c r="A7" s="1" t="s">
        <v>207</v>
      </c>
      <c r="B7" s="1" t="s">
        <v>260</v>
      </c>
      <c r="C7" s="1" t="s">
        <v>483</v>
      </c>
      <c r="D7" s="1" t="s">
        <v>484</v>
      </c>
      <c r="E7" s="1" t="s">
        <v>1810</v>
      </c>
      <c r="F7" s="1" t="s">
        <v>1811</v>
      </c>
      <c r="G7" s="17" t="n">
        <v>6527</v>
      </c>
      <c r="H7" s="17" t="n">
        <v>193</v>
      </c>
      <c r="I7" s="17" t="n">
        <v>6334</v>
      </c>
      <c r="J7" s="1" t="s">
        <v>1812</v>
      </c>
      <c r="K7" s="29" t="s">
        <v>227</v>
      </c>
      <c r="L7" s="1" t="s">
        <v>297</v>
      </c>
      <c r="M7" s="1" t="s">
        <v>1813</v>
      </c>
    </row>
    <row r="8" customFormat="false" ht="15" hidden="false" customHeight="false" outlineLevel="0" collapsed="false">
      <c r="A8" s="1" t="s">
        <v>207</v>
      </c>
      <c r="B8" s="1" t="s">
        <v>260</v>
      </c>
      <c r="C8" s="1" t="s">
        <v>1915</v>
      </c>
      <c r="D8" s="1" t="s">
        <v>1916</v>
      </c>
      <c r="E8" s="1" t="s">
        <v>1917</v>
      </c>
      <c r="F8" s="1" t="s">
        <v>1918</v>
      </c>
      <c r="G8" s="17" t="n">
        <v>2770</v>
      </c>
      <c r="H8" s="17" t="n">
        <v>480</v>
      </c>
      <c r="I8" s="17" t="n">
        <v>2290</v>
      </c>
      <c r="K8" s="24" t="s">
        <v>226</v>
      </c>
      <c r="L8" s="1" t="s">
        <v>267</v>
      </c>
      <c r="M8" s="1" t="s">
        <v>1919</v>
      </c>
    </row>
    <row r="9" customFormat="false" ht="15" hidden="false" customHeight="false" outlineLevel="0" collapsed="false">
      <c r="A9" s="1" t="s">
        <v>207</v>
      </c>
      <c r="B9" s="1" t="s">
        <v>273</v>
      </c>
      <c r="C9" s="1" t="s">
        <v>1941</v>
      </c>
      <c r="D9" s="1" t="s">
        <v>1942</v>
      </c>
      <c r="E9" s="1" t="s">
        <v>1943</v>
      </c>
      <c r="F9" s="1" t="s">
        <v>1944</v>
      </c>
      <c r="G9" s="17" t="n">
        <v>2207</v>
      </c>
      <c r="H9" s="17" t="n">
        <v>3</v>
      </c>
      <c r="I9" s="17" t="n">
        <v>2204</v>
      </c>
      <c r="K9" s="24" t="s">
        <v>226</v>
      </c>
      <c r="L9" s="1" t="s">
        <v>267</v>
      </c>
      <c r="M9" s="1" t="s">
        <v>1946</v>
      </c>
    </row>
    <row r="10" customFormat="false" ht="15" hidden="false" customHeight="false" outlineLevel="0" collapsed="false">
      <c r="A10" s="1" t="s">
        <v>207</v>
      </c>
      <c r="B10" s="1" t="s">
        <v>260</v>
      </c>
      <c r="C10" s="1" t="s">
        <v>1963</v>
      </c>
      <c r="D10" s="1" t="s">
        <v>1964</v>
      </c>
      <c r="E10" s="1" t="s">
        <v>1965</v>
      </c>
      <c r="F10" s="1" t="s">
        <v>1966</v>
      </c>
      <c r="G10" s="17" t="n">
        <v>1866</v>
      </c>
      <c r="H10" s="17" t="n">
        <v>28</v>
      </c>
      <c r="I10" s="17" t="n">
        <v>1838</v>
      </c>
      <c r="K10" s="24" t="s">
        <v>226</v>
      </c>
      <c r="L10" s="1" t="s">
        <v>267</v>
      </c>
      <c r="M10" s="1" t="s">
        <v>1968</v>
      </c>
    </row>
    <row r="11" customFormat="false" ht="15" hidden="false" customHeight="false" outlineLevel="0" collapsed="false">
      <c r="A11" s="1" t="s">
        <v>207</v>
      </c>
      <c r="B11" s="1" t="s">
        <v>260</v>
      </c>
      <c r="C11" s="1" t="s">
        <v>1978</v>
      </c>
      <c r="D11" s="1" t="s">
        <v>1979</v>
      </c>
      <c r="E11" s="1" t="s">
        <v>1980</v>
      </c>
      <c r="F11" s="1" t="s">
        <v>1981</v>
      </c>
      <c r="G11" s="17" t="n">
        <v>1662</v>
      </c>
      <c r="H11" s="17" t="n">
        <v>0</v>
      </c>
      <c r="I11" s="17" t="n">
        <v>1662</v>
      </c>
      <c r="K11" s="29" t="s">
        <v>227</v>
      </c>
      <c r="L11" s="1" t="s">
        <v>297</v>
      </c>
      <c r="M11" s="1" t="s">
        <v>1982</v>
      </c>
    </row>
    <row r="12" customFormat="false" ht="15" hidden="false" customHeight="false" outlineLevel="0" collapsed="false">
      <c r="A12" s="1" t="s">
        <v>207</v>
      </c>
      <c r="B12" s="1" t="s">
        <v>260</v>
      </c>
      <c r="C12" s="1" t="s">
        <v>905</v>
      </c>
      <c r="D12" s="1" t="s">
        <v>906</v>
      </c>
      <c r="E12" s="1" t="s">
        <v>1983</v>
      </c>
      <c r="F12" s="1" t="s">
        <v>1984</v>
      </c>
      <c r="G12" s="17" t="n">
        <v>1598</v>
      </c>
      <c r="H12" s="17" t="n">
        <v>1</v>
      </c>
      <c r="I12" s="17" t="n">
        <v>1597</v>
      </c>
      <c r="K12" s="24" t="s">
        <v>226</v>
      </c>
      <c r="L12" s="1" t="s">
        <v>267</v>
      </c>
      <c r="M12" s="1" t="s">
        <v>1986</v>
      </c>
    </row>
    <row r="13" customFormat="false" ht="15" hidden="false" customHeight="false" outlineLevel="0" collapsed="false">
      <c r="A13" s="1" t="s">
        <v>207</v>
      </c>
      <c r="B13" s="1" t="s">
        <v>273</v>
      </c>
      <c r="C13" s="1" t="s">
        <v>1993</v>
      </c>
      <c r="D13" s="1" t="s">
        <v>1994</v>
      </c>
      <c r="E13" s="1" t="s">
        <v>1995</v>
      </c>
      <c r="F13" s="1" t="s">
        <v>1996</v>
      </c>
      <c r="G13" s="17" t="n">
        <v>1510</v>
      </c>
      <c r="H13" s="17" t="n">
        <v>4</v>
      </c>
      <c r="I13" s="17" t="n">
        <v>1506</v>
      </c>
      <c r="K13" s="24" t="s">
        <v>226</v>
      </c>
      <c r="L13" s="1" t="s">
        <v>267</v>
      </c>
      <c r="M13" s="1" t="s">
        <v>1946</v>
      </c>
    </row>
    <row r="14" customFormat="false" ht="15" hidden="false" customHeight="false" outlineLevel="0" collapsed="false">
      <c r="A14" s="1" t="s">
        <v>207</v>
      </c>
      <c r="B14" s="1" t="s">
        <v>273</v>
      </c>
      <c r="C14" s="1" t="s">
        <v>3080</v>
      </c>
      <c r="D14" s="1" t="s">
        <v>3081</v>
      </c>
      <c r="E14" s="1" t="s">
        <v>3082</v>
      </c>
      <c r="F14" s="1" t="s">
        <v>3083</v>
      </c>
      <c r="G14" s="17" t="n">
        <v>5</v>
      </c>
      <c r="H14" s="17" t="n">
        <v>1465</v>
      </c>
      <c r="I14" s="17" t="n">
        <v>-1460</v>
      </c>
      <c r="K14" s="29" t="s">
        <v>227</v>
      </c>
      <c r="L14" s="1" t="s">
        <v>297</v>
      </c>
      <c r="M14" s="1" t="s">
        <v>3085</v>
      </c>
    </row>
    <row r="15" customFormat="false" ht="15" hidden="false" customHeight="false" outlineLevel="0" collapsed="false">
      <c r="A15" s="1" t="s">
        <v>207</v>
      </c>
      <c r="B15" s="1" t="s">
        <v>260</v>
      </c>
      <c r="C15" s="1" t="s">
        <v>2014</v>
      </c>
      <c r="D15" s="1" t="s">
        <v>2015</v>
      </c>
      <c r="E15" s="1" t="s">
        <v>2016</v>
      </c>
      <c r="F15" s="1" t="s">
        <v>2017</v>
      </c>
      <c r="G15" s="17" t="n">
        <v>1326</v>
      </c>
      <c r="H15" s="17" t="n">
        <v>189</v>
      </c>
      <c r="I15" s="17" t="n">
        <v>1137</v>
      </c>
      <c r="K15" s="24" t="s">
        <v>226</v>
      </c>
      <c r="L15" s="1" t="s">
        <v>267</v>
      </c>
      <c r="M15" s="1" t="s">
        <v>2018</v>
      </c>
    </row>
    <row r="16" customFormat="false" ht="15" hidden="false" customHeight="false" outlineLevel="0" collapsed="false">
      <c r="A16" s="1" t="s">
        <v>207</v>
      </c>
      <c r="B16" s="1" t="s">
        <v>260</v>
      </c>
      <c r="C16" s="1" t="s">
        <v>2070</v>
      </c>
      <c r="D16" s="1" t="s">
        <v>2071</v>
      </c>
      <c r="E16" s="1" t="s">
        <v>2072</v>
      </c>
      <c r="F16" s="1" t="s">
        <v>2073</v>
      </c>
      <c r="G16" s="17" t="n">
        <v>854</v>
      </c>
      <c r="H16" s="17" t="n">
        <v>0</v>
      </c>
      <c r="I16" s="17" t="n">
        <v>854</v>
      </c>
      <c r="K16" s="29" t="s">
        <v>227</v>
      </c>
      <c r="L16" s="1" t="s">
        <v>297</v>
      </c>
      <c r="M16" s="1" t="s">
        <v>2074</v>
      </c>
    </row>
    <row r="17" customFormat="false" ht="15" hidden="false" customHeight="false" outlineLevel="0" collapsed="false">
      <c r="A17" s="1" t="s">
        <v>207</v>
      </c>
      <c r="B17" s="1" t="s">
        <v>273</v>
      </c>
      <c r="C17" s="1" t="s">
        <v>2080</v>
      </c>
      <c r="D17" s="1" t="s">
        <v>2081</v>
      </c>
      <c r="E17" s="1" t="s">
        <v>2082</v>
      </c>
      <c r="F17" s="1" t="s">
        <v>2083</v>
      </c>
      <c r="G17" s="17" t="n">
        <v>830</v>
      </c>
      <c r="H17" s="17" t="n">
        <v>0</v>
      </c>
      <c r="I17" s="17" t="n">
        <v>830</v>
      </c>
      <c r="K17" s="24" t="s">
        <v>226</v>
      </c>
      <c r="L17" s="1" t="s">
        <v>267</v>
      </c>
      <c r="M17" s="1" t="s">
        <v>2084</v>
      </c>
    </row>
    <row r="18" customFormat="false" ht="15" hidden="false" customHeight="false" outlineLevel="0" collapsed="false">
      <c r="A18" s="1" t="s">
        <v>207</v>
      </c>
      <c r="B18" s="1" t="s">
        <v>260</v>
      </c>
      <c r="C18" s="1" t="s">
        <v>604</v>
      </c>
      <c r="D18" s="1" t="s">
        <v>605</v>
      </c>
      <c r="E18" s="1" t="s">
        <v>2049</v>
      </c>
      <c r="F18" s="1" t="s">
        <v>2050</v>
      </c>
      <c r="G18" s="17" t="n">
        <v>1040</v>
      </c>
      <c r="H18" s="17" t="n">
        <v>211</v>
      </c>
      <c r="I18" s="17" t="n">
        <v>829</v>
      </c>
      <c r="J18" s="1" t="s">
        <v>2051</v>
      </c>
      <c r="K18" s="29" t="s">
        <v>227</v>
      </c>
      <c r="L18" s="1" t="s">
        <v>297</v>
      </c>
      <c r="M18" s="1" t="s">
        <v>2052</v>
      </c>
    </row>
    <row r="19" customFormat="false" ht="15" hidden="false" customHeight="false" outlineLevel="0" collapsed="false">
      <c r="A19" s="1" t="s">
        <v>207</v>
      </c>
      <c r="B19" s="1" t="s">
        <v>273</v>
      </c>
      <c r="C19" s="1" t="s">
        <v>2100</v>
      </c>
      <c r="D19" s="1" t="s">
        <v>2101</v>
      </c>
      <c r="E19" s="1" t="s">
        <v>2102</v>
      </c>
      <c r="F19" s="1" t="s">
        <v>2103</v>
      </c>
      <c r="G19" s="17" t="n">
        <v>788</v>
      </c>
      <c r="H19" s="17" t="n">
        <v>10</v>
      </c>
      <c r="I19" s="17" t="n">
        <v>778</v>
      </c>
      <c r="K19" s="24" t="s">
        <v>226</v>
      </c>
      <c r="L19" s="1" t="s">
        <v>267</v>
      </c>
      <c r="M19" s="1" t="s">
        <v>2105</v>
      </c>
    </row>
    <row r="20" customFormat="false" ht="15" hidden="false" customHeight="false" outlineLevel="0" collapsed="false">
      <c r="A20" s="1" t="s">
        <v>207</v>
      </c>
      <c r="B20" s="1" t="s">
        <v>260</v>
      </c>
      <c r="C20" s="1" t="s">
        <v>2093</v>
      </c>
      <c r="D20" s="1" t="s">
        <v>2094</v>
      </c>
      <c r="E20" s="1" t="s">
        <v>2095</v>
      </c>
      <c r="F20" s="1" t="s">
        <v>2096</v>
      </c>
      <c r="G20" s="17" t="n">
        <v>800</v>
      </c>
      <c r="H20" s="17" t="n">
        <v>56</v>
      </c>
      <c r="I20" s="17" t="n">
        <v>744</v>
      </c>
      <c r="K20" s="29" t="s">
        <v>227</v>
      </c>
      <c r="L20" s="1" t="s">
        <v>297</v>
      </c>
      <c r="M20" s="1" t="s">
        <v>2097</v>
      </c>
    </row>
    <row r="21" customFormat="false" ht="15" hidden="false" customHeight="false" outlineLevel="0" collapsed="false">
      <c r="A21" s="1" t="s">
        <v>207</v>
      </c>
      <c r="B21" s="1" t="s">
        <v>260</v>
      </c>
      <c r="C21" s="1" t="s">
        <v>2085</v>
      </c>
      <c r="D21" s="1" t="s">
        <v>2086</v>
      </c>
      <c r="E21" s="1" t="s">
        <v>2087</v>
      </c>
      <c r="F21" s="1" t="s">
        <v>2088</v>
      </c>
      <c r="G21" s="17" t="n">
        <v>828</v>
      </c>
      <c r="H21" s="17" t="n">
        <v>152</v>
      </c>
      <c r="I21" s="17" t="n">
        <v>676</v>
      </c>
      <c r="K21" s="29" t="s">
        <v>227</v>
      </c>
      <c r="L21" s="1" t="s">
        <v>297</v>
      </c>
      <c r="M21" s="1" t="s">
        <v>2089</v>
      </c>
    </row>
    <row r="22" customFormat="false" ht="15" hidden="false" customHeight="false" outlineLevel="0" collapsed="false">
      <c r="A22" s="1" t="s">
        <v>207</v>
      </c>
      <c r="B22" s="1" t="s">
        <v>260</v>
      </c>
      <c r="C22" s="1" t="s">
        <v>2128</v>
      </c>
      <c r="D22" s="1" t="s">
        <v>2129</v>
      </c>
      <c r="E22" s="1" t="s">
        <v>2130</v>
      </c>
      <c r="F22" s="1" t="s">
        <v>2131</v>
      </c>
      <c r="G22" s="17" t="n">
        <v>689</v>
      </c>
      <c r="H22" s="17" t="n">
        <v>79</v>
      </c>
      <c r="I22" s="17" t="n">
        <v>610</v>
      </c>
      <c r="K22" s="25" t="s">
        <v>228</v>
      </c>
      <c r="L22" s="1" t="s">
        <v>282</v>
      </c>
      <c r="M22" s="1" t="s">
        <v>2132</v>
      </c>
    </row>
    <row r="23" customFormat="false" ht="15" hidden="false" customHeight="false" outlineLevel="0" collapsed="false">
      <c r="A23" s="1" t="s">
        <v>207</v>
      </c>
      <c r="B23" s="1" t="s">
        <v>260</v>
      </c>
      <c r="C23" s="1" t="s">
        <v>2075</v>
      </c>
      <c r="D23" s="1" t="s">
        <v>2076</v>
      </c>
      <c r="E23" s="1" t="s">
        <v>2077</v>
      </c>
      <c r="F23" s="1" t="s">
        <v>2078</v>
      </c>
      <c r="G23" s="17" t="n">
        <v>850</v>
      </c>
      <c r="H23" s="17" t="n">
        <v>260</v>
      </c>
      <c r="I23" s="17" t="n">
        <v>590</v>
      </c>
      <c r="K23" s="24" t="s">
        <v>226</v>
      </c>
      <c r="L23" s="1" t="s">
        <v>267</v>
      </c>
      <c r="M23" s="1" t="s">
        <v>2079</v>
      </c>
    </row>
    <row r="24" customFormat="false" ht="15" hidden="false" customHeight="false" outlineLevel="0" collapsed="false">
      <c r="A24" s="1" t="s">
        <v>207</v>
      </c>
      <c r="B24" s="1" t="s">
        <v>273</v>
      </c>
      <c r="C24" s="1" t="s">
        <v>2166</v>
      </c>
      <c r="D24" s="1" t="s">
        <v>2167</v>
      </c>
      <c r="E24" s="1" t="s">
        <v>2168</v>
      </c>
      <c r="F24" s="1" t="s">
        <v>2169</v>
      </c>
      <c r="G24" s="17" t="n">
        <v>576</v>
      </c>
      <c r="H24" s="17" t="n">
        <v>0</v>
      </c>
      <c r="I24" s="17" t="n">
        <v>576</v>
      </c>
      <c r="K24" s="24" t="s">
        <v>226</v>
      </c>
      <c r="L24" s="1" t="s">
        <v>267</v>
      </c>
      <c r="M24" s="1" t="s">
        <v>1946</v>
      </c>
    </row>
    <row r="25" customFormat="false" ht="15" hidden="false" customHeight="false" outlineLevel="0" collapsed="false">
      <c r="A25" s="1" t="s">
        <v>207</v>
      </c>
      <c r="B25" s="1" t="s">
        <v>260</v>
      </c>
      <c r="C25" s="1" t="s">
        <v>598</v>
      </c>
      <c r="D25" s="1" t="s">
        <v>599</v>
      </c>
      <c r="E25" s="1" t="s">
        <v>2090</v>
      </c>
      <c r="F25" s="1" t="s">
        <v>2091</v>
      </c>
      <c r="G25" s="17" t="n">
        <v>810</v>
      </c>
      <c r="H25" s="17" t="n">
        <v>380</v>
      </c>
      <c r="I25" s="17" t="n">
        <v>430</v>
      </c>
      <c r="K25" s="25" t="s">
        <v>228</v>
      </c>
      <c r="L25" s="1" t="s">
        <v>282</v>
      </c>
      <c r="M25" s="1" t="s">
        <v>2092</v>
      </c>
    </row>
    <row r="26" customFormat="false" ht="15" hidden="false" customHeight="false" outlineLevel="0" collapsed="false">
      <c r="A26" s="1" t="s">
        <v>207</v>
      </c>
      <c r="B26" s="1" t="s">
        <v>260</v>
      </c>
      <c r="C26" s="1" t="s">
        <v>2234</v>
      </c>
      <c r="D26" s="1" t="s">
        <v>2235</v>
      </c>
      <c r="E26" s="1" t="s">
        <v>2236</v>
      </c>
      <c r="F26" s="1" t="s">
        <v>2237</v>
      </c>
      <c r="G26" s="17" t="n">
        <v>450</v>
      </c>
      <c r="H26" s="17" t="n">
        <v>46</v>
      </c>
      <c r="I26" s="17" t="n">
        <v>404</v>
      </c>
      <c r="K26" s="29" t="s">
        <v>227</v>
      </c>
      <c r="L26" s="1" t="s">
        <v>297</v>
      </c>
      <c r="M26" s="1" t="s">
        <v>2238</v>
      </c>
    </row>
    <row r="27" customFormat="false" ht="15" hidden="false" customHeight="false" outlineLevel="0" collapsed="false">
      <c r="A27" s="1" t="s">
        <v>207</v>
      </c>
      <c r="B27" s="1" t="s">
        <v>273</v>
      </c>
      <c r="C27" s="1" t="s">
        <v>3014</v>
      </c>
      <c r="D27" s="1" t="s">
        <v>3015</v>
      </c>
      <c r="E27" s="1" t="s">
        <v>3016</v>
      </c>
      <c r="F27" s="1" t="s">
        <v>3017</v>
      </c>
      <c r="G27" s="17" t="n">
        <v>8</v>
      </c>
      <c r="H27" s="17" t="n">
        <v>409</v>
      </c>
      <c r="I27" s="17" t="n">
        <v>-401</v>
      </c>
      <c r="K27" s="25" t="s">
        <v>228</v>
      </c>
      <c r="L27" s="1" t="s">
        <v>282</v>
      </c>
      <c r="M27" s="1" t="s">
        <v>3018</v>
      </c>
    </row>
    <row r="28" customFormat="false" ht="15" hidden="false" customHeight="false" outlineLevel="0" collapsed="false">
      <c r="A28" s="1" t="s">
        <v>207</v>
      </c>
      <c r="B28" s="1" t="s">
        <v>260</v>
      </c>
      <c r="C28" s="1" t="s">
        <v>369</v>
      </c>
      <c r="D28" s="1" t="s">
        <v>370</v>
      </c>
      <c r="E28" s="1" t="s">
        <v>2247</v>
      </c>
      <c r="F28" s="1" t="s">
        <v>2248</v>
      </c>
      <c r="G28" s="17" t="n">
        <v>410</v>
      </c>
      <c r="H28" s="17" t="n">
        <v>60</v>
      </c>
      <c r="I28" s="17" t="n">
        <v>350</v>
      </c>
      <c r="K28" s="25" t="s">
        <v>228</v>
      </c>
      <c r="L28" s="1" t="s">
        <v>282</v>
      </c>
      <c r="M28" s="1" t="s">
        <v>2249</v>
      </c>
    </row>
    <row r="29" customFormat="false" ht="15" hidden="false" customHeight="false" outlineLevel="0" collapsed="false">
      <c r="A29" s="1" t="s">
        <v>207</v>
      </c>
      <c r="B29" s="1" t="s">
        <v>273</v>
      </c>
      <c r="C29" s="1" t="s">
        <v>2272</v>
      </c>
      <c r="D29" s="1" t="s">
        <v>2273</v>
      </c>
      <c r="E29" s="1" t="s">
        <v>2274</v>
      </c>
      <c r="F29" s="1" t="s">
        <v>2275</v>
      </c>
      <c r="G29" s="17" t="n">
        <v>340</v>
      </c>
      <c r="H29" s="17" t="n">
        <v>8</v>
      </c>
      <c r="I29" s="17" t="n">
        <v>332</v>
      </c>
      <c r="K29" s="25" t="s">
        <v>228</v>
      </c>
      <c r="L29" s="1" t="s">
        <v>282</v>
      </c>
      <c r="M29" s="1" t="s">
        <v>2276</v>
      </c>
    </row>
    <row r="30" customFormat="false" ht="15" hidden="false" customHeight="false" outlineLevel="0" collapsed="false">
      <c r="A30" s="1" t="s">
        <v>207</v>
      </c>
      <c r="B30" s="1" t="s">
        <v>260</v>
      </c>
      <c r="C30" s="1" t="s">
        <v>2289</v>
      </c>
      <c r="D30" s="1" t="s">
        <v>2290</v>
      </c>
      <c r="E30" s="1" t="s">
        <v>2291</v>
      </c>
      <c r="F30" s="1" t="s">
        <v>2292</v>
      </c>
      <c r="G30" s="17" t="n">
        <v>325</v>
      </c>
      <c r="H30" s="17" t="n">
        <v>12</v>
      </c>
      <c r="I30" s="17" t="n">
        <v>313</v>
      </c>
      <c r="K30" s="29" t="s">
        <v>227</v>
      </c>
      <c r="L30" s="1" t="s">
        <v>297</v>
      </c>
      <c r="M30" s="1" t="s">
        <v>2293</v>
      </c>
    </row>
    <row r="31" customFormat="false" ht="15" hidden="false" customHeight="false" outlineLevel="0" collapsed="false">
      <c r="A31" s="1" t="s">
        <v>207</v>
      </c>
      <c r="B31" s="1" t="s">
        <v>260</v>
      </c>
      <c r="C31" s="1" t="s">
        <v>2277</v>
      </c>
      <c r="D31" s="1" t="s">
        <v>2278</v>
      </c>
      <c r="E31" s="1" t="s">
        <v>2279</v>
      </c>
      <c r="F31" s="1" t="s">
        <v>2280</v>
      </c>
      <c r="G31" s="17" t="n">
        <v>338</v>
      </c>
      <c r="H31" s="17" t="n">
        <v>30</v>
      </c>
      <c r="I31" s="17" t="n">
        <v>308</v>
      </c>
      <c r="K31" s="24" t="s">
        <v>226</v>
      </c>
      <c r="L31" s="1" t="s">
        <v>267</v>
      </c>
      <c r="M31" s="1" t="s">
        <v>2281</v>
      </c>
    </row>
    <row r="32" customFormat="false" ht="15" hidden="false" customHeight="false" outlineLevel="0" collapsed="false">
      <c r="A32" s="1" t="s">
        <v>207</v>
      </c>
      <c r="B32" s="1" t="s">
        <v>260</v>
      </c>
      <c r="C32" s="1" t="s">
        <v>2326</v>
      </c>
      <c r="D32" s="1" t="s">
        <v>2327</v>
      </c>
      <c r="E32" s="1" t="s">
        <v>2328</v>
      </c>
      <c r="F32" s="1" t="s">
        <v>2329</v>
      </c>
      <c r="G32" s="17" t="n">
        <v>283</v>
      </c>
      <c r="H32" s="17" t="n">
        <v>27</v>
      </c>
      <c r="I32" s="17" t="n">
        <v>256</v>
      </c>
      <c r="K32" s="24" t="s">
        <v>226</v>
      </c>
      <c r="L32" s="1" t="s">
        <v>267</v>
      </c>
      <c r="M32" s="1" t="s">
        <v>2330</v>
      </c>
    </row>
    <row r="33" customFormat="false" ht="15" hidden="false" customHeight="false" outlineLevel="0" collapsed="false">
      <c r="A33" s="1" t="s">
        <v>207</v>
      </c>
      <c r="B33" s="1" t="s">
        <v>260</v>
      </c>
      <c r="C33" s="1" t="s">
        <v>2218</v>
      </c>
      <c r="D33" s="1" t="s">
        <v>2219</v>
      </c>
      <c r="E33" s="1" t="s">
        <v>2220</v>
      </c>
      <c r="F33" s="1" t="s">
        <v>2221</v>
      </c>
      <c r="G33" s="17" t="n">
        <v>476</v>
      </c>
      <c r="H33" s="17" t="n">
        <v>252</v>
      </c>
      <c r="I33" s="17" t="n">
        <v>224</v>
      </c>
      <c r="K33" s="29" t="s">
        <v>227</v>
      </c>
      <c r="L33" s="1" t="s">
        <v>297</v>
      </c>
      <c r="M33" s="1" t="s">
        <v>2222</v>
      </c>
    </row>
    <row r="34" customFormat="false" ht="15" hidden="false" customHeight="false" outlineLevel="0" collapsed="false">
      <c r="A34" s="1" t="s">
        <v>207</v>
      </c>
      <c r="B34" s="1" t="s">
        <v>273</v>
      </c>
      <c r="C34" s="1" t="s">
        <v>1193</v>
      </c>
      <c r="D34" s="1" t="s">
        <v>1194</v>
      </c>
      <c r="E34" s="1" t="s">
        <v>2347</v>
      </c>
      <c r="F34" s="1" t="s">
        <v>2348</v>
      </c>
      <c r="G34" s="17" t="n">
        <v>260</v>
      </c>
      <c r="H34" s="17" t="n">
        <v>36</v>
      </c>
      <c r="I34" s="17" t="n">
        <v>224</v>
      </c>
      <c r="K34" s="25" t="s">
        <v>228</v>
      </c>
      <c r="L34" s="1" t="s">
        <v>282</v>
      </c>
      <c r="M34" s="1" t="s">
        <v>2349</v>
      </c>
    </row>
    <row r="35" customFormat="false" ht="15" hidden="false" customHeight="false" outlineLevel="0" collapsed="false">
      <c r="A35" s="1" t="s">
        <v>207</v>
      </c>
      <c r="B35" s="1" t="s">
        <v>260</v>
      </c>
      <c r="C35" s="1" t="s">
        <v>2363</v>
      </c>
      <c r="D35" s="1" t="s">
        <v>2364</v>
      </c>
      <c r="E35" s="1" t="s">
        <v>2365</v>
      </c>
      <c r="F35" s="1" t="s">
        <v>2366</v>
      </c>
      <c r="G35" s="17" t="n">
        <v>227</v>
      </c>
      <c r="H35" s="17" t="n">
        <v>19</v>
      </c>
      <c r="I35" s="17" t="n">
        <v>208</v>
      </c>
      <c r="K35" s="24" t="s">
        <v>226</v>
      </c>
      <c r="L35" s="1" t="s">
        <v>267</v>
      </c>
      <c r="M35" s="1" t="s">
        <v>2367</v>
      </c>
    </row>
    <row r="36" customFormat="false" ht="15" hidden="false" customHeight="false" outlineLevel="0" collapsed="false">
      <c r="A36" s="1" t="s">
        <v>207</v>
      </c>
      <c r="B36" s="1" t="s">
        <v>260</v>
      </c>
      <c r="C36" s="1" t="s">
        <v>1500</v>
      </c>
      <c r="D36" s="1" t="s">
        <v>1501</v>
      </c>
      <c r="E36" s="1" t="s">
        <v>2413</v>
      </c>
      <c r="F36" s="1" t="s">
        <v>2414</v>
      </c>
      <c r="G36" s="17" t="n">
        <v>177</v>
      </c>
      <c r="H36" s="17" t="n">
        <v>9</v>
      </c>
      <c r="I36" s="17" t="n">
        <v>168</v>
      </c>
      <c r="K36" s="29" t="s">
        <v>227</v>
      </c>
      <c r="L36" s="1" t="s">
        <v>297</v>
      </c>
      <c r="M36" s="1" t="s">
        <v>2415</v>
      </c>
    </row>
    <row r="37" customFormat="false" ht="15" hidden="false" customHeight="false" outlineLevel="0" collapsed="false">
      <c r="A37" s="1" t="s">
        <v>207</v>
      </c>
      <c r="B37" s="1" t="s">
        <v>260</v>
      </c>
      <c r="C37" s="1" t="s">
        <v>2591</v>
      </c>
      <c r="D37" s="1" t="s">
        <v>2592</v>
      </c>
      <c r="E37" s="1" t="s">
        <v>2593</v>
      </c>
      <c r="F37" s="1" t="s">
        <v>2594</v>
      </c>
      <c r="G37" s="17" t="n">
        <v>82</v>
      </c>
      <c r="H37" s="17" t="n">
        <v>220</v>
      </c>
      <c r="I37" s="17" t="n">
        <v>-138</v>
      </c>
      <c r="K37" s="29" t="s">
        <v>227</v>
      </c>
      <c r="L37" s="1" t="s">
        <v>297</v>
      </c>
      <c r="M37" s="1" t="s">
        <v>2595</v>
      </c>
    </row>
    <row r="38" customFormat="false" ht="15" hidden="false" customHeight="false" outlineLevel="0" collapsed="false">
      <c r="A38" s="1" t="s">
        <v>207</v>
      </c>
      <c r="B38" s="1" t="s">
        <v>260</v>
      </c>
      <c r="C38" s="1" t="s">
        <v>1498</v>
      </c>
      <c r="D38" s="1" t="s">
        <v>1499</v>
      </c>
      <c r="E38" s="1" t="s">
        <v>2452</v>
      </c>
      <c r="F38" s="1" t="s">
        <v>2453</v>
      </c>
      <c r="G38" s="17" t="n">
        <v>140</v>
      </c>
      <c r="H38" s="17" t="n">
        <v>17</v>
      </c>
      <c r="I38" s="17" t="n">
        <v>123</v>
      </c>
      <c r="K38" s="29" t="s">
        <v>227</v>
      </c>
      <c r="L38" s="1" t="s">
        <v>297</v>
      </c>
      <c r="M38" s="1" t="s">
        <v>2454</v>
      </c>
    </row>
    <row r="39" customFormat="false" ht="15" hidden="false" customHeight="false" outlineLevel="0" collapsed="false">
      <c r="A39" s="1" t="s">
        <v>207</v>
      </c>
      <c r="B39" s="1" t="s">
        <v>260</v>
      </c>
      <c r="C39" s="1" t="s">
        <v>1169</v>
      </c>
      <c r="D39" s="1" t="s">
        <v>1170</v>
      </c>
      <c r="E39" s="1" t="s">
        <v>2509</v>
      </c>
      <c r="F39" s="1" t="s">
        <v>2510</v>
      </c>
      <c r="G39" s="17" t="n">
        <v>106</v>
      </c>
      <c r="H39" s="17" t="n">
        <v>0</v>
      </c>
      <c r="I39" s="17" t="n">
        <v>106</v>
      </c>
      <c r="K39" s="29" t="s">
        <v>227</v>
      </c>
      <c r="L39" s="1" t="s">
        <v>297</v>
      </c>
      <c r="M39" s="1" t="s">
        <v>2511</v>
      </c>
    </row>
    <row r="40" customFormat="false" ht="15" hidden="false" customHeight="false" outlineLevel="0" collapsed="false">
      <c r="A40" s="1" t="s">
        <v>207</v>
      </c>
      <c r="B40" s="1" t="s">
        <v>273</v>
      </c>
      <c r="C40" s="1" t="s">
        <v>2447</v>
      </c>
      <c r="D40" s="1" t="s">
        <v>2448</v>
      </c>
      <c r="E40" s="1" t="s">
        <v>2449</v>
      </c>
      <c r="F40" s="1" t="s">
        <v>2450</v>
      </c>
      <c r="G40" s="17" t="n">
        <v>147</v>
      </c>
      <c r="H40" s="17" t="n">
        <v>55</v>
      </c>
      <c r="I40" s="17" t="n">
        <v>92</v>
      </c>
      <c r="K40" s="25" t="s">
        <v>228</v>
      </c>
      <c r="L40" s="1" t="s">
        <v>282</v>
      </c>
      <c r="M40" s="1" t="s">
        <v>2451</v>
      </c>
    </row>
    <row r="41" customFormat="false" ht="15" hidden="false" customHeight="false" outlineLevel="0" collapsed="false">
      <c r="A41" s="1" t="s">
        <v>207</v>
      </c>
      <c r="B41" s="1" t="s">
        <v>260</v>
      </c>
      <c r="C41" s="1" t="s">
        <v>2563</v>
      </c>
      <c r="D41" s="1" t="s">
        <v>2564</v>
      </c>
      <c r="E41" s="1" t="s">
        <v>2565</v>
      </c>
      <c r="F41" s="1" t="s">
        <v>2566</v>
      </c>
      <c r="G41" s="17" t="n">
        <v>92</v>
      </c>
      <c r="H41" s="17" t="n">
        <v>0</v>
      </c>
      <c r="I41" s="17" t="n">
        <v>92</v>
      </c>
      <c r="K41" s="24" t="s">
        <v>226</v>
      </c>
      <c r="L41" s="1" t="s">
        <v>267</v>
      </c>
      <c r="M41" s="1" t="s">
        <v>2567</v>
      </c>
    </row>
    <row r="42" customFormat="false" ht="15" hidden="false" customHeight="false" outlineLevel="0" collapsed="false">
      <c r="A42" s="1" t="s">
        <v>207</v>
      </c>
      <c r="B42" s="1" t="s">
        <v>273</v>
      </c>
      <c r="C42" s="1" t="s">
        <v>1151</v>
      </c>
      <c r="D42" s="1" t="s">
        <v>1152</v>
      </c>
      <c r="E42" s="1" t="s">
        <v>2505</v>
      </c>
      <c r="F42" s="1" t="s">
        <v>2506</v>
      </c>
      <c r="G42" s="17" t="n">
        <v>107</v>
      </c>
      <c r="H42" s="17" t="n">
        <v>38</v>
      </c>
      <c r="I42" s="17" t="n">
        <v>69</v>
      </c>
      <c r="J42" s="1" t="s">
        <v>2507</v>
      </c>
      <c r="K42" s="29" t="s">
        <v>227</v>
      </c>
      <c r="L42" s="1" t="s">
        <v>297</v>
      </c>
      <c r="M42" s="1" t="s">
        <v>2508</v>
      </c>
    </row>
    <row r="43" customFormat="false" ht="15" hidden="false" customHeight="false" outlineLevel="0" collapsed="false">
      <c r="A43" s="1" t="s">
        <v>207</v>
      </c>
      <c r="B43" s="1" t="s">
        <v>273</v>
      </c>
      <c r="C43" s="1" t="s">
        <v>2656</v>
      </c>
      <c r="D43" s="1" t="s">
        <v>2657</v>
      </c>
      <c r="E43" s="1" t="s">
        <v>2213</v>
      </c>
      <c r="F43" s="1" t="s">
        <v>2658</v>
      </c>
      <c r="G43" s="17" t="n">
        <v>60</v>
      </c>
      <c r="H43" s="17" t="n">
        <v>4</v>
      </c>
      <c r="I43" s="17" t="n">
        <v>56</v>
      </c>
      <c r="K43" s="24" t="s">
        <v>226</v>
      </c>
      <c r="L43" s="1" t="s">
        <v>267</v>
      </c>
      <c r="M43" s="1" t="s">
        <v>2659</v>
      </c>
    </row>
    <row r="44" customFormat="false" ht="15" hidden="false" customHeight="false" outlineLevel="0" collapsed="false">
      <c r="A44" s="1" t="s">
        <v>207</v>
      </c>
      <c r="B44" s="1" t="s">
        <v>260</v>
      </c>
      <c r="C44" s="1" t="s">
        <v>3124</v>
      </c>
      <c r="D44" s="1" t="s">
        <v>3125</v>
      </c>
      <c r="E44" s="1" t="s">
        <v>3126</v>
      </c>
      <c r="F44" s="1" t="s">
        <v>3127</v>
      </c>
      <c r="G44" s="17" t="n">
        <v>3</v>
      </c>
      <c r="H44" s="17" t="n">
        <v>51</v>
      </c>
      <c r="I44" s="17" t="n">
        <v>-48</v>
      </c>
      <c r="K44" s="29" t="s">
        <v>227</v>
      </c>
      <c r="L44" s="1" t="s">
        <v>297</v>
      </c>
      <c r="M44" s="1" t="s">
        <v>3128</v>
      </c>
    </row>
    <row r="45" customFormat="false" ht="15" hidden="false" customHeight="false" outlineLevel="0" collapsed="false">
      <c r="A45" s="1" t="s">
        <v>207</v>
      </c>
      <c r="B45" s="1" t="s">
        <v>260</v>
      </c>
      <c r="C45" s="1" t="s">
        <v>2712</v>
      </c>
      <c r="D45" s="1" t="s">
        <v>2713</v>
      </c>
      <c r="E45" s="1" t="s">
        <v>2714</v>
      </c>
      <c r="F45" s="1" t="s">
        <v>2715</v>
      </c>
      <c r="G45" s="17" t="n">
        <v>48</v>
      </c>
      <c r="H45" s="17" t="n">
        <v>3</v>
      </c>
      <c r="I45" s="17" t="n">
        <v>45</v>
      </c>
      <c r="K45" s="24" t="s">
        <v>226</v>
      </c>
      <c r="L45" s="1" t="s">
        <v>267</v>
      </c>
      <c r="M45" s="1" t="s">
        <v>2716</v>
      </c>
    </row>
    <row r="46" customFormat="false" ht="15" hidden="false" customHeight="false" outlineLevel="0" collapsed="false">
      <c r="A46" s="1" t="s">
        <v>207</v>
      </c>
      <c r="B46" s="1" t="s">
        <v>273</v>
      </c>
      <c r="C46" s="1" t="s">
        <v>2770</v>
      </c>
      <c r="D46" s="1" t="s">
        <v>2771</v>
      </c>
      <c r="E46" s="1" t="s">
        <v>2772</v>
      </c>
      <c r="F46" s="1" t="s">
        <v>2773</v>
      </c>
      <c r="G46" s="17" t="n">
        <v>35</v>
      </c>
      <c r="H46" s="17" t="n">
        <v>3</v>
      </c>
      <c r="I46" s="17" t="n">
        <v>32</v>
      </c>
      <c r="K46" s="24" t="s">
        <v>226</v>
      </c>
      <c r="L46" s="1" t="s">
        <v>267</v>
      </c>
      <c r="M46" s="1" t="s">
        <v>2774</v>
      </c>
    </row>
    <row r="47" customFormat="false" ht="15" hidden="false" customHeight="false" outlineLevel="0" collapsed="false">
      <c r="A47" s="1" t="s">
        <v>207</v>
      </c>
      <c r="B47" s="1" t="s">
        <v>260</v>
      </c>
      <c r="C47" s="1" t="s">
        <v>3197</v>
      </c>
      <c r="D47" s="1" t="s">
        <v>3198</v>
      </c>
      <c r="E47" s="1" t="s">
        <v>3199</v>
      </c>
      <c r="F47" s="1" t="s">
        <v>3200</v>
      </c>
      <c r="G47" s="17" t="n">
        <v>1</v>
      </c>
      <c r="H47" s="17" t="n">
        <v>33</v>
      </c>
      <c r="I47" s="17" t="n">
        <v>-32</v>
      </c>
      <c r="K47" s="25" t="s">
        <v>228</v>
      </c>
      <c r="L47" s="1" t="s">
        <v>282</v>
      </c>
      <c r="M47" s="1" t="s">
        <v>3202</v>
      </c>
    </row>
    <row r="48" customFormat="false" ht="15" hidden="false" customHeight="false" outlineLevel="0" collapsed="false">
      <c r="A48" s="1" t="s">
        <v>207</v>
      </c>
      <c r="B48" s="1" t="s">
        <v>260</v>
      </c>
      <c r="C48" s="1" t="s">
        <v>2791</v>
      </c>
      <c r="D48" s="1" t="s">
        <v>2792</v>
      </c>
      <c r="E48" s="1" t="s">
        <v>2793</v>
      </c>
      <c r="F48" s="1" t="s">
        <v>2794</v>
      </c>
      <c r="G48" s="17" t="n">
        <v>30</v>
      </c>
      <c r="H48" s="17" t="n">
        <v>0</v>
      </c>
      <c r="I48" s="17" t="n">
        <v>30</v>
      </c>
      <c r="K48" s="29" t="s">
        <v>227</v>
      </c>
      <c r="L48" s="1" t="s">
        <v>297</v>
      </c>
      <c r="M48" s="1" t="s">
        <v>2795</v>
      </c>
    </row>
    <row r="49" customFormat="false" ht="15" hidden="false" customHeight="false" outlineLevel="0" collapsed="false">
      <c r="A49" s="1" t="s">
        <v>207</v>
      </c>
      <c r="B49" s="1" t="s">
        <v>273</v>
      </c>
      <c r="C49" s="1" t="s">
        <v>2847</v>
      </c>
      <c r="D49" s="1" t="s">
        <v>2848</v>
      </c>
      <c r="E49" s="1" t="s">
        <v>2849</v>
      </c>
      <c r="F49" s="1" t="s">
        <v>2850</v>
      </c>
      <c r="G49" s="17" t="n">
        <v>23</v>
      </c>
      <c r="H49" s="17" t="n">
        <v>0</v>
      </c>
      <c r="I49" s="17" t="n">
        <v>23</v>
      </c>
      <c r="K49" s="25" t="s">
        <v>228</v>
      </c>
      <c r="L49" s="1" t="s">
        <v>282</v>
      </c>
      <c r="M49" s="1" t="s">
        <v>2851</v>
      </c>
    </row>
    <row r="50" customFormat="false" ht="15" hidden="false" customHeight="false" outlineLevel="0" collapsed="false">
      <c r="A50" s="1" t="s">
        <v>207</v>
      </c>
      <c r="B50" s="1" t="s">
        <v>273</v>
      </c>
      <c r="C50" s="1" t="s">
        <v>2810</v>
      </c>
      <c r="D50" s="1" t="s">
        <v>2811</v>
      </c>
      <c r="E50" s="1" t="s">
        <v>2812</v>
      </c>
      <c r="F50" s="1" t="s">
        <v>2813</v>
      </c>
      <c r="G50" s="17" t="n">
        <v>28</v>
      </c>
      <c r="H50" s="17" t="n">
        <v>8</v>
      </c>
      <c r="I50" s="17" t="n">
        <v>20</v>
      </c>
      <c r="K50" s="24" t="s">
        <v>226</v>
      </c>
      <c r="L50" s="1" t="s">
        <v>267</v>
      </c>
      <c r="M50" s="1" t="s">
        <v>2815</v>
      </c>
    </row>
    <row r="51" customFormat="false" ht="15" hidden="false" customHeight="false" outlineLevel="0" collapsed="false">
      <c r="A51" s="1" t="s">
        <v>207</v>
      </c>
      <c r="B51" s="1" t="s">
        <v>273</v>
      </c>
      <c r="C51" s="1" t="s">
        <v>2834</v>
      </c>
      <c r="D51" s="1" t="s">
        <v>2835</v>
      </c>
      <c r="E51" s="1" t="s">
        <v>2836</v>
      </c>
      <c r="F51" s="1" t="s">
        <v>2837</v>
      </c>
      <c r="G51" s="17" t="n">
        <v>25</v>
      </c>
      <c r="H51" s="17" t="n">
        <v>7</v>
      </c>
      <c r="I51" s="17" t="n">
        <v>18</v>
      </c>
      <c r="K51" s="29" t="s">
        <v>227</v>
      </c>
      <c r="L51" s="1" t="s">
        <v>297</v>
      </c>
      <c r="M51" s="1" t="s">
        <v>2838</v>
      </c>
    </row>
    <row r="52" customFormat="false" ht="15" hidden="false" customHeight="false" outlineLevel="0" collapsed="false">
      <c r="A52" s="1" t="s">
        <v>207</v>
      </c>
      <c r="B52" s="1" t="s">
        <v>273</v>
      </c>
      <c r="C52" s="1" t="s">
        <v>2983</v>
      </c>
      <c r="D52" s="1" t="s">
        <v>2984</v>
      </c>
      <c r="E52" s="1" t="s">
        <v>2985</v>
      </c>
      <c r="F52" s="1" t="s">
        <v>2984</v>
      </c>
      <c r="G52" s="17" t="n">
        <v>10</v>
      </c>
      <c r="H52" s="17" t="n">
        <v>6</v>
      </c>
      <c r="I52" s="17" t="n">
        <v>4</v>
      </c>
      <c r="K52" s="24" t="s">
        <v>226</v>
      </c>
      <c r="L52" s="1" t="s">
        <v>267</v>
      </c>
      <c r="M52" s="1" t="s">
        <v>764</v>
      </c>
    </row>
    <row r="53" customFormat="false" ht="15" hidden="false" customHeight="false" outlineLevel="0" collapsed="false">
      <c r="A53" s="1" t="s">
        <v>207</v>
      </c>
      <c r="B53" s="1" t="s">
        <v>273</v>
      </c>
      <c r="C53" s="1" t="s">
        <v>2707</v>
      </c>
      <c r="D53" s="1" t="s">
        <v>2708</v>
      </c>
      <c r="E53" s="1" t="s">
        <v>2709</v>
      </c>
      <c r="F53" s="1" t="s">
        <v>2710</v>
      </c>
      <c r="G53" s="17" t="n">
        <v>49</v>
      </c>
      <c r="H53" s="17" t="n">
        <v>50</v>
      </c>
      <c r="I53" s="17" t="n">
        <v>-1</v>
      </c>
      <c r="K53" s="25" t="s">
        <v>228</v>
      </c>
      <c r="L53" s="1" t="s">
        <v>282</v>
      </c>
      <c r="M53" s="1" t="s">
        <v>2711</v>
      </c>
    </row>
    <row r="54" customFormat="false" ht="15" hidden="false" customHeight="false" outlineLevel="0" collapsed="false">
      <c r="A54" s="1" t="s">
        <v>208</v>
      </c>
      <c r="B54" s="1" t="s">
        <v>260</v>
      </c>
      <c r="C54" s="1" t="s">
        <v>3916</v>
      </c>
      <c r="D54" s="1" t="s">
        <v>2278</v>
      </c>
      <c r="E54" s="1" t="s">
        <v>3356</v>
      </c>
      <c r="F54" s="1" t="s">
        <v>3917</v>
      </c>
      <c r="G54" s="17" t="n">
        <v>10</v>
      </c>
      <c r="H54" s="17" t="n">
        <v>397</v>
      </c>
      <c r="I54" s="17" t="n">
        <v>-387</v>
      </c>
      <c r="K54" s="24" t="s">
        <v>226</v>
      </c>
      <c r="L54" s="1" t="s">
        <v>267</v>
      </c>
      <c r="M54" s="1" t="s">
        <v>909</v>
      </c>
    </row>
    <row r="55" customFormat="false" ht="15" hidden="false" customHeight="false" outlineLevel="0" collapsed="false">
      <c r="A55" s="1" t="s">
        <v>208</v>
      </c>
      <c r="B55" s="1" t="s">
        <v>273</v>
      </c>
      <c r="C55" s="1" t="s">
        <v>308</v>
      </c>
      <c r="D55" s="1" t="s">
        <v>309</v>
      </c>
      <c r="E55" s="1" t="s">
        <v>3473</v>
      </c>
      <c r="F55" s="1" t="s">
        <v>3474</v>
      </c>
      <c r="G55" s="17" t="n">
        <v>1017</v>
      </c>
      <c r="H55" s="17" t="n">
        <v>680</v>
      </c>
      <c r="I55" s="17" t="n">
        <v>337</v>
      </c>
      <c r="K55" s="24" t="s">
        <v>226</v>
      </c>
      <c r="L55" s="1" t="s">
        <v>267</v>
      </c>
      <c r="M55" s="1" t="s">
        <v>3475</v>
      </c>
    </row>
    <row r="56" customFormat="false" ht="15" hidden="false" customHeight="false" outlineLevel="0" collapsed="false">
      <c r="A56" s="1" t="s">
        <v>208</v>
      </c>
      <c r="B56" s="1" t="s">
        <v>260</v>
      </c>
      <c r="C56" s="1" t="s">
        <v>536</v>
      </c>
      <c r="D56" s="1" t="s">
        <v>537</v>
      </c>
      <c r="E56" s="1" t="s">
        <v>3509</v>
      </c>
      <c r="F56" s="1" t="s">
        <v>3510</v>
      </c>
      <c r="G56" s="17" t="n">
        <v>485</v>
      </c>
      <c r="H56" s="17" t="n">
        <v>200</v>
      </c>
      <c r="I56" s="17" t="n">
        <v>285</v>
      </c>
      <c r="K56" s="24" t="s">
        <v>226</v>
      </c>
      <c r="L56" s="1" t="s">
        <v>267</v>
      </c>
      <c r="M56" s="1" t="s">
        <v>3511</v>
      </c>
    </row>
    <row r="57" customFormat="false" ht="15" hidden="false" customHeight="false" outlineLevel="0" collapsed="false">
      <c r="A57" s="1" t="s">
        <v>208</v>
      </c>
      <c r="B57" s="1" t="s">
        <v>260</v>
      </c>
      <c r="C57" s="1" t="s">
        <v>3544</v>
      </c>
      <c r="D57" s="1" t="s">
        <v>3545</v>
      </c>
      <c r="E57" s="1" t="s">
        <v>3546</v>
      </c>
      <c r="F57" s="1" t="s">
        <v>3547</v>
      </c>
      <c r="G57" s="17" t="n">
        <v>258</v>
      </c>
      <c r="H57" s="17" t="n">
        <v>10</v>
      </c>
      <c r="I57" s="17" t="n">
        <v>248</v>
      </c>
      <c r="K57" s="24" t="s">
        <v>226</v>
      </c>
      <c r="L57" s="1" t="s">
        <v>267</v>
      </c>
      <c r="M57" s="1" t="s">
        <v>3548</v>
      </c>
    </row>
    <row r="58" customFormat="false" ht="15" hidden="false" customHeight="false" outlineLevel="0" collapsed="false">
      <c r="A58" s="1" t="s">
        <v>208</v>
      </c>
      <c r="B58" s="1" t="s">
        <v>260</v>
      </c>
      <c r="C58" s="1" t="s">
        <v>483</v>
      </c>
      <c r="D58" s="1" t="s">
        <v>484</v>
      </c>
      <c r="E58" s="1" t="s">
        <v>3564</v>
      </c>
      <c r="F58" s="1" t="s">
        <v>3565</v>
      </c>
      <c r="G58" s="17" t="n">
        <v>200</v>
      </c>
      <c r="H58" s="17" t="n">
        <v>86</v>
      </c>
      <c r="I58" s="17" t="n">
        <v>114</v>
      </c>
      <c r="K58" s="25" t="s">
        <v>228</v>
      </c>
      <c r="L58" s="1" t="s">
        <v>282</v>
      </c>
      <c r="M58" s="1" t="s">
        <v>3566</v>
      </c>
    </row>
    <row r="59" customFormat="false" ht="15" hidden="false" customHeight="false" outlineLevel="0" collapsed="false">
      <c r="A59" s="1" t="s">
        <v>208</v>
      </c>
      <c r="B59" s="1" t="s">
        <v>260</v>
      </c>
      <c r="C59" s="1" t="s">
        <v>4003</v>
      </c>
      <c r="D59" s="1" t="s">
        <v>4004</v>
      </c>
      <c r="E59" s="1" t="s">
        <v>4005</v>
      </c>
      <c r="F59" s="1" t="s">
        <v>4006</v>
      </c>
      <c r="G59" s="17" t="n">
        <v>6</v>
      </c>
      <c r="H59" s="17" t="n">
        <v>120</v>
      </c>
      <c r="I59" s="17" t="n">
        <v>-114</v>
      </c>
      <c r="K59" s="29" t="s">
        <v>227</v>
      </c>
      <c r="L59" s="1" t="s">
        <v>297</v>
      </c>
      <c r="M59" s="1" t="s">
        <v>4007</v>
      </c>
    </row>
    <row r="60" customFormat="false" ht="15" hidden="false" customHeight="false" outlineLevel="0" collapsed="false">
      <c r="A60" s="1" t="s">
        <v>208</v>
      </c>
      <c r="B60" s="1" t="s">
        <v>260</v>
      </c>
      <c r="C60" s="1" t="s">
        <v>3819</v>
      </c>
      <c r="D60" s="1" t="s">
        <v>3820</v>
      </c>
      <c r="E60" s="1" t="s">
        <v>3213</v>
      </c>
      <c r="F60" s="1" t="s">
        <v>3821</v>
      </c>
      <c r="G60" s="17" t="n">
        <v>20</v>
      </c>
      <c r="H60" s="17" t="n">
        <v>114</v>
      </c>
      <c r="I60" s="17" t="n">
        <v>-94</v>
      </c>
      <c r="K60" s="25" t="s">
        <v>228</v>
      </c>
      <c r="L60" s="1" t="s">
        <v>282</v>
      </c>
      <c r="M60" s="1" t="s">
        <v>3822</v>
      </c>
    </row>
    <row r="61" customFormat="false" ht="15" hidden="false" customHeight="false" outlineLevel="0" collapsed="false">
      <c r="A61" s="1" t="s">
        <v>208</v>
      </c>
      <c r="B61" s="1" t="s">
        <v>260</v>
      </c>
      <c r="C61" s="1" t="s">
        <v>2742</v>
      </c>
      <c r="D61" s="1" t="s">
        <v>2743</v>
      </c>
      <c r="E61" s="1" t="s">
        <v>1971</v>
      </c>
      <c r="F61" s="1" t="s">
        <v>3672</v>
      </c>
      <c r="G61" s="17" t="n">
        <v>60</v>
      </c>
      <c r="H61" s="17" t="n">
        <v>140</v>
      </c>
      <c r="I61" s="17" t="n">
        <v>-80</v>
      </c>
      <c r="K61" s="25" t="s">
        <v>228</v>
      </c>
      <c r="L61" s="1" t="s">
        <v>282</v>
      </c>
      <c r="M61" s="1" t="s">
        <v>3673</v>
      </c>
    </row>
    <row r="62" customFormat="false" ht="15" hidden="false" customHeight="false" outlineLevel="0" collapsed="false">
      <c r="A62" s="1" t="s">
        <v>208</v>
      </c>
      <c r="B62" s="1" t="s">
        <v>260</v>
      </c>
      <c r="C62" s="1" t="s">
        <v>3551</v>
      </c>
      <c r="D62" s="1" t="s">
        <v>3552</v>
      </c>
      <c r="E62" s="1" t="s">
        <v>2757</v>
      </c>
      <c r="F62" s="1" t="s">
        <v>3553</v>
      </c>
      <c r="G62" s="17" t="n">
        <v>240</v>
      </c>
      <c r="H62" s="17" t="n">
        <v>290</v>
      </c>
      <c r="I62" s="17" t="n">
        <v>-50</v>
      </c>
      <c r="K62" s="24" t="s">
        <v>226</v>
      </c>
      <c r="L62" s="1" t="s">
        <v>267</v>
      </c>
      <c r="M62" s="1" t="s">
        <v>909</v>
      </c>
    </row>
    <row r="63" customFormat="false" ht="15" hidden="false" customHeight="false" outlineLevel="0" collapsed="false">
      <c r="A63" s="1" t="s">
        <v>208</v>
      </c>
      <c r="B63" s="1" t="s">
        <v>260</v>
      </c>
      <c r="C63" s="1" t="s">
        <v>4064</v>
      </c>
      <c r="D63" s="1" t="s">
        <v>4065</v>
      </c>
      <c r="E63" s="1" t="s">
        <v>4066</v>
      </c>
      <c r="F63" s="1" t="s">
        <v>4067</v>
      </c>
      <c r="G63" s="17" t="n">
        <v>4</v>
      </c>
      <c r="H63" s="17" t="n">
        <v>54</v>
      </c>
      <c r="I63" s="17" t="n">
        <v>-50</v>
      </c>
      <c r="K63" s="25" t="s">
        <v>228</v>
      </c>
      <c r="L63" s="1" t="s">
        <v>282</v>
      </c>
      <c r="M63" s="1" t="s">
        <v>4068</v>
      </c>
    </row>
    <row r="64" customFormat="false" ht="15" hidden="false" customHeight="false" outlineLevel="0" collapsed="false">
      <c r="A64" s="1" t="s">
        <v>208</v>
      </c>
      <c r="B64" s="1" t="s">
        <v>273</v>
      </c>
      <c r="C64" s="1" t="s">
        <v>3715</v>
      </c>
      <c r="D64" s="1" t="s">
        <v>3716</v>
      </c>
      <c r="E64" s="1" t="s">
        <v>3717</v>
      </c>
      <c r="F64" s="1" t="s">
        <v>3718</v>
      </c>
      <c r="G64" s="17" t="n">
        <v>50</v>
      </c>
      <c r="H64" s="17" t="n">
        <v>90</v>
      </c>
      <c r="I64" s="17" t="n">
        <v>-40</v>
      </c>
      <c r="K64" s="29" t="s">
        <v>227</v>
      </c>
      <c r="L64" s="1" t="s">
        <v>297</v>
      </c>
      <c r="M64" s="1" t="s">
        <v>3719</v>
      </c>
    </row>
    <row r="65" customFormat="false" ht="15" hidden="false" customHeight="false" outlineLevel="0" collapsed="false">
      <c r="A65" s="1" t="s">
        <v>208</v>
      </c>
      <c r="B65" s="1" t="s">
        <v>260</v>
      </c>
      <c r="C65" s="1" t="s">
        <v>1535</v>
      </c>
      <c r="D65" s="1" t="s">
        <v>1536</v>
      </c>
      <c r="E65" s="1" t="s">
        <v>2162</v>
      </c>
      <c r="F65" s="1" t="s">
        <v>4170</v>
      </c>
      <c r="G65" s="17" t="n">
        <v>1</v>
      </c>
      <c r="H65" s="17" t="n">
        <v>30</v>
      </c>
      <c r="I65" s="17" t="n">
        <v>-29</v>
      </c>
      <c r="K65" s="24" t="s">
        <v>226</v>
      </c>
      <c r="L65" s="1" t="s">
        <v>267</v>
      </c>
      <c r="M65" s="1" t="s">
        <v>3566</v>
      </c>
    </row>
    <row r="66" customFormat="false" ht="15" hidden="false" customHeight="false" outlineLevel="0" collapsed="false">
      <c r="A66" s="1" t="s">
        <v>208</v>
      </c>
      <c r="B66" s="1" t="s">
        <v>260</v>
      </c>
      <c r="C66" s="1" t="s">
        <v>566</v>
      </c>
      <c r="D66" s="1" t="s">
        <v>567</v>
      </c>
      <c r="E66" s="1" t="s">
        <v>101</v>
      </c>
      <c r="F66" s="1" t="s">
        <v>4115</v>
      </c>
      <c r="G66" s="17" t="n">
        <v>3</v>
      </c>
      <c r="H66" s="17" t="n">
        <v>30</v>
      </c>
      <c r="I66" s="17" t="n">
        <v>-27</v>
      </c>
      <c r="K66" s="25" t="s">
        <v>228</v>
      </c>
      <c r="L66" s="1" t="s">
        <v>282</v>
      </c>
      <c r="M66" s="1" t="s">
        <v>4116</v>
      </c>
    </row>
    <row r="67" customFormat="false" ht="15" hidden="false" customHeight="false" outlineLevel="0" collapsed="false">
      <c r="A67" s="1" t="s">
        <v>208</v>
      </c>
      <c r="B67" s="1" t="s">
        <v>260</v>
      </c>
      <c r="C67" s="1" t="s">
        <v>1112</v>
      </c>
      <c r="D67" s="1" t="s">
        <v>1113</v>
      </c>
      <c r="E67" s="1" t="s">
        <v>1998</v>
      </c>
      <c r="F67" s="1" t="s">
        <v>3676</v>
      </c>
      <c r="G67" s="17" t="n">
        <v>50</v>
      </c>
      <c r="H67" s="17" t="n">
        <v>24</v>
      </c>
      <c r="I67" s="17" t="n">
        <v>26</v>
      </c>
      <c r="K67" s="24" t="s">
        <v>226</v>
      </c>
      <c r="L67" s="1" t="s">
        <v>267</v>
      </c>
      <c r="M67" s="1" t="s">
        <v>3677</v>
      </c>
    </row>
    <row r="68" customFormat="false" ht="15" hidden="false" customHeight="false" outlineLevel="0" collapsed="false">
      <c r="A68" s="1" t="s">
        <v>208</v>
      </c>
      <c r="B68" s="1" t="s">
        <v>260</v>
      </c>
      <c r="C68" s="1" t="s">
        <v>3729</v>
      </c>
      <c r="D68" s="1" t="s">
        <v>3730</v>
      </c>
      <c r="E68" s="1" t="s">
        <v>3731</v>
      </c>
      <c r="F68" s="1" t="s">
        <v>3732</v>
      </c>
      <c r="G68" s="17" t="n">
        <v>41</v>
      </c>
      <c r="H68" s="17" t="n">
        <v>15</v>
      </c>
      <c r="I68" s="17" t="n">
        <v>26</v>
      </c>
      <c r="K68" s="25" t="s">
        <v>228</v>
      </c>
      <c r="L68" s="1" t="s">
        <v>282</v>
      </c>
      <c r="M68" s="1" t="s">
        <v>3733</v>
      </c>
    </row>
    <row r="69" customFormat="false" ht="15" hidden="false" customHeight="false" outlineLevel="0" collapsed="false">
      <c r="A69" s="1" t="s">
        <v>208</v>
      </c>
      <c r="B69" s="1" t="s">
        <v>260</v>
      </c>
      <c r="C69" s="1" t="s">
        <v>1915</v>
      </c>
      <c r="D69" s="1" t="s">
        <v>1916</v>
      </c>
      <c r="E69" s="1" t="s">
        <v>3811</v>
      </c>
      <c r="F69" s="1" t="s">
        <v>3812</v>
      </c>
      <c r="G69" s="17" t="n">
        <v>20</v>
      </c>
      <c r="H69" s="17" t="n">
        <v>40</v>
      </c>
      <c r="I69" s="17" t="n">
        <v>-20</v>
      </c>
      <c r="K69" s="24" t="s">
        <v>226</v>
      </c>
      <c r="L69" s="1" t="s">
        <v>267</v>
      </c>
      <c r="M69" s="1" t="s">
        <v>558</v>
      </c>
    </row>
    <row r="70" customFormat="false" ht="15" hidden="false" customHeight="false" outlineLevel="0" collapsed="false">
      <c r="A70" s="1" t="s">
        <v>208</v>
      </c>
      <c r="B70" s="1" t="s">
        <v>260</v>
      </c>
      <c r="C70" s="1" t="s">
        <v>2461</v>
      </c>
      <c r="D70" s="1" t="s">
        <v>2462</v>
      </c>
      <c r="E70" s="1" t="s">
        <v>1846</v>
      </c>
      <c r="F70" s="1" t="s">
        <v>3723</v>
      </c>
      <c r="G70" s="17" t="n">
        <v>46</v>
      </c>
      <c r="H70" s="17" t="n">
        <v>32</v>
      </c>
      <c r="I70" s="17" t="n">
        <v>14</v>
      </c>
      <c r="K70" s="24" t="s">
        <v>226</v>
      </c>
      <c r="L70" s="1" t="s">
        <v>267</v>
      </c>
      <c r="M70" s="1" t="s">
        <v>3724</v>
      </c>
    </row>
    <row r="71" customFormat="false" ht="15" hidden="false" customHeight="false" outlineLevel="0" collapsed="false">
      <c r="A71" s="1" t="s">
        <v>208</v>
      </c>
      <c r="B71" s="1" t="s">
        <v>260</v>
      </c>
      <c r="C71" s="1" t="s">
        <v>541</v>
      </c>
      <c r="D71" s="1" t="s">
        <v>542</v>
      </c>
      <c r="E71" s="1" t="s">
        <v>3793</v>
      </c>
      <c r="F71" s="1" t="s">
        <v>3794</v>
      </c>
      <c r="G71" s="17" t="n">
        <v>24</v>
      </c>
      <c r="H71" s="17" t="n">
        <v>10</v>
      </c>
      <c r="I71" s="17" t="n">
        <v>14</v>
      </c>
      <c r="K71" s="24" t="s">
        <v>226</v>
      </c>
      <c r="L71" s="1" t="s">
        <v>267</v>
      </c>
      <c r="M71" s="1" t="s">
        <v>558</v>
      </c>
    </row>
    <row r="72" customFormat="false" ht="15" hidden="false" customHeight="false" outlineLevel="0" collapsed="false">
      <c r="A72" s="1" t="s">
        <v>208</v>
      </c>
      <c r="B72" s="1" t="s">
        <v>273</v>
      </c>
      <c r="C72" s="1" t="s">
        <v>4045</v>
      </c>
      <c r="D72" s="1" t="s">
        <v>4046</v>
      </c>
      <c r="E72" s="1" t="s">
        <v>4047</v>
      </c>
      <c r="F72" s="1" t="s">
        <v>4048</v>
      </c>
      <c r="G72" s="17" t="n">
        <v>5</v>
      </c>
      <c r="H72" s="17" t="n">
        <v>19</v>
      </c>
      <c r="I72" s="17" t="n">
        <v>-14</v>
      </c>
      <c r="K72" s="24" t="s">
        <v>226</v>
      </c>
      <c r="L72" s="1" t="s">
        <v>267</v>
      </c>
      <c r="M72" s="1" t="s">
        <v>4049</v>
      </c>
    </row>
    <row r="73" customFormat="false" ht="15" hidden="false" customHeight="false" outlineLevel="0" collapsed="false">
      <c r="A73" s="1" t="s">
        <v>208</v>
      </c>
      <c r="B73" s="1" t="s">
        <v>260</v>
      </c>
      <c r="C73" s="1" t="s">
        <v>3691</v>
      </c>
      <c r="D73" s="1" t="s">
        <v>3692</v>
      </c>
      <c r="E73" s="1" t="s">
        <v>3693</v>
      </c>
      <c r="F73" s="1" t="s">
        <v>3694</v>
      </c>
      <c r="G73" s="17" t="n">
        <v>50</v>
      </c>
      <c r="H73" s="17" t="n">
        <v>63</v>
      </c>
      <c r="I73" s="17" t="n">
        <v>-13</v>
      </c>
      <c r="K73" s="29" t="s">
        <v>227</v>
      </c>
      <c r="L73" s="1" t="s">
        <v>297</v>
      </c>
      <c r="M73" s="1" t="s">
        <v>3695</v>
      </c>
    </row>
    <row r="74" customFormat="false" ht="15" hidden="false" customHeight="false" outlineLevel="0" collapsed="false">
      <c r="A74" s="1" t="s">
        <v>208</v>
      </c>
      <c r="B74" s="1" t="s">
        <v>260</v>
      </c>
      <c r="C74" s="1" t="s">
        <v>1010</v>
      </c>
      <c r="D74" s="1" t="s">
        <v>1011</v>
      </c>
      <c r="E74" s="1" t="s">
        <v>1840</v>
      </c>
      <c r="F74" s="1" t="s">
        <v>3728</v>
      </c>
      <c r="G74" s="17" t="n">
        <v>45</v>
      </c>
      <c r="H74" s="17" t="n">
        <v>32</v>
      </c>
      <c r="I74" s="17" t="n">
        <v>13</v>
      </c>
      <c r="K74" s="24" t="s">
        <v>226</v>
      </c>
      <c r="L74" s="1" t="s">
        <v>267</v>
      </c>
      <c r="M74" s="1" t="s">
        <v>3724</v>
      </c>
    </row>
    <row r="75" customFormat="false" ht="15" hidden="false" customHeight="false" outlineLevel="0" collapsed="false">
      <c r="A75" s="1" t="s">
        <v>208</v>
      </c>
      <c r="B75" s="1" t="s">
        <v>273</v>
      </c>
      <c r="C75" s="1" t="s">
        <v>1547</v>
      </c>
      <c r="D75" s="1" t="s">
        <v>1548</v>
      </c>
      <c r="E75" s="1" t="s">
        <v>3858</v>
      </c>
      <c r="F75" s="1" t="s">
        <v>3859</v>
      </c>
      <c r="G75" s="17" t="n">
        <v>18</v>
      </c>
      <c r="H75" s="17" t="n">
        <v>5</v>
      </c>
      <c r="I75" s="17" t="n">
        <v>13</v>
      </c>
      <c r="K75" s="25" t="s">
        <v>228</v>
      </c>
      <c r="L75" s="1" t="s">
        <v>282</v>
      </c>
      <c r="M75" s="1" t="s">
        <v>3860</v>
      </c>
    </row>
    <row r="76" customFormat="false" ht="15" hidden="false" customHeight="false" outlineLevel="0" collapsed="false">
      <c r="A76" s="1" t="s">
        <v>208</v>
      </c>
      <c r="B76" s="1" t="s">
        <v>260</v>
      </c>
      <c r="C76" s="1" t="s">
        <v>917</v>
      </c>
      <c r="D76" s="1" t="s">
        <v>918</v>
      </c>
      <c r="E76" s="1" t="s">
        <v>3787</v>
      </c>
      <c r="F76" s="1" t="s">
        <v>3788</v>
      </c>
      <c r="G76" s="17" t="n">
        <v>27</v>
      </c>
      <c r="H76" s="17" t="n">
        <v>15</v>
      </c>
      <c r="I76" s="17" t="n">
        <v>12</v>
      </c>
      <c r="K76" s="24" t="s">
        <v>226</v>
      </c>
      <c r="L76" s="1" t="s">
        <v>267</v>
      </c>
      <c r="M76" s="1" t="s">
        <v>3566</v>
      </c>
    </row>
    <row r="77" customFormat="false" ht="15" hidden="false" customHeight="false" outlineLevel="0" collapsed="false">
      <c r="A77" s="1" t="s">
        <v>208</v>
      </c>
      <c r="B77" s="1" t="s">
        <v>273</v>
      </c>
      <c r="C77" s="1" t="s">
        <v>3847</v>
      </c>
      <c r="D77" s="1" t="s">
        <v>3848</v>
      </c>
      <c r="E77" s="1" t="s">
        <v>3849</v>
      </c>
      <c r="F77" s="1" t="s">
        <v>3850</v>
      </c>
      <c r="G77" s="17" t="n">
        <v>20</v>
      </c>
      <c r="H77" s="17" t="n">
        <v>31</v>
      </c>
      <c r="I77" s="17" t="n">
        <v>-11</v>
      </c>
      <c r="K77" s="25" t="s">
        <v>228</v>
      </c>
      <c r="L77" s="1" t="s">
        <v>282</v>
      </c>
      <c r="M77" s="1" t="s">
        <v>3851</v>
      </c>
    </row>
    <row r="78" customFormat="false" ht="15" hidden="false" customHeight="false" outlineLevel="0" collapsed="false">
      <c r="A78" s="1" t="s">
        <v>208</v>
      </c>
      <c r="B78" s="1" t="s">
        <v>260</v>
      </c>
      <c r="C78" s="1" t="s">
        <v>1016</v>
      </c>
      <c r="D78" s="1" t="s">
        <v>1017</v>
      </c>
      <c r="E78" s="1" t="s">
        <v>3741</v>
      </c>
      <c r="F78" s="1" t="s">
        <v>3742</v>
      </c>
      <c r="G78" s="17" t="n">
        <v>40</v>
      </c>
      <c r="H78" s="17" t="n">
        <v>32</v>
      </c>
      <c r="I78" s="17" t="n">
        <v>8</v>
      </c>
      <c r="K78" s="24" t="s">
        <v>226</v>
      </c>
      <c r="L78" s="1" t="s">
        <v>267</v>
      </c>
      <c r="M78" s="1" t="s">
        <v>373</v>
      </c>
    </row>
    <row r="79" customFormat="false" ht="15" hidden="false" customHeight="false" outlineLevel="0" collapsed="false">
      <c r="A79" s="1" t="s">
        <v>208</v>
      </c>
      <c r="B79" s="1" t="s">
        <v>260</v>
      </c>
      <c r="C79" s="1" t="s">
        <v>3774</v>
      </c>
      <c r="D79" s="1" t="s">
        <v>3775</v>
      </c>
      <c r="E79" s="1" t="s">
        <v>3776</v>
      </c>
      <c r="F79" s="1" t="s">
        <v>3777</v>
      </c>
      <c r="G79" s="17" t="n">
        <v>30</v>
      </c>
      <c r="H79" s="17" t="n">
        <v>24</v>
      </c>
      <c r="I79" s="17" t="n">
        <v>6</v>
      </c>
      <c r="K79" s="29" t="s">
        <v>227</v>
      </c>
      <c r="L79" s="1" t="s">
        <v>297</v>
      </c>
      <c r="M79" s="1" t="s">
        <v>3778</v>
      </c>
    </row>
    <row r="80" customFormat="false" ht="15" hidden="false" customHeight="false" outlineLevel="0" collapsed="false">
      <c r="A80" s="1" t="s">
        <v>208</v>
      </c>
      <c r="B80" s="1" t="s">
        <v>260</v>
      </c>
      <c r="C80" s="1" t="s">
        <v>3686</v>
      </c>
      <c r="D80" s="1" t="s">
        <v>3687</v>
      </c>
      <c r="E80" s="1" t="s">
        <v>3688</v>
      </c>
      <c r="F80" s="1" t="s">
        <v>3689</v>
      </c>
      <c r="G80" s="17" t="n">
        <v>50</v>
      </c>
      <c r="H80" s="17" t="n">
        <v>54</v>
      </c>
      <c r="I80" s="17" t="n">
        <v>-4</v>
      </c>
      <c r="K80" s="29" t="s">
        <v>227</v>
      </c>
      <c r="L80" s="1" t="s">
        <v>297</v>
      </c>
      <c r="M80" s="1" t="s">
        <v>3690</v>
      </c>
    </row>
    <row r="81" customFormat="false" ht="15" hidden="false" customHeight="false" outlineLevel="0" collapsed="false">
      <c r="A81" s="1" t="s">
        <v>208</v>
      </c>
      <c r="B81" s="1" t="s">
        <v>260</v>
      </c>
      <c r="C81" s="1" t="s">
        <v>2014</v>
      </c>
      <c r="D81" s="1" t="s">
        <v>2015</v>
      </c>
      <c r="E81" s="1" t="s">
        <v>2518</v>
      </c>
      <c r="F81" s="1" t="s">
        <v>3789</v>
      </c>
      <c r="G81" s="17" t="n">
        <v>25</v>
      </c>
      <c r="H81" s="17" t="n">
        <v>29</v>
      </c>
      <c r="I81" s="17" t="n">
        <v>-4</v>
      </c>
      <c r="K81" s="29" t="s">
        <v>227</v>
      </c>
      <c r="L81" s="1" t="s">
        <v>297</v>
      </c>
      <c r="M81" s="1" t="s">
        <v>3790</v>
      </c>
    </row>
    <row r="82" customFormat="false" ht="15" hidden="false" customHeight="false" outlineLevel="0" collapsed="false">
      <c r="A82" s="1" t="s">
        <v>208</v>
      </c>
      <c r="B82" s="1" t="s">
        <v>260</v>
      </c>
      <c r="C82" s="1" t="s">
        <v>905</v>
      </c>
      <c r="D82" s="1" t="s">
        <v>906</v>
      </c>
      <c r="E82" s="1" t="s">
        <v>3895</v>
      </c>
      <c r="F82" s="1" t="s">
        <v>3896</v>
      </c>
      <c r="G82" s="17" t="n">
        <v>10</v>
      </c>
      <c r="H82" s="17" t="n">
        <v>14</v>
      </c>
      <c r="I82" s="17" t="n">
        <v>-4</v>
      </c>
      <c r="K82" s="25" t="s">
        <v>228</v>
      </c>
      <c r="L82" s="1" t="s">
        <v>282</v>
      </c>
      <c r="M82" s="1" t="s">
        <v>3897</v>
      </c>
    </row>
    <row r="83" customFormat="false" ht="15" hidden="false" customHeight="false" outlineLevel="0" collapsed="false">
      <c r="A83" s="1" t="s">
        <v>208</v>
      </c>
      <c r="B83" s="1" t="s">
        <v>260</v>
      </c>
      <c r="C83" s="1" t="s">
        <v>758</v>
      </c>
      <c r="D83" s="1" t="s">
        <v>759</v>
      </c>
      <c r="E83" s="1" t="s">
        <v>3756</v>
      </c>
      <c r="F83" s="1" t="s">
        <v>3757</v>
      </c>
      <c r="G83" s="17" t="n">
        <v>35</v>
      </c>
      <c r="H83" s="17" t="n">
        <v>33</v>
      </c>
      <c r="I83" s="17" t="n">
        <v>2</v>
      </c>
      <c r="K83" s="25" t="s">
        <v>228</v>
      </c>
      <c r="L83" s="1" t="s">
        <v>282</v>
      </c>
      <c r="M83" s="1" t="s">
        <v>3758</v>
      </c>
    </row>
    <row r="84" customFormat="false" ht="15" hidden="false" customHeight="false" outlineLevel="0" collapsed="false">
      <c r="A84" s="1" t="s">
        <v>208</v>
      </c>
      <c r="B84" s="1" t="s">
        <v>260</v>
      </c>
      <c r="C84" s="1" t="s">
        <v>828</v>
      </c>
      <c r="D84" s="1" t="s">
        <v>829</v>
      </c>
      <c r="E84" s="1" t="s">
        <v>3831</v>
      </c>
      <c r="F84" s="1" t="s">
        <v>3832</v>
      </c>
      <c r="G84" s="17" t="n">
        <v>20</v>
      </c>
      <c r="H84" s="17" t="n">
        <v>19</v>
      </c>
      <c r="I84" s="17" t="n">
        <v>1</v>
      </c>
      <c r="K84" s="25" t="s">
        <v>228</v>
      </c>
      <c r="L84" s="1" t="s">
        <v>282</v>
      </c>
      <c r="M84" s="1" t="s">
        <v>3833</v>
      </c>
    </row>
    <row r="85" customFormat="false" ht="15" hidden="false" customHeight="false" outlineLevel="0" collapsed="false">
      <c r="A85" s="1" t="s">
        <v>208</v>
      </c>
      <c r="B85" s="1" t="s">
        <v>260</v>
      </c>
      <c r="C85" s="1" t="s">
        <v>3973</v>
      </c>
      <c r="D85" s="1" t="s">
        <v>3974</v>
      </c>
      <c r="E85" s="1" t="s">
        <v>1859</v>
      </c>
      <c r="F85" s="1" t="s">
        <v>3975</v>
      </c>
      <c r="G85" s="17" t="n">
        <v>8</v>
      </c>
      <c r="H85" s="17" t="n">
        <v>7</v>
      </c>
      <c r="I85" s="17" t="n">
        <v>1</v>
      </c>
      <c r="K85" s="24" t="s">
        <v>226</v>
      </c>
      <c r="L85" s="1" t="s">
        <v>267</v>
      </c>
      <c r="M85" s="1" t="s">
        <v>764</v>
      </c>
    </row>
    <row r="86" customFormat="false" ht="15" hidden="false" customHeight="false" outlineLevel="0" collapsed="false">
      <c r="A86" s="1" t="s">
        <v>208</v>
      </c>
      <c r="B86" s="1" t="s">
        <v>260</v>
      </c>
      <c r="C86" s="1" t="s">
        <v>3834</v>
      </c>
      <c r="D86" s="1" t="s">
        <v>3835</v>
      </c>
      <c r="E86" s="1" t="s">
        <v>3836</v>
      </c>
      <c r="F86" s="1" t="s">
        <v>3837</v>
      </c>
      <c r="G86" s="17" t="n">
        <v>20</v>
      </c>
      <c r="H86" s="17" t="n">
        <v>20</v>
      </c>
      <c r="I86" s="17" t="n">
        <v>0</v>
      </c>
      <c r="K86" s="25" t="s">
        <v>228</v>
      </c>
      <c r="L86" s="1" t="s">
        <v>282</v>
      </c>
      <c r="M86" s="1" t="s">
        <v>3838</v>
      </c>
    </row>
    <row r="87" customFormat="false" ht="15" hidden="false" customHeight="false" outlineLevel="0" collapsed="false">
      <c r="A87" s="1" t="s">
        <v>208</v>
      </c>
      <c r="B87" s="1" t="s">
        <v>260</v>
      </c>
      <c r="C87" s="1" t="s">
        <v>2652</v>
      </c>
      <c r="D87" s="1" t="s">
        <v>2653</v>
      </c>
      <c r="E87" s="1" t="s">
        <v>4000</v>
      </c>
      <c r="F87" s="1" t="s">
        <v>4001</v>
      </c>
      <c r="G87" s="17" t="n">
        <v>6</v>
      </c>
      <c r="H87" s="17" t="n">
        <v>6</v>
      </c>
      <c r="I87" s="17" t="n">
        <v>0</v>
      </c>
      <c r="K87" s="24" t="s">
        <v>226</v>
      </c>
      <c r="L87" s="1" t="s">
        <v>267</v>
      </c>
      <c r="M87" s="1" t="s">
        <v>4002</v>
      </c>
    </row>
    <row r="88" customFormat="false" ht="15" hidden="false" customHeight="false" outlineLevel="0" collapsed="false">
      <c r="A88" s="1" t="s">
        <v>208</v>
      </c>
      <c r="B88" s="1" t="s">
        <v>273</v>
      </c>
      <c r="C88" s="1" t="s">
        <v>4072</v>
      </c>
      <c r="D88" s="1" t="s">
        <v>4073</v>
      </c>
      <c r="E88" s="1" t="s">
        <v>4074</v>
      </c>
      <c r="F88" s="1" t="s">
        <v>4075</v>
      </c>
      <c r="G88" s="17" t="n">
        <v>4</v>
      </c>
      <c r="H88" s="17" t="n">
        <v>4</v>
      </c>
      <c r="I88" s="17" t="n">
        <v>0</v>
      </c>
      <c r="K88" s="24" t="s">
        <v>226</v>
      </c>
      <c r="L88" s="1" t="s">
        <v>267</v>
      </c>
      <c r="M88" s="1" t="s">
        <v>4002</v>
      </c>
    </row>
    <row r="89" customFormat="false" ht="15" hidden="false" customHeight="false" outlineLevel="0" collapsed="false">
      <c r="A89" s="1" t="s">
        <v>206</v>
      </c>
      <c r="B89" s="1" t="s">
        <v>260</v>
      </c>
      <c r="C89" s="1" t="s">
        <v>369</v>
      </c>
      <c r="D89" s="1" t="s">
        <v>370</v>
      </c>
      <c r="E89" s="1" t="s">
        <v>371</v>
      </c>
      <c r="F89" s="1" t="s">
        <v>372</v>
      </c>
      <c r="G89" s="17" t="n">
        <v>1530</v>
      </c>
      <c r="H89" s="17" t="n">
        <v>300</v>
      </c>
      <c r="I89" s="17" t="n">
        <v>1230</v>
      </c>
      <c r="K89" s="24" t="s">
        <v>226</v>
      </c>
      <c r="L89" s="1" t="s">
        <v>267</v>
      </c>
      <c r="M89" s="1" t="s">
        <v>373</v>
      </c>
    </row>
    <row r="90" customFormat="false" ht="15" hidden="false" customHeight="false" outlineLevel="0" collapsed="false">
      <c r="A90" s="1" t="s">
        <v>206</v>
      </c>
      <c r="B90" s="1" t="s">
        <v>273</v>
      </c>
      <c r="C90" s="1" t="s">
        <v>308</v>
      </c>
      <c r="D90" s="1" t="s">
        <v>309</v>
      </c>
      <c r="E90" s="1" t="s">
        <v>310</v>
      </c>
      <c r="F90" s="1" t="s">
        <v>311</v>
      </c>
      <c r="G90" s="17" t="n">
        <v>2636</v>
      </c>
      <c r="H90" s="17" t="n">
        <v>1800</v>
      </c>
      <c r="I90" s="17" t="n">
        <v>836</v>
      </c>
      <c r="K90" s="29" t="s">
        <v>227</v>
      </c>
      <c r="L90" s="1" t="s">
        <v>297</v>
      </c>
      <c r="M90" s="1" t="s">
        <v>312</v>
      </c>
    </row>
    <row r="91" customFormat="false" ht="15" hidden="false" customHeight="false" outlineLevel="0" collapsed="false">
      <c r="A91" s="1" t="s">
        <v>206</v>
      </c>
      <c r="B91" s="1" t="s">
        <v>260</v>
      </c>
      <c r="C91" s="1" t="s">
        <v>443</v>
      </c>
      <c r="D91" s="1" t="s">
        <v>444</v>
      </c>
      <c r="E91" s="1" t="s">
        <v>445</v>
      </c>
      <c r="F91" s="1" t="s">
        <v>446</v>
      </c>
      <c r="G91" s="17" t="n">
        <v>672</v>
      </c>
      <c r="H91" s="17" t="n">
        <v>60</v>
      </c>
      <c r="I91" s="17" t="n">
        <v>612</v>
      </c>
      <c r="K91" s="29" t="s">
        <v>227</v>
      </c>
      <c r="L91" s="1" t="s">
        <v>297</v>
      </c>
      <c r="M91" s="1" t="s">
        <v>447</v>
      </c>
    </row>
    <row r="92" customFormat="false" ht="15" hidden="false" customHeight="false" outlineLevel="0" collapsed="false">
      <c r="A92" s="1" t="s">
        <v>206</v>
      </c>
      <c r="B92" s="1" t="s">
        <v>260</v>
      </c>
      <c r="C92" s="1" t="s">
        <v>566</v>
      </c>
      <c r="D92" s="1" t="s">
        <v>567</v>
      </c>
      <c r="E92" s="1" t="s">
        <v>568</v>
      </c>
      <c r="F92" s="1" t="s">
        <v>569</v>
      </c>
      <c r="G92" s="17" t="n">
        <v>226</v>
      </c>
      <c r="H92" s="17" t="n">
        <v>9</v>
      </c>
      <c r="I92" s="17" t="n">
        <v>217</v>
      </c>
      <c r="K92" s="25" t="s">
        <v>228</v>
      </c>
      <c r="L92" s="1" t="s">
        <v>282</v>
      </c>
      <c r="M92" s="1" t="s">
        <v>570</v>
      </c>
    </row>
    <row r="93" customFormat="false" ht="15" hidden="false" customHeight="false" outlineLevel="0" collapsed="false">
      <c r="A93" s="1" t="s">
        <v>206</v>
      </c>
      <c r="B93" s="1" t="s">
        <v>260</v>
      </c>
      <c r="C93" s="1" t="s">
        <v>536</v>
      </c>
      <c r="D93" s="1" t="s">
        <v>537</v>
      </c>
      <c r="E93" s="1" t="s">
        <v>538</v>
      </c>
      <c r="F93" s="1" t="s">
        <v>539</v>
      </c>
      <c r="G93" s="17" t="n">
        <v>263</v>
      </c>
      <c r="H93" s="17" t="n">
        <v>50</v>
      </c>
      <c r="I93" s="17" t="n">
        <v>213</v>
      </c>
      <c r="K93" s="24" t="s">
        <v>226</v>
      </c>
      <c r="L93" s="1" t="s">
        <v>267</v>
      </c>
      <c r="M93" s="1" t="s">
        <v>540</v>
      </c>
    </row>
    <row r="94" customFormat="false" ht="15" hidden="false" customHeight="false" outlineLevel="0" collapsed="false">
      <c r="A94" s="1" t="s">
        <v>206</v>
      </c>
      <c r="B94" s="1" t="s">
        <v>260</v>
      </c>
      <c r="C94" s="1" t="s">
        <v>604</v>
      </c>
      <c r="D94" s="1" t="s">
        <v>605</v>
      </c>
      <c r="E94" s="1" t="s">
        <v>606</v>
      </c>
      <c r="F94" s="1" t="s">
        <v>607</v>
      </c>
      <c r="G94" s="17" t="n">
        <v>170</v>
      </c>
      <c r="H94" s="17" t="n">
        <v>3</v>
      </c>
      <c r="I94" s="17" t="n">
        <v>167</v>
      </c>
      <c r="K94" s="24" t="s">
        <v>226</v>
      </c>
      <c r="L94" s="1" t="s">
        <v>267</v>
      </c>
      <c r="M94" s="1" t="s">
        <v>609</v>
      </c>
    </row>
    <row r="95" customFormat="false" ht="15" hidden="false" customHeight="false" outlineLevel="0" collapsed="false">
      <c r="A95" s="1" t="s">
        <v>206</v>
      </c>
      <c r="B95" s="1" t="s">
        <v>260</v>
      </c>
      <c r="C95" s="1" t="s">
        <v>633</v>
      </c>
      <c r="D95" s="1" t="s">
        <v>634</v>
      </c>
      <c r="E95" s="1" t="s">
        <v>635</v>
      </c>
      <c r="F95" s="1" t="s">
        <v>636</v>
      </c>
      <c r="G95" s="17" t="n">
        <v>152</v>
      </c>
      <c r="H95" s="17" t="n">
        <v>2</v>
      </c>
      <c r="I95" s="17" t="n">
        <v>150</v>
      </c>
      <c r="K95" s="29" t="s">
        <v>227</v>
      </c>
      <c r="L95" s="1" t="s">
        <v>297</v>
      </c>
      <c r="M95" s="1" t="s">
        <v>638</v>
      </c>
    </row>
    <row r="96" customFormat="false" ht="15" hidden="false" customHeight="false" outlineLevel="0" collapsed="false">
      <c r="A96" s="1" t="s">
        <v>206</v>
      </c>
      <c r="B96" s="1" t="s">
        <v>260</v>
      </c>
      <c r="C96" s="1" t="s">
        <v>667</v>
      </c>
      <c r="D96" s="1" t="s">
        <v>668</v>
      </c>
      <c r="E96" s="1" t="s">
        <v>669</v>
      </c>
      <c r="F96" s="1" t="s">
        <v>670</v>
      </c>
      <c r="G96" s="17" t="n">
        <v>120</v>
      </c>
      <c r="H96" s="17" t="n">
        <v>34</v>
      </c>
      <c r="I96" s="17" t="n">
        <v>86</v>
      </c>
      <c r="J96" s="1" t="s">
        <v>671</v>
      </c>
      <c r="K96" s="25" t="s">
        <v>228</v>
      </c>
      <c r="L96" s="1" t="s">
        <v>282</v>
      </c>
      <c r="M96" s="1" t="s">
        <v>672</v>
      </c>
    </row>
    <row r="97" customFormat="false" ht="15" hidden="false" customHeight="false" outlineLevel="0" collapsed="false">
      <c r="A97" s="1" t="s">
        <v>206</v>
      </c>
      <c r="B97" s="1" t="s">
        <v>260</v>
      </c>
      <c r="C97" s="1" t="s">
        <v>773</v>
      </c>
      <c r="D97" s="1" t="s">
        <v>774</v>
      </c>
      <c r="E97" s="1" t="s">
        <v>775</v>
      </c>
      <c r="F97" s="1" t="s">
        <v>776</v>
      </c>
      <c r="G97" s="17" t="n">
        <v>85</v>
      </c>
      <c r="H97" s="17" t="n">
        <v>2</v>
      </c>
      <c r="I97" s="17" t="n">
        <v>83</v>
      </c>
      <c r="K97" s="25" t="s">
        <v>228</v>
      </c>
      <c r="L97" s="1" t="s">
        <v>282</v>
      </c>
      <c r="M97" s="1" t="s">
        <v>777</v>
      </c>
    </row>
    <row r="98" customFormat="false" ht="15" hidden="false" customHeight="false" outlineLevel="0" collapsed="false">
      <c r="A98" s="1" t="s">
        <v>206</v>
      </c>
      <c r="B98" s="1" t="s">
        <v>260</v>
      </c>
      <c r="C98" s="1" t="s">
        <v>767</v>
      </c>
      <c r="D98" s="1" t="s">
        <v>768</v>
      </c>
      <c r="E98" s="1" t="s">
        <v>769</v>
      </c>
      <c r="F98" s="1" t="s">
        <v>770</v>
      </c>
      <c r="G98" s="17" t="n">
        <v>91</v>
      </c>
      <c r="H98" s="17" t="n">
        <v>9</v>
      </c>
      <c r="I98" s="17" t="n">
        <v>82</v>
      </c>
      <c r="K98" s="24" t="s">
        <v>226</v>
      </c>
      <c r="L98" s="1" t="s">
        <v>267</v>
      </c>
      <c r="M98" s="1" t="s">
        <v>609</v>
      </c>
    </row>
    <row r="99" customFormat="false" ht="15" hidden="false" customHeight="false" outlineLevel="0" collapsed="false">
      <c r="A99" s="1" t="s">
        <v>206</v>
      </c>
      <c r="B99" s="1" t="s">
        <v>260</v>
      </c>
      <c r="C99" s="1" t="s">
        <v>760</v>
      </c>
      <c r="D99" s="1" t="s">
        <v>761</v>
      </c>
      <c r="E99" s="1" t="s">
        <v>762</v>
      </c>
      <c r="F99" s="1" t="s">
        <v>763</v>
      </c>
      <c r="G99" s="17" t="n">
        <v>95</v>
      </c>
      <c r="H99" s="17" t="n">
        <v>20</v>
      </c>
      <c r="I99" s="17" t="n">
        <v>75</v>
      </c>
      <c r="K99" s="24" t="s">
        <v>226</v>
      </c>
      <c r="L99" s="1" t="s">
        <v>267</v>
      </c>
      <c r="M99" s="1" t="s">
        <v>764</v>
      </c>
    </row>
    <row r="100" customFormat="false" ht="15" hidden="false" customHeight="false" outlineLevel="0" collapsed="false">
      <c r="A100" s="1" t="s">
        <v>206</v>
      </c>
      <c r="B100" s="1" t="s">
        <v>260</v>
      </c>
      <c r="C100" s="1" t="s">
        <v>805</v>
      </c>
      <c r="D100" s="1" t="s">
        <v>806</v>
      </c>
      <c r="E100" s="1" t="s">
        <v>807</v>
      </c>
      <c r="F100" s="1" t="s">
        <v>808</v>
      </c>
      <c r="G100" s="17" t="n">
        <v>73</v>
      </c>
      <c r="H100" s="17" t="n">
        <v>9</v>
      </c>
      <c r="I100" s="17" t="n">
        <v>64</v>
      </c>
      <c r="K100" s="24" t="s">
        <v>226</v>
      </c>
      <c r="L100" s="1" t="s">
        <v>267</v>
      </c>
      <c r="M100" s="1" t="s">
        <v>809</v>
      </c>
    </row>
    <row r="101" customFormat="false" ht="15" hidden="false" customHeight="false" outlineLevel="0" collapsed="false">
      <c r="A101" s="1" t="s">
        <v>206</v>
      </c>
      <c r="B101" s="1" t="s">
        <v>260</v>
      </c>
      <c r="C101" s="1" t="s">
        <v>794</v>
      </c>
      <c r="D101" s="1" t="s">
        <v>795</v>
      </c>
      <c r="E101" s="1" t="s">
        <v>796</v>
      </c>
      <c r="F101" s="1" t="s">
        <v>797</v>
      </c>
      <c r="G101" s="17" t="n">
        <v>80</v>
      </c>
      <c r="H101" s="17" t="n">
        <v>18</v>
      </c>
      <c r="I101" s="17" t="n">
        <v>62</v>
      </c>
      <c r="K101" s="24" t="s">
        <v>226</v>
      </c>
      <c r="L101" s="1" t="s">
        <v>267</v>
      </c>
      <c r="M101" s="1" t="s">
        <v>798</v>
      </c>
    </row>
    <row r="102" customFormat="false" ht="15" hidden="false" customHeight="false" outlineLevel="0" collapsed="false">
      <c r="A102" s="1" t="s">
        <v>206</v>
      </c>
      <c r="B102" s="1" t="s">
        <v>260</v>
      </c>
      <c r="C102" s="1" t="s">
        <v>921</v>
      </c>
      <c r="D102" s="1" t="s">
        <v>922</v>
      </c>
      <c r="E102" s="1" t="s">
        <v>923</v>
      </c>
      <c r="F102" s="1" t="s">
        <v>924</v>
      </c>
      <c r="G102" s="17" t="n">
        <v>45</v>
      </c>
      <c r="H102" s="17" t="n">
        <v>3</v>
      </c>
      <c r="I102" s="17" t="n">
        <v>42</v>
      </c>
      <c r="K102" s="25" t="s">
        <v>228</v>
      </c>
      <c r="L102" s="1" t="s">
        <v>282</v>
      </c>
      <c r="M102" s="1" t="s">
        <v>925</v>
      </c>
    </row>
    <row r="103" customFormat="false" ht="15" hidden="false" customHeight="false" outlineLevel="0" collapsed="false">
      <c r="A103" s="1" t="s">
        <v>206</v>
      </c>
      <c r="B103" s="1" t="s">
        <v>260</v>
      </c>
      <c r="C103" s="1" t="s">
        <v>905</v>
      </c>
      <c r="D103" s="1" t="s">
        <v>906</v>
      </c>
      <c r="E103" s="1" t="s">
        <v>907</v>
      </c>
      <c r="F103" s="1" t="s">
        <v>908</v>
      </c>
      <c r="G103" s="17" t="n">
        <v>48</v>
      </c>
      <c r="H103" s="17" t="n">
        <v>16</v>
      </c>
      <c r="I103" s="17" t="n">
        <v>32</v>
      </c>
      <c r="K103" s="24" t="s">
        <v>226</v>
      </c>
      <c r="L103" s="1" t="s">
        <v>267</v>
      </c>
      <c r="M103" s="1" t="s">
        <v>909</v>
      </c>
    </row>
    <row r="104" customFormat="false" ht="15" hidden="false" customHeight="false" outlineLevel="0" collapsed="false">
      <c r="A104" s="1" t="s">
        <v>206</v>
      </c>
      <c r="B104" s="1" t="s">
        <v>260</v>
      </c>
      <c r="C104" s="1" t="s">
        <v>1010</v>
      </c>
      <c r="D104" s="1" t="s">
        <v>1011</v>
      </c>
      <c r="E104" s="1" t="s">
        <v>1012</v>
      </c>
      <c r="F104" s="1" t="s">
        <v>1013</v>
      </c>
      <c r="G104" s="17" t="n">
        <v>24</v>
      </c>
      <c r="H104" s="17" t="n">
        <v>2</v>
      </c>
      <c r="I104" s="17" t="n">
        <v>22</v>
      </c>
      <c r="J104" s="1" t="s">
        <v>1014</v>
      </c>
      <c r="K104" s="25" t="s">
        <v>228</v>
      </c>
      <c r="L104" s="1" t="s">
        <v>282</v>
      </c>
      <c r="M104" s="1" t="s">
        <v>1015</v>
      </c>
    </row>
    <row r="105" customFormat="false" ht="15" hidden="false" customHeight="false" outlineLevel="0" collapsed="false">
      <c r="A105" s="1" t="s">
        <v>206</v>
      </c>
      <c r="B105" s="1" t="s">
        <v>260</v>
      </c>
      <c r="C105" s="1" t="s">
        <v>1053</v>
      </c>
      <c r="D105" s="1" t="s">
        <v>1054</v>
      </c>
      <c r="E105" s="1" t="s">
        <v>1055</v>
      </c>
      <c r="F105" s="1" t="s">
        <v>1056</v>
      </c>
      <c r="G105" s="17" t="n">
        <v>20</v>
      </c>
      <c r="H105" s="17" t="n">
        <v>2</v>
      </c>
      <c r="I105" s="17" t="n">
        <v>18</v>
      </c>
      <c r="K105" s="25" t="s">
        <v>228</v>
      </c>
      <c r="L105" s="1" t="s">
        <v>282</v>
      </c>
      <c r="M105" s="1" t="s">
        <v>1057</v>
      </c>
    </row>
    <row r="106" customFormat="false" ht="15" hidden="false" customHeight="false" outlineLevel="0" collapsed="false">
      <c r="A106" s="1" t="s">
        <v>206</v>
      </c>
      <c r="B106" s="1" t="s">
        <v>273</v>
      </c>
      <c r="C106" s="1" t="s">
        <v>961</v>
      </c>
      <c r="D106" s="1" t="s">
        <v>962</v>
      </c>
      <c r="E106" s="1" t="s">
        <v>963</v>
      </c>
      <c r="F106" s="1" t="s">
        <v>964</v>
      </c>
      <c r="G106" s="17" t="n">
        <v>35</v>
      </c>
      <c r="H106" s="17" t="n">
        <v>22</v>
      </c>
      <c r="I106" s="17" t="n">
        <v>13</v>
      </c>
      <c r="K106" s="25" t="s">
        <v>228</v>
      </c>
      <c r="L106" s="1" t="s">
        <v>282</v>
      </c>
      <c r="M106" s="1" t="s">
        <v>965</v>
      </c>
    </row>
    <row r="107" customFormat="false" ht="15" hidden="false" customHeight="false" outlineLevel="0" collapsed="false">
      <c r="A107" s="1" t="s">
        <v>206</v>
      </c>
      <c r="B107" s="1" t="s">
        <v>260</v>
      </c>
      <c r="C107" s="1" t="s">
        <v>1122</v>
      </c>
      <c r="D107" s="1" t="s">
        <v>1123</v>
      </c>
      <c r="E107" s="1" t="s">
        <v>1124</v>
      </c>
      <c r="F107" s="1" t="s">
        <v>1125</v>
      </c>
      <c r="G107" s="17" t="n">
        <v>15</v>
      </c>
      <c r="H107" s="17" t="n">
        <v>2</v>
      </c>
      <c r="I107" s="17" t="n">
        <v>13</v>
      </c>
      <c r="K107" s="29" t="s">
        <v>227</v>
      </c>
      <c r="L107" s="1" t="s">
        <v>297</v>
      </c>
      <c r="M107" s="1" t="s">
        <v>1126</v>
      </c>
    </row>
    <row r="108" customFormat="false" ht="15" hidden="false" customHeight="false" outlineLevel="0" collapsed="false">
      <c r="A108" s="1" t="s">
        <v>206</v>
      </c>
      <c r="B108" s="1" t="s">
        <v>260</v>
      </c>
      <c r="C108" s="1" t="s">
        <v>1127</v>
      </c>
      <c r="D108" s="1" t="s">
        <v>1128</v>
      </c>
      <c r="E108" s="1" t="s">
        <v>1129</v>
      </c>
      <c r="F108" s="1" t="s">
        <v>1130</v>
      </c>
      <c r="G108" s="17" t="n">
        <v>15</v>
      </c>
      <c r="H108" s="17" t="n">
        <v>2</v>
      </c>
      <c r="I108" s="17" t="n">
        <v>13</v>
      </c>
      <c r="K108" s="29" t="s">
        <v>227</v>
      </c>
      <c r="L108" s="1" t="s">
        <v>297</v>
      </c>
      <c r="M108" s="1" t="s">
        <v>1131</v>
      </c>
    </row>
    <row r="109" customFormat="false" ht="15" hidden="false" customHeight="false" outlineLevel="0" collapsed="false">
      <c r="A109" s="1" t="s">
        <v>206</v>
      </c>
      <c r="B109" s="1" t="s">
        <v>260</v>
      </c>
      <c r="C109" s="1" t="s">
        <v>1134</v>
      </c>
      <c r="D109" s="1" t="s">
        <v>1135</v>
      </c>
      <c r="E109" s="1" t="s">
        <v>1136</v>
      </c>
      <c r="F109" s="1" t="s">
        <v>1137</v>
      </c>
      <c r="G109" s="17" t="n">
        <v>15</v>
      </c>
      <c r="H109" s="17" t="n">
        <v>2</v>
      </c>
      <c r="I109" s="17" t="n">
        <v>13</v>
      </c>
      <c r="K109" s="24" t="s">
        <v>226</v>
      </c>
      <c r="L109" s="1" t="s">
        <v>267</v>
      </c>
      <c r="M109" s="1" t="s">
        <v>1138</v>
      </c>
    </row>
    <row r="110" customFormat="false" ht="15" hidden="false" customHeight="false" outlineLevel="0" collapsed="false">
      <c r="A110" s="1" t="s">
        <v>206</v>
      </c>
      <c r="B110" s="1" t="s">
        <v>260</v>
      </c>
      <c r="C110" s="1" t="s">
        <v>1018</v>
      </c>
      <c r="D110" s="1" t="s">
        <v>1019</v>
      </c>
      <c r="E110" s="1" t="s">
        <v>1020</v>
      </c>
      <c r="F110" s="1" t="s">
        <v>1021</v>
      </c>
      <c r="G110" s="17" t="n">
        <v>24</v>
      </c>
      <c r="H110" s="17" t="n">
        <v>20</v>
      </c>
      <c r="I110" s="17" t="n">
        <v>4</v>
      </c>
      <c r="J110" s="1" t="s">
        <v>1022</v>
      </c>
      <c r="K110" s="29" t="s">
        <v>227</v>
      </c>
      <c r="L110" s="1" t="s">
        <v>297</v>
      </c>
      <c r="M110" s="1" t="s">
        <v>1023</v>
      </c>
    </row>
    <row r="111" customFormat="false" ht="15" hidden="false" customHeight="false" outlineLevel="0" collapsed="false">
      <c r="A111" s="1" t="s">
        <v>206</v>
      </c>
      <c r="B111" s="1" t="s">
        <v>260</v>
      </c>
      <c r="C111" s="1" t="s">
        <v>1343</v>
      </c>
      <c r="D111" s="1" t="s">
        <v>1344</v>
      </c>
      <c r="E111" s="1" t="s">
        <v>1345</v>
      </c>
      <c r="F111" s="1" t="s">
        <v>1346</v>
      </c>
      <c r="G111" s="17" t="n">
        <v>4</v>
      </c>
      <c r="H111" s="17" t="n">
        <v>4</v>
      </c>
      <c r="I111" s="17" t="n">
        <v>0</v>
      </c>
      <c r="K111" s="25" t="s">
        <v>228</v>
      </c>
      <c r="L111" s="1" t="s">
        <v>282</v>
      </c>
      <c r="M111" s="1" t="s">
        <v>1347</v>
      </c>
    </row>
  </sheetData>
  <autoFilter ref="A5:M11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s>
  <sheetData>
    <row r="2" customFormat="false" ht="16.15" hidden="false" customHeight="false" outlineLevel="0" collapsed="false">
      <c r="A2" s="14" t="s">
        <v>6226</v>
      </c>
    </row>
    <row r="5" customFormat="false" ht="15" hidden="false" customHeight="false" outlineLevel="0" collapsed="false">
      <c r="A5" s="22" t="s">
        <v>6227</v>
      </c>
    </row>
    <row r="6" customFormat="false" ht="51.75" hidden="false" customHeight="true" outlineLevel="0" collapsed="false">
      <c r="A6" s="50" t="s">
        <v>6228</v>
      </c>
    </row>
    <row r="7" customFormat="false" ht="25.5" hidden="false" customHeight="true" outlineLevel="0" collapsed="false">
      <c r="A7" s="50" t="s">
        <v>6229</v>
      </c>
    </row>
    <row r="8" customFormat="false" ht="13.5" hidden="false" customHeight="true" outlineLevel="0" collapsed="false">
      <c r="A8" s="50" t="s">
        <v>6230</v>
      </c>
    </row>
    <row r="9" customFormat="false" ht="25.5" hidden="false" customHeight="true" outlineLevel="0" collapsed="false">
      <c r="A9" s="50" t="s">
        <v>6231</v>
      </c>
    </row>
    <row r="10" customFormat="false" ht="39" hidden="false" customHeight="true" outlineLevel="0" collapsed="false">
      <c r="A10" s="50" t="s">
        <v>6232</v>
      </c>
    </row>
    <row r="11" customFormat="false" ht="25.5" hidden="false" customHeight="true" outlineLevel="0" collapsed="false">
      <c r="A11" s="50" t="s">
        <v>6233</v>
      </c>
    </row>
    <row r="12" customFormat="false" ht="13.5" hidden="false" customHeight="true" outlineLevel="0" collapsed="false">
      <c r="A12" s="50" t="s">
        <v>6234</v>
      </c>
    </row>
    <row r="13" customFormat="false" ht="25.5" hidden="false" customHeight="true" outlineLevel="0" collapsed="false">
      <c r="A13" s="50" t="s">
        <v>6235</v>
      </c>
    </row>
    <row r="15" customFormat="false" ht="15" hidden="false" customHeight="false" outlineLevel="0" collapsed="false">
      <c r="A15" s="22" t="s">
        <v>6236</v>
      </c>
    </row>
    <row r="16" customFormat="false" ht="39" hidden="false" customHeight="true" outlineLevel="0" collapsed="false">
      <c r="A16" s="50" t="s">
        <v>6237</v>
      </c>
    </row>
    <row r="17" customFormat="false" ht="39" hidden="false" customHeight="true" outlineLevel="0" collapsed="false">
      <c r="A17" s="50" t="s">
        <v>6238</v>
      </c>
    </row>
    <row r="18" customFormat="false" ht="25.5" hidden="false" customHeight="true" outlineLevel="0" collapsed="false">
      <c r="A18" s="50" t="s">
        <v>6239</v>
      </c>
    </row>
    <row r="19" customFormat="false" ht="25.5" hidden="false" customHeight="true" outlineLevel="0" collapsed="false">
      <c r="A19" s="50" t="s">
        <v>6240</v>
      </c>
    </row>
    <row r="21" customFormat="false" ht="15" hidden="false" customHeight="false" outlineLevel="0" collapsed="false">
      <c r="A21" s="22" t="s">
        <v>6241</v>
      </c>
    </row>
    <row r="22" customFormat="false" ht="25.5" hidden="false" customHeight="true" outlineLevel="0" collapsed="false">
      <c r="A22" s="50" t="s">
        <v>6242</v>
      </c>
    </row>
    <row r="23" customFormat="false" ht="13.5" hidden="false" customHeight="true" outlineLevel="0" collapsed="false">
      <c r="A23" s="50" t="s">
        <v>6243</v>
      </c>
    </row>
    <row r="24" customFormat="false" ht="13.5" hidden="false" customHeight="true" outlineLevel="0" collapsed="false">
      <c r="A24" s="50" t="s">
        <v>6244</v>
      </c>
    </row>
    <row r="25" customFormat="false" ht="25.5" hidden="false" customHeight="true" outlineLevel="0" collapsed="false">
      <c r="A25" s="50" t="s">
        <v>6245</v>
      </c>
    </row>
    <row r="26" customFormat="false" ht="39" hidden="false" customHeight="true" outlineLevel="0" collapsed="false">
      <c r="A26" s="50" t="s">
        <v>6246</v>
      </c>
    </row>
    <row r="28" customFormat="false" ht="15" hidden="false" customHeight="false" outlineLevel="0" collapsed="false">
      <c r="A28" s="22" t="s">
        <v>6247</v>
      </c>
    </row>
    <row r="29" customFormat="false" ht="25.5" hidden="false" customHeight="true" outlineLevel="0" collapsed="false">
      <c r="A29" s="50" t="s">
        <v>6248</v>
      </c>
    </row>
    <row r="30" customFormat="false" ht="25.5" hidden="false" customHeight="true" outlineLevel="0" collapsed="false">
      <c r="A30" s="50" t="s">
        <v>6249</v>
      </c>
    </row>
    <row r="31" customFormat="false" ht="25.5" hidden="false" customHeight="true" outlineLevel="0" collapsed="false">
      <c r="A31" s="50" t="s">
        <v>6250</v>
      </c>
    </row>
    <row r="32" customFormat="false" ht="39" hidden="false" customHeight="true" outlineLevel="0" collapsed="false">
      <c r="A32" s="50" t="s">
        <v>6251</v>
      </c>
    </row>
    <row r="33" customFormat="false" ht="51.75" hidden="false" customHeight="true" outlineLevel="0" collapsed="false">
      <c r="A33" s="50" t="s">
        <v>6252</v>
      </c>
    </row>
    <row r="35" customFormat="false" ht="15" hidden="false" customHeight="false" outlineLevel="0" collapsed="false">
      <c r="A35" s="22" t="s">
        <v>6253</v>
      </c>
    </row>
    <row r="36" customFormat="false" ht="39" hidden="false" customHeight="true" outlineLevel="0" collapsed="false">
      <c r="A36" s="50" t="s">
        <v>6254</v>
      </c>
    </row>
    <row r="37" customFormat="false" ht="39" hidden="false" customHeight="true" outlineLevel="0" collapsed="false">
      <c r="A37" s="50" t="s">
        <v>6255</v>
      </c>
    </row>
    <row r="39" customFormat="false" ht="15" hidden="false" customHeight="false" outlineLevel="0" collapsed="false">
      <c r="A39" s="22" t="s">
        <v>6256</v>
      </c>
    </row>
    <row r="40" customFormat="false" ht="25.5" hidden="false" customHeight="true" outlineLevel="0" collapsed="false">
      <c r="A40" s="50" t="s">
        <v>6257</v>
      </c>
    </row>
    <row r="41" customFormat="false" ht="25.5" hidden="false" customHeight="true" outlineLevel="0" collapsed="false">
      <c r="A41" s="50" t="s">
        <v>6258</v>
      </c>
    </row>
    <row r="42" customFormat="false" ht="13.5" hidden="false" customHeight="true" outlineLevel="0" collapsed="false">
      <c r="A42" s="50" t="s">
        <v>6259</v>
      </c>
    </row>
    <row r="43" customFormat="false" ht="39" hidden="false" customHeight="true" outlineLevel="0" collapsed="false">
      <c r="A43" s="50" t="s">
        <v>6260</v>
      </c>
    </row>
    <row r="45" customFormat="false" ht="15" hidden="false" customHeight="false" outlineLevel="0" collapsed="false">
      <c r="A45" s="22" t="s">
        <v>6261</v>
      </c>
    </row>
    <row r="46" customFormat="false" ht="25.5" hidden="false" customHeight="true" outlineLevel="0" collapsed="false">
      <c r="A46" s="50" t="s">
        <v>6262</v>
      </c>
    </row>
    <row r="47" customFormat="false" ht="13.5" hidden="false" customHeight="true" outlineLevel="0" collapsed="false">
      <c r="A47" s="50" t="s">
        <v>6263</v>
      </c>
    </row>
    <row r="48" customFormat="false" ht="13.5" hidden="false" customHeight="true" outlineLevel="0" collapsed="false">
      <c r="A48" s="50" t="s">
        <v>6264</v>
      </c>
    </row>
    <row r="49" customFormat="false" ht="25.5" hidden="false" customHeight="true" outlineLevel="0" collapsed="false">
      <c r="A49" s="50" t="s">
        <v>6265</v>
      </c>
    </row>
    <row r="51" customFormat="false" ht="15" hidden="false" customHeight="false" outlineLevel="0" collapsed="false">
      <c r="A51" s="22" t="s">
        <v>6266</v>
      </c>
    </row>
    <row r="52" customFormat="false" ht="13.5" hidden="false" customHeight="true" outlineLevel="0" collapsed="false">
      <c r="A52" s="50" t="s">
        <v>6267</v>
      </c>
    </row>
    <row r="53" customFormat="false" ht="25.5" hidden="false" customHeight="true" outlineLevel="0" collapsed="false">
      <c r="A53" s="50" t="s">
        <v>6268</v>
      </c>
    </row>
    <row r="54" customFormat="false" ht="13.5" hidden="false" customHeight="true" outlineLevel="0" collapsed="false">
      <c r="A54" s="50" t="s">
        <v>6269</v>
      </c>
    </row>
    <row r="55" customFormat="false" ht="25.5" hidden="false" customHeight="true" outlineLevel="0" collapsed="false">
      <c r="A55" s="50" t="s">
        <v>6270</v>
      </c>
    </row>
    <row r="56" customFormat="false" ht="13.5" hidden="false" customHeight="true" outlineLevel="0" collapsed="false">
      <c r="A56" s="50" t="s">
        <v>6271</v>
      </c>
    </row>
    <row r="57" customFormat="false" ht="13.5" hidden="false" customHeight="true" outlineLevel="0" collapsed="false">
      <c r="A57" s="50" t="s">
        <v>6272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2026-10-02T13:08:49Z</dcterms:created>
  <dc:creator>SAP WebAS</dc:creator>
  <dc:description/>
  <dc:language>en-US</dc:language>
  <cp:lastModifiedBy>Reinado, Matias</cp:lastModifiedBy>
  <dcterms:modified xsi:type="dcterms:W3CDTF">2026-10-02T23:33:16Z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